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_Everything\Daten\Oxni_Motoren\PG\"/>
    </mc:Choice>
  </mc:AlternateContent>
  <xr:revisionPtr revIDLastSave="0" documentId="13_ncr:1_{063B0CBE-E17E-44C0-8779-2F4925D571BC}" xr6:coauthVersionLast="47" xr6:coauthVersionMax="47" xr10:uidLastSave="{00000000-0000-0000-0000-000000000000}"/>
  <workbookProtection workbookAlgorithmName="SHA-512" workbookHashValue="9TUR5bBj8Dj2siq/EWYv0RJbnw5k30D73HA0GC4+GrQ+Jg9jCO4oJ9WBFexm6udcPiHJbiaGOoh3Tp37/Gleaw==" workbookSaltValue="4PoBR6upsE1ez/WXTMJEbA==" workbookSpinCount="100000" lockStructure="1"/>
  <bookViews>
    <workbookView xWindow="-120" yWindow="-120" windowWidth="29040" windowHeight="15840" firstSheet="2" activeTab="2" xr2:uid="{77E54C21-DB37-41AC-A79B-588BFA3A5D04}"/>
  </bookViews>
  <sheets>
    <sheet name="Ablaufdiagramm" sheetId="1" state="hidden" r:id="rId1"/>
    <sheet name="Helper" sheetId="5" state="hidden" r:id="rId2"/>
    <sheet name="Start" sheetId="4" r:id="rId3"/>
    <sheet name="Auswahlhilfe" sheetId="6" r:id="rId4"/>
    <sheet name="PGOptionList" sheetId="2" r:id="rId5"/>
    <sheet name="PGMountList" sheetId="3" r:id="rId6"/>
  </sheets>
  <definedNames>
    <definedName name="_xlnm._FilterDatabase" localSheetId="5" hidden="1">PGMountList!$C$7:$P$7</definedName>
    <definedName name="_xlnm._FilterDatabase" localSheetId="4" hidden="1">PGOptionList!$B$8:$AJ$8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10" i="2" l="1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2886" i="2"/>
  <c r="AJ2887" i="2"/>
  <c r="AJ2888" i="2"/>
  <c r="AJ2889" i="2"/>
  <c r="AJ2890" i="2"/>
  <c r="AJ2891" i="2"/>
  <c r="AJ2892" i="2"/>
  <c r="AJ2893" i="2"/>
  <c r="AJ2894" i="2"/>
  <c r="AJ2895" i="2"/>
  <c r="AJ2896" i="2"/>
  <c r="AJ2897" i="2"/>
  <c r="AJ2898" i="2"/>
  <c r="AJ2899" i="2"/>
  <c r="AJ2900" i="2"/>
  <c r="AJ2901" i="2"/>
  <c r="AJ2902" i="2"/>
  <c r="AJ2903" i="2"/>
  <c r="AJ2904" i="2"/>
  <c r="AJ2905" i="2"/>
  <c r="AJ2906" i="2"/>
  <c r="AJ2907" i="2"/>
  <c r="AJ2908" i="2"/>
  <c r="AJ2909" i="2"/>
  <c r="AJ2910" i="2"/>
  <c r="AJ2911" i="2"/>
  <c r="AJ2912" i="2"/>
  <c r="AJ2913" i="2"/>
  <c r="AJ2914" i="2"/>
  <c r="AJ2915" i="2"/>
  <c r="AJ2916" i="2"/>
  <c r="AJ2917" i="2"/>
  <c r="AJ2918" i="2"/>
  <c r="AJ2919" i="2"/>
  <c r="AJ2920" i="2"/>
  <c r="AJ2921" i="2"/>
  <c r="AJ2922" i="2"/>
  <c r="AJ2923" i="2"/>
  <c r="AJ2924" i="2"/>
  <c r="AJ2925" i="2"/>
  <c r="AJ2926" i="2"/>
  <c r="AJ2927" i="2"/>
  <c r="AJ2928" i="2"/>
  <c r="AJ2929" i="2"/>
  <c r="AJ2930" i="2"/>
  <c r="AJ2931" i="2"/>
  <c r="AJ2932" i="2"/>
  <c r="AJ2933" i="2"/>
  <c r="AJ2934" i="2"/>
  <c r="AJ2935" i="2"/>
  <c r="AJ2936" i="2"/>
  <c r="AJ2937" i="2"/>
  <c r="AJ2938" i="2"/>
  <c r="AJ2939" i="2"/>
  <c r="AJ2940" i="2"/>
  <c r="AJ2941" i="2"/>
  <c r="AJ2942" i="2"/>
  <c r="AJ2943" i="2"/>
  <c r="AJ2944" i="2"/>
  <c r="AJ2945" i="2"/>
  <c r="AJ2946" i="2"/>
  <c r="AJ2947" i="2"/>
  <c r="AJ2948" i="2"/>
  <c r="AJ2949" i="2"/>
  <c r="AJ2950" i="2"/>
  <c r="AJ2951" i="2"/>
  <c r="AJ2952" i="2"/>
  <c r="AJ2953" i="2"/>
  <c r="AJ2954" i="2"/>
  <c r="AJ2955" i="2"/>
  <c r="AJ2956" i="2"/>
  <c r="AJ2957" i="2"/>
  <c r="AJ2958" i="2"/>
  <c r="AJ2959" i="2"/>
  <c r="AJ2960" i="2"/>
  <c r="AJ2961" i="2"/>
  <c r="AJ2962" i="2"/>
  <c r="AJ2963" i="2"/>
  <c r="AJ2964" i="2"/>
  <c r="AJ2965" i="2"/>
  <c r="AJ2966" i="2"/>
  <c r="AJ2967" i="2"/>
  <c r="AJ2968" i="2"/>
  <c r="AJ2969" i="2"/>
  <c r="AJ2970" i="2"/>
  <c r="AJ2971" i="2"/>
  <c r="AJ2972" i="2"/>
  <c r="AJ2973" i="2"/>
  <c r="AJ2974" i="2"/>
  <c r="AJ2975" i="2"/>
  <c r="AJ2976" i="2"/>
  <c r="AJ2977" i="2"/>
  <c r="AJ2978" i="2"/>
  <c r="AJ2979" i="2"/>
  <c r="AJ2980" i="2"/>
  <c r="AJ2981" i="2"/>
  <c r="AJ2982" i="2"/>
  <c r="AJ2983" i="2"/>
  <c r="AJ2984" i="2"/>
  <c r="AJ2985" i="2"/>
  <c r="AJ2986" i="2"/>
  <c r="AJ2987" i="2"/>
  <c r="AJ2988" i="2"/>
  <c r="AJ2989" i="2"/>
  <c r="AJ2990" i="2"/>
  <c r="AJ2991" i="2"/>
  <c r="AJ2992" i="2"/>
  <c r="AJ2993" i="2"/>
  <c r="AJ2994" i="2"/>
  <c r="AJ2995" i="2"/>
  <c r="AJ2996" i="2"/>
  <c r="AJ2997" i="2"/>
  <c r="AJ2998" i="2"/>
  <c r="AJ2999" i="2"/>
  <c r="AJ3000" i="2"/>
  <c r="AJ3001" i="2"/>
  <c r="AJ3002" i="2"/>
  <c r="AJ3003" i="2"/>
  <c r="AJ3004" i="2"/>
  <c r="AJ3005" i="2"/>
  <c r="AJ3006" i="2"/>
  <c r="AJ3007" i="2"/>
  <c r="AJ3008" i="2"/>
  <c r="AJ3009" i="2"/>
  <c r="AJ3010" i="2"/>
  <c r="AJ3011" i="2"/>
  <c r="AJ3012" i="2"/>
  <c r="AJ3013" i="2"/>
  <c r="AJ3014" i="2"/>
  <c r="AJ3015" i="2"/>
  <c r="AJ3016" i="2"/>
  <c r="AJ3017" i="2"/>
  <c r="AJ3018" i="2"/>
  <c r="AJ3019" i="2"/>
  <c r="AJ3020" i="2"/>
  <c r="AJ3021" i="2"/>
  <c r="AJ3022" i="2"/>
  <c r="AJ3023" i="2"/>
  <c r="AJ3024" i="2"/>
  <c r="AJ3025" i="2"/>
  <c r="AJ3026" i="2"/>
  <c r="AJ3027" i="2"/>
  <c r="AJ3028" i="2"/>
  <c r="AJ3029" i="2"/>
  <c r="AJ3030" i="2"/>
  <c r="AJ3031" i="2"/>
  <c r="AJ3032" i="2"/>
  <c r="AJ3033" i="2"/>
  <c r="AJ3034" i="2"/>
  <c r="AJ3035" i="2"/>
  <c r="AJ3036" i="2"/>
  <c r="AJ3037" i="2"/>
  <c r="AJ3038" i="2"/>
  <c r="AJ3039" i="2"/>
  <c r="AJ3040" i="2"/>
  <c r="AJ3041" i="2"/>
  <c r="AJ3042" i="2"/>
  <c r="AJ3043" i="2"/>
  <c r="AJ3044" i="2"/>
  <c r="AJ3045" i="2"/>
  <c r="AJ3046" i="2"/>
  <c r="AJ3047" i="2"/>
  <c r="AJ3048" i="2"/>
  <c r="AJ3049" i="2"/>
  <c r="AJ3050" i="2"/>
  <c r="AJ3051" i="2"/>
  <c r="AJ3052" i="2"/>
  <c r="AJ3053" i="2"/>
  <c r="AJ3054" i="2"/>
  <c r="AJ3055" i="2"/>
  <c r="AJ3056" i="2"/>
  <c r="AJ3057" i="2"/>
  <c r="AJ3058" i="2"/>
  <c r="AJ3059" i="2"/>
  <c r="AJ3060" i="2"/>
  <c r="AJ3061" i="2"/>
  <c r="AJ3062" i="2"/>
  <c r="AJ3063" i="2"/>
  <c r="AJ3064" i="2"/>
  <c r="AJ3065" i="2"/>
  <c r="AJ3066" i="2"/>
  <c r="AJ3067" i="2"/>
  <c r="AJ3068" i="2"/>
  <c r="AJ3069" i="2"/>
  <c r="AJ3070" i="2"/>
  <c r="AJ3071" i="2"/>
  <c r="AJ3072" i="2"/>
  <c r="AJ3073" i="2"/>
  <c r="AJ3074" i="2"/>
  <c r="AJ3075" i="2"/>
  <c r="AJ3076" i="2"/>
  <c r="AJ3077" i="2"/>
  <c r="AJ3078" i="2"/>
  <c r="AJ3079" i="2"/>
  <c r="AJ3080" i="2"/>
  <c r="AJ3081" i="2"/>
  <c r="AJ3082" i="2"/>
  <c r="AJ3083" i="2"/>
  <c r="AJ3084" i="2"/>
  <c r="AJ3085" i="2"/>
  <c r="AJ3086" i="2"/>
  <c r="AJ3087" i="2"/>
  <c r="AJ3088" i="2"/>
  <c r="AJ3089" i="2"/>
  <c r="AJ3090" i="2"/>
  <c r="AJ3091" i="2"/>
  <c r="AJ3092" i="2"/>
  <c r="AJ3093" i="2"/>
  <c r="AJ3094" i="2"/>
  <c r="AJ3095" i="2"/>
  <c r="AJ3096" i="2"/>
  <c r="AJ3097" i="2"/>
  <c r="AJ3098" i="2"/>
  <c r="AJ3099" i="2"/>
  <c r="AJ3100" i="2"/>
  <c r="AJ3101" i="2"/>
  <c r="AJ3102" i="2"/>
  <c r="AJ3103" i="2"/>
  <c r="AJ3104" i="2"/>
  <c r="AJ3105" i="2"/>
  <c r="AJ3106" i="2"/>
  <c r="AJ3107" i="2"/>
  <c r="AJ3108" i="2"/>
  <c r="AJ3109" i="2"/>
  <c r="AJ3110" i="2"/>
  <c r="AJ3111" i="2"/>
  <c r="AJ3112" i="2"/>
  <c r="AJ3113" i="2"/>
  <c r="AJ3114" i="2"/>
  <c r="AJ3115" i="2"/>
  <c r="AJ3116" i="2"/>
  <c r="AJ3117" i="2"/>
  <c r="AJ3118" i="2"/>
  <c r="AJ3119" i="2"/>
  <c r="AJ3120" i="2"/>
  <c r="AJ3121" i="2"/>
  <c r="AJ3122" i="2"/>
  <c r="AJ3123" i="2"/>
  <c r="AJ3124" i="2"/>
  <c r="AJ3125" i="2"/>
  <c r="AJ3126" i="2"/>
  <c r="AJ3127" i="2"/>
  <c r="AJ3128" i="2"/>
  <c r="AJ3129" i="2"/>
  <c r="AJ3130" i="2"/>
  <c r="AJ3131" i="2"/>
  <c r="AJ3132" i="2"/>
  <c r="AJ3133" i="2"/>
  <c r="AJ3134" i="2"/>
  <c r="AJ3135" i="2"/>
  <c r="AJ3136" i="2"/>
  <c r="AJ3137" i="2"/>
  <c r="AJ3138" i="2"/>
  <c r="AJ3139" i="2"/>
  <c r="AJ3140" i="2"/>
  <c r="AJ3141" i="2"/>
  <c r="AJ3142" i="2"/>
  <c r="AJ3143" i="2"/>
  <c r="AJ3144" i="2"/>
  <c r="AJ3145" i="2"/>
  <c r="AJ3146" i="2"/>
  <c r="AJ3147" i="2"/>
  <c r="AJ3148" i="2"/>
  <c r="AJ3149" i="2"/>
  <c r="AJ3150" i="2"/>
  <c r="AJ3151" i="2"/>
  <c r="AJ3152" i="2"/>
  <c r="AJ3153" i="2"/>
  <c r="AJ3154" i="2"/>
  <c r="AJ3155" i="2"/>
  <c r="AJ3156" i="2"/>
  <c r="AJ3157" i="2"/>
  <c r="AJ3158" i="2"/>
  <c r="AJ3159" i="2"/>
  <c r="AJ3160" i="2"/>
  <c r="AJ3161" i="2"/>
  <c r="AJ3162" i="2"/>
  <c r="AJ3163" i="2"/>
  <c r="AJ3164" i="2"/>
  <c r="AJ3165" i="2"/>
  <c r="AJ3166" i="2"/>
  <c r="AJ3167" i="2"/>
  <c r="AJ3168" i="2"/>
  <c r="AJ3169" i="2"/>
  <c r="AJ3170" i="2"/>
  <c r="AJ3171" i="2"/>
  <c r="AJ3172" i="2"/>
  <c r="AJ3173" i="2"/>
  <c r="AJ3174" i="2"/>
  <c r="AJ3175" i="2"/>
  <c r="AJ3176" i="2"/>
  <c r="AJ3177" i="2"/>
  <c r="AJ3178" i="2"/>
  <c r="AJ3179" i="2"/>
  <c r="AJ3180" i="2"/>
  <c r="AJ3181" i="2"/>
  <c r="AJ3182" i="2"/>
  <c r="AJ3183" i="2"/>
  <c r="AJ3184" i="2"/>
  <c r="AJ3185" i="2"/>
  <c r="AJ3186" i="2"/>
  <c r="AJ3187" i="2"/>
  <c r="AJ3188" i="2"/>
  <c r="AJ3189" i="2"/>
  <c r="AJ3190" i="2"/>
  <c r="AJ3191" i="2"/>
  <c r="AJ3192" i="2"/>
  <c r="AJ3193" i="2"/>
  <c r="AJ3194" i="2"/>
  <c r="AJ3195" i="2"/>
  <c r="AJ3196" i="2"/>
  <c r="AJ3197" i="2"/>
  <c r="AJ3198" i="2"/>
  <c r="AJ3199" i="2"/>
  <c r="AJ3200" i="2"/>
  <c r="AJ3201" i="2"/>
  <c r="AJ3202" i="2"/>
  <c r="AJ3203" i="2"/>
  <c r="AJ3204" i="2"/>
  <c r="AJ3205" i="2"/>
  <c r="AJ3206" i="2"/>
  <c r="AJ3207" i="2"/>
  <c r="AJ3208" i="2"/>
  <c r="AJ3209" i="2"/>
  <c r="AJ3210" i="2"/>
  <c r="AJ3211" i="2"/>
  <c r="AJ3212" i="2"/>
  <c r="AJ3213" i="2"/>
  <c r="AJ3214" i="2"/>
  <c r="AJ3215" i="2"/>
  <c r="AJ3216" i="2"/>
  <c r="AJ3217" i="2"/>
  <c r="AJ3218" i="2"/>
  <c r="AJ3219" i="2"/>
  <c r="AJ3220" i="2"/>
  <c r="AJ3221" i="2"/>
  <c r="AJ3222" i="2"/>
  <c r="AJ3223" i="2"/>
  <c r="AJ3224" i="2"/>
  <c r="AJ3225" i="2"/>
  <c r="AJ3226" i="2"/>
  <c r="AJ3227" i="2"/>
  <c r="AJ3228" i="2"/>
  <c r="AJ3229" i="2"/>
  <c r="AJ3230" i="2"/>
  <c r="AJ3231" i="2"/>
  <c r="AJ3232" i="2"/>
  <c r="AJ3233" i="2"/>
  <c r="AJ3234" i="2"/>
  <c r="AJ3235" i="2"/>
  <c r="AJ3236" i="2"/>
  <c r="AJ3237" i="2"/>
  <c r="AJ3238" i="2"/>
  <c r="AJ3239" i="2"/>
  <c r="AJ3240" i="2"/>
  <c r="AJ3241" i="2"/>
  <c r="AJ3242" i="2"/>
  <c r="AJ3243" i="2"/>
  <c r="AJ3244" i="2"/>
  <c r="AJ3245" i="2"/>
  <c r="AJ3246" i="2"/>
  <c r="AJ3247" i="2"/>
  <c r="AJ3248" i="2"/>
  <c r="AJ3249" i="2"/>
  <c r="AJ3250" i="2"/>
  <c r="AJ3251" i="2"/>
  <c r="AJ3252" i="2"/>
  <c r="AJ3253" i="2"/>
  <c r="AJ3254" i="2"/>
  <c r="AJ3255" i="2"/>
  <c r="AJ3256" i="2"/>
  <c r="AJ3257" i="2"/>
  <c r="AJ3258" i="2"/>
  <c r="AJ3259" i="2"/>
  <c r="AJ3260" i="2"/>
  <c r="AJ3261" i="2"/>
  <c r="AJ3262" i="2"/>
  <c r="AJ3263" i="2"/>
  <c r="AJ3264" i="2"/>
  <c r="AJ3265" i="2"/>
  <c r="AJ3266" i="2"/>
  <c r="AJ3267" i="2"/>
  <c r="AJ3268" i="2"/>
  <c r="AJ3269" i="2"/>
  <c r="AJ3270" i="2"/>
  <c r="AJ3271" i="2"/>
  <c r="AJ3272" i="2"/>
  <c r="AJ3273" i="2"/>
  <c r="AJ3274" i="2"/>
  <c r="AJ3275" i="2"/>
  <c r="AJ3276" i="2"/>
  <c r="AJ3277" i="2"/>
  <c r="AJ3278" i="2"/>
  <c r="AJ3279" i="2"/>
  <c r="AJ3280" i="2"/>
  <c r="AJ3281" i="2"/>
  <c r="AJ3282" i="2"/>
  <c r="AJ3283" i="2"/>
  <c r="AJ3284" i="2"/>
  <c r="AJ3285" i="2"/>
  <c r="AJ3286" i="2"/>
  <c r="AJ3287" i="2"/>
  <c r="AJ3288" i="2"/>
  <c r="AJ3289" i="2"/>
  <c r="AJ3290" i="2"/>
  <c r="AJ3291" i="2"/>
  <c r="AJ3292" i="2"/>
  <c r="AJ3293" i="2"/>
  <c r="AJ3294" i="2"/>
  <c r="AJ3295" i="2"/>
  <c r="AJ3296" i="2"/>
  <c r="AJ3297" i="2"/>
  <c r="AJ3298" i="2"/>
  <c r="AJ3299" i="2"/>
  <c r="AJ3300" i="2"/>
  <c r="AJ3301" i="2"/>
  <c r="AJ3302" i="2"/>
  <c r="AJ3303" i="2"/>
  <c r="AJ3304" i="2"/>
  <c r="AJ3305" i="2"/>
  <c r="AJ3306" i="2"/>
  <c r="AJ3307" i="2"/>
  <c r="AJ3308" i="2"/>
  <c r="AJ3309" i="2"/>
  <c r="AJ3310" i="2"/>
  <c r="AJ3311" i="2"/>
  <c r="AJ3312" i="2"/>
  <c r="AJ3313" i="2"/>
  <c r="AJ3314" i="2"/>
  <c r="AJ3315" i="2"/>
  <c r="AJ3316" i="2"/>
  <c r="AJ3317" i="2"/>
  <c r="AJ3318" i="2"/>
  <c r="AJ3319" i="2"/>
  <c r="AJ3320" i="2"/>
  <c r="AJ3321" i="2"/>
  <c r="AJ3322" i="2"/>
  <c r="AJ3323" i="2"/>
  <c r="AJ3324" i="2"/>
  <c r="AJ3325" i="2"/>
  <c r="AJ3326" i="2"/>
  <c r="AJ3327" i="2"/>
  <c r="AJ3328" i="2"/>
  <c r="AJ3329" i="2"/>
  <c r="AJ3330" i="2"/>
  <c r="AJ3331" i="2"/>
  <c r="AJ3332" i="2"/>
  <c r="AJ3333" i="2"/>
  <c r="AJ3334" i="2"/>
  <c r="AJ3335" i="2"/>
  <c r="AJ3336" i="2"/>
  <c r="AJ3337" i="2"/>
  <c r="AJ3338" i="2"/>
  <c r="AJ3339" i="2"/>
  <c r="AJ3340" i="2"/>
  <c r="AJ3341" i="2"/>
  <c r="AJ3342" i="2"/>
  <c r="AJ3343" i="2"/>
  <c r="AJ3344" i="2"/>
  <c r="AJ3345" i="2"/>
  <c r="AJ3346" i="2"/>
  <c r="AJ3347" i="2"/>
  <c r="AJ3348" i="2"/>
  <c r="AJ3349" i="2"/>
  <c r="AJ3350" i="2"/>
  <c r="AJ3351" i="2"/>
  <c r="AJ3352" i="2"/>
  <c r="AJ3353" i="2"/>
  <c r="AJ3354" i="2"/>
  <c r="AJ3355" i="2"/>
  <c r="AJ3356" i="2"/>
  <c r="AJ3357" i="2"/>
  <c r="AJ3358" i="2"/>
  <c r="AJ3359" i="2"/>
  <c r="AJ3360" i="2"/>
  <c r="AJ3361" i="2"/>
  <c r="AJ3362" i="2"/>
  <c r="AJ3363" i="2"/>
  <c r="AJ3364" i="2"/>
  <c r="AJ3365" i="2"/>
  <c r="AJ3366" i="2"/>
  <c r="AJ3367" i="2"/>
  <c r="AJ3368" i="2"/>
  <c r="AJ3369" i="2"/>
  <c r="AJ3370" i="2"/>
  <c r="AJ3371" i="2"/>
  <c r="AJ3372" i="2"/>
  <c r="AJ3373" i="2"/>
  <c r="AJ3374" i="2"/>
  <c r="AJ3375" i="2"/>
  <c r="AJ3376" i="2"/>
  <c r="AJ3377" i="2"/>
  <c r="AJ3378" i="2"/>
  <c r="AJ3379" i="2"/>
  <c r="AJ3380" i="2"/>
  <c r="AJ3381" i="2"/>
  <c r="AJ3382" i="2"/>
  <c r="AJ3383" i="2"/>
  <c r="AJ3384" i="2"/>
  <c r="AJ3385" i="2"/>
  <c r="AJ3386" i="2"/>
  <c r="AJ3387" i="2"/>
  <c r="AJ3388" i="2"/>
  <c r="AJ3389" i="2"/>
  <c r="AJ3390" i="2"/>
  <c r="AJ3391" i="2"/>
  <c r="AJ3392" i="2"/>
  <c r="AJ3393" i="2"/>
  <c r="AJ3394" i="2"/>
  <c r="AJ3395" i="2"/>
  <c r="AJ3396" i="2"/>
  <c r="AJ3397" i="2"/>
  <c r="AJ3398" i="2"/>
  <c r="AJ3399" i="2"/>
  <c r="AJ3400" i="2"/>
  <c r="AJ3401" i="2"/>
  <c r="AJ3402" i="2"/>
  <c r="AJ3403" i="2"/>
  <c r="AJ3404" i="2"/>
  <c r="AJ3405" i="2"/>
  <c r="AJ3406" i="2"/>
  <c r="AJ3407" i="2"/>
  <c r="AJ3408" i="2"/>
  <c r="AJ3409" i="2"/>
  <c r="AJ3410" i="2"/>
  <c r="AJ3411" i="2"/>
  <c r="AJ3412" i="2"/>
  <c r="AJ3413" i="2"/>
  <c r="AJ3414" i="2"/>
  <c r="AJ3415" i="2"/>
  <c r="AJ3416" i="2"/>
  <c r="AJ3417" i="2"/>
  <c r="AJ3418" i="2"/>
  <c r="AJ3419" i="2"/>
  <c r="AJ3420" i="2"/>
  <c r="AJ3421" i="2"/>
  <c r="AJ3422" i="2"/>
  <c r="AJ3423" i="2"/>
  <c r="AJ3424" i="2"/>
  <c r="AJ3425" i="2"/>
  <c r="AJ3426" i="2"/>
  <c r="AJ3427" i="2"/>
  <c r="AJ3428" i="2"/>
  <c r="AJ3429" i="2"/>
  <c r="AJ3430" i="2"/>
  <c r="AJ3431" i="2"/>
  <c r="AJ3432" i="2"/>
  <c r="AJ3433" i="2"/>
  <c r="AJ3434" i="2"/>
  <c r="AJ3435" i="2"/>
  <c r="AJ3436" i="2"/>
  <c r="AJ3437" i="2"/>
  <c r="AJ3438" i="2"/>
  <c r="AJ3439" i="2"/>
  <c r="AJ3440" i="2"/>
  <c r="AJ3441" i="2"/>
  <c r="AJ3442" i="2"/>
  <c r="AJ3443" i="2"/>
  <c r="AJ3444" i="2"/>
  <c r="AJ3445" i="2"/>
  <c r="AJ3446" i="2"/>
  <c r="AJ3447" i="2"/>
  <c r="AJ3448" i="2"/>
  <c r="AJ3449" i="2"/>
  <c r="AJ3450" i="2"/>
  <c r="AJ3451" i="2"/>
  <c r="AJ3452" i="2"/>
  <c r="AJ3453" i="2"/>
  <c r="AJ3454" i="2"/>
  <c r="AJ3455" i="2"/>
  <c r="AJ3456" i="2"/>
  <c r="AJ3457" i="2"/>
  <c r="AJ3458" i="2"/>
  <c r="AJ3459" i="2"/>
  <c r="AJ3460" i="2"/>
  <c r="AJ3461" i="2"/>
  <c r="AJ3462" i="2"/>
  <c r="AJ3463" i="2"/>
  <c r="AJ3464" i="2"/>
  <c r="AJ3465" i="2"/>
  <c r="AJ3466" i="2"/>
  <c r="AJ3467" i="2"/>
  <c r="AJ3468" i="2"/>
  <c r="AJ3469" i="2"/>
  <c r="AJ3470" i="2"/>
  <c r="AJ3471" i="2"/>
  <c r="AJ3472" i="2"/>
  <c r="AJ3473" i="2"/>
  <c r="AJ3474" i="2"/>
  <c r="AJ3475" i="2"/>
  <c r="AJ3476" i="2"/>
  <c r="AJ3477" i="2"/>
  <c r="AJ3478" i="2"/>
  <c r="AJ3479" i="2"/>
  <c r="AJ3480" i="2"/>
  <c r="AJ3481" i="2"/>
  <c r="AJ3482" i="2"/>
  <c r="AJ3483" i="2"/>
  <c r="AJ3484" i="2"/>
  <c r="AJ3485" i="2"/>
  <c r="AJ3486" i="2"/>
  <c r="AJ3487" i="2"/>
  <c r="AJ3488" i="2"/>
  <c r="AJ3489" i="2"/>
  <c r="AJ3490" i="2"/>
  <c r="AJ3491" i="2"/>
  <c r="AJ3492" i="2"/>
  <c r="AJ3493" i="2"/>
  <c r="AJ3494" i="2"/>
  <c r="AJ3495" i="2"/>
  <c r="AJ3496" i="2"/>
  <c r="AJ3497" i="2"/>
  <c r="AJ3498" i="2"/>
  <c r="AJ3499" i="2"/>
  <c r="AJ3500" i="2"/>
  <c r="AJ3501" i="2"/>
  <c r="AJ3502" i="2"/>
  <c r="AJ3503" i="2"/>
  <c r="AJ3504" i="2"/>
  <c r="AJ3505" i="2"/>
  <c r="AJ3506" i="2"/>
  <c r="AJ3507" i="2"/>
  <c r="AJ3508" i="2"/>
  <c r="AJ3509" i="2"/>
  <c r="AJ3510" i="2"/>
  <c r="AJ3511" i="2"/>
  <c r="AJ3512" i="2"/>
  <c r="AJ3513" i="2"/>
  <c r="AJ3514" i="2"/>
  <c r="AJ3515" i="2"/>
  <c r="AJ3516" i="2"/>
  <c r="AJ3517" i="2"/>
  <c r="AJ3518" i="2"/>
  <c r="AJ3519" i="2"/>
  <c r="AJ3520" i="2"/>
  <c r="AJ3521" i="2"/>
  <c r="AJ3522" i="2"/>
  <c r="AJ3523" i="2"/>
  <c r="AJ3524" i="2"/>
  <c r="AJ3525" i="2"/>
  <c r="AJ3526" i="2"/>
  <c r="AJ3527" i="2"/>
  <c r="AJ3528" i="2"/>
  <c r="AJ3529" i="2"/>
  <c r="AJ3530" i="2"/>
  <c r="AJ3531" i="2"/>
  <c r="AJ3532" i="2"/>
  <c r="AJ3533" i="2"/>
  <c r="AJ3534" i="2"/>
  <c r="AJ3535" i="2"/>
  <c r="AJ3536" i="2"/>
  <c r="AJ3537" i="2"/>
  <c r="AJ3538" i="2"/>
  <c r="AJ3539" i="2"/>
  <c r="AJ3540" i="2"/>
  <c r="AJ3541" i="2"/>
  <c r="AJ3542" i="2"/>
  <c r="AJ3543" i="2"/>
  <c r="AJ3544" i="2"/>
  <c r="AJ3545" i="2"/>
  <c r="AJ3546" i="2"/>
  <c r="AJ3547" i="2"/>
  <c r="AJ3548" i="2"/>
  <c r="AJ3549" i="2"/>
  <c r="AJ3550" i="2"/>
  <c r="AJ3551" i="2"/>
  <c r="AJ3552" i="2"/>
  <c r="AJ3553" i="2"/>
  <c r="AJ3554" i="2"/>
  <c r="AJ3555" i="2"/>
  <c r="AJ3556" i="2"/>
  <c r="AJ3557" i="2"/>
  <c r="AJ3558" i="2"/>
  <c r="AJ3559" i="2"/>
  <c r="AJ3560" i="2"/>
  <c r="AJ3561" i="2"/>
  <c r="AJ3562" i="2"/>
  <c r="AJ3563" i="2"/>
  <c r="AJ3564" i="2"/>
  <c r="AJ3565" i="2"/>
  <c r="AJ3566" i="2"/>
  <c r="AJ3567" i="2"/>
  <c r="AJ3568" i="2"/>
  <c r="AJ3569" i="2"/>
  <c r="AJ3570" i="2"/>
  <c r="AJ3571" i="2"/>
  <c r="AJ3572" i="2"/>
  <c r="AJ3573" i="2"/>
  <c r="AJ3574" i="2"/>
  <c r="AJ3575" i="2"/>
  <c r="AJ3576" i="2"/>
  <c r="AJ3577" i="2"/>
  <c r="AJ3578" i="2"/>
  <c r="AJ3579" i="2"/>
  <c r="AJ3580" i="2"/>
  <c r="AJ3581" i="2"/>
  <c r="AJ3582" i="2"/>
  <c r="AJ3583" i="2"/>
  <c r="AJ3584" i="2"/>
  <c r="AJ3585" i="2"/>
  <c r="AJ3586" i="2"/>
  <c r="AJ3587" i="2"/>
  <c r="AJ3588" i="2"/>
  <c r="AJ3589" i="2"/>
  <c r="AJ3590" i="2"/>
  <c r="AJ3591" i="2"/>
  <c r="AJ3592" i="2"/>
  <c r="AJ3593" i="2"/>
  <c r="AJ3594" i="2"/>
  <c r="AJ3595" i="2"/>
  <c r="AJ3596" i="2"/>
  <c r="AJ3597" i="2"/>
  <c r="AJ3598" i="2"/>
  <c r="AJ3599" i="2"/>
  <c r="AJ3600" i="2"/>
  <c r="AJ3601" i="2"/>
  <c r="AJ3602" i="2"/>
  <c r="AJ3603" i="2"/>
  <c r="AJ3604" i="2"/>
  <c r="AJ3605" i="2"/>
  <c r="AJ3606" i="2"/>
  <c r="AJ3607" i="2"/>
  <c r="AJ3608" i="2"/>
  <c r="AJ3609" i="2"/>
  <c r="AJ3610" i="2"/>
  <c r="AJ3611" i="2"/>
  <c r="AJ3612" i="2"/>
  <c r="AJ3613" i="2"/>
  <c r="AJ3614" i="2"/>
  <c r="AJ3615" i="2"/>
  <c r="AJ3616" i="2"/>
  <c r="AJ3617" i="2"/>
  <c r="AJ3618" i="2"/>
  <c r="AJ3619" i="2"/>
  <c r="AJ3620" i="2"/>
  <c r="AJ3621" i="2"/>
  <c r="AJ3622" i="2"/>
  <c r="AJ3623" i="2"/>
  <c r="AJ3624" i="2"/>
  <c r="AJ3625" i="2"/>
  <c r="AJ3626" i="2"/>
  <c r="AJ3627" i="2"/>
  <c r="AJ3628" i="2"/>
  <c r="AJ3629" i="2"/>
  <c r="AJ3630" i="2"/>
  <c r="AJ3631" i="2"/>
  <c r="AJ3632" i="2"/>
  <c r="AJ3633" i="2"/>
  <c r="AJ3634" i="2"/>
  <c r="AJ3635" i="2"/>
  <c r="AJ3636" i="2"/>
  <c r="AJ3637" i="2"/>
  <c r="AJ3638" i="2"/>
  <c r="AJ3639" i="2"/>
  <c r="AJ3640" i="2"/>
  <c r="AJ3641" i="2"/>
  <c r="AJ3642" i="2"/>
  <c r="AJ3643" i="2"/>
  <c r="AJ3644" i="2"/>
  <c r="AJ3645" i="2"/>
  <c r="AJ3646" i="2"/>
  <c r="AJ3647" i="2"/>
  <c r="AJ3648" i="2"/>
  <c r="AJ3649" i="2"/>
  <c r="AJ3650" i="2"/>
  <c r="AJ3651" i="2"/>
  <c r="AJ3652" i="2"/>
  <c r="AJ3653" i="2"/>
  <c r="AJ3654" i="2"/>
  <c r="AJ3655" i="2"/>
  <c r="AJ3656" i="2"/>
  <c r="AJ3657" i="2"/>
  <c r="AJ3658" i="2"/>
  <c r="AJ3659" i="2"/>
  <c r="AJ3660" i="2"/>
  <c r="AJ3661" i="2"/>
  <c r="AJ3662" i="2"/>
  <c r="AJ3663" i="2"/>
  <c r="AJ3664" i="2"/>
  <c r="AJ3665" i="2"/>
  <c r="AJ3666" i="2"/>
  <c r="AJ3667" i="2"/>
  <c r="AJ3668" i="2"/>
  <c r="AJ3669" i="2"/>
  <c r="AJ3670" i="2"/>
  <c r="AJ3671" i="2"/>
  <c r="AJ3672" i="2"/>
  <c r="AJ3673" i="2"/>
  <c r="AJ3674" i="2"/>
  <c r="AJ3675" i="2"/>
  <c r="AJ3676" i="2"/>
  <c r="AJ3677" i="2"/>
  <c r="AJ3678" i="2"/>
  <c r="AJ3679" i="2"/>
  <c r="AJ3680" i="2"/>
  <c r="AJ3681" i="2"/>
  <c r="AJ3682" i="2"/>
  <c r="AJ3683" i="2"/>
  <c r="AJ3684" i="2"/>
  <c r="AJ3685" i="2"/>
  <c r="AJ3686" i="2"/>
  <c r="AJ3687" i="2"/>
  <c r="AJ3688" i="2"/>
  <c r="AJ3689" i="2"/>
  <c r="AJ3690" i="2"/>
  <c r="AJ3691" i="2"/>
  <c r="AJ3692" i="2"/>
  <c r="AJ3693" i="2"/>
  <c r="AJ3694" i="2"/>
  <c r="AJ3695" i="2"/>
  <c r="AJ3696" i="2"/>
  <c r="AJ3697" i="2"/>
  <c r="AJ3698" i="2"/>
  <c r="AJ3699" i="2"/>
  <c r="AJ3700" i="2"/>
  <c r="AJ3701" i="2"/>
  <c r="AJ3702" i="2"/>
  <c r="AJ3703" i="2"/>
  <c r="AJ3704" i="2"/>
  <c r="AJ3705" i="2"/>
  <c r="AJ3706" i="2"/>
  <c r="AJ3707" i="2"/>
  <c r="AJ3708" i="2"/>
  <c r="AJ3709" i="2"/>
  <c r="AJ3710" i="2"/>
  <c r="AJ3711" i="2"/>
  <c r="AJ3712" i="2"/>
  <c r="AJ3713" i="2"/>
  <c r="AJ3714" i="2"/>
  <c r="AJ3715" i="2"/>
  <c r="AJ3716" i="2"/>
  <c r="AJ3717" i="2"/>
  <c r="AJ3718" i="2"/>
  <c r="AJ3719" i="2"/>
  <c r="AJ3720" i="2"/>
  <c r="AJ3721" i="2"/>
  <c r="AJ3722" i="2"/>
  <c r="AJ3723" i="2"/>
  <c r="AJ3724" i="2"/>
  <c r="AJ3725" i="2"/>
  <c r="AJ3726" i="2"/>
  <c r="AJ3727" i="2"/>
  <c r="AJ3728" i="2"/>
  <c r="AJ3729" i="2"/>
  <c r="AJ3730" i="2"/>
  <c r="AJ3731" i="2"/>
  <c r="AJ3732" i="2"/>
  <c r="AJ3733" i="2"/>
  <c r="AJ3734" i="2"/>
  <c r="AJ3735" i="2"/>
  <c r="AJ3736" i="2"/>
  <c r="AJ3737" i="2"/>
  <c r="AJ3738" i="2"/>
  <c r="AJ3739" i="2"/>
  <c r="AJ3740" i="2"/>
  <c r="AJ3741" i="2"/>
  <c r="AJ3742" i="2"/>
  <c r="AJ3743" i="2"/>
  <c r="AJ3744" i="2"/>
  <c r="AJ3745" i="2"/>
  <c r="AJ3746" i="2"/>
  <c r="AJ3747" i="2"/>
  <c r="AJ3748" i="2"/>
  <c r="AJ3749" i="2"/>
  <c r="AJ3750" i="2"/>
  <c r="AJ3751" i="2"/>
  <c r="AJ3752" i="2"/>
  <c r="AJ3753" i="2"/>
  <c r="AJ3754" i="2"/>
  <c r="AJ3755" i="2"/>
  <c r="AJ3756" i="2"/>
  <c r="AJ3757" i="2"/>
  <c r="AJ3758" i="2"/>
  <c r="AJ3759" i="2"/>
  <c r="AJ3760" i="2"/>
  <c r="AJ3761" i="2"/>
  <c r="AJ3762" i="2"/>
  <c r="AJ3763" i="2"/>
  <c r="AJ3764" i="2"/>
  <c r="AJ3765" i="2"/>
  <c r="AJ3766" i="2"/>
  <c r="AJ3767" i="2"/>
  <c r="AJ3768" i="2"/>
  <c r="AJ3769" i="2"/>
  <c r="AJ3770" i="2"/>
  <c r="AJ3771" i="2"/>
  <c r="AJ3772" i="2"/>
  <c r="AJ3773" i="2"/>
  <c r="AJ3774" i="2"/>
  <c r="AJ3775" i="2"/>
  <c r="AJ3776" i="2"/>
  <c r="AJ3777" i="2"/>
  <c r="AJ3778" i="2"/>
  <c r="AJ3779" i="2"/>
  <c r="AJ3780" i="2"/>
  <c r="AJ3781" i="2"/>
  <c r="AJ3782" i="2"/>
  <c r="AJ3783" i="2"/>
  <c r="AJ3784" i="2"/>
  <c r="AJ3785" i="2"/>
  <c r="AJ3786" i="2"/>
  <c r="AJ3787" i="2"/>
  <c r="AJ3788" i="2"/>
  <c r="AJ3789" i="2"/>
  <c r="AJ3790" i="2"/>
  <c r="AJ3791" i="2"/>
  <c r="AJ3792" i="2"/>
  <c r="AJ3793" i="2"/>
  <c r="AJ3794" i="2"/>
  <c r="AJ3795" i="2"/>
  <c r="AJ3796" i="2"/>
  <c r="AJ3797" i="2"/>
  <c r="AJ3798" i="2"/>
  <c r="AJ3799" i="2"/>
  <c r="AJ3800" i="2"/>
  <c r="AJ3801" i="2"/>
  <c r="AJ3802" i="2"/>
  <c r="AJ3803" i="2"/>
  <c r="AJ3804" i="2"/>
  <c r="AJ3805" i="2"/>
  <c r="AJ3806" i="2"/>
  <c r="AJ3807" i="2"/>
  <c r="AJ3808" i="2"/>
  <c r="AJ3809" i="2"/>
  <c r="AJ3810" i="2"/>
  <c r="AJ3811" i="2"/>
  <c r="AJ3812" i="2"/>
  <c r="AJ3813" i="2"/>
  <c r="AJ3814" i="2"/>
  <c r="AJ3815" i="2"/>
  <c r="AJ3816" i="2"/>
  <c r="AJ3817" i="2"/>
  <c r="AJ3818" i="2"/>
  <c r="AJ3819" i="2"/>
  <c r="AJ3820" i="2"/>
  <c r="AJ3821" i="2"/>
  <c r="AJ3822" i="2"/>
  <c r="AJ3823" i="2"/>
  <c r="AJ3824" i="2"/>
  <c r="AJ3825" i="2"/>
  <c r="AJ3826" i="2"/>
  <c r="AJ3827" i="2"/>
  <c r="AJ3828" i="2"/>
  <c r="AJ3829" i="2"/>
  <c r="AJ3830" i="2"/>
  <c r="AJ3831" i="2"/>
  <c r="AJ3832" i="2"/>
  <c r="AJ3833" i="2"/>
  <c r="AJ3834" i="2"/>
  <c r="AJ3835" i="2"/>
  <c r="AJ3836" i="2"/>
  <c r="AJ3837" i="2"/>
  <c r="AJ3838" i="2"/>
  <c r="AJ3839" i="2"/>
  <c r="AJ3840" i="2"/>
  <c r="AJ3841" i="2"/>
  <c r="AJ3842" i="2"/>
  <c r="AJ3843" i="2"/>
  <c r="AJ3844" i="2"/>
  <c r="AJ3845" i="2"/>
  <c r="AJ3846" i="2"/>
  <c r="AJ3847" i="2"/>
  <c r="AJ3848" i="2"/>
  <c r="AJ3849" i="2"/>
  <c r="AJ3850" i="2"/>
  <c r="AJ3851" i="2"/>
  <c r="AJ3852" i="2"/>
  <c r="AJ3853" i="2"/>
  <c r="AJ3854" i="2"/>
  <c r="AJ3855" i="2"/>
  <c r="AJ3856" i="2"/>
  <c r="AJ3857" i="2"/>
  <c r="AJ3858" i="2"/>
  <c r="AJ3859" i="2"/>
  <c r="AJ3860" i="2"/>
  <c r="AJ3861" i="2"/>
  <c r="AJ3862" i="2"/>
  <c r="AJ3863" i="2"/>
  <c r="AJ3864" i="2"/>
  <c r="AJ3865" i="2"/>
  <c r="AJ3866" i="2"/>
  <c r="AJ3867" i="2"/>
  <c r="AJ3868" i="2"/>
  <c r="AJ3869" i="2"/>
  <c r="AJ3870" i="2"/>
  <c r="AJ3871" i="2"/>
  <c r="AJ3872" i="2"/>
  <c r="AJ3873" i="2"/>
  <c r="AJ3874" i="2"/>
  <c r="AJ3875" i="2"/>
  <c r="AJ3876" i="2"/>
  <c r="AJ3877" i="2"/>
  <c r="AJ3878" i="2"/>
  <c r="AJ3879" i="2"/>
  <c r="AJ3880" i="2"/>
  <c r="AJ3881" i="2"/>
  <c r="AJ3882" i="2"/>
  <c r="AJ3883" i="2"/>
  <c r="AJ3884" i="2"/>
  <c r="AJ3885" i="2"/>
  <c r="AJ3886" i="2"/>
  <c r="AJ3887" i="2"/>
  <c r="AJ3888" i="2"/>
  <c r="AJ3889" i="2"/>
  <c r="AJ3890" i="2"/>
  <c r="AJ3891" i="2"/>
  <c r="AJ3892" i="2"/>
  <c r="AJ3893" i="2"/>
  <c r="AJ3894" i="2"/>
  <c r="AJ3895" i="2"/>
  <c r="AJ3896" i="2"/>
  <c r="AJ3897" i="2"/>
  <c r="AJ3898" i="2"/>
  <c r="AJ3899" i="2"/>
  <c r="AJ3900" i="2"/>
  <c r="AJ3901" i="2"/>
  <c r="AJ3902" i="2"/>
  <c r="AJ3903" i="2"/>
  <c r="AJ3904" i="2"/>
  <c r="AJ3905" i="2"/>
  <c r="AJ3906" i="2"/>
  <c r="AJ3907" i="2"/>
  <c r="AJ3908" i="2"/>
  <c r="AJ3909" i="2"/>
  <c r="AJ3910" i="2"/>
  <c r="AJ3911" i="2"/>
  <c r="AJ3912" i="2"/>
  <c r="AJ3913" i="2"/>
  <c r="AJ3914" i="2"/>
  <c r="AJ3915" i="2"/>
  <c r="AJ3916" i="2"/>
  <c r="AJ3917" i="2"/>
  <c r="AJ3918" i="2"/>
  <c r="AJ3919" i="2"/>
  <c r="AJ3920" i="2"/>
  <c r="AJ3921" i="2"/>
  <c r="AJ3922" i="2"/>
  <c r="AJ3923" i="2"/>
  <c r="AJ3924" i="2"/>
  <c r="AJ3925" i="2"/>
  <c r="AJ3926" i="2"/>
  <c r="AJ3927" i="2"/>
  <c r="AJ3928" i="2"/>
  <c r="AJ3929" i="2"/>
  <c r="AJ3930" i="2"/>
  <c r="AJ3931" i="2"/>
  <c r="AJ3932" i="2"/>
  <c r="AJ3933" i="2"/>
  <c r="AJ3934" i="2"/>
  <c r="AJ3935" i="2"/>
  <c r="AJ3936" i="2"/>
  <c r="AJ3937" i="2"/>
  <c r="AJ3938" i="2"/>
  <c r="AJ3939" i="2"/>
  <c r="AJ3940" i="2"/>
  <c r="AJ3941" i="2"/>
  <c r="AJ3942" i="2"/>
  <c r="AJ3943" i="2"/>
  <c r="AJ3944" i="2"/>
  <c r="AJ3945" i="2"/>
  <c r="AJ3946" i="2"/>
  <c r="AJ3947" i="2"/>
  <c r="AJ3948" i="2"/>
  <c r="AJ3949" i="2"/>
  <c r="AJ3950" i="2"/>
  <c r="AJ3951" i="2"/>
  <c r="AJ3952" i="2"/>
  <c r="AJ3953" i="2"/>
  <c r="AJ3954" i="2"/>
  <c r="AJ3955" i="2"/>
  <c r="AJ3956" i="2"/>
  <c r="AJ3957" i="2"/>
  <c r="AJ3958" i="2"/>
  <c r="AJ3959" i="2"/>
  <c r="AJ3960" i="2"/>
  <c r="AJ3961" i="2"/>
  <c r="AJ3962" i="2"/>
  <c r="AJ3963" i="2"/>
  <c r="AJ3964" i="2"/>
  <c r="AJ3965" i="2"/>
  <c r="AJ3966" i="2"/>
  <c r="AJ3967" i="2"/>
  <c r="AJ3968" i="2"/>
  <c r="AJ3969" i="2"/>
  <c r="AJ3970" i="2"/>
  <c r="AJ3971" i="2"/>
  <c r="AJ3972" i="2"/>
  <c r="AJ3973" i="2"/>
  <c r="AJ3974" i="2"/>
  <c r="AJ3975" i="2"/>
  <c r="AJ3976" i="2"/>
  <c r="AJ3977" i="2"/>
  <c r="AJ3978" i="2"/>
  <c r="AJ3979" i="2"/>
  <c r="AJ3980" i="2"/>
  <c r="AJ3981" i="2"/>
  <c r="AJ3982" i="2"/>
  <c r="AJ3983" i="2"/>
  <c r="AJ3984" i="2"/>
  <c r="AJ3985" i="2"/>
  <c r="AJ3986" i="2"/>
  <c r="AJ3987" i="2"/>
  <c r="AJ3988" i="2"/>
  <c r="AJ3989" i="2"/>
  <c r="AJ3990" i="2"/>
  <c r="AJ3991" i="2"/>
  <c r="AJ3992" i="2"/>
  <c r="AJ3993" i="2"/>
  <c r="AJ3994" i="2"/>
  <c r="AJ3995" i="2"/>
  <c r="AJ3996" i="2"/>
  <c r="AJ3997" i="2"/>
  <c r="AJ3998" i="2"/>
  <c r="AJ3999" i="2"/>
  <c r="AJ4000" i="2"/>
  <c r="AJ4001" i="2"/>
  <c r="AJ4002" i="2"/>
  <c r="AJ4003" i="2"/>
  <c r="AJ4004" i="2"/>
  <c r="AJ4005" i="2"/>
  <c r="AJ4006" i="2"/>
  <c r="AJ4007" i="2"/>
  <c r="AJ4008" i="2"/>
  <c r="AJ4009" i="2"/>
  <c r="AJ4010" i="2"/>
  <c r="AJ4011" i="2"/>
  <c r="AJ4012" i="2"/>
  <c r="AJ4013" i="2"/>
  <c r="AJ4014" i="2"/>
  <c r="AJ4015" i="2"/>
  <c r="AJ4016" i="2"/>
  <c r="AJ4017" i="2"/>
  <c r="AJ4018" i="2"/>
  <c r="AJ4019" i="2"/>
  <c r="AJ4020" i="2"/>
  <c r="AJ4021" i="2"/>
  <c r="AJ4022" i="2"/>
  <c r="AJ4023" i="2"/>
  <c r="AJ4024" i="2"/>
  <c r="AJ4025" i="2"/>
  <c r="AJ4026" i="2"/>
  <c r="AJ4027" i="2"/>
  <c r="AJ4028" i="2"/>
  <c r="AJ4029" i="2"/>
  <c r="AJ4030" i="2"/>
  <c r="AJ4031" i="2"/>
  <c r="AJ4032" i="2"/>
  <c r="AJ4033" i="2"/>
  <c r="AJ4034" i="2"/>
  <c r="AJ4035" i="2"/>
  <c r="AJ4036" i="2"/>
  <c r="AJ4037" i="2"/>
  <c r="AJ4038" i="2"/>
  <c r="AJ4039" i="2"/>
  <c r="AJ4040" i="2"/>
  <c r="AJ4041" i="2"/>
  <c r="AJ4042" i="2"/>
  <c r="AJ4043" i="2"/>
  <c r="AJ4044" i="2"/>
  <c r="AJ4045" i="2"/>
  <c r="AJ4046" i="2"/>
  <c r="AJ4047" i="2"/>
  <c r="AJ4048" i="2"/>
  <c r="AJ4049" i="2"/>
  <c r="AJ4050" i="2"/>
  <c r="AJ4051" i="2"/>
  <c r="AJ4052" i="2"/>
  <c r="AJ4053" i="2"/>
  <c r="AJ4054" i="2"/>
  <c r="AJ4055" i="2"/>
  <c r="AJ4056" i="2"/>
  <c r="AJ4057" i="2"/>
  <c r="AJ4058" i="2"/>
  <c r="AJ4059" i="2"/>
  <c r="AJ4060" i="2"/>
  <c r="AJ4061" i="2"/>
  <c r="AJ4062" i="2"/>
  <c r="AJ4063" i="2"/>
  <c r="AJ4064" i="2"/>
  <c r="AJ4065" i="2"/>
  <c r="AJ4066" i="2"/>
  <c r="AJ4067" i="2"/>
  <c r="AJ4068" i="2"/>
  <c r="AJ4069" i="2"/>
  <c r="AJ4070" i="2"/>
  <c r="AJ4071" i="2"/>
  <c r="AJ4072" i="2"/>
  <c r="AJ4073" i="2"/>
  <c r="AJ4074" i="2"/>
  <c r="AJ4075" i="2"/>
  <c r="AJ4076" i="2"/>
  <c r="AJ4077" i="2"/>
  <c r="AJ4078" i="2"/>
  <c r="AJ4079" i="2"/>
  <c r="AJ4080" i="2"/>
  <c r="AJ4081" i="2"/>
  <c r="AJ4082" i="2"/>
  <c r="AJ4083" i="2"/>
  <c r="AJ4084" i="2"/>
  <c r="AJ4085" i="2"/>
  <c r="AJ4086" i="2"/>
  <c r="AJ4087" i="2"/>
  <c r="AJ4088" i="2"/>
  <c r="AJ4089" i="2"/>
  <c r="AJ4090" i="2"/>
  <c r="AJ4091" i="2"/>
  <c r="AJ4092" i="2"/>
  <c r="AJ4093" i="2"/>
  <c r="AJ4094" i="2"/>
  <c r="AJ4095" i="2"/>
  <c r="AJ4096" i="2"/>
  <c r="AJ4097" i="2"/>
  <c r="AJ4098" i="2"/>
  <c r="AJ4099" i="2"/>
  <c r="AJ4100" i="2"/>
  <c r="AJ4101" i="2"/>
  <c r="AJ4102" i="2"/>
  <c r="AJ4103" i="2"/>
  <c r="AJ4104" i="2"/>
  <c r="AJ4105" i="2"/>
  <c r="AJ4106" i="2"/>
  <c r="AJ4107" i="2"/>
  <c r="AJ4108" i="2"/>
  <c r="AJ4109" i="2"/>
  <c r="AJ4110" i="2"/>
  <c r="AJ4111" i="2"/>
  <c r="AJ4112" i="2"/>
  <c r="AJ4113" i="2"/>
  <c r="AJ4114" i="2"/>
  <c r="AJ4115" i="2"/>
  <c r="AJ4116" i="2"/>
  <c r="AJ4117" i="2"/>
  <c r="AJ4118" i="2"/>
  <c r="AJ4119" i="2"/>
  <c r="AJ4120" i="2"/>
  <c r="AJ4121" i="2"/>
  <c r="AJ4122" i="2"/>
  <c r="AJ4123" i="2"/>
  <c r="AJ4124" i="2"/>
  <c r="AJ4125" i="2"/>
  <c r="AJ4126" i="2"/>
  <c r="AJ4127" i="2"/>
  <c r="AJ4128" i="2"/>
  <c r="AJ4129" i="2"/>
  <c r="AJ4130" i="2"/>
  <c r="AJ4131" i="2"/>
  <c r="AJ4132" i="2"/>
  <c r="AJ4133" i="2"/>
  <c r="AJ4134" i="2"/>
  <c r="AJ4135" i="2"/>
  <c r="AJ4136" i="2"/>
  <c r="AJ4137" i="2"/>
  <c r="AJ4138" i="2"/>
  <c r="AJ4139" i="2"/>
  <c r="AJ4140" i="2"/>
  <c r="AJ4141" i="2"/>
  <c r="AJ4142" i="2"/>
  <c r="AJ4143" i="2"/>
  <c r="AJ4144" i="2"/>
  <c r="AJ4145" i="2"/>
  <c r="AJ4146" i="2"/>
  <c r="AJ4147" i="2"/>
  <c r="AJ4148" i="2"/>
  <c r="AJ4149" i="2"/>
  <c r="AJ4150" i="2"/>
  <c r="AJ4151" i="2"/>
  <c r="AJ4152" i="2"/>
  <c r="AJ4153" i="2"/>
  <c r="AJ4154" i="2"/>
  <c r="AJ4155" i="2"/>
  <c r="AJ4156" i="2"/>
  <c r="AJ4157" i="2"/>
  <c r="AJ4158" i="2"/>
  <c r="AJ4159" i="2"/>
  <c r="AJ4160" i="2"/>
  <c r="AJ4161" i="2"/>
  <c r="AJ4162" i="2"/>
  <c r="AJ4163" i="2"/>
  <c r="AJ4164" i="2"/>
  <c r="AJ4165" i="2"/>
  <c r="AJ4166" i="2"/>
  <c r="AJ4167" i="2"/>
  <c r="AJ4168" i="2"/>
  <c r="AJ4169" i="2"/>
  <c r="AJ4170" i="2"/>
  <c r="AJ4171" i="2"/>
  <c r="AJ4172" i="2"/>
  <c r="AJ4173" i="2"/>
  <c r="AJ4174" i="2"/>
  <c r="AJ4175" i="2"/>
  <c r="AJ4176" i="2"/>
  <c r="AJ4177" i="2"/>
  <c r="AJ4178" i="2"/>
  <c r="AJ4179" i="2"/>
  <c r="AJ4180" i="2"/>
  <c r="AJ4181" i="2"/>
  <c r="AJ4182" i="2"/>
  <c r="AJ4183" i="2"/>
  <c r="AJ4184" i="2"/>
  <c r="AJ4185" i="2"/>
  <c r="AJ4186" i="2"/>
  <c r="AJ4187" i="2"/>
  <c r="AJ4188" i="2"/>
  <c r="AJ4189" i="2"/>
  <c r="AJ4190" i="2"/>
  <c r="AJ4191" i="2"/>
  <c r="AJ4192" i="2"/>
  <c r="AJ4193" i="2"/>
  <c r="AJ4194" i="2"/>
  <c r="AJ4195" i="2"/>
  <c r="AJ4196" i="2"/>
  <c r="AJ4197" i="2"/>
  <c r="AJ4198" i="2"/>
  <c r="AJ4199" i="2"/>
  <c r="AJ4200" i="2"/>
  <c r="AJ4201" i="2"/>
  <c r="AJ4202" i="2"/>
  <c r="AJ4203" i="2"/>
  <c r="AJ4204" i="2"/>
  <c r="AJ4205" i="2"/>
  <c r="AJ4206" i="2"/>
  <c r="AJ4207" i="2"/>
  <c r="AJ4208" i="2"/>
  <c r="AJ4209" i="2"/>
  <c r="AJ4210" i="2"/>
  <c r="AJ4211" i="2"/>
  <c r="AJ4212" i="2"/>
  <c r="AJ4213" i="2"/>
  <c r="AJ4214" i="2"/>
  <c r="AJ4215" i="2"/>
  <c r="AJ4216" i="2"/>
  <c r="AJ4217" i="2"/>
  <c r="AJ4218" i="2"/>
  <c r="AJ4219" i="2"/>
  <c r="AJ4220" i="2"/>
  <c r="AJ4221" i="2"/>
  <c r="AJ4222" i="2"/>
  <c r="AJ4223" i="2"/>
  <c r="AJ4224" i="2"/>
  <c r="AJ4225" i="2"/>
  <c r="AJ4226" i="2"/>
  <c r="AJ4227" i="2"/>
  <c r="AJ4228" i="2"/>
  <c r="AJ4229" i="2"/>
  <c r="AJ4230" i="2"/>
  <c r="AJ4231" i="2"/>
  <c r="AJ4232" i="2"/>
  <c r="AJ4233" i="2"/>
  <c r="AJ4234" i="2"/>
  <c r="AJ4235" i="2"/>
  <c r="AJ4236" i="2"/>
  <c r="AJ4237" i="2"/>
  <c r="AJ4238" i="2"/>
  <c r="AJ4239" i="2"/>
  <c r="AJ4240" i="2"/>
  <c r="AJ4241" i="2"/>
  <c r="AJ4242" i="2"/>
  <c r="AJ4243" i="2"/>
  <c r="AJ4244" i="2"/>
  <c r="AJ4245" i="2"/>
  <c r="AJ4246" i="2"/>
  <c r="AJ4247" i="2"/>
  <c r="AJ4248" i="2"/>
  <c r="AJ4249" i="2"/>
  <c r="AJ4250" i="2"/>
  <c r="AJ4251" i="2"/>
  <c r="AJ4252" i="2"/>
  <c r="AJ4253" i="2"/>
  <c r="AJ4254" i="2"/>
  <c r="AJ4255" i="2"/>
  <c r="AJ4256" i="2"/>
  <c r="AJ4257" i="2"/>
  <c r="AJ4258" i="2"/>
  <c r="AJ4259" i="2"/>
  <c r="AJ4260" i="2"/>
  <c r="AJ4261" i="2"/>
  <c r="AJ4262" i="2"/>
  <c r="AJ4263" i="2"/>
  <c r="AJ4264" i="2"/>
  <c r="AJ4265" i="2"/>
  <c r="AJ4266" i="2"/>
  <c r="AJ4267" i="2"/>
  <c r="AJ4268" i="2"/>
  <c r="AJ4269" i="2"/>
  <c r="AJ4270" i="2"/>
  <c r="AJ4271" i="2"/>
  <c r="AJ4272" i="2"/>
  <c r="AJ4273" i="2"/>
  <c r="AJ4274" i="2"/>
  <c r="AJ4275" i="2"/>
  <c r="AJ4276" i="2"/>
  <c r="AJ4277" i="2"/>
  <c r="AJ4278" i="2"/>
  <c r="AJ4279" i="2"/>
  <c r="AJ4280" i="2"/>
  <c r="AJ4281" i="2"/>
  <c r="AJ4282" i="2"/>
  <c r="AJ4283" i="2"/>
  <c r="AJ4284" i="2"/>
  <c r="AJ4285" i="2"/>
  <c r="AJ4286" i="2"/>
  <c r="AJ4287" i="2"/>
  <c r="AJ4288" i="2"/>
  <c r="AJ4289" i="2"/>
  <c r="AJ4290" i="2"/>
  <c r="AJ4291" i="2"/>
  <c r="AJ4292" i="2"/>
  <c r="AJ4293" i="2"/>
  <c r="AJ4294" i="2"/>
  <c r="AJ4295" i="2"/>
  <c r="AJ4296" i="2"/>
  <c r="AJ4297" i="2"/>
  <c r="AJ4298" i="2"/>
  <c r="AJ4299" i="2"/>
  <c r="AJ4300" i="2"/>
  <c r="AJ4301" i="2"/>
  <c r="AJ4302" i="2"/>
  <c r="AJ4303" i="2"/>
  <c r="AJ4304" i="2"/>
  <c r="AJ4305" i="2"/>
  <c r="AJ4306" i="2"/>
  <c r="AJ4307" i="2"/>
  <c r="AJ4308" i="2"/>
  <c r="AJ4309" i="2"/>
  <c r="AJ4310" i="2"/>
  <c r="AJ4311" i="2"/>
  <c r="AJ4312" i="2"/>
  <c r="AJ4313" i="2"/>
  <c r="AJ4314" i="2"/>
  <c r="AJ4315" i="2"/>
  <c r="AJ4316" i="2"/>
  <c r="AJ4317" i="2"/>
  <c r="AJ4318" i="2"/>
  <c r="AJ4319" i="2"/>
  <c r="AJ4320" i="2"/>
  <c r="AJ4321" i="2"/>
  <c r="AJ4322" i="2"/>
  <c r="AJ4323" i="2"/>
  <c r="AJ4324" i="2"/>
  <c r="AJ4325" i="2"/>
  <c r="AJ4326" i="2"/>
  <c r="AJ4327" i="2"/>
  <c r="AJ4328" i="2"/>
  <c r="AJ4329" i="2"/>
  <c r="AJ4330" i="2"/>
  <c r="AJ4331" i="2"/>
  <c r="AJ4332" i="2"/>
  <c r="AJ4333" i="2"/>
  <c r="AJ4334" i="2"/>
  <c r="AJ4335" i="2"/>
  <c r="AJ4336" i="2"/>
  <c r="AJ4337" i="2"/>
  <c r="AJ4338" i="2"/>
  <c r="AJ4339" i="2"/>
  <c r="AJ4340" i="2"/>
  <c r="AJ4341" i="2"/>
  <c r="AJ4342" i="2"/>
  <c r="AJ4343" i="2"/>
  <c r="AJ4344" i="2"/>
  <c r="AJ4345" i="2"/>
  <c r="AJ4346" i="2"/>
  <c r="AJ4347" i="2"/>
  <c r="AJ4348" i="2"/>
  <c r="AJ4349" i="2"/>
  <c r="AJ4350" i="2"/>
  <c r="AJ4351" i="2"/>
  <c r="AJ4352" i="2"/>
  <c r="AJ4353" i="2"/>
  <c r="AJ4354" i="2"/>
  <c r="AJ4355" i="2"/>
  <c r="AJ4356" i="2"/>
  <c r="AJ4357" i="2"/>
  <c r="AJ4358" i="2"/>
  <c r="AJ4359" i="2"/>
  <c r="AJ4360" i="2"/>
  <c r="AJ4361" i="2"/>
  <c r="AJ4362" i="2"/>
  <c r="AJ4363" i="2"/>
  <c r="AJ4364" i="2"/>
  <c r="AJ4365" i="2"/>
  <c r="AJ4366" i="2"/>
  <c r="AJ4367" i="2"/>
  <c r="AJ4368" i="2"/>
  <c r="AJ4369" i="2"/>
  <c r="AJ4370" i="2"/>
  <c r="AJ4371" i="2"/>
  <c r="AJ4372" i="2"/>
  <c r="AJ4373" i="2"/>
  <c r="AJ4374" i="2"/>
  <c r="AJ4375" i="2"/>
  <c r="AJ4376" i="2"/>
  <c r="AJ4377" i="2"/>
  <c r="AJ4378" i="2"/>
  <c r="AJ4379" i="2"/>
  <c r="AJ4380" i="2"/>
  <c r="AJ4381" i="2"/>
  <c r="AJ4382" i="2"/>
  <c r="AJ4383" i="2"/>
  <c r="AJ4384" i="2"/>
  <c r="AJ4385" i="2"/>
  <c r="AJ4386" i="2"/>
  <c r="AJ4387" i="2"/>
  <c r="AJ4388" i="2"/>
  <c r="AJ4389" i="2"/>
  <c r="AJ4390" i="2"/>
  <c r="AJ4391" i="2"/>
  <c r="AJ4392" i="2"/>
  <c r="AJ4393" i="2"/>
  <c r="AJ4394" i="2"/>
  <c r="AJ4395" i="2"/>
  <c r="AJ4396" i="2"/>
  <c r="AJ4397" i="2"/>
  <c r="AJ4398" i="2"/>
  <c r="AJ4399" i="2"/>
  <c r="AJ4400" i="2"/>
  <c r="AJ4401" i="2"/>
  <c r="AJ4402" i="2"/>
  <c r="AJ4403" i="2"/>
  <c r="AJ4404" i="2"/>
  <c r="AJ4405" i="2"/>
  <c r="AJ4406" i="2"/>
  <c r="AJ4407" i="2"/>
  <c r="AJ4408" i="2"/>
  <c r="AJ4409" i="2"/>
  <c r="AJ4410" i="2"/>
  <c r="AJ4411" i="2"/>
  <c r="AJ4412" i="2"/>
  <c r="AJ4413" i="2"/>
  <c r="AJ4414" i="2"/>
  <c r="AJ4415" i="2"/>
  <c r="AJ4416" i="2"/>
  <c r="AJ4417" i="2"/>
  <c r="AJ4418" i="2"/>
  <c r="AJ4419" i="2"/>
  <c r="AJ4420" i="2"/>
  <c r="AJ4421" i="2"/>
  <c r="AJ4422" i="2"/>
  <c r="AJ4423" i="2"/>
  <c r="AJ4424" i="2"/>
  <c r="AJ4425" i="2"/>
  <c r="AJ4426" i="2"/>
  <c r="AJ4427" i="2"/>
  <c r="AJ4428" i="2"/>
  <c r="AJ4429" i="2"/>
  <c r="AJ4430" i="2"/>
  <c r="AJ4431" i="2"/>
  <c r="AJ4432" i="2"/>
  <c r="AJ4433" i="2"/>
  <c r="AJ4434" i="2"/>
  <c r="AJ4435" i="2"/>
  <c r="AJ4436" i="2"/>
  <c r="AJ4437" i="2"/>
  <c r="AJ4438" i="2"/>
  <c r="AJ4439" i="2"/>
  <c r="AJ4440" i="2"/>
  <c r="AJ4441" i="2"/>
  <c r="AJ4442" i="2"/>
  <c r="AJ4443" i="2"/>
  <c r="AJ4444" i="2"/>
  <c r="AJ4445" i="2"/>
  <c r="AJ4446" i="2"/>
  <c r="AJ4447" i="2"/>
  <c r="AJ4448" i="2"/>
  <c r="AJ4449" i="2"/>
  <c r="AJ4450" i="2"/>
  <c r="AJ4451" i="2"/>
  <c r="AJ4452" i="2"/>
  <c r="AJ4453" i="2"/>
  <c r="AJ4454" i="2"/>
  <c r="AJ4455" i="2"/>
  <c r="AJ4456" i="2"/>
  <c r="AJ4457" i="2"/>
  <c r="AJ4458" i="2"/>
  <c r="AJ4459" i="2"/>
  <c r="AJ4460" i="2"/>
  <c r="AJ4461" i="2"/>
  <c r="AJ4462" i="2"/>
  <c r="AJ4463" i="2"/>
  <c r="AJ4464" i="2"/>
  <c r="AJ4465" i="2"/>
  <c r="AJ4466" i="2"/>
  <c r="AJ4467" i="2"/>
  <c r="AJ4468" i="2"/>
  <c r="AJ4469" i="2"/>
  <c r="AJ4470" i="2"/>
  <c r="AJ4471" i="2"/>
  <c r="AJ4472" i="2"/>
  <c r="AJ4473" i="2"/>
  <c r="AJ4474" i="2"/>
  <c r="AJ4475" i="2"/>
  <c r="AJ4476" i="2"/>
  <c r="AJ4477" i="2"/>
  <c r="AJ4478" i="2"/>
  <c r="AJ4479" i="2"/>
  <c r="AJ4480" i="2"/>
  <c r="AJ4481" i="2"/>
  <c r="AJ4482" i="2"/>
  <c r="AJ4483" i="2"/>
  <c r="AJ4484" i="2"/>
  <c r="AJ4485" i="2"/>
  <c r="AJ4486" i="2"/>
  <c r="AJ4487" i="2"/>
  <c r="AJ4488" i="2"/>
  <c r="AJ4489" i="2"/>
  <c r="AJ4490" i="2"/>
  <c r="AJ4491" i="2"/>
  <c r="AJ4492" i="2"/>
  <c r="AJ4493" i="2"/>
  <c r="AJ4494" i="2"/>
  <c r="AJ4495" i="2"/>
  <c r="AJ4496" i="2"/>
  <c r="AJ4497" i="2"/>
  <c r="AJ4498" i="2"/>
  <c r="AJ4499" i="2"/>
  <c r="AJ4500" i="2"/>
  <c r="AJ4501" i="2"/>
  <c r="AJ4502" i="2"/>
  <c r="AJ4503" i="2"/>
  <c r="AJ4504" i="2"/>
  <c r="AJ4505" i="2"/>
  <c r="AJ4506" i="2"/>
  <c r="AJ4507" i="2"/>
  <c r="AJ4508" i="2"/>
  <c r="AJ4509" i="2"/>
  <c r="AJ9" i="2"/>
  <c r="C18" i="6"/>
  <c r="C17" i="6"/>
  <c r="H17" i="6" l="1"/>
  <c r="Z10" i="2" l="1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2381" i="2"/>
  <c r="Z2382" i="2"/>
  <c r="Z2383" i="2"/>
  <c r="Z2384" i="2"/>
  <c r="Z2385" i="2"/>
  <c r="Z2386" i="2"/>
  <c r="Z2387" i="2"/>
  <c r="Z2388" i="2"/>
  <c r="Z2389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Z2471" i="2"/>
  <c r="Z2472" i="2"/>
  <c r="Z2473" i="2"/>
  <c r="Z2474" i="2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Z2608" i="2"/>
  <c r="Z2609" i="2"/>
  <c r="Z2610" i="2"/>
  <c r="Z2611" i="2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Z2679" i="2"/>
  <c r="Z2680" i="2"/>
  <c r="Z2681" i="2"/>
  <c r="Z2682" i="2"/>
  <c r="Z2683" i="2"/>
  <c r="Z2684" i="2"/>
  <c r="Z2685" i="2"/>
  <c r="Z2686" i="2"/>
  <c r="Z2687" i="2"/>
  <c r="Z2688" i="2"/>
  <c r="Z2689" i="2"/>
  <c r="Z2690" i="2"/>
  <c r="Z2691" i="2"/>
  <c r="Z2692" i="2"/>
  <c r="Z2693" i="2"/>
  <c r="Z2694" i="2"/>
  <c r="Z2695" i="2"/>
  <c r="Z2696" i="2"/>
  <c r="Z2697" i="2"/>
  <c r="Z2698" i="2"/>
  <c r="Z2699" i="2"/>
  <c r="Z2700" i="2"/>
  <c r="Z2701" i="2"/>
  <c r="Z2702" i="2"/>
  <c r="Z2703" i="2"/>
  <c r="Z2704" i="2"/>
  <c r="Z2705" i="2"/>
  <c r="Z2706" i="2"/>
  <c r="Z2707" i="2"/>
  <c r="Z2708" i="2"/>
  <c r="Z2709" i="2"/>
  <c r="Z2710" i="2"/>
  <c r="Z2711" i="2"/>
  <c r="Z2712" i="2"/>
  <c r="Z2713" i="2"/>
  <c r="Z2714" i="2"/>
  <c r="Z2715" i="2"/>
  <c r="Z2716" i="2"/>
  <c r="Z2717" i="2"/>
  <c r="Z2718" i="2"/>
  <c r="Z2719" i="2"/>
  <c r="Z2720" i="2"/>
  <c r="Z2721" i="2"/>
  <c r="Z2722" i="2"/>
  <c r="Z2723" i="2"/>
  <c r="Z2724" i="2"/>
  <c r="Z2725" i="2"/>
  <c r="Z2726" i="2"/>
  <c r="Z2727" i="2"/>
  <c r="Z2728" i="2"/>
  <c r="Z2729" i="2"/>
  <c r="Z2730" i="2"/>
  <c r="Z2731" i="2"/>
  <c r="Z2732" i="2"/>
  <c r="Z2733" i="2"/>
  <c r="Z2734" i="2"/>
  <c r="Z2735" i="2"/>
  <c r="Z2736" i="2"/>
  <c r="Z2737" i="2"/>
  <c r="Z2738" i="2"/>
  <c r="Z2739" i="2"/>
  <c r="Z2740" i="2"/>
  <c r="Z2741" i="2"/>
  <c r="Z2742" i="2"/>
  <c r="Z2743" i="2"/>
  <c r="Z2744" i="2"/>
  <c r="Z2745" i="2"/>
  <c r="Z2746" i="2"/>
  <c r="Z2747" i="2"/>
  <c r="Z2748" i="2"/>
  <c r="Z2749" i="2"/>
  <c r="Z2750" i="2"/>
  <c r="Z2751" i="2"/>
  <c r="Z2752" i="2"/>
  <c r="Z2753" i="2"/>
  <c r="Z2754" i="2"/>
  <c r="Z2755" i="2"/>
  <c r="Z2756" i="2"/>
  <c r="Z2757" i="2"/>
  <c r="Z2758" i="2"/>
  <c r="Z2759" i="2"/>
  <c r="Z2760" i="2"/>
  <c r="Z2761" i="2"/>
  <c r="Z2762" i="2"/>
  <c r="Z2763" i="2"/>
  <c r="Z2764" i="2"/>
  <c r="Z2765" i="2"/>
  <c r="Z2766" i="2"/>
  <c r="Z2767" i="2"/>
  <c r="Z2768" i="2"/>
  <c r="Z2769" i="2"/>
  <c r="Z2770" i="2"/>
  <c r="Z2771" i="2"/>
  <c r="Z2772" i="2"/>
  <c r="Z2773" i="2"/>
  <c r="Z2774" i="2"/>
  <c r="Z2775" i="2"/>
  <c r="Z2776" i="2"/>
  <c r="Z2777" i="2"/>
  <c r="Z2778" i="2"/>
  <c r="Z2779" i="2"/>
  <c r="Z2780" i="2"/>
  <c r="Z2781" i="2"/>
  <c r="Z2782" i="2"/>
  <c r="Z2783" i="2"/>
  <c r="Z2784" i="2"/>
  <c r="Z2785" i="2"/>
  <c r="Z2786" i="2"/>
  <c r="Z2787" i="2"/>
  <c r="Z2788" i="2"/>
  <c r="Z2789" i="2"/>
  <c r="Z2790" i="2"/>
  <c r="Z2791" i="2"/>
  <c r="Z2792" i="2"/>
  <c r="Z2793" i="2"/>
  <c r="Z2794" i="2"/>
  <c r="Z2795" i="2"/>
  <c r="Z2796" i="2"/>
  <c r="Z2797" i="2"/>
  <c r="Z2798" i="2"/>
  <c r="Z2799" i="2"/>
  <c r="Z2800" i="2"/>
  <c r="Z2801" i="2"/>
  <c r="Z2802" i="2"/>
  <c r="Z2803" i="2"/>
  <c r="Z2804" i="2"/>
  <c r="Z2805" i="2"/>
  <c r="Z2806" i="2"/>
  <c r="Z2807" i="2"/>
  <c r="Z2808" i="2"/>
  <c r="Z2809" i="2"/>
  <c r="Z2810" i="2"/>
  <c r="Z2811" i="2"/>
  <c r="Z2812" i="2"/>
  <c r="Z2813" i="2"/>
  <c r="Z2814" i="2"/>
  <c r="Z2815" i="2"/>
  <c r="Z2816" i="2"/>
  <c r="Z2817" i="2"/>
  <c r="Z2818" i="2"/>
  <c r="Z2819" i="2"/>
  <c r="Z2820" i="2"/>
  <c r="Z2821" i="2"/>
  <c r="Z2822" i="2"/>
  <c r="Z2823" i="2"/>
  <c r="Z2824" i="2"/>
  <c r="Z2825" i="2"/>
  <c r="Z2826" i="2"/>
  <c r="Z2827" i="2"/>
  <c r="Z2828" i="2"/>
  <c r="Z2829" i="2"/>
  <c r="Z2830" i="2"/>
  <c r="Z2831" i="2"/>
  <c r="Z2832" i="2"/>
  <c r="Z2833" i="2"/>
  <c r="Z2834" i="2"/>
  <c r="Z2835" i="2"/>
  <c r="Z2836" i="2"/>
  <c r="Z2837" i="2"/>
  <c r="Z2838" i="2"/>
  <c r="Z2839" i="2"/>
  <c r="Z2840" i="2"/>
  <c r="Z2841" i="2"/>
  <c r="Z2842" i="2"/>
  <c r="Z2843" i="2"/>
  <c r="Z2844" i="2"/>
  <c r="Z2845" i="2"/>
  <c r="Z2846" i="2"/>
  <c r="Z2847" i="2"/>
  <c r="Z2848" i="2"/>
  <c r="Z2849" i="2"/>
  <c r="Z2850" i="2"/>
  <c r="Z2851" i="2"/>
  <c r="Z2852" i="2"/>
  <c r="Z2853" i="2"/>
  <c r="Z2854" i="2"/>
  <c r="Z2855" i="2"/>
  <c r="Z2856" i="2"/>
  <c r="Z2857" i="2"/>
  <c r="Z2858" i="2"/>
  <c r="Z2859" i="2"/>
  <c r="Z2860" i="2"/>
  <c r="Z2861" i="2"/>
  <c r="Z2862" i="2"/>
  <c r="Z2863" i="2"/>
  <c r="Z2864" i="2"/>
  <c r="Z2865" i="2"/>
  <c r="Z2866" i="2"/>
  <c r="Z2867" i="2"/>
  <c r="Z2868" i="2"/>
  <c r="Z2869" i="2"/>
  <c r="Z2870" i="2"/>
  <c r="Z2871" i="2"/>
  <c r="Z2872" i="2"/>
  <c r="Z2873" i="2"/>
  <c r="Z2874" i="2"/>
  <c r="Z2875" i="2"/>
  <c r="Z2876" i="2"/>
  <c r="Z2877" i="2"/>
  <c r="Z2878" i="2"/>
  <c r="Z2879" i="2"/>
  <c r="Z2880" i="2"/>
  <c r="Z2881" i="2"/>
  <c r="Z2882" i="2"/>
  <c r="Z2883" i="2"/>
  <c r="Z2884" i="2"/>
  <c r="Z2885" i="2"/>
  <c r="Z2886" i="2"/>
  <c r="Z2887" i="2"/>
  <c r="Z2888" i="2"/>
  <c r="Z2889" i="2"/>
  <c r="Z2890" i="2"/>
  <c r="Z2891" i="2"/>
  <c r="Z2892" i="2"/>
  <c r="Z2893" i="2"/>
  <c r="Z2894" i="2"/>
  <c r="Z2895" i="2"/>
  <c r="Z2896" i="2"/>
  <c r="Z2897" i="2"/>
  <c r="Z2898" i="2"/>
  <c r="Z2899" i="2"/>
  <c r="Z2900" i="2"/>
  <c r="Z2901" i="2"/>
  <c r="Z2902" i="2"/>
  <c r="Z2903" i="2"/>
  <c r="Z2904" i="2"/>
  <c r="Z2905" i="2"/>
  <c r="Z2906" i="2"/>
  <c r="Z2907" i="2"/>
  <c r="Z2908" i="2"/>
  <c r="Z2909" i="2"/>
  <c r="Z2910" i="2"/>
  <c r="Z2911" i="2"/>
  <c r="Z2912" i="2"/>
  <c r="Z2913" i="2"/>
  <c r="Z2914" i="2"/>
  <c r="Z2915" i="2"/>
  <c r="Z2916" i="2"/>
  <c r="Z2917" i="2"/>
  <c r="Z2918" i="2"/>
  <c r="Z2919" i="2"/>
  <c r="Z2920" i="2"/>
  <c r="Z2921" i="2"/>
  <c r="Z2922" i="2"/>
  <c r="Z2923" i="2"/>
  <c r="Z2924" i="2"/>
  <c r="Z2925" i="2"/>
  <c r="Z2926" i="2"/>
  <c r="Z2927" i="2"/>
  <c r="Z2928" i="2"/>
  <c r="Z2929" i="2"/>
  <c r="Z2930" i="2"/>
  <c r="Z2931" i="2"/>
  <c r="Z2932" i="2"/>
  <c r="Z2933" i="2"/>
  <c r="Z2934" i="2"/>
  <c r="Z2935" i="2"/>
  <c r="Z2936" i="2"/>
  <c r="Z2937" i="2"/>
  <c r="Z2938" i="2"/>
  <c r="Z2939" i="2"/>
  <c r="Z2940" i="2"/>
  <c r="Z2941" i="2"/>
  <c r="Z2942" i="2"/>
  <c r="Z2943" i="2"/>
  <c r="Z2944" i="2"/>
  <c r="Z2945" i="2"/>
  <c r="Z2946" i="2"/>
  <c r="Z2947" i="2"/>
  <c r="Z2948" i="2"/>
  <c r="Z2949" i="2"/>
  <c r="Z2950" i="2"/>
  <c r="Z2951" i="2"/>
  <c r="Z2952" i="2"/>
  <c r="Z2953" i="2"/>
  <c r="Z2954" i="2"/>
  <c r="Z2955" i="2"/>
  <c r="Z2956" i="2"/>
  <c r="Z2957" i="2"/>
  <c r="Z2958" i="2"/>
  <c r="Z2959" i="2"/>
  <c r="Z2960" i="2"/>
  <c r="Z2961" i="2"/>
  <c r="Z2962" i="2"/>
  <c r="Z2963" i="2"/>
  <c r="Z2964" i="2"/>
  <c r="Z2965" i="2"/>
  <c r="Z2966" i="2"/>
  <c r="Z2967" i="2"/>
  <c r="Z2968" i="2"/>
  <c r="Z2969" i="2"/>
  <c r="Z2970" i="2"/>
  <c r="Z2971" i="2"/>
  <c r="Z2972" i="2"/>
  <c r="Z2973" i="2"/>
  <c r="Z2974" i="2"/>
  <c r="Z2975" i="2"/>
  <c r="Z2976" i="2"/>
  <c r="Z2977" i="2"/>
  <c r="Z2978" i="2"/>
  <c r="Z2979" i="2"/>
  <c r="Z2980" i="2"/>
  <c r="Z2981" i="2"/>
  <c r="Z2982" i="2"/>
  <c r="Z2983" i="2"/>
  <c r="Z2984" i="2"/>
  <c r="Z2985" i="2"/>
  <c r="Z2986" i="2"/>
  <c r="Z2987" i="2"/>
  <c r="Z2988" i="2"/>
  <c r="Z2989" i="2"/>
  <c r="Z2990" i="2"/>
  <c r="Z2991" i="2"/>
  <c r="Z2992" i="2"/>
  <c r="Z2993" i="2"/>
  <c r="Z2994" i="2"/>
  <c r="Z2995" i="2"/>
  <c r="Z2996" i="2"/>
  <c r="Z2997" i="2"/>
  <c r="Z2998" i="2"/>
  <c r="Z2999" i="2"/>
  <c r="Z3000" i="2"/>
  <c r="Z3001" i="2"/>
  <c r="Z3002" i="2"/>
  <c r="Z3003" i="2"/>
  <c r="Z3004" i="2"/>
  <c r="Z3005" i="2"/>
  <c r="Z3006" i="2"/>
  <c r="Z3007" i="2"/>
  <c r="Z3008" i="2"/>
  <c r="Z3009" i="2"/>
  <c r="Z3010" i="2"/>
  <c r="Z3011" i="2"/>
  <c r="Z3012" i="2"/>
  <c r="Z3013" i="2"/>
  <c r="Z3014" i="2"/>
  <c r="Z3015" i="2"/>
  <c r="Z3016" i="2"/>
  <c r="Z3017" i="2"/>
  <c r="Z3018" i="2"/>
  <c r="Z3019" i="2"/>
  <c r="Z3020" i="2"/>
  <c r="Z3021" i="2"/>
  <c r="Z3022" i="2"/>
  <c r="Z3023" i="2"/>
  <c r="Z3024" i="2"/>
  <c r="Z3025" i="2"/>
  <c r="Z3026" i="2"/>
  <c r="Z3027" i="2"/>
  <c r="Z3028" i="2"/>
  <c r="Z3029" i="2"/>
  <c r="Z3030" i="2"/>
  <c r="Z3031" i="2"/>
  <c r="Z3032" i="2"/>
  <c r="Z3033" i="2"/>
  <c r="Z3034" i="2"/>
  <c r="Z3035" i="2"/>
  <c r="Z3036" i="2"/>
  <c r="Z3037" i="2"/>
  <c r="Z3038" i="2"/>
  <c r="Z3039" i="2"/>
  <c r="Z3040" i="2"/>
  <c r="Z3041" i="2"/>
  <c r="Z3042" i="2"/>
  <c r="Z3043" i="2"/>
  <c r="Z3044" i="2"/>
  <c r="Z3045" i="2"/>
  <c r="Z3046" i="2"/>
  <c r="Z3047" i="2"/>
  <c r="Z3048" i="2"/>
  <c r="Z3049" i="2"/>
  <c r="Z3050" i="2"/>
  <c r="Z3051" i="2"/>
  <c r="Z3052" i="2"/>
  <c r="Z3053" i="2"/>
  <c r="Z3054" i="2"/>
  <c r="Z3055" i="2"/>
  <c r="Z3056" i="2"/>
  <c r="Z3057" i="2"/>
  <c r="Z3058" i="2"/>
  <c r="Z3059" i="2"/>
  <c r="Z3060" i="2"/>
  <c r="Z3061" i="2"/>
  <c r="Z3062" i="2"/>
  <c r="Z3063" i="2"/>
  <c r="Z3064" i="2"/>
  <c r="Z3065" i="2"/>
  <c r="Z3066" i="2"/>
  <c r="Z3067" i="2"/>
  <c r="Z3068" i="2"/>
  <c r="Z3069" i="2"/>
  <c r="Z3070" i="2"/>
  <c r="Z3071" i="2"/>
  <c r="Z3072" i="2"/>
  <c r="Z3073" i="2"/>
  <c r="Z3074" i="2"/>
  <c r="Z3075" i="2"/>
  <c r="Z3076" i="2"/>
  <c r="Z3077" i="2"/>
  <c r="Z3078" i="2"/>
  <c r="Z3079" i="2"/>
  <c r="Z3080" i="2"/>
  <c r="Z3081" i="2"/>
  <c r="Z3082" i="2"/>
  <c r="Z3083" i="2"/>
  <c r="Z3084" i="2"/>
  <c r="Z3085" i="2"/>
  <c r="Z3086" i="2"/>
  <c r="Z3087" i="2"/>
  <c r="Z3088" i="2"/>
  <c r="Z3089" i="2"/>
  <c r="Z3090" i="2"/>
  <c r="Z3091" i="2"/>
  <c r="Z3092" i="2"/>
  <c r="Z3093" i="2"/>
  <c r="Z3094" i="2"/>
  <c r="Z3095" i="2"/>
  <c r="Z3096" i="2"/>
  <c r="Z3097" i="2"/>
  <c r="Z3098" i="2"/>
  <c r="Z3099" i="2"/>
  <c r="Z3100" i="2"/>
  <c r="Z3101" i="2"/>
  <c r="Z3102" i="2"/>
  <c r="Z3103" i="2"/>
  <c r="Z3104" i="2"/>
  <c r="Z3105" i="2"/>
  <c r="Z3106" i="2"/>
  <c r="Z3107" i="2"/>
  <c r="Z3108" i="2"/>
  <c r="Z3109" i="2"/>
  <c r="Z3110" i="2"/>
  <c r="Z3111" i="2"/>
  <c r="Z3112" i="2"/>
  <c r="Z3113" i="2"/>
  <c r="Z3114" i="2"/>
  <c r="Z3115" i="2"/>
  <c r="Z3116" i="2"/>
  <c r="Z3117" i="2"/>
  <c r="Z3118" i="2"/>
  <c r="Z3119" i="2"/>
  <c r="Z3120" i="2"/>
  <c r="Z3121" i="2"/>
  <c r="Z3122" i="2"/>
  <c r="Z3123" i="2"/>
  <c r="Z3124" i="2"/>
  <c r="Z3125" i="2"/>
  <c r="Z3126" i="2"/>
  <c r="Z3127" i="2"/>
  <c r="Z3128" i="2"/>
  <c r="Z3129" i="2"/>
  <c r="Z3130" i="2"/>
  <c r="Z3131" i="2"/>
  <c r="Z3132" i="2"/>
  <c r="Z3133" i="2"/>
  <c r="Z3134" i="2"/>
  <c r="Z3135" i="2"/>
  <c r="Z3136" i="2"/>
  <c r="Z3137" i="2"/>
  <c r="Z3138" i="2"/>
  <c r="Z3139" i="2"/>
  <c r="Z3140" i="2"/>
  <c r="Z3141" i="2"/>
  <c r="Z3142" i="2"/>
  <c r="Z3143" i="2"/>
  <c r="Z3144" i="2"/>
  <c r="Z3145" i="2"/>
  <c r="Z3146" i="2"/>
  <c r="Z3147" i="2"/>
  <c r="Z3148" i="2"/>
  <c r="Z3149" i="2"/>
  <c r="Z3150" i="2"/>
  <c r="Z3151" i="2"/>
  <c r="Z3152" i="2"/>
  <c r="Z3153" i="2"/>
  <c r="Z3154" i="2"/>
  <c r="Z3155" i="2"/>
  <c r="Z3156" i="2"/>
  <c r="Z3157" i="2"/>
  <c r="Z3158" i="2"/>
  <c r="Z3159" i="2"/>
  <c r="Z3160" i="2"/>
  <c r="Z3161" i="2"/>
  <c r="Z3162" i="2"/>
  <c r="Z3163" i="2"/>
  <c r="Z3164" i="2"/>
  <c r="Z3165" i="2"/>
  <c r="Z3166" i="2"/>
  <c r="Z3167" i="2"/>
  <c r="Z3168" i="2"/>
  <c r="Z3169" i="2"/>
  <c r="Z3170" i="2"/>
  <c r="Z3171" i="2"/>
  <c r="Z3172" i="2"/>
  <c r="Z3173" i="2"/>
  <c r="Z3174" i="2"/>
  <c r="Z3175" i="2"/>
  <c r="Z3176" i="2"/>
  <c r="Z3177" i="2"/>
  <c r="Z3178" i="2"/>
  <c r="Z3179" i="2"/>
  <c r="Z3180" i="2"/>
  <c r="Z3181" i="2"/>
  <c r="Z3182" i="2"/>
  <c r="Z3183" i="2"/>
  <c r="Z3184" i="2"/>
  <c r="Z3185" i="2"/>
  <c r="Z3186" i="2"/>
  <c r="Z3187" i="2"/>
  <c r="Z3188" i="2"/>
  <c r="Z3189" i="2"/>
  <c r="Z3190" i="2"/>
  <c r="Z3191" i="2"/>
  <c r="Z3192" i="2"/>
  <c r="Z3193" i="2"/>
  <c r="Z3194" i="2"/>
  <c r="Z3195" i="2"/>
  <c r="Z3196" i="2"/>
  <c r="Z3197" i="2"/>
  <c r="Z3198" i="2"/>
  <c r="Z3199" i="2"/>
  <c r="Z3200" i="2"/>
  <c r="Z3201" i="2"/>
  <c r="Z3202" i="2"/>
  <c r="Z3203" i="2"/>
  <c r="Z3204" i="2"/>
  <c r="Z3205" i="2"/>
  <c r="Z3206" i="2"/>
  <c r="Z3207" i="2"/>
  <c r="Z3208" i="2"/>
  <c r="Z3209" i="2"/>
  <c r="Z3210" i="2"/>
  <c r="Z3211" i="2"/>
  <c r="Z3212" i="2"/>
  <c r="Z3213" i="2"/>
  <c r="Z3214" i="2"/>
  <c r="Z3215" i="2"/>
  <c r="Z3216" i="2"/>
  <c r="Z3217" i="2"/>
  <c r="Z3218" i="2"/>
  <c r="Z3219" i="2"/>
  <c r="Z3220" i="2"/>
  <c r="Z3221" i="2"/>
  <c r="Z3222" i="2"/>
  <c r="Z3223" i="2"/>
  <c r="Z3224" i="2"/>
  <c r="Z3225" i="2"/>
  <c r="Z3226" i="2"/>
  <c r="Z3227" i="2"/>
  <c r="Z3228" i="2"/>
  <c r="Z3229" i="2"/>
  <c r="Z3230" i="2"/>
  <c r="Z3231" i="2"/>
  <c r="Z3232" i="2"/>
  <c r="Z3233" i="2"/>
  <c r="Z3234" i="2"/>
  <c r="Z3235" i="2"/>
  <c r="Z3236" i="2"/>
  <c r="Z3237" i="2"/>
  <c r="Z3238" i="2"/>
  <c r="Z3239" i="2"/>
  <c r="Z3240" i="2"/>
  <c r="Z3241" i="2"/>
  <c r="Z3242" i="2"/>
  <c r="Z3243" i="2"/>
  <c r="Z3244" i="2"/>
  <c r="Z3245" i="2"/>
  <c r="Z3246" i="2"/>
  <c r="Z3247" i="2"/>
  <c r="Z3248" i="2"/>
  <c r="Z3249" i="2"/>
  <c r="Z3250" i="2"/>
  <c r="Z3251" i="2"/>
  <c r="Z3252" i="2"/>
  <c r="Z3253" i="2"/>
  <c r="Z3254" i="2"/>
  <c r="Z3255" i="2"/>
  <c r="Z3256" i="2"/>
  <c r="Z3257" i="2"/>
  <c r="Z3258" i="2"/>
  <c r="Z3259" i="2"/>
  <c r="Z3260" i="2"/>
  <c r="Z3261" i="2"/>
  <c r="Z3262" i="2"/>
  <c r="Z3263" i="2"/>
  <c r="Z3264" i="2"/>
  <c r="Z3265" i="2"/>
  <c r="Z3266" i="2"/>
  <c r="Z3267" i="2"/>
  <c r="Z3268" i="2"/>
  <c r="Z3269" i="2"/>
  <c r="Z3270" i="2"/>
  <c r="Z3271" i="2"/>
  <c r="Z3272" i="2"/>
  <c r="Z3273" i="2"/>
  <c r="Z3274" i="2"/>
  <c r="Z3275" i="2"/>
  <c r="Z3276" i="2"/>
  <c r="Z3277" i="2"/>
  <c r="Z3278" i="2"/>
  <c r="Z3279" i="2"/>
  <c r="Z3280" i="2"/>
  <c r="Z3281" i="2"/>
  <c r="Z3282" i="2"/>
  <c r="Z3283" i="2"/>
  <c r="Z3284" i="2"/>
  <c r="Z3285" i="2"/>
  <c r="Z3286" i="2"/>
  <c r="Z3287" i="2"/>
  <c r="Z3288" i="2"/>
  <c r="Z3289" i="2"/>
  <c r="Z3290" i="2"/>
  <c r="Z3291" i="2"/>
  <c r="Z3292" i="2"/>
  <c r="Z3293" i="2"/>
  <c r="Z3294" i="2"/>
  <c r="Z3295" i="2"/>
  <c r="Z3296" i="2"/>
  <c r="Z3297" i="2"/>
  <c r="Z3298" i="2"/>
  <c r="Z3299" i="2"/>
  <c r="Z3300" i="2"/>
  <c r="Z3301" i="2"/>
  <c r="Z3302" i="2"/>
  <c r="Z3303" i="2"/>
  <c r="Z3304" i="2"/>
  <c r="Z3305" i="2"/>
  <c r="Z3306" i="2"/>
  <c r="Z3307" i="2"/>
  <c r="Z3308" i="2"/>
  <c r="Z3309" i="2"/>
  <c r="Z3310" i="2"/>
  <c r="Z3311" i="2"/>
  <c r="Z3312" i="2"/>
  <c r="Z3313" i="2"/>
  <c r="Z3314" i="2"/>
  <c r="Z3315" i="2"/>
  <c r="Z3316" i="2"/>
  <c r="Z3317" i="2"/>
  <c r="Z3318" i="2"/>
  <c r="Z3319" i="2"/>
  <c r="Z3320" i="2"/>
  <c r="Z3321" i="2"/>
  <c r="Z3322" i="2"/>
  <c r="Z3323" i="2"/>
  <c r="Z3324" i="2"/>
  <c r="Z3325" i="2"/>
  <c r="Z3326" i="2"/>
  <c r="Z3327" i="2"/>
  <c r="Z3328" i="2"/>
  <c r="Z3329" i="2"/>
  <c r="Z3330" i="2"/>
  <c r="Z3331" i="2"/>
  <c r="Z3332" i="2"/>
  <c r="Z3333" i="2"/>
  <c r="Z3334" i="2"/>
  <c r="Z3335" i="2"/>
  <c r="Z3336" i="2"/>
  <c r="Z3337" i="2"/>
  <c r="Z3338" i="2"/>
  <c r="Z3339" i="2"/>
  <c r="Z3340" i="2"/>
  <c r="Z3341" i="2"/>
  <c r="Z3342" i="2"/>
  <c r="Z3343" i="2"/>
  <c r="Z3344" i="2"/>
  <c r="Z3345" i="2"/>
  <c r="Z3346" i="2"/>
  <c r="Z3347" i="2"/>
  <c r="Z3348" i="2"/>
  <c r="Z3349" i="2"/>
  <c r="Z3350" i="2"/>
  <c r="Z3351" i="2"/>
  <c r="Z3352" i="2"/>
  <c r="Z3353" i="2"/>
  <c r="Z3354" i="2"/>
  <c r="Z3355" i="2"/>
  <c r="Z3356" i="2"/>
  <c r="Z3357" i="2"/>
  <c r="Z3358" i="2"/>
  <c r="Z3359" i="2"/>
  <c r="Z3360" i="2"/>
  <c r="Z3361" i="2"/>
  <c r="Z3362" i="2"/>
  <c r="Z3363" i="2"/>
  <c r="Z3364" i="2"/>
  <c r="Z3365" i="2"/>
  <c r="Z3366" i="2"/>
  <c r="Z3367" i="2"/>
  <c r="Z3368" i="2"/>
  <c r="Z3369" i="2"/>
  <c r="Z3370" i="2"/>
  <c r="Z3371" i="2"/>
  <c r="Z3372" i="2"/>
  <c r="Z3373" i="2"/>
  <c r="Z3374" i="2"/>
  <c r="Z3375" i="2"/>
  <c r="Z3376" i="2"/>
  <c r="Z3377" i="2"/>
  <c r="Z3378" i="2"/>
  <c r="Z3379" i="2"/>
  <c r="Z3380" i="2"/>
  <c r="Z3381" i="2"/>
  <c r="Z3382" i="2"/>
  <c r="Z3383" i="2"/>
  <c r="Z3384" i="2"/>
  <c r="Z3385" i="2"/>
  <c r="Z3386" i="2"/>
  <c r="Z3387" i="2"/>
  <c r="Z3388" i="2"/>
  <c r="Z3389" i="2"/>
  <c r="Z3390" i="2"/>
  <c r="Z3391" i="2"/>
  <c r="Z3392" i="2"/>
  <c r="Z3393" i="2"/>
  <c r="Z3394" i="2"/>
  <c r="Z3395" i="2"/>
  <c r="Z3396" i="2"/>
  <c r="Z3397" i="2"/>
  <c r="Z3398" i="2"/>
  <c r="Z3399" i="2"/>
  <c r="Z3400" i="2"/>
  <c r="Z3401" i="2"/>
  <c r="Z3402" i="2"/>
  <c r="Z3403" i="2"/>
  <c r="Z3404" i="2"/>
  <c r="Z3405" i="2"/>
  <c r="Z3406" i="2"/>
  <c r="Z3407" i="2"/>
  <c r="Z3408" i="2"/>
  <c r="Z3409" i="2"/>
  <c r="Z3410" i="2"/>
  <c r="Z3411" i="2"/>
  <c r="Z3412" i="2"/>
  <c r="Z3413" i="2"/>
  <c r="Z3414" i="2"/>
  <c r="Z3415" i="2"/>
  <c r="Z3416" i="2"/>
  <c r="Z3417" i="2"/>
  <c r="Z3418" i="2"/>
  <c r="Z3419" i="2"/>
  <c r="Z3420" i="2"/>
  <c r="Z3421" i="2"/>
  <c r="Z3422" i="2"/>
  <c r="Z3423" i="2"/>
  <c r="Z3424" i="2"/>
  <c r="Z3425" i="2"/>
  <c r="Z3426" i="2"/>
  <c r="Z3427" i="2"/>
  <c r="Z3428" i="2"/>
  <c r="Z3429" i="2"/>
  <c r="Z3430" i="2"/>
  <c r="Z3431" i="2"/>
  <c r="Z3432" i="2"/>
  <c r="Z3433" i="2"/>
  <c r="Z3434" i="2"/>
  <c r="Z3435" i="2"/>
  <c r="Z3436" i="2"/>
  <c r="Z3437" i="2"/>
  <c r="Z3438" i="2"/>
  <c r="Z3439" i="2"/>
  <c r="Z3440" i="2"/>
  <c r="Z3441" i="2"/>
  <c r="Z3442" i="2"/>
  <c r="Z3443" i="2"/>
  <c r="Z3444" i="2"/>
  <c r="Z3445" i="2"/>
  <c r="Z3446" i="2"/>
  <c r="Z3447" i="2"/>
  <c r="Z3448" i="2"/>
  <c r="Z3449" i="2"/>
  <c r="Z3450" i="2"/>
  <c r="Z3451" i="2"/>
  <c r="Z3452" i="2"/>
  <c r="Z3453" i="2"/>
  <c r="Z3454" i="2"/>
  <c r="Z3455" i="2"/>
  <c r="Z3456" i="2"/>
  <c r="Z3457" i="2"/>
  <c r="Z3458" i="2"/>
  <c r="Z3459" i="2"/>
  <c r="Z3460" i="2"/>
  <c r="Z3461" i="2"/>
  <c r="Z3462" i="2"/>
  <c r="Z3463" i="2"/>
  <c r="Z3464" i="2"/>
  <c r="Z3465" i="2"/>
  <c r="Z3466" i="2"/>
  <c r="Z3467" i="2"/>
  <c r="Z3468" i="2"/>
  <c r="Z3469" i="2"/>
  <c r="Z3470" i="2"/>
  <c r="Z3471" i="2"/>
  <c r="Z3472" i="2"/>
  <c r="Z3473" i="2"/>
  <c r="Z3474" i="2"/>
  <c r="Z3475" i="2"/>
  <c r="Z3476" i="2"/>
  <c r="Z3477" i="2"/>
  <c r="Z3478" i="2"/>
  <c r="Z3479" i="2"/>
  <c r="Z3480" i="2"/>
  <c r="Z3481" i="2"/>
  <c r="Z3482" i="2"/>
  <c r="Z3483" i="2"/>
  <c r="Z3484" i="2"/>
  <c r="Z3485" i="2"/>
  <c r="Z3486" i="2"/>
  <c r="Z3487" i="2"/>
  <c r="Z3488" i="2"/>
  <c r="Z3489" i="2"/>
  <c r="Z3490" i="2"/>
  <c r="Z3491" i="2"/>
  <c r="Z3492" i="2"/>
  <c r="Z3493" i="2"/>
  <c r="Z3494" i="2"/>
  <c r="Z3495" i="2"/>
  <c r="Z3496" i="2"/>
  <c r="Z3497" i="2"/>
  <c r="Z3498" i="2"/>
  <c r="Z3499" i="2"/>
  <c r="Z3500" i="2"/>
  <c r="Z3501" i="2"/>
  <c r="Z3502" i="2"/>
  <c r="Z3503" i="2"/>
  <c r="Z3504" i="2"/>
  <c r="Z3505" i="2"/>
  <c r="Z3506" i="2"/>
  <c r="Z3507" i="2"/>
  <c r="Z3508" i="2"/>
  <c r="Z3509" i="2"/>
  <c r="Z3510" i="2"/>
  <c r="Z3511" i="2"/>
  <c r="Z3512" i="2"/>
  <c r="Z3513" i="2"/>
  <c r="Z3514" i="2"/>
  <c r="Z3515" i="2"/>
  <c r="Z3516" i="2"/>
  <c r="Z3517" i="2"/>
  <c r="Z3518" i="2"/>
  <c r="Z3519" i="2"/>
  <c r="Z3520" i="2"/>
  <c r="Z3521" i="2"/>
  <c r="Z3522" i="2"/>
  <c r="Z3523" i="2"/>
  <c r="Z3524" i="2"/>
  <c r="Z3525" i="2"/>
  <c r="Z3526" i="2"/>
  <c r="Z3527" i="2"/>
  <c r="Z3528" i="2"/>
  <c r="Z3529" i="2"/>
  <c r="Z3530" i="2"/>
  <c r="Z3531" i="2"/>
  <c r="Z3532" i="2"/>
  <c r="Z3533" i="2"/>
  <c r="Z3534" i="2"/>
  <c r="Z3535" i="2"/>
  <c r="Z3536" i="2"/>
  <c r="Z3537" i="2"/>
  <c r="Z3538" i="2"/>
  <c r="Z3539" i="2"/>
  <c r="Z3540" i="2"/>
  <c r="Z3541" i="2"/>
  <c r="Z3542" i="2"/>
  <c r="Z3543" i="2"/>
  <c r="Z3544" i="2"/>
  <c r="Z3545" i="2"/>
  <c r="Z3546" i="2"/>
  <c r="Z3547" i="2"/>
  <c r="Z3548" i="2"/>
  <c r="Z3549" i="2"/>
  <c r="Z3550" i="2"/>
  <c r="Z3551" i="2"/>
  <c r="Z3552" i="2"/>
  <c r="Z3553" i="2"/>
  <c r="Z3554" i="2"/>
  <c r="Z3555" i="2"/>
  <c r="Z3556" i="2"/>
  <c r="Z3557" i="2"/>
  <c r="Z3558" i="2"/>
  <c r="Z3559" i="2"/>
  <c r="Z3560" i="2"/>
  <c r="Z3561" i="2"/>
  <c r="Z3562" i="2"/>
  <c r="Z3563" i="2"/>
  <c r="Z3564" i="2"/>
  <c r="Z3565" i="2"/>
  <c r="Z3566" i="2"/>
  <c r="Z3567" i="2"/>
  <c r="Z3568" i="2"/>
  <c r="Z3569" i="2"/>
  <c r="Z3570" i="2"/>
  <c r="Z3571" i="2"/>
  <c r="Z3572" i="2"/>
  <c r="Z3573" i="2"/>
  <c r="Z3574" i="2"/>
  <c r="Z3575" i="2"/>
  <c r="Z3576" i="2"/>
  <c r="Z3577" i="2"/>
  <c r="Z3578" i="2"/>
  <c r="Z3579" i="2"/>
  <c r="Z3580" i="2"/>
  <c r="Z3581" i="2"/>
  <c r="Z3582" i="2"/>
  <c r="Z3583" i="2"/>
  <c r="Z3584" i="2"/>
  <c r="Z3585" i="2"/>
  <c r="Z3586" i="2"/>
  <c r="Z3587" i="2"/>
  <c r="Z3588" i="2"/>
  <c r="Z3589" i="2"/>
  <c r="Z3590" i="2"/>
  <c r="Z3591" i="2"/>
  <c r="Z3592" i="2"/>
  <c r="Z3593" i="2"/>
  <c r="Z3594" i="2"/>
  <c r="Z3595" i="2"/>
  <c r="Z3596" i="2"/>
  <c r="Z3597" i="2"/>
  <c r="Z3598" i="2"/>
  <c r="Z3599" i="2"/>
  <c r="Z3600" i="2"/>
  <c r="Z3601" i="2"/>
  <c r="Z3602" i="2"/>
  <c r="Z3603" i="2"/>
  <c r="Z3604" i="2"/>
  <c r="Z3605" i="2"/>
  <c r="Z3606" i="2"/>
  <c r="Z3607" i="2"/>
  <c r="Z3608" i="2"/>
  <c r="Z3609" i="2"/>
  <c r="Z3610" i="2"/>
  <c r="Z3611" i="2"/>
  <c r="Z3612" i="2"/>
  <c r="Z3613" i="2"/>
  <c r="Z3614" i="2"/>
  <c r="Z3615" i="2"/>
  <c r="Z3616" i="2"/>
  <c r="Z3617" i="2"/>
  <c r="Z3618" i="2"/>
  <c r="Z3619" i="2"/>
  <c r="Z3620" i="2"/>
  <c r="Z3621" i="2"/>
  <c r="Z3622" i="2"/>
  <c r="Z3623" i="2"/>
  <c r="Z3624" i="2"/>
  <c r="Z3625" i="2"/>
  <c r="Z3626" i="2"/>
  <c r="Z3627" i="2"/>
  <c r="Z3628" i="2"/>
  <c r="Z3629" i="2"/>
  <c r="Z3630" i="2"/>
  <c r="Z3631" i="2"/>
  <c r="Z3632" i="2"/>
  <c r="Z3633" i="2"/>
  <c r="Z3634" i="2"/>
  <c r="Z3635" i="2"/>
  <c r="Z3636" i="2"/>
  <c r="Z3637" i="2"/>
  <c r="Z3638" i="2"/>
  <c r="Z3639" i="2"/>
  <c r="Z3640" i="2"/>
  <c r="Z3641" i="2"/>
  <c r="Z3642" i="2"/>
  <c r="Z3643" i="2"/>
  <c r="Z3644" i="2"/>
  <c r="Z3645" i="2"/>
  <c r="Z3646" i="2"/>
  <c r="Z3647" i="2"/>
  <c r="Z3648" i="2"/>
  <c r="Z3649" i="2"/>
  <c r="Z3650" i="2"/>
  <c r="Z3651" i="2"/>
  <c r="Z3652" i="2"/>
  <c r="Z3653" i="2"/>
  <c r="Z3654" i="2"/>
  <c r="Z3655" i="2"/>
  <c r="Z3656" i="2"/>
  <c r="Z3657" i="2"/>
  <c r="Z3658" i="2"/>
  <c r="Z3659" i="2"/>
  <c r="Z3660" i="2"/>
  <c r="Z3661" i="2"/>
  <c r="Z3662" i="2"/>
  <c r="Z3663" i="2"/>
  <c r="Z3664" i="2"/>
  <c r="Z3665" i="2"/>
  <c r="Z3666" i="2"/>
  <c r="Z3667" i="2"/>
  <c r="Z3668" i="2"/>
  <c r="Z3669" i="2"/>
  <c r="Z3670" i="2"/>
  <c r="Z3671" i="2"/>
  <c r="Z3672" i="2"/>
  <c r="Z3673" i="2"/>
  <c r="Z3674" i="2"/>
  <c r="Z3675" i="2"/>
  <c r="Z3676" i="2"/>
  <c r="Z3677" i="2"/>
  <c r="Z3678" i="2"/>
  <c r="Z3679" i="2"/>
  <c r="Z3680" i="2"/>
  <c r="Z3681" i="2"/>
  <c r="Z3682" i="2"/>
  <c r="Z3683" i="2"/>
  <c r="Z3684" i="2"/>
  <c r="Z3685" i="2"/>
  <c r="Z3686" i="2"/>
  <c r="Z3687" i="2"/>
  <c r="Z3688" i="2"/>
  <c r="Z3689" i="2"/>
  <c r="Z3690" i="2"/>
  <c r="Z3691" i="2"/>
  <c r="Z3692" i="2"/>
  <c r="Z3693" i="2"/>
  <c r="Z3694" i="2"/>
  <c r="Z3695" i="2"/>
  <c r="Z3696" i="2"/>
  <c r="Z3697" i="2"/>
  <c r="Z3698" i="2"/>
  <c r="Z3699" i="2"/>
  <c r="Z3700" i="2"/>
  <c r="Z3701" i="2"/>
  <c r="Z3702" i="2"/>
  <c r="Z3703" i="2"/>
  <c r="Z3704" i="2"/>
  <c r="Z3705" i="2"/>
  <c r="Z3706" i="2"/>
  <c r="Z3707" i="2"/>
  <c r="Z3708" i="2"/>
  <c r="Z3709" i="2"/>
  <c r="Z3710" i="2"/>
  <c r="Z3711" i="2"/>
  <c r="Z3712" i="2"/>
  <c r="Z3713" i="2"/>
  <c r="Z3714" i="2"/>
  <c r="Z3715" i="2"/>
  <c r="Z3716" i="2"/>
  <c r="Z3717" i="2"/>
  <c r="Z3718" i="2"/>
  <c r="Z3719" i="2"/>
  <c r="Z3720" i="2"/>
  <c r="Z3721" i="2"/>
  <c r="Z3722" i="2"/>
  <c r="Z3723" i="2"/>
  <c r="Z3724" i="2"/>
  <c r="Z3725" i="2"/>
  <c r="Z3726" i="2"/>
  <c r="Z3727" i="2"/>
  <c r="Z3728" i="2"/>
  <c r="Z3729" i="2"/>
  <c r="Z3730" i="2"/>
  <c r="Z3731" i="2"/>
  <c r="Z3732" i="2"/>
  <c r="Z3733" i="2"/>
  <c r="Z3734" i="2"/>
  <c r="Z3735" i="2"/>
  <c r="Z3736" i="2"/>
  <c r="Z3737" i="2"/>
  <c r="Z3738" i="2"/>
  <c r="Z3739" i="2"/>
  <c r="Z3740" i="2"/>
  <c r="Z3741" i="2"/>
  <c r="Z3742" i="2"/>
  <c r="Z3743" i="2"/>
  <c r="Z3744" i="2"/>
  <c r="Z3745" i="2"/>
  <c r="Z3746" i="2"/>
  <c r="Z3747" i="2"/>
  <c r="Z3748" i="2"/>
  <c r="Z3749" i="2"/>
  <c r="Z3750" i="2"/>
  <c r="Z3751" i="2"/>
  <c r="Z3752" i="2"/>
  <c r="Z3753" i="2"/>
  <c r="Z3754" i="2"/>
  <c r="Z3755" i="2"/>
  <c r="Z3756" i="2"/>
  <c r="Z3757" i="2"/>
  <c r="Z3758" i="2"/>
  <c r="Z3759" i="2"/>
  <c r="Z3760" i="2"/>
  <c r="Z3761" i="2"/>
  <c r="Z3762" i="2"/>
  <c r="Z3763" i="2"/>
  <c r="Z3764" i="2"/>
  <c r="Z3765" i="2"/>
  <c r="Z3766" i="2"/>
  <c r="Z3767" i="2"/>
  <c r="Z3768" i="2"/>
  <c r="Z3769" i="2"/>
  <c r="Z3770" i="2"/>
  <c r="Z3771" i="2"/>
  <c r="Z3772" i="2"/>
  <c r="Z3773" i="2"/>
  <c r="Z3774" i="2"/>
  <c r="Z3775" i="2"/>
  <c r="Z3776" i="2"/>
  <c r="Z3777" i="2"/>
  <c r="Z3778" i="2"/>
  <c r="Z3779" i="2"/>
  <c r="Z3780" i="2"/>
  <c r="Z3781" i="2"/>
  <c r="Z3782" i="2"/>
  <c r="Z3783" i="2"/>
  <c r="Z3784" i="2"/>
  <c r="Z3785" i="2"/>
  <c r="Z3786" i="2"/>
  <c r="Z3787" i="2"/>
  <c r="Z3788" i="2"/>
  <c r="Z3789" i="2"/>
  <c r="Z3790" i="2"/>
  <c r="Z3791" i="2"/>
  <c r="Z3792" i="2"/>
  <c r="Z3793" i="2"/>
  <c r="Z3794" i="2"/>
  <c r="Z3795" i="2"/>
  <c r="Z3796" i="2"/>
  <c r="Z3797" i="2"/>
  <c r="Z3798" i="2"/>
  <c r="Z3799" i="2"/>
  <c r="Z3800" i="2"/>
  <c r="Z3801" i="2"/>
  <c r="Z3802" i="2"/>
  <c r="Z3803" i="2"/>
  <c r="Z3804" i="2"/>
  <c r="Z3805" i="2"/>
  <c r="Z3806" i="2"/>
  <c r="Z3807" i="2"/>
  <c r="Z3808" i="2"/>
  <c r="Z3809" i="2"/>
  <c r="Z3810" i="2"/>
  <c r="Z3811" i="2"/>
  <c r="Z3812" i="2"/>
  <c r="Z3813" i="2"/>
  <c r="Z3814" i="2"/>
  <c r="Z3815" i="2"/>
  <c r="Z3816" i="2"/>
  <c r="Z3817" i="2"/>
  <c r="Z3818" i="2"/>
  <c r="Z3819" i="2"/>
  <c r="Z3820" i="2"/>
  <c r="Z3821" i="2"/>
  <c r="Z3822" i="2"/>
  <c r="Z3823" i="2"/>
  <c r="Z3824" i="2"/>
  <c r="Z3825" i="2"/>
  <c r="Z3826" i="2"/>
  <c r="Z3827" i="2"/>
  <c r="Z3828" i="2"/>
  <c r="Z3829" i="2"/>
  <c r="Z3830" i="2"/>
  <c r="Z3831" i="2"/>
  <c r="Z3832" i="2"/>
  <c r="Z3833" i="2"/>
  <c r="Z3834" i="2"/>
  <c r="Z3835" i="2"/>
  <c r="Z3836" i="2"/>
  <c r="Z3837" i="2"/>
  <c r="Z3838" i="2"/>
  <c r="Z3839" i="2"/>
  <c r="Z3840" i="2"/>
  <c r="Z3841" i="2"/>
  <c r="Z3842" i="2"/>
  <c r="Z3843" i="2"/>
  <c r="Z3844" i="2"/>
  <c r="Z3845" i="2"/>
  <c r="Z3846" i="2"/>
  <c r="Z3847" i="2"/>
  <c r="Z3848" i="2"/>
  <c r="Z3849" i="2"/>
  <c r="Z3850" i="2"/>
  <c r="Z3851" i="2"/>
  <c r="Z3852" i="2"/>
  <c r="Z3853" i="2"/>
  <c r="Z3854" i="2"/>
  <c r="Z3855" i="2"/>
  <c r="Z3856" i="2"/>
  <c r="Z3857" i="2"/>
  <c r="Z3858" i="2"/>
  <c r="Z3859" i="2"/>
  <c r="Z3860" i="2"/>
  <c r="Z3861" i="2"/>
  <c r="Z3862" i="2"/>
  <c r="Z3863" i="2"/>
  <c r="Z3864" i="2"/>
  <c r="Z3865" i="2"/>
  <c r="Z3866" i="2"/>
  <c r="Z3867" i="2"/>
  <c r="Z3868" i="2"/>
  <c r="Z3869" i="2"/>
  <c r="Z3870" i="2"/>
  <c r="Z3871" i="2"/>
  <c r="Z3872" i="2"/>
  <c r="Z3873" i="2"/>
  <c r="Z3874" i="2"/>
  <c r="Z3875" i="2"/>
  <c r="Z3876" i="2"/>
  <c r="Z3877" i="2"/>
  <c r="Z3878" i="2"/>
  <c r="Z3879" i="2"/>
  <c r="Z3880" i="2"/>
  <c r="Z3881" i="2"/>
  <c r="Z3882" i="2"/>
  <c r="Z3883" i="2"/>
  <c r="Z3884" i="2"/>
  <c r="Z3885" i="2"/>
  <c r="Z3886" i="2"/>
  <c r="Z3887" i="2"/>
  <c r="Z3888" i="2"/>
  <c r="Z3889" i="2"/>
  <c r="Z3890" i="2"/>
  <c r="Z3891" i="2"/>
  <c r="Z3892" i="2"/>
  <c r="Z3893" i="2"/>
  <c r="Z3894" i="2"/>
  <c r="Z3895" i="2"/>
  <c r="Z3896" i="2"/>
  <c r="Z3897" i="2"/>
  <c r="Z3898" i="2"/>
  <c r="Z3899" i="2"/>
  <c r="Z3900" i="2"/>
  <c r="Z3901" i="2"/>
  <c r="Z3902" i="2"/>
  <c r="Z3903" i="2"/>
  <c r="Z3904" i="2"/>
  <c r="Z3905" i="2"/>
  <c r="Z3906" i="2"/>
  <c r="Z3907" i="2"/>
  <c r="Z3908" i="2"/>
  <c r="Z3909" i="2"/>
  <c r="Z3910" i="2"/>
  <c r="Z3911" i="2"/>
  <c r="Z3912" i="2"/>
  <c r="Z3913" i="2"/>
  <c r="Z3914" i="2"/>
  <c r="Z3915" i="2"/>
  <c r="Z3916" i="2"/>
  <c r="Z3917" i="2"/>
  <c r="Z3918" i="2"/>
  <c r="Z3919" i="2"/>
  <c r="Z3920" i="2"/>
  <c r="Z3921" i="2"/>
  <c r="Z3922" i="2"/>
  <c r="Z3923" i="2"/>
  <c r="Z3924" i="2"/>
  <c r="Z3925" i="2"/>
  <c r="Z3926" i="2"/>
  <c r="Z3927" i="2"/>
  <c r="Z3928" i="2"/>
  <c r="Z3929" i="2"/>
  <c r="Z3930" i="2"/>
  <c r="Z3931" i="2"/>
  <c r="Z3932" i="2"/>
  <c r="Z3933" i="2"/>
  <c r="Z3934" i="2"/>
  <c r="Z3935" i="2"/>
  <c r="Z3936" i="2"/>
  <c r="Z3937" i="2"/>
  <c r="Z3938" i="2"/>
  <c r="Z3939" i="2"/>
  <c r="Z3940" i="2"/>
  <c r="Z3941" i="2"/>
  <c r="Z3942" i="2"/>
  <c r="Z3943" i="2"/>
  <c r="Z3944" i="2"/>
  <c r="Z3945" i="2"/>
  <c r="Z3946" i="2"/>
  <c r="Z3947" i="2"/>
  <c r="Z3948" i="2"/>
  <c r="Z3949" i="2"/>
  <c r="Z3950" i="2"/>
  <c r="Z3951" i="2"/>
  <c r="Z3952" i="2"/>
  <c r="Z3953" i="2"/>
  <c r="Z3954" i="2"/>
  <c r="Z3955" i="2"/>
  <c r="Z3956" i="2"/>
  <c r="Z3957" i="2"/>
  <c r="Z3958" i="2"/>
  <c r="Z3959" i="2"/>
  <c r="Z3960" i="2"/>
  <c r="Z3961" i="2"/>
  <c r="Z3962" i="2"/>
  <c r="Z3963" i="2"/>
  <c r="Z3964" i="2"/>
  <c r="Z3965" i="2"/>
  <c r="Z3966" i="2"/>
  <c r="Z3967" i="2"/>
  <c r="Z3968" i="2"/>
  <c r="Z3969" i="2"/>
  <c r="Z3970" i="2"/>
  <c r="Z3971" i="2"/>
  <c r="Z3972" i="2"/>
  <c r="Z3973" i="2"/>
  <c r="Z3974" i="2"/>
  <c r="Z3975" i="2"/>
  <c r="Z3976" i="2"/>
  <c r="Z3977" i="2"/>
  <c r="Z3978" i="2"/>
  <c r="Z3979" i="2"/>
  <c r="Z3980" i="2"/>
  <c r="Z3981" i="2"/>
  <c r="Z3982" i="2"/>
  <c r="Z3983" i="2"/>
  <c r="Z3984" i="2"/>
  <c r="Z3985" i="2"/>
  <c r="Z3986" i="2"/>
  <c r="Z3987" i="2"/>
  <c r="Z3988" i="2"/>
  <c r="Z3989" i="2"/>
  <c r="Z3990" i="2"/>
  <c r="Z3991" i="2"/>
  <c r="Z3992" i="2"/>
  <c r="Z3993" i="2"/>
  <c r="Z3994" i="2"/>
  <c r="Z3995" i="2"/>
  <c r="Z3996" i="2"/>
  <c r="Z3997" i="2"/>
  <c r="Z3998" i="2"/>
  <c r="Z3999" i="2"/>
  <c r="Z4000" i="2"/>
  <c r="Z4001" i="2"/>
  <c r="Z4002" i="2"/>
  <c r="Z4003" i="2"/>
  <c r="Z4004" i="2"/>
  <c r="Z4005" i="2"/>
  <c r="Z4006" i="2"/>
  <c r="Z4007" i="2"/>
  <c r="Z4008" i="2"/>
  <c r="Z4009" i="2"/>
  <c r="Z4010" i="2"/>
  <c r="Z4011" i="2"/>
  <c r="Z4012" i="2"/>
  <c r="Z4013" i="2"/>
  <c r="Z4014" i="2"/>
  <c r="Z4015" i="2"/>
  <c r="Z4016" i="2"/>
  <c r="Z4017" i="2"/>
  <c r="Z4018" i="2"/>
  <c r="Z4019" i="2"/>
  <c r="Z4020" i="2"/>
  <c r="Z4021" i="2"/>
  <c r="Z4022" i="2"/>
  <c r="Z4023" i="2"/>
  <c r="Z4024" i="2"/>
  <c r="Z4025" i="2"/>
  <c r="Z4026" i="2"/>
  <c r="Z4027" i="2"/>
  <c r="Z4028" i="2"/>
  <c r="Z4029" i="2"/>
  <c r="Z4030" i="2"/>
  <c r="Z4031" i="2"/>
  <c r="Z4032" i="2"/>
  <c r="Z4033" i="2"/>
  <c r="Z4034" i="2"/>
  <c r="Z4035" i="2"/>
  <c r="Z4036" i="2"/>
  <c r="Z4037" i="2"/>
  <c r="Z4038" i="2"/>
  <c r="Z4039" i="2"/>
  <c r="Z4040" i="2"/>
  <c r="Z4041" i="2"/>
  <c r="Z4042" i="2"/>
  <c r="Z4043" i="2"/>
  <c r="Z4044" i="2"/>
  <c r="Z4045" i="2"/>
  <c r="Z4046" i="2"/>
  <c r="Z4047" i="2"/>
  <c r="Z4048" i="2"/>
  <c r="Z4049" i="2"/>
  <c r="Z4050" i="2"/>
  <c r="Z4051" i="2"/>
  <c r="Z4052" i="2"/>
  <c r="Z4053" i="2"/>
  <c r="Z4054" i="2"/>
  <c r="Z4055" i="2"/>
  <c r="Z4056" i="2"/>
  <c r="Z4057" i="2"/>
  <c r="Z4058" i="2"/>
  <c r="Z4059" i="2"/>
  <c r="Z4060" i="2"/>
  <c r="Z4061" i="2"/>
  <c r="Z4062" i="2"/>
  <c r="Z4063" i="2"/>
  <c r="Z4064" i="2"/>
  <c r="Z4065" i="2"/>
  <c r="Z4066" i="2"/>
  <c r="Z4067" i="2"/>
  <c r="Z4068" i="2"/>
  <c r="Z4069" i="2"/>
  <c r="Z4070" i="2"/>
  <c r="Z4071" i="2"/>
  <c r="Z4072" i="2"/>
  <c r="Z4073" i="2"/>
  <c r="Z4074" i="2"/>
  <c r="Z4075" i="2"/>
  <c r="Z4076" i="2"/>
  <c r="Z4077" i="2"/>
  <c r="Z4078" i="2"/>
  <c r="Z4079" i="2"/>
  <c r="Z4080" i="2"/>
  <c r="Z4081" i="2"/>
  <c r="Z4082" i="2"/>
  <c r="Z4083" i="2"/>
  <c r="Z4084" i="2"/>
  <c r="Z4085" i="2"/>
  <c r="Z4086" i="2"/>
  <c r="Z4087" i="2"/>
  <c r="Z4088" i="2"/>
  <c r="Z4089" i="2"/>
  <c r="Z4090" i="2"/>
  <c r="Z4091" i="2"/>
  <c r="Z4092" i="2"/>
  <c r="Z4093" i="2"/>
  <c r="Z4094" i="2"/>
  <c r="Z4095" i="2"/>
  <c r="Z4096" i="2"/>
  <c r="Z4097" i="2"/>
  <c r="Z4098" i="2"/>
  <c r="Z4099" i="2"/>
  <c r="Z4100" i="2"/>
  <c r="Z4101" i="2"/>
  <c r="Z4102" i="2"/>
  <c r="Z4103" i="2"/>
  <c r="Z4104" i="2"/>
  <c r="Z4105" i="2"/>
  <c r="Z4106" i="2"/>
  <c r="Z4107" i="2"/>
  <c r="Z4108" i="2"/>
  <c r="Z4109" i="2"/>
  <c r="Z4110" i="2"/>
  <c r="Z4111" i="2"/>
  <c r="Z4112" i="2"/>
  <c r="Z4113" i="2"/>
  <c r="Z4114" i="2"/>
  <c r="Z4115" i="2"/>
  <c r="Z4116" i="2"/>
  <c r="Z4117" i="2"/>
  <c r="Z4118" i="2"/>
  <c r="Z4119" i="2"/>
  <c r="Z4120" i="2"/>
  <c r="Z4121" i="2"/>
  <c r="Z4122" i="2"/>
  <c r="Z4123" i="2"/>
  <c r="Z4124" i="2"/>
  <c r="Z4125" i="2"/>
  <c r="Z4126" i="2"/>
  <c r="Z4127" i="2"/>
  <c r="Z4128" i="2"/>
  <c r="Z4129" i="2"/>
  <c r="Z4130" i="2"/>
  <c r="Z4131" i="2"/>
  <c r="Z4132" i="2"/>
  <c r="Z4133" i="2"/>
  <c r="Z4134" i="2"/>
  <c r="Z4135" i="2"/>
  <c r="Z4136" i="2"/>
  <c r="Z4137" i="2"/>
  <c r="Z4138" i="2"/>
  <c r="Z4139" i="2"/>
  <c r="Z4140" i="2"/>
  <c r="Z4141" i="2"/>
  <c r="Z4142" i="2"/>
  <c r="Z4143" i="2"/>
  <c r="Z4144" i="2"/>
  <c r="Z4145" i="2"/>
  <c r="Z4146" i="2"/>
  <c r="Z4147" i="2"/>
  <c r="Z4148" i="2"/>
  <c r="Z4149" i="2"/>
  <c r="Z4150" i="2"/>
  <c r="Z4151" i="2"/>
  <c r="Z4152" i="2"/>
  <c r="Z4153" i="2"/>
  <c r="Z4154" i="2"/>
  <c r="Z4155" i="2"/>
  <c r="Z4156" i="2"/>
  <c r="Z4157" i="2"/>
  <c r="Z4158" i="2"/>
  <c r="Z4159" i="2"/>
  <c r="Z4160" i="2"/>
  <c r="Z4161" i="2"/>
  <c r="Z4162" i="2"/>
  <c r="Z4163" i="2"/>
  <c r="Z4164" i="2"/>
  <c r="Z4165" i="2"/>
  <c r="Z4166" i="2"/>
  <c r="Z4167" i="2"/>
  <c r="Z4168" i="2"/>
  <c r="Z4169" i="2"/>
  <c r="Z4170" i="2"/>
  <c r="Z4171" i="2"/>
  <c r="Z4172" i="2"/>
  <c r="Z4173" i="2"/>
  <c r="Z4174" i="2"/>
  <c r="Z4175" i="2"/>
  <c r="Z4176" i="2"/>
  <c r="Z4177" i="2"/>
  <c r="Z4178" i="2"/>
  <c r="Z4179" i="2"/>
  <c r="Z4180" i="2"/>
  <c r="Z4181" i="2"/>
  <c r="Z4182" i="2"/>
  <c r="Z4183" i="2"/>
  <c r="Z4184" i="2"/>
  <c r="Z4185" i="2"/>
  <c r="Z4186" i="2"/>
  <c r="Z4187" i="2"/>
  <c r="Z4188" i="2"/>
  <c r="Z4189" i="2"/>
  <c r="Z4190" i="2"/>
  <c r="Z4191" i="2"/>
  <c r="Z4192" i="2"/>
  <c r="Z4193" i="2"/>
  <c r="Z4194" i="2"/>
  <c r="Z4195" i="2"/>
  <c r="Z4196" i="2"/>
  <c r="Z4197" i="2"/>
  <c r="Z4198" i="2"/>
  <c r="Z4199" i="2"/>
  <c r="Z4200" i="2"/>
  <c r="Z4201" i="2"/>
  <c r="Z4202" i="2"/>
  <c r="Z4203" i="2"/>
  <c r="Z4204" i="2"/>
  <c r="Z4205" i="2"/>
  <c r="Z4206" i="2"/>
  <c r="Z4207" i="2"/>
  <c r="Z4208" i="2"/>
  <c r="Z4209" i="2"/>
  <c r="Z4210" i="2"/>
  <c r="Z4211" i="2"/>
  <c r="Z4212" i="2"/>
  <c r="Z4213" i="2"/>
  <c r="Z4214" i="2"/>
  <c r="Z4215" i="2"/>
  <c r="Z4216" i="2"/>
  <c r="Z4217" i="2"/>
  <c r="Z4218" i="2"/>
  <c r="Z4219" i="2"/>
  <c r="Z4220" i="2"/>
  <c r="Z4221" i="2"/>
  <c r="Z4222" i="2"/>
  <c r="Z4223" i="2"/>
  <c r="Z4224" i="2"/>
  <c r="Z4225" i="2"/>
  <c r="Z4226" i="2"/>
  <c r="Z4227" i="2"/>
  <c r="Z4228" i="2"/>
  <c r="Z4229" i="2"/>
  <c r="Z4230" i="2"/>
  <c r="Z4231" i="2"/>
  <c r="Z4232" i="2"/>
  <c r="Z4233" i="2"/>
  <c r="Z4234" i="2"/>
  <c r="Z4235" i="2"/>
  <c r="Z4236" i="2"/>
  <c r="Z4237" i="2"/>
  <c r="Z4238" i="2"/>
  <c r="Z4239" i="2"/>
  <c r="Z4240" i="2"/>
  <c r="Z4241" i="2"/>
  <c r="Z4242" i="2"/>
  <c r="Z4243" i="2"/>
  <c r="Z4244" i="2"/>
  <c r="Z4245" i="2"/>
  <c r="Z4246" i="2"/>
  <c r="Z4247" i="2"/>
  <c r="Z4248" i="2"/>
  <c r="Z4249" i="2"/>
  <c r="Z4250" i="2"/>
  <c r="Z4251" i="2"/>
  <c r="Z4252" i="2"/>
  <c r="Z4253" i="2"/>
  <c r="Z4254" i="2"/>
  <c r="Z4255" i="2"/>
  <c r="Z4256" i="2"/>
  <c r="Z4257" i="2"/>
  <c r="Z4258" i="2"/>
  <c r="Z4259" i="2"/>
  <c r="Z4260" i="2"/>
  <c r="Z4261" i="2"/>
  <c r="Z4262" i="2"/>
  <c r="Z4263" i="2"/>
  <c r="Z4264" i="2"/>
  <c r="Z4265" i="2"/>
  <c r="Z4266" i="2"/>
  <c r="Z4267" i="2"/>
  <c r="Z4268" i="2"/>
  <c r="Z4269" i="2"/>
  <c r="Z4270" i="2"/>
  <c r="Z4271" i="2"/>
  <c r="Z4272" i="2"/>
  <c r="Z4273" i="2"/>
  <c r="Z4274" i="2"/>
  <c r="Z4275" i="2"/>
  <c r="Z4276" i="2"/>
  <c r="Z4277" i="2"/>
  <c r="Z4278" i="2"/>
  <c r="Z4279" i="2"/>
  <c r="Z4280" i="2"/>
  <c r="Z4281" i="2"/>
  <c r="Z4282" i="2"/>
  <c r="Z4283" i="2"/>
  <c r="Z4284" i="2"/>
  <c r="Z4285" i="2"/>
  <c r="Z4286" i="2"/>
  <c r="Z4287" i="2"/>
  <c r="Z4288" i="2"/>
  <c r="Z4289" i="2"/>
  <c r="Z4290" i="2"/>
  <c r="Z4291" i="2"/>
  <c r="Z4292" i="2"/>
  <c r="Z4293" i="2"/>
  <c r="Z4294" i="2"/>
  <c r="Z4295" i="2"/>
  <c r="Z4296" i="2"/>
  <c r="Z4297" i="2"/>
  <c r="Z4298" i="2"/>
  <c r="Z4299" i="2"/>
  <c r="Z4300" i="2"/>
  <c r="Z4301" i="2"/>
  <c r="Z4302" i="2"/>
  <c r="Z4303" i="2"/>
  <c r="Z4304" i="2"/>
  <c r="Z4305" i="2"/>
  <c r="Z4306" i="2"/>
  <c r="Z4307" i="2"/>
  <c r="Z4308" i="2"/>
  <c r="Z4309" i="2"/>
  <c r="Z4310" i="2"/>
  <c r="Z4311" i="2"/>
  <c r="Z4312" i="2"/>
  <c r="Z4313" i="2"/>
  <c r="Z4314" i="2"/>
  <c r="Z4315" i="2"/>
  <c r="Z4316" i="2"/>
  <c r="Z4317" i="2"/>
  <c r="Z4318" i="2"/>
  <c r="Z4319" i="2"/>
  <c r="Z4320" i="2"/>
  <c r="Z4321" i="2"/>
  <c r="Z4322" i="2"/>
  <c r="Z4323" i="2"/>
  <c r="Z4324" i="2"/>
  <c r="Z4325" i="2"/>
  <c r="Z4326" i="2"/>
  <c r="Z4327" i="2"/>
  <c r="Z4328" i="2"/>
  <c r="Z4329" i="2"/>
  <c r="Z4330" i="2"/>
  <c r="Z4331" i="2"/>
  <c r="Z4332" i="2"/>
  <c r="Z4333" i="2"/>
  <c r="Z4334" i="2"/>
  <c r="Z4335" i="2"/>
  <c r="Z4336" i="2"/>
  <c r="Z4337" i="2"/>
  <c r="Z4338" i="2"/>
  <c r="Z4339" i="2"/>
  <c r="Z4340" i="2"/>
  <c r="Z4341" i="2"/>
  <c r="Z4342" i="2"/>
  <c r="Z4343" i="2"/>
  <c r="Z4344" i="2"/>
  <c r="Z4345" i="2"/>
  <c r="Z4346" i="2"/>
  <c r="Z4347" i="2"/>
  <c r="Z4348" i="2"/>
  <c r="Z4349" i="2"/>
  <c r="Z4350" i="2"/>
  <c r="Z4351" i="2"/>
  <c r="Z4352" i="2"/>
  <c r="Z4353" i="2"/>
  <c r="Z4354" i="2"/>
  <c r="Z4355" i="2"/>
  <c r="Z4356" i="2"/>
  <c r="Z4357" i="2"/>
  <c r="Z4358" i="2"/>
  <c r="Z4359" i="2"/>
  <c r="Z4360" i="2"/>
  <c r="Z4361" i="2"/>
  <c r="Z4362" i="2"/>
  <c r="Z4363" i="2"/>
  <c r="Z4364" i="2"/>
  <c r="Z4365" i="2"/>
  <c r="Z4366" i="2"/>
  <c r="Z4367" i="2"/>
  <c r="Z4368" i="2"/>
  <c r="Z4369" i="2"/>
  <c r="Z4370" i="2"/>
  <c r="Z4371" i="2"/>
  <c r="Z4372" i="2"/>
  <c r="Z4373" i="2"/>
  <c r="Z4374" i="2"/>
  <c r="Z4375" i="2"/>
  <c r="Z4376" i="2"/>
  <c r="Z4377" i="2"/>
  <c r="Z4378" i="2"/>
  <c r="Z4379" i="2"/>
  <c r="Z4380" i="2"/>
  <c r="Z4381" i="2"/>
  <c r="Z4382" i="2"/>
  <c r="Z4383" i="2"/>
  <c r="Z4384" i="2"/>
  <c r="Z4385" i="2"/>
  <c r="Z4386" i="2"/>
  <c r="Z4387" i="2"/>
  <c r="Z4388" i="2"/>
  <c r="Z4389" i="2"/>
  <c r="Z4390" i="2"/>
  <c r="Z4391" i="2"/>
  <c r="Z4392" i="2"/>
  <c r="Z4393" i="2"/>
  <c r="Z4394" i="2"/>
  <c r="Z4395" i="2"/>
  <c r="Z4396" i="2"/>
  <c r="Z4397" i="2"/>
  <c r="Z4398" i="2"/>
  <c r="Z4399" i="2"/>
  <c r="Z4400" i="2"/>
  <c r="Z4401" i="2"/>
  <c r="Z4402" i="2"/>
  <c r="Z4403" i="2"/>
  <c r="Z4404" i="2"/>
  <c r="Z4405" i="2"/>
  <c r="Z4406" i="2"/>
  <c r="Z4407" i="2"/>
  <c r="Z4408" i="2"/>
  <c r="Z4409" i="2"/>
  <c r="Z4410" i="2"/>
  <c r="Z4411" i="2"/>
  <c r="Z4412" i="2"/>
  <c r="Z4413" i="2"/>
  <c r="Z4414" i="2"/>
  <c r="Z4415" i="2"/>
  <c r="Z4416" i="2"/>
  <c r="Z4417" i="2"/>
  <c r="Z4418" i="2"/>
  <c r="Z4419" i="2"/>
  <c r="Z4420" i="2"/>
  <c r="Z4421" i="2"/>
  <c r="Z4422" i="2"/>
  <c r="Z4423" i="2"/>
  <c r="Z4424" i="2"/>
  <c r="Z4425" i="2"/>
  <c r="Z4426" i="2"/>
  <c r="Z4427" i="2"/>
  <c r="Z4428" i="2"/>
  <c r="Z4429" i="2"/>
  <c r="Z4430" i="2"/>
  <c r="Z4431" i="2"/>
  <c r="Z4432" i="2"/>
  <c r="Z4433" i="2"/>
  <c r="Z4434" i="2"/>
  <c r="Z4435" i="2"/>
  <c r="Z4436" i="2"/>
  <c r="Z4437" i="2"/>
  <c r="Z4438" i="2"/>
  <c r="Z4439" i="2"/>
  <c r="Z4440" i="2"/>
  <c r="Z4441" i="2"/>
  <c r="Z4442" i="2"/>
  <c r="Z4443" i="2"/>
  <c r="Z4444" i="2"/>
  <c r="Z4445" i="2"/>
  <c r="Z4446" i="2"/>
  <c r="Z4447" i="2"/>
  <c r="Z4448" i="2"/>
  <c r="Z4449" i="2"/>
  <c r="Z4450" i="2"/>
  <c r="Z4451" i="2"/>
  <c r="Z4452" i="2"/>
  <c r="Z4453" i="2"/>
  <c r="Z4454" i="2"/>
  <c r="Z4455" i="2"/>
  <c r="Z4456" i="2"/>
  <c r="Z4457" i="2"/>
  <c r="Z4458" i="2"/>
  <c r="Z4459" i="2"/>
  <c r="Z4460" i="2"/>
  <c r="Z4461" i="2"/>
  <c r="Z4462" i="2"/>
  <c r="Z4463" i="2"/>
  <c r="Z4464" i="2"/>
  <c r="Z4465" i="2"/>
  <c r="Z4466" i="2"/>
  <c r="Z4467" i="2"/>
  <c r="Z4468" i="2"/>
  <c r="Z4469" i="2"/>
  <c r="Z4470" i="2"/>
  <c r="Z4471" i="2"/>
  <c r="Z4472" i="2"/>
  <c r="Z4473" i="2"/>
  <c r="Z4474" i="2"/>
  <c r="Z4475" i="2"/>
  <c r="Z4476" i="2"/>
  <c r="Z4477" i="2"/>
  <c r="Z4478" i="2"/>
  <c r="Z4479" i="2"/>
  <c r="Z4480" i="2"/>
  <c r="Z4481" i="2"/>
  <c r="Z4482" i="2"/>
  <c r="Z4483" i="2"/>
  <c r="Z4484" i="2"/>
  <c r="Z4485" i="2"/>
  <c r="Z4486" i="2"/>
  <c r="Z4487" i="2"/>
  <c r="Z4488" i="2"/>
  <c r="Z4489" i="2"/>
  <c r="Z4490" i="2"/>
  <c r="Z4491" i="2"/>
  <c r="Z4492" i="2"/>
  <c r="Z4493" i="2"/>
  <c r="Z4494" i="2"/>
  <c r="Z4495" i="2"/>
  <c r="Z4496" i="2"/>
  <c r="Z4497" i="2"/>
  <c r="Z4498" i="2"/>
  <c r="Z4499" i="2"/>
  <c r="Z4500" i="2"/>
  <c r="Z4501" i="2"/>
  <c r="Z4502" i="2"/>
  <c r="Z4503" i="2"/>
  <c r="Z4504" i="2"/>
  <c r="Z4505" i="2"/>
  <c r="Z4506" i="2"/>
  <c r="Z4507" i="2"/>
  <c r="Z4508" i="2"/>
  <c r="Z4509" i="2"/>
  <c r="Z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1008" i="2"/>
  <c r="AE1009" i="2"/>
  <c r="AE1010" i="2"/>
  <c r="AE1011" i="2"/>
  <c r="AE1012" i="2"/>
  <c r="AE1013" i="2"/>
  <c r="AE1014" i="2"/>
  <c r="AE1015" i="2"/>
  <c r="AE1016" i="2"/>
  <c r="AE1017" i="2"/>
  <c r="AE1018" i="2"/>
  <c r="AE1019" i="2"/>
  <c r="AE1020" i="2"/>
  <c r="AE1021" i="2"/>
  <c r="AE1022" i="2"/>
  <c r="AE1023" i="2"/>
  <c r="AE1024" i="2"/>
  <c r="AE1025" i="2"/>
  <c r="AE1026" i="2"/>
  <c r="AE1027" i="2"/>
  <c r="AE1028" i="2"/>
  <c r="AE1029" i="2"/>
  <c r="AE1030" i="2"/>
  <c r="AE1031" i="2"/>
  <c r="AE1032" i="2"/>
  <c r="AE1033" i="2"/>
  <c r="AE1034" i="2"/>
  <c r="AE1035" i="2"/>
  <c r="AE1036" i="2"/>
  <c r="AE1037" i="2"/>
  <c r="AE1038" i="2"/>
  <c r="AE1039" i="2"/>
  <c r="AE1040" i="2"/>
  <c r="AE1041" i="2"/>
  <c r="AE1042" i="2"/>
  <c r="AE1043" i="2"/>
  <c r="AE1044" i="2"/>
  <c r="AE1045" i="2"/>
  <c r="AE1046" i="2"/>
  <c r="AE1047" i="2"/>
  <c r="AE1048" i="2"/>
  <c r="AE1049" i="2"/>
  <c r="AE1050" i="2"/>
  <c r="AE1051" i="2"/>
  <c r="AE1052" i="2"/>
  <c r="AE1053" i="2"/>
  <c r="AE1054" i="2"/>
  <c r="AE1055" i="2"/>
  <c r="AE1056" i="2"/>
  <c r="AE1057" i="2"/>
  <c r="AE1058" i="2"/>
  <c r="AE1059" i="2"/>
  <c r="AE1060" i="2"/>
  <c r="AE1061" i="2"/>
  <c r="AE1062" i="2"/>
  <c r="AE1063" i="2"/>
  <c r="AE1064" i="2"/>
  <c r="AE1065" i="2"/>
  <c r="AE1066" i="2"/>
  <c r="AE1067" i="2"/>
  <c r="AE1068" i="2"/>
  <c r="AE1069" i="2"/>
  <c r="AE1070" i="2"/>
  <c r="AE1071" i="2"/>
  <c r="AE1072" i="2"/>
  <c r="AE1073" i="2"/>
  <c r="AE1074" i="2"/>
  <c r="AE1075" i="2"/>
  <c r="AE1076" i="2"/>
  <c r="AE1077" i="2"/>
  <c r="AE1078" i="2"/>
  <c r="AE1079" i="2"/>
  <c r="AE1080" i="2"/>
  <c r="AE1081" i="2"/>
  <c r="AE1082" i="2"/>
  <c r="AE1083" i="2"/>
  <c r="AE1084" i="2"/>
  <c r="AE1085" i="2"/>
  <c r="AE1086" i="2"/>
  <c r="AE1087" i="2"/>
  <c r="AE1088" i="2"/>
  <c r="AE1089" i="2"/>
  <c r="AE1090" i="2"/>
  <c r="AE1091" i="2"/>
  <c r="AE1092" i="2"/>
  <c r="AE1093" i="2"/>
  <c r="AE1094" i="2"/>
  <c r="AE1095" i="2"/>
  <c r="AE1096" i="2"/>
  <c r="AE1097" i="2"/>
  <c r="AE1098" i="2"/>
  <c r="AE1099" i="2"/>
  <c r="AE1100" i="2"/>
  <c r="AE1101" i="2"/>
  <c r="AE1102" i="2"/>
  <c r="AE1103" i="2"/>
  <c r="AE1104" i="2"/>
  <c r="AE1105" i="2"/>
  <c r="AE1106" i="2"/>
  <c r="AE1107" i="2"/>
  <c r="AE1108" i="2"/>
  <c r="AE1109" i="2"/>
  <c r="AE1110" i="2"/>
  <c r="AE1111" i="2"/>
  <c r="AE1112" i="2"/>
  <c r="AE1113" i="2"/>
  <c r="AE1114" i="2"/>
  <c r="AE1115" i="2"/>
  <c r="AE1116" i="2"/>
  <c r="AE1117" i="2"/>
  <c r="AE1118" i="2"/>
  <c r="AE1119" i="2"/>
  <c r="AE1120" i="2"/>
  <c r="AE1121" i="2"/>
  <c r="AE1122" i="2"/>
  <c r="AE1123" i="2"/>
  <c r="AE1124" i="2"/>
  <c r="AE1125" i="2"/>
  <c r="AE1126" i="2"/>
  <c r="AE1127" i="2"/>
  <c r="AE1128" i="2"/>
  <c r="AE1129" i="2"/>
  <c r="AE1130" i="2"/>
  <c r="AE1131" i="2"/>
  <c r="AE1132" i="2"/>
  <c r="AE1133" i="2"/>
  <c r="AE1134" i="2"/>
  <c r="AE1135" i="2"/>
  <c r="AE1136" i="2"/>
  <c r="AE1137" i="2"/>
  <c r="AE1138" i="2"/>
  <c r="AE1139" i="2"/>
  <c r="AE1140" i="2"/>
  <c r="AE1141" i="2"/>
  <c r="AE1142" i="2"/>
  <c r="AE1143" i="2"/>
  <c r="AE1144" i="2"/>
  <c r="AE1145" i="2"/>
  <c r="AE1146" i="2"/>
  <c r="AE1147" i="2"/>
  <c r="AE1148" i="2"/>
  <c r="AE1149" i="2"/>
  <c r="AE1150" i="2"/>
  <c r="AE1151" i="2"/>
  <c r="AE1152" i="2"/>
  <c r="AE1153" i="2"/>
  <c r="AE1154" i="2"/>
  <c r="AE1155" i="2"/>
  <c r="AE1156" i="2"/>
  <c r="AE1157" i="2"/>
  <c r="AE1158" i="2"/>
  <c r="AE1159" i="2"/>
  <c r="AE1160" i="2"/>
  <c r="AE1161" i="2"/>
  <c r="AE1162" i="2"/>
  <c r="AE1163" i="2"/>
  <c r="AE1164" i="2"/>
  <c r="AE1165" i="2"/>
  <c r="AE1166" i="2"/>
  <c r="AE1167" i="2"/>
  <c r="AE1168" i="2"/>
  <c r="AE1169" i="2"/>
  <c r="AE1170" i="2"/>
  <c r="AE1171" i="2"/>
  <c r="AE1172" i="2"/>
  <c r="AE1173" i="2"/>
  <c r="AE1174" i="2"/>
  <c r="AE1175" i="2"/>
  <c r="AE1176" i="2"/>
  <c r="AE1177" i="2"/>
  <c r="AE1178" i="2"/>
  <c r="AE1179" i="2"/>
  <c r="AE1180" i="2"/>
  <c r="AE1181" i="2"/>
  <c r="AE1182" i="2"/>
  <c r="AE1183" i="2"/>
  <c r="AE1184" i="2"/>
  <c r="AE1185" i="2"/>
  <c r="AE1186" i="2"/>
  <c r="AE1187" i="2"/>
  <c r="AE1188" i="2"/>
  <c r="AE1189" i="2"/>
  <c r="AE1190" i="2"/>
  <c r="AE1191" i="2"/>
  <c r="AE1192" i="2"/>
  <c r="AE1193" i="2"/>
  <c r="AE1194" i="2"/>
  <c r="AE1195" i="2"/>
  <c r="AE1196" i="2"/>
  <c r="AE1197" i="2"/>
  <c r="AE1198" i="2"/>
  <c r="AE1199" i="2"/>
  <c r="AE1200" i="2"/>
  <c r="AE1201" i="2"/>
  <c r="AE1202" i="2"/>
  <c r="AE1203" i="2"/>
  <c r="AE1204" i="2"/>
  <c r="AE1205" i="2"/>
  <c r="AE1206" i="2"/>
  <c r="AE1207" i="2"/>
  <c r="AE1208" i="2"/>
  <c r="AE1209" i="2"/>
  <c r="AE1210" i="2"/>
  <c r="AE1211" i="2"/>
  <c r="AE1212" i="2"/>
  <c r="AE1213" i="2"/>
  <c r="AE1214" i="2"/>
  <c r="AE1215" i="2"/>
  <c r="AE1216" i="2"/>
  <c r="AE1217" i="2"/>
  <c r="AE1218" i="2"/>
  <c r="AE1219" i="2"/>
  <c r="AE1220" i="2"/>
  <c r="AE1221" i="2"/>
  <c r="AE1222" i="2"/>
  <c r="AE1223" i="2"/>
  <c r="AE1224" i="2"/>
  <c r="AE1225" i="2"/>
  <c r="AE1226" i="2"/>
  <c r="AE1227" i="2"/>
  <c r="AE1228" i="2"/>
  <c r="AE1229" i="2"/>
  <c r="AE1230" i="2"/>
  <c r="AE1231" i="2"/>
  <c r="AE1232" i="2"/>
  <c r="AE1233" i="2"/>
  <c r="AE1234" i="2"/>
  <c r="AE1235" i="2"/>
  <c r="AE1236" i="2"/>
  <c r="AE1237" i="2"/>
  <c r="AE1238" i="2"/>
  <c r="AE1239" i="2"/>
  <c r="AE1240" i="2"/>
  <c r="AE1241" i="2"/>
  <c r="AE1242" i="2"/>
  <c r="AE1243" i="2"/>
  <c r="AE1244" i="2"/>
  <c r="AE1245" i="2"/>
  <c r="AE1246" i="2"/>
  <c r="AE1247" i="2"/>
  <c r="AE1248" i="2"/>
  <c r="AE1249" i="2"/>
  <c r="AE1250" i="2"/>
  <c r="AE1251" i="2"/>
  <c r="AE1252" i="2"/>
  <c r="AE1253" i="2"/>
  <c r="AE1254" i="2"/>
  <c r="AE1255" i="2"/>
  <c r="AE1256" i="2"/>
  <c r="AE1257" i="2"/>
  <c r="AE1258" i="2"/>
  <c r="AE1259" i="2"/>
  <c r="AE1260" i="2"/>
  <c r="AE1261" i="2"/>
  <c r="AE1262" i="2"/>
  <c r="AE1263" i="2"/>
  <c r="AE1264" i="2"/>
  <c r="AE1265" i="2"/>
  <c r="AE1266" i="2"/>
  <c r="AE1267" i="2"/>
  <c r="AE1268" i="2"/>
  <c r="AE1269" i="2"/>
  <c r="AE1270" i="2"/>
  <c r="AE1271" i="2"/>
  <c r="AE1272" i="2"/>
  <c r="AE1273" i="2"/>
  <c r="AE1274" i="2"/>
  <c r="AE1275" i="2"/>
  <c r="AE1276" i="2"/>
  <c r="AE1277" i="2"/>
  <c r="AE1278" i="2"/>
  <c r="AE1279" i="2"/>
  <c r="AE1280" i="2"/>
  <c r="AE1281" i="2"/>
  <c r="AE1282" i="2"/>
  <c r="AE1283" i="2"/>
  <c r="AE1284" i="2"/>
  <c r="AE1285" i="2"/>
  <c r="AE1286" i="2"/>
  <c r="AE1287" i="2"/>
  <c r="AE1288" i="2"/>
  <c r="AE1289" i="2"/>
  <c r="AE1290" i="2"/>
  <c r="AE1291" i="2"/>
  <c r="AE1292" i="2"/>
  <c r="AE1293" i="2"/>
  <c r="AE1294" i="2"/>
  <c r="AE1295" i="2"/>
  <c r="AE1296" i="2"/>
  <c r="AE1297" i="2"/>
  <c r="AE1298" i="2"/>
  <c r="AE1299" i="2"/>
  <c r="AE1300" i="2"/>
  <c r="AE1301" i="2"/>
  <c r="AE1302" i="2"/>
  <c r="AE1303" i="2"/>
  <c r="AE1304" i="2"/>
  <c r="AE1305" i="2"/>
  <c r="AE1306" i="2"/>
  <c r="AE1307" i="2"/>
  <c r="AE1308" i="2"/>
  <c r="AE1309" i="2"/>
  <c r="AE1310" i="2"/>
  <c r="AE1311" i="2"/>
  <c r="AE1312" i="2"/>
  <c r="AE1313" i="2"/>
  <c r="AE1314" i="2"/>
  <c r="AE1315" i="2"/>
  <c r="AE1316" i="2"/>
  <c r="AE1317" i="2"/>
  <c r="AE1318" i="2"/>
  <c r="AE1319" i="2"/>
  <c r="AE1320" i="2"/>
  <c r="AE1321" i="2"/>
  <c r="AE1322" i="2"/>
  <c r="AE1323" i="2"/>
  <c r="AE1324" i="2"/>
  <c r="AE1325" i="2"/>
  <c r="AE1326" i="2"/>
  <c r="AE1327" i="2"/>
  <c r="AE1328" i="2"/>
  <c r="AE1329" i="2"/>
  <c r="AE1330" i="2"/>
  <c r="AE1331" i="2"/>
  <c r="AE1332" i="2"/>
  <c r="AE1333" i="2"/>
  <c r="AE1334" i="2"/>
  <c r="AE1335" i="2"/>
  <c r="AE1336" i="2"/>
  <c r="AE1337" i="2"/>
  <c r="AE1338" i="2"/>
  <c r="AE1339" i="2"/>
  <c r="AE1340" i="2"/>
  <c r="AE1341" i="2"/>
  <c r="AE1342" i="2"/>
  <c r="AE1343" i="2"/>
  <c r="AE1344" i="2"/>
  <c r="AE1345" i="2"/>
  <c r="AE1346" i="2"/>
  <c r="AE1347" i="2"/>
  <c r="AE1348" i="2"/>
  <c r="AE1349" i="2"/>
  <c r="AE1350" i="2"/>
  <c r="AE1351" i="2"/>
  <c r="AE1352" i="2"/>
  <c r="AE1353" i="2"/>
  <c r="AE1354" i="2"/>
  <c r="AE1355" i="2"/>
  <c r="AE1356" i="2"/>
  <c r="AE1357" i="2"/>
  <c r="AE1358" i="2"/>
  <c r="AE1359" i="2"/>
  <c r="AE1360" i="2"/>
  <c r="AE1361" i="2"/>
  <c r="AE1362" i="2"/>
  <c r="AE1363" i="2"/>
  <c r="AE1364" i="2"/>
  <c r="AE1365" i="2"/>
  <c r="AE1366" i="2"/>
  <c r="AE1367" i="2"/>
  <c r="AE1368" i="2"/>
  <c r="AE1369" i="2"/>
  <c r="AE1370" i="2"/>
  <c r="AE1371" i="2"/>
  <c r="AE1372" i="2"/>
  <c r="AE1373" i="2"/>
  <c r="AE1374" i="2"/>
  <c r="AE1375" i="2"/>
  <c r="AE1376" i="2"/>
  <c r="AE1377" i="2"/>
  <c r="AE1378" i="2"/>
  <c r="AE1379" i="2"/>
  <c r="AE1380" i="2"/>
  <c r="AE1381" i="2"/>
  <c r="AE1382" i="2"/>
  <c r="AE1383" i="2"/>
  <c r="AE1384" i="2"/>
  <c r="AE1385" i="2"/>
  <c r="AE1386" i="2"/>
  <c r="AE1387" i="2"/>
  <c r="AE1388" i="2"/>
  <c r="AE1389" i="2"/>
  <c r="AE1390" i="2"/>
  <c r="AE1391" i="2"/>
  <c r="AE1392" i="2"/>
  <c r="AE1393" i="2"/>
  <c r="AE1394" i="2"/>
  <c r="AE1395" i="2"/>
  <c r="AE1396" i="2"/>
  <c r="AE1397" i="2"/>
  <c r="AE1398" i="2"/>
  <c r="AE1399" i="2"/>
  <c r="AE1400" i="2"/>
  <c r="AE1401" i="2"/>
  <c r="AE1402" i="2"/>
  <c r="AE1403" i="2"/>
  <c r="AE1404" i="2"/>
  <c r="AE1405" i="2"/>
  <c r="AE1406" i="2"/>
  <c r="AE1407" i="2"/>
  <c r="AE1408" i="2"/>
  <c r="AE1409" i="2"/>
  <c r="AE1410" i="2"/>
  <c r="AE1411" i="2"/>
  <c r="AE1412" i="2"/>
  <c r="AE1413" i="2"/>
  <c r="AE1414" i="2"/>
  <c r="AE1415" i="2"/>
  <c r="AE1416" i="2"/>
  <c r="AE1417" i="2"/>
  <c r="AE1418" i="2"/>
  <c r="AE1419" i="2"/>
  <c r="AE1420" i="2"/>
  <c r="AE1421" i="2"/>
  <c r="AE1422" i="2"/>
  <c r="AE1423" i="2"/>
  <c r="AE1424" i="2"/>
  <c r="AE1425" i="2"/>
  <c r="AE1426" i="2"/>
  <c r="AE1427" i="2"/>
  <c r="AE1428" i="2"/>
  <c r="AE1429" i="2"/>
  <c r="AE1430" i="2"/>
  <c r="AE1431" i="2"/>
  <c r="AE1432" i="2"/>
  <c r="AE1433" i="2"/>
  <c r="AE1434" i="2"/>
  <c r="AE1435" i="2"/>
  <c r="AE1436" i="2"/>
  <c r="AE1437" i="2"/>
  <c r="AE1438" i="2"/>
  <c r="AE1439" i="2"/>
  <c r="AE1440" i="2"/>
  <c r="AE1441" i="2"/>
  <c r="AE1442" i="2"/>
  <c r="AE1443" i="2"/>
  <c r="AE1444" i="2"/>
  <c r="AE1445" i="2"/>
  <c r="AE1446" i="2"/>
  <c r="AE1447" i="2"/>
  <c r="AE1448" i="2"/>
  <c r="AE1449" i="2"/>
  <c r="AE1450" i="2"/>
  <c r="AE1451" i="2"/>
  <c r="AE1452" i="2"/>
  <c r="AE1453" i="2"/>
  <c r="AE1454" i="2"/>
  <c r="AE1455" i="2"/>
  <c r="AE1456" i="2"/>
  <c r="AE1457" i="2"/>
  <c r="AE1458" i="2"/>
  <c r="AE1459" i="2"/>
  <c r="AE1460" i="2"/>
  <c r="AE1461" i="2"/>
  <c r="AE1462" i="2"/>
  <c r="AE1463" i="2"/>
  <c r="AE1464" i="2"/>
  <c r="AE1465" i="2"/>
  <c r="AE1466" i="2"/>
  <c r="AE1467" i="2"/>
  <c r="AE1468" i="2"/>
  <c r="AE1469" i="2"/>
  <c r="AE1470" i="2"/>
  <c r="AE1471" i="2"/>
  <c r="AE1472" i="2"/>
  <c r="AE1473" i="2"/>
  <c r="AE1474" i="2"/>
  <c r="AE1475" i="2"/>
  <c r="AE1476" i="2"/>
  <c r="AE1477" i="2"/>
  <c r="AE1478" i="2"/>
  <c r="AE1479" i="2"/>
  <c r="AE1480" i="2"/>
  <c r="AE1481" i="2"/>
  <c r="AE1482" i="2"/>
  <c r="AE1483" i="2"/>
  <c r="AE1484" i="2"/>
  <c r="AE1485" i="2"/>
  <c r="AE1486" i="2"/>
  <c r="AE1487" i="2"/>
  <c r="AE1488" i="2"/>
  <c r="AE1489" i="2"/>
  <c r="AE1490" i="2"/>
  <c r="AE1491" i="2"/>
  <c r="AE1492" i="2"/>
  <c r="AE1493" i="2"/>
  <c r="AE1494" i="2"/>
  <c r="AE1495" i="2"/>
  <c r="AE1496" i="2"/>
  <c r="AE1497" i="2"/>
  <c r="AE1498" i="2"/>
  <c r="AE1499" i="2"/>
  <c r="AE1500" i="2"/>
  <c r="AE1501" i="2"/>
  <c r="AE1502" i="2"/>
  <c r="AE1503" i="2"/>
  <c r="AE1504" i="2"/>
  <c r="AE1505" i="2"/>
  <c r="AE1506" i="2"/>
  <c r="AE1507" i="2"/>
  <c r="AE1508" i="2"/>
  <c r="AE1509" i="2"/>
  <c r="AE1510" i="2"/>
  <c r="AE1511" i="2"/>
  <c r="AE1512" i="2"/>
  <c r="AE1513" i="2"/>
  <c r="AE1514" i="2"/>
  <c r="AE1515" i="2"/>
  <c r="AE1516" i="2"/>
  <c r="AE1517" i="2"/>
  <c r="AE1518" i="2"/>
  <c r="AE1519" i="2"/>
  <c r="AE1520" i="2"/>
  <c r="AE1521" i="2"/>
  <c r="AE1522" i="2"/>
  <c r="AE1523" i="2"/>
  <c r="AE1524" i="2"/>
  <c r="AE1525" i="2"/>
  <c r="AE1526" i="2"/>
  <c r="AE1527" i="2"/>
  <c r="AE1528" i="2"/>
  <c r="AE1529" i="2"/>
  <c r="AE1530" i="2"/>
  <c r="AE1531" i="2"/>
  <c r="AE1532" i="2"/>
  <c r="AE1533" i="2"/>
  <c r="AE1534" i="2"/>
  <c r="AE1535" i="2"/>
  <c r="AE1536" i="2"/>
  <c r="AE1537" i="2"/>
  <c r="AE1538" i="2"/>
  <c r="AE1539" i="2"/>
  <c r="AE1540" i="2"/>
  <c r="AE1541" i="2"/>
  <c r="AE1542" i="2"/>
  <c r="AE1543" i="2"/>
  <c r="AE1544" i="2"/>
  <c r="AE1545" i="2"/>
  <c r="AE1546" i="2"/>
  <c r="AE1547" i="2"/>
  <c r="AE1548" i="2"/>
  <c r="AE1549" i="2"/>
  <c r="AE1550" i="2"/>
  <c r="AE1551" i="2"/>
  <c r="AE1552" i="2"/>
  <c r="AE1553" i="2"/>
  <c r="AE1554" i="2"/>
  <c r="AE1555" i="2"/>
  <c r="AE1556" i="2"/>
  <c r="AE1557" i="2"/>
  <c r="AE1558" i="2"/>
  <c r="AE1559" i="2"/>
  <c r="AE1560" i="2"/>
  <c r="AE1561" i="2"/>
  <c r="AE1562" i="2"/>
  <c r="AE1563" i="2"/>
  <c r="AE1564" i="2"/>
  <c r="AE1565" i="2"/>
  <c r="AE1566" i="2"/>
  <c r="AE1567" i="2"/>
  <c r="AE1568" i="2"/>
  <c r="AE1569" i="2"/>
  <c r="AE1570" i="2"/>
  <c r="AE1571" i="2"/>
  <c r="AE1572" i="2"/>
  <c r="AE1573" i="2"/>
  <c r="AE1574" i="2"/>
  <c r="AE1575" i="2"/>
  <c r="AE1576" i="2"/>
  <c r="AE1577" i="2"/>
  <c r="AE1578" i="2"/>
  <c r="AE1579" i="2"/>
  <c r="AE1580" i="2"/>
  <c r="AE1581" i="2"/>
  <c r="AE1582" i="2"/>
  <c r="AE1583" i="2"/>
  <c r="AE1584" i="2"/>
  <c r="AE1585" i="2"/>
  <c r="AE1586" i="2"/>
  <c r="AE1587" i="2"/>
  <c r="AE1588" i="2"/>
  <c r="AE1589" i="2"/>
  <c r="AE1590" i="2"/>
  <c r="AE1591" i="2"/>
  <c r="AE1592" i="2"/>
  <c r="AE1593" i="2"/>
  <c r="AE1594" i="2"/>
  <c r="AE1595" i="2"/>
  <c r="AE1596" i="2"/>
  <c r="AE1597" i="2"/>
  <c r="AE1598" i="2"/>
  <c r="AE1599" i="2"/>
  <c r="AE1600" i="2"/>
  <c r="AE1601" i="2"/>
  <c r="AE1602" i="2"/>
  <c r="AE1603" i="2"/>
  <c r="AE1604" i="2"/>
  <c r="AE1605" i="2"/>
  <c r="AE1606" i="2"/>
  <c r="AE1607" i="2"/>
  <c r="AE1608" i="2"/>
  <c r="AE1609" i="2"/>
  <c r="AE1610" i="2"/>
  <c r="AE1611" i="2"/>
  <c r="AE1612" i="2"/>
  <c r="AE1613" i="2"/>
  <c r="AE1614" i="2"/>
  <c r="AE1615" i="2"/>
  <c r="AE1616" i="2"/>
  <c r="AE1617" i="2"/>
  <c r="AE1618" i="2"/>
  <c r="AE1619" i="2"/>
  <c r="AE1620" i="2"/>
  <c r="AE1621" i="2"/>
  <c r="AE1622" i="2"/>
  <c r="AE1623" i="2"/>
  <c r="AE1624" i="2"/>
  <c r="AE1625" i="2"/>
  <c r="AE1626" i="2"/>
  <c r="AE1627" i="2"/>
  <c r="AE1628" i="2"/>
  <c r="AE1629" i="2"/>
  <c r="AE1630" i="2"/>
  <c r="AE1631" i="2"/>
  <c r="AE1632" i="2"/>
  <c r="AE1633" i="2"/>
  <c r="AE1634" i="2"/>
  <c r="AE1635" i="2"/>
  <c r="AE1636" i="2"/>
  <c r="AE1637" i="2"/>
  <c r="AE1638" i="2"/>
  <c r="AE1639" i="2"/>
  <c r="AE1640" i="2"/>
  <c r="AE1641" i="2"/>
  <c r="AE1642" i="2"/>
  <c r="AE1643" i="2"/>
  <c r="AE1644" i="2"/>
  <c r="AE1645" i="2"/>
  <c r="AE1646" i="2"/>
  <c r="AE1647" i="2"/>
  <c r="AE1648" i="2"/>
  <c r="AE1649" i="2"/>
  <c r="AE1650" i="2"/>
  <c r="AE1651" i="2"/>
  <c r="AE1652" i="2"/>
  <c r="AE1653" i="2"/>
  <c r="AE1654" i="2"/>
  <c r="AE1655" i="2"/>
  <c r="AE1656" i="2"/>
  <c r="AE1657" i="2"/>
  <c r="AE1658" i="2"/>
  <c r="AE1659" i="2"/>
  <c r="AE1660" i="2"/>
  <c r="AE1661" i="2"/>
  <c r="AE1662" i="2"/>
  <c r="AE1663" i="2"/>
  <c r="AE1664" i="2"/>
  <c r="AE1665" i="2"/>
  <c r="AE1666" i="2"/>
  <c r="AE1667" i="2"/>
  <c r="AE1668" i="2"/>
  <c r="AE1669" i="2"/>
  <c r="AE1670" i="2"/>
  <c r="AE1671" i="2"/>
  <c r="AE1672" i="2"/>
  <c r="AE1673" i="2"/>
  <c r="AE1674" i="2"/>
  <c r="AE1675" i="2"/>
  <c r="AE1676" i="2"/>
  <c r="AE1677" i="2"/>
  <c r="AE1678" i="2"/>
  <c r="AE1679" i="2"/>
  <c r="AE1680" i="2"/>
  <c r="AE1681" i="2"/>
  <c r="AE1682" i="2"/>
  <c r="AE1683" i="2"/>
  <c r="AE1684" i="2"/>
  <c r="AE1685" i="2"/>
  <c r="AE1686" i="2"/>
  <c r="AE1687" i="2"/>
  <c r="AE1688" i="2"/>
  <c r="AE1689" i="2"/>
  <c r="AE1690" i="2"/>
  <c r="AE1691" i="2"/>
  <c r="AE1692" i="2"/>
  <c r="AE1693" i="2"/>
  <c r="AE1694" i="2"/>
  <c r="AE1695" i="2"/>
  <c r="AE1696" i="2"/>
  <c r="AE1697" i="2"/>
  <c r="AE1698" i="2"/>
  <c r="AE1699" i="2"/>
  <c r="AE1700" i="2"/>
  <c r="AE1701" i="2"/>
  <c r="AE1702" i="2"/>
  <c r="AE1703" i="2"/>
  <c r="AE1704" i="2"/>
  <c r="AE1705" i="2"/>
  <c r="AE1706" i="2"/>
  <c r="AE1707" i="2"/>
  <c r="AE1708" i="2"/>
  <c r="AE1709" i="2"/>
  <c r="AE1710" i="2"/>
  <c r="AE1711" i="2"/>
  <c r="AE1712" i="2"/>
  <c r="AE1713" i="2"/>
  <c r="AE1714" i="2"/>
  <c r="AE1715" i="2"/>
  <c r="AE1716" i="2"/>
  <c r="AE1717" i="2"/>
  <c r="AE1718" i="2"/>
  <c r="AE1719" i="2"/>
  <c r="AE1720" i="2"/>
  <c r="AE1721" i="2"/>
  <c r="AE1722" i="2"/>
  <c r="AE1723" i="2"/>
  <c r="AE1724" i="2"/>
  <c r="AE1725" i="2"/>
  <c r="AE1726" i="2"/>
  <c r="AE1727" i="2"/>
  <c r="AE1728" i="2"/>
  <c r="AE1729" i="2"/>
  <c r="AE1730" i="2"/>
  <c r="AE1731" i="2"/>
  <c r="AE1732" i="2"/>
  <c r="AE1733" i="2"/>
  <c r="AE1734" i="2"/>
  <c r="AE1735" i="2"/>
  <c r="AE1736" i="2"/>
  <c r="AE1737" i="2"/>
  <c r="AE1738" i="2"/>
  <c r="AE1739" i="2"/>
  <c r="AE1740" i="2"/>
  <c r="AE1741" i="2"/>
  <c r="AE1742" i="2"/>
  <c r="AE1743" i="2"/>
  <c r="AE1744" i="2"/>
  <c r="AE1745" i="2"/>
  <c r="AE1746" i="2"/>
  <c r="AE1747" i="2"/>
  <c r="AE1748" i="2"/>
  <c r="AE1749" i="2"/>
  <c r="AE1750" i="2"/>
  <c r="AE1751" i="2"/>
  <c r="AE1752" i="2"/>
  <c r="AE1753" i="2"/>
  <c r="AE1754" i="2"/>
  <c r="AE1755" i="2"/>
  <c r="AE1756" i="2"/>
  <c r="AE1757" i="2"/>
  <c r="AE1758" i="2"/>
  <c r="AE1759" i="2"/>
  <c r="AE1760" i="2"/>
  <c r="AE1761" i="2"/>
  <c r="AE1762" i="2"/>
  <c r="AE1763" i="2"/>
  <c r="AE1764" i="2"/>
  <c r="AE1765" i="2"/>
  <c r="AE1766" i="2"/>
  <c r="AE1767" i="2"/>
  <c r="AE1768" i="2"/>
  <c r="AE1769" i="2"/>
  <c r="AE1770" i="2"/>
  <c r="AE1771" i="2"/>
  <c r="AE1772" i="2"/>
  <c r="AE1773" i="2"/>
  <c r="AE1774" i="2"/>
  <c r="AE1775" i="2"/>
  <c r="AE1776" i="2"/>
  <c r="AE1777" i="2"/>
  <c r="AE1778" i="2"/>
  <c r="AE1779" i="2"/>
  <c r="AE1780" i="2"/>
  <c r="AE1781" i="2"/>
  <c r="AE1782" i="2"/>
  <c r="AE1783" i="2"/>
  <c r="AE1784" i="2"/>
  <c r="AE1785" i="2"/>
  <c r="AE1786" i="2"/>
  <c r="AE1787" i="2"/>
  <c r="AE1788" i="2"/>
  <c r="AE1789" i="2"/>
  <c r="AE1790" i="2"/>
  <c r="AE1791" i="2"/>
  <c r="AE1792" i="2"/>
  <c r="AE1793" i="2"/>
  <c r="AE1794" i="2"/>
  <c r="AE1795" i="2"/>
  <c r="AE1796" i="2"/>
  <c r="AE1797" i="2"/>
  <c r="AE1798" i="2"/>
  <c r="AE1799" i="2"/>
  <c r="AE1800" i="2"/>
  <c r="AE1801" i="2"/>
  <c r="AE1802" i="2"/>
  <c r="AE1803" i="2"/>
  <c r="AE1804" i="2"/>
  <c r="AE1805" i="2"/>
  <c r="AE1806" i="2"/>
  <c r="AE1807" i="2"/>
  <c r="AE1808" i="2"/>
  <c r="AE1809" i="2"/>
  <c r="AE1810" i="2"/>
  <c r="AE1811" i="2"/>
  <c r="AE1812" i="2"/>
  <c r="AE1813" i="2"/>
  <c r="AE1814" i="2"/>
  <c r="AE1815" i="2"/>
  <c r="AE1816" i="2"/>
  <c r="AE1817" i="2"/>
  <c r="AE1818" i="2"/>
  <c r="AE1819" i="2"/>
  <c r="AE1820" i="2"/>
  <c r="AE1821" i="2"/>
  <c r="AE1822" i="2"/>
  <c r="AE1823" i="2"/>
  <c r="AE1824" i="2"/>
  <c r="AE1825" i="2"/>
  <c r="AE1826" i="2"/>
  <c r="AE1827" i="2"/>
  <c r="AE1828" i="2"/>
  <c r="AE1829" i="2"/>
  <c r="AE1830" i="2"/>
  <c r="AE1831" i="2"/>
  <c r="AE1832" i="2"/>
  <c r="AE1833" i="2"/>
  <c r="AE1834" i="2"/>
  <c r="AE1835" i="2"/>
  <c r="AE1836" i="2"/>
  <c r="AE1837" i="2"/>
  <c r="AE1838" i="2"/>
  <c r="AE1839" i="2"/>
  <c r="AE1840" i="2"/>
  <c r="AE1841" i="2"/>
  <c r="AE1842" i="2"/>
  <c r="AE1843" i="2"/>
  <c r="AE1844" i="2"/>
  <c r="AE1845" i="2"/>
  <c r="AE1846" i="2"/>
  <c r="AE1847" i="2"/>
  <c r="AE1848" i="2"/>
  <c r="AE1849" i="2"/>
  <c r="AE1850" i="2"/>
  <c r="AE1851" i="2"/>
  <c r="AE1852" i="2"/>
  <c r="AE1853" i="2"/>
  <c r="AE1854" i="2"/>
  <c r="AE1855" i="2"/>
  <c r="AE1856" i="2"/>
  <c r="AE1857" i="2"/>
  <c r="AE1858" i="2"/>
  <c r="AE1859" i="2"/>
  <c r="AE1860" i="2"/>
  <c r="AE1861" i="2"/>
  <c r="AE1862" i="2"/>
  <c r="AE1863" i="2"/>
  <c r="AE1864" i="2"/>
  <c r="AE1865" i="2"/>
  <c r="AE1866" i="2"/>
  <c r="AE1867" i="2"/>
  <c r="AE1868" i="2"/>
  <c r="AE1869" i="2"/>
  <c r="AE1870" i="2"/>
  <c r="AE1871" i="2"/>
  <c r="AE1872" i="2"/>
  <c r="AE1873" i="2"/>
  <c r="AE1874" i="2"/>
  <c r="AE1875" i="2"/>
  <c r="AE1876" i="2"/>
  <c r="AE1877" i="2"/>
  <c r="AE1878" i="2"/>
  <c r="AE1879" i="2"/>
  <c r="AE1880" i="2"/>
  <c r="AE1881" i="2"/>
  <c r="AE1882" i="2"/>
  <c r="AE1883" i="2"/>
  <c r="AE1884" i="2"/>
  <c r="AE1885" i="2"/>
  <c r="AE1886" i="2"/>
  <c r="AE1887" i="2"/>
  <c r="AE1888" i="2"/>
  <c r="AE1889" i="2"/>
  <c r="AE1890" i="2"/>
  <c r="AE1891" i="2"/>
  <c r="AE1892" i="2"/>
  <c r="AE1893" i="2"/>
  <c r="AE1894" i="2"/>
  <c r="AE1895" i="2"/>
  <c r="AE1896" i="2"/>
  <c r="AE1897" i="2"/>
  <c r="AE1898" i="2"/>
  <c r="AE1899" i="2"/>
  <c r="AE1900" i="2"/>
  <c r="AE1901" i="2"/>
  <c r="AE1902" i="2"/>
  <c r="AE1903" i="2"/>
  <c r="AE1904" i="2"/>
  <c r="AE1905" i="2"/>
  <c r="AE1906" i="2"/>
  <c r="AE1907" i="2"/>
  <c r="AE1908" i="2"/>
  <c r="AE1909" i="2"/>
  <c r="AE1910" i="2"/>
  <c r="AE1911" i="2"/>
  <c r="AE1912" i="2"/>
  <c r="AE1913" i="2"/>
  <c r="AE1914" i="2"/>
  <c r="AE1915" i="2"/>
  <c r="AE1916" i="2"/>
  <c r="AE1917" i="2"/>
  <c r="AE1918" i="2"/>
  <c r="AE1919" i="2"/>
  <c r="AE1920" i="2"/>
  <c r="AE1921" i="2"/>
  <c r="AE1922" i="2"/>
  <c r="AE1923" i="2"/>
  <c r="AE1924" i="2"/>
  <c r="AE1925" i="2"/>
  <c r="AE1926" i="2"/>
  <c r="AE1927" i="2"/>
  <c r="AE1928" i="2"/>
  <c r="AE1929" i="2"/>
  <c r="AE1930" i="2"/>
  <c r="AE1931" i="2"/>
  <c r="AE1932" i="2"/>
  <c r="AE1933" i="2"/>
  <c r="AE1934" i="2"/>
  <c r="AE1935" i="2"/>
  <c r="AE1936" i="2"/>
  <c r="AE1937" i="2"/>
  <c r="AE1938" i="2"/>
  <c r="AE1939" i="2"/>
  <c r="AE1940" i="2"/>
  <c r="AE1941" i="2"/>
  <c r="AE1942" i="2"/>
  <c r="AE1943" i="2"/>
  <c r="AE1944" i="2"/>
  <c r="AE1945" i="2"/>
  <c r="AE1946" i="2"/>
  <c r="AE1947" i="2"/>
  <c r="AE1948" i="2"/>
  <c r="AE1949" i="2"/>
  <c r="AE1950" i="2"/>
  <c r="AE1951" i="2"/>
  <c r="AE1952" i="2"/>
  <c r="AE1953" i="2"/>
  <c r="AE1954" i="2"/>
  <c r="AE1955" i="2"/>
  <c r="AE1956" i="2"/>
  <c r="AE1957" i="2"/>
  <c r="AE1958" i="2"/>
  <c r="AE1959" i="2"/>
  <c r="AE1960" i="2"/>
  <c r="AE1961" i="2"/>
  <c r="AE1962" i="2"/>
  <c r="AE1963" i="2"/>
  <c r="AE1964" i="2"/>
  <c r="AE1965" i="2"/>
  <c r="AE1966" i="2"/>
  <c r="AE1967" i="2"/>
  <c r="AE1968" i="2"/>
  <c r="AE1969" i="2"/>
  <c r="AE1970" i="2"/>
  <c r="AE1971" i="2"/>
  <c r="AE1972" i="2"/>
  <c r="AE1973" i="2"/>
  <c r="AE1974" i="2"/>
  <c r="AE1975" i="2"/>
  <c r="AE1976" i="2"/>
  <c r="AE1977" i="2"/>
  <c r="AE1978" i="2"/>
  <c r="AE1979" i="2"/>
  <c r="AE1980" i="2"/>
  <c r="AE1981" i="2"/>
  <c r="AE1982" i="2"/>
  <c r="AE1983" i="2"/>
  <c r="AE1984" i="2"/>
  <c r="AE1985" i="2"/>
  <c r="AE1986" i="2"/>
  <c r="AE1987" i="2"/>
  <c r="AE1988" i="2"/>
  <c r="AE1989" i="2"/>
  <c r="AE1990" i="2"/>
  <c r="AE1991" i="2"/>
  <c r="AE1992" i="2"/>
  <c r="AE1993" i="2"/>
  <c r="AE1994" i="2"/>
  <c r="AE1995" i="2"/>
  <c r="AE1996" i="2"/>
  <c r="AE1997" i="2"/>
  <c r="AE1998" i="2"/>
  <c r="AE1999" i="2"/>
  <c r="AE2000" i="2"/>
  <c r="AE2001" i="2"/>
  <c r="AE2002" i="2"/>
  <c r="AE2003" i="2"/>
  <c r="AE2004" i="2"/>
  <c r="AE2005" i="2"/>
  <c r="AE2006" i="2"/>
  <c r="AE2007" i="2"/>
  <c r="AE2008" i="2"/>
  <c r="AE2009" i="2"/>
  <c r="AE2010" i="2"/>
  <c r="AE2011" i="2"/>
  <c r="AE2012" i="2"/>
  <c r="AE2013" i="2"/>
  <c r="AE2014" i="2"/>
  <c r="AE2015" i="2"/>
  <c r="AE2016" i="2"/>
  <c r="AE2017" i="2"/>
  <c r="AE2018" i="2"/>
  <c r="AE2019" i="2"/>
  <c r="AE2020" i="2"/>
  <c r="AE2021" i="2"/>
  <c r="AE2022" i="2"/>
  <c r="AE2023" i="2"/>
  <c r="AE2024" i="2"/>
  <c r="AE2025" i="2"/>
  <c r="AE2026" i="2"/>
  <c r="AE2027" i="2"/>
  <c r="AE2028" i="2"/>
  <c r="AE2029" i="2"/>
  <c r="AE2030" i="2"/>
  <c r="AE2031" i="2"/>
  <c r="AE2032" i="2"/>
  <c r="AE2033" i="2"/>
  <c r="AE2034" i="2"/>
  <c r="AE2035" i="2"/>
  <c r="AE2036" i="2"/>
  <c r="AE2037" i="2"/>
  <c r="AE2038" i="2"/>
  <c r="AE2039" i="2"/>
  <c r="AE2040" i="2"/>
  <c r="AE2041" i="2"/>
  <c r="AE2042" i="2"/>
  <c r="AE2043" i="2"/>
  <c r="AE2044" i="2"/>
  <c r="AE2045" i="2"/>
  <c r="AE2046" i="2"/>
  <c r="AE2047" i="2"/>
  <c r="AE2048" i="2"/>
  <c r="AE2049" i="2"/>
  <c r="AE2050" i="2"/>
  <c r="AE2051" i="2"/>
  <c r="AE2052" i="2"/>
  <c r="AE2053" i="2"/>
  <c r="AE2054" i="2"/>
  <c r="AE2055" i="2"/>
  <c r="AE2056" i="2"/>
  <c r="AE2057" i="2"/>
  <c r="AE2058" i="2"/>
  <c r="AE2059" i="2"/>
  <c r="AE2060" i="2"/>
  <c r="AE2061" i="2"/>
  <c r="AE2062" i="2"/>
  <c r="AE2063" i="2"/>
  <c r="AE2064" i="2"/>
  <c r="AE2065" i="2"/>
  <c r="AE2066" i="2"/>
  <c r="AE2067" i="2"/>
  <c r="AE2068" i="2"/>
  <c r="AE2069" i="2"/>
  <c r="AE2070" i="2"/>
  <c r="AE2071" i="2"/>
  <c r="AE2072" i="2"/>
  <c r="AE2073" i="2"/>
  <c r="AE2074" i="2"/>
  <c r="AE2075" i="2"/>
  <c r="AE2076" i="2"/>
  <c r="AE2077" i="2"/>
  <c r="AE2078" i="2"/>
  <c r="AE2079" i="2"/>
  <c r="AE2080" i="2"/>
  <c r="AE2081" i="2"/>
  <c r="AE2082" i="2"/>
  <c r="AE2083" i="2"/>
  <c r="AE2084" i="2"/>
  <c r="AE2085" i="2"/>
  <c r="AE2086" i="2"/>
  <c r="AE2087" i="2"/>
  <c r="AE2088" i="2"/>
  <c r="AE2089" i="2"/>
  <c r="AE2090" i="2"/>
  <c r="AE2091" i="2"/>
  <c r="AE2092" i="2"/>
  <c r="AE2093" i="2"/>
  <c r="AE2094" i="2"/>
  <c r="AE2095" i="2"/>
  <c r="AE2096" i="2"/>
  <c r="AE2097" i="2"/>
  <c r="AE2098" i="2"/>
  <c r="AE2099" i="2"/>
  <c r="AE2100" i="2"/>
  <c r="AE2101" i="2"/>
  <c r="AE2102" i="2"/>
  <c r="AE2103" i="2"/>
  <c r="AE2104" i="2"/>
  <c r="AE2105" i="2"/>
  <c r="AE2106" i="2"/>
  <c r="AE2107" i="2"/>
  <c r="AE2108" i="2"/>
  <c r="AE2109" i="2"/>
  <c r="AE2110" i="2"/>
  <c r="AE2111" i="2"/>
  <c r="AE2112" i="2"/>
  <c r="AE2113" i="2"/>
  <c r="AE2114" i="2"/>
  <c r="AE2115" i="2"/>
  <c r="AE2116" i="2"/>
  <c r="AE2117" i="2"/>
  <c r="AE2118" i="2"/>
  <c r="AE2119" i="2"/>
  <c r="AE2120" i="2"/>
  <c r="AE2121" i="2"/>
  <c r="AE2122" i="2"/>
  <c r="AE2123" i="2"/>
  <c r="AE2124" i="2"/>
  <c r="AE2125" i="2"/>
  <c r="AE2126" i="2"/>
  <c r="AE2127" i="2"/>
  <c r="AE2128" i="2"/>
  <c r="AE2129" i="2"/>
  <c r="AE2130" i="2"/>
  <c r="AE2131" i="2"/>
  <c r="AE2132" i="2"/>
  <c r="AE2133" i="2"/>
  <c r="AE2134" i="2"/>
  <c r="AE2135" i="2"/>
  <c r="AE2136" i="2"/>
  <c r="AE2137" i="2"/>
  <c r="AE2138" i="2"/>
  <c r="AE2139" i="2"/>
  <c r="AE2140" i="2"/>
  <c r="AE2141" i="2"/>
  <c r="AE2142" i="2"/>
  <c r="AE2143" i="2"/>
  <c r="AE2144" i="2"/>
  <c r="AE2145" i="2"/>
  <c r="AE2146" i="2"/>
  <c r="AE2147" i="2"/>
  <c r="AE2148" i="2"/>
  <c r="AE2149" i="2"/>
  <c r="AE2150" i="2"/>
  <c r="AE2151" i="2"/>
  <c r="AE2152" i="2"/>
  <c r="AE2153" i="2"/>
  <c r="AE2154" i="2"/>
  <c r="AE2155" i="2"/>
  <c r="AE2156" i="2"/>
  <c r="AE2157" i="2"/>
  <c r="AE2158" i="2"/>
  <c r="AE2159" i="2"/>
  <c r="AE2160" i="2"/>
  <c r="AE2161" i="2"/>
  <c r="AE2162" i="2"/>
  <c r="AE2163" i="2"/>
  <c r="AE2164" i="2"/>
  <c r="AE2165" i="2"/>
  <c r="AE2166" i="2"/>
  <c r="AE2167" i="2"/>
  <c r="AE2168" i="2"/>
  <c r="AE2169" i="2"/>
  <c r="AE2170" i="2"/>
  <c r="AE2171" i="2"/>
  <c r="AE2172" i="2"/>
  <c r="AE2173" i="2"/>
  <c r="AE2174" i="2"/>
  <c r="AE2175" i="2"/>
  <c r="AE2176" i="2"/>
  <c r="AE2177" i="2"/>
  <c r="AE2178" i="2"/>
  <c r="AE2179" i="2"/>
  <c r="AE2180" i="2"/>
  <c r="AE2181" i="2"/>
  <c r="AE2182" i="2"/>
  <c r="AE2183" i="2"/>
  <c r="AE2184" i="2"/>
  <c r="AE2185" i="2"/>
  <c r="AE2186" i="2"/>
  <c r="AE2187" i="2"/>
  <c r="AE2188" i="2"/>
  <c r="AE2189" i="2"/>
  <c r="AE2190" i="2"/>
  <c r="AE2191" i="2"/>
  <c r="AE2192" i="2"/>
  <c r="AE2193" i="2"/>
  <c r="AE2194" i="2"/>
  <c r="AE2195" i="2"/>
  <c r="AE2196" i="2"/>
  <c r="AE2197" i="2"/>
  <c r="AE2198" i="2"/>
  <c r="AE2199" i="2"/>
  <c r="AE2200" i="2"/>
  <c r="AE2201" i="2"/>
  <c r="AE2202" i="2"/>
  <c r="AE2203" i="2"/>
  <c r="AE2204" i="2"/>
  <c r="AE2205" i="2"/>
  <c r="AE2206" i="2"/>
  <c r="AE2207" i="2"/>
  <c r="AE2208" i="2"/>
  <c r="AE2209" i="2"/>
  <c r="AE2210" i="2"/>
  <c r="AE2211" i="2"/>
  <c r="AE2212" i="2"/>
  <c r="AE2213" i="2"/>
  <c r="AE2214" i="2"/>
  <c r="AE2215" i="2"/>
  <c r="AE2216" i="2"/>
  <c r="AE2217" i="2"/>
  <c r="AE2218" i="2"/>
  <c r="AE2219" i="2"/>
  <c r="AE2220" i="2"/>
  <c r="AE2221" i="2"/>
  <c r="AE2222" i="2"/>
  <c r="AE2223" i="2"/>
  <c r="AE2224" i="2"/>
  <c r="AE2225" i="2"/>
  <c r="AE2226" i="2"/>
  <c r="AE2227" i="2"/>
  <c r="AE2228" i="2"/>
  <c r="AE2229" i="2"/>
  <c r="AE2230" i="2"/>
  <c r="AE2231" i="2"/>
  <c r="AE2232" i="2"/>
  <c r="AE2233" i="2"/>
  <c r="AE2234" i="2"/>
  <c r="AE2235" i="2"/>
  <c r="AE2236" i="2"/>
  <c r="AE2237" i="2"/>
  <c r="AE2238" i="2"/>
  <c r="AE2239" i="2"/>
  <c r="AE2240" i="2"/>
  <c r="AE2241" i="2"/>
  <c r="AE2242" i="2"/>
  <c r="AE2243" i="2"/>
  <c r="AE2244" i="2"/>
  <c r="AE2245" i="2"/>
  <c r="AE2246" i="2"/>
  <c r="AE2247" i="2"/>
  <c r="AE2248" i="2"/>
  <c r="AE2249" i="2"/>
  <c r="AE2250" i="2"/>
  <c r="AE2251" i="2"/>
  <c r="AE2252" i="2"/>
  <c r="AE2253" i="2"/>
  <c r="AE2254" i="2"/>
  <c r="AE2255" i="2"/>
  <c r="AE2256" i="2"/>
  <c r="AE2257" i="2"/>
  <c r="AE2258" i="2"/>
  <c r="AE2259" i="2"/>
  <c r="AE2260" i="2"/>
  <c r="AE2261" i="2"/>
  <c r="AE2262" i="2"/>
  <c r="AE2263" i="2"/>
  <c r="AE2264" i="2"/>
  <c r="AE2265" i="2"/>
  <c r="AE2266" i="2"/>
  <c r="AE2267" i="2"/>
  <c r="AE2268" i="2"/>
  <c r="AE2269" i="2"/>
  <c r="AE2270" i="2"/>
  <c r="AE2271" i="2"/>
  <c r="AE2272" i="2"/>
  <c r="AE2273" i="2"/>
  <c r="AE2274" i="2"/>
  <c r="AE2275" i="2"/>
  <c r="AE2276" i="2"/>
  <c r="AE2277" i="2"/>
  <c r="AE2278" i="2"/>
  <c r="AE2279" i="2"/>
  <c r="AE2280" i="2"/>
  <c r="AE2281" i="2"/>
  <c r="AE2282" i="2"/>
  <c r="AE2283" i="2"/>
  <c r="AE2284" i="2"/>
  <c r="AE2285" i="2"/>
  <c r="AE2286" i="2"/>
  <c r="AE2287" i="2"/>
  <c r="AE2288" i="2"/>
  <c r="AE2289" i="2"/>
  <c r="AE2290" i="2"/>
  <c r="AE2291" i="2"/>
  <c r="AE2292" i="2"/>
  <c r="AE2293" i="2"/>
  <c r="AE2294" i="2"/>
  <c r="AE2295" i="2"/>
  <c r="AE2296" i="2"/>
  <c r="AE2297" i="2"/>
  <c r="AE2298" i="2"/>
  <c r="AE2299" i="2"/>
  <c r="AE2300" i="2"/>
  <c r="AE2301" i="2"/>
  <c r="AE2302" i="2"/>
  <c r="AE2303" i="2"/>
  <c r="AE2304" i="2"/>
  <c r="AE2305" i="2"/>
  <c r="AE2306" i="2"/>
  <c r="AE2307" i="2"/>
  <c r="AE2308" i="2"/>
  <c r="AE2309" i="2"/>
  <c r="AE2310" i="2"/>
  <c r="AE2311" i="2"/>
  <c r="AE2312" i="2"/>
  <c r="AE2313" i="2"/>
  <c r="AE2314" i="2"/>
  <c r="AE2315" i="2"/>
  <c r="AE2316" i="2"/>
  <c r="AE2317" i="2"/>
  <c r="AE2318" i="2"/>
  <c r="AE2319" i="2"/>
  <c r="AE2320" i="2"/>
  <c r="AE2321" i="2"/>
  <c r="AE2322" i="2"/>
  <c r="AE2323" i="2"/>
  <c r="AE2324" i="2"/>
  <c r="AE2325" i="2"/>
  <c r="AE2326" i="2"/>
  <c r="AE2327" i="2"/>
  <c r="AE2328" i="2"/>
  <c r="AE2329" i="2"/>
  <c r="AE2330" i="2"/>
  <c r="AE2331" i="2"/>
  <c r="AE2332" i="2"/>
  <c r="AE2333" i="2"/>
  <c r="AE2334" i="2"/>
  <c r="AE2335" i="2"/>
  <c r="AE2336" i="2"/>
  <c r="AE2337" i="2"/>
  <c r="AE2338" i="2"/>
  <c r="AE2339" i="2"/>
  <c r="AE2340" i="2"/>
  <c r="AE2341" i="2"/>
  <c r="AE2342" i="2"/>
  <c r="AE2343" i="2"/>
  <c r="AE2344" i="2"/>
  <c r="AE2345" i="2"/>
  <c r="AE2346" i="2"/>
  <c r="AE2347" i="2"/>
  <c r="AE2348" i="2"/>
  <c r="AE2349" i="2"/>
  <c r="AE2350" i="2"/>
  <c r="AE2351" i="2"/>
  <c r="AE2352" i="2"/>
  <c r="AE2353" i="2"/>
  <c r="AE2354" i="2"/>
  <c r="AE2355" i="2"/>
  <c r="AE2356" i="2"/>
  <c r="AE2357" i="2"/>
  <c r="AE2358" i="2"/>
  <c r="AE2359" i="2"/>
  <c r="AE2360" i="2"/>
  <c r="AE2361" i="2"/>
  <c r="AE2362" i="2"/>
  <c r="AE2363" i="2"/>
  <c r="AE2364" i="2"/>
  <c r="AE2365" i="2"/>
  <c r="AE2366" i="2"/>
  <c r="AE2367" i="2"/>
  <c r="AE2368" i="2"/>
  <c r="AE2369" i="2"/>
  <c r="AE2370" i="2"/>
  <c r="AE2371" i="2"/>
  <c r="AE2372" i="2"/>
  <c r="AE2373" i="2"/>
  <c r="AE2374" i="2"/>
  <c r="AE2375" i="2"/>
  <c r="AE2376" i="2"/>
  <c r="AE2377" i="2"/>
  <c r="AE2378" i="2"/>
  <c r="AE2379" i="2"/>
  <c r="AE2380" i="2"/>
  <c r="AE2381" i="2"/>
  <c r="AE2382" i="2"/>
  <c r="AE2383" i="2"/>
  <c r="AE2384" i="2"/>
  <c r="AE2385" i="2"/>
  <c r="AE2386" i="2"/>
  <c r="AE2387" i="2"/>
  <c r="AE2388" i="2"/>
  <c r="AE2389" i="2"/>
  <c r="AE2390" i="2"/>
  <c r="AE2391" i="2"/>
  <c r="AE2392" i="2"/>
  <c r="AE2393" i="2"/>
  <c r="AE2394" i="2"/>
  <c r="AE2395" i="2"/>
  <c r="AE2396" i="2"/>
  <c r="AE2397" i="2"/>
  <c r="AE2398" i="2"/>
  <c r="AE2399" i="2"/>
  <c r="AE2400" i="2"/>
  <c r="AE2401" i="2"/>
  <c r="AE2402" i="2"/>
  <c r="AE2403" i="2"/>
  <c r="AE2404" i="2"/>
  <c r="AE2405" i="2"/>
  <c r="AE2406" i="2"/>
  <c r="AE2407" i="2"/>
  <c r="AE2408" i="2"/>
  <c r="AE2409" i="2"/>
  <c r="AE2410" i="2"/>
  <c r="AE2411" i="2"/>
  <c r="AE2412" i="2"/>
  <c r="AE2413" i="2"/>
  <c r="AE2414" i="2"/>
  <c r="AE2415" i="2"/>
  <c r="AE2416" i="2"/>
  <c r="AE2417" i="2"/>
  <c r="AE2418" i="2"/>
  <c r="AE2419" i="2"/>
  <c r="AE2420" i="2"/>
  <c r="AE2421" i="2"/>
  <c r="AE2422" i="2"/>
  <c r="AE2423" i="2"/>
  <c r="AE2424" i="2"/>
  <c r="AE2425" i="2"/>
  <c r="AE2426" i="2"/>
  <c r="AE2427" i="2"/>
  <c r="AE2428" i="2"/>
  <c r="AE2429" i="2"/>
  <c r="AE2430" i="2"/>
  <c r="AE2431" i="2"/>
  <c r="AE2432" i="2"/>
  <c r="AE2433" i="2"/>
  <c r="AE2434" i="2"/>
  <c r="AE2435" i="2"/>
  <c r="AE2436" i="2"/>
  <c r="AE2437" i="2"/>
  <c r="AE2438" i="2"/>
  <c r="AE2439" i="2"/>
  <c r="AE2440" i="2"/>
  <c r="AE2441" i="2"/>
  <c r="AE2442" i="2"/>
  <c r="AE2443" i="2"/>
  <c r="AE2444" i="2"/>
  <c r="AE2445" i="2"/>
  <c r="AE2446" i="2"/>
  <c r="AE2447" i="2"/>
  <c r="AE2448" i="2"/>
  <c r="AE2449" i="2"/>
  <c r="AE2450" i="2"/>
  <c r="AE2451" i="2"/>
  <c r="AE2452" i="2"/>
  <c r="AE2453" i="2"/>
  <c r="AE2454" i="2"/>
  <c r="AE2455" i="2"/>
  <c r="AE2456" i="2"/>
  <c r="AE2457" i="2"/>
  <c r="AE2458" i="2"/>
  <c r="AE2459" i="2"/>
  <c r="AE2460" i="2"/>
  <c r="AE2461" i="2"/>
  <c r="AE2462" i="2"/>
  <c r="AE2463" i="2"/>
  <c r="AE2464" i="2"/>
  <c r="AE2465" i="2"/>
  <c r="AE2466" i="2"/>
  <c r="AE2467" i="2"/>
  <c r="AE2468" i="2"/>
  <c r="AE2469" i="2"/>
  <c r="AE2470" i="2"/>
  <c r="AE2471" i="2"/>
  <c r="AE2472" i="2"/>
  <c r="AE2473" i="2"/>
  <c r="AE2474" i="2"/>
  <c r="AE2475" i="2"/>
  <c r="AE2476" i="2"/>
  <c r="AE2477" i="2"/>
  <c r="AE2478" i="2"/>
  <c r="AE2479" i="2"/>
  <c r="AE2480" i="2"/>
  <c r="AE2481" i="2"/>
  <c r="AE2482" i="2"/>
  <c r="AE2483" i="2"/>
  <c r="AE2484" i="2"/>
  <c r="AE2485" i="2"/>
  <c r="AE2486" i="2"/>
  <c r="AE2487" i="2"/>
  <c r="AE2488" i="2"/>
  <c r="AE2489" i="2"/>
  <c r="AE2490" i="2"/>
  <c r="AE2491" i="2"/>
  <c r="AE2492" i="2"/>
  <c r="AE2493" i="2"/>
  <c r="AE2494" i="2"/>
  <c r="AE2495" i="2"/>
  <c r="AE2496" i="2"/>
  <c r="AE2497" i="2"/>
  <c r="AE2498" i="2"/>
  <c r="AE2499" i="2"/>
  <c r="AE2500" i="2"/>
  <c r="AE2501" i="2"/>
  <c r="AE2502" i="2"/>
  <c r="AE2503" i="2"/>
  <c r="AE2504" i="2"/>
  <c r="AE2505" i="2"/>
  <c r="AE2506" i="2"/>
  <c r="AE2507" i="2"/>
  <c r="AE2508" i="2"/>
  <c r="AE2509" i="2"/>
  <c r="AE2510" i="2"/>
  <c r="AE2511" i="2"/>
  <c r="AE2512" i="2"/>
  <c r="AE2513" i="2"/>
  <c r="AE2514" i="2"/>
  <c r="AE2515" i="2"/>
  <c r="AE2516" i="2"/>
  <c r="AE2517" i="2"/>
  <c r="AE2518" i="2"/>
  <c r="AE2519" i="2"/>
  <c r="AE2520" i="2"/>
  <c r="AE2521" i="2"/>
  <c r="AE2522" i="2"/>
  <c r="AE2523" i="2"/>
  <c r="AE2524" i="2"/>
  <c r="AE2525" i="2"/>
  <c r="AE2526" i="2"/>
  <c r="AE2527" i="2"/>
  <c r="AE2528" i="2"/>
  <c r="AE2529" i="2"/>
  <c r="AE2530" i="2"/>
  <c r="AE2531" i="2"/>
  <c r="AE2532" i="2"/>
  <c r="AE2533" i="2"/>
  <c r="AE2534" i="2"/>
  <c r="AE2535" i="2"/>
  <c r="AE2536" i="2"/>
  <c r="AE2537" i="2"/>
  <c r="AE2538" i="2"/>
  <c r="AE2539" i="2"/>
  <c r="AE2540" i="2"/>
  <c r="AE2541" i="2"/>
  <c r="AE2542" i="2"/>
  <c r="AE2543" i="2"/>
  <c r="AE2544" i="2"/>
  <c r="AE2545" i="2"/>
  <c r="AE2546" i="2"/>
  <c r="AE2547" i="2"/>
  <c r="AE2548" i="2"/>
  <c r="AE2549" i="2"/>
  <c r="AE2550" i="2"/>
  <c r="AE2551" i="2"/>
  <c r="AE2552" i="2"/>
  <c r="AE2553" i="2"/>
  <c r="AE2554" i="2"/>
  <c r="AE2555" i="2"/>
  <c r="AE2556" i="2"/>
  <c r="AE2557" i="2"/>
  <c r="AE2558" i="2"/>
  <c r="AE2559" i="2"/>
  <c r="AE2560" i="2"/>
  <c r="AE2561" i="2"/>
  <c r="AE2562" i="2"/>
  <c r="AE2563" i="2"/>
  <c r="AE2564" i="2"/>
  <c r="AE2565" i="2"/>
  <c r="AE2566" i="2"/>
  <c r="AE2567" i="2"/>
  <c r="AE2568" i="2"/>
  <c r="AE2569" i="2"/>
  <c r="AE2570" i="2"/>
  <c r="AE2571" i="2"/>
  <c r="AE2572" i="2"/>
  <c r="AE2573" i="2"/>
  <c r="AE2574" i="2"/>
  <c r="AE2575" i="2"/>
  <c r="AE2576" i="2"/>
  <c r="AE2577" i="2"/>
  <c r="AE2578" i="2"/>
  <c r="AE2579" i="2"/>
  <c r="AE2580" i="2"/>
  <c r="AE2581" i="2"/>
  <c r="AE2582" i="2"/>
  <c r="AE2583" i="2"/>
  <c r="AE2584" i="2"/>
  <c r="AE2585" i="2"/>
  <c r="AE2586" i="2"/>
  <c r="AE2587" i="2"/>
  <c r="AE2588" i="2"/>
  <c r="AE2589" i="2"/>
  <c r="AE2590" i="2"/>
  <c r="AE2591" i="2"/>
  <c r="AE2592" i="2"/>
  <c r="AE2593" i="2"/>
  <c r="AE2594" i="2"/>
  <c r="AE2595" i="2"/>
  <c r="AE2596" i="2"/>
  <c r="AE2597" i="2"/>
  <c r="AE2598" i="2"/>
  <c r="AE2599" i="2"/>
  <c r="AE2600" i="2"/>
  <c r="AE2601" i="2"/>
  <c r="AE2602" i="2"/>
  <c r="AE2603" i="2"/>
  <c r="AE2604" i="2"/>
  <c r="AE2605" i="2"/>
  <c r="AE2606" i="2"/>
  <c r="AE2607" i="2"/>
  <c r="AE2608" i="2"/>
  <c r="AE2609" i="2"/>
  <c r="AE2610" i="2"/>
  <c r="AE2611" i="2"/>
  <c r="AE2612" i="2"/>
  <c r="AE2613" i="2"/>
  <c r="AE2614" i="2"/>
  <c r="AE2615" i="2"/>
  <c r="AE2616" i="2"/>
  <c r="AE2617" i="2"/>
  <c r="AE2618" i="2"/>
  <c r="AE2619" i="2"/>
  <c r="AE2620" i="2"/>
  <c r="AE2621" i="2"/>
  <c r="AE2622" i="2"/>
  <c r="AE2623" i="2"/>
  <c r="AE2624" i="2"/>
  <c r="AE2625" i="2"/>
  <c r="AE2626" i="2"/>
  <c r="AE2627" i="2"/>
  <c r="AE2628" i="2"/>
  <c r="AE2629" i="2"/>
  <c r="AE2630" i="2"/>
  <c r="AE2631" i="2"/>
  <c r="AE2632" i="2"/>
  <c r="AE2633" i="2"/>
  <c r="AE2634" i="2"/>
  <c r="AE2635" i="2"/>
  <c r="AE2636" i="2"/>
  <c r="AE2637" i="2"/>
  <c r="AE2638" i="2"/>
  <c r="AE2639" i="2"/>
  <c r="AE2640" i="2"/>
  <c r="AE2641" i="2"/>
  <c r="AE2642" i="2"/>
  <c r="AE2643" i="2"/>
  <c r="AE2644" i="2"/>
  <c r="AE2645" i="2"/>
  <c r="AE2646" i="2"/>
  <c r="AE2647" i="2"/>
  <c r="AE2648" i="2"/>
  <c r="AE2649" i="2"/>
  <c r="AE2650" i="2"/>
  <c r="AE2651" i="2"/>
  <c r="AE2652" i="2"/>
  <c r="AE2653" i="2"/>
  <c r="AE2654" i="2"/>
  <c r="AE2655" i="2"/>
  <c r="AE2656" i="2"/>
  <c r="AE2657" i="2"/>
  <c r="AE2658" i="2"/>
  <c r="AE2659" i="2"/>
  <c r="AE2660" i="2"/>
  <c r="AE2661" i="2"/>
  <c r="AE2662" i="2"/>
  <c r="AE2663" i="2"/>
  <c r="AE2664" i="2"/>
  <c r="AE2665" i="2"/>
  <c r="AE2666" i="2"/>
  <c r="AE2667" i="2"/>
  <c r="AE2668" i="2"/>
  <c r="AE2669" i="2"/>
  <c r="AE2670" i="2"/>
  <c r="AE2671" i="2"/>
  <c r="AE2672" i="2"/>
  <c r="AE2673" i="2"/>
  <c r="AE2674" i="2"/>
  <c r="AE2675" i="2"/>
  <c r="AE2676" i="2"/>
  <c r="AE2677" i="2"/>
  <c r="AE2678" i="2"/>
  <c r="AE2679" i="2"/>
  <c r="AE2680" i="2"/>
  <c r="AE2681" i="2"/>
  <c r="AE2682" i="2"/>
  <c r="AE2683" i="2"/>
  <c r="AE2684" i="2"/>
  <c r="AE2685" i="2"/>
  <c r="AE2686" i="2"/>
  <c r="AE2687" i="2"/>
  <c r="AE2688" i="2"/>
  <c r="AE2689" i="2"/>
  <c r="AE2690" i="2"/>
  <c r="AE2691" i="2"/>
  <c r="AE2692" i="2"/>
  <c r="AE2693" i="2"/>
  <c r="AE2694" i="2"/>
  <c r="AE2695" i="2"/>
  <c r="AE2696" i="2"/>
  <c r="AE2697" i="2"/>
  <c r="AE2698" i="2"/>
  <c r="AE2699" i="2"/>
  <c r="AE2700" i="2"/>
  <c r="AE2701" i="2"/>
  <c r="AE2702" i="2"/>
  <c r="AE2703" i="2"/>
  <c r="AE2704" i="2"/>
  <c r="AE2705" i="2"/>
  <c r="AE2706" i="2"/>
  <c r="AE2707" i="2"/>
  <c r="AE2708" i="2"/>
  <c r="AE2709" i="2"/>
  <c r="AE2710" i="2"/>
  <c r="AE2711" i="2"/>
  <c r="AE2712" i="2"/>
  <c r="AE2713" i="2"/>
  <c r="AE2714" i="2"/>
  <c r="AE2715" i="2"/>
  <c r="AE2716" i="2"/>
  <c r="AE2717" i="2"/>
  <c r="AE2718" i="2"/>
  <c r="AE2719" i="2"/>
  <c r="AE2720" i="2"/>
  <c r="AE2721" i="2"/>
  <c r="AE2722" i="2"/>
  <c r="AE2723" i="2"/>
  <c r="AE2724" i="2"/>
  <c r="AE2725" i="2"/>
  <c r="AE2726" i="2"/>
  <c r="AE2727" i="2"/>
  <c r="AE2728" i="2"/>
  <c r="AE2729" i="2"/>
  <c r="AE2730" i="2"/>
  <c r="AE2731" i="2"/>
  <c r="AE2732" i="2"/>
  <c r="AE2733" i="2"/>
  <c r="AE2734" i="2"/>
  <c r="AE2735" i="2"/>
  <c r="AE2736" i="2"/>
  <c r="AE2737" i="2"/>
  <c r="AE2738" i="2"/>
  <c r="AE2739" i="2"/>
  <c r="AE2740" i="2"/>
  <c r="AE2741" i="2"/>
  <c r="AE2742" i="2"/>
  <c r="AE2743" i="2"/>
  <c r="AE2744" i="2"/>
  <c r="AE2745" i="2"/>
  <c r="AE2746" i="2"/>
  <c r="AE2747" i="2"/>
  <c r="AE2748" i="2"/>
  <c r="AE2749" i="2"/>
  <c r="AE2750" i="2"/>
  <c r="AE2751" i="2"/>
  <c r="AE2752" i="2"/>
  <c r="AE2753" i="2"/>
  <c r="AE2754" i="2"/>
  <c r="AE2755" i="2"/>
  <c r="AE2756" i="2"/>
  <c r="AE2757" i="2"/>
  <c r="AE2758" i="2"/>
  <c r="AE2759" i="2"/>
  <c r="AE2760" i="2"/>
  <c r="AE2761" i="2"/>
  <c r="AE2762" i="2"/>
  <c r="AE2763" i="2"/>
  <c r="AE2764" i="2"/>
  <c r="AE2765" i="2"/>
  <c r="AE2766" i="2"/>
  <c r="AE2767" i="2"/>
  <c r="AE2768" i="2"/>
  <c r="AE2769" i="2"/>
  <c r="AE2770" i="2"/>
  <c r="AE2771" i="2"/>
  <c r="AE2772" i="2"/>
  <c r="AE2773" i="2"/>
  <c r="AE2774" i="2"/>
  <c r="AE2775" i="2"/>
  <c r="AE2776" i="2"/>
  <c r="AE2777" i="2"/>
  <c r="AE2778" i="2"/>
  <c r="AE2779" i="2"/>
  <c r="AE2780" i="2"/>
  <c r="AE2781" i="2"/>
  <c r="AE2782" i="2"/>
  <c r="AE2783" i="2"/>
  <c r="AE2784" i="2"/>
  <c r="AE2785" i="2"/>
  <c r="AE2786" i="2"/>
  <c r="AE2787" i="2"/>
  <c r="AE2788" i="2"/>
  <c r="AE2789" i="2"/>
  <c r="AE2790" i="2"/>
  <c r="AE2791" i="2"/>
  <c r="AE2792" i="2"/>
  <c r="AE2793" i="2"/>
  <c r="AE2794" i="2"/>
  <c r="AE2795" i="2"/>
  <c r="AE2796" i="2"/>
  <c r="AE2797" i="2"/>
  <c r="AE2798" i="2"/>
  <c r="AE2799" i="2"/>
  <c r="AE2800" i="2"/>
  <c r="AE2801" i="2"/>
  <c r="AE2802" i="2"/>
  <c r="AE2803" i="2"/>
  <c r="AE2804" i="2"/>
  <c r="AE2805" i="2"/>
  <c r="AE2806" i="2"/>
  <c r="AE2807" i="2"/>
  <c r="AE2808" i="2"/>
  <c r="AE2809" i="2"/>
  <c r="AE2810" i="2"/>
  <c r="AE2811" i="2"/>
  <c r="AE2812" i="2"/>
  <c r="AE2813" i="2"/>
  <c r="AE2814" i="2"/>
  <c r="AE2815" i="2"/>
  <c r="AE2816" i="2"/>
  <c r="AE2817" i="2"/>
  <c r="AE2818" i="2"/>
  <c r="AE2819" i="2"/>
  <c r="AE2820" i="2"/>
  <c r="AE2821" i="2"/>
  <c r="AE2822" i="2"/>
  <c r="AE2823" i="2"/>
  <c r="AE2824" i="2"/>
  <c r="AE2825" i="2"/>
  <c r="AE2826" i="2"/>
  <c r="AE2827" i="2"/>
  <c r="AE2828" i="2"/>
  <c r="AE2829" i="2"/>
  <c r="AE2830" i="2"/>
  <c r="AE2831" i="2"/>
  <c r="AE2832" i="2"/>
  <c r="AE2833" i="2"/>
  <c r="AE2834" i="2"/>
  <c r="AE2835" i="2"/>
  <c r="AE2836" i="2"/>
  <c r="AE2837" i="2"/>
  <c r="AE2838" i="2"/>
  <c r="AE2839" i="2"/>
  <c r="AE2840" i="2"/>
  <c r="AE2841" i="2"/>
  <c r="AE2842" i="2"/>
  <c r="AE2843" i="2"/>
  <c r="AE2844" i="2"/>
  <c r="AE2845" i="2"/>
  <c r="AE2846" i="2"/>
  <c r="AE2847" i="2"/>
  <c r="AE2848" i="2"/>
  <c r="AE2849" i="2"/>
  <c r="AE2850" i="2"/>
  <c r="AE2851" i="2"/>
  <c r="AE2852" i="2"/>
  <c r="AE2853" i="2"/>
  <c r="AE2854" i="2"/>
  <c r="AE2855" i="2"/>
  <c r="AE2856" i="2"/>
  <c r="AE2857" i="2"/>
  <c r="AE2858" i="2"/>
  <c r="AE2859" i="2"/>
  <c r="AE2860" i="2"/>
  <c r="AE2861" i="2"/>
  <c r="AE2862" i="2"/>
  <c r="AE2863" i="2"/>
  <c r="AE2864" i="2"/>
  <c r="AE2865" i="2"/>
  <c r="AE2866" i="2"/>
  <c r="AE2867" i="2"/>
  <c r="AE2868" i="2"/>
  <c r="AE2869" i="2"/>
  <c r="AE2870" i="2"/>
  <c r="AE2871" i="2"/>
  <c r="AE2872" i="2"/>
  <c r="AE2873" i="2"/>
  <c r="AE2874" i="2"/>
  <c r="AE2875" i="2"/>
  <c r="AE2876" i="2"/>
  <c r="AE2877" i="2"/>
  <c r="AE2878" i="2"/>
  <c r="AE2879" i="2"/>
  <c r="AE2880" i="2"/>
  <c r="AE2881" i="2"/>
  <c r="AE2882" i="2"/>
  <c r="AE2883" i="2"/>
  <c r="AE2884" i="2"/>
  <c r="AE2885" i="2"/>
  <c r="AE2886" i="2"/>
  <c r="AE2887" i="2"/>
  <c r="AE2888" i="2"/>
  <c r="AE2889" i="2"/>
  <c r="AE2890" i="2"/>
  <c r="AE2891" i="2"/>
  <c r="AE2892" i="2"/>
  <c r="AE2893" i="2"/>
  <c r="AE2894" i="2"/>
  <c r="AE2895" i="2"/>
  <c r="AE2896" i="2"/>
  <c r="AE2897" i="2"/>
  <c r="AE2898" i="2"/>
  <c r="AE2899" i="2"/>
  <c r="AE2900" i="2"/>
  <c r="AE2901" i="2"/>
  <c r="AE2902" i="2"/>
  <c r="AE2903" i="2"/>
  <c r="AE2904" i="2"/>
  <c r="AE2905" i="2"/>
  <c r="AE2906" i="2"/>
  <c r="AE2907" i="2"/>
  <c r="AE2908" i="2"/>
  <c r="AE2909" i="2"/>
  <c r="AE2910" i="2"/>
  <c r="AE2911" i="2"/>
  <c r="AE2912" i="2"/>
  <c r="AE2913" i="2"/>
  <c r="AE2914" i="2"/>
  <c r="AE2915" i="2"/>
  <c r="AE2916" i="2"/>
  <c r="AE2917" i="2"/>
  <c r="AE2918" i="2"/>
  <c r="AE2919" i="2"/>
  <c r="AE2920" i="2"/>
  <c r="AE2921" i="2"/>
  <c r="AE2922" i="2"/>
  <c r="AE2923" i="2"/>
  <c r="AE2924" i="2"/>
  <c r="AE2925" i="2"/>
  <c r="AE2926" i="2"/>
  <c r="AE2927" i="2"/>
  <c r="AE2928" i="2"/>
  <c r="AE2929" i="2"/>
  <c r="AE2930" i="2"/>
  <c r="AE2931" i="2"/>
  <c r="AE2932" i="2"/>
  <c r="AE2933" i="2"/>
  <c r="AE2934" i="2"/>
  <c r="AE2935" i="2"/>
  <c r="AE2936" i="2"/>
  <c r="AE2937" i="2"/>
  <c r="AE2938" i="2"/>
  <c r="AE2939" i="2"/>
  <c r="AE2940" i="2"/>
  <c r="AE2941" i="2"/>
  <c r="AE2942" i="2"/>
  <c r="AE2943" i="2"/>
  <c r="AE2944" i="2"/>
  <c r="AE2945" i="2"/>
  <c r="AE2946" i="2"/>
  <c r="AE2947" i="2"/>
  <c r="AE2948" i="2"/>
  <c r="AE2949" i="2"/>
  <c r="AE2950" i="2"/>
  <c r="AE2951" i="2"/>
  <c r="AE2952" i="2"/>
  <c r="AE2953" i="2"/>
  <c r="AE2954" i="2"/>
  <c r="AE2955" i="2"/>
  <c r="AE2956" i="2"/>
  <c r="AE2957" i="2"/>
  <c r="AE2958" i="2"/>
  <c r="AE2959" i="2"/>
  <c r="AE2960" i="2"/>
  <c r="AE2961" i="2"/>
  <c r="AE2962" i="2"/>
  <c r="AE2963" i="2"/>
  <c r="AE2964" i="2"/>
  <c r="AE2965" i="2"/>
  <c r="AE2966" i="2"/>
  <c r="AE2967" i="2"/>
  <c r="AE2968" i="2"/>
  <c r="AE2969" i="2"/>
  <c r="AE2970" i="2"/>
  <c r="AE2971" i="2"/>
  <c r="AE2972" i="2"/>
  <c r="AE2973" i="2"/>
  <c r="AE2974" i="2"/>
  <c r="AE2975" i="2"/>
  <c r="AE2976" i="2"/>
  <c r="AE2977" i="2"/>
  <c r="AE2978" i="2"/>
  <c r="AE2979" i="2"/>
  <c r="AE2980" i="2"/>
  <c r="AE2981" i="2"/>
  <c r="AE2982" i="2"/>
  <c r="AE2983" i="2"/>
  <c r="AE2984" i="2"/>
  <c r="AE2985" i="2"/>
  <c r="AE2986" i="2"/>
  <c r="AE2987" i="2"/>
  <c r="AE2988" i="2"/>
  <c r="AE2989" i="2"/>
  <c r="AE2990" i="2"/>
  <c r="AE2991" i="2"/>
  <c r="AE2992" i="2"/>
  <c r="AE2993" i="2"/>
  <c r="AE2994" i="2"/>
  <c r="AE2995" i="2"/>
  <c r="AE2996" i="2"/>
  <c r="AE2997" i="2"/>
  <c r="AE2998" i="2"/>
  <c r="AE2999" i="2"/>
  <c r="AE3000" i="2"/>
  <c r="AE3001" i="2"/>
  <c r="AE3002" i="2"/>
  <c r="AE3003" i="2"/>
  <c r="AE3004" i="2"/>
  <c r="AE3005" i="2"/>
  <c r="AE3006" i="2"/>
  <c r="AE3007" i="2"/>
  <c r="AE3008" i="2"/>
  <c r="AE3009" i="2"/>
  <c r="AE3010" i="2"/>
  <c r="AE3011" i="2"/>
  <c r="AE3012" i="2"/>
  <c r="AE3013" i="2"/>
  <c r="AE3014" i="2"/>
  <c r="AE3015" i="2"/>
  <c r="AE3016" i="2"/>
  <c r="AE3017" i="2"/>
  <c r="AE3018" i="2"/>
  <c r="AE3019" i="2"/>
  <c r="AE3020" i="2"/>
  <c r="AE3021" i="2"/>
  <c r="AE3022" i="2"/>
  <c r="AE3023" i="2"/>
  <c r="AE3024" i="2"/>
  <c r="AE3025" i="2"/>
  <c r="AE3026" i="2"/>
  <c r="AE3027" i="2"/>
  <c r="AE3028" i="2"/>
  <c r="AE3029" i="2"/>
  <c r="AE3030" i="2"/>
  <c r="AE3031" i="2"/>
  <c r="AE3032" i="2"/>
  <c r="AE3033" i="2"/>
  <c r="AE3034" i="2"/>
  <c r="AE3035" i="2"/>
  <c r="AE3036" i="2"/>
  <c r="AE3037" i="2"/>
  <c r="AE3038" i="2"/>
  <c r="AE3039" i="2"/>
  <c r="AE3040" i="2"/>
  <c r="AE3041" i="2"/>
  <c r="AE3042" i="2"/>
  <c r="AE3043" i="2"/>
  <c r="AE3044" i="2"/>
  <c r="AE3045" i="2"/>
  <c r="AE3046" i="2"/>
  <c r="AE3047" i="2"/>
  <c r="AE3048" i="2"/>
  <c r="AE3049" i="2"/>
  <c r="AE3050" i="2"/>
  <c r="AE3051" i="2"/>
  <c r="AE3052" i="2"/>
  <c r="AE3053" i="2"/>
  <c r="AE3054" i="2"/>
  <c r="AE3055" i="2"/>
  <c r="AE3056" i="2"/>
  <c r="AE3057" i="2"/>
  <c r="AE3058" i="2"/>
  <c r="AE3059" i="2"/>
  <c r="AE3060" i="2"/>
  <c r="AE3061" i="2"/>
  <c r="AE3062" i="2"/>
  <c r="AE3063" i="2"/>
  <c r="AE3064" i="2"/>
  <c r="AE3065" i="2"/>
  <c r="AE3066" i="2"/>
  <c r="AE3067" i="2"/>
  <c r="AE3068" i="2"/>
  <c r="AE3069" i="2"/>
  <c r="AE3070" i="2"/>
  <c r="AE3071" i="2"/>
  <c r="AE3072" i="2"/>
  <c r="AE3073" i="2"/>
  <c r="AE3074" i="2"/>
  <c r="AE3075" i="2"/>
  <c r="AE3076" i="2"/>
  <c r="AE3077" i="2"/>
  <c r="AE3078" i="2"/>
  <c r="AE3079" i="2"/>
  <c r="AE3080" i="2"/>
  <c r="AE3081" i="2"/>
  <c r="AE3082" i="2"/>
  <c r="AE3083" i="2"/>
  <c r="AE3084" i="2"/>
  <c r="AE3085" i="2"/>
  <c r="AE3086" i="2"/>
  <c r="AE3087" i="2"/>
  <c r="AE3088" i="2"/>
  <c r="AE3089" i="2"/>
  <c r="AE3090" i="2"/>
  <c r="AE3091" i="2"/>
  <c r="AE3092" i="2"/>
  <c r="AE3093" i="2"/>
  <c r="AE3094" i="2"/>
  <c r="AE3095" i="2"/>
  <c r="AE3096" i="2"/>
  <c r="AE3097" i="2"/>
  <c r="AE3098" i="2"/>
  <c r="AE3099" i="2"/>
  <c r="AE3100" i="2"/>
  <c r="AE3101" i="2"/>
  <c r="AE3102" i="2"/>
  <c r="AE3103" i="2"/>
  <c r="AE3104" i="2"/>
  <c r="AE3105" i="2"/>
  <c r="AE3106" i="2"/>
  <c r="AE3107" i="2"/>
  <c r="AE3108" i="2"/>
  <c r="AE3109" i="2"/>
  <c r="AE3110" i="2"/>
  <c r="AE3111" i="2"/>
  <c r="AE3112" i="2"/>
  <c r="AE3113" i="2"/>
  <c r="AE3114" i="2"/>
  <c r="AE3115" i="2"/>
  <c r="AE3116" i="2"/>
  <c r="AE3117" i="2"/>
  <c r="AE3118" i="2"/>
  <c r="AE3119" i="2"/>
  <c r="AE3120" i="2"/>
  <c r="AE3121" i="2"/>
  <c r="AE3122" i="2"/>
  <c r="AE3123" i="2"/>
  <c r="AE3124" i="2"/>
  <c r="AE3125" i="2"/>
  <c r="AE3126" i="2"/>
  <c r="AE3127" i="2"/>
  <c r="AE3128" i="2"/>
  <c r="AE3129" i="2"/>
  <c r="AE3130" i="2"/>
  <c r="AE3131" i="2"/>
  <c r="AE3132" i="2"/>
  <c r="AE3133" i="2"/>
  <c r="AE3134" i="2"/>
  <c r="AE3135" i="2"/>
  <c r="AE3136" i="2"/>
  <c r="AE3137" i="2"/>
  <c r="AE3138" i="2"/>
  <c r="AE3139" i="2"/>
  <c r="AE3140" i="2"/>
  <c r="AE3141" i="2"/>
  <c r="AE3142" i="2"/>
  <c r="AE3143" i="2"/>
  <c r="AE3144" i="2"/>
  <c r="AE3145" i="2"/>
  <c r="AE3146" i="2"/>
  <c r="AE3147" i="2"/>
  <c r="AE3148" i="2"/>
  <c r="AE3149" i="2"/>
  <c r="AE3150" i="2"/>
  <c r="AE3151" i="2"/>
  <c r="AE3152" i="2"/>
  <c r="AE3153" i="2"/>
  <c r="AE3154" i="2"/>
  <c r="AE3155" i="2"/>
  <c r="AE3156" i="2"/>
  <c r="AE3157" i="2"/>
  <c r="AE3158" i="2"/>
  <c r="AE3159" i="2"/>
  <c r="AE3160" i="2"/>
  <c r="AE3161" i="2"/>
  <c r="AE3162" i="2"/>
  <c r="AE3163" i="2"/>
  <c r="AE3164" i="2"/>
  <c r="AE3165" i="2"/>
  <c r="AE3166" i="2"/>
  <c r="AE3167" i="2"/>
  <c r="AE3168" i="2"/>
  <c r="AE3169" i="2"/>
  <c r="AE3170" i="2"/>
  <c r="AE3171" i="2"/>
  <c r="AE3172" i="2"/>
  <c r="AE3173" i="2"/>
  <c r="AE3174" i="2"/>
  <c r="AE3175" i="2"/>
  <c r="AE3176" i="2"/>
  <c r="AE3177" i="2"/>
  <c r="AE3178" i="2"/>
  <c r="AE3179" i="2"/>
  <c r="AE3180" i="2"/>
  <c r="AE3181" i="2"/>
  <c r="AE3182" i="2"/>
  <c r="AE3183" i="2"/>
  <c r="AE3184" i="2"/>
  <c r="AE3185" i="2"/>
  <c r="AE3186" i="2"/>
  <c r="AE3187" i="2"/>
  <c r="AE3188" i="2"/>
  <c r="AE3189" i="2"/>
  <c r="AE3190" i="2"/>
  <c r="AE3191" i="2"/>
  <c r="AE3192" i="2"/>
  <c r="AE3193" i="2"/>
  <c r="AE3194" i="2"/>
  <c r="AE3195" i="2"/>
  <c r="AE3196" i="2"/>
  <c r="AE3197" i="2"/>
  <c r="AE3198" i="2"/>
  <c r="AE3199" i="2"/>
  <c r="AE3200" i="2"/>
  <c r="AE3201" i="2"/>
  <c r="AE3202" i="2"/>
  <c r="AE3203" i="2"/>
  <c r="AE3204" i="2"/>
  <c r="AE3205" i="2"/>
  <c r="AE3206" i="2"/>
  <c r="AE3207" i="2"/>
  <c r="AE3208" i="2"/>
  <c r="AE3209" i="2"/>
  <c r="AE3210" i="2"/>
  <c r="AE3211" i="2"/>
  <c r="AE3212" i="2"/>
  <c r="AE3213" i="2"/>
  <c r="AE3214" i="2"/>
  <c r="AE3215" i="2"/>
  <c r="AE3216" i="2"/>
  <c r="AE3217" i="2"/>
  <c r="AE3218" i="2"/>
  <c r="AE3219" i="2"/>
  <c r="AE3220" i="2"/>
  <c r="AE3221" i="2"/>
  <c r="AE3222" i="2"/>
  <c r="AE3223" i="2"/>
  <c r="AE3224" i="2"/>
  <c r="AE3225" i="2"/>
  <c r="AE3226" i="2"/>
  <c r="AE3227" i="2"/>
  <c r="AE3228" i="2"/>
  <c r="AE3229" i="2"/>
  <c r="AE3230" i="2"/>
  <c r="AE3231" i="2"/>
  <c r="AE3232" i="2"/>
  <c r="AE3233" i="2"/>
  <c r="AE3234" i="2"/>
  <c r="AE3235" i="2"/>
  <c r="AE3236" i="2"/>
  <c r="AE3237" i="2"/>
  <c r="AE3238" i="2"/>
  <c r="AE3239" i="2"/>
  <c r="AE3240" i="2"/>
  <c r="AE3241" i="2"/>
  <c r="AE3242" i="2"/>
  <c r="AE3243" i="2"/>
  <c r="AE3244" i="2"/>
  <c r="AE3245" i="2"/>
  <c r="AE3246" i="2"/>
  <c r="AE3247" i="2"/>
  <c r="AE3248" i="2"/>
  <c r="AE3249" i="2"/>
  <c r="AE3250" i="2"/>
  <c r="AE3251" i="2"/>
  <c r="AE3252" i="2"/>
  <c r="AE3253" i="2"/>
  <c r="AE3254" i="2"/>
  <c r="AE3255" i="2"/>
  <c r="AE3256" i="2"/>
  <c r="AE3257" i="2"/>
  <c r="AE3258" i="2"/>
  <c r="AE3259" i="2"/>
  <c r="AE3260" i="2"/>
  <c r="AE3261" i="2"/>
  <c r="AE3262" i="2"/>
  <c r="AE3263" i="2"/>
  <c r="AE3264" i="2"/>
  <c r="AE3265" i="2"/>
  <c r="AE3266" i="2"/>
  <c r="AE3267" i="2"/>
  <c r="AE3268" i="2"/>
  <c r="AE3269" i="2"/>
  <c r="AE3270" i="2"/>
  <c r="AE3271" i="2"/>
  <c r="AE3272" i="2"/>
  <c r="AE3273" i="2"/>
  <c r="AE3274" i="2"/>
  <c r="AE3275" i="2"/>
  <c r="AE3276" i="2"/>
  <c r="AE3277" i="2"/>
  <c r="AE3278" i="2"/>
  <c r="AE3279" i="2"/>
  <c r="AE3280" i="2"/>
  <c r="AE3281" i="2"/>
  <c r="AE3282" i="2"/>
  <c r="AE3283" i="2"/>
  <c r="AE3284" i="2"/>
  <c r="AE3285" i="2"/>
  <c r="AE3286" i="2"/>
  <c r="AE3287" i="2"/>
  <c r="AE3288" i="2"/>
  <c r="AE3289" i="2"/>
  <c r="AE3290" i="2"/>
  <c r="AE3291" i="2"/>
  <c r="AE3292" i="2"/>
  <c r="AE3293" i="2"/>
  <c r="AE3294" i="2"/>
  <c r="AE3295" i="2"/>
  <c r="AE3296" i="2"/>
  <c r="AE3297" i="2"/>
  <c r="AE3298" i="2"/>
  <c r="AE3299" i="2"/>
  <c r="AE3300" i="2"/>
  <c r="AE3301" i="2"/>
  <c r="AE3302" i="2"/>
  <c r="AE3303" i="2"/>
  <c r="AE3304" i="2"/>
  <c r="AE3305" i="2"/>
  <c r="AE3306" i="2"/>
  <c r="AE3307" i="2"/>
  <c r="AE3308" i="2"/>
  <c r="AE3309" i="2"/>
  <c r="AE3310" i="2"/>
  <c r="AE3311" i="2"/>
  <c r="AE3312" i="2"/>
  <c r="AE3313" i="2"/>
  <c r="AE3314" i="2"/>
  <c r="AE3315" i="2"/>
  <c r="AE3316" i="2"/>
  <c r="AE3317" i="2"/>
  <c r="AE3318" i="2"/>
  <c r="AE3319" i="2"/>
  <c r="AE3320" i="2"/>
  <c r="AE3321" i="2"/>
  <c r="AE3322" i="2"/>
  <c r="AE3323" i="2"/>
  <c r="AE3324" i="2"/>
  <c r="AE3325" i="2"/>
  <c r="AE3326" i="2"/>
  <c r="AE3327" i="2"/>
  <c r="AE3328" i="2"/>
  <c r="AE3329" i="2"/>
  <c r="AE3330" i="2"/>
  <c r="AE3331" i="2"/>
  <c r="AE3332" i="2"/>
  <c r="AE3333" i="2"/>
  <c r="AE3334" i="2"/>
  <c r="AE3335" i="2"/>
  <c r="AE3336" i="2"/>
  <c r="AE3337" i="2"/>
  <c r="AE3338" i="2"/>
  <c r="AE3339" i="2"/>
  <c r="AE3340" i="2"/>
  <c r="AE3341" i="2"/>
  <c r="AE3342" i="2"/>
  <c r="AE3343" i="2"/>
  <c r="AE3344" i="2"/>
  <c r="AE3345" i="2"/>
  <c r="AE3346" i="2"/>
  <c r="AE3347" i="2"/>
  <c r="AE3348" i="2"/>
  <c r="AE3349" i="2"/>
  <c r="AE3350" i="2"/>
  <c r="AE3351" i="2"/>
  <c r="AE3352" i="2"/>
  <c r="AE3353" i="2"/>
  <c r="AE3354" i="2"/>
  <c r="AE3355" i="2"/>
  <c r="AE3356" i="2"/>
  <c r="AE3357" i="2"/>
  <c r="AE3358" i="2"/>
  <c r="AE3359" i="2"/>
  <c r="AE3360" i="2"/>
  <c r="AE3361" i="2"/>
  <c r="AE3362" i="2"/>
  <c r="AE3363" i="2"/>
  <c r="AE3364" i="2"/>
  <c r="AE3365" i="2"/>
  <c r="AE3366" i="2"/>
  <c r="AE3367" i="2"/>
  <c r="AE3368" i="2"/>
  <c r="AE3369" i="2"/>
  <c r="AE3370" i="2"/>
  <c r="AE3371" i="2"/>
  <c r="AE3372" i="2"/>
  <c r="AE3373" i="2"/>
  <c r="AE3374" i="2"/>
  <c r="AE3375" i="2"/>
  <c r="AE3376" i="2"/>
  <c r="AE3377" i="2"/>
  <c r="AE3378" i="2"/>
  <c r="AE3379" i="2"/>
  <c r="AE3380" i="2"/>
  <c r="AE3381" i="2"/>
  <c r="AE3382" i="2"/>
  <c r="AE3383" i="2"/>
  <c r="AE3384" i="2"/>
  <c r="AE3385" i="2"/>
  <c r="AE3386" i="2"/>
  <c r="AE3387" i="2"/>
  <c r="AE3388" i="2"/>
  <c r="AE3389" i="2"/>
  <c r="AE3390" i="2"/>
  <c r="AE3391" i="2"/>
  <c r="AE3392" i="2"/>
  <c r="AE3393" i="2"/>
  <c r="AE3394" i="2"/>
  <c r="AE3395" i="2"/>
  <c r="AE3396" i="2"/>
  <c r="AE3397" i="2"/>
  <c r="AE3398" i="2"/>
  <c r="AE3399" i="2"/>
  <c r="AE3400" i="2"/>
  <c r="AE3401" i="2"/>
  <c r="AE3402" i="2"/>
  <c r="AE3403" i="2"/>
  <c r="AE3404" i="2"/>
  <c r="AE3405" i="2"/>
  <c r="AE3406" i="2"/>
  <c r="AE3407" i="2"/>
  <c r="AE3408" i="2"/>
  <c r="AE3409" i="2"/>
  <c r="AE3410" i="2"/>
  <c r="AE3411" i="2"/>
  <c r="AE3412" i="2"/>
  <c r="AE3413" i="2"/>
  <c r="AE3414" i="2"/>
  <c r="AE3415" i="2"/>
  <c r="AE3416" i="2"/>
  <c r="AE3417" i="2"/>
  <c r="AE3418" i="2"/>
  <c r="AE3419" i="2"/>
  <c r="AE3420" i="2"/>
  <c r="AE3421" i="2"/>
  <c r="AE3422" i="2"/>
  <c r="AE3423" i="2"/>
  <c r="AE3424" i="2"/>
  <c r="AE3425" i="2"/>
  <c r="AE3426" i="2"/>
  <c r="AE3427" i="2"/>
  <c r="AE3428" i="2"/>
  <c r="AE3429" i="2"/>
  <c r="AE3430" i="2"/>
  <c r="AE3431" i="2"/>
  <c r="AE3432" i="2"/>
  <c r="AE3433" i="2"/>
  <c r="AE3434" i="2"/>
  <c r="AE3435" i="2"/>
  <c r="AE3436" i="2"/>
  <c r="AE3437" i="2"/>
  <c r="AE3438" i="2"/>
  <c r="AE3439" i="2"/>
  <c r="AE3440" i="2"/>
  <c r="AE3441" i="2"/>
  <c r="AE3442" i="2"/>
  <c r="AE3443" i="2"/>
  <c r="AE3444" i="2"/>
  <c r="AE3445" i="2"/>
  <c r="AE3446" i="2"/>
  <c r="AE3447" i="2"/>
  <c r="AE3448" i="2"/>
  <c r="AE3449" i="2"/>
  <c r="AE3450" i="2"/>
  <c r="AE3451" i="2"/>
  <c r="AE3452" i="2"/>
  <c r="AE3453" i="2"/>
  <c r="AE3454" i="2"/>
  <c r="AE3455" i="2"/>
  <c r="AE3456" i="2"/>
  <c r="AE3457" i="2"/>
  <c r="AE3458" i="2"/>
  <c r="AE3459" i="2"/>
  <c r="AE3460" i="2"/>
  <c r="AE3461" i="2"/>
  <c r="AE3462" i="2"/>
  <c r="AE3463" i="2"/>
  <c r="AE3464" i="2"/>
  <c r="AE3465" i="2"/>
  <c r="AE3466" i="2"/>
  <c r="AE3467" i="2"/>
  <c r="AE3468" i="2"/>
  <c r="AE3469" i="2"/>
  <c r="AE3470" i="2"/>
  <c r="AE3471" i="2"/>
  <c r="AE3472" i="2"/>
  <c r="AE3473" i="2"/>
  <c r="AE3474" i="2"/>
  <c r="AE3475" i="2"/>
  <c r="AE3476" i="2"/>
  <c r="AE3477" i="2"/>
  <c r="AE3478" i="2"/>
  <c r="AE3479" i="2"/>
  <c r="AE3480" i="2"/>
  <c r="AE3481" i="2"/>
  <c r="AE3482" i="2"/>
  <c r="AE3483" i="2"/>
  <c r="AE3484" i="2"/>
  <c r="AE3485" i="2"/>
  <c r="AE3486" i="2"/>
  <c r="AE3487" i="2"/>
  <c r="AE3488" i="2"/>
  <c r="AE3489" i="2"/>
  <c r="AE3490" i="2"/>
  <c r="AE3491" i="2"/>
  <c r="AE3492" i="2"/>
  <c r="AE3493" i="2"/>
  <c r="AE3494" i="2"/>
  <c r="AE3495" i="2"/>
  <c r="AE3496" i="2"/>
  <c r="AE3497" i="2"/>
  <c r="AE3498" i="2"/>
  <c r="AE3499" i="2"/>
  <c r="AE3500" i="2"/>
  <c r="AE3501" i="2"/>
  <c r="AE3502" i="2"/>
  <c r="AE3503" i="2"/>
  <c r="AE3504" i="2"/>
  <c r="AE3505" i="2"/>
  <c r="AE3506" i="2"/>
  <c r="AE3507" i="2"/>
  <c r="AE3508" i="2"/>
  <c r="AE3509" i="2"/>
  <c r="AE3510" i="2"/>
  <c r="AE3511" i="2"/>
  <c r="AE3512" i="2"/>
  <c r="AE3513" i="2"/>
  <c r="AE3514" i="2"/>
  <c r="AE3515" i="2"/>
  <c r="AE3516" i="2"/>
  <c r="AE3517" i="2"/>
  <c r="AE3518" i="2"/>
  <c r="AE3519" i="2"/>
  <c r="AE3520" i="2"/>
  <c r="AE3521" i="2"/>
  <c r="AE3522" i="2"/>
  <c r="AE3523" i="2"/>
  <c r="AE3524" i="2"/>
  <c r="AE3525" i="2"/>
  <c r="AE3526" i="2"/>
  <c r="AE3527" i="2"/>
  <c r="AE3528" i="2"/>
  <c r="AE3529" i="2"/>
  <c r="AE3530" i="2"/>
  <c r="AE3531" i="2"/>
  <c r="AE3532" i="2"/>
  <c r="AE3533" i="2"/>
  <c r="AE3534" i="2"/>
  <c r="AE3535" i="2"/>
  <c r="AE3536" i="2"/>
  <c r="AE3537" i="2"/>
  <c r="AE3538" i="2"/>
  <c r="AE3539" i="2"/>
  <c r="AE3540" i="2"/>
  <c r="AE3541" i="2"/>
  <c r="AE3542" i="2"/>
  <c r="AE3543" i="2"/>
  <c r="AE3544" i="2"/>
  <c r="AE3545" i="2"/>
  <c r="AE3546" i="2"/>
  <c r="AE3547" i="2"/>
  <c r="AE3548" i="2"/>
  <c r="AE3549" i="2"/>
  <c r="AE3550" i="2"/>
  <c r="AE3551" i="2"/>
  <c r="AE3552" i="2"/>
  <c r="AE3553" i="2"/>
  <c r="AE3554" i="2"/>
  <c r="AE3555" i="2"/>
  <c r="AE3556" i="2"/>
  <c r="AE3557" i="2"/>
  <c r="AE3558" i="2"/>
  <c r="AE3559" i="2"/>
  <c r="AE3560" i="2"/>
  <c r="AE3561" i="2"/>
  <c r="AE3562" i="2"/>
  <c r="AE3563" i="2"/>
  <c r="AE3564" i="2"/>
  <c r="AE3565" i="2"/>
  <c r="AE3566" i="2"/>
  <c r="AE3567" i="2"/>
  <c r="AE3568" i="2"/>
  <c r="AE3569" i="2"/>
  <c r="AE3570" i="2"/>
  <c r="AE3571" i="2"/>
  <c r="AE3572" i="2"/>
  <c r="AE3573" i="2"/>
  <c r="AE3574" i="2"/>
  <c r="AE3575" i="2"/>
  <c r="AE3576" i="2"/>
  <c r="AE3577" i="2"/>
  <c r="AE3578" i="2"/>
  <c r="AE3579" i="2"/>
  <c r="AE3580" i="2"/>
  <c r="AE3581" i="2"/>
  <c r="AE3582" i="2"/>
  <c r="AE3583" i="2"/>
  <c r="AE3584" i="2"/>
  <c r="AE3585" i="2"/>
  <c r="AE3586" i="2"/>
  <c r="AE3587" i="2"/>
  <c r="AE3588" i="2"/>
  <c r="AE3589" i="2"/>
  <c r="AE3590" i="2"/>
  <c r="AE3591" i="2"/>
  <c r="AE3592" i="2"/>
  <c r="AE3593" i="2"/>
  <c r="AE3594" i="2"/>
  <c r="AE3595" i="2"/>
  <c r="AE3596" i="2"/>
  <c r="AE3597" i="2"/>
  <c r="AE3598" i="2"/>
  <c r="AE3599" i="2"/>
  <c r="AE3600" i="2"/>
  <c r="AE3601" i="2"/>
  <c r="AE3602" i="2"/>
  <c r="AE3603" i="2"/>
  <c r="AE3604" i="2"/>
  <c r="AE3605" i="2"/>
  <c r="AE3606" i="2"/>
  <c r="AE3607" i="2"/>
  <c r="AE3608" i="2"/>
  <c r="AE3609" i="2"/>
  <c r="AE3610" i="2"/>
  <c r="AE3611" i="2"/>
  <c r="AE3612" i="2"/>
  <c r="AE3613" i="2"/>
  <c r="AE3614" i="2"/>
  <c r="AE3615" i="2"/>
  <c r="AE3616" i="2"/>
  <c r="AE3617" i="2"/>
  <c r="AE3618" i="2"/>
  <c r="AE3619" i="2"/>
  <c r="AE3620" i="2"/>
  <c r="AE3621" i="2"/>
  <c r="AE3622" i="2"/>
  <c r="AE3623" i="2"/>
  <c r="AE3624" i="2"/>
  <c r="AE3625" i="2"/>
  <c r="AE3626" i="2"/>
  <c r="AE3627" i="2"/>
  <c r="AE3628" i="2"/>
  <c r="AE3629" i="2"/>
  <c r="AE3630" i="2"/>
  <c r="AE3631" i="2"/>
  <c r="AE3632" i="2"/>
  <c r="AE3633" i="2"/>
  <c r="AE3634" i="2"/>
  <c r="AE3635" i="2"/>
  <c r="AE3636" i="2"/>
  <c r="AE3637" i="2"/>
  <c r="AE3638" i="2"/>
  <c r="AE3639" i="2"/>
  <c r="AE3640" i="2"/>
  <c r="AE3641" i="2"/>
  <c r="AE3642" i="2"/>
  <c r="AE3643" i="2"/>
  <c r="AE3644" i="2"/>
  <c r="AE3645" i="2"/>
  <c r="AE3646" i="2"/>
  <c r="AE3647" i="2"/>
  <c r="AE3648" i="2"/>
  <c r="AE3649" i="2"/>
  <c r="AE3650" i="2"/>
  <c r="AE3651" i="2"/>
  <c r="AE3652" i="2"/>
  <c r="AE3653" i="2"/>
  <c r="AE3654" i="2"/>
  <c r="AE3655" i="2"/>
  <c r="AE3656" i="2"/>
  <c r="AE3657" i="2"/>
  <c r="AE3658" i="2"/>
  <c r="AE3659" i="2"/>
  <c r="AE3660" i="2"/>
  <c r="AE3661" i="2"/>
  <c r="AE3662" i="2"/>
  <c r="AE3663" i="2"/>
  <c r="AE3664" i="2"/>
  <c r="AE3665" i="2"/>
  <c r="AE3666" i="2"/>
  <c r="AE3667" i="2"/>
  <c r="AE3668" i="2"/>
  <c r="AE3669" i="2"/>
  <c r="AE3670" i="2"/>
  <c r="AE3671" i="2"/>
  <c r="AE3672" i="2"/>
  <c r="AE3673" i="2"/>
  <c r="AE3674" i="2"/>
  <c r="AE3675" i="2"/>
  <c r="AE3676" i="2"/>
  <c r="AE3677" i="2"/>
  <c r="AE3678" i="2"/>
  <c r="AE3679" i="2"/>
  <c r="AE3680" i="2"/>
  <c r="AE3681" i="2"/>
  <c r="AE3682" i="2"/>
  <c r="AE3683" i="2"/>
  <c r="AE3684" i="2"/>
  <c r="AE3685" i="2"/>
  <c r="AE3686" i="2"/>
  <c r="AE3687" i="2"/>
  <c r="AE3688" i="2"/>
  <c r="AE3689" i="2"/>
  <c r="AE3690" i="2"/>
  <c r="AE3691" i="2"/>
  <c r="AE3692" i="2"/>
  <c r="AE3693" i="2"/>
  <c r="AE3694" i="2"/>
  <c r="AE3695" i="2"/>
  <c r="AE3696" i="2"/>
  <c r="AE3697" i="2"/>
  <c r="AE3698" i="2"/>
  <c r="AE3699" i="2"/>
  <c r="AE3700" i="2"/>
  <c r="AE3701" i="2"/>
  <c r="AE3702" i="2"/>
  <c r="AE3703" i="2"/>
  <c r="AE3704" i="2"/>
  <c r="AE3705" i="2"/>
  <c r="AE3706" i="2"/>
  <c r="AE3707" i="2"/>
  <c r="AE3708" i="2"/>
  <c r="AE3709" i="2"/>
  <c r="AE3710" i="2"/>
  <c r="AE3711" i="2"/>
  <c r="AE3712" i="2"/>
  <c r="AE3713" i="2"/>
  <c r="AE3714" i="2"/>
  <c r="AE3715" i="2"/>
  <c r="AE3716" i="2"/>
  <c r="AE3717" i="2"/>
  <c r="AE3718" i="2"/>
  <c r="AE3719" i="2"/>
  <c r="AE3720" i="2"/>
  <c r="AE3721" i="2"/>
  <c r="AE3722" i="2"/>
  <c r="AE3723" i="2"/>
  <c r="AE3724" i="2"/>
  <c r="AE3725" i="2"/>
  <c r="AE3726" i="2"/>
  <c r="AE3727" i="2"/>
  <c r="AE3728" i="2"/>
  <c r="AE3729" i="2"/>
  <c r="AE3730" i="2"/>
  <c r="AE3731" i="2"/>
  <c r="AE3732" i="2"/>
  <c r="AE3733" i="2"/>
  <c r="AE3734" i="2"/>
  <c r="AE3735" i="2"/>
  <c r="AE3736" i="2"/>
  <c r="AE3737" i="2"/>
  <c r="AE3738" i="2"/>
  <c r="AE3739" i="2"/>
  <c r="AE3740" i="2"/>
  <c r="AE3741" i="2"/>
  <c r="AE3742" i="2"/>
  <c r="AE3743" i="2"/>
  <c r="AE3744" i="2"/>
  <c r="AE3745" i="2"/>
  <c r="AE3746" i="2"/>
  <c r="AE3747" i="2"/>
  <c r="AE3748" i="2"/>
  <c r="AE3749" i="2"/>
  <c r="AE3750" i="2"/>
  <c r="AE3751" i="2"/>
  <c r="AE3752" i="2"/>
  <c r="AE3753" i="2"/>
  <c r="AE3754" i="2"/>
  <c r="AE3755" i="2"/>
  <c r="AE3756" i="2"/>
  <c r="AE3757" i="2"/>
  <c r="AE3758" i="2"/>
  <c r="AE3759" i="2"/>
  <c r="AE3760" i="2"/>
  <c r="AE3761" i="2"/>
  <c r="AE3762" i="2"/>
  <c r="AE3763" i="2"/>
  <c r="AE3764" i="2"/>
  <c r="AE3765" i="2"/>
  <c r="AE3766" i="2"/>
  <c r="AE3767" i="2"/>
  <c r="AE3768" i="2"/>
  <c r="AE3769" i="2"/>
  <c r="AE3770" i="2"/>
  <c r="AE3771" i="2"/>
  <c r="AE3772" i="2"/>
  <c r="AE3773" i="2"/>
  <c r="AE3774" i="2"/>
  <c r="AE3775" i="2"/>
  <c r="AE3776" i="2"/>
  <c r="AE3777" i="2"/>
  <c r="AE3778" i="2"/>
  <c r="AE3779" i="2"/>
  <c r="AE3780" i="2"/>
  <c r="AE3781" i="2"/>
  <c r="AE3782" i="2"/>
  <c r="AE3783" i="2"/>
  <c r="AE3784" i="2"/>
  <c r="AE3785" i="2"/>
  <c r="AE3786" i="2"/>
  <c r="AE3787" i="2"/>
  <c r="AE3788" i="2"/>
  <c r="AE3789" i="2"/>
  <c r="AE3790" i="2"/>
  <c r="AE3791" i="2"/>
  <c r="AE3792" i="2"/>
  <c r="AE3793" i="2"/>
  <c r="AE3794" i="2"/>
  <c r="AE3795" i="2"/>
  <c r="AE3796" i="2"/>
  <c r="AE3797" i="2"/>
  <c r="AE3798" i="2"/>
  <c r="AE3799" i="2"/>
  <c r="AE3800" i="2"/>
  <c r="AE3801" i="2"/>
  <c r="AE3802" i="2"/>
  <c r="AE3803" i="2"/>
  <c r="AE3804" i="2"/>
  <c r="AE3805" i="2"/>
  <c r="AE3806" i="2"/>
  <c r="AE3807" i="2"/>
  <c r="AE3808" i="2"/>
  <c r="AE3809" i="2"/>
  <c r="AE3810" i="2"/>
  <c r="AE3811" i="2"/>
  <c r="AE3812" i="2"/>
  <c r="AE3813" i="2"/>
  <c r="AE3814" i="2"/>
  <c r="AE3815" i="2"/>
  <c r="AE3816" i="2"/>
  <c r="AE3817" i="2"/>
  <c r="AE3818" i="2"/>
  <c r="AE3819" i="2"/>
  <c r="AE3820" i="2"/>
  <c r="AE3821" i="2"/>
  <c r="AE3822" i="2"/>
  <c r="AE3823" i="2"/>
  <c r="AE3824" i="2"/>
  <c r="AE3825" i="2"/>
  <c r="AE3826" i="2"/>
  <c r="AE3827" i="2"/>
  <c r="AE3828" i="2"/>
  <c r="AE3829" i="2"/>
  <c r="AE3830" i="2"/>
  <c r="AE3831" i="2"/>
  <c r="AE3832" i="2"/>
  <c r="AE3833" i="2"/>
  <c r="AE3834" i="2"/>
  <c r="AE3835" i="2"/>
  <c r="AE3836" i="2"/>
  <c r="AE3837" i="2"/>
  <c r="AE3838" i="2"/>
  <c r="AE3839" i="2"/>
  <c r="AE3840" i="2"/>
  <c r="AE3841" i="2"/>
  <c r="AE3842" i="2"/>
  <c r="AE3843" i="2"/>
  <c r="AE3844" i="2"/>
  <c r="AE3845" i="2"/>
  <c r="AE3846" i="2"/>
  <c r="AE3847" i="2"/>
  <c r="AE3848" i="2"/>
  <c r="AE3849" i="2"/>
  <c r="AE3850" i="2"/>
  <c r="AE3851" i="2"/>
  <c r="AE3852" i="2"/>
  <c r="AE3853" i="2"/>
  <c r="AE3854" i="2"/>
  <c r="AE3855" i="2"/>
  <c r="AE3856" i="2"/>
  <c r="AE3857" i="2"/>
  <c r="AE3858" i="2"/>
  <c r="AE3859" i="2"/>
  <c r="AE3860" i="2"/>
  <c r="AE3861" i="2"/>
  <c r="AE3862" i="2"/>
  <c r="AE3863" i="2"/>
  <c r="AE3864" i="2"/>
  <c r="AE3865" i="2"/>
  <c r="AE3866" i="2"/>
  <c r="AE3867" i="2"/>
  <c r="AE3868" i="2"/>
  <c r="AE3869" i="2"/>
  <c r="AE3870" i="2"/>
  <c r="AE3871" i="2"/>
  <c r="AE3872" i="2"/>
  <c r="AE3873" i="2"/>
  <c r="AE3874" i="2"/>
  <c r="AE3875" i="2"/>
  <c r="AE3876" i="2"/>
  <c r="AE3877" i="2"/>
  <c r="AE3878" i="2"/>
  <c r="AE3879" i="2"/>
  <c r="AE3880" i="2"/>
  <c r="AE3881" i="2"/>
  <c r="AE3882" i="2"/>
  <c r="AE3883" i="2"/>
  <c r="AE3884" i="2"/>
  <c r="AE3885" i="2"/>
  <c r="AE3886" i="2"/>
  <c r="AE3887" i="2"/>
  <c r="AE3888" i="2"/>
  <c r="AE3889" i="2"/>
  <c r="AE3890" i="2"/>
  <c r="AE3891" i="2"/>
  <c r="AE3892" i="2"/>
  <c r="AE3893" i="2"/>
  <c r="AE3894" i="2"/>
  <c r="AE3895" i="2"/>
  <c r="AE3896" i="2"/>
  <c r="AE3897" i="2"/>
  <c r="AE3898" i="2"/>
  <c r="AE3899" i="2"/>
  <c r="AE3900" i="2"/>
  <c r="AE3901" i="2"/>
  <c r="AE3902" i="2"/>
  <c r="AE3903" i="2"/>
  <c r="AE3904" i="2"/>
  <c r="AE3905" i="2"/>
  <c r="AE3906" i="2"/>
  <c r="AE3907" i="2"/>
  <c r="AE3908" i="2"/>
  <c r="AE3909" i="2"/>
  <c r="AE3910" i="2"/>
  <c r="AE3911" i="2"/>
  <c r="AE3912" i="2"/>
  <c r="AE3913" i="2"/>
  <c r="AE3914" i="2"/>
  <c r="AE3915" i="2"/>
  <c r="AE3916" i="2"/>
  <c r="AE3917" i="2"/>
  <c r="AE3918" i="2"/>
  <c r="AE3919" i="2"/>
  <c r="AE3920" i="2"/>
  <c r="AE3921" i="2"/>
  <c r="AE3922" i="2"/>
  <c r="AE3923" i="2"/>
  <c r="AE3924" i="2"/>
  <c r="AE3925" i="2"/>
  <c r="AE3926" i="2"/>
  <c r="AE3927" i="2"/>
  <c r="AE3928" i="2"/>
  <c r="AE3929" i="2"/>
  <c r="AE3930" i="2"/>
  <c r="AE3931" i="2"/>
  <c r="AE3932" i="2"/>
  <c r="AE3933" i="2"/>
  <c r="AE3934" i="2"/>
  <c r="AE3935" i="2"/>
  <c r="AE3936" i="2"/>
  <c r="AE3937" i="2"/>
  <c r="AE3938" i="2"/>
  <c r="AE3939" i="2"/>
  <c r="AE3940" i="2"/>
  <c r="AE3941" i="2"/>
  <c r="AE3942" i="2"/>
  <c r="AE3943" i="2"/>
  <c r="AE3944" i="2"/>
  <c r="AE3945" i="2"/>
  <c r="AE3946" i="2"/>
  <c r="AE3947" i="2"/>
  <c r="AE3948" i="2"/>
  <c r="AE3949" i="2"/>
  <c r="AE3950" i="2"/>
  <c r="AE3951" i="2"/>
  <c r="AE3952" i="2"/>
  <c r="AE3953" i="2"/>
  <c r="AE3954" i="2"/>
  <c r="AE3955" i="2"/>
  <c r="AE3956" i="2"/>
  <c r="AE3957" i="2"/>
  <c r="AE3958" i="2"/>
  <c r="AE3959" i="2"/>
  <c r="AE3960" i="2"/>
  <c r="AE3961" i="2"/>
  <c r="AE3962" i="2"/>
  <c r="AE3963" i="2"/>
  <c r="AE3964" i="2"/>
  <c r="AE3965" i="2"/>
  <c r="AE3966" i="2"/>
  <c r="AE3967" i="2"/>
  <c r="AE3968" i="2"/>
  <c r="AE3969" i="2"/>
  <c r="AE3970" i="2"/>
  <c r="AE3971" i="2"/>
  <c r="AE3972" i="2"/>
  <c r="AE3973" i="2"/>
  <c r="AE3974" i="2"/>
  <c r="AE3975" i="2"/>
  <c r="AE3976" i="2"/>
  <c r="AE3977" i="2"/>
  <c r="AE3978" i="2"/>
  <c r="AE3979" i="2"/>
  <c r="AE3980" i="2"/>
  <c r="AE3981" i="2"/>
  <c r="AE3982" i="2"/>
  <c r="AE3983" i="2"/>
  <c r="AE3984" i="2"/>
  <c r="AE3985" i="2"/>
  <c r="AE3986" i="2"/>
  <c r="AE3987" i="2"/>
  <c r="AE3988" i="2"/>
  <c r="AE3989" i="2"/>
  <c r="AE3990" i="2"/>
  <c r="AE3991" i="2"/>
  <c r="AE3992" i="2"/>
  <c r="AE3993" i="2"/>
  <c r="AE3994" i="2"/>
  <c r="AE3995" i="2"/>
  <c r="AE3996" i="2"/>
  <c r="AE3997" i="2"/>
  <c r="AE3998" i="2"/>
  <c r="AE3999" i="2"/>
  <c r="AE4000" i="2"/>
  <c r="AE4001" i="2"/>
  <c r="AE4002" i="2"/>
  <c r="AE4003" i="2"/>
  <c r="AE4004" i="2"/>
  <c r="AE4005" i="2"/>
  <c r="AE4006" i="2"/>
  <c r="AE4007" i="2"/>
  <c r="AE4008" i="2"/>
  <c r="AE4009" i="2"/>
  <c r="AE4010" i="2"/>
  <c r="AE4011" i="2"/>
  <c r="AE4012" i="2"/>
  <c r="AE4013" i="2"/>
  <c r="AE4014" i="2"/>
  <c r="AE4015" i="2"/>
  <c r="AE4016" i="2"/>
  <c r="AE4017" i="2"/>
  <c r="AE4018" i="2"/>
  <c r="AE4019" i="2"/>
  <c r="AE4020" i="2"/>
  <c r="AE4021" i="2"/>
  <c r="AE4022" i="2"/>
  <c r="AE4023" i="2"/>
  <c r="AE4024" i="2"/>
  <c r="AE4025" i="2"/>
  <c r="AE4026" i="2"/>
  <c r="AE4027" i="2"/>
  <c r="AE4028" i="2"/>
  <c r="AE4029" i="2"/>
  <c r="AE4030" i="2"/>
  <c r="AE4031" i="2"/>
  <c r="AE4032" i="2"/>
  <c r="AE4033" i="2"/>
  <c r="AE4034" i="2"/>
  <c r="AE4035" i="2"/>
  <c r="AE4036" i="2"/>
  <c r="AE4037" i="2"/>
  <c r="AE4038" i="2"/>
  <c r="AE4039" i="2"/>
  <c r="AE4040" i="2"/>
  <c r="AE4041" i="2"/>
  <c r="AE4042" i="2"/>
  <c r="AE4043" i="2"/>
  <c r="AE4044" i="2"/>
  <c r="AE4045" i="2"/>
  <c r="AE4046" i="2"/>
  <c r="AE4047" i="2"/>
  <c r="AE4048" i="2"/>
  <c r="AE4049" i="2"/>
  <c r="AE4050" i="2"/>
  <c r="AE4051" i="2"/>
  <c r="AE4052" i="2"/>
  <c r="AE4053" i="2"/>
  <c r="AE4054" i="2"/>
  <c r="AE4055" i="2"/>
  <c r="AE4056" i="2"/>
  <c r="AE4057" i="2"/>
  <c r="AE4058" i="2"/>
  <c r="AE4059" i="2"/>
  <c r="AE4060" i="2"/>
  <c r="AE4061" i="2"/>
  <c r="AE4062" i="2"/>
  <c r="AE4063" i="2"/>
  <c r="AE4064" i="2"/>
  <c r="AE4065" i="2"/>
  <c r="AE4066" i="2"/>
  <c r="AE4067" i="2"/>
  <c r="AE4068" i="2"/>
  <c r="AE4069" i="2"/>
  <c r="AE4070" i="2"/>
  <c r="AE4071" i="2"/>
  <c r="AE4072" i="2"/>
  <c r="AE4073" i="2"/>
  <c r="AE4074" i="2"/>
  <c r="AE4075" i="2"/>
  <c r="AE4076" i="2"/>
  <c r="AE4077" i="2"/>
  <c r="AE4078" i="2"/>
  <c r="AE4079" i="2"/>
  <c r="AE4080" i="2"/>
  <c r="AE4081" i="2"/>
  <c r="AE4082" i="2"/>
  <c r="AE4083" i="2"/>
  <c r="AE4084" i="2"/>
  <c r="AE4085" i="2"/>
  <c r="AE4086" i="2"/>
  <c r="AE4087" i="2"/>
  <c r="AE4088" i="2"/>
  <c r="AE4089" i="2"/>
  <c r="AE4090" i="2"/>
  <c r="AE4091" i="2"/>
  <c r="AE4092" i="2"/>
  <c r="AE4093" i="2"/>
  <c r="AE4094" i="2"/>
  <c r="AE4095" i="2"/>
  <c r="AE4096" i="2"/>
  <c r="AE4097" i="2"/>
  <c r="AE4098" i="2"/>
  <c r="AE4099" i="2"/>
  <c r="AE4100" i="2"/>
  <c r="AE4101" i="2"/>
  <c r="AE4102" i="2"/>
  <c r="AE4103" i="2"/>
  <c r="AE4104" i="2"/>
  <c r="AE4105" i="2"/>
  <c r="AE4106" i="2"/>
  <c r="AE4107" i="2"/>
  <c r="AE4108" i="2"/>
  <c r="AE4109" i="2"/>
  <c r="AE4110" i="2"/>
  <c r="AE4111" i="2"/>
  <c r="AE4112" i="2"/>
  <c r="AE4113" i="2"/>
  <c r="AE4114" i="2"/>
  <c r="AE4115" i="2"/>
  <c r="AE4116" i="2"/>
  <c r="AE4117" i="2"/>
  <c r="AE4118" i="2"/>
  <c r="AE4119" i="2"/>
  <c r="AE4120" i="2"/>
  <c r="AE4121" i="2"/>
  <c r="AE4122" i="2"/>
  <c r="AE4123" i="2"/>
  <c r="AE4124" i="2"/>
  <c r="AE4125" i="2"/>
  <c r="AE4126" i="2"/>
  <c r="AE4127" i="2"/>
  <c r="AE4128" i="2"/>
  <c r="AE4129" i="2"/>
  <c r="AE4130" i="2"/>
  <c r="AE4131" i="2"/>
  <c r="AE4132" i="2"/>
  <c r="AE4133" i="2"/>
  <c r="AE4134" i="2"/>
  <c r="AE4135" i="2"/>
  <c r="AE4136" i="2"/>
  <c r="AE4137" i="2"/>
  <c r="AE4138" i="2"/>
  <c r="AE4139" i="2"/>
  <c r="AE4140" i="2"/>
  <c r="AE4141" i="2"/>
  <c r="AE4142" i="2"/>
  <c r="AE4143" i="2"/>
  <c r="AE4144" i="2"/>
  <c r="AE4145" i="2"/>
  <c r="AE4146" i="2"/>
  <c r="AE4147" i="2"/>
  <c r="AE4148" i="2"/>
  <c r="AE4149" i="2"/>
  <c r="AE4150" i="2"/>
  <c r="AE4151" i="2"/>
  <c r="AE4152" i="2"/>
  <c r="AE4153" i="2"/>
  <c r="AE4154" i="2"/>
  <c r="AE4155" i="2"/>
  <c r="AE4156" i="2"/>
  <c r="AE4157" i="2"/>
  <c r="AE4158" i="2"/>
  <c r="AE4159" i="2"/>
  <c r="AE4160" i="2"/>
  <c r="AE4161" i="2"/>
  <c r="AE4162" i="2"/>
  <c r="AE4163" i="2"/>
  <c r="AE4164" i="2"/>
  <c r="AE4165" i="2"/>
  <c r="AE4166" i="2"/>
  <c r="AE4167" i="2"/>
  <c r="AE4168" i="2"/>
  <c r="AE4169" i="2"/>
  <c r="AE4170" i="2"/>
  <c r="AE4171" i="2"/>
  <c r="AE4172" i="2"/>
  <c r="AE4173" i="2"/>
  <c r="AE4174" i="2"/>
  <c r="AE4175" i="2"/>
  <c r="AE4176" i="2"/>
  <c r="AE4177" i="2"/>
  <c r="AE4178" i="2"/>
  <c r="AE4179" i="2"/>
  <c r="AE4180" i="2"/>
  <c r="AE4181" i="2"/>
  <c r="AE4182" i="2"/>
  <c r="AE4183" i="2"/>
  <c r="AE4184" i="2"/>
  <c r="AE4185" i="2"/>
  <c r="AE4186" i="2"/>
  <c r="AE4187" i="2"/>
  <c r="AE4188" i="2"/>
  <c r="AE4189" i="2"/>
  <c r="AE4190" i="2"/>
  <c r="AE4191" i="2"/>
  <c r="AE4192" i="2"/>
  <c r="AE4193" i="2"/>
  <c r="AE4194" i="2"/>
  <c r="AE4195" i="2"/>
  <c r="AE4196" i="2"/>
  <c r="AE4197" i="2"/>
  <c r="AE4198" i="2"/>
  <c r="AE4199" i="2"/>
  <c r="AE4200" i="2"/>
  <c r="AE4201" i="2"/>
  <c r="AE4202" i="2"/>
  <c r="AE4203" i="2"/>
  <c r="AE4204" i="2"/>
  <c r="AE4205" i="2"/>
  <c r="AE4206" i="2"/>
  <c r="AE4207" i="2"/>
  <c r="AE4208" i="2"/>
  <c r="AE4209" i="2"/>
  <c r="AE4210" i="2"/>
  <c r="AE4211" i="2"/>
  <c r="AE4212" i="2"/>
  <c r="AE4213" i="2"/>
  <c r="AE4214" i="2"/>
  <c r="AE4215" i="2"/>
  <c r="AE4216" i="2"/>
  <c r="AE4217" i="2"/>
  <c r="AE4218" i="2"/>
  <c r="AE4219" i="2"/>
  <c r="AE4220" i="2"/>
  <c r="AE4221" i="2"/>
  <c r="AE4222" i="2"/>
  <c r="AE4223" i="2"/>
  <c r="AE4224" i="2"/>
  <c r="AE4225" i="2"/>
  <c r="AE4226" i="2"/>
  <c r="AE4227" i="2"/>
  <c r="AE4228" i="2"/>
  <c r="AE4229" i="2"/>
  <c r="AE4230" i="2"/>
  <c r="AE4231" i="2"/>
  <c r="AE4232" i="2"/>
  <c r="AE4233" i="2"/>
  <c r="AE4234" i="2"/>
  <c r="AE4235" i="2"/>
  <c r="AE4236" i="2"/>
  <c r="AE4237" i="2"/>
  <c r="AE4238" i="2"/>
  <c r="AE4239" i="2"/>
  <c r="AE4240" i="2"/>
  <c r="AE4241" i="2"/>
  <c r="AE4242" i="2"/>
  <c r="AE4243" i="2"/>
  <c r="AE4244" i="2"/>
  <c r="AE4245" i="2"/>
  <c r="AE4246" i="2"/>
  <c r="AE4247" i="2"/>
  <c r="AE4248" i="2"/>
  <c r="AE4249" i="2"/>
  <c r="AE4250" i="2"/>
  <c r="AE4251" i="2"/>
  <c r="AE4252" i="2"/>
  <c r="AE4253" i="2"/>
  <c r="AE4254" i="2"/>
  <c r="AE4255" i="2"/>
  <c r="AE4256" i="2"/>
  <c r="AE4257" i="2"/>
  <c r="AE4258" i="2"/>
  <c r="AE4259" i="2"/>
  <c r="AE4260" i="2"/>
  <c r="AE4261" i="2"/>
  <c r="AE4262" i="2"/>
  <c r="AE4263" i="2"/>
  <c r="AE4264" i="2"/>
  <c r="AE4265" i="2"/>
  <c r="AE4266" i="2"/>
  <c r="AE4267" i="2"/>
  <c r="AE4268" i="2"/>
  <c r="AE4269" i="2"/>
  <c r="AE4270" i="2"/>
  <c r="AE4271" i="2"/>
  <c r="AE4272" i="2"/>
  <c r="AE4273" i="2"/>
  <c r="AE4274" i="2"/>
  <c r="AE4275" i="2"/>
  <c r="AE4276" i="2"/>
  <c r="AE4277" i="2"/>
  <c r="AE4278" i="2"/>
  <c r="AE4279" i="2"/>
  <c r="AE4280" i="2"/>
  <c r="AE4281" i="2"/>
  <c r="AE4282" i="2"/>
  <c r="AE4283" i="2"/>
  <c r="AE4284" i="2"/>
  <c r="AE4285" i="2"/>
  <c r="AE4286" i="2"/>
  <c r="AE4287" i="2"/>
  <c r="AE4288" i="2"/>
  <c r="AE4289" i="2"/>
  <c r="AE4290" i="2"/>
  <c r="AE4291" i="2"/>
  <c r="AE4292" i="2"/>
  <c r="AE4293" i="2"/>
  <c r="AE4294" i="2"/>
  <c r="AE4295" i="2"/>
  <c r="AE4296" i="2"/>
  <c r="AE4297" i="2"/>
  <c r="AE4298" i="2"/>
  <c r="AE4299" i="2"/>
  <c r="AE4300" i="2"/>
  <c r="AE4301" i="2"/>
  <c r="AE4302" i="2"/>
  <c r="AE4303" i="2"/>
  <c r="AE4304" i="2"/>
  <c r="AE4305" i="2"/>
  <c r="AE4306" i="2"/>
  <c r="AE4307" i="2"/>
  <c r="AE4308" i="2"/>
  <c r="AE4309" i="2"/>
  <c r="AE4310" i="2"/>
  <c r="AE4311" i="2"/>
  <c r="AE4312" i="2"/>
  <c r="AE4313" i="2"/>
  <c r="AE4314" i="2"/>
  <c r="AE4315" i="2"/>
  <c r="AE4316" i="2"/>
  <c r="AE4317" i="2"/>
  <c r="AE4318" i="2"/>
  <c r="AE4319" i="2"/>
  <c r="AE4320" i="2"/>
  <c r="AE4321" i="2"/>
  <c r="AE4322" i="2"/>
  <c r="AE4323" i="2"/>
  <c r="AE4324" i="2"/>
  <c r="AE4325" i="2"/>
  <c r="AE4326" i="2"/>
  <c r="AE4327" i="2"/>
  <c r="AE4328" i="2"/>
  <c r="AE4329" i="2"/>
  <c r="AE4330" i="2"/>
  <c r="AE4331" i="2"/>
  <c r="AE4332" i="2"/>
  <c r="AE4333" i="2"/>
  <c r="AE4334" i="2"/>
  <c r="AE4335" i="2"/>
  <c r="AE4336" i="2"/>
  <c r="AE4337" i="2"/>
  <c r="AE4338" i="2"/>
  <c r="AE4339" i="2"/>
  <c r="AE4340" i="2"/>
  <c r="AE4341" i="2"/>
  <c r="AE4342" i="2"/>
  <c r="AE4343" i="2"/>
  <c r="AE4344" i="2"/>
  <c r="AE4345" i="2"/>
  <c r="AE4346" i="2"/>
  <c r="AE4347" i="2"/>
  <c r="AE4348" i="2"/>
  <c r="AE4349" i="2"/>
  <c r="AE4350" i="2"/>
  <c r="AE4351" i="2"/>
  <c r="AE4352" i="2"/>
  <c r="AE4353" i="2"/>
  <c r="AE4354" i="2"/>
  <c r="AE4355" i="2"/>
  <c r="AE4356" i="2"/>
  <c r="AE4357" i="2"/>
  <c r="AE4358" i="2"/>
  <c r="AE4359" i="2"/>
  <c r="AE4360" i="2"/>
  <c r="AE4361" i="2"/>
  <c r="AE4362" i="2"/>
  <c r="AE4363" i="2"/>
  <c r="AE4364" i="2"/>
  <c r="AE4365" i="2"/>
  <c r="AE4366" i="2"/>
  <c r="AE4367" i="2"/>
  <c r="AE4368" i="2"/>
  <c r="AE4369" i="2"/>
  <c r="AE4370" i="2"/>
  <c r="AE4371" i="2"/>
  <c r="AE4372" i="2"/>
  <c r="AE4373" i="2"/>
  <c r="AE4374" i="2"/>
  <c r="AE4375" i="2"/>
  <c r="AE4376" i="2"/>
  <c r="AE4377" i="2"/>
  <c r="AE4378" i="2"/>
  <c r="AE4379" i="2"/>
  <c r="AE4380" i="2"/>
  <c r="AE4381" i="2"/>
  <c r="AE4382" i="2"/>
  <c r="AE4383" i="2"/>
  <c r="AE4384" i="2"/>
  <c r="AE4385" i="2"/>
  <c r="AE4386" i="2"/>
  <c r="AE4387" i="2"/>
  <c r="AE4388" i="2"/>
  <c r="AE4389" i="2"/>
  <c r="AE4390" i="2"/>
  <c r="AE4391" i="2"/>
  <c r="AE4392" i="2"/>
  <c r="AE4393" i="2"/>
  <c r="AE4394" i="2"/>
  <c r="AE4395" i="2"/>
  <c r="AE4396" i="2"/>
  <c r="AE4397" i="2"/>
  <c r="AE4398" i="2"/>
  <c r="AE4399" i="2"/>
  <c r="AE4400" i="2"/>
  <c r="AE4401" i="2"/>
  <c r="AE4402" i="2"/>
  <c r="AE4403" i="2"/>
  <c r="AE4404" i="2"/>
  <c r="AE4405" i="2"/>
  <c r="AE4406" i="2"/>
  <c r="AE4407" i="2"/>
  <c r="AE4408" i="2"/>
  <c r="AE4409" i="2"/>
  <c r="AE4410" i="2"/>
  <c r="AE4411" i="2"/>
  <c r="AE4412" i="2"/>
  <c r="AE4413" i="2"/>
  <c r="AE4414" i="2"/>
  <c r="AE4415" i="2"/>
  <c r="AE4416" i="2"/>
  <c r="AE4417" i="2"/>
  <c r="AE4418" i="2"/>
  <c r="AE4419" i="2"/>
  <c r="AE4420" i="2"/>
  <c r="AE4421" i="2"/>
  <c r="AE4422" i="2"/>
  <c r="AE4423" i="2"/>
  <c r="AE4424" i="2"/>
  <c r="AE4425" i="2"/>
  <c r="AE4426" i="2"/>
  <c r="AE4427" i="2"/>
  <c r="AE4428" i="2"/>
  <c r="AE4429" i="2"/>
  <c r="AE4430" i="2"/>
  <c r="AE4431" i="2"/>
  <c r="AE4432" i="2"/>
  <c r="AE4433" i="2"/>
  <c r="AE4434" i="2"/>
  <c r="AE4435" i="2"/>
  <c r="AE4436" i="2"/>
  <c r="AE4437" i="2"/>
  <c r="AE4438" i="2"/>
  <c r="AE4439" i="2"/>
  <c r="AE4440" i="2"/>
  <c r="AE4441" i="2"/>
  <c r="AE4442" i="2"/>
  <c r="AE4443" i="2"/>
  <c r="AE4444" i="2"/>
  <c r="AE4445" i="2"/>
  <c r="AE4446" i="2"/>
  <c r="AE4447" i="2"/>
  <c r="AE4448" i="2"/>
  <c r="AE4449" i="2"/>
  <c r="AE4450" i="2"/>
  <c r="AE4451" i="2"/>
  <c r="AE4452" i="2"/>
  <c r="AE4453" i="2"/>
  <c r="AE4454" i="2"/>
  <c r="AE4455" i="2"/>
  <c r="AE4456" i="2"/>
  <c r="AE4457" i="2"/>
  <c r="AE4458" i="2"/>
  <c r="AE4459" i="2"/>
  <c r="AE4460" i="2"/>
  <c r="AE4461" i="2"/>
  <c r="AE4462" i="2"/>
  <c r="AE4463" i="2"/>
  <c r="AE4464" i="2"/>
  <c r="AE4465" i="2"/>
  <c r="AE4466" i="2"/>
  <c r="AE4467" i="2"/>
  <c r="AE4468" i="2"/>
  <c r="AE4469" i="2"/>
  <c r="AE4470" i="2"/>
  <c r="AE4471" i="2"/>
  <c r="AE4472" i="2"/>
  <c r="AE4473" i="2"/>
  <c r="AE4474" i="2"/>
  <c r="AE4475" i="2"/>
  <c r="AE4476" i="2"/>
  <c r="AE4477" i="2"/>
  <c r="AE4478" i="2"/>
  <c r="AE4479" i="2"/>
  <c r="AE4480" i="2"/>
  <c r="AE4481" i="2"/>
  <c r="AE4482" i="2"/>
  <c r="AE4483" i="2"/>
  <c r="AE4484" i="2"/>
  <c r="AE4485" i="2"/>
  <c r="AE4486" i="2"/>
  <c r="AE4487" i="2"/>
  <c r="AE4488" i="2"/>
  <c r="AE4489" i="2"/>
  <c r="AE4490" i="2"/>
  <c r="AE4491" i="2"/>
  <c r="AE4492" i="2"/>
  <c r="AE4493" i="2"/>
  <c r="AE4494" i="2"/>
  <c r="AE4495" i="2"/>
  <c r="AE4496" i="2"/>
  <c r="AE4497" i="2"/>
  <c r="AE4498" i="2"/>
  <c r="AE4499" i="2"/>
  <c r="AE4500" i="2"/>
  <c r="AE4501" i="2"/>
  <c r="AE4502" i="2"/>
  <c r="AE4503" i="2"/>
  <c r="AE4504" i="2"/>
  <c r="AE4505" i="2"/>
  <c r="AE4506" i="2"/>
  <c r="AE4507" i="2"/>
  <c r="AE4508" i="2"/>
  <c r="AE450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D1010" i="2"/>
  <c r="AD1011" i="2"/>
  <c r="AD1012" i="2"/>
  <c r="AD1013" i="2"/>
  <c r="AD1014" i="2"/>
  <c r="AD1015" i="2"/>
  <c r="AD1016" i="2"/>
  <c r="AD1017" i="2"/>
  <c r="AD1018" i="2"/>
  <c r="AD1019" i="2"/>
  <c r="AD1020" i="2"/>
  <c r="AD1021" i="2"/>
  <c r="AD1022" i="2"/>
  <c r="AD1023" i="2"/>
  <c r="AD1024" i="2"/>
  <c r="AD1025" i="2"/>
  <c r="AD1026" i="2"/>
  <c r="AD1027" i="2"/>
  <c r="AD1028" i="2"/>
  <c r="AD1029" i="2"/>
  <c r="AD1030" i="2"/>
  <c r="AD1031" i="2"/>
  <c r="AD1032" i="2"/>
  <c r="AD1033" i="2"/>
  <c r="AD1034" i="2"/>
  <c r="AD1035" i="2"/>
  <c r="AD1036" i="2"/>
  <c r="AD1037" i="2"/>
  <c r="AD1038" i="2"/>
  <c r="AD1039" i="2"/>
  <c r="AD1040" i="2"/>
  <c r="AD1041" i="2"/>
  <c r="AD1042" i="2"/>
  <c r="AD1043" i="2"/>
  <c r="AD1044" i="2"/>
  <c r="AD1045" i="2"/>
  <c r="AD1046" i="2"/>
  <c r="AD1047" i="2"/>
  <c r="AD1048" i="2"/>
  <c r="AD1049" i="2"/>
  <c r="AD1050" i="2"/>
  <c r="AD1051" i="2"/>
  <c r="AD1052" i="2"/>
  <c r="AD1053" i="2"/>
  <c r="AD1054" i="2"/>
  <c r="AD1055" i="2"/>
  <c r="AD1056" i="2"/>
  <c r="AD1057" i="2"/>
  <c r="AD1058" i="2"/>
  <c r="AD1059" i="2"/>
  <c r="AD1060" i="2"/>
  <c r="AD1061" i="2"/>
  <c r="AD1062" i="2"/>
  <c r="AD1063" i="2"/>
  <c r="AD1064" i="2"/>
  <c r="AD1065" i="2"/>
  <c r="AD1066" i="2"/>
  <c r="AD1067" i="2"/>
  <c r="AD1068" i="2"/>
  <c r="AD1069" i="2"/>
  <c r="AD1070" i="2"/>
  <c r="AD1071" i="2"/>
  <c r="AD1072" i="2"/>
  <c r="AD1073" i="2"/>
  <c r="AD1074" i="2"/>
  <c r="AD1075" i="2"/>
  <c r="AD1076" i="2"/>
  <c r="AD1077" i="2"/>
  <c r="AD1078" i="2"/>
  <c r="AD1079" i="2"/>
  <c r="AD1080" i="2"/>
  <c r="AD1081" i="2"/>
  <c r="AD1082" i="2"/>
  <c r="AD1083" i="2"/>
  <c r="AD1084" i="2"/>
  <c r="AD1085" i="2"/>
  <c r="AD1086" i="2"/>
  <c r="AD1087" i="2"/>
  <c r="AD1088" i="2"/>
  <c r="AD1089" i="2"/>
  <c r="AD1090" i="2"/>
  <c r="AD1091" i="2"/>
  <c r="AD1092" i="2"/>
  <c r="AD1093" i="2"/>
  <c r="AD1094" i="2"/>
  <c r="AD1095" i="2"/>
  <c r="AD1096" i="2"/>
  <c r="AD1097" i="2"/>
  <c r="AD1098" i="2"/>
  <c r="AD1099" i="2"/>
  <c r="AD1100" i="2"/>
  <c r="AD1101" i="2"/>
  <c r="AD1102" i="2"/>
  <c r="AD1103" i="2"/>
  <c r="AD1104" i="2"/>
  <c r="AD1105" i="2"/>
  <c r="AD1106" i="2"/>
  <c r="AD1107" i="2"/>
  <c r="AD1108" i="2"/>
  <c r="AD1109" i="2"/>
  <c r="AD1110" i="2"/>
  <c r="AD1111" i="2"/>
  <c r="AD1112" i="2"/>
  <c r="AD1113" i="2"/>
  <c r="AD1114" i="2"/>
  <c r="AD1115" i="2"/>
  <c r="AD1116" i="2"/>
  <c r="AD1117" i="2"/>
  <c r="AD1118" i="2"/>
  <c r="AD1119" i="2"/>
  <c r="AD1120" i="2"/>
  <c r="AD1121" i="2"/>
  <c r="AD1122" i="2"/>
  <c r="AD1123" i="2"/>
  <c r="AD1124" i="2"/>
  <c r="AD1125" i="2"/>
  <c r="AD1126" i="2"/>
  <c r="AD1127" i="2"/>
  <c r="AD1128" i="2"/>
  <c r="AD1129" i="2"/>
  <c r="AD1130" i="2"/>
  <c r="AD1131" i="2"/>
  <c r="AD1132" i="2"/>
  <c r="AD1133" i="2"/>
  <c r="AD1134" i="2"/>
  <c r="AD1135" i="2"/>
  <c r="AD1136" i="2"/>
  <c r="AD1137" i="2"/>
  <c r="AD1138" i="2"/>
  <c r="AD1139" i="2"/>
  <c r="AD1140" i="2"/>
  <c r="AD1141" i="2"/>
  <c r="AD1142" i="2"/>
  <c r="AD1143" i="2"/>
  <c r="AD1144" i="2"/>
  <c r="AD1145" i="2"/>
  <c r="AD1146" i="2"/>
  <c r="AD1147" i="2"/>
  <c r="AD1148" i="2"/>
  <c r="AD1149" i="2"/>
  <c r="AD1150" i="2"/>
  <c r="AD1151" i="2"/>
  <c r="AD1152" i="2"/>
  <c r="AD1153" i="2"/>
  <c r="AD1154" i="2"/>
  <c r="AD1155" i="2"/>
  <c r="AD1156" i="2"/>
  <c r="AD1157" i="2"/>
  <c r="AD1158" i="2"/>
  <c r="AD1159" i="2"/>
  <c r="AD1160" i="2"/>
  <c r="AD1161" i="2"/>
  <c r="AD1162" i="2"/>
  <c r="AD1163" i="2"/>
  <c r="AD1164" i="2"/>
  <c r="AD1165" i="2"/>
  <c r="AD1166" i="2"/>
  <c r="AD1167" i="2"/>
  <c r="AD1168" i="2"/>
  <c r="AD1169" i="2"/>
  <c r="AD1170" i="2"/>
  <c r="AD1171" i="2"/>
  <c r="AD1172" i="2"/>
  <c r="AD1173" i="2"/>
  <c r="AD1174" i="2"/>
  <c r="AD1175" i="2"/>
  <c r="AD1176" i="2"/>
  <c r="AD1177" i="2"/>
  <c r="AD1178" i="2"/>
  <c r="AD1179" i="2"/>
  <c r="AD1180" i="2"/>
  <c r="AD1181" i="2"/>
  <c r="AD1182" i="2"/>
  <c r="AD1183" i="2"/>
  <c r="AD1184" i="2"/>
  <c r="AD1185" i="2"/>
  <c r="AD1186" i="2"/>
  <c r="AD1187" i="2"/>
  <c r="AD1188" i="2"/>
  <c r="AD1189" i="2"/>
  <c r="AD1190" i="2"/>
  <c r="AD1191" i="2"/>
  <c r="AD1192" i="2"/>
  <c r="AD1193" i="2"/>
  <c r="AD1194" i="2"/>
  <c r="AD1195" i="2"/>
  <c r="AD1196" i="2"/>
  <c r="AD1197" i="2"/>
  <c r="AD1198" i="2"/>
  <c r="AD1199" i="2"/>
  <c r="AD1200" i="2"/>
  <c r="AD1201" i="2"/>
  <c r="AD1202" i="2"/>
  <c r="AD1203" i="2"/>
  <c r="AD1204" i="2"/>
  <c r="AD1205" i="2"/>
  <c r="AD1206" i="2"/>
  <c r="AD1207" i="2"/>
  <c r="AD1208" i="2"/>
  <c r="AD1209" i="2"/>
  <c r="AD1210" i="2"/>
  <c r="AD1211" i="2"/>
  <c r="AD1212" i="2"/>
  <c r="AD1213" i="2"/>
  <c r="AD1214" i="2"/>
  <c r="AD1215" i="2"/>
  <c r="AD1216" i="2"/>
  <c r="AD1217" i="2"/>
  <c r="AD1218" i="2"/>
  <c r="AD1219" i="2"/>
  <c r="AD1220" i="2"/>
  <c r="AD1221" i="2"/>
  <c r="AD1222" i="2"/>
  <c r="AD1223" i="2"/>
  <c r="AD1224" i="2"/>
  <c r="AD1225" i="2"/>
  <c r="AD1226" i="2"/>
  <c r="AD1227" i="2"/>
  <c r="AD1228" i="2"/>
  <c r="AD1229" i="2"/>
  <c r="AD1230" i="2"/>
  <c r="AD1231" i="2"/>
  <c r="AD1232" i="2"/>
  <c r="AD1233" i="2"/>
  <c r="AD1234" i="2"/>
  <c r="AD1235" i="2"/>
  <c r="AD1236" i="2"/>
  <c r="AD1237" i="2"/>
  <c r="AD1238" i="2"/>
  <c r="AD1239" i="2"/>
  <c r="AD1240" i="2"/>
  <c r="AD1241" i="2"/>
  <c r="AD1242" i="2"/>
  <c r="AD1243" i="2"/>
  <c r="AD1244" i="2"/>
  <c r="AD1245" i="2"/>
  <c r="AD1246" i="2"/>
  <c r="AD1247" i="2"/>
  <c r="AD1248" i="2"/>
  <c r="AD1249" i="2"/>
  <c r="AD1250" i="2"/>
  <c r="AD1251" i="2"/>
  <c r="AD1252" i="2"/>
  <c r="AD1253" i="2"/>
  <c r="AD1254" i="2"/>
  <c r="AD1255" i="2"/>
  <c r="AD1256" i="2"/>
  <c r="AD1257" i="2"/>
  <c r="AD1258" i="2"/>
  <c r="AD1259" i="2"/>
  <c r="AD1260" i="2"/>
  <c r="AD1261" i="2"/>
  <c r="AD1262" i="2"/>
  <c r="AD1263" i="2"/>
  <c r="AD1264" i="2"/>
  <c r="AD1265" i="2"/>
  <c r="AD1266" i="2"/>
  <c r="AD1267" i="2"/>
  <c r="AD1268" i="2"/>
  <c r="AD1269" i="2"/>
  <c r="AD1270" i="2"/>
  <c r="AD1271" i="2"/>
  <c r="AD1272" i="2"/>
  <c r="AD1273" i="2"/>
  <c r="AD1274" i="2"/>
  <c r="AD1275" i="2"/>
  <c r="AD1276" i="2"/>
  <c r="AD1277" i="2"/>
  <c r="AD1278" i="2"/>
  <c r="AD1279" i="2"/>
  <c r="AD1280" i="2"/>
  <c r="AD1281" i="2"/>
  <c r="AD1282" i="2"/>
  <c r="AD1283" i="2"/>
  <c r="AD1284" i="2"/>
  <c r="AD1285" i="2"/>
  <c r="AD1286" i="2"/>
  <c r="AD1287" i="2"/>
  <c r="AD1288" i="2"/>
  <c r="AD1289" i="2"/>
  <c r="AD1290" i="2"/>
  <c r="AD1291" i="2"/>
  <c r="AD1292" i="2"/>
  <c r="AD1293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359" i="2"/>
  <c r="AD1360" i="2"/>
  <c r="AD1361" i="2"/>
  <c r="AD1362" i="2"/>
  <c r="AD1363" i="2"/>
  <c r="AD1364" i="2"/>
  <c r="AD1365" i="2"/>
  <c r="AD1366" i="2"/>
  <c r="AD1367" i="2"/>
  <c r="AD1368" i="2"/>
  <c r="AD1369" i="2"/>
  <c r="AD1370" i="2"/>
  <c r="AD1371" i="2"/>
  <c r="AD1372" i="2"/>
  <c r="AD1373" i="2"/>
  <c r="AD1374" i="2"/>
  <c r="AD1375" i="2"/>
  <c r="AD1376" i="2"/>
  <c r="AD1377" i="2"/>
  <c r="AD1378" i="2"/>
  <c r="AD1379" i="2"/>
  <c r="AD1380" i="2"/>
  <c r="AD1381" i="2"/>
  <c r="AD1382" i="2"/>
  <c r="AD1383" i="2"/>
  <c r="AD1384" i="2"/>
  <c r="AD1385" i="2"/>
  <c r="AD1386" i="2"/>
  <c r="AD1387" i="2"/>
  <c r="AD1388" i="2"/>
  <c r="AD1389" i="2"/>
  <c r="AD1390" i="2"/>
  <c r="AD1391" i="2"/>
  <c r="AD1392" i="2"/>
  <c r="AD1393" i="2"/>
  <c r="AD1394" i="2"/>
  <c r="AD1395" i="2"/>
  <c r="AD1396" i="2"/>
  <c r="AD1397" i="2"/>
  <c r="AD1398" i="2"/>
  <c r="AD1399" i="2"/>
  <c r="AD1400" i="2"/>
  <c r="AD1401" i="2"/>
  <c r="AD1402" i="2"/>
  <c r="AD1403" i="2"/>
  <c r="AD1404" i="2"/>
  <c r="AD1405" i="2"/>
  <c r="AD1406" i="2"/>
  <c r="AD1407" i="2"/>
  <c r="AD1408" i="2"/>
  <c r="AD1409" i="2"/>
  <c r="AD1410" i="2"/>
  <c r="AD1411" i="2"/>
  <c r="AD1412" i="2"/>
  <c r="AD1413" i="2"/>
  <c r="AD1414" i="2"/>
  <c r="AD1415" i="2"/>
  <c r="AD1416" i="2"/>
  <c r="AD1417" i="2"/>
  <c r="AD1418" i="2"/>
  <c r="AD1419" i="2"/>
  <c r="AD1420" i="2"/>
  <c r="AD1421" i="2"/>
  <c r="AD1422" i="2"/>
  <c r="AD1423" i="2"/>
  <c r="AD1424" i="2"/>
  <c r="AD1425" i="2"/>
  <c r="AD1426" i="2"/>
  <c r="AD1427" i="2"/>
  <c r="AD1428" i="2"/>
  <c r="AD1429" i="2"/>
  <c r="AD1430" i="2"/>
  <c r="AD1431" i="2"/>
  <c r="AD1432" i="2"/>
  <c r="AD1433" i="2"/>
  <c r="AD1434" i="2"/>
  <c r="AD1435" i="2"/>
  <c r="AD1436" i="2"/>
  <c r="AD1437" i="2"/>
  <c r="AD1438" i="2"/>
  <c r="AD1439" i="2"/>
  <c r="AD1440" i="2"/>
  <c r="AD1441" i="2"/>
  <c r="AD1442" i="2"/>
  <c r="AD1443" i="2"/>
  <c r="AD1444" i="2"/>
  <c r="AD1445" i="2"/>
  <c r="AD1446" i="2"/>
  <c r="AD1447" i="2"/>
  <c r="AD1448" i="2"/>
  <c r="AD1449" i="2"/>
  <c r="AD1450" i="2"/>
  <c r="AD1451" i="2"/>
  <c r="AD1452" i="2"/>
  <c r="AD1453" i="2"/>
  <c r="AD1454" i="2"/>
  <c r="AD1455" i="2"/>
  <c r="AD1456" i="2"/>
  <c r="AD1457" i="2"/>
  <c r="AD1458" i="2"/>
  <c r="AD1459" i="2"/>
  <c r="AD1460" i="2"/>
  <c r="AD1461" i="2"/>
  <c r="AD1462" i="2"/>
  <c r="AD1463" i="2"/>
  <c r="AD1464" i="2"/>
  <c r="AD1465" i="2"/>
  <c r="AD1466" i="2"/>
  <c r="AD1467" i="2"/>
  <c r="AD1468" i="2"/>
  <c r="AD1469" i="2"/>
  <c r="AD1470" i="2"/>
  <c r="AD1471" i="2"/>
  <c r="AD1472" i="2"/>
  <c r="AD1473" i="2"/>
  <c r="AD1474" i="2"/>
  <c r="AD1475" i="2"/>
  <c r="AD1476" i="2"/>
  <c r="AD1477" i="2"/>
  <c r="AD1478" i="2"/>
  <c r="AD1479" i="2"/>
  <c r="AD1480" i="2"/>
  <c r="AD1481" i="2"/>
  <c r="AD1482" i="2"/>
  <c r="AD1483" i="2"/>
  <c r="AD1484" i="2"/>
  <c r="AD1485" i="2"/>
  <c r="AD1486" i="2"/>
  <c r="AD1487" i="2"/>
  <c r="AD1488" i="2"/>
  <c r="AD1489" i="2"/>
  <c r="AD1490" i="2"/>
  <c r="AD1491" i="2"/>
  <c r="AD1492" i="2"/>
  <c r="AD1493" i="2"/>
  <c r="AD1494" i="2"/>
  <c r="AD1495" i="2"/>
  <c r="AD1496" i="2"/>
  <c r="AD1497" i="2"/>
  <c r="AD1498" i="2"/>
  <c r="AD1499" i="2"/>
  <c r="AD1500" i="2"/>
  <c r="AD1501" i="2"/>
  <c r="AD1502" i="2"/>
  <c r="AD1503" i="2"/>
  <c r="AD1504" i="2"/>
  <c r="AD1505" i="2"/>
  <c r="AD1506" i="2"/>
  <c r="AD1507" i="2"/>
  <c r="AD1508" i="2"/>
  <c r="AD1509" i="2"/>
  <c r="AD1510" i="2"/>
  <c r="AD1511" i="2"/>
  <c r="AD1512" i="2"/>
  <c r="AD1513" i="2"/>
  <c r="AD1514" i="2"/>
  <c r="AD1515" i="2"/>
  <c r="AD1516" i="2"/>
  <c r="AD1517" i="2"/>
  <c r="AD1518" i="2"/>
  <c r="AD1519" i="2"/>
  <c r="AD1520" i="2"/>
  <c r="AD1521" i="2"/>
  <c r="AD1522" i="2"/>
  <c r="AD1523" i="2"/>
  <c r="AD1524" i="2"/>
  <c r="AD1525" i="2"/>
  <c r="AD1526" i="2"/>
  <c r="AD1527" i="2"/>
  <c r="AD1528" i="2"/>
  <c r="AD1529" i="2"/>
  <c r="AD1530" i="2"/>
  <c r="AD1531" i="2"/>
  <c r="AD1532" i="2"/>
  <c r="AD1533" i="2"/>
  <c r="AD1534" i="2"/>
  <c r="AD1535" i="2"/>
  <c r="AD1536" i="2"/>
  <c r="AD1537" i="2"/>
  <c r="AD1538" i="2"/>
  <c r="AD1539" i="2"/>
  <c r="AD1540" i="2"/>
  <c r="AD1541" i="2"/>
  <c r="AD1542" i="2"/>
  <c r="AD1543" i="2"/>
  <c r="AD1544" i="2"/>
  <c r="AD1545" i="2"/>
  <c r="AD1546" i="2"/>
  <c r="AD1547" i="2"/>
  <c r="AD1548" i="2"/>
  <c r="AD1549" i="2"/>
  <c r="AD1550" i="2"/>
  <c r="AD1551" i="2"/>
  <c r="AD1552" i="2"/>
  <c r="AD1553" i="2"/>
  <c r="AD1554" i="2"/>
  <c r="AD1555" i="2"/>
  <c r="AD1556" i="2"/>
  <c r="AD1557" i="2"/>
  <c r="AD1558" i="2"/>
  <c r="AD1559" i="2"/>
  <c r="AD1560" i="2"/>
  <c r="AD1561" i="2"/>
  <c r="AD1562" i="2"/>
  <c r="AD1563" i="2"/>
  <c r="AD1564" i="2"/>
  <c r="AD1565" i="2"/>
  <c r="AD1566" i="2"/>
  <c r="AD1567" i="2"/>
  <c r="AD1568" i="2"/>
  <c r="AD1569" i="2"/>
  <c r="AD1570" i="2"/>
  <c r="AD1571" i="2"/>
  <c r="AD1572" i="2"/>
  <c r="AD1573" i="2"/>
  <c r="AD1574" i="2"/>
  <c r="AD1575" i="2"/>
  <c r="AD1576" i="2"/>
  <c r="AD1577" i="2"/>
  <c r="AD1578" i="2"/>
  <c r="AD1579" i="2"/>
  <c r="AD1580" i="2"/>
  <c r="AD1581" i="2"/>
  <c r="AD1582" i="2"/>
  <c r="AD1583" i="2"/>
  <c r="AD1584" i="2"/>
  <c r="AD1585" i="2"/>
  <c r="AD1586" i="2"/>
  <c r="AD1587" i="2"/>
  <c r="AD1588" i="2"/>
  <c r="AD1589" i="2"/>
  <c r="AD1590" i="2"/>
  <c r="AD1591" i="2"/>
  <c r="AD1592" i="2"/>
  <c r="AD1593" i="2"/>
  <c r="AD1594" i="2"/>
  <c r="AD1595" i="2"/>
  <c r="AD1596" i="2"/>
  <c r="AD1597" i="2"/>
  <c r="AD1598" i="2"/>
  <c r="AD1599" i="2"/>
  <c r="AD1600" i="2"/>
  <c r="AD1601" i="2"/>
  <c r="AD1602" i="2"/>
  <c r="AD1603" i="2"/>
  <c r="AD1604" i="2"/>
  <c r="AD1605" i="2"/>
  <c r="AD1606" i="2"/>
  <c r="AD1607" i="2"/>
  <c r="AD1608" i="2"/>
  <c r="AD1609" i="2"/>
  <c r="AD1610" i="2"/>
  <c r="AD1611" i="2"/>
  <c r="AD1612" i="2"/>
  <c r="AD1613" i="2"/>
  <c r="AD1614" i="2"/>
  <c r="AD1615" i="2"/>
  <c r="AD1616" i="2"/>
  <c r="AD1617" i="2"/>
  <c r="AD1618" i="2"/>
  <c r="AD1619" i="2"/>
  <c r="AD1620" i="2"/>
  <c r="AD1621" i="2"/>
  <c r="AD1622" i="2"/>
  <c r="AD1623" i="2"/>
  <c r="AD1624" i="2"/>
  <c r="AD1625" i="2"/>
  <c r="AD1626" i="2"/>
  <c r="AD1627" i="2"/>
  <c r="AD1628" i="2"/>
  <c r="AD1629" i="2"/>
  <c r="AD1630" i="2"/>
  <c r="AD1631" i="2"/>
  <c r="AD1632" i="2"/>
  <c r="AD1633" i="2"/>
  <c r="AD1634" i="2"/>
  <c r="AD1635" i="2"/>
  <c r="AD1636" i="2"/>
  <c r="AD1637" i="2"/>
  <c r="AD1638" i="2"/>
  <c r="AD1639" i="2"/>
  <c r="AD1640" i="2"/>
  <c r="AD1641" i="2"/>
  <c r="AD1642" i="2"/>
  <c r="AD1643" i="2"/>
  <c r="AD1644" i="2"/>
  <c r="AD1645" i="2"/>
  <c r="AD1646" i="2"/>
  <c r="AD1647" i="2"/>
  <c r="AD1648" i="2"/>
  <c r="AD1649" i="2"/>
  <c r="AD1650" i="2"/>
  <c r="AD1651" i="2"/>
  <c r="AD1652" i="2"/>
  <c r="AD1653" i="2"/>
  <c r="AD1654" i="2"/>
  <c r="AD1655" i="2"/>
  <c r="AD1656" i="2"/>
  <c r="AD1657" i="2"/>
  <c r="AD1658" i="2"/>
  <c r="AD1659" i="2"/>
  <c r="AD1660" i="2"/>
  <c r="AD1661" i="2"/>
  <c r="AD1662" i="2"/>
  <c r="AD1663" i="2"/>
  <c r="AD1664" i="2"/>
  <c r="AD1665" i="2"/>
  <c r="AD1666" i="2"/>
  <c r="AD1667" i="2"/>
  <c r="AD1668" i="2"/>
  <c r="AD1669" i="2"/>
  <c r="AD1670" i="2"/>
  <c r="AD1671" i="2"/>
  <c r="AD1672" i="2"/>
  <c r="AD1673" i="2"/>
  <c r="AD1674" i="2"/>
  <c r="AD1675" i="2"/>
  <c r="AD1676" i="2"/>
  <c r="AD1677" i="2"/>
  <c r="AD1678" i="2"/>
  <c r="AD1679" i="2"/>
  <c r="AD1680" i="2"/>
  <c r="AD1681" i="2"/>
  <c r="AD1682" i="2"/>
  <c r="AD1683" i="2"/>
  <c r="AD1684" i="2"/>
  <c r="AD1685" i="2"/>
  <c r="AD1686" i="2"/>
  <c r="AD1687" i="2"/>
  <c r="AD1688" i="2"/>
  <c r="AD1689" i="2"/>
  <c r="AD1690" i="2"/>
  <c r="AD1691" i="2"/>
  <c r="AD1692" i="2"/>
  <c r="AD1693" i="2"/>
  <c r="AD1694" i="2"/>
  <c r="AD1695" i="2"/>
  <c r="AD1696" i="2"/>
  <c r="AD1697" i="2"/>
  <c r="AD1698" i="2"/>
  <c r="AD1699" i="2"/>
  <c r="AD1700" i="2"/>
  <c r="AD1701" i="2"/>
  <c r="AD1702" i="2"/>
  <c r="AD1703" i="2"/>
  <c r="AD1704" i="2"/>
  <c r="AD1705" i="2"/>
  <c r="AD1706" i="2"/>
  <c r="AD1707" i="2"/>
  <c r="AD1708" i="2"/>
  <c r="AD1709" i="2"/>
  <c r="AD1710" i="2"/>
  <c r="AD1711" i="2"/>
  <c r="AD1712" i="2"/>
  <c r="AD1713" i="2"/>
  <c r="AD1714" i="2"/>
  <c r="AD1715" i="2"/>
  <c r="AD1716" i="2"/>
  <c r="AD1717" i="2"/>
  <c r="AD1718" i="2"/>
  <c r="AD1719" i="2"/>
  <c r="AD1720" i="2"/>
  <c r="AD1721" i="2"/>
  <c r="AD1722" i="2"/>
  <c r="AD1723" i="2"/>
  <c r="AD1724" i="2"/>
  <c r="AD1725" i="2"/>
  <c r="AD1726" i="2"/>
  <c r="AD1727" i="2"/>
  <c r="AD1728" i="2"/>
  <c r="AD1729" i="2"/>
  <c r="AD1730" i="2"/>
  <c r="AD1731" i="2"/>
  <c r="AD1732" i="2"/>
  <c r="AD1733" i="2"/>
  <c r="AD1734" i="2"/>
  <c r="AD1735" i="2"/>
  <c r="AD1736" i="2"/>
  <c r="AD1737" i="2"/>
  <c r="AD1738" i="2"/>
  <c r="AD1739" i="2"/>
  <c r="AD1740" i="2"/>
  <c r="AD1741" i="2"/>
  <c r="AD1742" i="2"/>
  <c r="AD1743" i="2"/>
  <c r="AD1744" i="2"/>
  <c r="AD1745" i="2"/>
  <c r="AD1746" i="2"/>
  <c r="AD1747" i="2"/>
  <c r="AD1748" i="2"/>
  <c r="AD1749" i="2"/>
  <c r="AD1750" i="2"/>
  <c r="AD1751" i="2"/>
  <c r="AD1752" i="2"/>
  <c r="AD1753" i="2"/>
  <c r="AD1754" i="2"/>
  <c r="AD1755" i="2"/>
  <c r="AD1756" i="2"/>
  <c r="AD1757" i="2"/>
  <c r="AD1758" i="2"/>
  <c r="AD1759" i="2"/>
  <c r="AD1760" i="2"/>
  <c r="AD1761" i="2"/>
  <c r="AD1762" i="2"/>
  <c r="AD1763" i="2"/>
  <c r="AD1764" i="2"/>
  <c r="AD1765" i="2"/>
  <c r="AD1766" i="2"/>
  <c r="AD1767" i="2"/>
  <c r="AD1768" i="2"/>
  <c r="AD1769" i="2"/>
  <c r="AD1770" i="2"/>
  <c r="AD1771" i="2"/>
  <c r="AD1772" i="2"/>
  <c r="AD1773" i="2"/>
  <c r="AD1774" i="2"/>
  <c r="AD1775" i="2"/>
  <c r="AD1776" i="2"/>
  <c r="AD1777" i="2"/>
  <c r="AD1778" i="2"/>
  <c r="AD1779" i="2"/>
  <c r="AD1780" i="2"/>
  <c r="AD1781" i="2"/>
  <c r="AD1782" i="2"/>
  <c r="AD1783" i="2"/>
  <c r="AD1784" i="2"/>
  <c r="AD1785" i="2"/>
  <c r="AD1786" i="2"/>
  <c r="AD1787" i="2"/>
  <c r="AD1788" i="2"/>
  <c r="AD1789" i="2"/>
  <c r="AD1790" i="2"/>
  <c r="AD1791" i="2"/>
  <c r="AD1792" i="2"/>
  <c r="AD1793" i="2"/>
  <c r="AD1794" i="2"/>
  <c r="AD1795" i="2"/>
  <c r="AD1796" i="2"/>
  <c r="AD1797" i="2"/>
  <c r="AD1798" i="2"/>
  <c r="AD1799" i="2"/>
  <c r="AD1800" i="2"/>
  <c r="AD1801" i="2"/>
  <c r="AD1802" i="2"/>
  <c r="AD1803" i="2"/>
  <c r="AD1804" i="2"/>
  <c r="AD1805" i="2"/>
  <c r="AD1806" i="2"/>
  <c r="AD1807" i="2"/>
  <c r="AD1808" i="2"/>
  <c r="AD1809" i="2"/>
  <c r="AD1810" i="2"/>
  <c r="AD1811" i="2"/>
  <c r="AD1812" i="2"/>
  <c r="AD1813" i="2"/>
  <c r="AD1814" i="2"/>
  <c r="AD1815" i="2"/>
  <c r="AD1816" i="2"/>
  <c r="AD1817" i="2"/>
  <c r="AD1818" i="2"/>
  <c r="AD1819" i="2"/>
  <c r="AD1820" i="2"/>
  <c r="AD1821" i="2"/>
  <c r="AD1822" i="2"/>
  <c r="AD1823" i="2"/>
  <c r="AD1824" i="2"/>
  <c r="AD1825" i="2"/>
  <c r="AD1826" i="2"/>
  <c r="AD1827" i="2"/>
  <c r="AD1828" i="2"/>
  <c r="AD1829" i="2"/>
  <c r="AD1830" i="2"/>
  <c r="AD1831" i="2"/>
  <c r="AD1832" i="2"/>
  <c r="AD1833" i="2"/>
  <c r="AD1834" i="2"/>
  <c r="AD1835" i="2"/>
  <c r="AD1836" i="2"/>
  <c r="AD1837" i="2"/>
  <c r="AD1838" i="2"/>
  <c r="AD1839" i="2"/>
  <c r="AD1840" i="2"/>
  <c r="AD1841" i="2"/>
  <c r="AD1842" i="2"/>
  <c r="AD1843" i="2"/>
  <c r="AD1844" i="2"/>
  <c r="AD1845" i="2"/>
  <c r="AD1846" i="2"/>
  <c r="AD1847" i="2"/>
  <c r="AD1848" i="2"/>
  <c r="AD1849" i="2"/>
  <c r="AD1850" i="2"/>
  <c r="AD1851" i="2"/>
  <c r="AD1852" i="2"/>
  <c r="AD1853" i="2"/>
  <c r="AD1854" i="2"/>
  <c r="AD1855" i="2"/>
  <c r="AD1856" i="2"/>
  <c r="AD1857" i="2"/>
  <c r="AD1858" i="2"/>
  <c r="AD1859" i="2"/>
  <c r="AD1860" i="2"/>
  <c r="AD1861" i="2"/>
  <c r="AD1862" i="2"/>
  <c r="AD1863" i="2"/>
  <c r="AD1864" i="2"/>
  <c r="AD1865" i="2"/>
  <c r="AD1866" i="2"/>
  <c r="AD1867" i="2"/>
  <c r="AD1868" i="2"/>
  <c r="AD1869" i="2"/>
  <c r="AD1870" i="2"/>
  <c r="AD1871" i="2"/>
  <c r="AD1872" i="2"/>
  <c r="AD1873" i="2"/>
  <c r="AD1874" i="2"/>
  <c r="AD1875" i="2"/>
  <c r="AD1876" i="2"/>
  <c r="AD1877" i="2"/>
  <c r="AD1878" i="2"/>
  <c r="AD1879" i="2"/>
  <c r="AD1880" i="2"/>
  <c r="AD1881" i="2"/>
  <c r="AD1882" i="2"/>
  <c r="AD1883" i="2"/>
  <c r="AD1884" i="2"/>
  <c r="AD1885" i="2"/>
  <c r="AD1886" i="2"/>
  <c r="AD1887" i="2"/>
  <c r="AD1888" i="2"/>
  <c r="AD1889" i="2"/>
  <c r="AD1890" i="2"/>
  <c r="AD1891" i="2"/>
  <c r="AD1892" i="2"/>
  <c r="AD1893" i="2"/>
  <c r="AD1894" i="2"/>
  <c r="AD1895" i="2"/>
  <c r="AD1896" i="2"/>
  <c r="AD1897" i="2"/>
  <c r="AD1898" i="2"/>
  <c r="AD1899" i="2"/>
  <c r="AD1900" i="2"/>
  <c r="AD1901" i="2"/>
  <c r="AD1902" i="2"/>
  <c r="AD1903" i="2"/>
  <c r="AD1904" i="2"/>
  <c r="AD1905" i="2"/>
  <c r="AD1906" i="2"/>
  <c r="AD1907" i="2"/>
  <c r="AD1908" i="2"/>
  <c r="AD1909" i="2"/>
  <c r="AD1910" i="2"/>
  <c r="AD1911" i="2"/>
  <c r="AD1912" i="2"/>
  <c r="AD1913" i="2"/>
  <c r="AD1914" i="2"/>
  <c r="AD1915" i="2"/>
  <c r="AD1916" i="2"/>
  <c r="AD1917" i="2"/>
  <c r="AD1918" i="2"/>
  <c r="AD1919" i="2"/>
  <c r="AD1920" i="2"/>
  <c r="AD1921" i="2"/>
  <c r="AD1922" i="2"/>
  <c r="AD1923" i="2"/>
  <c r="AD1924" i="2"/>
  <c r="AD1925" i="2"/>
  <c r="AD1926" i="2"/>
  <c r="AD1927" i="2"/>
  <c r="AD1928" i="2"/>
  <c r="AD1929" i="2"/>
  <c r="AD1930" i="2"/>
  <c r="AD1931" i="2"/>
  <c r="AD1932" i="2"/>
  <c r="AD1933" i="2"/>
  <c r="AD1934" i="2"/>
  <c r="AD1935" i="2"/>
  <c r="AD1936" i="2"/>
  <c r="AD1937" i="2"/>
  <c r="AD1938" i="2"/>
  <c r="AD1939" i="2"/>
  <c r="AD1940" i="2"/>
  <c r="AD1941" i="2"/>
  <c r="AD1942" i="2"/>
  <c r="AD1943" i="2"/>
  <c r="AD1944" i="2"/>
  <c r="AD1945" i="2"/>
  <c r="AD1946" i="2"/>
  <c r="AD1947" i="2"/>
  <c r="AD1948" i="2"/>
  <c r="AD1949" i="2"/>
  <c r="AD1950" i="2"/>
  <c r="AD1951" i="2"/>
  <c r="AD1952" i="2"/>
  <c r="AD1953" i="2"/>
  <c r="AD1954" i="2"/>
  <c r="AD1955" i="2"/>
  <c r="AD1956" i="2"/>
  <c r="AD1957" i="2"/>
  <c r="AD1958" i="2"/>
  <c r="AD1959" i="2"/>
  <c r="AD1960" i="2"/>
  <c r="AD1961" i="2"/>
  <c r="AD1962" i="2"/>
  <c r="AD1963" i="2"/>
  <c r="AD1964" i="2"/>
  <c r="AD1965" i="2"/>
  <c r="AD1966" i="2"/>
  <c r="AD1967" i="2"/>
  <c r="AD1968" i="2"/>
  <c r="AD1969" i="2"/>
  <c r="AD1970" i="2"/>
  <c r="AD1971" i="2"/>
  <c r="AD1972" i="2"/>
  <c r="AD1973" i="2"/>
  <c r="AD1974" i="2"/>
  <c r="AD1975" i="2"/>
  <c r="AD1976" i="2"/>
  <c r="AD1977" i="2"/>
  <c r="AD1978" i="2"/>
  <c r="AD1979" i="2"/>
  <c r="AD1980" i="2"/>
  <c r="AD1981" i="2"/>
  <c r="AD1982" i="2"/>
  <c r="AD1983" i="2"/>
  <c r="AD1984" i="2"/>
  <c r="AD1985" i="2"/>
  <c r="AD1986" i="2"/>
  <c r="AD1987" i="2"/>
  <c r="AD1988" i="2"/>
  <c r="AD1989" i="2"/>
  <c r="AD1990" i="2"/>
  <c r="AD1991" i="2"/>
  <c r="AD1992" i="2"/>
  <c r="AD1993" i="2"/>
  <c r="AD1994" i="2"/>
  <c r="AD1995" i="2"/>
  <c r="AD1996" i="2"/>
  <c r="AD1997" i="2"/>
  <c r="AD1998" i="2"/>
  <c r="AD1999" i="2"/>
  <c r="AD2000" i="2"/>
  <c r="AD2001" i="2"/>
  <c r="AD2002" i="2"/>
  <c r="AD2003" i="2"/>
  <c r="AD2004" i="2"/>
  <c r="AD2005" i="2"/>
  <c r="AD2006" i="2"/>
  <c r="AD2007" i="2"/>
  <c r="AD2008" i="2"/>
  <c r="AD2009" i="2"/>
  <c r="AD2010" i="2"/>
  <c r="AD2011" i="2"/>
  <c r="AD2012" i="2"/>
  <c r="AD2013" i="2"/>
  <c r="AD2014" i="2"/>
  <c r="AD2015" i="2"/>
  <c r="AD2016" i="2"/>
  <c r="AD2017" i="2"/>
  <c r="AD2018" i="2"/>
  <c r="AD2019" i="2"/>
  <c r="AD2020" i="2"/>
  <c r="AD2021" i="2"/>
  <c r="AD2022" i="2"/>
  <c r="AD2023" i="2"/>
  <c r="AD2024" i="2"/>
  <c r="AD2025" i="2"/>
  <c r="AD2026" i="2"/>
  <c r="AD2027" i="2"/>
  <c r="AD2028" i="2"/>
  <c r="AD2029" i="2"/>
  <c r="AD2030" i="2"/>
  <c r="AD2031" i="2"/>
  <c r="AD2032" i="2"/>
  <c r="AD2033" i="2"/>
  <c r="AD2034" i="2"/>
  <c r="AD2035" i="2"/>
  <c r="AD2036" i="2"/>
  <c r="AD2037" i="2"/>
  <c r="AD2038" i="2"/>
  <c r="AD2039" i="2"/>
  <c r="AD2040" i="2"/>
  <c r="AD2041" i="2"/>
  <c r="AD2042" i="2"/>
  <c r="AD2043" i="2"/>
  <c r="AD2044" i="2"/>
  <c r="AD2045" i="2"/>
  <c r="AD2046" i="2"/>
  <c r="AD2047" i="2"/>
  <c r="AD2048" i="2"/>
  <c r="AD2049" i="2"/>
  <c r="AD2050" i="2"/>
  <c r="AD2051" i="2"/>
  <c r="AD2052" i="2"/>
  <c r="AD2053" i="2"/>
  <c r="AD2054" i="2"/>
  <c r="AD2055" i="2"/>
  <c r="AD2056" i="2"/>
  <c r="AD2057" i="2"/>
  <c r="AD2058" i="2"/>
  <c r="AD2059" i="2"/>
  <c r="AD2060" i="2"/>
  <c r="AD2061" i="2"/>
  <c r="AD2062" i="2"/>
  <c r="AD2063" i="2"/>
  <c r="AD2064" i="2"/>
  <c r="AD2065" i="2"/>
  <c r="AD2066" i="2"/>
  <c r="AD2067" i="2"/>
  <c r="AD2068" i="2"/>
  <c r="AD2069" i="2"/>
  <c r="AD2070" i="2"/>
  <c r="AD2071" i="2"/>
  <c r="AD2072" i="2"/>
  <c r="AD2073" i="2"/>
  <c r="AD2074" i="2"/>
  <c r="AD2075" i="2"/>
  <c r="AD2076" i="2"/>
  <c r="AD2077" i="2"/>
  <c r="AD2078" i="2"/>
  <c r="AD2079" i="2"/>
  <c r="AD2080" i="2"/>
  <c r="AD2081" i="2"/>
  <c r="AD2082" i="2"/>
  <c r="AD2083" i="2"/>
  <c r="AD2084" i="2"/>
  <c r="AD2085" i="2"/>
  <c r="AD2086" i="2"/>
  <c r="AD2087" i="2"/>
  <c r="AD2088" i="2"/>
  <c r="AD2089" i="2"/>
  <c r="AD2090" i="2"/>
  <c r="AD2091" i="2"/>
  <c r="AD2092" i="2"/>
  <c r="AD2093" i="2"/>
  <c r="AD2094" i="2"/>
  <c r="AD2095" i="2"/>
  <c r="AD2096" i="2"/>
  <c r="AD2097" i="2"/>
  <c r="AD2098" i="2"/>
  <c r="AD2099" i="2"/>
  <c r="AD2100" i="2"/>
  <c r="AD2101" i="2"/>
  <c r="AD2102" i="2"/>
  <c r="AD2103" i="2"/>
  <c r="AD2104" i="2"/>
  <c r="AD2105" i="2"/>
  <c r="AD2106" i="2"/>
  <c r="AD2107" i="2"/>
  <c r="AD2108" i="2"/>
  <c r="AD2109" i="2"/>
  <c r="AD2110" i="2"/>
  <c r="AD2111" i="2"/>
  <c r="AD2112" i="2"/>
  <c r="AD2113" i="2"/>
  <c r="AD2114" i="2"/>
  <c r="AD2115" i="2"/>
  <c r="AD2116" i="2"/>
  <c r="AD2117" i="2"/>
  <c r="AD2118" i="2"/>
  <c r="AD2119" i="2"/>
  <c r="AD2120" i="2"/>
  <c r="AD2121" i="2"/>
  <c r="AD2122" i="2"/>
  <c r="AD2123" i="2"/>
  <c r="AD2124" i="2"/>
  <c r="AD2125" i="2"/>
  <c r="AD2126" i="2"/>
  <c r="AD2127" i="2"/>
  <c r="AD2128" i="2"/>
  <c r="AD2129" i="2"/>
  <c r="AD2130" i="2"/>
  <c r="AD2131" i="2"/>
  <c r="AD2132" i="2"/>
  <c r="AD2133" i="2"/>
  <c r="AD2134" i="2"/>
  <c r="AD2135" i="2"/>
  <c r="AD2136" i="2"/>
  <c r="AD2137" i="2"/>
  <c r="AD2138" i="2"/>
  <c r="AD2139" i="2"/>
  <c r="AD2140" i="2"/>
  <c r="AD2141" i="2"/>
  <c r="AD2142" i="2"/>
  <c r="AD2143" i="2"/>
  <c r="AD2144" i="2"/>
  <c r="AD2145" i="2"/>
  <c r="AD2146" i="2"/>
  <c r="AD2147" i="2"/>
  <c r="AD2148" i="2"/>
  <c r="AD2149" i="2"/>
  <c r="AD2150" i="2"/>
  <c r="AD2151" i="2"/>
  <c r="AD2152" i="2"/>
  <c r="AD2153" i="2"/>
  <c r="AD2154" i="2"/>
  <c r="AD2155" i="2"/>
  <c r="AD2156" i="2"/>
  <c r="AD2157" i="2"/>
  <c r="AD2158" i="2"/>
  <c r="AD2159" i="2"/>
  <c r="AD2160" i="2"/>
  <c r="AD2161" i="2"/>
  <c r="AD2162" i="2"/>
  <c r="AD2163" i="2"/>
  <c r="AD2164" i="2"/>
  <c r="AD2165" i="2"/>
  <c r="AD2166" i="2"/>
  <c r="AD2167" i="2"/>
  <c r="AD2168" i="2"/>
  <c r="AD2169" i="2"/>
  <c r="AD2170" i="2"/>
  <c r="AD2171" i="2"/>
  <c r="AD2172" i="2"/>
  <c r="AD2173" i="2"/>
  <c r="AD2174" i="2"/>
  <c r="AD2175" i="2"/>
  <c r="AD2176" i="2"/>
  <c r="AD2177" i="2"/>
  <c r="AD2178" i="2"/>
  <c r="AD2179" i="2"/>
  <c r="AD2180" i="2"/>
  <c r="AD2181" i="2"/>
  <c r="AD2182" i="2"/>
  <c r="AD2183" i="2"/>
  <c r="AD2184" i="2"/>
  <c r="AD2185" i="2"/>
  <c r="AD2186" i="2"/>
  <c r="AD2187" i="2"/>
  <c r="AD2188" i="2"/>
  <c r="AD2189" i="2"/>
  <c r="AD2190" i="2"/>
  <c r="AD2191" i="2"/>
  <c r="AD2192" i="2"/>
  <c r="AD2193" i="2"/>
  <c r="AD2194" i="2"/>
  <c r="AD2195" i="2"/>
  <c r="AD2196" i="2"/>
  <c r="AD2197" i="2"/>
  <c r="AD2198" i="2"/>
  <c r="AD2199" i="2"/>
  <c r="AD2200" i="2"/>
  <c r="AD2201" i="2"/>
  <c r="AD2202" i="2"/>
  <c r="AD2203" i="2"/>
  <c r="AD2204" i="2"/>
  <c r="AD2205" i="2"/>
  <c r="AD2206" i="2"/>
  <c r="AD2207" i="2"/>
  <c r="AD2208" i="2"/>
  <c r="AD2209" i="2"/>
  <c r="AD2210" i="2"/>
  <c r="AD2211" i="2"/>
  <c r="AD2212" i="2"/>
  <c r="AD2213" i="2"/>
  <c r="AD2214" i="2"/>
  <c r="AD2215" i="2"/>
  <c r="AD2216" i="2"/>
  <c r="AD2217" i="2"/>
  <c r="AD2218" i="2"/>
  <c r="AD2219" i="2"/>
  <c r="AD2220" i="2"/>
  <c r="AD2221" i="2"/>
  <c r="AD2222" i="2"/>
  <c r="AD2223" i="2"/>
  <c r="AD2224" i="2"/>
  <c r="AD2225" i="2"/>
  <c r="AD2226" i="2"/>
  <c r="AD2227" i="2"/>
  <c r="AD2228" i="2"/>
  <c r="AD2229" i="2"/>
  <c r="AD2230" i="2"/>
  <c r="AD2231" i="2"/>
  <c r="AD2232" i="2"/>
  <c r="AD2233" i="2"/>
  <c r="AD2234" i="2"/>
  <c r="AD2235" i="2"/>
  <c r="AD2236" i="2"/>
  <c r="AD2237" i="2"/>
  <c r="AD2238" i="2"/>
  <c r="AD2239" i="2"/>
  <c r="AD2240" i="2"/>
  <c r="AD2241" i="2"/>
  <c r="AD2242" i="2"/>
  <c r="AD2243" i="2"/>
  <c r="AD2244" i="2"/>
  <c r="AD2245" i="2"/>
  <c r="AD2246" i="2"/>
  <c r="AD2247" i="2"/>
  <c r="AD2248" i="2"/>
  <c r="AD2249" i="2"/>
  <c r="AD2250" i="2"/>
  <c r="AD2251" i="2"/>
  <c r="AD2252" i="2"/>
  <c r="AD2253" i="2"/>
  <c r="AD2254" i="2"/>
  <c r="AD2255" i="2"/>
  <c r="AD2256" i="2"/>
  <c r="AD2257" i="2"/>
  <c r="AD2258" i="2"/>
  <c r="AD2259" i="2"/>
  <c r="AD2260" i="2"/>
  <c r="AD2261" i="2"/>
  <c r="AD2262" i="2"/>
  <c r="AD2263" i="2"/>
  <c r="AD2264" i="2"/>
  <c r="AD2265" i="2"/>
  <c r="AD2266" i="2"/>
  <c r="AD2267" i="2"/>
  <c r="AD2268" i="2"/>
  <c r="AD2269" i="2"/>
  <c r="AD2270" i="2"/>
  <c r="AD2271" i="2"/>
  <c r="AD2272" i="2"/>
  <c r="AD2273" i="2"/>
  <c r="AD2274" i="2"/>
  <c r="AD2275" i="2"/>
  <c r="AD2276" i="2"/>
  <c r="AD2277" i="2"/>
  <c r="AD2278" i="2"/>
  <c r="AD2279" i="2"/>
  <c r="AD2280" i="2"/>
  <c r="AD2281" i="2"/>
  <c r="AD2282" i="2"/>
  <c r="AD2283" i="2"/>
  <c r="AD2284" i="2"/>
  <c r="AD2285" i="2"/>
  <c r="AD2286" i="2"/>
  <c r="AD2287" i="2"/>
  <c r="AD2288" i="2"/>
  <c r="AD2289" i="2"/>
  <c r="AD2290" i="2"/>
  <c r="AD2291" i="2"/>
  <c r="AD2292" i="2"/>
  <c r="AD2293" i="2"/>
  <c r="AD2294" i="2"/>
  <c r="AD2295" i="2"/>
  <c r="AD2296" i="2"/>
  <c r="AD2297" i="2"/>
  <c r="AD2298" i="2"/>
  <c r="AD2299" i="2"/>
  <c r="AD2300" i="2"/>
  <c r="AD2301" i="2"/>
  <c r="AD2302" i="2"/>
  <c r="AD2303" i="2"/>
  <c r="AD2304" i="2"/>
  <c r="AD2305" i="2"/>
  <c r="AD2306" i="2"/>
  <c r="AD2307" i="2"/>
  <c r="AD2308" i="2"/>
  <c r="AD2309" i="2"/>
  <c r="AD2310" i="2"/>
  <c r="AD2311" i="2"/>
  <c r="AD2312" i="2"/>
  <c r="AD2313" i="2"/>
  <c r="AD2314" i="2"/>
  <c r="AD2315" i="2"/>
  <c r="AD2316" i="2"/>
  <c r="AD2317" i="2"/>
  <c r="AD2318" i="2"/>
  <c r="AD2319" i="2"/>
  <c r="AD2320" i="2"/>
  <c r="AD2321" i="2"/>
  <c r="AD2322" i="2"/>
  <c r="AD2323" i="2"/>
  <c r="AD2324" i="2"/>
  <c r="AD2325" i="2"/>
  <c r="AD2326" i="2"/>
  <c r="AD2327" i="2"/>
  <c r="AD2328" i="2"/>
  <c r="AD2329" i="2"/>
  <c r="AD2330" i="2"/>
  <c r="AD2331" i="2"/>
  <c r="AD2332" i="2"/>
  <c r="AD2333" i="2"/>
  <c r="AD2334" i="2"/>
  <c r="AD2335" i="2"/>
  <c r="AD2336" i="2"/>
  <c r="AD2337" i="2"/>
  <c r="AD2338" i="2"/>
  <c r="AD2339" i="2"/>
  <c r="AD2340" i="2"/>
  <c r="AD2341" i="2"/>
  <c r="AD2342" i="2"/>
  <c r="AD2343" i="2"/>
  <c r="AD2344" i="2"/>
  <c r="AD2345" i="2"/>
  <c r="AD2346" i="2"/>
  <c r="AD2347" i="2"/>
  <c r="AD2348" i="2"/>
  <c r="AD2349" i="2"/>
  <c r="AD2350" i="2"/>
  <c r="AD2351" i="2"/>
  <c r="AD2352" i="2"/>
  <c r="AD2353" i="2"/>
  <c r="AD2354" i="2"/>
  <c r="AD2355" i="2"/>
  <c r="AD2356" i="2"/>
  <c r="AD2357" i="2"/>
  <c r="AD2358" i="2"/>
  <c r="AD2359" i="2"/>
  <c r="AD2360" i="2"/>
  <c r="AD2361" i="2"/>
  <c r="AD2362" i="2"/>
  <c r="AD2363" i="2"/>
  <c r="AD2364" i="2"/>
  <c r="AD2365" i="2"/>
  <c r="AD2366" i="2"/>
  <c r="AD2367" i="2"/>
  <c r="AD2368" i="2"/>
  <c r="AD2369" i="2"/>
  <c r="AD2370" i="2"/>
  <c r="AD2371" i="2"/>
  <c r="AD2372" i="2"/>
  <c r="AD2373" i="2"/>
  <c r="AD2374" i="2"/>
  <c r="AD2375" i="2"/>
  <c r="AD2376" i="2"/>
  <c r="AD2377" i="2"/>
  <c r="AD2378" i="2"/>
  <c r="AD2379" i="2"/>
  <c r="AD2380" i="2"/>
  <c r="AD2381" i="2"/>
  <c r="AD2382" i="2"/>
  <c r="AD2383" i="2"/>
  <c r="AD2384" i="2"/>
  <c r="AD2385" i="2"/>
  <c r="AD2386" i="2"/>
  <c r="AD2387" i="2"/>
  <c r="AD2388" i="2"/>
  <c r="AD2389" i="2"/>
  <c r="AD2390" i="2"/>
  <c r="AD2391" i="2"/>
  <c r="AD2392" i="2"/>
  <c r="AD2393" i="2"/>
  <c r="AD2394" i="2"/>
  <c r="AD2395" i="2"/>
  <c r="AD2396" i="2"/>
  <c r="AD2397" i="2"/>
  <c r="AD2398" i="2"/>
  <c r="AD2399" i="2"/>
  <c r="AD2400" i="2"/>
  <c r="AD2401" i="2"/>
  <c r="AD2402" i="2"/>
  <c r="AD2403" i="2"/>
  <c r="AD2404" i="2"/>
  <c r="AD2405" i="2"/>
  <c r="AD2406" i="2"/>
  <c r="AD2407" i="2"/>
  <c r="AD2408" i="2"/>
  <c r="AD2409" i="2"/>
  <c r="AD2410" i="2"/>
  <c r="AD2411" i="2"/>
  <c r="AD2412" i="2"/>
  <c r="AD2413" i="2"/>
  <c r="AD2414" i="2"/>
  <c r="AD2415" i="2"/>
  <c r="AD2416" i="2"/>
  <c r="AD2417" i="2"/>
  <c r="AD2418" i="2"/>
  <c r="AD2419" i="2"/>
  <c r="AD2420" i="2"/>
  <c r="AD2421" i="2"/>
  <c r="AD2422" i="2"/>
  <c r="AD2423" i="2"/>
  <c r="AD2424" i="2"/>
  <c r="AD2425" i="2"/>
  <c r="AD2426" i="2"/>
  <c r="AD2427" i="2"/>
  <c r="AD2428" i="2"/>
  <c r="AD2429" i="2"/>
  <c r="AD2430" i="2"/>
  <c r="AD2431" i="2"/>
  <c r="AD2432" i="2"/>
  <c r="AD2433" i="2"/>
  <c r="AD2434" i="2"/>
  <c r="AD2435" i="2"/>
  <c r="AD2436" i="2"/>
  <c r="AD2437" i="2"/>
  <c r="AD2438" i="2"/>
  <c r="AD2439" i="2"/>
  <c r="AD2440" i="2"/>
  <c r="AD2441" i="2"/>
  <c r="AD2442" i="2"/>
  <c r="AD2443" i="2"/>
  <c r="AD2444" i="2"/>
  <c r="AD2445" i="2"/>
  <c r="AD2446" i="2"/>
  <c r="AD2447" i="2"/>
  <c r="AD2448" i="2"/>
  <c r="AD2449" i="2"/>
  <c r="AD2450" i="2"/>
  <c r="AD2451" i="2"/>
  <c r="AD2452" i="2"/>
  <c r="AD2453" i="2"/>
  <c r="AD2454" i="2"/>
  <c r="AD2455" i="2"/>
  <c r="AD2456" i="2"/>
  <c r="AD2457" i="2"/>
  <c r="AD2458" i="2"/>
  <c r="AD2459" i="2"/>
  <c r="AD2460" i="2"/>
  <c r="AD2461" i="2"/>
  <c r="AD2462" i="2"/>
  <c r="AD2463" i="2"/>
  <c r="AD2464" i="2"/>
  <c r="AD2465" i="2"/>
  <c r="AD2466" i="2"/>
  <c r="AD2467" i="2"/>
  <c r="AD2468" i="2"/>
  <c r="AD2469" i="2"/>
  <c r="AD2470" i="2"/>
  <c r="AD2471" i="2"/>
  <c r="AD2472" i="2"/>
  <c r="AD2473" i="2"/>
  <c r="AD2474" i="2"/>
  <c r="AD2475" i="2"/>
  <c r="AD2476" i="2"/>
  <c r="AD2477" i="2"/>
  <c r="AD2478" i="2"/>
  <c r="AD2479" i="2"/>
  <c r="AD2480" i="2"/>
  <c r="AD2481" i="2"/>
  <c r="AD2482" i="2"/>
  <c r="AD2483" i="2"/>
  <c r="AD2484" i="2"/>
  <c r="AD2485" i="2"/>
  <c r="AD2486" i="2"/>
  <c r="AD2487" i="2"/>
  <c r="AD2488" i="2"/>
  <c r="AD2489" i="2"/>
  <c r="AD2490" i="2"/>
  <c r="AD2491" i="2"/>
  <c r="AD2492" i="2"/>
  <c r="AD2493" i="2"/>
  <c r="AD2494" i="2"/>
  <c r="AD2495" i="2"/>
  <c r="AD2496" i="2"/>
  <c r="AD2497" i="2"/>
  <c r="AD2498" i="2"/>
  <c r="AD2499" i="2"/>
  <c r="AD2500" i="2"/>
  <c r="AD2501" i="2"/>
  <c r="AD2502" i="2"/>
  <c r="AD2503" i="2"/>
  <c r="AD2504" i="2"/>
  <c r="AD2505" i="2"/>
  <c r="AD2506" i="2"/>
  <c r="AD2507" i="2"/>
  <c r="AD2508" i="2"/>
  <c r="AD2509" i="2"/>
  <c r="AD2510" i="2"/>
  <c r="AD2511" i="2"/>
  <c r="AD2512" i="2"/>
  <c r="AD2513" i="2"/>
  <c r="AD2514" i="2"/>
  <c r="AD2515" i="2"/>
  <c r="AD2516" i="2"/>
  <c r="AD2517" i="2"/>
  <c r="AD2518" i="2"/>
  <c r="AD2519" i="2"/>
  <c r="AD2520" i="2"/>
  <c r="AD2521" i="2"/>
  <c r="AD2522" i="2"/>
  <c r="AD2523" i="2"/>
  <c r="AD2524" i="2"/>
  <c r="AD2525" i="2"/>
  <c r="AD2526" i="2"/>
  <c r="AD2527" i="2"/>
  <c r="AD2528" i="2"/>
  <c r="AD2529" i="2"/>
  <c r="AD2530" i="2"/>
  <c r="AD2531" i="2"/>
  <c r="AD2532" i="2"/>
  <c r="AD2533" i="2"/>
  <c r="AD2534" i="2"/>
  <c r="AD2535" i="2"/>
  <c r="AD2536" i="2"/>
  <c r="AD2537" i="2"/>
  <c r="AD2538" i="2"/>
  <c r="AD2539" i="2"/>
  <c r="AD2540" i="2"/>
  <c r="AD2541" i="2"/>
  <c r="AD2542" i="2"/>
  <c r="AD2543" i="2"/>
  <c r="AD2544" i="2"/>
  <c r="AD2545" i="2"/>
  <c r="AD2546" i="2"/>
  <c r="AD2547" i="2"/>
  <c r="AD2548" i="2"/>
  <c r="AD2549" i="2"/>
  <c r="AD2550" i="2"/>
  <c r="AD2551" i="2"/>
  <c r="AD2552" i="2"/>
  <c r="AD2553" i="2"/>
  <c r="AD2554" i="2"/>
  <c r="AD2555" i="2"/>
  <c r="AD2556" i="2"/>
  <c r="AD2557" i="2"/>
  <c r="AD2558" i="2"/>
  <c r="AD2559" i="2"/>
  <c r="AD2560" i="2"/>
  <c r="AD2561" i="2"/>
  <c r="AD2562" i="2"/>
  <c r="AD2563" i="2"/>
  <c r="AD2564" i="2"/>
  <c r="AD2565" i="2"/>
  <c r="AD2566" i="2"/>
  <c r="AD2567" i="2"/>
  <c r="AD2568" i="2"/>
  <c r="AD2569" i="2"/>
  <c r="AD2570" i="2"/>
  <c r="AD2571" i="2"/>
  <c r="AD2572" i="2"/>
  <c r="AD2573" i="2"/>
  <c r="AD2574" i="2"/>
  <c r="AD2575" i="2"/>
  <c r="AD2576" i="2"/>
  <c r="AD2577" i="2"/>
  <c r="AD2578" i="2"/>
  <c r="AD2579" i="2"/>
  <c r="AD2580" i="2"/>
  <c r="AD2581" i="2"/>
  <c r="AD2582" i="2"/>
  <c r="AD2583" i="2"/>
  <c r="AD2584" i="2"/>
  <c r="AD2585" i="2"/>
  <c r="AD2586" i="2"/>
  <c r="AD2587" i="2"/>
  <c r="AD2588" i="2"/>
  <c r="AD2589" i="2"/>
  <c r="AD2590" i="2"/>
  <c r="AD2591" i="2"/>
  <c r="AD2592" i="2"/>
  <c r="AD2593" i="2"/>
  <c r="AD2594" i="2"/>
  <c r="AD2595" i="2"/>
  <c r="AD2596" i="2"/>
  <c r="AD2597" i="2"/>
  <c r="AD2598" i="2"/>
  <c r="AD2599" i="2"/>
  <c r="AD2600" i="2"/>
  <c r="AD2601" i="2"/>
  <c r="AD2602" i="2"/>
  <c r="AD2603" i="2"/>
  <c r="AD2604" i="2"/>
  <c r="AD2605" i="2"/>
  <c r="AD2606" i="2"/>
  <c r="AD2607" i="2"/>
  <c r="AD2608" i="2"/>
  <c r="AD2609" i="2"/>
  <c r="AD2610" i="2"/>
  <c r="AD2611" i="2"/>
  <c r="AD2612" i="2"/>
  <c r="AD2613" i="2"/>
  <c r="AD2614" i="2"/>
  <c r="AD2615" i="2"/>
  <c r="AD2616" i="2"/>
  <c r="AD2617" i="2"/>
  <c r="AD2618" i="2"/>
  <c r="AD2619" i="2"/>
  <c r="AD2620" i="2"/>
  <c r="AD2621" i="2"/>
  <c r="AD2622" i="2"/>
  <c r="AD2623" i="2"/>
  <c r="AD2624" i="2"/>
  <c r="AD2625" i="2"/>
  <c r="AD2626" i="2"/>
  <c r="AD2627" i="2"/>
  <c r="AD2628" i="2"/>
  <c r="AD2629" i="2"/>
  <c r="AD2630" i="2"/>
  <c r="AD2631" i="2"/>
  <c r="AD2632" i="2"/>
  <c r="AD2633" i="2"/>
  <c r="AD2634" i="2"/>
  <c r="AD2635" i="2"/>
  <c r="AD2636" i="2"/>
  <c r="AD2637" i="2"/>
  <c r="AD2638" i="2"/>
  <c r="AD2639" i="2"/>
  <c r="AD2640" i="2"/>
  <c r="AD2641" i="2"/>
  <c r="AD2642" i="2"/>
  <c r="AD2643" i="2"/>
  <c r="AD2644" i="2"/>
  <c r="AD2645" i="2"/>
  <c r="AD2646" i="2"/>
  <c r="AD2647" i="2"/>
  <c r="AD2648" i="2"/>
  <c r="AD2649" i="2"/>
  <c r="AD2650" i="2"/>
  <c r="AD2651" i="2"/>
  <c r="AD2652" i="2"/>
  <c r="AD2653" i="2"/>
  <c r="AD2654" i="2"/>
  <c r="AD2655" i="2"/>
  <c r="AD2656" i="2"/>
  <c r="AD2657" i="2"/>
  <c r="AD2658" i="2"/>
  <c r="AD2659" i="2"/>
  <c r="AD2660" i="2"/>
  <c r="AD2661" i="2"/>
  <c r="AD2662" i="2"/>
  <c r="AD2663" i="2"/>
  <c r="AD2664" i="2"/>
  <c r="AD2665" i="2"/>
  <c r="AD2666" i="2"/>
  <c r="AD2667" i="2"/>
  <c r="AD2668" i="2"/>
  <c r="AD2669" i="2"/>
  <c r="AD2670" i="2"/>
  <c r="AD2671" i="2"/>
  <c r="AD2672" i="2"/>
  <c r="AD2673" i="2"/>
  <c r="AD2674" i="2"/>
  <c r="AD2675" i="2"/>
  <c r="AD2676" i="2"/>
  <c r="AD2677" i="2"/>
  <c r="AD2678" i="2"/>
  <c r="AD2679" i="2"/>
  <c r="AD2680" i="2"/>
  <c r="AD2681" i="2"/>
  <c r="AD2682" i="2"/>
  <c r="AD2683" i="2"/>
  <c r="AD2684" i="2"/>
  <c r="AD2685" i="2"/>
  <c r="AD2686" i="2"/>
  <c r="AD2687" i="2"/>
  <c r="AD2688" i="2"/>
  <c r="AD2689" i="2"/>
  <c r="AD2690" i="2"/>
  <c r="AD2691" i="2"/>
  <c r="AD2692" i="2"/>
  <c r="AD2693" i="2"/>
  <c r="AD2694" i="2"/>
  <c r="AD2695" i="2"/>
  <c r="AD2696" i="2"/>
  <c r="AD2697" i="2"/>
  <c r="AD2698" i="2"/>
  <c r="AD2699" i="2"/>
  <c r="AD2700" i="2"/>
  <c r="AD2701" i="2"/>
  <c r="AD2702" i="2"/>
  <c r="AD2703" i="2"/>
  <c r="AD2704" i="2"/>
  <c r="AD2705" i="2"/>
  <c r="AD2706" i="2"/>
  <c r="AD2707" i="2"/>
  <c r="AD2708" i="2"/>
  <c r="AD2709" i="2"/>
  <c r="AD2710" i="2"/>
  <c r="AD2711" i="2"/>
  <c r="AD2712" i="2"/>
  <c r="AD2713" i="2"/>
  <c r="AD2714" i="2"/>
  <c r="AD2715" i="2"/>
  <c r="AD2716" i="2"/>
  <c r="AD2717" i="2"/>
  <c r="AD2718" i="2"/>
  <c r="AD2719" i="2"/>
  <c r="AD2720" i="2"/>
  <c r="AD2721" i="2"/>
  <c r="AD2722" i="2"/>
  <c r="AD2723" i="2"/>
  <c r="AD2724" i="2"/>
  <c r="AD2725" i="2"/>
  <c r="AD2726" i="2"/>
  <c r="AD2727" i="2"/>
  <c r="AD2728" i="2"/>
  <c r="AD2729" i="2"/>
  <c r="AD2730" i="2"/>
  <c r="AD2731" i="2"/>
  <c r="AD2732" i="2"/>
  <c r="AD2733" i="2"/>
  <c r="AD2734" i="2"/>
  <c r="AD2735" i="2"/>
  <c r="AD2736" i="2"/>
  <c r="AD2737" i="2"/>
  <c r="AD2738" i="2"/>
  <c r="AD2739" i="2"/>
  <c r="AD2740" i="2"/>
  <c r="AD2741" i="2"/>
  <c r="AD2742" i="2"/>
  <c r="AD2743" i="2"/>
  <c r="AD2744" i="2"/>
  <c r="AD2745" i="2"/>
  <c r="AD2746" i="2"/>
  <c r="AD2747" i="2"/>
  <c r="AD2748" i="2"/>
  <c r="AD2749" i="2"/>
  <c r="AD2750" i="2"/>
  <c r="AD2751" i="2"/>
  <c r="AD2752" i="2"/>
  <c r="AD2753" i="2"/>
  <c r="AD2754" i="2"/>
  <c r="AD2755" i="2"/>
  <c r="AD2756" i="2"/>
  <c r="AD2757" i="2"/>
  <c r="AD2758" i="2"/>
  <c r="AD2759" i="2"/>
  <c r="AD2760" i="2"/>
  <c r="AD2761" i="2"/>
  <c r="AD2762" i="2"/>
  <c r="AD2763" i="2"/>
  <c r="AD2764" i="2"/>
  <c r="AD2765" i="2"/>
  <c r="AD2766" i="2"/>
  <c r="AD2767" i="2"/>
  <c r="AD2768" i="2"/>
  <c r="AD2769" i="2"/>
  <c r="AD2770" i="2"/>
  <c r="AD2771" i="2"/>
  <c r="AD2772" i="2"/>
  <c r="AD2773" i="2"/>
  <c r="AD2774" i="2"/>
  <c r="AD2775" i="2"/>
  <c r="AD2776" i="2"/>
  <c r="AD2777" i="2"/>
  <c r="AD2778" i="2"/>
  <c r="AD2779" i="2"/>
  <c r="AD2780" i="2"/>
  <c r="AD2781" i="2"/>
  <c r="AD2782" i="2"/>
  <c r="AD2783" i="2"/>
  <c r="AD2784" i="2"/>
  <c r="AD2785" i="2"/>
  <c r="AD2786" i="2"/>
  <c r="AD2787" i="2"/>
  <c r="AD2788" i="2"/>
  <c r="AD2789" i="2"/>
  <c r="AD2790" i="2"/>
  <c r="AD2791" i="2"/>
  <c r="AD2792" i="2"/>
  <c r="AD2793" i="2"/>
  <c r="AD2794" i="2"/>
  <c r="AD2795" i="2"/>
  <c r="AD2796" i="2"/>
  <c r="AD2797" i="2"/>
  <c r="AD2798" i="2"/>
  <c r="AD2799" i="2"/>
  <c r="AD2800" i="2"/>
  <c r="AD2801" i="2"/>
  <c r="AD2802" i="2"/>
  <c r="AD2803" i="2"/>
  <c r="AD2804" i="2"/>
  <c r="AD2805" i="2"/>
  <c r="AD2806" i="2"/>
  <c r="AD2807" i="2"/>
  <c r="AD2808" i="2"/>
  <c r="AD2809" i="2"/>
  <c r="AD2810" i="2"/>
  <c r="AD2811" i="2"/>
  <c r="AD2812" i="2"/>
  <c r="AD2813" i="2"/>
  <c r="AD2814" i="2"/>
  <c r="AD2815" i="2"/>
  <c r="AD2816" i="2"/>
  <c r="AD2817" i="2"/>
  <c r="AD2818" i="2"/>
  <c r="AD2819" i="2"/>
  <c r="AD2820" i="2"/>
  <c r="AD2821" i="2"/>
  <c r="AD2822" i="2"/>
  <c r="AD2823" i="2"/>
  <c r="AD2824" i="2"/>
  <c r="AD2825" i="2"/>
  <c r="AD2826" i="2"/>
  <c r="AD2827" i="2"/>
  <c r="AD2828" i="2"/>
  <c r="AD2829" i="2"/>
  <c r="AD2830" i="2"/>
  <c r="AD2831" i="2"/>
  <c r="AD2832" i="2"/>
  <c r="AD2833" i="2"/>
  <c r="AD2834" i="2"/>
  <c r="AD2835" i="2"/>
  <c r="AD2836" i="2"/>
  <c r="AD2837" i="2"/>
  <c r="AD2838" i="2"/>
  <c r="AD2839" i="2"/>
  <c r="AD2840" i="2"/>
  <c r="AD2841" i="2"/>
  <c r="AD2842" i="2"/>
  <c r="AD2843" i="2"/>
  <c r="AD2844" i="2"/>
  <c r="AD2845" i="2"/>
  <c r="AD2846" i="2"/>
  <c r="AD2847" i="2"/>
  <c r="AD2848" i="2"/>
  <c r="AD2849" i="2"/>
  <c r="AD2850" i="2"/>
  <c r="AD2851" i="2"/>
  <c r="AD2852" i="2"/>
  <c r="AD2853" i="2"/>
  <c r="AD2854" i="2"/>
  <c r="AD2855" i="2"/>
  <c r="AD2856" i="2"/>
  <c r="AD2857" i="2"/>
  <c r="AD2858" i="2"/>
  <c r="AD2859" i="2"/>
  <c r="AD2860" i="2"/>
  <c r="AD2861" i="2"/>
  <c r="AD2862" i="2"/>
  <c r="AD2863" i="2"/>
  <c r="AD2864" i="2"/>
  <c r="AD2865" i="2"/>
  <c r="AD2866" i="2"/>
  <c r="AD2867" i="2"/>
  <c r="AD2868" i="2"/>
  <c r="AD2869" i="2"/>
  <c r="AD2870" i="2"/>
  <c r="AD2871" i="2"/>
  <c r="AD2872" i="2"/>
  <c r="AD2873" i="2"/>
  <c r="AD2874" i="2"/>
  <c r="AD2875" i="2"/>
  <c r="AD2876" i="2"/>
  <c r="AD2877" i="2"/>
  <c r="AD2878" i="2"/>
  <c r="AD2879" i="2"/>
  <c r="AD2880" i="2"/>
  <c r="AD2881" i="2"/>
  <c r="AD2882" i="2"/>
  <c r="AD2883" i="2"/>
  <c r="AD2884" i="2"/>
  <c r="AD2885" i="2"/>
  <c r="AD2886" i="2"/>
  <c r="AD2887" i="2"/>
  <c r="AD2888" i="2"/>
  <c r="AD2889" i="2"/>
  <c r="AD2890" i="2"/>
  <c r="AD2891" i="2"/>
  <c r="AD2892" i="2"/>
  <c r="AD2893" i="2"/>
  <c r="AD2894" i="2"/>
  <c r="AD2895" i="2"/>
  <c r="AD2896" i="2"/>
  <c r="AD2897" i="2"/>
  <c r="AD2898" i="2"/>
  <c r="AD2899" i="2"/>
  <c r="AD2900" i="2"/>
  <c r="AD2901" i="2"/>
  <c r="AD2902" i="2"/>
  <c r="AD2903" i="2"/>
  <c r="AD2904" i="2"/>
  <c r="AD2905" i="2"/>
  <c r="AD2906" i="2"/>
  <c r="AD2907" i="2"/>
  <c r="AD2908" i="2"/>
  <c r="AD2909" i="2"/>
  <c r="AD2910" i="2"/>
  <c r="AD2911" i="2"/>
  <c r="AD2912" i="2"/>
  <c r="AD2913" i="2"/>
  <c r="AD2914" i="2"/>
  <c r="AD2915" i="2"/>
  <c r="AD2916" i="2"/>
  <c r="AD2917" i="2"/>
  <c r="AD2918" i="2"/>
  <c r="AD2919" i="2"/>
  <c r="AD2920" i="2"/>
  <c r="AD2921" i="2"/>
  <c r="AD2922" i="2"/>
  <c r="AD2923" i="2"/>
  <c r="AD2924" i="2"/>
  <c r="AD2925" i="2"/>
  <c r="AD2926" i="2"/>
  <c r="AD2927" i="2"/>
  <c r="AD2928" i="2"/>
  <c r="AD2929" i="2"/>
  <c r="AD2930" i="2"/>
  <c r="AD2931" i="2"/>
  <c r="AD2932" i="2"/>
  <c r="AD2933" i="2"/>
  <c r="AD2934" i="2"/>
  <c r="AD2935" i="2"/>
  <c r="AD2936" i="2"/>
  <c r="AD2937" i="2"/>
  <c r="AD2938" i="2"/>
  <c r="AD2939" i="2"/>
  <c r="AD2940" i="2"/>
  <c r="AD2941" i="2"/>
  <c r="AD2942" i="2"/>
  <c r="AD2943" i="2"/>
  <c r="AD2944" i="2"/>
  <c r="AD2945" i="2"/>
  <c r="AD2946" i="2"/>
  <c r="AD2947" i="2"/>
  <c r="AD2948" i="2"/>
  <c r="AD2949" i="2"/>
  <c r="AD2950" i="2"/>
  <c r="AD2951" i="2"/>
  <c r="AD2952" i="2"/>
  <c r="AD2953" i="2"/>
  <c r="AD2954" i="2"/>
  <c r="AD2955" i="2"/>
  <c r="AD2956" i="2"/>
  <c r="AD2957" i="2"/>
  <c r="AD2958" i="2"/>
  <c r="AD2959" i="2"/>
  <c r="AD2960" i="2"/>
  <c r="AD2961" i="2"/>
  <c r="AD2962" i="2"/>
  <c r="AD2963" i="2"/>
  <c r="AD2964" i="2"/>
  <c r="AD2965" i="2"/>
  <c r="AD2966" i="2"/>
  <c r="AD2967" i="2"/>
  <c r="AD2968" i="2"/>
  <c r="AD2969" i="2"/>
  <c r="AD2970" i="2"/>
  <c r="AD2971" i="2"/>
  <c r="AD2972" i="2"/>
  <c r="AD2973" i="2"/>
  <c r="AD2974" i="2"/>
  <c r="AD2975" i="2"/>
  <c r="AD2976" i="2"/>
  <c r="AD2977" i="2"/>
  <c r="AD2978" i="2"/>
  <c r="AD2979" i="2"/>
  <c r="AD2980" i="2"/>
  <c r="AD2981" i="2"/>
  <c r="AD2982" i="2"/>
  <c r="AD2983" i="2"/>
  <c r="AD2984" i="2"/>
  <c r="AD2985" i="2"/>
  <c r="AD2986" i="2"/>
  <c r="AD2987" i="2"/>
  <c r="AD2988" i="2"/>
  <c r="AD2989" i="2"/>
  <c r="AD2990" i="2"/>
  <c r="AD2991" i="2"/>
  <c r="AD2992" i="2"/>
  <c r="AD2993" i="2"/>
  <c r="AD2994" i="2"/>
  <c r="AD2995" i="2"/>
  <c r="AD2996" i="2"/>
  <c r="AD2997" i="2"/>
  <c r="AD2998" i="2"/>
  <c r="AD2999" i="2"/>
  <c r="AD3000" i="2"/>
  <c r="AD3001" i="2"/>
  <c r="AD3002" i="2"/>
  <c r="AD3003" i="2"/>
  <c r="AD3004" i="2"/>
  <c r="AD3005" i="2"/>
  <c r="AD3006" i="2"/>
  <c r="AD3007" i="2"/>
  <c r="AD3008" i="2"/>
  <c r="AD3009" i="2"/>
  <c r="AD3010" i="2"/>
  <c r="AD3011" i="2"/>
  <c r="AD3012" i="2"/>
  <c r="AD3013" i="2"/>
  <c r="AD3014" i="2"/>
  <c r="AD3015" i="2"/>
  <c r="AD3016" i="2"/>
  <c r="AD3017" i="2"/>
  <c r="AD3018" i="2"/>
  <c r="AD3019" i="2"/>
  <c r="AD3020" i="2"/>
  <c r="AD3021" i="2"/>
  <c r="AD3022" i="2"/>
  <c r="AD3023" i="2"/>
  <c r="AD3024" i="2"/>
  <c r="AD3025" i="2"/>
  <c r="AD3026" i="2"/>
  <c r="AD3027" i="2"/>
  <c r="AD3028" i="2"/>
  <c r="AD3029" i="2"/>
  <c r="AD3030" i="2"/>
  <c r="AD3031" i="2"/>
  <c r="AD3032" i="2"/>
  <c r="AD3033" i="2"/>
  <c r="AD3034" i="2"/>
  <c r="AD3035" i="2"/>
  <c r="AD3036" i="2"/>
  <c r="AD3037" i="2"/>
  <c r="AD3038" i="2"/>
  <c r="AD3039" i="2"/>
  <c r="AD3040" i="2"/>
  <c r="AD3041" i="2"/>
  <c r="AD3042" i="2"/>
  <c r="AD3043" i="2"/>
  <c r="AD3044" i="2"/>
  <c r="AD3045" i="2"/>
  <c r="AD3046" i="2"/>
  <c r="AD3047" i="2"/>
  <c r="AD3048" i="2"/>
  <c r="AD3049" i="2"/>
  <c r="AD3050" i="2"/>
  <c r="AD3051" i="2"/>
  <c r="AD3052" i="2"/>
  <c r="AD3053" i="2"/>
  <c r="AD3054" i="2"/>
  <c r="AD3055" i="2"/>
  <c r="AD3056" i="2"/>
  <c r="AD3057" i="2"/>
  <c r="AD3058" i="2"/>
  <c r="AD3059" i="2"/>
  <c r="AD3060" i="2"/>
  <c r="AD3061" i="2"/>
  <c r="AD3062" i="2"/>
  <c r="AD3063" i="2"/>
  <c r="AD3064" i="2"/>
  <c r="AD3065" i="2"/>
  <c r="AD3066" i="2"/>
  <c r="AD3067" i="2"/>
  <c r="AD3068" i="2"/>
  <c r="AD3069" i="2"/>
  <c r="AD3070" i="2"/>
  <c r="AD3071" i="2"/>
  <c r="AD3072" i="2"/>
  <c r="AD3073" i="2"/>
  <c r="AD3074" i="2"/>
  <c r="AD3075" i="2"/>
  <c r="AD3076" i="2"/>
  <c r="AD3077" i="2"/>
  <c r="AD3078" i="2"/>
  <c r="AD3079" i="2"/>
  <c r="AD3080" i="2"/>
  <c r="AD3081" i="2"/>
  <c r="AD3082" i="2"/>
  <c r="AD3083" i="2"/>
  <c r="AD3084" i="2"/>
  <c r="AD3085" i="2"/>
  <c r="AD3086" i="2"/>
  <c r="AD3087" i="2"/>
  <c r="AD3088" i="2"/>
  <c r="AD3089" i="2"/>
  <c r="AD3090" i="2"/>
  <c r="AD3091" i="2"/>
  <c r="AD3092" i="2"/>
  <c r="AD3093" i="2"/>
  <c r="AD3094" i="2"/>
  <c r="AD3095" i="2"/>
  <c r="AD3096" i="2"/>
  <c r="AD3097" i="2"/>
  <c r="AD3098" i="2"/>
  <c r="AD3099" i="2"/>
  <c r="AD3100" i="2"/>
  <c r="AD3101" i="2"/>
  <c r="AD3102" i="2"/>
  <c r="AD3103" i="2"/>
  <c r="AD3104" i="2"/>
  <c r="AD3105" i="2"/>
  <c r="AD3106" i="2"/>
  <c r="AD3107" i="2"/>
  <c r="AD3108" i="2"/>
  <c r="AD3109" i="2"/>
  <c r="AD3110" i="2"/>
  <c r="AD3111" i="2"/>
  <c r="AD3112" i="2"/>
  <c r="AD3113" i="2"/>
  <c r="AD3114" i="2"/>
  <c r="AD3115" i="2"/>
  <c r="AD3116" i="2"/>
  <c r="AD3117" i="2"/>
  <c r="AD3118" i="2"/>
  <c r="AD3119" i="2"/>
  <c r="AD3120" i="2"/>
  <c r="AD3121" i="2"/>
  <c r="AD3122" i="2"/>
  <c r="AD3123" i="2"/>
  <c r="AD3124" i="2"/>
  <c r="AD3125" i="2"/>
  <c r="AD3126" i="2"/>
  <c r="AD3127" i="2"/>
  <c r="AD3128" i="2"/>
  <c r="AD3129" i="2"/>
  <c r="AD3130" i="2"/>
  <c r="AD3131" i="2"/>
  <c r="AD3132" i="2"/>
  <c r="AD3133" i="2"/>
  <c r="AD3134" i="2"/>
  <c r="AD3135" i="2"/>
  <c r="AD3136" i="2"/>
  <c r="AD3137" i="2"/>
  <c r="AD3138" i="2"/>
  <c r="AD3139" i="2"/>
  <c r="AD3140" i="2"/>
  <c r="AD3141" i="2"/>
  <c r="AD3142" i="2"/>
  <c r="AD3143" i="2"/>
  <c r="AD3144" i="2"/>
  <c r="AD3145" i="2"/>
  <c r="AD3146" i="2"/>
  <c r="AD3147" i="2"/>
  <c r="AD3148" i="2"/>
  <c r="AD3149" i="2"/>
  <c r="AD3150" i="2"/>
  <c r="AD3151" i="2"/>
  <c r="AD3152" i="2"/>
  <c r="AD3153" i="2"/>
  <c r="AD3154" i="2"/>
  <c r="AD3155" i="2"/>
  <c r="AD3156" i="2"/>
  <c r="AD3157" i="2"/>
  <c r="AD3158" i="2"/>
  <c r="AD3159" i="2"/>
  <c r="AD3160" i="2"/>
  <c r="AD3161" i="2"/>
  <c r="AD3162" i="2"/>
  <c r="AD3163" i="2"/>
  <c r="AD3164" i="2"/>
  <c r="AD3165" i="2"/>
  <c r="AD3166" i="2"/>
  <c r="AD3167" i="2"/>
  <c r="AD3168" i="2"/>
  <c r="AD3169" i="2"/>
  <c r="AD3170" i="2"/>
  <c r="AD3171" i="2"/>
  <c r="AD3172" i="2"/>
  <c r="AD3173" i="2"/>
  <c r="AD3174" i="2"/>
  <c r="AD3175" i="2"/>
  <c r="AD3176" i="2"/>
  <c r="AD3177" i="2"/>
  <c r="AD3178" i="2"/>
  <c r="AD3179" i="2"/>
  <c r="AD3180" i="2"/>
  <c r="AD3181" i="2"/>
  <c r="AD3182" i="2"/>
  <c r="AD3183" i="2"/>
  <c r="AD3184" i="2"/>
  <c r="AD3185" i="2"/>
  <c r="AD3186" i="2"/>
  <c r="AD3187" i="2"/>
  <c r="AD3188" i="2"/>
  <c r="AD3189" i="2"/>
  <c r="AD3190" i="2"/>
  <c r="AD3191" i="2"/>
  <c r="AD3192" i="2"/>
  <c r="AD3193" i="2"/>
  <c r="AD3194" i="2"/>
  <c r="AD3195" i="2"/>
  <c r="AD3196" i="2"/>
  <c r="AD3197" i="2"/>
  <c r="AD3198" i="2"/>
  <c r="AD3199" i="2"/>
  <c r="AD3200" i="2"/>
  <c r="AD3201" i="2"/>
  <c r="AD3202" i="2"/>
  <c r="AD3203" i="2"/>
  <c r="AD3204" i="2"/>
  <c r="AD3205" i="2"/>
  <c r="AD3206" i="2"/>
  <c r="AD3207" i="2"/>
  <c r="AD3208" i="2"/>
  <c r="AD3209" i="2"/>
  <c r="AD3210" i="2"/>
  <c r="AD3211" i="2"/>
  <c r="AD3212" i="2"/>
  <c r="AD3213" i="2"/>
  <c r="AD3214" i="2"/>
  <c r="AD3215" i="2"/>
  <c r="AD3216" i="2"/>
  <c r="AD3217" i="2"/>
  <c r="AD3218" i="2"/>
  <c r="AD3219" i="2"/>
  <c r="AD3220" i="2"/>
  <c r="AD3221" i="2"/>
  <c r="AD3222" i="2"/>
  <c r="AD3223" i="2"/>
  <c r="AD3224" i="2"/>
  <c r="AD3225" i="2"/>
  <c r="AD3226" i="2"/>
  <c r="AD3227" i="2"/>
  <c r="AD3228" i="2"/>
  <c r="AD3229" i="2"/>
  <c r="AD3230" i="2"/>
  <c r="AD3231" i="2"/>
  <c r="AD3232" i="2"/>
  <c r="AD3233" i="2"/>
  <c r="AD3234" i="2"/>
  <c r="AD3235" i="2"/>
  <c r="AD3236" i="2"/>
  <c r="AD3237" i="2"/>
  <c r="AD3238" i="2"/>
  <c r="AD3239" i="2"/>
  <c r="AD3240" i="2"/>
  <c r="AD3241" i="2"/>
  <c r="AD3242" i="2"/>
  <c r="AD3243" i="2"/>
  <c r="AD3244" i="2"/>
  <c r="AD3245" i="2"/>
  <c r="AD3246" i="2"/>
  <c r="AD3247" i="2"/>
  <c r="AD3248" i="2"/>
  <c r="AD3249" i="2"/>
  <c r="AD3250" i="2"/>
  <c r="AD3251" i="2"/>
  <c r="AD3252" i="2"/>
  <c r="AD3253" i="2"/>
  <c r="AD3254" i="2"/>
  <c r="AD3255" i="2"/>
  <c r="AD3256" i="2"/>
  <c r="AD3257" i="2"/>
  <c r="AD3258" i="2"/>
  <c r="AD3259" i="2"/>
  <c r="AD3260" i="2"/>
  <c r="AD3261" i="2"/>
  <c r="AD3262" i="2"/>
  <c r="AD3263" i="2"/>
  <c r="AD3264" i="2"/>
  <c r="AD3265" i="2"/>
  <c r="AD3266" i="2"/>
  <c r="AD3267" i="2"/>
  <c r="AD3268" i="2"/>
  <c r="AD3269" i="2"/>
  <c r="AD3270" i="2"/>
  <c r="AD3271" i="2"/>
  <c r="AD3272" i="2"/>
  <c r="AD3273" i="2"/>
  <c r="AD3274" i="2"/>
  <c r="AD3275" i="2"/>
  <c r="AD3276" i="2"/>
  <c r="AD3277" i="2"/>
  <c r="AD3278" i="2"/>
  <c r="AD3279" i="2"/>
  <c r="AD3280" i="2"/>
  <c r="AD3281" i="2"/>
  <c r="AD3282" i="2"/>
  <c r="AD3283" i="2"/>
  <c r="AD3284" i="2"/>
  <c r="AD3285" i="2"/>
  <c r="AD3286" i="2"/>
  <c r="AD3287" i="2"/>
  <c r="AD3288" i="2"/>
  <c r="AD3289" i="2"/>
  <c r="AD3290" i="2"/>
  <c r="AD3291" i="2"/>
  <c r="AD3292" i="2"/>
  <c r="AD3293" i="2"/>
  <c r="AD3294" i="2"/>
  <c r="AD3295" i="2"/>
  <c r="AD3296" i="2"/>
  <c r="AD3297" i="2"/>
  <c r="AD3298" i="2"/>
  <c r="AD3299" i="2"/>
  <c r="AD3300" i="2"/>
  <c r="AD3301" i="2"/>
  <c r="AD3302" i="2"/>
  <c r="AD3303" i="2"/>
  <c r="AD3304" i="2"/>
  <c r="AD3305" i="2"/>
  <c r="AD3306" i="2"/>
  <c r="AD3307" i="2"/>
  <c r="AD3308" i="2"/>
  <c r="AD3309" i="2"/>
  <c r="AD3310" i="2"/>
  <c r="AD3311" i="2"/>
  <c r="AD3312" i="2"/>
  <c r="AD3313" i="2"/>
  <c r="AD3314" i="2"/>
  <c r="AD3315" i="2"/>
  <c r="AD3316" i="2"/>
  <c r="AD3317" i="2"/>
  <c r="AD3318" i="2"/>
  <c r="AD3319" i="2"/>
  <c r="AD3320" i="2"/>
  <c r="AD3321" i="2"/>
  <c r="AD3322" i="2"/>
  <c r="AD3323" i="2"/>
  <c r="AD3324" i="2"/>
  <c r="AD3325" i="2"/>
  <c r="AD3326" i="2"/>
  <c r="AD3327" i="2"/>
  <c r="AD3328" i="2"/>
  <c r="AD3329" i="2"/>
  <c r="AD3330" i="2"/>
  <c r="AD3331" i="2"/>
  <c r="AD3332" i="2"/>
  <c r="AD3333" i="2"/>
  <c r="AD3334" i="2"/>
  <c r="AD3335" i="2"/>
  <c r="AD3336" i="2"/>
  <c r="AD3337" i="2"/>
  <c r="AD3338" i="2"/>
  <c r="AD3339" i="2"/>
  <c r="AD3340" i="2"/>
  <c r="AD3341" i="2"/>
  <c r="AD3342" i="2"/>
  <c r="AD3343" i="2"/>
  <c r="AD3344" i="2"/>
  <c r="AD3345" i="2"/>
  <c r="AD3346" i="2"/>
  <c r="AD3347" i="2"/>
  <c r="AD3348" i="2"/>
  <c r="AD3349" i="2"/>
  <c r="AD3350" i="2"/>
  <c r="AD3351" i="2"/>
  <c r="AD3352" i="2"/>
  <c r="AD3353" i="2"/>
  <c r="AD3354" i="2"/>
  <c r="AD3355" i="2"/>
  <c r="AD3356" i="2"/>
  <c r="AD3357" i="2"/>
  <c r="AD3358" i="2"/>
  <c r="AD3359" i="2"/>
  <c r="AD3360" i="2"/>
  <c r="AD3361" i="2"/>
  <c r="AD3362" i="2"/>
  <c r="AD3363" i="2"/>
  <c r="AD3364" i="2"/>
  <c r="AD3365" i="2"/>
  <c r="AD3366" i="2"/>
  <c r="AD3367" i="2"/>
  <c r="AD3368" i="2"/>
  <c r="AD3369" i="2"/>
  <c r="AD3370" i="2"/>
  <c r="AD3371" i="2"/>
  <c r="AD3372" i="2"/>
  <c r="AD3373" i="2"/>
  <c r="AD3374" i="2"/>
  <c r="AD3375" i="2"/>
  <c r="AD3376" i="2"/>
  <c r="AD3377" i="2"/>
  <c r="AD3378" i="2"/>
  <c r="AD3379" i="2"/>
  <c r="AD3380" i="2"/>
  <c r="AD3381" i="2"/>
  <c r="AD3382" i="2"/>
  <c r="AD3383" i="2"/>
  <c r="AD3384" i="2"/>
  <c r="AD3385" i="2"/>
  <c r="AD3386" i="2"/>
  <c r="AD3387" i="2"/>
  <c r="AD3388" i="2"/>
  <c r="AD3389" i="2"/>
  <c r="AD3390" i="2"/>
  <c r="AD3391" i="2"/>
  <c r="AD3392" i="2"/>
  <c r="AD3393" i="2"/>
  <c r="AD3394" i="2"/>
  <c r="AD3395" i="2"/>
  <c r="AD3396" i="2"/>
  <c r="AD3397" i="2"/>
  <c r="AD3398" i="2"/>
  <c r="AD3399" i="2"/>
  <c r="AD3400" i="2"/>
  <c r="AD3401" i="2"/>
  <c r="AD3402" i="2"/>
  <c r="AD3403" i="2"/>
  <c r="AD3404" i="2"/>
  <c r="AD3405" i="2"/>
  <c r="AD3406" i="2"/>
  <c r="AD3407" i="2"/>
  <c r="AD3408" i="2"/>
  <c r="AD3409" i="2"/>
  <c r="AD3410" i="2"/>
  <c r="AD3411" i="2"/>
  <c r="AD3412" i="2"/>
  <c r="AD3413" i="2"/>
  <c r="AD3414" i="2"/>
  <c r="AD3415" i="2"/>
  <c r="AD3416" i="2"/>
  <c r="AD3417" i="2"/>
  <c r="AD3418" i="2"/>
  <c r="AD3419" i="2"/>
  <c r="AD3420" i="2"/>
  <c r="AD3421" i="2"/>
  <c r="AD3422" i="2"/>
  <c r="AD3423" i="2"/>
  <c r="AD3424" i="2"/>
  <c r="AD3425" i="2"/>
  <c r="AD3426" i="2"/>
  <c r="AD3427" i="2"/>
  <c r="AD3428" i="2"/>
  <c r="AD3429" i="2"/>
  <c r="AD3430" i="2"/>
  <c r="AD3431" i="2"/>
  <c r="AD3432" i="2"/>
  <c r="AD3433" i="2"/>
  <c r="AD3434" i="2"/>
  <c r="AD3435" i="2"/>
  <c r="AD3436" i="2"/>
  <c r="AD3437" i="2"/>
  <c r="AD3438" i="2"/>
  <c r="AD3439" i="2"/>
  <c r="AD3440" i="2"/>
  <c r="AD3441" i="2"/>
  <c r="AD3442" i="2"/>
  <c r="AD3443" i="2"/>
  <c r="AD3444" i="2"/>
  <c r="AD3445" i="2"/>
  <c r="AD3446" i="2"/>
  <c r="AD3447" i="2"/>
  <c r="AD3448" i="2"/>
  <c r="AD3449" i="2"/>
  <c r="AD3450" i="2"/>
  <c r="AD3451" i="2"/>
  <c r="AD3452" i="2"/>
  <c r="AD3453" i="2"/>
  <c r="AD3454" i="2"/>
  <c r="AD3455" i="2"/>
  <c r="AD3456" i="2"/>
  <c r="AD3457" i="2"/>
  <c r="AD3458" i="2"/>
  <c r="AD3459" i="2"/>
  <c r="AD3460" i="2"/>
  <c r="AD3461" i="2"/>
  <c r="AD3462" i="2"/>
  <c r="AD3463" i="2"/>
  <c r="AD3464" i="2"/>
  <c r="AD3465" i="2"/>
  <c r="AD3466" i="2"/>
  <c r="AD3467" i="2"/>
  <c r="AD3468" i="2"/>
  <c r="AD3469" i="2"/>
  <c r="AD3470" i="2"/>
  <c r="AD3471" i="2"/>
  <c r="AD3472" i="2"/>
  <c r="AD3473" i="2"/>
  <c r="AD3474" i="2"/>
  <c r="AD3475" i="2"/>
  <c r="AD3476" i="2"/>
  <c r="AD3477" i="2"/>
  <c r="AD3478" i="2"/>
  <c r="AD3479" i="2"/>
  <c r="AD3480" i="2"/>
  <c r="AD3481" i="2"/>
  <c r="AD3482" i="2"/>
  <c r="AD3483" i="2"/>
  <c r="AD3484" i="2"/>
  <c r="AD3485" i="2"/>
  <c r="AD3486" i="2"/>
  <c r="AD3487" i="2"/>
  <c r="AD3488" i="2"/>
  <c r="AD3489" i="2"/>
  <c r="AD3490" i="2"/>
  <c r="AD3491" i="2"/>
  <c r="AD3492" i="2"/>
  <c r="AD3493" i="2"/>
  <c r="AD3494" i="2"/>
  <c r="AD3495" i="2"/>
  <c r="AD3496" i="2"/>
  <c r="AD3497" i="2"/>
  <c r="AD3498" i="2"/>
  <c r="AD3499" i="2"/>
  <c r="AD3500" i="2"/>
  <c r="AD3501" i="2"/>
  <c r="AD3502" i="2"/>
  <c r="AD3503" i="2"/>
  <c r="AD3504" i="2"/>
  <c r="AD3505" i="2"/>
  <c r="AD3506" i="2"/>
  <c r="AD3507" i="2"/>
  <c r="AD3508" i="2"/>
  <c r="AD3509" i="2"/>
  <c r="AD3510" i="2"/>
  <c r="AD3511" i="2"/>
  <c r="AD3512" i="2"/>
  <c r="AD3513" i="2"/>
  <c r="AD3514" i="2"/>
  <c r="AD3515" i="2"/>
  <c r="AD3516" i="2"/>
  <c r="AD3517" i="2"/>
  <c r="AD3518" i="2"/>
  <c r="AD3519" i="2"/>
  <c r="AD3520" i="2"/>
  <c r="AD3521" i="2"/>
  <c r="AD3522" i="2"/>
  <c r="AD3523" i="2"/>
  <c r="AD3524" i="2"/>
  <c r="AD3525" i="2"/>
  <c r="AD3526" i="2"/>
  <c r="AD3527" i="2"/>
  <c r="AD3528" i="2"/>
  <c r="AD3529" i="2"/>
  <c r="AD3530" i="2"/>
  <c r="AD3531" i="2"/>
  <c r="AD3532" i="2"/>
  <c r="AD3533" i="2"/>
  <c r="AD3534" i="2"/>
  <c r="AD3535" i="2"/>
  <c r="AD3536" i="2"/>
  <c r="AD3537" i="2"/>
  <c r="AD3538" i="2"/>
  <c r="AD3539" i="2"/>
  <c r="AD3540" i="2"/>
  <c r="AD3541" i="2"/>
  <c r="AD3542" i="2"/>
  <c r="AD3543" i="2"/>
  <c r="AD3544" i="2"/>
  <c r="AD3545" i="2"/>
  <c r="AD3546" i="2"/>
  <c r="AD3547" i="2"/>
  <c r="AD3548" i="2"/>
  <c r="AD3549" i="2"/>
  <c r="AD3550" i="2"/>
  <c r="AD3551" i="2"/>
  <c r="AD3552" i="2"/>
  <c r="AD3553" i="2"/>
  <c r="AD3554" i="2"/>
  <c r="AD3555" i="2"/>
  <c r="AD3556" i="2"/>
  <c r="AD3557" i="2"/>
  <c r="AD3558" i="2"/>
  <c r="AD3559" i="2"/>
  <c r="AD3560" i="2"/>
  <c r="AD3561" i="2"/>
  <c r="AD3562" i="2"/>
  <c r="AD3563" i="2"/>
  <c r="AD3564" i="2"/>
  <c r="AD3565" i="2"/>
  <c r="AD3566" i="2"/>
  <c r="AD3567" i="2"/>
  <c r="AD3568" i="2"/>
  <c r="AD3569" i="2"/>
  <c r="AD3570" i="2"/>
  <c r="AD3571" i="2"/>
  <c r="AD3572" i="2"/>
  <c r="AD3573" i="2"/>
  <c r="AD3574" i="2"/>
  <c r="AD3575" i="2"/>
  <c r="AD3576" i="2"/>
  <c r="AD3577" i="2"/>
  <c r="AD3578" i="2"/>
  <c r="AD3579" i="2"/>
  <c r="AD3580" i="2"/>
  <c r="AD3581" i="2"/>
  <c r="AD3582" i="2"/>
  <c r="AD3583" i="2"/>
  <c r="AD3584" i="2"/>
  <c r="AD3585" i="2"/>
  <c r="AD3586" i="2"/>
  <c r="AD3587" i="2"/>
  <c r="AD3588" i="2"/>
  <c r="AD3589" i="2"/>
  <c r="AD3590" i="2"/>
  <c r="AD3591" i="2"/>
  <c r="AD3592" i="2"/>
  <c r="AD3593" i="2"/>
  <c r="AD3594" i="2"/>
  <c r="AD3595" i="2"/>
  <c r="AD3596" i="2"/>
  <c r="AD3597" i="2"/>
  <c r="AD3598" i="2"/>
  <c r="AD3599" i="2"/>
  <c r="AD3600" i="2"/>
  <c r="AD3601" i="2"/>
  <c r="AD3602" i="2"/>
  <c r="AD3603" i="2"/>
  <c r="AD3604" i="2"/>
  <c r="AD3605" i="2"/>
  <c r="AD3606" i="2"/>
  <c r="AD3607" i="2"/>
  <c r="AD3608" i="2"/>
  <c r="AD3609" i="2"/>
  <c r="AD3610" i="2"/>
  <c r="AD3611" i="2"/>
  <c r="AD3612" i="2"/>
  <c r="AD3613" i="2"/>
  <c r="AD3614" i="2"/>
  <c r="AD3615" i="2"/>
  <c r="AD3616" i="2"/>
  <c r="AD3617" i="2"/>
  <c r="AD3618" i="2"/>
  <c r="AD3619" i="2"/>
  <c r="AD3620" i="2"/>
  <c r="AD3621" i="2"/>
  <c r="AD3622" i="2"/>
  <c r="AD3623" i="2"/>
  <c r="AD3624" i="2"/>
  <c r="AD3625" i="2"/>
  <c r="AD3626" i="2"/>
  <c r="AD3627" i="2"/>
  <c r="AD3628" i="2"/>
  <c r="AD3629" i="2"/>
  <c r="AD3630" i="2"/>
  <c r="AD3631" i="2"/>
  <c r="AD3632" i="2"/>
  <c r="AD3633" i="2"/>
  <c r="AD3634" i="2"/>
  <c r="AD3635" i="2"/>
  <c r="AD3636" i="2"/>
  <c r="AD3637" i="2"/>
  <c r="AD3638" i="2"/>
  <c r="AD3639" i="2"/>
  <c r="AD3640" i="2"/>
  <c r="AD3641" i="2"/>
  <c r="AD3642" i="2"/>
  <c r="AD3643" i="2"/>
  <c r="AD3644" i="2"/>
  <c r="AD3645" i="2"/>
  <c r="AD3646" i="2"/>
  <c r="AD3647" i="2"/>
  <c r="AD3648" i="2"/>
  <c r="AD3649" i="2"/>
  <c r="AD3650" i="2"/>
  <c r="AD3651" i="2"/>
  <c r="AD3652" i="2"/>
  <c r="AD3653" i="2"/>
  <c r="AD3654" i="2"/>
  <c r="AD3655" i="2"/>
  <c r="AD3656" i="2"/>
  <c r="AD3657" i="2"/>
  <c r="AD3658" i="2"/>
  <c r="AD3659" i="2"/>
  <c r="AD3660" i="2"/>
  <c r="AD3661" i="2"/>
  <c r="AD3662" i="2"/>
  <c r="AD3663" i="2"/>
  <c r="AD3664" i="2"/>
  <c r="AD3665" i="2"/>
  <c r="AD3666" i="2"/>
  <c r="AD3667" i="2"/>
  <c r="AD3668" i="2"/>
  <c r="AD3669" i="2"/>
  <c r="AD3670" i="2"/>
  <c r="AD3671" i="2"/>
  <c r="AD3672" i="2"/>
  <c r="AD3673" i="2"/>
  <c r="AD3674" i="2"/>
  <c r="AD3675" i="2"/>
  <c r="AD3676" i="2"/>
  <c r="AD3677" i="2"/>
  <c r="AD3678" i="2"/>
  <c r="AD3679" i="2"/>
  <c r="AD3680" i="2"/>
  <c r="AD3681" i="2"/>
  <c r="AD3682" i="2"/>
  <c r="AD3683" i="2"/>
  <c r="AD3684" i="2"/>
  <c r="AD3685" i="2"/>
  <c r="AD3686" i="2"/>
  <c r="AD3687" i="2"/>
  <c r="AD3688" i="2"/>
  <c r="AD3689" i="2"/>
  <c r="AD3690" i="2"/>
  <c r="AD3691" i="2"/>
  <c r="AD3692" i="2"/>
  <c r="AD3693" i="2"/>
  <c r="AD3694" i="2"/>
  <c r="AD3695" i="2"/>
  <c r="AD3696" i="2"/>
  <c r="AD3697" i="2"/>
  <c r="AD3698" i="2"/>
  <c r="AD3699" i="2"/>
  <c r="AD3700" i="2"/>
  <c r="AD3701" i="2"/>
  <c r="AD3702" i="2"/>
  <c r="AD3703" i="2"/>
  <c r="AD3704" i="2"/>
  <c r="AD3705" i="2"/>
  <c r="AD3706" i="2"/>
  <c r="AD3707" i="2"/>
  <c r="AD3708" i="2"/>
  <c r="AD3709" i="2"/>
  <c r="AD3710" i="2"/>
  <c r="AD3711" i="2"/>
  <c r="AD3712" i="2"/>
  <c r="AD3713" i="2"/>
  <c r="AD3714" i="2"/>
  <c r="AD3715" i="2"/>
  <c r="AD3716" i="2"/>
  <c r="AD3717" i="2"/>
  <c r="AD3718" i="2"/>
  <c r="AD3719" i="2"/>
  <c r="AD3720" i="2"/>
  <c r="AD3721" i="2"/>
  <c r="AD3722" i="2"/>
  <c r="AD3723" i="2"/>
  <c r="AD3724" i="2"/>
  <c r="AD3725" i="2"/>
  <c r="AD3726" i="2"/>
  <c r="AD3727" i="2"/>
  <c r="AD3728" i="2"/>
  <c r="AD3729" i="2"/>
  <c r="AD3730" i="2"/>
  <c r="AD3731" i="2"/>
  <c r="AD3732" i="2"/>
  <c r="AD3733" i="2"/>
  <c r="AD3734" i="2"/>
  <c r="AD3735" i="2"/>
  <c r="AD3736" i="2"/>
  <c r="AD3737" i="2"/>
  <c r="AD3738" i="2"/>
  <c r="AD3739" i="2"/>
  <c r="AD3740" i="2"/>
  <c r="AD3741" i="2"/>
  <c r="AD3742" i="2"/>
  <c r="AD3743" i="2"/>
  <c r="AD3744" i="2"/>
  <c r="AD3745" i="2"/>
  <c r="AD3746" i="2"/>
  <c r="AD3747" i="2"/>
  <c r="AD3748" i="2"/>
  <c r="AD3749" i="2"/>
  <c r="AD3750" i="2"/>
  <c r="AD3751" i="2"/>
  <c r="AD3752" i="2"/>
  <c r="AD3753" i="2"/>
  <c r="AD3754" i="2"/>
  <c r="AD3755" i="2"/>
  <c r="AD3756" i="2"/>
  <c r="AD3757" i="2"/>
  <c r="AD3758" i="2"/>
  <c r="AD3759" i="2"/>
  <c r="AD3760" i="2"/>
  <c r="AD3761" i="2"/>
  <c r="AD3762" i="2"/>
  <c r="AD3763" i="2"/>
  <c r="AD3764" i="2"/>
  <c r="AD3765" i="2"/>
  <c r="AD3766" i="2"/>
  <c r="AD3767" i="2"/>
  <c r="AD3768" i="2"/>
  <c r="AD3769" i="2"/>
  <c r="AD3770" i="2"/>
  <c r="AD3771" i="2"/>
  <c r="AD3772" i="2"/>
  <c r="AD3773" i="2"/>
  <c r="AD3774" i="2"/>
  <c r="AD3775" i="2"/>
  <c r="AD3776" i="2"/>
  <c r="AD3777" i="2"/>
  <c r="AD3778" i="2"/>
  <c r="AD3779" i="2"/>
  <c r="AD3780" i="2"/>
  <c r="AD3781" i="2"/>
  <c r="AD3782" i="2"/>
  <c r="AD3783" i="2"/>
  <c r="AD3784" i="2"/>
  <c r="AD3785" i="2"/>
  <c r="AD3786" i="2"/>
  <c r="AD3787" i="2"/>
  <c r="AD3788" i="2"/>
  <c r="AD3789" i="2"/>
  <c r="AD3790" i="2"/>
  <c r="AD3791" i="2"/>
  <c r="AD3792" i="2"/>
  <c r="AD3793" i="2"/>
  <c r="AD3794" i="2"/>
  <c r="AD3795" i="2"/>
  <c r="AD3796" i="2"/>
  <c r="AD3797" i="2"/>
  <c r="AD3798" i="2"/>
  <c r="AD3799" i="2"/>
  <c r="AD3800" i="2"/>
  <c r="AD3801" i="2"/>
  <c r="AD3802" i="2"/>
  <c r="AD3803" i="2"/>
  <c r="AD3804" i="2"/>
  <c r="AD3805" i="2"/>
  <c r="AD3806" i="2"/>
  <c r="AD3807" i="2"/>
  <c r="AD3808" i="2"/>
  <c r="AD3809" i="2"/>
  <c r="AD3810" i="2"/>
  <c r="AD3811" i="2"/>
  <c r="AD3812" i="2"/>
  <c r="AD3813" i="2"/>
  <c r="AD3814" i="2"/>
  <c r="AD3815" i="2"/>
  <c r="AD3816" i="2"/>
  <c r="AD3817" i="2"/>
  <c r="AD3818" i="2"/>
  <c r="AD3819" i="2"/>
  <c r="AD3820" i="2"/>
  <c r="AD3821" i="2"/>
  <c r="AD3822" i="2"/>
  <c r="AD3823" i="2"/>
  <c r="AD3824" i="2"/>
  <c r="AD3825" i="2"/>
  <c r="AD3826" i="2"/>
  <c r="AD3827" i="2"/>
  <c r="AD3828" i="2"/>
  <c r="AD3829" i="2"/>
  <c r="AD3830" i="2"/>
  <c r="AD3831" i="2"/>
  <c r="AD3832" i="2"/>
  <c r="AD3833" i="2"/>
  <c r="AD3834" i="2"/>
  <c r="AD3835" i="2"/>
  <c r="AD3836" i="2"/>
  <c r="AD3837" i="2"/>
  <c r="AD3838" i="2"/>
  <c r="AD3839" i="2"/>
  <c r="AD3840" i="2"/>
  <c r="AD3841" i="2"/>
  <c r="AD3842" i="2"/>
  <c r="AD3843" i="2"/>
  <c r="AD3844" i="2"/>
  <c r="AD3845" i="2"/>
  <c r="AD3846" i="2"/>
  <c r="AD3847" i="2"/>
  <c r="AD3848" i="2"/>
  <c r="AD3849" i="2"/>
  <c r="AD3850" i="2"/>
  <c r="AD3851" i="2"/>
  <c r="AD3852" i="2"/>
  <c r="AD3853" i="2"/>
  <c r="AD3854" i="2"/>
  <c r="AD3855" i="2"/>
  <c r="AD3856" i="2"/>
  <c r="AD3857" i="2"/>
  <c r="AD3858" i="2"/>
  <c r="AD3859" i="2"/>
  <c r="AD3860" i="2"/>
  <c r="AD3861" i="2"/>
  <c r="AD3862" i="2"/>
  <c r="AD3863" i="2"/>
  <c r="AD3864" i="2"/>
  <c r="AD3865" i="2"/>
  <c r="AD3866" i="2"/>
  <c r="AD3867" i="2"/>
  <c r="AD3868" i="2"/>
  <c r="AD3869" i="2"/>
  <c r="AD3870" i="2"/>
  <c r="AD3871" i="2"/>
  <c r="AD3872" i="2"/>
  <c r="AD3873" i="2"/>
  <c r="AD3874" i="2"/>
  <c r="AD3875" i="2"/>
  <c r="AD3876" i="2"/>
  <c r="AD3877" i="2"/>
  <c r="AD3878" i="2"/>
  <c r="AD3879" i="2"/>
  <c r="AD3880" i="2"/>
  <c r="AD3881" i="2"/>
  <c r="AD3882" i="2"/>
  <c r="AD3883" i="2"/>
  <c r="AD3884" i="2"/>
  <c r="AD3885" i="2"/>
  <c r="AD3886" i="2"/>
  <c r="AD3887" i="2"/>
  <c r="AD3888" i="2"/>
  <c r="AD3889" i="2"/>
  <c r="AD3890" i="2"/>
  <c r="AD3891" i="2"/>
  <c r="AD3892" i="2"/>
  <c r="AD3893" i="2"/>
  <c r="AD3894" i="2"/>
  <c r="AD3895" i="2"/>
  <c r="AD3896" i="2"/>
  <c r="AD3897" i="2"/>
  <c r="AD3898" i="2"/>
  <c r="AD3899" i="2"/>
  <c r="AD3900" i="2"/>
  <c r="AD3901" i="2"/>
  <c r="AD3902" i="2"/>
  <c r="AD3903" i="2"/>
  <c r="AD3904" i="2"/>
  <c r="AD3905" i="2"/>
  <c r="AD3906" i="2"/>
  <c r="AD3907" i="2"/>
  <c r="AD3908" i="2"/>
  <c r="AD3909" i="2"/>
  <c r="AD3910" i="2"/>
  <c r="AD3911" i="2"/>
  <c r="AD3912" i="2"/>
  <c r="AD3913" i="2"/>
  <c r="AD3914" i="2"/>
  <c r="AD3915" i="2"/>
  <c r="AD3916" i="2"/>
  <c r="AD3917" i="2"/>
  <c r="AD3918" i="2"/>
  <c r="AD3919" i="2"/>
  <c r="AD3920" i="2"/>
  <c r="AD3921" i="2"/>
  <c r="AD3922" i="2"/>
  <c r="AD3923" i="2"/>
  <c r="AD3924" i="2"/>
  <c r="AD3925" i="2"/>
  <c r="AD3926" i="2"/>
  <c r="AD3927" i="2"/>
  <c r="AD3928" i="2"/>
  <c r="AD3929" i="2"/>
  <c r="AD3930" i="2"/>
  <c r="AD3931" i="2"/>
  <c r="AD3932" i="2"/>
  <c r="AD3933" i="2"/>
  <c r="AD3934" i="2"/>
  <c r="AD3935" i="2"/>
  <c r="AD3936" i="2"/>
  <c r="AD3937" i="2"/>
  <c r="AD3938" i="2"/>
  <c r="AD3939" i="2"/>
  <c r="AD3940" i="2"/>
  <c r="AD3941" i="2"/>
  <c r="AD3942" i="2"/>
  <c r="AD3943" i="2"/>
  <c r="AD3944" i="2"/>
  <c r="AD3945" i="2"/>
  <c r="AD3946" i="2"/>
  <c r="AD3947" i="2"/>
  <c r="AD3948" i="2"/>
  <c r="AD3949" i="2"/>
  <c r="AD3950" i="2"/>
  <c r="AD3951" i="2"/>
  <c r="AD3952" i="2"/>
  <c r="AD3953" i="2"/>
  <c r="AD3954" i="2"/>
  <c r="AD3955" i="2"/>
  <c r="AD3956" i="2"/>
  <c r="AD3957" i="2"/>
  <c r="AD3958" i="2"/>
  <c r="AD3959" i="2"/>
  <c r="AD3960" i="2"/>
  <c r="AD3961" i="2"/>
  <c r="AD3962" i="2"/>
  <c r="AD3963" i="2"/>
  <c r="AD3964" i="2"/>
  <c r="AD3965" i="2"/>
  <c r="AD3966" i="2"/>
  <c r="AD3967" i="2"/>
  <c r="AD3968" i="2"/>
  <c r="AD3969" i="2"/>
  <c r="AD3970" i="2"/>
  <c r="AD3971" i="2"/>
  <c r="AD3972" i="2"/>
  <c r="AD3973" i="2"/>
  <c r="AD3974" i="2"/>
  <c r="AD3975" i="2"/>
  <c r="AD3976" i="2"/>
  <c r="AD3977" i="2"/>
  <c r="AD3978" i="2"/>
  <c r="AD3979" i="2"/>
  <c r="AD3980" i="2"/>
  <c r="AD3981" i="2"/>
  <c r="AD3982" i="2"/>
  <c r="AD3983" i="2"/>
  <c r="AD3984" i="2"/>
  <c r="AD3985" i="2"/>
  <c r="AD3986" i="2"/>
  <c r="AD3987" i="2"/>
  <c r="AD3988" i="2"/>
  <c r="AD3989" i="2"/>
  <c r="AD3990" i="2"/>
  <c r="AD3991" i="2"/>
  <c r="AD3992" i="2"/>
  <c r="AD3993" i="2"/>
  <c r="AD3994" i="2"/>
  <c r="AD3995" i="2"/>
  <c r="AD3996" i="2"/>
  <c r="AD3997" i="2"/>
  <c r="AD3998" i="2"/>
  <c r="AD3999" i="2"/>
  <c r="AD4000" i="2"/>
  <c r="AD4001" i="2"/>
  <c r="AD4002" i="2"/>
  <c r="AD4003" i="2"/>
  <c r="AD4004" i="2"/>
  <c r="AD4005" i="2"/>
  <c r="AD4006" i="2"/>
  <c r="AD4007" i="2"/>
  <c r="AD4008" i="2"/>
  <c r="AD4009" i="2"/>
  <c r="AD4010" i="2"/>
  <c r="AD4011" i="2"/>
  <c r="AD4012" i="2"/>
  <c r="AD4013" i="2"/>
  <c r="AD4014" i="2"/>
  <c r="AD4015" i="2"/>
  <c r="AD4016" i="2"/>
  <c r="AD4017" i="2"/>
  <c r="AD4018" i="2"/>
  <c r="AD4019" i="2"/>
  <c r="AD4020" i="2"/>
  <c r="AD4021" i="2"/>
  <c r="AD4022" i="2"/>
  <c r="AD4023" i="2"/>
  <c r="AD4024" i="2"/>
  <c r="AD4025" i="2"/>
  <c r="AD4026" i="2"/>
  <c r="AD4027" i="2"/>
  <c r="AD4028" i="2"/>
  <c r="AD4029" i="2"/>
  <c r="AD4030" i="2"/>
  <c r="AD4031" i="2"/>
  <c r="AD4032" i="2"/>
  <c r="AD4033" i="2"/>
  <c r="AD4034" i="2"/>
  <c r="AD4035" i="2"/>
  <c r="AD4036" i="2"/>
  <c r="AD4037" i="2"/>
  <c r="AD4038" i="2"/>
  <c r="AD4039" i="2"/>
  <c r="AD4040" i="2"/>
  <c r="AD4041" i="2"/>
  <c r="AD4042" i="2"/>
  <c r="AD4043" i="2"/>
  <c r="AD4044" i="2"/>
  <c r="AD4045" i="2"/>
  <c r="AD4046" i="2"/>
  <c r="AD4047" i="2"/>
  <c r="AD4048" i="2"/>
  <c r="AD4049" i="2"/>
  <c r="AD4050" i="2"/>
  <c r="AD4051" i="2"/>
  <c r="AD4052" i="2"/>
  <c r="AD4053" i="2"/>
  <c r="AD4054" i="2"/>
  <c r="AD4055" i="2"/>
  <c r="AD4056" i="2"/>
  <c r="AD4057" i="2"/>
  <c r="AD4058" i="2"/>
  <c r="AD4059" i="2"/>
  <c r="AD4060" i="2"/>
  <c r="AD4061" i="2"/>
  <c r="AD4062" i="2"/>
  <c r="AD4063" i="2"/>
  <c r="AD4064" i="2"/>
  <c r="AD4065" i="2"/>
  <c r="AD4066" i="2"/>
  <c r="AD4067" i="2"/>
  <c r="AD4068" i="2"/>
  <c r="AD4069" i="2"/>
  <c r="AD4070" i="2"/>
  <c r="AD4071" i="2"/>
  <c r="AD4072" i="2"/>
  <c r="AD4073" i="2"/>
  <c r="AD4074" i="2"/>
  <c r="AD4075" i="2"/>
  <c r="AD4076" i="2"/>
  <c r="AD4077" i="2"/>
  <c r="AD4078" i="2"/>
  <c r="AD4079" i="2"/>
  <c r="AD4080" i="2"/>
  <c r="AD4081" i="2"/>
  <c r="AD4082" i="2"/>
  <c r="AD4083" i="2"/>
  <c r="AD4084" i="2"/>
  <c r="AD4085" i="2"/>
  <c r="AD4086" i="2"/>
  <c r="AD4087" i="2"/>
  <c r="AD4088" i="2"/>
  <c r="AD4089" i="2"/>
  <c r="AD4090" i="2"/>
  <c r="AD4091" i="2"/>
  <c r="AD4092" i="2"/>
  <c r="AD4093" i="2"/>
  <c r="AD4094" i="2"/>
  <c r="AD4095" i="2"/>
  <c r="AD4096" i="2"/>
  <c r="AD4097" i="2"/>
  <c r="AD4098" i="2"/>
  <c r="AD4099" i="2"/>
  <c r="AD4100" i="2"/>
  <c r="AD4101" i="2"/>
  <c r="AD4102" i="2"/>
  <c r="AD4103" i="2"/>
  <c r="AD4104" i="2"/>
  <c r="AD4105" i="2"/>
  <c r="AD4106" i="2"/>
  <c r="AD4107" i="2"/>
  <c r="AD4108" i="2"/>
  <c r="AD4109" i="2"/>
  <c r="AD4110" i="2"/>
  <c r="AD4111" i="2"/>
  <c r="AD4112" i="2"/>
  <c r="AD4113" i="2"/>
  <c r="AD4114" i="2"/>
  <c r="AD4115" i="2"/>
  <c r="AD4116" i="2"/>
  <c r="AD4117" i="2"/>
  <c r="AD4118" i="2"/>
  <c r="AD4119" i="2"/>
  <c r="AD4120" i="2"/>
  <c r="AD4121" i="2"/>
  <c r="AD4122" i="2"/>
  <c r="AD4123" i="2"/>
  <c r="AD4124" i="2"/>
  <c r="AD4125" i="2"/>
  <c r="AD4126" i="2"/>
  <c r="AD4127" i="2"/>
  <c r="AD4128" i="2"/>
  <c r="AD4129" i="2"/>
  <c r="AD4130" i="2"/>
  <c r="AD4131" i="2"/>
  <c r="AD4132" i="2"/>
  <c r="AD4133" i="2"/>
  <c r="AD4134" i="2"/>
  <c r="AD4135" i="2"/>
  <c r="AD4136" i="2"/>
  <c r="AD4137" i="2"/>
  <c r="AD4138" i="2"/>
  <c r="AD4139" i="2"/>
  <c r="AD4140" i="2"/>
  <c r="AD4141" i="2"/>
  <c r="AD4142" i="2"/>
  <c r="AD4143" i="2"/>
  <c r="AD4144" i="2"/>
  <c r="AD4145" i="2"/>
  <c r="AD4146" i="2"/>
  <c r="AD4147" i="2"/>
  <c r="AD4148" i="2"/>
  <c r="AD4149" i="2"/>
  <c r="AD4150" i="2"/>
  <c r="AD4151" i="2"/>
  <c r="AD4152" i="2"/>
  <c r="AD4153" i="2"/>
  <c r="AD4154" i="2"/>
  <c r="AD4155" i="2"/>
  <c r="AD4156" i="2"/>
  <c r="AD4157" i="2"/>
  <c r="AD4158" i="2"/>
  <c r="AD4159" i="2"/>
  <c r="AD4160" i="2"/>
  <c r="AD4161" i="2"/>
  <c r="AD4162" i="2"/>
  <c r="AD4163" i="2"/>
  <c r="AD4164" i="2"/>
  <c r="AD4165" i="2"/>
  <c r="AD4166" i="2"/>
  <c r="AD4167" i="2"/>
  <c r="AD4168" i="2"/>
  <c r="AD4169" i="2"/>
  <c r="AD4170" i="2"/>
  <c r="AD4171" i="2"/>
  <c r="AD4172" i="2"/>
  <c r="AD4173" i="2"/>
  <c r="AD4174" i="2"/>
  <c r="AD4175" i="2"/>
  <c r="AD4176" i="2"/>
  <c r="AD4177" i="2"/>
  <c r="AD4178" i="2"/>
  <c r="AD4179" i="2"/>
  <c r="AD4180" i="2"/>
  <c r="AD4181" i="2"/>
  <c r="AD4182" i="2"/>
  <c r="AD4183" i="2"/>
  <c r="AD4184" i="2"/>
  <c r="AD4185" i="2"/>
  <c r="AD4186" i="2"/>
  <c r="AD4187" i="2"/>
  <c r="AD4188" i="2"/>
  <c r="AD4189" i="2"/>
  <c r="AD4190" i="2"/>
  <c r="AD4191" i="2"/>
  <c r="AD4192" i="2"/>
  <c r="AD4193" i="2"/>
  <c r="AD4194" i="2"/>
  <c r="AD4195" i="2"/>
  <c r="AD4196" i="2"/>
  <c r="AD4197" i="2"/>
  <c r="AD4198" i="2"/>
  <c r="AD4199" i="2"/>
  <c r="AD4200" i="2"/>
  <c r="AD4201" i="2"/>
  <c r="AD4202" i="2"/>
  <c r="AD4203" i="2"/>
  <c r="AD4204" i="2"/>
  <c r="AD4205" i="2"/>
  <c r="AD4206" i="2"/>
  <c r="AD4207" i="2"/>
  <c r="AD4208" i="2"/>
  <c r="AD4209" i="2"/>
  <c r="AD4210" i="2"/>
  <c r="AD4211" i="2"/>
  <c r="AD4212" i="2"/>
  <c r="AD4213" i="2"/>
  <c r="AD4214" i="2"/>
  <c r="AD4215" i="2"/>
  <c r="AD4216" i="2"/>
  <c r="AD4217" i="2"/>
  <c r="AD4218" i="2"/>
  <c r="AD4219" i="2"/>
  <c r="AD4220" i="2"/>
  <c r="AD4221" i="2"/>
  <c r="AD4222" i="2"/>
  <c r="AD4223" i="2"/>
  <c r="AD4224" i="2"/>
  <c r="AD4225" i="2"/>
  <c r="AD4226" i="2"/>
  <c r="AD4227" i="2"/>
  <c r="AD4228" i="2"/>
  <c r="AD4229" i="2"/>
  <c r="AD4230" i="2"/>
  <c r="AD4231" i="2"/>
  <c r="AD4232" i="2"/>
  <c r="AD4233" i="2"/>
  <c r="AD4234" i="2"/>
  <c r="AD4235" i="2"/>
  <c r="AD4236" i="2"/>
  <c r="AD4237" i="2"/>
  <c r="AD4238" i="2"/>
  <c r="AD4239" i="2"/>
  <c r="AD4240" i="2"/>
  <c r="AD4241" i="2"/>
  <c r="AD4242" i="2"/>
  <c r="AD4243" i="2"/>
  <c r="AD4244" i="2"/>
  <c r="AD4245" i="2"/>
  <c r="AD4246" i="2"/>
  <c r="AD4247" i="2"/>
  <c r="AD4248" i="2"/>
  <c r="AD4249" i="2"/>
  <c r="AD4250" i="2"/>
  <c r="AD4251" i="2"/>
  <c r="AD4252" i="2"/>
  <c r="AD4253" i="2"/>
  <c r="AD4254" i="2"/>
  <c r="AD4255" i="2"/>
  <c r="AD4256" i="2"/>
  <c r="AD4257" i="2"/>
  <c r="AD4258" i="2"/>
  <c r="AD4259" i="2"/>
  <c r="AD4260" i="2"/>
  <c r="AD4261" i="2"/>
  <c r="AD4262" i="2"/>
  <c r="AD4263" i="2"/>
  <c r="AD4264" i="2"/>
  <c r="AD4265" i="2"/>
  <c r="AD4266" i="2"/>
  <c r="AD4267" i="2"/>
  <c r="AD4268" i="2"/>
  <c r="AD4269" i="2"/>
  <c r="AD4270" i="2"/>
  <c r="AD4271" i="2"/>
  <c r="AD4272" i="2"/>
  <c r="AD4273" i="2"/>
  <c r="AD4274" i="2"/>
  <c r="AD4275" i="2"/>
  <c r="AD4276" i="2"/>
  <c r="AD4277" i="2"/>
  <c r="AD4278" i="2"/>
  <c r="AD4279" i="2"/>
  <c r="AD4280" i="2"/>
  <c r="AD4281" i="2"/>
  <c r="AD4282" i="2"/>
  <c r="AD4283" i="2"/>
  <c r="AD4284" i="2"/>
  <c r="AD4285" i="2"/>
  <c r="AD4286" i="2"/>
  <c r="AD4287" i="2"/>
  <c r="AD4288" i="2"/>
  <c r="AD4289" i="2"/>
  <c r="AD4290" i="2"/>
  <c r="AD4291" i="2"/>
  <c r="AD4292" i="2"/>
  <c r="AD4293" i="2"/>
  <c r="AD4294" i="2"/>
  <c r="AD4295" i="2"/>
  <c r="AD4296" i="2"/>
  <c r="AD4297" i="2"/>
  <c r="AD4298" i="2"/>
  <c r="AD4299" i="2"/>
  <c r="AD4300" i="2"/>
  <c r="AD4301" i="2"/>
  <c r="AD4302" i="2"/>
  <c r="AD4303" i="2"/>
  <c r="AD4304" i="2"/>
  <c r="AD4305" i="2"/>
  <c r="AD4306" i="2"/>
  <c r="AD4307" i="2"/>
  <c r="AD4308" i="2"/>
  <c r="AD4309" i="2"/>
  <c r="AD4310" i="2"/>
  <c r="AD4311" i="2"/>
  <c r="AD4312" i="2"/>
  <c r="AD4313" i="2"/>
  <c r="AD4314" i="2"/>
  <c r="AD4315" i="2"/>
  <c r="AD4316" i="2"/>
  <c r="AD4317" i="2"/>
  <c r="AD4318" i="2"/>
  <c r="AD4319" i="2"/>
  <c r="AD4320" i="2"/>
  <c r="AD4321" i="2"/>
  <c r="AD4322" i="2"/>
  <c r="AD4323" i="2"/>
  <c r="AD4324" i="2"/>
  <c r="AD4325" i="2"/>
  <c r="AD4326" i="2"/>
  <c r="AD4327" i="2"/>
  <c r="AD4328" i="2"/>
  <c r="AD4329" i="2"/>
  <c r="AD4330" i="2"/>
  <c r="AD4331" i="2"/>
  <c r="AD4332" i="2"/>
  <c r="AD4333" i="2"/>
  <c r="AD4334" i="2"/>
  <c r="AD4335" i="2"/>
  <c r="AD4336" i="2"/>
  <c r="AD4337" i="2"/>
  <c r="AD4338" i="2"/>
  <c r="AD4339" i="2"/>
  <c r="AD4340" i="2"/>
  <c r="AD4341" i="2"/>
  <c r="AD4342" i="2"/>
  <c r="AD4343" i="2"/>
  <c r="AD4344" i="2"/>
  <c r="AD4345" i="2"/>
  <c r="AD4346" i="2"/>
  <c r="AD4347" i="2"/>
  <c r="AD4348" i="2"/>
  <c r="AD4349" i="2"/>
  <c r="AD4350" i="2"/>
  <c r="AD4351" i="2"/>
  <c r="AD4352" i="2"/>
  <c r="AD4353" i="2"/>
  <c r="AD4354" i="2"/>
  <c r="AD4355" i="2"/>
  <c r="AD4356" i="2"/>
  <c r="AD4357" i="2"/>
  <c r="AD4358" i="2"/>
  <c r="AD4359" i="2"/>
  <c r="AD4360" i="2"/>
  <c r="AD4361" i="2"/>
  <c r="AD4362" i="2"/>
  <c r="AD4363" i="2"/>
  <c r="AD4364" i="2"/>
  <c r="AD4365" i="2"/>
  <c r="AD4366" i="2"/>
  <c r="AD4367" i="2"/>
  <c r="AD4368" i="2"/>
  <c r="AD4369" i="2"/>
  <c r="AD4370" i="2"/>
  <c r="AD4371" i="2"/>
  <c r="AD4372" i="2"/>
  <c r="AD4373" i="2"/>
  <c r="AD4374" i="2"/>
  <c r="AD4375" i="2"/>
  <c r="AD4376" i="2"/>
  <c r="AD4377" i="2"/>
  <c r="AD4378" i="2"/>
  <c r="AD4379" i="2"/>
  <c r="AD4380" i="2"/>
  <c r="AD4381" i="2"/>
  <c r="AD4382" i="2"/>
  <c r="AD4383" i="2"/>
  <c r="AD4384" i="2"/>
  <c r="AD4385" i="2"/>
  <c r="AD4386" i="2"/>
  <c r="AD4387" i="2"/>
  <c r="AD4388" i="2"/>
  <c r="AD4389" i="2"/>
  <c r="AD4390" i="2"/>
  <c r="AD4391" i="2"/>
  <c r="AD4392" i="2"/>
  <c r="AD4393" i="2"/>
  <c r="AD4394" i="2"/>
  <c r="AD4395" i="2"/>
  <c r="AD4396" i="2"/>
  <c r="AD4397" i="2"/>
  <c r="AD4398" i="2"/>
  <c r="AD4399" i="2"/>
  <c r="AD4400" i="2"/>
  <c r="AD4401" i="2"/>
  <c r="AD4402" i="2"/>
  <c r="AD4403" i="2"/>
  <c r="AD4404" i="2"/>
  <c r="AD4405" i="2"/>
  <c r="AD4406" i="2"/>
  <c r="AD4407" i="2"/>
  <c r="AD4408" i="2"/>
  <c r="AD4409" i="2"/>
  <c r="AD4410" i="2"/>
  <c r="AD4411" i="2"/>
  <c r="AD4412" i="2"/>
  <c r="AD4413" i="2"/>
  <c r="AD4414" i="2"/>
  <c r="AD4415" i="2"/>
  <c r="AD4416" i="2"/>
  <c r="AD4417" i="2"/>
  <c r="AD4418" i="2"/>
  <c r="AD4419" i="2"/>
  <c r="AD4420" i="2"/>
  <c r="AD4421" i="2"/>
  <c r="AD4422" i="2"/>
  <c r="AD4423" i="2"/>
  <c r="AD4424" i="2"/>
  <c r="AD4425" i="2"/>
  <c r="AD4426" i="2"/>
  <c r="AD4427" i="2"/>
  <c r="AD4428" i="2"/>
  <c r="AD4429" i="2"/>
  <c r="AD4430" i="2"/>
  <c r="AD4431" i="2"/>
  <c r="AD4432" i="2"/>
  <c r="AD4433" i="2"/>
  <c r="AD4434" i="2"/>
  <c r="AD4435" i="2"/>
  <c r="AD4436" i="2"/>
  <c r="AD4437" i="2"/>
  <c r="AD4438" i="2"/>
  <c r="AD4439" i="2"/>
  <c r="AD4440" i="2"/>
  <c r="AD4441" i="2"/>
  <c r="AD4442" i="2"/>
  <c r="AD4443" i="2"/>
  <c r="AD4444" i="2"/>
  <c r="AD4445" i="2"/>
  <c r="AD4446" i="2"/>
  <c r="AD4447" i="2"/>
  <c r="AD4448" i="2"/>
  <c r="AD4449" i="2"/>
  <c r="AD4450" i="2"/>
  <c r="AD4451" i="2"/>
  <c r="AD4452" i="2"/>
  <c r="AD4453" i="2"/>
  <c r="AD4454" i="2"/>
  <c r="AD4455" i="2"/>
  <c r="AD4456" i="2"/>
  <c r="AD4457" i="2"/>
  <c r="AD4458" i="2"/>
  <c r="AD4459" i="2"/>
  <c r="AD4460" i="2"/>
  <c r="AD4461" i="2"/>
  <c r="AD4462" i="2"/>
  <c r="AD4463" i="2"/>
  <c r="AD4464" i="2"/>
  <c r="AD4465" i="2"/>
  <c r="AD4466" i="2"/>
  <c r="AD4467" i="2"/>
  <c r="AD4468" i="2"/>
  <c r="AD4469" i="2"/>
  <c r="AD4470" i="2"/>
  <c r="AD4471" i="2"/>
  <c r="AD4472" i="2"/>
  <c r="AD4473" i="2"/>
  <c r="AD4474" i="2"/>
  <c r="AD4475" i="2"/>
  <c r="AD4476" i="2"/>
  <c r="AD4477" i="2"/>
  <c r="AD4478" i="2"/>
  <c r="AD4479" i="2"/>
  <c r="AD4480" i="2"/>
  <c r="AD4481" i="2"/>
  <c r="AD4482" i="2"/>
  <c r="AD4483" i="2"/>
  <c r="AD4484" i="2"/>
  <c r="AD4485" i="2"/>
  <c r="AD4486" i="2"/>
  <c r="AD4487" i="2"/>
  <c r="AD4488" i="2"/>
  <c r="AD4489" i="2"/>
  <c r="AD4490" i="2"/>
  <c r="AD4491" i="2"/>
  <c r="AD4492" i="2"/>
  <c r="AD4493" i="2"/>
  <c r="AD4494" i="2"/>
  <c r="AD4495" i="2"/>
  <c r="AD4496" i="2"/>
  <c r="AD4497" i="2"/>
  <c r="AD4498" i="2"/>
  <c r="AD4499" i="2"/>
  <c r="AD4500" i="2"/>
  <c r="AD4501" i="2"/>
  <c r="AD4502" i="2"/>
  <c r="AD4503" i="2"/>
  <c r="AD4504" i="2"/>
  <c r="AD4505" i="2"/>
  <c r="AD4506" i="2"/>
  <c r="AD4507" i="2"/>
  <c r="AD4508" i="2"/>
  <c r="AD4509" i="2"/>
  <c r="AE9" i="2"/>
  <c r="AD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1541" i="2"/>
  <c r="AC1542" i="2"/>
  <c r="AC1543" i="2"/>
  <c r="AC1544" i="2"/>
  <c r="AC1545" i="2"/>
  <c r="AC1546" i="2"/>
  <c r="AC1547" i="2"/>
  <c r="AC1548" i="2"/>
  <c r="AC1549" i="2"/>
  <c r="AC1550" i="2"/>
  <c r="AC1551" i="2"/>
  <c r="AC1552" i="2"/>
  <c r="AC1553" i="2"/>
  <c r="AC1554" i="2"/>
  <c r="AC1555" i="2"/>
  <c r="AC1556" i="2"/>
  <c r="AC1557" i="2"/>
  <c r="AC1558" i="2"/>
  <c r="AC1559" i="2"/>
  <c r="AC1560" i="2"/>
  <c r="AC1561" i="2"/>
  <c r="AC1562" i="2"/>
  <c r="AC1563" i="2"/>
  <c r="AC1564" i="2"/>
  <c r="AC1565" i="2"/>
  <c r="AC1566" i="2"/>
  <c r="AC1567" i="2"/>
  <c r="AC1568" i="2"/>
  <c r="AC1569" i="2"/>
  <c r="AC1570" i="2"/>
  <c r="AC1571" i="2"/>
  <c r="AC1572" i="2"/>
  <c r="AC1573" i="2"/>
  <c r="AC1574" i="2"/>
  <c r="AC1575" i="2"/>
  <c r="AC1576" i="2"/>
  <c r="AC1577" i="2"/>
  <c r="AC1578" i="2"/>
  <c r="AC1579" i="2"/>
  <c r="AC1580" i="2"/>
  <c r="AC1581" i="2"/>
  <c r="AC1582" i="2"/>
  <c r="AC1583" i="2"/>
  <c r="AC1584" i="2"/>
  <c r="AC1585" i="2"/>
  <c r="AC1586" i="2"/>
  <c r="AC1587" i="2"/>
  <c r="AC1588" i="2"/>
  <c r="AC1589" i="2"/>
  <c r="AC1590" i="2"/>
  <c r="AC1591" i="2"/>
  <c r="AC1592" i="2"/>
  <c r="AC1593" i="2"/>
  <c r="AC1594" i="2"/>
  <c r="AC1595" i="2"/>
  <c r="AC1596" i="2"/>
  <c r="AC1597" i="2"/>
  <c r="AC1598" i="2"/>
  <c r="AC1599" i="2"/>
  <c r="AC1600" i="2"/>
  <c r="AC1601" i="2"/>
  <c r="AC1602" i="2"/>
  <c r="AC1603" i="2"/>
  <c r="AC1604" i="2"/>
  <c r="AC1605" i="2"/>
  <c r="AC1606" i="2"/>
  <c r="AC1607" i="2"/>
  <c r="AC1608" i="2"/>
  <c r="AC1609" i="2"/>
  <c r="AC1610" i="2"/>
  <c r="AC1611" i="2"/>
  <c r="AC1612" i="2"/>
  <c r="AC1613" i="2"/>
  <c r="AC1614" i="2"/>
  <c r="AC1615" i="2"/>
  <c r="AC1616" i="2"/>
  <c r="AC1617" i="2"/>
  <c r="AC1618" i="2"/>
  <c r="AC1619" i="2"/>
  <c r="AC1620" i="2"/>
  <c r="AC1621" i="2"/>
  <c r="AC1622" i="2"/>
  <c r="AC1623" i="2"/>
  <c r="AC1624" i="2"/>
  <c r="AC1625" i="2"/>
  <c r="AC1626" i="2"/>
  <c r="AC1627" i="2"/>
  <c r="AC1628" i="2"/>
  <c r="AC1629" i="2"/>
  <c r="AC1630" i="2"/>
  <c r="AC1631" i="2"/>
  <c r="AC1632" i="2"/>
  <c r="AC1633" i="2"/>
  <c r="AC1634" i="2"/>
  <c r="AC1635" i="2"/>
  <c r="AC1636" i="2"/>
  <c r="AC1637" i="2"/>
  <c r="AC1638" i="2"/>
  <c r="AC1639" i="2"/>
  <c r="AC1640" i="2"/>
  <c r="AC1641" i="2"/>
  <c r="AC1642" i="2"/>
  <c r="AC1643" i="2"/>
  <c r="AC1644" i="2"/>
  <c r="AC1645" i="2"/>
  <c r="AC1646" i="2"/>
  <c r="AC1647" i="2"/>
  <c r="AC1648" i="2"/>
  <c r="AC1649" i="2"/>
  <c r="AC1650" i="2"/>
  <c r="AC1651" i="2"/>
  <c r="AC1652" i="2"/>
  <c r="AC1653" i="2"/>
  <c r="AC1654" i="2"/>
  <c r="AC1655" i="2"/>
  <c r="AC1656" i="2"/>
  <c r="AC1657" i="2"/>
  <c r="AC1658" i="2"/>
  <c r="AC1659" i="2"/>
  <c r="AC1660" i="2"/>
  <c r="AC1661" i="2"/>
  <c r="AC1662" i="2"/>
  <c r="AC1663" i="2"/>
  <c r="AC1664" i="2"/>
  <c r="AC1665" i="2"/>
  <c r="AC1666" i="2"/>
  <c r="AC1667" i="2"/>
  <c r="AC1668" i="2"/>
  <c r="AC1669" i="2"/>
  <c r="AC1670" i="2"/>
  <c r="AC1671" i="2"/>
  <c r="AC1672" i="2"/>
  <c r="AC1673" i="2"/>
  <c r="AC1674" i="2"/>
  <c r="AC1675" i="2"/>
  <c r="AC1676" i="2"/>
  <c r="AC1677" i="2"/>
  <c r="AC1678" i="2"/>
  <c r="AC1679" i="2"/>
  <c r="AC1680" i="2"/>
  <c r="AC1681" i="2"/>
  <c r="AC1682" i="2"/>
  <c r="AC1683" i="2"/>
  <c r="AC1684" i="2"/>
  <c r="AC1685" i="2"/>
  <c r="AC1686" i="2"/>
  <c r="AC1687" i="2"/>
  <c r="AC1688" i="2"/>
  <c r="AC1689" i="2"/>
  <c r="AC1690" i="2"/>
  <c r="AC1691" i="2"/>
  <c r="AC1692" i="2"/>
  <c r="AC1693" i="2"/>
  <c r="AC1694" i="2"/>
  <c r="AC1695" i="2"/>
  <c r="AC1696" i="2"/>
  <c r="AC1697" i="2"/>
  <c r="AC1698" i="2"/>
  <c r="AC1699" i="2"/>
  <c r="AC1700" i="2"/>
  <c r="AC1701" i="2"/>
  <c r="AC1702" i="2"/>
  <c r="AC1703" i="2"/>
  <c r="AC1704" i="2"/>
  <c r="AC1705" i="2"/>
  <c r="AC1706" i="2"/>
  <c r="AC1707" i="2"/>
  <c r="AC1708" i="2"/>
  <c r="AC1709" i="2"/>
  <c r="AC1710" i="2"/>
  <c r="AC1711" i="2"/>
  <c r="AC1712" i="2"/>
  <c r="AC1713" i="2"/>
  <c r="AC1714" i="2"/>
  <c r="AC1715" i="2"/>
  <c r="AC1716" i="2"/>
  <c r="AC1717" i="2"/>
  <c r="AC1718" i="2"/>
  <c r="AC1719" i="2"/>
  <c r="AC1720" i="2"/>
  <c r="AC1721" i="2"/>
  <c r="AC1722" i="2"/>
  <c r="AC1723" i="2"/>
  <c r="AC1724" i="2"/>
  <c r="AC1725" i="2"/>
  <c r="AC1726" i="2"/>
  <c r="AC1727" i="2"/>
  <c r="AC1728" i="2"/>
  <c r="AC1729" i="2"/>
  <c r="AC1730" i="2"/>
  <c r="AC1731" i="2"/>
  <c r="AC1732" i="2"/>
  <c r="AC1733" i="2"/>
  <c r="AC1734" i="2"/>
  <c r="AC1735" i="2"/>
  <c r="AC1736" i="2"/>
  <c r="AC1737" i="2"/>
  <c r="AC1738" i="2"/>
  <c r="AC1739" i="2"/>
  <c r="AC1740" i="2"/>
  <c r="AC1741" i="2"/>
  <c r="AC1742" i="2"/>
  <c r="AC1743" i="2"/>
  <c r="AC1744" i="2"/>
  <c r="AC1745" i="2"/>
  <c r="AC1746" i="2"/>
  <c r="AC1747" i="2"/>
  <c r="AC1748" i="2"/>
  <c r="AC1749" i="2"/>
  <c r="AC1750" i="2"/>
  <c r="AC1751" i="2"/>
  <c r="AC1752" i="2"/>
  <c r="AC1753" i="2"/>
  <c r="AC1754" i="2"/>
  <c r="AC1755" i="2"/>
  <c r="AC1756" i="2"/>
  <c r="AC1757" i="2"/>
  <c r="AC1758" i="2"/>
  <c r="AC1759" i="2"/>
  <c r="AC1760" i="2"/>
  <c r="AC1761" i="2"/>
  <c r="AC1762" i="2"/>
  <c r="AC1763" i="2"/>
  <c r="AC1764" i="2"/>
  <c r="AC1765" i="2"/>
  <c r="AC1766" i="2"/>
  <c r="AC1767" i="2"/>
  <c r="AC1768" i="2"/>
  <c r="AC1769" i="2"/>
  <c r="AC1770" i="2"/>
  <c r="AC1771" i="2"/>
  <c r="AC1772" i="2"/>
  <c r="AC1773" i="2"/>
  <c r="AC1774" i="2"/>
  <c r="AC1775" i="2"/>
  <c r="AC1776" i="2"/>
  <c r="AC1777" i="2"/>
  <c r="AC1778" i="2"/>
  <c r="AC1779" i="2"/>
  <c r="AC1780" i="2"/>
  <c r="AC1781" i="2"/>
  <c r="AC1782" i="2"/>
  <c r="AC1783" i="2"/>
  <c r="AC1784" i="2"/>
  <c r="AC1785" i="2"/>
  <c r="AC1786" i="2"/>
  <c r="AC1787" i="2"/>
  <c r="AC1788" i="2"/>
  <c r="AC1789" i="2"/>
  <c r="AC1790" i="2"/>
  <c r="AC1791" i="2"/>
  <c r="AC1792" i="2"/>
  <c r="AC1793" i="2"/>
  <c r="AC1794" i="2"/>
  <c r="AC1795" i="2"/>
  <c r="AC1796" i="2"/>
  <c r="AC1797" i="2"/>
  <c r="AC1798" i="2"/>
  <c r="AC1799" i="2"/>
  <c r="AC1800" i="2"/>
  <c r="AC1801" i="2"/>
  <c r="AC1802" i="2"/>
  <c r="AC1803" i="2"/>
  <c r="AC1804" i="2"/>
  <c r="AC1805" i="2"/>
  <c r="AC1806" i="2"/>
  <c r="AC1807" i="2"/>
  <c r="AC1808" i="2"/>
  <c r="AC1809" i="2"/>
  <c r="AC1810" i="2"/>
  <c r="AC1811" i="2"/>
  <c r="AC1812" i="2"/>
  <c r="AC1813" i="2"/>
  <c r="AC1814" i="2"/>
  <c r="AC1815" i="2"/>
  <c r="AC1816" i="2"/>
  <c r="AC1817" i="2"/>
  <c r="AC1818" i="2"/>
  <c r="AC1819" i="2"/>
  <c r="AC1820" i="2"/>
  <c r="AC1821" i="2"/>
  <c r="AC1822" i="2"/>
  <c r="AC1823" i="2"/>
  <c r="AC1824" i="2"/>
  <c r="AC1825" i="2"/>
  <c r="AC1826" i="2"/>
  <c r="AC1827" i="2"/>
  <c r="AC1828" i="2"/>
  <c r="AC1829" i="2"/>
  <c r="AC1830" i="2"/>
  <c r="AC1831" i="2"/>
  <c r="AC1832" i="2"/>
  <c r="AC1833" i="2"/>
  <c r="AC1834" i="2"/>
  <c r="AC1835" i="2"/>
  <c r="AC1836" i="2"/>
  <c r="AC1837" i="2"/>
  <c r="AC1838" i="2"/>
  <c r="AC1839" i="2"/>
  <c r="AC1840" i="2"/>
  <c r="AC1841" i="2"/>
  <c r="AC1842" i="2"/>
  <c r="AC1843" i="2"/>
  <c r="AC1844" i="2"/>
  <c r="AC1845" i="2"/>
  <c r="AC1846" i="2"/>
  <c r="AC1847" i="2"/>
  <c r="AC1848" i="2"/>
  <c r="AC1849" i="2"/>
  <c r="AC1850" i="2"/>
  <c r="AC1851" i="2"/>
  <c r="AC1852" i="2"/>
  <c r="AC1853" i="2"/>
  <c r="AC1854" i="2"/>
  <c r="AC1855" i="2"/>
  <c r="AC1856" i="2"/>
  <c r="AC1857" i="2"/>
  <c r="AC1858" i="2"/>
  <c r="AC1859" i="2"/>
  <c r="AC1860" i="2"/>
  <c r="AC1861" i="2"/>
  <c r="AC1862" i="2"/>
  <c r="AC1863" i="2"/>
  <c r="AC1864" i="2"/>
  <c r="AC1865" i="2"/>
  <c r="AC1866" i="2"/>
  <c r="AC1867" i="2"/>
  <c r="AC1868" i="2"/>
  <c r="AC1869" i="2"/>
  <c r="AC1870" i="2"/>
  <c r="AC1871" i="2"/>
  <c r="AC1872" i="2"/>
  <c r="AC1873" i="2"/>
  <c r="AC1874" i="2"/>
  <c r="AC1875" i="2"/>
  <c r="AC1876" i="2"/>
  <c r="AC1877" i="2"/>
  <c r="AC1878" i="2"/>
  <c r="AC1879" i="2"/>
  <c r="AC1880" i="2"/>
  <c r="AC1881" i="2"/>
  <c r="AC1882" i="2"/>
  <c r="AC1883" i="2"/>
  <c r="AC1884" i="2"/>
  <c r="AC1885" i="2"/>
  <c r="AC1886" i="2"/>
  <c r="AC1887" i="2"/>
  <c r="AC1888" i="2"/>
  <c r="AC1889" i="2"/>
  <c r="AC1890" i="2"/>
  <c r="AC1891" i="2"/>
  <c r="AC1892" i="2"/>
  <c r="AC1893" i="2"/>
  <c r="AC1894" i="2"/>
  <c r="AC1895" i="2"/>
  <c r="AC1896" i="2"/>
  <c r="AC1897" i="2"/>
  <c r="AC1898" i="2"/>
  <c r="AC1899" i="2"/>
  <c r="AC1900" i="2"/>
  <c r="AC1901" i="2"/>
  <c r="AC1902" i="2"/>
  <c r="AC1903" i="2"/>
  <c r="AC1904" i="2"/>
  <c r="AC1905" i="2"/>
  <c r="AC1906" i="2"/>
  <c r="AC1907" i="2"/>
  <c r="AC1908" i="2"/>
  <c r="AC1909" i="2"/>
  <c r="AC1910" i="2"/>
  <c r="AC1911" i="2"/>
  <c r="AC1912" i="2"/>
  <c r="AC1913" i="2"/>
  <c r="AC1914" i="2"/>
  <c r="AC1915" i="2"/>
  <c r="AC1916" i="2"/>
  <c r="AC1917" i="2"/>
  <c r="AC1918" i="2"/>
  <c r="AC1919" i="2"/>
  <c r="AC1920" i="2"/>
  <c r="AC1921" i="2"/>
  <c r="AC1922" i="2"/>
  <c r="AC1923" i="2"/>
  <c r="AC1924" i="2"/>
  <c r="AC1925" i="2"/>
  <c r="AC1926" i="2"/>
  <c r="AC1927" i="2"/>
  <c r="AC1928" i="2"/>
  <c r="AC1929" i="2"/>
  <c r="AC1930" i="2"/>
  <c r="AC1931" i="2"/>
  <c r="AC1932" i="2"/>
  <c r="AC1933" i="2"/>
  <c r="AC1934" i="2"/>
  <c r="AC1935" i="2"/>
  <c r="AC1936" i="2"/>
  <c r="AC1937" i="2"/>
  <c r="AC1938" i="2"/>
  <c r="AC1939" i="2"/>
  <c r="AC1940" i="2"/>
  <c r="AC1941" i="2"/>
  <c r="AC1942" i="2"/>
  <c r="AC1943" i="2"/>
  <c r="AC1944" i="2"/>
  <c r="AC1945" i="2"/>
  <c r="AC1946" i="2"/>
  <c r="AC1947" i="2"/>
  <c r="AC1948" i="2"/>
  <c r="AC1949" i="2"/>
  <c r="AC1950" i="2"/>
  <c r="AC1951" i="2"/>
  <c r="AC1952" i="2"/>
  <c r="AC1953" i="2"/>
  <c r="AC1954" i="2"/>
  <c r="AC1955" i="2"/>
  <c r="AC1956" i="2"/>
  <c r="AC1957" i="2"/>
  <c r="AC1958" i="2"/>
  <c r="AC1959" i="2"/>
  <c r="AC1960" i="2"/>
  <c r="AC1961" i="2"/>
  <c r="AC1962" i="2"/>
  <c r="AC1963" i="2"/>
  <c r="AC1964" i="2"/>
  <c r="AC1965" i="2"/>
  <c r="AC1966" i="2"/>
  <c r="AC1967" i="2"/>
  <c r="AC1968" i="2"/>
  <c r="AC1969" i="2"/>
  <c r="AC1970" i="2"/>
  <c r="AC1971" i="2"/>
  <c r="AC1972" i="2"/>
  <c r="AC1973" i="2"/>
  <c r="AC1974" i="2"/>
  <c r="AC1975" i="2"/>
  <c r="AC1976" i="2"/>
  <c r="AC1977" i="2"/>
  <c r="AC1978" i="2"/>
  <c r="AC1979" i="2"/>
  <c r="AC1980" i="2"/>
  <c r="AC1981" i="2"/>
  <c r="AC1982" i="2"/>
  <c r="AC1983" i="2"/>
  <c r="AC1984" i="2"/>
  <c r="AC1985" i="2"/>
  <c r="AC1986" i="2"/>
  <c r="AC1987" i="2"/>
  <c r="AC1988" i="2"/>
  <c r="AC1989" i="2"/>
  <c r="AC1990" i="2"/>
  <c r="AC1991" i="2"/>
  <c r="AC1992" i="2"/>
  <c r="AC1993" i="2"/>
  <c r="AC1994" i="2"/>
  <c r="AC1995" i="2"/>
  <c r="AC1996" i="2"/>
  <c r="AC1997" i="2"/>
  <c r="AC1998" i="2"/>
  <c r="AC1999" i="2"/>
  <c r="AC2000" i="2"/>
  <c r="AC2001" i="2"/>
  <c r="AC2002" i="2"/>
  <c r="AC2003" i="2"/>
  <c r="AC2004" i="2"/>
  <c r="AC2005" i="2"/>
  <c r="AC2006" i="2"/>
  <c r="AC2007" i="2"/>
  <c r="AC2008" i="2"/>
  <c r="AC2009" i="2"/>
  <c r="AC2010" i="2"/>
  <c r="AC2011" i="2"/>
  <c r="AC2012" i="2"/>
  <c r="AC2013" i="2"/>
  <c r="AC2014" i="2"/>
  <c r="AC2015" i="2"/>
  <c r="AC2016" i="2"/>
  <c r="AC2017" i="2"/>
  <c r="AC2018" i="2"/>
  <c r="AC2019" i="2"/>
  <c r="AC2020" i="2"/>
  <c r="AC2021" i="2"/>
  <c r="AC2022" i="2"/>
  <c r="AC2023" i="2"/>
  <c r="AC2024" i="2"/>
  <c r="AC2025" i="2"/>
  <c r="AC2026" i="2"/>
  <c r="AC2027" i="2"/>
  <c r="AC2028" i="2"/>
  <c r="AC2029" i="2"/>
  <c r="AC2030" i="2"/>
  <c r="AC2031" i="2"/>
  <c r="AC2032" i="2"/>
  <c r="AC2033" i="2"/>
  <c r="AC2034" i="2"/>
  <c r="AC2035" i="2"/>
  <c r="AC2036" i="2"/>
  <c r="AC2037" i="2"/>
  <c r="AC2038" i="2"/>
  <c r="AC2039" i="2"/>
  <c r="AC2040" i="2"/>
  <c r="AC2041" i="2"/>
  <c r="AC2042" i="2"/>
  <c r="AC2043" i="2"/>
  <c r="AC2044" i="2"/>
  <c r="AC2045" i="2"/>
  <c r="AC2046" i="2"/>
  <c r="AC2047" i="2"/>
  <c r="AC2048" i="2"/>
  <c r="AC2049" i="2"/>
  <c r="AC2050" i="2"/>
  <c r="AC2051" i="2"/>
  <c r="AC2052" i="2"/>
  <c r="AC2053" i="2"/>
  <c r="AC2054" i="2"/>
  <c r="AC2055" i="2"/>
  <c r="AC2056" i="2"/>
  <c r="AC2057" i="2"/>
  <c r="AC2058" i="2"/>
  <c r="AC2059" i="2"/>
  <c r="AC2060" i="2"/>
  <c r="AC2061" i="2"/>
  <c r="AC2062" i="2"/>
  <c r="AC2063" i="2"/>
  <c r="AC2064" i="2"/>
  <c r="AC2065" i="2"/>
  <c r="AC2066" i="2"/>
  <c r="AC2067" i="2"/>
  <c r="AC2068" i="2"/>
  <c r="AC2069" i="2"/>
  <c r="AC2070" i="2"/>
  <c r="AC2071" i="2"/>
  <c r="AC2072" i="2"/>
  <c r="AC2073" i="2"/>
  <c r="AC2074" i="2"/>
  <c r="AC2075" i="2"/>
  <c r="AC2076" i="2"/>
  <c r="AC2077" i="2"/>
  <c r="AC2078" i="2"/>
  <c r="AC2079" i="2"/>
  <c r="AC2080" i="2"/>
  <c r="AC2081" i="2"/>
  <c r="AC2082" i="2"/>
  <c r="AC2083" i="2"/>
  <c r="AC2084" i="2"/>
  <c r="AC2085" i="2"/>
  <c r="AC2086" i="2"/>
  <c r="AC2087" i="2"/>
  <c r="AC2088" i="2"/>
  <c r="AC2089" i="2"/>
  <c r="AC2090" i="2"/>
  <c r="AC2091" i="2"/>
  <c r="AC2092" i="2"/>
  <c r="AC2093" i="2"/>
  <c r="AC2094" i="2"/>
  <c r="AC2095" i="2"/>
  <c r="AC2096" i="2"/>
  <c r="AC2097" i="2"/>
  <c r="AC2098" i="2"/>
  <c r="AC2099" i="2"/>
  <c r="AC2100" i="2"/>
  <c r="AC2101" i="2"/>
  <c r="AC2102" i="2"/>
  <c r="AC2103" i="2"/>
  <c r="AC2104" i="2"/>
  <c r="AC2105" i="2"/>
  <c r="AC2106" i="2"/>
  <c r="AC2107" i="2"/>
  <c r="AC2108" i="2"/>
  <c r="AC2109" i="2"/>
  <c r="AC2110" i="2"/>
  <c r="AC2111" i="2"/>
  <c r="AC2112" i="2"/>
  <c r="AC2113" i="2"/>
  <c r="AC2114" i="2"/>
  <c r="AC2115" i="2"/>
  <c r="AC2116" i="2"/>
  <c r="AC2117" i="2"/>
  <c r="AC2118" i="2"/>
  <c r="AC2119" i="2"/>
  <c r="AC2120" i="2"/>
  <c r="AC2121" i="2"/>
  <c r="AC2122" i="2"/>
  <c r="AC2123" i="2"/>
  <c r="AC2124" i="2"/>
  <c r="AC2125" i="2"/>
  <c r="AC2126" i="2"/>
  <c r="AC2127" i="2"/>
  <c r="AC2128" i="2"/>
  <c r="AC2129" i="2"/>
  <c r="AC2130" i="2"/>
  <c r="AC2131" i="2"/>
  <c r="AC2132" i="2"/>
  <c r="AC2133" i="2"/>
  <c r="AC2134" i="2"/>
  <c r="AC2135" i="2"/>
  <c r="AC2136" i="2"/>
  <c r="AC2137" i="2"/>
  <c r="AC2138" i="2"/>
  <c r="AC2139" i="2"/>
  <c r="AC2140" i="2"/>
  <c r="AC2141" i="2"/>
  <c r="AC2142" i="2"/>
  <c r="AC2143" i="2"/>
  <c r="AC2144" i="2"/>
  <c r="AC2145" i="2"/>
  <c r="AC2146" i="2"/>
  <c r="AC2147" i="2"/>
  <c r="AC2148" i="2"/>
  <c r="AC2149" i="2"/>
  <c r="AC2150" i="2"/>
  <c r="AC2151" i="2"/>
  <c r="AC2152" i="2"/>
  <c r="AC2153" i="2"/>
  <c r="AC2154" i="2"/>
  <c r="AC2155" i="2"/>
  <c r="AC2156" i="2"/>
  <c r="AC2157" i="2"/>
  <c r="AC2158" i="2"/>
  <c r="AC2159" i="2"/>
  <c r="AC2160" i="2"/>
  <c r="AC2161" i="2"/>
  <c r="AC2162" i="2"/>
  <c r="AC2163" i="2"/>
  <c r="AC2164" i="2"/>
  <c r="AC2165" i="2"/>
  <c r="AC2166" i="2"/>
  <c r="AC2167" i="2"/>
  <c r="AC2168" i="2"/>
  <c r="AC2169" i="2"/>
  <c r="AC2170" i="2"/>
  <c r="AC2171" i="2"/>
  <c r="AC2172" i="2"/>
  <c r="AC2173" i="2"/>
  <c r="AC2174" i="2"/>
  <c r="AC2175" i="2"/>
  <c r="AC2176" i="2"/>
  <c r="AC2177" i="2"/>
  <c r="AC2178" i="2"/>
  <c r="AC2179" i="2"/>
  <c r="AC2180" i="2"/>
  <c r="AC2181" i="2"/>
  <c r="AC2182" i="2"/>
  <c r="AC2183" i="2"/>
  <c r="AC2184" i="2"/>
  <c r="AC2185" i="2"/>
  <c r="AC2186" i="2"/>
  <c r="AC2187" i="2"/>
  <c r="AC2188" i="2"/>
  <c r="AC2189" i="2"/>
  <c r="AC2190" i="2"/>
  <c r="AC2191" i="2"/>
  <c r="AC2192" i="2"/>
  <c r="AC2193" i="2"/>
  <c r="AC2194" i="2"/>
  <c r="AC2195" i="2"/>
  <c r="AC2196" i="2"/>
  <c r="AC2197" i="2"/>
  <c r="AC2198" i="2"/>
  <c r="AC2199" i="2"/>
  <c r="AC2200" i="2"/>
  <c r="AC2201" i="2"/>
  <c r="AC2202" i="2"/>
  <c r="AC2203" i="2"/>
  <c r="AC2204" i="2"/>
  <c r="AC2205" i="2"/>
  <c r="AC2206" i="2"/>
  <c r="AC2207" i="2"/>
  <c r="AC2208" i="2"/>
  <c r="AC2209" i="2"/>
  <c r="AC2210" i="2"/>
  <c r="AC2211" i="2"/>
  <c r="AC2212" i="2"/>
  <c r="AC2213" i="2"/>
  <c r="AC2214" i="2"/>
  <c r="AC2215" i="2"/>
  <c r="AC2216" i="2"/>
  <c r="AC2217" i="2"/>
  <c r="AC2218" i="2"/>
  <c r="AC2219" i="2"/>
  <c r="AC2220" i="2"/>
  <c r="AC2221" i="2"/>
  <c r="AC2222" i="2"/>
  <c r="AC2223" i="2"/>
  <c r="AC2224" i="2"/>
  <c r="AC2225" i="2"/>
  <c r="AC2226" i="2"/>
  <c r="AC2227" i="2"/>
  <c r="AC2228" i="2"/>
  <c r="AC2229" i="2"/>
  <c r="AC2230" i="2"/>
  <c r="AC2231" i="2"/>
  <c r="AC2232" i="2"/>
  <c r="AC2233" i="2"/>
  <c r="AC2234" i="2"/>
  <c r="AC2235" i="2"/>
  <c r="AC2236" i="2"/>
  <c r="AC2237" i="2"/>
  <c r="AC2238" i="2"/>
  <c r="AC2239" i="2"/>
  <c r="AC2240" i="2"/>
  <c r="AC2241" i="2"/>
  <c r="AC2242" i="2"/>
  <c r="AC2243" i="2"/>
  <c r="AC2244" i="2"/>
  <c r="AC2245" i="2"/>
  <c r="AC2246" i="2"/>
  <c r="AC2247" i="2"/>
  <c r="AC2248" i="2"/>
  <c r="AC2249" i="2"/>
  <c r="AC2250" i="2"/>
  <c r="AC2251" i="2"/>
  <c r="AC2252" i="2"/>
  <c r="AC2253" i="2"/>
  <c r="AC2254" i="2"/>
  <c r="AC2255" i="2"/>
  <c r="AC2256" i="2"/>
  <c r="AC2257" i="2"/>
  <c r="AC2258" i="2"/>
  <c r="AC2259" i="2"/>
  <c r="AC2260" i="2"/>
  <c r="AC2261" i="2"/>
  <c r="AC2262" i="2"/>
  <c r="AC2263" i="2"/>
  <c r="AC2264" i="2"/>
  <c r="AC2265" i="2"/>
  <c r="AC2266" i="2"/>
  <c r="AC2267" i="2"/>
  <c r="AC2268" i="2"/>
  <c r="AC2269" i="2"/>
  <c r="AC2270" i="2"/>
  <c r="AC2271" i="2"/>
  <c r="AC2272" i="2"/>
  <c r="AC2273" i="2"/>
  <c r="AC2274" i="2"/>
  <c r="AC2275" i="2"/>
  <c r="AC2276" i="2"/>
  <c r="AC2277" i="2"/>
  <c r="AC2278" i="2"/>
  <c r="AC2279" i="2"/>
  <c r="AC2280" i="2"/>
  <c r="AC2281" i="2"/>
  <c r="AC2282" i="2"/>
  <c r="AC2283" i="2"/>
  <c r="AC2284" i="2"/>
  <c r="AC2285" i="2"/>
  <c r="AC2286" i="2"/>
  <c r="AC2287" i="2"/>
  <c r="AC2288" i="2"/>
  <c r="AC2289" i="2"/>
  <c r="AC2290" i="2"/>
  <c r="AC2291" i="2"/>
  <c r="AC2292" i="2"/>
  <c r="AC2293" i="2"/>
  <c r="AC2294" i="2"/>
  <c r="AC2295" i="2"/>
  <c r="AC2296" i="2"/>
  <c r="AC2297" i="2"/>
  <c r="AC2298" i="2"/>
  <c r="AC2299" i="2"/>
  <c r="AC2300" i="2"/>
  <c r="AC2301" i="2"/>
  <c r="AC2302" i="2"/>
  <c r="AC2303" i="2"/>
  <c r="AC2304" i="2"/>
  <c r="AC2305" i="2"/>
  <c r="AC2306" i="2"/>
  <c r="AC2307" i="2"/>
  <c r="AC2308" i="2"/>
  <c r="AC2309" i="2"/>
  <c r="AC2310" i="2"/>
  <c r="AC2311" i="2"/>
  <c r="AC2312" i="2"/>
  <c r="AC2313" i="2"/>
  <c r="AC2314" i="2"/>
  <c r="AC2315" i="2"/>
  <c r="AC2316" i="2"/>
  <c r="AC2317" i="2"/>
  <c r="AC2318" i="2"/>
  <c r="AC2319" i="2"/>
  <c r="AC2320" i="2"/>
  <c r="AC2321" i="2"/>
  <c r="AC2322" i="2"/>
  <c r="AC2323" i="2"/>
  <c r="AC2324" i="2"/>
  <c r="AC2325" i="2"/>
  <c r="AC2326" i="2"/>
  <c r="AC2327" i="2"/>
  <c r="AC2328" i="2"/>
  <c r="AC2329" i="2"/>
  <c r="AC2330" i="2"/>
  <c r="AC2331" i="2"/>
  <c r="AC2332" i="2"/>
  <c r="AC2333" i="2"/>
  <c r="AC2334" i="2"/>
  <c r="AC2335" i="2"/>
  <c r="AC2336" i="2"/>
  <c r="AC2337" i="2"/>
  <c r="AC2338" i="2"/>
  <c r="AC2339" i="2"/>
  <c r="AC2340" i="2"/>
  <c r="AC2341" i="2"/>
  <c r="AC2342" i="2"/>
  <c r="AC2343" i="2"/>
  <c r="AC2344" i="2"/>
  <c r="AC2345" i="2"/>
  <c r="AC2346" i="2"/>
  <c r="AC2347" i="2"/>
  <c r="AC2348" i="2"/>
  <c r="AC2349" i="2"/>
  <c r="AC2350" i="2"/>
  <c r="AC2351" i="2"/>
  <c r="AC2352" i="2"/>
  <c r="AC2353" i="2"/>
  <c r="AC2354" i="2"/>
  <c r="AC2355" i="2"/>
  <c r="AC2356" i="2"/>
  <c r="AC2357" i="2"/>
  <c r="AC2358" i="2"/>
  <c r="AC2359" i="2"/>
  <c r="AC2360" i="2"/>
  <c r="AC2361" i="2"/>
  <c r="AC2362" i="2"/>
  <c r="AC2363" i="2"/>
  <c r="AC2364" i="2"/>
  <c r="AC2365" i="2"/>
  <c r="AC2366" i="2"/>
  <c r="AC2367" i="2"/>
  <c r="AC2368" i="2"/>
  <c r="AC2369" i="2"/>
  <c r="AC2370" i="2"/>
  <c r="AC2371" i="2"/>
  <c r="AC2372" i="2"/>
  <c r="AC2373" i="2"/>
  <c r="AC2374" i="2"/>
  <c r="AC2375" i="2"/>
  <c r="AC2376" i="2"/>
  <c r="AC2377" i="2"/>
  <c r="AC2378" i="2"/>
  <c r="AC2379" i="2"/>
  <c r="AC2380" i="2"/>
  <c r="AC2381" i="2"/>
  <c r="AC2382" i="2"/>
  <c r="AC2383" i="2"/>
  <c r="AC2384" i="2"/>
  <c r="AC2385" i="2"/>
  <c r="AC2386" i="2"/>
  <c r="AC2387" i="2"/>
  <c r="AC2388" i="2"/>
  <c r="AC2389" i="2"/>
  <c r="AC2390" i="2"/>
  <c r="AC2391" i="2"/>
  <c r="AC2392" i="2"/>
  <c r="AC2393" i="2"/>
  <c r="AC2394" i="2"/>
  <c r="AC2395" i="2"/>
  <c r="AC2396" i="2"/>
  <c r="AC2397" i="2"/>
  <c r="AC2398" i="2"/>
  <c r="AC2399" i="2"/>
  <c r="AC2400" i="2"/>
  <c r="AC2401" i="2"/>
  <c r="AC2402" i="2"/>
  <c r="AC2403" i="2"/>
  <c r="AC2404" i="2"/>
  <c r="AC2405" i="2"/>
  <c r="AC2406" i="2"/>
  <c r="AC2407" i="2"/>
  <c r="AC2408" i="2"/>
  <c r="AC2409" i="2"/>
  <c r="AC2410" i="2"/>
  <c r="AC2411" i="2"/>
  <c r="AC2412" i="2"/>
  <c r="AC2413" i="2"/>
  <c r="AC2414" i="2"/>
  <c r="AC2415" i="2"/>
  <c r="AC2416" i="2"/>
  <c r="AC2417" i="2"/>
  <c r="AC2418" i="2"/>
  <c r="AC2419" i="2"/>
  <c r="AC2420" i="2"/>
  <c r="AC2421" i="2"/>
  <c r="AC2422" i="2"/>
  <c r="AC2423" i="2"/>
  <c r="AC2424" i="2"/>
  <c r="AC2425" i="2"/>
  <c r="AC2426" i="2"/>
  <c r="AC2427" i="2"/>
  <c r="AC2428" i="2"/>
  <c r="AC2429" i="2"/>
  <c r="AC2430" i="2"/>
  <c r="AC2431" i="2"/>
  <c r="AC2432" i="2"/>
  <c r="AC2433" i="2"/>
  <c r="AC2434" i="2"/>
  <c r="AC2435" i="2"/>
  <c r="AC2436" i="2"/>
  <c r="AC2437" i="2"/>
  <c r="AC2438" i="2"/>
  <c r="AC2439" i="2"/>
  <c r="AC2440" i="2"/>
  <c r="AC2441" i="2"/>
  <c r="AC2442" i="2"/>
  <c r="AC2443" i="2"/>
  <c r="AC2444" i="2"/>
  <c r="AC2445" i="2"/>
  <c r="AC2446" i="2"/>
  <c r="AC2447" i="2"/>
  <c r="AC2448" i="2"/>
  <c r="AC2449" i="2"/>
  <c r="AC2450" i="2"/>
  <c r="AC2451" i="2"/>
  <c r="AC2452" i="2"/>
  <c r="AC2453" i="2"/>
  <c r="AC2454" i="2"/>
  <c r="AC2455" i="2"/>
  <c r="AC2456" i="2"/>
  <c r="AC2457" i="2"/>
  <c r="AC2458" i="2"/>
  <c r="AC2459" i="2"/>
  <c r="AC2460" i="2"/>
  <c r="AC2461" i="2"/>
  <c r="AC2462" i="2"/>
  <c r="AC2463" i="2"/>
  <c r="AC2464" i="2"/>
  <c r="AC2465" i="2"/>
  <c r="AC2466" i="2"/>
  <c r="AC2467" i="2"/>
  <c r="AC2468" i="2"/>
  <c r="AC2469" i="2"/>
  <c r="AC2470" i="2"/>
  <c r="AC2471" i="2"/>
  <c r="AC2472" i="2"/>
  <c r="AC2473" i="2"/>
  <c r="AC2474" i="2"/>
  <c r="AC2475" i="2"/>
  <c r="AC2476" i="2"/>
  <c r="AC2477" i="2"/>
  <c r="AC2478" i="2"/>
  <c r="AC2479" i="2"/>
  <c r="AC2480" i="2"/>
  <c r="AC2481" i="2"/>
  <c r="AC2482" i="2"/>
  <c r="AC2483" i="2"/>
  <c r="AC2484" i="2"/>
  <c r="AC2485" i="2"/>
  <c r="AC2486" i="2"/>
  <c r="AC2487" i="2"/>
  <c r="AC2488" i="2"/>
  <c r="AC2489" i="2"/>
  <c r="AC2490" i="2"/>
  <c r="AC2491" i="2"/>
  <c r="AC2492" i="2"/>
  <c r="AC2493" i="2"/>
  <c r="AC2494" i="2"/>
  <c r="AC2495" i="2"/>
  <c r="AC2496" i="2"/>
  <c r="AC2497" i="2"/>
  <c r="AC2498" i="2"/>
  <c r="AC2499" i="2"/>
  <c r="AC2500" i="2"/>
  <c r="AC2501" i="2"/>
  <c r="AC2502" i="2"/>
  <c r="AC2503" i="2"/>
  <c r="AC2504" i="2"/>
  <c r="AC2505" i="2"/>
  <c r="AC2506" i="2"/>
  <c r="AC2507" i="2"/>
  <c r="AC2508" i="2"/>
  <c r="AC2509" i="2"/>
  <c r="AC2510" i="2"/>
  <c r="AC2511" i="2"/>
  <c r="AC2512" i="2"/>
  <c r="AC2513" i="2"/>
  <c r="AC2514" i="2"/>
  <c r="AC2515" i="2"/>
  <c r="AC2516" i="2"/>
  <c r="AC2517" i="2"/>
  <c r="AC2518" i="2"/>
  <c r="AC2519" i="2"/>
  <c r="AC2520" i="2"/>
  <c r="AC2521" i="2"/>
  <c r="AC2522" i="2"/>
  <c r="AC2523" i="2"/>
  <c r="AC2524" i="2"/>
  <c r="AC2525" i="2"/>
  <c r="AC2526" i="2"/>
  <c r="AC2527" i="2"/>
  <c r="AC2528" i="2"/>
  <c r="AC2529" i="2"/>
  <c r="AC2530" i="2"/>
  <c r="AC2531" i="2"/>
  <c r="AC2532" i="2"/>
  <c r="AC2533" i="2"/>
  <c r="AC2534" i="2"/>
  <c r="AC2535" i="2"/>
  <c r="AC2536" i="2"/>
  <c r="AC2537" i="2"/>
  <c r="AC2538" i="2"/>
  <c r="AC2539" i="2"/>
  <c r="AC2540" i="2"/>
  <c r="AC2541" i="2"/>
  <c r="AC2542" i="2"/>
  <c r="AC2543" i="2"/>
  <c r="AC2544" i="2"/>
  <c r="AC2545" i="2"/>
  <c r="AC2546" i="2"/>
  <c r="AC2547" i="2"/>
  <c r="AC2548" i="2"/>
  <c r="AC2549" i="2"/>
  <c r="AC2550" i="2"/>
  <c r="AC2551" i="2"/>
  <c r="AC2552" i="2"/>
  <c r="AC2553" i="2"/>
  <c r="AC2554" i="2"/>
  <c r="AC2555" i="2"/>
  <c r="AC2556" i="2"/>
  <c r="AC2557" i="2"/>
  <c r="AC2558" i="2"/>
  <c r="AC2559" i="2"/>
  <c r="AC2560" i="2"/>
  <c r="AC2561" i="2"/>
  <c r="AC2562" i="2"/>
  <c r="AC2563" i="2"/>
  <c r="AC2564" i="2"/>
  <c r="AC2565" i="2"/>
  <c r="AC2566" i="2"/>
  <c r="AC2567" i="2"/>
  <c r="AC2568" i="2"/>
  <c r="AC2569" i="2"/>
  <c r="AC2570" i="2"/>
  <c r="AC2571" i="2"/>
  <c r="AC2572" i="2"/>
  <c r="AC2573" i="2"/>
  <c r="AC2574" i="2"/>
  <c r="AC2575" i="2"/>
  <c r="AC2576" i="2"/>
  <c r="AC2577" i="2"/>
  <c r="AC2578" i="2"/>
  <c r="AC2579" i="2"/>
  <c r="AC2580" i="2"/>
  <c r="AC2581" i="2"/>
  <c r="AC2582" i="2"/>
  <c r="AC2583" i="2"/>
  <c r="AC2584" i="2"/>
  <c r="AC2585" i="2"/>
  <c r="AC2586" i="2"/>
  <c r="AC2587" i="2"/>
  <c r="AC2588" i="2"/>
  <c r="AC2589" i="2"/>
  <c r="AC2590" i="2"/>
  <c r="AC2591" i="2"/>
  <c r="AC2592" i="2"/>
  <c r="AC2593" i="2"/>
  <c r="AC2594" i="2"/>
  <c r="AC2595" i="2"/>
  <c r="AC2596" i="2"/>
  <c r="AC2597" i="2"/>
  <c r="AC2598" i="2"/>
  <c r="AC2599" i="2"/>
  <c r="AC2600" i="2"/>
  <c r="AC2601" i="2"/>
  <c r="AC2602" i="2"/>
  <c r="AC2603" i="2"/>
  <c r="AC2604" i="2"/>
  <c r="AC2605" i="2"/>
  <c r="AC2606" i="2"/>
  <c r="AC2607" i="2"/>
  <c r="AC2608" i="2"/>
  <c r="AC2609" i="2"/>
  <c r="AC2610" i="2"/>
  <c r="AC2611" i="2"/>
  <c r="AC2612" i="2"/>
  <c r="AC2613" i="2"/>
  <c r="AC2614" i="2"/>
  <c r="AC2615" i="2"/>
  <c r="AC2616" i="2"/>
  <c r="AC2617" i="2"/>
  <c r="AC2618" i="2"/>
  <c r="AC2619" i="2"/>
  <c r="AC2620" i="2"/>
  <c r="AC2621" i="2"/>
  <c r="AC2622" i="2"/>
  <c r="AC2623" i="2"/>
  <c r="AC2624" i="2"/>
  <c r="AC2625" i="2"/>
  <c r="AC2626" i="2"/>
  <c r="AC2627" i="2"/>
  <c r="AC2628" i="2"/>
  <c r="AC2629" i="2"/>
  <c r="AC2630" i="2"/>
  <c r="AC2631" i="2"/>
  <c r="AC2632" i="2"/>
  <c r="AC2633" i="2"/>
  <c r="AC2634" i="2"/>
  <c r="AC2635" i="2"/>
  <c r="AC2636" i="2"/>
  <c r="AC2637" i="2"/>
  <c r="AC2638" i="2"/>
  <c r="AC2639" i="2"/>
  <c r="AC2640" i="2"/>
  <c r="AC2641" i="2"/>
  <c r="AC2642" i="2"/>
  <c r="AC2643" i="2"/>
  <c r="AC2644" i="2"/>
  <c r="AC2645" i="2"/>
  <c r="AC2646" i="2"/>
  <c r="AC2647" i="2"/>
  <c r="AC2648" i="2"/>
  <c r="AC2649" i="2"/>
  <c r="AC2650" i="2"/>
  <c r="AC2651" i="2"/>
  <c r="AC2652" i="2"/>
  <c r="AC2653" i="2"/>
  <c r="AC2654" i="2"/>
  <c r="AC2655" i="2"/>
  <c r="AC2656" i="2"/>
  <c r="AC2657" i="2"/>
  <c r="AC2658" i="2"/>
  <c r="AC2659" i="2"/>
  <c r="AC2660" i="2"/>
  <c r="AC2661" i="2"/>
  <c r="AC2662" i="2"/>
  <c r="AC2663" i="2"/>
  <c r="AC2664" i="2"/>
  <c r="AC2665" i="2"/>
  <c r="AC2666" i="2"/>
  <c r="AC2667" i="2"/>
  <c r="AC2668" i="2"/>
  <c r="AC2669" i="2"/>
  <c r="AC2670" i="2"/>
  <c r="AC2671" i="2"/>
  <c r="AC2672" i="2"/>
  <c r="AC2673" i="2"/>
  <c r="AC2674" i="2"/>
  <c r="AC2675" i="2"/>
  <c r="AC2676" i="2"/>
  <c r="AC2677" i="2"/>
  <c r="AC2678" i="2"/>
  <c r="AC2679" i="2"/>
  <c r="AC2680" i="2"/>
  <c r="AC2681" i="2"/>
  <c r="AC2682" i="2"/>
  <c r="AC2683" i="2"/>
  <c r="AC2684" i="2"/>
  <c r="AC2685" i="2"/>
  <c r="AC2686" i="2"/>
  <c r="AC2687" i="2"/>
  <c r="AC2688" i="2"/>
  <c r="AC2689" i="2"/>
  <c r="AC2690" i="2"/>
  <c r="AC2691" i="2"/>
  <c r="AC2692" i="2"/>
  <c r="AC2693" i="2"/>
  <c r="AC2694" i="2"/>
  <c r="AC2695" i="2"/>
  <c r="AC2696" i="2"/>
  <c r="AC2697" i="2"/>
  <c r="AC2698" i="2"/>
  <c r="AC2699" i="2"/>
  <c r="AC2700" i="2"/>
  <c r="AC2701" i="2"/>
  <c r="AC2702" i="2"/>
  <c r="AC2703" i="2"/>
  <c r="AC2704" i="2"/>
  <c r="AC2705" i="2"/>
  <c r="AC2706" i="2"/>
  <c r="AC2707" i="2"/>
  <c r="AC2708" i="2"/>
  <c r="AC2709" i="2"/>
  <c r="AC2710" i="2"/>
  <c r="AC2711" i="2"/>
  <c r="AC2712" i="2"/>
  <c r="AC2713" i="2"/>
  <c r="AC2714" i="2"/>
  <c r="AC2715" i="2"/>
  <c r="AC2716" i="2"/>
  <c r="AC2717" i="2"/>
  <c r="AC2718" i="2"/>
  <c r="AC2719" i="2"/>
  <c r="AC2720" i="2"/>
  <c r="AC2721" i="2"/>
  <c r="AC2722" i="2"/>
  <c r="AC2723" i="2"/>
  <c r="AC2724" i="2"/>
  <c r="AC2725" i="2"/>
  <c r="AC2726" i="2"/>
  <c r="AC2727" i="2"/>
  <c r="AC2728" i="2"/>
  <c r="AC2729" i="2"/>
  <c r="AC2730" i="2"/>
  <c r="AC2731" i="2"/>
  <c r="AC2732" i="2"/>
  <c r="AC2733" i="2"/>
  <c r="AC2734" i="2"/>
  <c r="AC2735" i="2"/>
  <c r="AC2736" i="2"/>
  <c r="AC2737" i="2"/>
  <c r="AC2738" i="2"/>
  <c r="AC2739" i="2"/>
  <c r="AC2740" i="2"/>
  <c r="AC2741" i="2"/>
  <c r="AC2742" i="2"/>
  <c r="AC2743" i="2"/>
  <c r="AC2744" i="2"/>
  <c r="AC2745" i="2"/>
  <c r="AC2746" i="2"/>
  <c r="AC2747" i="2"/>
  <c r="AC2748" i="2"/>
  <c r="AC2749" i="2"/>
  <c r="AC2750" i="2"/>
  <c r="AC2751" i="2"/>
  <c r="AC2752" i="2"/>
  <c r="AC2753" i="2"/>
  <c r="AC2754" i="2"/>
  <c r="AC2755" i="2"/>
  <c r="AC2756" i="2"/>
  <c r="AC2757" i="2"/>
  <c r="AC2758" i="2"/>
  <c r="AC2759" i="2"/>
  <c r="AC2760" i="2"/>
  <c r="AC2761" i="2"/>
  <c r="AC2762" i="2"/>
  <c r="AC2763" i="2"/>
  <c r="AC2764" i="2"/>
  <c r="AC2765" i="2"/>
  <c r="AC2766" i="2"/>
  <c r="AC2767" i="2"/>
  <c r="AC2768" i="2"/>
  <c r="AC2769" i="2"/>
  <c r="AC2770" i="2"/>
  <c r="AC2771" i="2"/>
  <c r="AC2772" i="2"/>
  <c r="AC2773" i="2"/>
  <c r="AC2774" i="2"/>
  <c r="AC2775" i="2"/>
  <c r="AC2776" i="2"/>
  <c r="AC2777" i="2"/>
  <c r="AC2778" i="2"/>
  <c r="AC2779" i="2"/>
  <c r="AC2780" i="2"/>
  <c r="AC2781" i="2"/>
  <c r="AC2782" i="2"/>
  <c r="AC2783" i="2"/>
  <c r="AC2784" i="2"/>
  <c r="AC2785" i="2"/>
  <c r="AC2786" i="2"/>
  <c r="AC2787" i="2"/>
  <c r="AC2788" i="2"/>
  <c r="AC2789" i="2"/>
  <c r="AC2790" i="2"/>
  <c r="AC2791" i="2"/>
  <c r="AC2792" i="2"/>
  <c r="AC2793" i="2"/>
  <c r="AC2794" i="2"/>
  <c r="AC2795" i="2"/>
  <c r="AC2796" i="2"/>
  <c r="AC2797" i="2"/>
  <c r="AC2798" i="2"/>
  <c r="AC2799" i="2"/>
  <c r="AC2800" i="2"/>
  <c r="AC2801" i="2"/>
  <c r="AC2802" i="2"/>
  <c r="AC2803" i="2"/>
  <c r="AC2804" i="2"/>
  <c r="AC2805" i="2"/>
  <c r="AC2806" i="2"/>
  <c r="AC2807" i="2"/>
  <c r="AC2808" i="2"/>
  <c r="AC2809" i="2"/>
  <c r="AC2810" i="2"/>
  <c r="AC2811" i="2"/>
  <c r="AC2812" i="2"/>
  <c r="AC2813" i="2"/>
  <c r="AC2814" i="2"/>
  <c r="AC2815" i="2"/>
  <c r="AC2816" i="2"/>
  <c r="AC2817" i="2"/>
  <c r="AC2818" i="2"/>
  <c r="AC2819" i="2"/>
  <c r="AC2820" i="2"/>
  <c r="AC2821" i="2"/>
  <c r="AC2822" i="2"/>
  <c r="AC2823" i="2"/>
  <c r="AC2824" i="2"/>
  <c r="AC2825" i="2"/>
  <c r="AC2826" i="2"/>
  <c r="AC2827" i="2"/>
  <c r="AC2828" i="2"/>
  <c r="AC2829" i="2"/>
  <c r="AC2830" i="2"/>
  <c r="AC2831" i="2"/>
  <c r="AC2832" i="2"/>
  <c r="AC2833" i="2"/>
  <c r="AC2834" i="2"/>
  <c r="AC2835" i="2"/>
  <c r="AC2836" i="2"/>
  <c r="AC2837" i="2"/>
  <c r="AC2838" i="2"/>
  <c r="AC2839" i="2"/>
  <c r="AC2840" i="2"/>
  <c r="AC2841" i="2"/>
  <c r="AC2842" i="2"/>
  <c r="AC2843" i="2"/>
  <c r="AC2844" i="2"/>
  <c r="AC2845" i="2"/>
  <c r="AC2846" i="2"/>
  <c r="AC2847" i="2"/>
  <c r="AC2848" i="2"/>
  <c r="AC2849" i="2"/>
  <c r="AC2850" i="2"/>
  <c r="AC2851" i="2"/>
  <c r="AC2852" i="2"/>
  <c r="AC2853" i="2"/>
  <c r="AC2854" i="2"/>
  <c r="AC2855" i="2"/>
  <c r="AC2856" i="2"/>
  <c r="AC2857" i="2"/>
  <c r="AC2858" i="2"/>
  <c r="AC2859" i="2"/>
  <c r="AC2860" i="2"/>
  <c r="AC2861" i="2"/>
  <c r="AC2862" i="2"/>
  <c r="AC2863" i="2"/>
  <c r="AC2864" i="2"/>
  <c r="AC2865" i="2"/>
  <c r="AC2866" i="2"/>
  <c r="AC2867" i="2"/>
  <c r="AC2868" i="2"/>
  <c r="AC2869" i="2"/>
  <c r="AC2870" i="2"/>
  <c r="AC2871" i="2"/>
  <c r="AC2872" i="2"/>
  <c r="AC2873" i="2"/>
  <c r="AC2874" i="2"/>
  <c r="AC2875" i="2"/>
  <c r="AC2876" i="2"/>
  <c r="AC2877" i="2"/>
  <c r="AC2878" i="2"/>
  <c r="AC2879" i="2"/>
  <c r="AC2880" i="2"/>
  <c r="AC2881" i="2"/>
  <c r="AC2882" i="2"/>
  <c r="AC2883" i="2"/>
  <c r="AC2884" i="2"/>
  <c r="AC2885" i="2"/>
  <c r="AC2886" i="2"/>
  <c r="AC2887" i="2"/>
  <c r="AC2888" i="2"/>
  <c r="AC2889" i="2"/>
  <c r="AC2890" i="2"/>
  <c r="AC2891" i="2"/>
  <c r="AC2892" i="2"/>
  <c r="AC2893" i="2"/>
  <c r="AC2894" i="2"/>
  <c r="AC2895" i="2"/>
  <c r="AC2896" i="2"/>
  <c r="AC2897" i="2"/>
  <c r="AC2898" i="2"/>
  <c r="AC2899" i="2"/>
  <c r="AC2900" i="2"/>
  <c r="AC2901" i="2"/>
  <c r="AC2902" i="2"/>
  <c r="AC2903" i="2"/>
  <c r="AC2904" i="2"/>
  <c r="AC2905" i="2"/>
  <c r="AC2906" i="2"/>
  <c r="AC2907" i="2"/>
  <c r="AC2908" i="2"/>
  <c r="AC2909" i="2"/>
  <c r="AC2910" i="2"/>
  <c r="AC2911" i="2"/>
  <c r="AC2912" i="2"/>
  <c r="AC2913" i="2"/>
  <c r="AC2914" i="2"/>
  <c r="AC2915" i="2"/>
  <c r="AC2916" i="2"/>
  <c r="AC2917" i="2"/>
  <c r="AC2918" i="2"/>
  <c r="AC2919" i="2"/>
  <c r="AC2920" i="2"/>
  <c r="AC2921" i="2"/>
  <c r="AC2922" i="2"/>
  <c r="AC2923" i="2"/>
  <c r="AC2924" i="2"/>
  <c r="AC2925" i="2"/>
  <c r="AC2926" i="2"/>
  <c r="AC2927" i="2"/>
  <c r="AC2928" i="2"/>
  <c r="AC2929" i="2"/>
  <c r="AC2930" i="2"/>
  <c r="AC2931" i="2"/>
  <c r="AC2932" i="2"/>
  <c r="AC2933" i="2"/>
  <c r="AC2934" i="2"/>
  <c r="AC2935" i="2"/>
  <c r="AC2936" i="2"/>
  <c r="AC2937" i="2"/>
  <c r="AC2938" i="2"/>
  <c r="AC2939" i="2"/>
  <c r="AC2940" i="2"/>
  <c r="AC2941" i="2"/>
  <c r="AC2942" i="2"/>
  <c r="AC2943" i="2"/>
  <c r="AC2944" i="2"/>
  <c r="AC2945" i="2"/>
  <c r="AC2946" i="2"/>
  <c r="AC2947" i="2"/>
  <c r="AC2948" i="2"/>
  <c r="AC2949" i="2"/>
  <c r="AC2950" i="2"/>
  <c r="AC2951" i="2"/>
  <c r="AC2952" i="2"/>
  <c r="AC2953" i="2"/>
  <c r="AC2954" i="2"/>
  <c r="AC2955" i="2"/>
  <c r="AC2956" i="2"/>
  <c r="AC2957" i="2"/>
  <c r="AC2958" i="2"/>
  <c r="AC2959" i="2"/>
  <c r="AC2960" i="2"/>
  <c r="AC2961" i="2"/>
  <c r="AC2962" i="2"/>
  <c r="AC2963" i="2"/>
  <c r="AC2964" i="2"/>
  <c r="AC2965" i="2"/>
  <c r="AC2966" i="2"/>
  <c r="AC2967" i="2"/>
  <c r="AC2968" i="2"/>
  <c r="AC2969" i="2"/>
  <c r="AC2970" i="2"/>
  <c r="AC2971" i="2"/>
  <c r="AC2972" i="2"/>
  <c r="AC2973" i="2"/>
  <c r="AC2974" i="2"/>
  <c r="AC2975" i="2"/>
  <c r="AC2976" i="2"/>
  <c r="AC2977" i="2"/>
  <c r="AC2978" i="2"/>
  <c r="AC2979" i="2"/>
  <c r="AC2980" i="2"/>
  <c r="AC2981" i="2"/>
  <c r="AC2982" i="2"/>
  <c r="AC2983" i="2"/>
  <c r="AC2984" i="2"/>
  <c r="AC2985" i="2"/>
  <c r="AC2986" i="2"/>
  <c r="AC2987" i="2"/>
  <c r="AC2988" i="2"/>
  <c r="AC2989" i="2"/>
  <c r="AC2990" i="2"/>
  <c r="AC2991" i="2"/>
  <c r="AC2992" i="2"/>
  <c r="AC2993" i="2"/>
  <c r="AC2994" i="2"/>
  <c r="AC2995" i="2"/>
  <c r="AC2996" i="2"/>
  <c r="AC2997" i="2"/>
  <c r="AC2998" i="2"/>
  <c r="AC2999" i="2"/>
  <c r="AC3000" i="2"/>
  <c r="AC3001" i="2"/>
  <c r="AC3002" i="2"/>
  <c r="AC3003" i="2"/>
  <c r="AC3004" i="2"/>
  <c r="AC3005" i="2"/>
  <c r="AC3006" i="2"/>
  <c r="AC3007" i="2"/>
  <c r="AC3008" i="2"/>
  <c r="AC3009" i="2"/>
  <c r="AC3010" i="2"/>
  <c r="AC3011" i="2"/>
  <c r="AC3012" i="2"/>
  <c r="AC3013" i="2"/>
  <c r="AC3014" i="2"/>
  <c r="AC3015" i="2"/>
  <c r="AC3016" i="2"/>
  <c r="AC3017" i="2"/>
  <c r="AC3018" i="2"/>
  <c r="AC3019" i="2"/>
  <c r="AC3020" i="2"/>
  <c r="AC3021" i="2"/>
  <c r="AC3022" i="2"/>
  <c r="AC3023" i="2"/>
  <c r="AC3024" i="2"/>
  <c r="AC3025" i="2"/>
  <c r="AC3026" i="2"/>
  <c r="AC3027" i="2"/>
  <c r="AC3028" i="2"/>
  <c r="AC3029" i="2"/>
  <c r="AC3030" i="2"/>
  <c r="AC3031" i="2"/>
  <c r="AC3032" i="2"/>
  <c r="AC3033" i="2"/>
  <c r="AC3034" i="2"/>
  <c r="AC3035" i="2"/>
  <c r="AC3036" i="2"/>
  <c r="AC3037" i="2"/>
  <c r="AC3038" i="2"/>
  <c r="AC3039" i="2"/>
  <c r="AC3040" i="2"/>
  <c r="AC3041" i="2"/>
  <c r="AC3042" i="2"/>
  <c r="AC3043" i="2"/>
  <c r="AC3044" i="2"/>
  <c r="AC3045" i="2"/>
  <c r="AC3046" i="2"/>
  <c r="AC3047" i="2"/>
  <c r="AC3048" i="2"/>
  <c r="AC3049" i="2"/>
  <c r="AC3050" i="2"/>
  <c r="AC3051" i="2"/>
  <c r="AC3052" i="2"/>
  <c r="AC3053" i="2"/>
  <c r="AC3054" i="2"/>
  <c r="AC3055" i="2"/>
  <c r="AC3056" i="2"/>
  <c r="AC3057" i="2"/>
  <c r="AC3058" i="2"/>
  <c r="AC3059" i="2"/>
  <c r="AC3060" i="2"/>
  <c r="AC3061" i="2"/>
  <c r="AC3062" i="2"/>
  <c r="AC3063" i="2"/>
  <c r="AC3064" i="2"/>
  <c r="AC3065" i="2"/>
  <c r="AC3066" i="2"/>
  <c r="AC3067" i="2"/>
  <c r="AC3068" i="2"/>
  <c r="AC3069" i="2"/>
  <c r="AC3070" i="2"/>
  <c r="AC3071" i="2"/>
  <c r="AC3072" i="2"/>
  <c r="AC3073" i="2"/>
  <c r="AC3074" i="2"/>
  <c r="AC3075" i="2"/>
  <c r="AC3076" i="2"/>
  <c r="AC3077" i="2"/>
  <c r="AC3078" i="2"/>
  <c r="AC3079" i="2"/>
  <c r="AC3080" i="2"/>
  <c r="AC3081" i="2"/>
  <c r="AC3082" i="2"/>
  <c r="AC3083" i="2"/>
  <c r="AC3084" i="2"/>
  <c r="AC3085" i="2"/>
  <c r="AC3086" i="2"/>
  <c r="AC3087" i="2"/>
  <c r="AC3088" i="2"/>
  <c r="AC3089" i="2"/>
  <c r="AC3090" i="2"/>
  <c r="AC3091" i="2"/>
  <c r="AC3092" i="2"/>
  <c r="AC3093" i="2"/>
  <c r="AC3094" i="2"/>
  <c r="AC3095" i="2"/>
  <c r="AC3096" i="2"/>
  <c r="AC3097" i="2"/>
  <c r="AC3098" i="2"/>
  <c r="AC3099" i="2"/>
  <c r="AC3100" i="2"/>
  <c r="AC3101" i="2"/>
  <c r="AC3102" i="2"/>
  <c r="AC3103" i="2"/>
  <c r="AC3104" i="2"/>
  <c r="AC3105" i="2"/>
  <c r="AC3106" i="2"/>
  <c r="AC3107" i="2"/>
  <c r="AC3108" i="2"/>
  <c r="AC3109" i="2"/>
  <c r="AC3110" i="2"/>
  <c r="AC3111" i="2"/>
  <c r="AC3112" i="2"/>
  <c r="AC3113" i="2"/>
  <c r="AC3114" i="2"/>
  <c r="AC3115" i="2"/>
  <c r="AC3116" i="2"/>
  <c r="AC3117" i="2"/>
  <c r="AC3118" i="2"/>
  <c r="AC3119" i="2"/>
  <c r="AC3120" i="2"/>
  <c r="AC3121" i="2"/>
  <c r="AC3122" i="2"/>
  <c r="AC3123" i="2"/>
  <c r="AC3124" i="2"/>
  <c r="AC3125" i="2"/>
  <c r="AC3126" i="2"/>
  <c r="AC3127" i="2"/>
  <c r="AC3128" i="2"/>
  <c r="AC3129" i="2"/>
  <c r="AC3130" i="2"/>
  <c r="AC3131" i="2"/>
  <c r="AC3132" i="2"/>
  <c r="AC3133" i="2"/>
  <c r="AC3134" i="2"/>
  <c r="AC3135" i="2"/>
  <c r="AC3136" i="2"/>
  <c r="AC3137" i="2"/>
  <c r="AC3138" i="2"/>
  <c r="AC3139" i="2"/>
  <c r="AC3140" i="2"/>
  <c r="AC3141" i="2"/>
  <c r="AC3142" i="2"/>
  <c r="AC3143" i="2"/>
  <c r="AC3144" i="2"/>
  <c r="AC3145" i="2"/>
  <c r="AC3146" i="2"/>
  <c r="AC3147" i="2"/>
  <c r="AC3148" i="2"/>
  <c r="AC3149" i="2"/>
  <c r="AC3150" i="2"/>
  <c r="AC3151" i="2"/>
  <c r="AC3152" i="2"/>
  <c r="AC3153" i="2"/>
  <c r="AC3154" i="2"/>
  <c r="AC3155" i="2"/>
  <c r="AC3156" i="2"/>
  <c r="AC3157" i="2"/>
  <c r="AC3158" i="2"/>
  <c r="AC3159" i="2"/>
  <c r="AC3160" i="2"/>
  <c r="AC3161" i="2"/>
  <c r="AC3162" i="2"/>
  <c r="AC3163" i="2"/>
  <c r="AC3164" i="2"/>
  <c r="AC3165" i="2"/>
  <c r="AC3166" i="2"/>
  <c r="AC3167" i="2"/>
  <c r="AC3168" i="2"/>
  <c r="AC3169" i="2"/>
  <c r="AC3170" i="2"/>
  <c r="AC3171" i="2"/>
  <c r="AC3172" i="2"/>
  <c r="AC3173" i="2"/>
  <c r="AC3174" i="2"/>
  <c r="AC3175" i="2"/>
  <c r="AC3176" i="2"/>
  <c r="AC3177" i="2"/>
  <c r="AC3178" i="2"/>
  <c r="AC3179" i="2"/>
  <c r="AC3180" i="2"/>
  <c r="AC3181" i="2"/>
  <c r="AC3182" i="2"/>
  <c r="AC3183" i="2"/>
  <c r="AC3184" i="2"/>
  <c r="AC3185" i="2"/>
  <c r="AC3186" i="2"/>
  <c r="AC3187" i="2"/>
  <c r="AC3188" i="2"/>
  <c r="AC3189" i="2"/>
  <c r="AC3190" i="2"/>
  <c r="AC3191" i="2"/>
  <c r="AC3192" i="2"/>
  <c r="AC3193" i="2"/>
  <c r="AC3194" i="2"/>
  <c r="AC3195" i="2"/>
  <c r="AC3196" i="2"/>
  <c r="AC3197" i="2"/>
  <c r="AC3198" i="2"/>
  <c r="AC3199" i="2"/>
  <c r="AC3200" i="2"/>
  <c r="AC3201" i="2"/>
  <c r="AC3202" i="2"/>
  <c r="AC3203" i="2"/>
  <c r="AC3204" i="2"/>
  <c r="AC3205" i="2"/>
  <c r="AC3206" i="2"/>
  <c r="AC3207" i="2"/>
  <c r="AC3208" i="2"/>
  <c r="AC3209" i="2"/>
  <c r="AC3210" i="2"/>
  <c r="AC3211" i="2"/>
  <c r="AC3212" i="2"/>
  <c r="AC3213" i="2"/>
  <c r="AC3214" i="2"/>
  <c r="AC3215" i="2"/>
  <c r="AC3216" i="2"/>
  <c r="AC3217" i="2"/>
  <c r="AC3218" i="2"/>
  <c r="AC3219" i="2"/>
  <c r="AC3220" i="2"/>
  <c r="AC3221" i="2"/>
  <c r="AC3222" i="2"/>
  <c r="AC3223" i="2"/>
  <c r="AC3224" i="2"/>
  <c r="AC3225" i="2"/>
  <c r="AC3226" i="2"/>
  <c r="AC3227" i="2"/>
  <c r="AC3228" i="2"/>
  <c r="AC3229" i="2"/>
  <c r="AC3230" i="2"/>
  <c r="AC3231" i="2"/>
  <c r="AC3232" i="2"/>
  <c r="AC3233" i="2"/>
  <c r="AC3234" i="2"/>
  <c r="AC3235" i="2"/>
  <c r="AC3236" i="2"/>
  <c r="AC3237" i="2"/>
  <c r="AC3238" i="2"/>
  <c r="AC3239" i="2"/>
  <c r="AC3240" i="2"/>
  <c r="AC3241" i="2"/>
  <c r="AC3242" i="2"/>
  <c r="AC3243" i="2"/>
  <c r="AC3244" i="2"/>
  <c r="AC3245" i="2"/>
  <c r="AC3246" i="2"/>
  <c r="AC3247" i="2"/>
  <c r="AC3248" i="2"/>
  <c r="AC3249" i="2"/>
  <c r="AC3250" i="2"/>
  <c r="AC3251" i="2"/>
  <c r="AC3252" i="2"/>
  <c r="AC3253" i="2"/>
  <c r="AC3254" i="2"/>
  <c r="AC3255" i="2"/>
  <c r="AC3256" i="2"/>
  <c r="AC3257" i="2"/>
  <c r="AC3258" i="2"/>
  <c r="AC3259" i="2"/>
  <c r="AC3260" i="2"/>
  <c r="AC3261" i="2"/>
  <c r="AC3262" i="2"/>
  <c r="AC3263" i="2"/>
  <c r="AC3264" i="2"/>
  <c r="AC3265" i="2"/>
  <c r="AC3266" i="2"/>
  <c r="AC3267" i="2"/>
  <c r="AC3268" i="2"/>
  <c r="AC3269" i="2"/>
  <c r="AC3270" i="2"/>
  <c r="AC3271" i="2"/>
  <c r="AC3272" i="2"/>
  <c r="AC3273" i="2"/>
  <c r="AC3274" i="2"/>
  <c r="AC3275" i="2"/>
  <c r="AC3276" i="2"/>
  <c r="AC3277" i="2"/>
  <c r="AC3278" i="2"/>
  <c r="AC3279" i="2"/>
  <c r="AC3280" i="2"/>
  <c r="AC3281" i="2"/>
  <c r="AC3282" i="2"/>
  <c r="AC3283" i="2"/>
  <c r="AC3284" i="2"/>
  <c r="AC3285" i="2"/>
  <c r="AC3286" i="2"/>
  <c r="AC3287" i="2"/>
  <c r="AC3288" i="2"/>
  <c r="AC3289" i="2"/>
  <c r="AC3290" i="2"/>
  <c r="AC3291" i="2"/>
  <c r="AC3292" i="2"/>
  <c r="AC3293" i="2"/>
  <c r="AC3294" i="2"/>
  <c r="AC3295" i="2"/>
  <c r="AC3296" i="2"/>
  <c r="AC3297" i="2"/>
  <c r="AC3298" i="2"/>
  <c r="AC3299" i="2"/>
  <c r="AC3300" i="2"/>
  <c r="AC3301" i="2"/>
  <c r="AC3302" i="2"/>
  <c r="AC3303" i="2"/>
  <c r="AC3304" i="2"/>
  <c r="AC3305" i="2"/>
  <c r="AC3306" i="2"/>
  <c r="AC3307" i="2"/>
  <c r="AC3308" i="2"/>
  <c r="AC3309" i="2"/>
  <c r="AC3310" i="2"/>
  <c r="AC3311" i="2"/>
  <c r="AC3312" i="2"/>
  <c r="AC3313" i="2"/>
  <c r="AC3314" i="2"/>
  <c r="AC3315" i="2"/>
  <c r="AC3316" i="2"/>
  <c r="AC3317" i="2"/>
  <c r="AC3318" i="2"/>
  <c r="AC3319" i="2"/>
  <c r="AC3320" i="2"/>
  <c r="AC3321" i="2"/>
  <c r="AC3322" i="2"/>
  <c r="AC3323" i="2"/>
  <c r="AC3324" i="2"/>
  <c r="AC3325" i="2"/>
  <c r="AC3326" i="2"/>
  <c r="AC3327" i="2"/>
  <c r="AC3328" i="2"/>
  <c r="AC3329" i="2"/>
  <c r="AC3330" i="2"/>
  <c r="AC3331" i="2"/>
  <c r="AC3332" i="2"/>
  <c r="AC3333" i="2"/>
  <c r="AC3334" i="2"/>
  <c r="AC3335" i="2"/>
  <c r="AC3336" i="2"/>
  <c r="AC3337" i="2"/>
  <c r="AC3338" i="2"/>
  <c r="AC3339" i="2"/>
  <c r="AC3340" i="2"/>
  <c r="AC3341" i="2"/>
  <c r="AC3342" i="2"/>
  <c r="AC3343" i="2"/>
  <c r="AC3344" i="2"/>
  <c r="AC3345" i="2"/>
  <c r="AC3346" i="2"/>
  <c r="AC3347" i="2"/>
  <c r="AC3348" i="2"/>
  <c r="AC3349" i="2"/>
  <c r="AC3350" i="2"/>
  <c r="AC3351" i="2"/>
  <c r="AC3352" i="2"/>
  <c r="AC3353" i="2"/>
  <c r="AC3354" i="2"/>
  <c r="AC3355" i="2"/>
  <c r="AC3356" i="2"/>
  <c r="AC3357" i="2"/>
  <c r="AC3358" i="2"/>
  <c r="AC3359" i="2"/>
  <c r="AC3360" i="2"/>
  <c r="AC3361" i="2"/>
  <c r="AC3362" i="2"/>
  <c r="AC3363" i="2"/>
  <c r="AC3364" i="2"/>
  <c r="AC3365" i="2"/>
  <c r="AC3366" i="2"/>
  <c r="AC3367" i="2"/>
  <c r="AC3368" i="2"/>
  <c r="AC3369" i="2"/>
  <c r="AC3370" i="2"/>
  <c r="AC3371" i="2"/>
  <c r="AC3372" i="2"/>
  <c r="AC3373" i="2"/>
  <c r="AC3374" i="2"/>
  <c r="AC3375" i="2"/>
  <c r="AC3376" i="2"/>
  <c r="AC3377" i="2"/>
  <c r="AC3378" i="2"/>
  <c r="AC3379" i="2"/>
  <c r="AC3380" i="2"/>
  <c r="AC3381" i="2"/>
  <c r="AC3382" i="2"/>
  <c r="AC3383" i="2"/>
  <c r="AC3384" i="2"/>
  <c r="AC3385" i="2"/>
  <c r="AC3386" i="2"/>
  <c r="AC3387" i="2"/>
  <c r="AC3388" i="2"/>
  <c r="AC3389" i="2"/>
  <c r="AC3390" i="2"/>
  <c r="AC3391" i="2"/>
  <c r="AC3392" i="2"/>
  <c r="AC3393" i="2"/>
  <c r="AC3394" i="2"/>
  <c r="AC3395" i="2"/>
  <c r="AC3396" i="2"/>
  <c r="AC3397" i="2"/>
  <c r="AC3398" i="2"/>
  <c r="AC3399" i="2"/>
  <c r="AC3400" i="2"/>
  <c r="AC3401" i="2"/>
  <c r="AC3402" i="2"/>
  <c r="AC3403" i="2"/>
  <c r="AC3404" i="2"/>
  <c r="AC3405" i="2"/>
  <c r="AC3406" i="2"/>
  <c r="AC3407" i="2"/>
  <c r="AC3408" i="2"/>
  <c r="AC3409" i="2"/>
  <c r="AC3410" i="2"/>
  <c r="AC3411" i="2"/>
  <c r="AC3412" i="2"/>
  <c r="AC3413" i="2"/>
  <c r="AC3414" i="2"/>
  <c r="AC3415" i="2"/>
  <c r="AC3416" i="2"/>
  <c r="AC3417" i="2"/>
  <c r="AC3418" i="2"/>
  <c r="AC3419" i="2"/>
  <c r="AC3420" i="2"/>
  <c r="AC3421" i="2"/>
  <c r="AC3422" i="2"/>
  <c r="AC3423" i="2"/>
  <c r="AC3424" i="2"/>
  <c r="AC3425" i="2"/>
  <c r="AC3426" i="2"/>
  <c r="AC3427" i="2"/>
  <c r="AC3428" i="2"/>
  <c r="AC3429" i="2"/>
  <c r="AC3430" i="2"/>
  <c r="AC3431" i="2"/>
  <c r="AC3432" i="2"/>
  <c r="AC3433" i="2"/>
  <c r="AC3434" i="2"/>
  <c r="AC3435" i="2"/>
  <c r="AC3436" i="2"/>
  <c r="AC3437" i="2"/>
  <c r="AC3438" i="2"/>
  <c r="AC3439" i="2"/>
  <c r="AC3440" i="2"/>
  <c r="AC3441" i="2"/>
  <c r="AC3442" i="2"/>
  <c r="AC3443" i="2"/>
  <c r="AC3444" i="2"/>
  <c r="AC3445" i="2"/>
  <c r="AC3446" i="2"/>
  <c r="AC3447" i="2"/>
  <c r="AC3448" i="2"/>
  <c r="AC3449" i="2"/>
  <c r="AC3450" i="2"/>
  <c r="AC3451" i="2"/>
  <c r="AC3452" i="2"/>
  <c r="AC3453" i="2"/>
  <c r="AC3454" i="2"/>
  <c r="AC3455" i="2"/>
  <c r="AC3456" i="2"/>
  <c r="AC3457" i="2"/>
  <c r="AC3458" i="2"/>
  <c r="AC3459" i="2"/>
  <c r="AC3460" i="2"/>
  <c r="AC3461" i="2"/>
  <c r="AC3462" i="2"/>
  <c r="AC3463" i="2"/>
  <c r="AC3464" i="2"/>
  <c r="AC3465" i="2"/>
  <c r="AC3466" i="2"/>
  <c r="AC3467" i="2"/>
  <c r="AC3468" i="2"/>
  <c r="AC3469" i="2"/>
  <c r="AC3470" i="2"/>
  <c r="AC3471" i="2"/>
  <c r="AC3472" i="2"/>
  <c r="AC3473" i="2"/>
  <c r="AC3474" i="2"/>
  <c r="AC3475" i="2"/>
  <c r="AC3476" i="2"/>
  <c r="AC3477" i="2"/>
  <c r="AC3478" i="2"/>
  <c r="AC3479" i="2"/>
  <c r="AC3480" i="2"/>
  <c r="AC3481" i="2"/>
  <c r="AC3482" i="2"/>
  <c r="AC3483" i="2"/>
  <c r="AC3484" i="2"/>
  <c r="AC3485" i="2"/>
  <c r="AC3486" i="2"/>
  <c r="AC3487" i="2"/>
  <c r="AC3488" i="2"/>
  <c r="AC3489" i="2"/>
  <c r="AC3490" i="2"/>
  <c r="AC3491" i="2"/>
  <c r="AC3492" i="2"/>
  <c r="AC3493" i="2"/>
  <c r="AC3494" i="2"/>
  <c r="AC3495" i="2"/>
  <c r="AC3496" i="2"/>
  <c r="AC3497" i="2"/>
  <c r="AC3498" i="2"/>
  <c r="AC3499" i="2"/>
  <c r="AC3500" i="2"/>
  <c r="AC3501" i="2"/>
  <c r="AC3502" i="2"/>
  <c r="AC3503" i="2"/>
  <c r="AC3504" i="2"/>
  <c r="AC3505" i="2"/>
  <c r="AC3506" i="2"/>
  <c r="AC3507" i="2"/>
  <c r="AC3508" i="2"/>
  <c r="AC3509" i="2"/>
  <c r="AC3510" i="2"/>
  <c r="AC3511" i="2"/>
  <c r="AC3512" i="2"/>
  <c r="AC3513" i="2"/>
  <c r="AC3514" i="2"/>
  <c r="AC3515" i="2"/>
  <c r="AC3516" i="2"/>
  <c r="AC3517" i="2"/>
  <c r="AC3518" i="2"/>
  <c r="AC3519" i="2"/>
  <c r="AC3520" i="2"/>
  <c r="AC3521" i="2"/>
  <c r="AC3522" i="2"/>
  <c r="AC3523" i="2"/>
  <c r="AC3524" i="2"/>
  <c r="AC3525" i="2"/>
  <c r="AC3526" i="2"/>
  <c r="AC3527" i="2"/>
  <c r="AC3528" i="2"/>
  <c r="AC3529" i="2"/>
  <c r="AC3530" i="2"/>
  <c r="AC3531" i="2"/>
  <c r="AC3532" i="2"/>
  <c r="AC3533" i="2"/>
  <c r="AC3534" i="2"/>
  <c r="AC3535" i="2"/>
  <c r="AC3536" i="2"/>
  <c r="AC3537" i="2"/>
  <c r="AC3538" i="2"/>
  <c r="AC3539" i="2"/>
  <c r="AC3540" i="2"/>
  <c r="AC3541" i="2"/>
  <c r="AC3542" i="2"/>
  <c r="AC3543" i="2"/>
  <c r="AC3544" i="2"/>
  <c r="AC3545" i="2"/>
  <c r="AC3546" i="2"/>
  <c r="AC3547" i="2"/>
  <c r="AC3548" i="2"/>
  <c r="AC3549" i="2"/>
  <c r="AC3550" i="2"/>
  <c r="AC3551" i="2"/>
  <c r="AC3552" i="2"/>
  <c r="AC3553" i="2"/>
  <c r="AC3554" i="2"/>
  <c r="AC3555" i="2"/>
  <c r="AC3556" i="2"/>
  <c r="AC3557" i="2"/>
  <c r="AC3558" i="2"/>
  <c r="AC3559" i="2"/>
  <c r="AC3560" i="2"/>
  <c r="AC3561" i="2"/>
  <c r="AC3562" i="2"/>
  <c r="AC3563" i="2"/>
  <c r="AC3564" i="2"/>
  <c r="AC3565" i="2"/>
  <c r="AC3566" i="2"/>
  <c r="AC3567" i="2"/>
  <c r="AC3568" i="2"/>
  <c r="AC3569" i="2"/>
  <c r="AC3570" i="2"/>
  <c r="AC3571" i="2"/>
  <c r="AC3572" i="2"/>
  <c r="AC3573" i="2"/>
  <c r="AC3574" i="2"/>
  <c r="AC3575" i="2"/>
  <c r="AC3576" i="2"/>
  <c r="AC3577" i="2"/>
  <c r="AC3578" i="2"/>
  <c r="AC3579" i="2"/>
  <c r="AC3580" i="2"/>
  <c r="AC3581" i="2"/>
  <c r="AC3582" i="2"/>
  <c r="AC3583" i="2"/>
  <c r="AC3584" i="2"/>
  <c r="AC3585" i="2"/>
  <c r="AC3586" i="2"/>
  <c r="AC3587" i="2"/>
  <c r="AC3588" i="2"/>
  <c r="AC3589" i="2"/>
  <c r="AC3590" i="2"/>
  <c r="AC3591" i="2"/>
  <c r="AC3592" i="2"/>
  <c r="AC3593" i="2"/>
  <c r="AC3594" i="2"/>
  <c r="AC3595" i="2"/>
  <c r="AC3596" i="2"/>
  <c r="AC3597" i="2"/>
  <c r="AC3598" i="2"/>
  <c r="AC3599" i="2"/>
  <c r="AC3600" i="2"/>
  <c r="AC3601" i="2"/>
  <c r="AC3602" i="2"/>
  <c r="AC3603" i="2"/>
  <c r="AC3604" i="2"/>
  <c r="AC3605" i="2"/>
  <c r="AC3606" i="2"/>
  <c r="AC3607" i="2"/>
  <c r="AC3608" i="2"/>
  <c r="AC3609" i="2"/>
  <c r="AC3610" i="2"/>
  <c r="AC3611" i="2"/>
  <c r="AC3612" i="2"/>
  <c r="AC3613" i="2"/>
  <c r="AC3614" i="2"/>
  <c r="AC3615" i="2"/>
  <c r="AC3616" i="2"/>
  <c r="AC3617" i="2"/>
  <c r="AC3618" i="2"/>
  <c r="AC3619" i="2"/>
  <c r="AC3620" i="2"/>
  <c r="AC3621" i="2"/>
  <c r="AC3622" i="2"/>
  <c r="AC3623" i="2"/>
  <c r="AC3624" i="2"/>
  <c r="AC3625" i="2"/>
  <c r="AC3626" i="2"/>
  <c r="AC3627" i="2"/>
  <c r="AC3628" i="2"/>
  <c r="AC3629" i="2"/>
  <c r="AC3630" i="2"/>
  <c r="AC3631" i="2"/>
  <c r="AC3632" i="2"/>
  <c r="AC3633" i="2"/>
  <c r="AC3634" i="2"/>
  <c r="AC3635" i="2"/>
  <c r="AC3636" i="2"/>
  <c r="AC3637" i="2"/>
  <c r="AC3638" i="2"/>
  <c r="AC3639" i="2"/>
  <c r="AC3640" i="2"/>
  <c r="AC3641" i="2"/>
  <c r="AC3642" i="2"/>
  <c r="AC3643" i="2"/>
  <c r="AC3644" i="2"/>
  <c r="AC3645" i="2"/>
  <c r="AC3646" i="2"/>
  <c r="AC3647" i="2"/>
  <c r="AC3648" i="2"/>
  <c r="AC3649" i="2"/>
  <c r="AC3650" i="2"/>
  <c r="AC3651" i="2"/>
  <c r="AC3652" i="2"/>
  <c r="AC3653" i="2"/>
  <c r="AC3654" i="2"/>
  <c r="AC3655" i="2"/>
  <c r="AC3656" i="2"/>
  <c r="AC3657" i="2"/>
  <c r="AC3658" i="2"/>
  <c r="AC3659" i="2"/>
  <c r="AC3660" i="2"/>
  <c r="AC3661" i="2"/>
  <c r="AC3662" i="2"/>
  <c r="AC3663" i="2"/>
  <c r="AC3664" i="2"/>
  <c r="AC3665" i="2"/>
  <c r="AC3666" i="2"/>
  <c r="AC3667" i="2"/>
  <c r="AC3668" i="2"/>
  <c r="AC3669" i="2"/>
  <c r="AC3670" i="2"/>
  <c r="AC3671" i="2"/>
  <c r="AC3672" i="2"/>
  <c r="AC3673" i="2"/>
  <c r="AC3674" i="2"/>
  <c r="AC3675" i="2"/>
  <c r="AC3676" i="2"/>
  <c r="AC3677" i="2"/>
  <c r="AC3678" i="2"/>
  <c r="AC3679" i="2"/>
  <c r="AC3680" i="2"/>
  <c r="AC3681" i="2"/>
  <c r="AC3682" i="2"/>
  <c r="AC3683" i="2"/>
  <c r="AC3684" i="2"/>
  <c r="AC3685" i="2"/>
  <c r="AC3686" i="2"/>
  <c r="AC3687" i="2"/>
  <c r="AC3688" i="2"/>
  <c r="AC3689" i="2"/>
  <c r="AC3690" i="2"/>
  <c r="AC3691" i="2"/>
  <c r="AC3692" i="2"/>
  <c r="AC3693" i="2"/>
  <c r="AC3694" i="2"/>
  <c r="AC3695" i="2"/>
  <c r="AC3696" i="2"/>
  <c r="AC3697" i="2"/>
  <c r="AC3698" i="2"/>
  <c r="AC3699" i="2"/>
  <c r="AC3700" i="2"/>
  <c r="AC3701" i="2"/>
  <c r="AC3702" i="2"/>
  <c r="AC3703" i="2"/>
  <c r="AC3704" i="2"/>
  <c r="AC3705" i="2"/>
  <c r="AC3706" i="2"/>
  <c r="AC3707" i="2"/>
  <c r="AC3708" i="2"/>
  <c r="AC3709" i="2"/>
  <c r="AC3710" i="2"/>
  <c r="AC3711" i="2"/>
  <c r="AC3712" i="2"/>
  <c r="AC3713" i="2"/>
  <c r="AC3714" i="2"/>
  <c r="AC3715" i="2"/>
  <c r="AC3716" i="2"/>
  <c r="AC3717" i="2"/>
  <c r="AC3718" i="2"/>
  <c r="AC3719" i="2"/>
  <c r="AC3720" i="2"/>
  <c r="AC3721" i="2"/>
  <c r="AC3722" i="2"/>
  <c r="AC3723" i="2"/>
  <c r="AC3724" i="2"/>
  <c r="AC3725" i="2"/>
  <c r="AC3726" i="2"/>
  <c r="AC3727" i="2"/>
  <c r="AC3728" i="2"/>
  <c r="AC3729" i="2"/>
  <c r="AC3730" i="2"/>
  <c r="AC3731" i="2"/>
  <c r="AC3732" i="2"/>
  <c r="AC3733" i="2"/>
  <c r="AC3734" i="2"/>
  <c r="AC3735" i="2"/>
  <c r="AC3736" i="2"/>
  <c r="AC3737" i="2"/>
  <c r="AC3738" i="2"/>
  <c r="AC3739" i="2"/>
  <c r="AC3740" i="2"/>
  <c r="AC3741" i="2"/>
  <c r="AC3742" i="2"/>
  <c r="AC3743" i="2"/>
  <c r="AC3744" i="2"/>
  <c r="AC3745" i="2"/>
  <c r="AC3746" i="2"/>
  <c r="AC3747" i="2"/>
  <c r="AC3748" i="2"/>
  <c r="AC3749" i="2"/>
  <c r="AC3750" i="2"/>
  <c r="AC3751" i="2"/>
  <c r="AC3752" i="2"/>
  <c r="AC3753" i="2"/>
  <c r="AC3754" i="2"/>
  <c r="AC3755" i="2"/>
  <c r="AC3756" i="2"/>
  <c r="AC3757" i="2"/>
  <c r="AC3758" i="2"/>
  <c r="AC3759" i="2"/>
  <c r="AC3760" i="2"/>
  <c r="AC3761" i="2"/>
  <c r="AC3762" i="2"/>
  <c r="AC3763" i="2"/>
  <c r="AC3764" i="2"/>
  <c r="AC3765" i="2"/>
  <c r="AC3766" i="2"/>
  <c r="AC3767" i="2"/>
  <c r="AC3768" i="2"/>
  <c r="AC3769" i="2"/>
  <c r="AC3770" i="2"/>
  <c r="AC3771" i="2"/>
  <c r="AC3772" i="2"/>
  <c r="AC3773" i="2"/>
  <c r="AC3774" i="2"/>
  <c r="AC3775" i="2"/>
  <c r="AC3776" i="2"/>
  <c r="AC3777" i="2"/>
  <c r="AC3778" i="2"/>
  <c r="AC3779" i="2"/>
  <c r="AC3780" i="2"/>
  <c r="AC3781" i="2"/>
  <c r="AC3782" i="2"/>
  <c r="AC3783" i="2"/>
  <c r="AC3784" i="2"/>
  <c r="AC3785" i="2"/>
  <c r="AC3786" i="2"/>
  <c r="AC3787" i="2"/>
  <c r="AC3788" i="2"/>
  <c r="AC3789" i="2"/>
  <c r="AC3790" i="2"/>
  <c r="AC3791" i="2"/>
  <c r="AC3792" i="2"/>
  <c r="AC3793" i="2"/>
  <c r="AC3794" i="2"/>
  <c r="AC3795" i="2"/>
  <c r="AC3796" i="2"/>
  <c r="AC3797" i="2"/>
  <c r="AC3798" i="2"/>
  <c r="AC3799" i="2"/>
  <c r="AC3800" i="2"/>
  <c r="AC3801" i="2"/>
  <c r="AC3802" i="2"/>
  <c r="AC3803" i="2"/>
  <c r="AC3804" i="2"/>
  <c r="AC3805" i="2"/>
  <c r="AC3806" i="2"/>
  <c r="AC3807" i="2"/>
  <c r="AC3808" i="2"/>
  <c r="AC3809" i="2"/>
  <c r="AC3810" i="2"/>
  <c r="AC3811" i="2"/>
  <c r="AC3812" i="2"/>
  <c r="AC3813" i="2"/>
  <c r="AC3814" i="2"/>
  <c r="AC3815" i="2"/>
  <c r="AC3816" i="2"/>
  <c r="AC3817" i="2"/>
  <c r="AC3818" i="2"/>
  <c r="AC3819" i="2"/>
  <c r="AC3820" i="2"/>
  <c r="AC3821" i="2"/>
  <c r="AC3822" i="2"/>
  <c r="AC3823" i="2"/>
  <c r="AC3824" i="2"/>
  <c r="AC3825" i="2"/>
  <c r="AC3826" i="2"/>
  <c r="AC3827" i="2"/>
  <c r="AC3828" i="2"/>
  <c r="AC3829" i="2"/>
  <c r="AC3830" i="2"/>
  <c r="AC3831" i="2"/>
  <c r="AC3832" i="2"/>
  <c r="AC3833" i="2"/>
  <c r="AC3834" i="2"/>
  <c r="AC3835" i="2"/>
  <c r="AC3836" i="2"/>
  <c r="AC3837" i="2"/>
  <c r="AC3838" i="2"/>
  <c r="AC3839" i="2"/>
  <c r="AC3840" i="2"/>
  <c r="AC3841" i="2"/>
  <c r="AC3842" i="2"/>
  <c r="AC3843" i="2"/>
  <c r="AC3844" i="2"/>
  <c r="AC3845" i="2"/>
  <c r="AC3846" i="2"/>
  <c r="AC3847" i="2"/>
  <c r="AC3848" i="2"/>
  <c r="AC3849" i="2"/>
  <c r="AC3850" i="2"/>
  <c r="AC3851" i="2"/>
  <c r="AC3852" i="2"/>
  <c r="AC3853" i="2"/>
  <c r="AC3854" i="2"/>
  <c r="AC3855" i="2"/>
  <c r="AC3856" i="2"/>
  <c r="AC3857" i="2"/>
  <c r="AC3858" i="2"/>
  <c r="AC3859" i="2"/>
  <c r="AC3860" i="2"/>
  <c r="AC3861" i="2"/>
  <c r="AC3862" i="2"/>
  <c r="AC3863" i="2"/>
  <c r="AC3864" i="2"/>
  <c r="AC3865" i="2"/>
  <c r="AC3866" i="2"/>
  <c r="AC3867" i="2"/>
  <c r="AC3868" i="2"/>
  <c r="AC3869" i="2"/>
  <c r="AC3870" i="2"/>
  <c r="AC3871" i="2"/>
  <c r="AC3872" i="2"/>
  <c r="AC3873" i="2"/>
  <c r="AC3874" i="2"/>
  <c r="AC3875" i="2"/>
  <c r="AC3876" i="2"/>
  <c r="AC3877" i="2"/>
  <c r="AC3878" i="2"/>
  <c r="AC3879" i="2"/>
  <c r="AC3880" i="2"/>
  <c r="AC3881" i="2"/>
  <c r="AC3882" i="2"/>
  <c r="AC3883" i="2"/>
  <c r="AC3884" i="2"/>
  <c r="AC3885" i="2"/>
  <c r="AC3886" i="2"/>
  <c r="AC3887" i="2"/>
  <c r="AC3888" i="2"/>
  <c r="AC3889" i="2"/>
  <c r="AC3890" i="2"/>
  <c r="AC3891" i="2"/>
  <c r="AC3892" i="2"/>
  <c r="AC3893" i="2"/>
  <c r="AC3894" i="2"/>
  <c r="AC3895" i="2"/>
  <c r="AC3896" i="2"/>
  <c r="AC3897" i="2"/>
  <c r="AC3898" i="2"/>
  <c r="AC3899" i="2"/>
  <c r="AC3900" i="2"/>
  <c r="AC3901" i="2"/>
  <c r="AC3902" i="2"/>
  <c r="AC3903" i="2"/>
  <c r="AC3904" i="2"/>
  <c r="AC3905" i="2"/>
  <c r="AC3906" i="2"/>
  <c r="AC3907" i="2"/>
  <c r="AC3908" i="2"/>
  <c r="AC3909" i="2"/>
  <c r="AC3910" i="2"/>
  <c r="AC3911" i="2"/>
  <c r="AC3912" i="2"/>
  <c r="AC3913" i="2"/>
  <c r="AC3914" i="2"/>
  <c r="AC3915" i="2"/>
  <c r="AC3916" i="2"/>
  <c r="AC3917" i="2"/>
  <c r="AC3918" i="2"/>
  <c r="AC3919" i="2"/>
  <c r="AC3920" i="2"/>
  <c r="AC3921" i="2"/>
  <c r="AC3922" i="2"/>
  <c r="AC3923" i="2"/>
  <c r="AC3924" i="2"/>
  <c r="AC3925" i="2"/>
  <c r="AC3926" i="2"/>
  <c r="AC3927" i="2"/>
  <c r="AC3928" i="2"/>
  <c r="AC3929" i="2"/>
  <c r="AC3930" i="2"/>
  <c r="AC3931" i="2"/>
  <c r="AC3932" i="2"/>
  <c r="AC3933" i="2"/>
  <c r="AC3934" i="2"/>
  <c r="AC3935" i="2"/>
  <c r="AC3936" i="2"/>
  <c r="AC3937" i="2"/>
  <c r="AC3938" i="2"/>
  <c r="AC3939" i="2"/>
  <c r="AC3940" i="2"/>
  <c r="AC3941" i="2"/>
  <c r="AC3942" i="2"/>
  <c r="AC3943" i="2"/>
  <c r="AC3944" i="2"/>
  <c r="AC3945" i="2"/>
  <c r="AC3946" i="2"/>
  <c r="AC3947" i="2"/>
  <c r="AC3948" i="2"/>
  <c r="AC3949" i="2"/>
  <c r="AC3950" i="2"/>
  <c r="AC3951" i="2"/>
  <c r="AC3952" i="2"/>
  <c r="AC3953" i="2"/>
  <c r="AC3954" i="2"/>
  <c r="AC3955" i="2"/>
  <c r="AC3956" i="2"/>
  <c r="AC3957" i="2"/>
  <c r="AC3958" i="2"/>
  <c r="AC3959" i="2"/>
  <c r="AC3960" i="2"/>
  <c r="AC3961" i="2"/>
  <c r="AC3962" i="2"/>
  <c r="AC3963" i="2"/>
  <c r="AC3964" i="2"/>
  <c r="AC3965" i="2"/>
  <c r="AC3966" i="2"/>
  <c r="AC3967" i="2"/>
  <c r="AC3968" i="2"/>
  <c r="AC3969" i="2"/>
  <c r="AC3970" i="2"/>
  <c r="AC3971" i="2"/>
  <c r="AC3972" i="2"/>
  <c r="AC3973" i="2"/>
  <c r="AC3974" i="2"/>
  <c r="AC3975" i="2"/>
  <c r="AC3976" i="2"/>
  <c r="AC3977" i="2"/>
  <c r="AC3978" i="2"/>
  <c r="AC3979" i="2"/>
  <c r="AC3980" i="2"/>
  <c r="AC3981" i="2"/>
  <c r="AC3982" i="2"/>
  <c r="AC3983" i="2"/>
  <c r="AC3984" i="2"/>
  <c r="AC3985" i="2"/>
  <c r="AC3986" i="2"/>
  <c r="AC3987" i="2"/>
  <c r="AC3988" i="2"/>
  <c r="AC3989" i="2"/>
  <c r="AC3990" i="2"/>
  <c r="AC3991" i="2"/>
  <c r="AC3992" i="2"/>
  <c r="AC3993" i="2"/>
  <c r="AC3994" i="2"/>
  <c r="AC3995" i="2"/>
  <c r="AC3996" i="2"/>
  <c r="AC3997" i="2"/>
  <c r="AC3998" i="2"/>
  <c r="AC3999" i="2"/>
  <c r="AC4000" i="2"/>
  <c r="AC4001" i="2"/>
  <c r="AC4002" i="2"/>
  <c r="AC4003" i="2"/>
  <c r="AC4004" i="2"/>
  <c r="AC4005" i="2"/>
  <c r="AC4006" i="2"/>
  <c r="AC4007" i="2"/>
  <c r="AC4008" i="2"/>
  <c r="AC4009" i="2"/>
  <c r="AC4010" i="2"/>
  <c r="AC4011" i="2"/>
  <c r="AC4012" i="2"/>
  <c r="AC4013" i="2"/>
  <c r="AC4014" i="2"/>
  <c r="AC4015" i="2"/>
  <c r="AC4016" i="2"/>
  <c r="AC4017" i="2"/>
  <c r="AC4018" i="2"/>
  <c r="AC4019" i="2"/>
  <c r="AC4020" i="2"/>
  <c r="AC4021" i="2"/>
  <c r="AC4022" i="2"/>
  <c r="AC4023" i="2"/>
  <c r="AC4024" i="2"/>
  <c r="AC4025" i="2"/>
  <c r="AC4026" i="2"/>
  <c r="AC4027" i="2"/>
  <c r="AC4028" i="2"/>
  <c r="AC4029" i="2"/>
  <c r="AC4030" i="2"/>
  <c r="AC4031" i="2"/>
  <c r="AC4032" i="2"/>
  <c r="AC4033" i="2"/>
  <c r="AC4034" i="2"/>
  <c r="AC4035" i="2"/>
  <c r="AC4036" i="2"/>
  <c r="AC4037" i="2"/>
  <c r="AC4038" i="2"/>
  <c r="AC4039" i="2"/>
  <c r="AC4040" i="2"/>
  <c r="AC4041" i="2"/>
  <c r="AC4042" i="2"/>
  <c r="AC4043" i="2"/>
  <c r="AC4044" i="2"/>
  <c r="AC4045" i="2"/>
  <c r="AC4046" i="2"/>
  <c r="AC4047" i="2"/>
  <c r="AC4048" i="2"/>
  <c r="AC4049" i="2"/>
  <c r="AC4050" i="2"/>
  <c r="AC4051" i="2"/>
  <c r="AC4052" i="2"/>
  <c r="AC4053" i="2"/>
  <c r="AC4054" i="2"/>
  <c r="AC4055" i="2"/>
  <c r="AC4056" i="2"/>
  <c r="AC4057" i="2"/>
  <c r="AC4058" i="2"/>
  <c r="AC4059" i="2"/>
  <c r="AC4060" i="2"/>
  <c r="AC4061" i="2"/>
  <c r="AC4062" i="2"/>
  <c r="AC4063" i="2"/>
  <c r="AC4064" i="2"/>
  <c r="AC4065" i="2"/>
  <c r="AC4066" i="2"/>
  <c r="AC4067" i="2"/>
  <c r="AC4068" i="2"/>
  <c r="AC4069" i="2"/>
  <c r="AC4070" i="2"/>
  <c r="AC4071" i="2"/>
  <c r="AC4072" i="2"/>
  <c r="AC4073" i="2"/>
  <c r="AC4074" i="2"/>
  <c r="AC4075" i="2"/>
  <c r="AC4076" i="2"/>
  <c r="AC4077" i="2"/>
  <c r="AC4078" i="2"/>
  <c r="AC4079" i="2"/>
  <c r="AC4080" i="2"/>
  <c r="AC4081" i="2"/>
  <c r="AC4082" i="2"/>
  <c r="AC4083" i="2"/>
  <c r="AC4084" i="2"/>
  <c r="AC4085" i="2"/>
  <c r="AC4086" i="2"/>
  <c r="AC4087" i="2"/>
  <c r="AC4088" i="2"/>
  <c r="AC4089" i="2"/>
  <c r="AC4090" i="2"/>
  <c r="AC4091" i="2"/>
  <c r="AC4092" i="2"/>
  <c r="AC4093" i="2"/>
  <c r="AC4094" i="2"/>
  <c r="AC4095" i="2"/>
  <c r="AC4096" i="2"/>
  <c r="AC4097" i="2"/>
  <c r="AC4098" i="2"/>
  <c r="AC4099" i="2"/>
  <c r="AC4100" i="2"/>
  <c r="AC4101" i="2"/>
  <c r="AC4102" i="2"/>
  <c r="AC4103" i="2"/>
  <c r="AC4104" i="2"/>
  <c r="AC4105" i="2"/>
  <c r="AC4106" i="2"/>
  <c r="AC4107" i="2"/>
  <c r="AC4108" i="2"/>
  <c r="AC4109" i="2"/>
  <c r="AC4110" i="2"/>
  <c r="AC4111" i="2"/>
  <c r="AC4112" i="2"/>
  <c r="AC4113" i="2"/>
  <c r="AC4114" i="2"/>
  <c r="AC4115" i="2"/>
  <c r="AC4116" i="2"/>
  <c r="AC4117" i="2"/>
  <c r="AC4118" i="2"/>
  <c r="AC4119" i="2"/>
  <c r="AC4120" i="2"/>
  <c r="AC4121" i="2"/>
  <c r="AC4122" i="2"/>
  <c r="AC4123" i="2"/>
  <c r="AC4124" i="2"/>
  <c r="AC4125" i="2"/>
  <c r="AC4126" i="2"/>
  <c r="AC4127" i="2"/>
  <c r="AC4128" i="2"/>
  <c r="AC4129" i="2"/>
  <c r="AC4130" i="2"/>
  <c r="AC4131" i="2"/>
  <c r="AC4132" i="2"/>
  <c r="AC4133" i="2"/>
  <c r="AC4134" i="2"/>
  <c r="AC4135" i="2"/>
  <c r="AC4136" i="2"/>
  <c r="AC4137" i="2"/>
  <c r="AC4138" i="2"/>
  <c r="AC4139" i="2"/>
  <c r="AC4140" i="2"/>
  <c r="AC4141" i="2"/>
  <c r="AC4142" i="2"/>
  <c r="AC4143" i="2"/>
  <c r="AC4144" i="2"/>
  <c r="AC4145" i="2"/>
  <c r="AC4146" i="2"/>
  <c r="AC4147" i="2"/>
  <c r="AC4148" i="2"/>
  <c r="AC4149" i="2"/>
  <c r="AC4150" i="2"/>
  <c r="AC4151" i="2"/>
  <c r="AC4152" i="2"/>
  <c r="AC4153" i="2"/>
  <c r="AC4154" i="2"/>
  <c r="AC4155" i="2"/>
  <c r="AC4156" i="2"/>
  <c r="AC4157" i="2"/>
  <c r="AC4158" i="2"/>
  <c r="AC4159" i="2"/>
  <c r="AC4160" i="2"/>
  <c r="AC4161" i="2"/>
  <c r="AC4162" i="2"/>
  <c r="AC4163" i="2"/>
  <c r="AC4164" i="2"/>
  <c r="AC4165" i="2"/>
  <c r="AC4166" i="2"/>
  <c r="AC4167" i="2"/>
  <c r="AC4168" i="2"/>
  <c r="AC4169" i="2"/>
  <c r="AC4170" i="2"/>
  <c r="AC4171" i="2"/>
  <c r="AC4172" i="2"/>
  <c r="AC4173" i="2"/>
  <c r="AC4174" i="2"/>
  <c r="AC4175" i="2"/>
  <c r="AC4176" i="2"/>
  <c r="AC4177" i="2"/>
  <c r="AC4178" i="2"/>
  <c r="AC4179" i="2"/>
  <c r="AC4180" i="2"/>
  <c r="AC4181" i="2"/>
  <c r="AC4182" i="2"/>
  <c r="AC4183" i="2"/>
  <c r="AC4184" i="2"/>
  <c r="AC4185" i="2"/>
  <c r="AC4186" i="2"/>
  <c r="AC4187" i="2"/>
  <c r="AC4188" i="2"/>
  <c r="AC4189" i="2"/>
  <c r="AC4190" i="2"/>
  <c r="AC4191" i="2"/>
  <c r="AC4192" i="2"/>
  <c r="AC4193" i="2"/>
  <c r="AC4194" i="2"/>
  <c r="AC4195" i="2"/>
  <c r="AC4196" i="2"/>
  <c r="AC4197" i="2"/>
  <c r="AC4198" i="2"/>
  <c r="AC4199" i="2"/>
  <c r="AC4200" i="2"/>
  <c r="AC4201" i="2"/>
  <c r="AC4202" i="2"/>
  <c r="AC4203" i="2"/>
  <c r="AC4204" i="2"/>
  <c r="AC4205" i="2"/>
  <c r="AC4206" i="2"/>
  <c r="AC4207" i="2"/>
  <c r="AC4208" i="2"/>
  <c r="AC4209" i="2"/>
  <c r="AC4210" i="2"/>
  <c r="AC4211" i="2"/>
  <c r="AC4212" i="2"/>
  <c r="AC4213" i="2"/>
  <c r="AC4214" i="2"/>
  <c r="AC4215" i="2"/>
  <c r="AC4216" i="2"/>
  <c r="AC4217" i="2"/>
  <c r="AC4218" i="2"/>
  <c r="AC4219" i="2"/>
  <c r="AC4220" i="2"/>
  <c r="AC4221" i="2"/>
  <c r="AC4222" i="2"/>
  <c r="AC4223" i="2"/>
  <c r="AC4224" i="2"/>
  <c r="AC4225" i="2"/>
  <c r="AC4226" i="2"/>
  <c r="AC4227" i="2"/>
  <c r="AC4228" i="2"/>
  <c r="AC4229" i="2"/>
  <c r="AC4230" i="2"/>
  <c r="AC4231" i="2"/>
  <c r="AC4232" i="2"/>
  <c r="AC4233" i="2"/>
  <c r="AC4234" i="2"/>
  <c r="AC4235" i="2"/>
  <c r="AC4236" i="2"/>
  <c r="AC4237" i="2"/>
  <c r="AC4238" i="2"/>
  <c r="AC4239" i="2"/>
  <c r="AC4240" i="2"/>
  <c r="AC4241" i="2"/>
  <c r="AC4242" i="2"/>
  <c r="AC4243" i="2"/>
  <c r="AC4244" i="2"/>
  <c r="AC4245" i="2"/>
  <c r="AC4246" i="2"/>
  <c r="AC4247" i="2"/>
  <c r="AC4248" i="2"/>
  <c r="AC4249" i="2"/>
  <c r="AC4250" i="2"/>
  <c r="AC4251" i="2"/>
  <c r="AC4252" i="2"/>
  <c r="AC4253" i="2"/>
  <c r="AC4254" i="2"/>
  <c r="AC4255" i="2"/>
  <c r="AC4256" i="2"/>
  <c r="AC4257" i="2"/>
  <c r="AC4258" i="2"/>
  <c r="AC4259" i="2"/>
  <c r="AC4260" i="2"/>
  <c r="AC4261" i="2"/>
  <c r="AC4262" i="2"/>
  <c r="AC4263" i="2"/>
  <c r="AC4264" i="2"/>
  <c r="AC4265" i="2"/>
  <c r="AC4266" i="2"/>
  <c r="AC4267" i="2"/>
  <c r="AC4268" i="2"/>
  <c r="AC4269" i="2"/>
  <c r="AC4270" i="2"/>
  <c r="AC4271" i="2"/>
  <c r="AC4272" i="2"/>
  <c r="AC4273" i="2"/>
  <c r="AC4274" i="2"/>
  <c r="AC4275" i="2"/>
  <c r="AC4276" i="2"/>
  <c r="AC4277" i="2"/>
  <c r="AC4278" i="2"/>
  <c r="AC4279" i="2"/>
  <c r="AC4280" i="2"/>
  <c r="AC4281" i="2"/>
  <c r="AC4282" i="2"/>
  <c r="AC4283" i="2"/>
  <c r="AC4284" i="2"/>
  <c r="AC4285" i="2"/>
  <c r="AC4286" i="2"/>
  <c r="AC4287" i="2"/>
  <c r="AC4288" i="2"/>
  <c r="AC4289" i="2"/>
  <c r="AC4290" i="2"/>
  <c r="AC4291" i="2"/>
  <c r="AC4292" i="2"/>
  <c r="AC4293" i="2"/>
  <c r="AC4294" i="2"/>
  <c r="AC4295" i="2"/>
  <c r="AC4296" i="2"/>
  <c r="AC4297" i="2"/>
  <c r="AC4298" i="2"/>
  <c r="AC4299" i="2"/>
  <c r="AC4300" i="2"/>
  <c r="AC4301" i="2"/>
  <c r="AC4302" i="2"/>
  <c r="AC4303" i="2"/>
  <c r="AC4304" i="2"/>
  <c r="AC4305" i="2"/>
  <c r="AC4306" i="2"/>
  <c r="AC4307" i="2"/>
  <c r="AC4308" i="2"/>
  <c r="AC4309" i="2"/>
  <c r="AC4310" i="2"/>
  <c r="AC4311" i="2"/>
  <c r="AC4312" i="2"/>
  <c r="AC4313" i="2"/>
  <c r="AC4314" i="2"/>
  <c r="AC4315" i="2"/>
  <c r="AC4316" i="2"/>
  <c r="AC4317" i="2"/>
  <c r="AC4318" i="2"/>
  <c r="AC4319" i="2"/>
  <c r="AC4320" i="2"/>
  <c r="AC4321" i="2"/>
  <c r="AC4322" i="2"/>
  <c r="AC4323" i="2"/>
  <c r="AC4324" i="2"/>
  <c r="AC4325" i="2"/>
  <c r="AC4326" i="2"/>
  <c r="AC4327" i="2"/>
  <c r="AC4328" i="2"/>
  <c r="AC4329" i="2"/>
  <c r="AC4330" i="2"/>
  <c r="AC4331" i="2"/>
  <c r="AC4332" i="2"/>
  <c r="AC4333" i="2"/>
  <c r="AC4334" i="2"/>
  <c r="AC4335" i="2"/>
  <c r="AC4336" i="2"/>
  <c r="AC4337" i="2"/>
  <c r="AC4338" i="2"/>
  <c r="AC4339" i="2"/>
  <c r="AC4340" i="2"/>
  <c r="AC4341" i="2"/>
  <c r="AC4342" i="2"/>
  <c r="AC4343" i="2"/>
  <c r="AC4344" i="2"/>
  <c r="AC4345" i="2"/>
  <c r="AC4346" i="2"/>
  <c r="AC4347" i="2"/>
  <c r="AC4348" i="2"/>
  <c r="AC4349" i="2"/>
  <c r="AC4350" i="2"/>
  <c r="AC4351" i="2"/>
  <c r="AC4352" i="2"/>
  <c r="AC4353" i="2"/>
  <c r="AC4354" i="2"/>
  <c r="AC4355" i="2"/>
  <c r="AC4356" i="2"/>
  <c r="AC4357" i="2"/>
  <c r="AC4358" i="2"/>
  <c r="AC4359" i="2"/>
  <c r="AC4360" i="2"/>
  <c r="AC4361" i="2"/>
  <c r="AC4362" i="2"/>
  <c r="AC4363" i="2"/>
  <c r="AC4364" i="2"/>
  <c r="AC4365" i="2"/>
  <c r="AC4366" i="2"/>
  <c r="AC4367" i="2"/>
  <c r="AC4368" i="2"/>
  <c r="AC4369" i="2"/>
  <c r="AC4370" i="2"/>
  <c r="AC4371" i="2"/>
  <c r="AC4372" i="2"/>
  <c r="AC4373" i="2"/>
  <c r="AC4374" i="2"/>
  <c r="AC4375" i="2"/>
  <c r="AC4376" i="2"/>
  <c r="AC4377" i="2"/>
  <c r="AC4378" i="2"/>
  <c r="AC4379" i="2"/>
  <c r="AC4380" i="2"/>
  <c r="AC4381" i="2"/>
  <c r="AC4382" i="2"/>
  <c r="AC4383" i="2"/>
  <c r="AC4384" i="2"/>
  <c r="AC4385" i="2"/>
  <c r="AC4386" i="2"/>
  <c r="AC4387" i="2"/>
  <c r="AC4388" i="2"/>
  <c r="AC4389" i="2"/>
  <c r="AC4390" i="2"/>
  <c r="AC4391" i="2"/>
  <c r="AC4392" i="2"/>
  <c r="AC4393" i="2"/>
  <c r="AC4394" i="2"/>
  <c r="AC4395" i="2"/>
  <c r="AC4396" i="2"/>
  <c r="AC4397" i="2"/>
  <c r="AC4398" i="2"/>
  <c r="AC4399" i="2"/>
  <c r="AC4400" i="2"/>
  <c r="AC4401" i="2"/>
  <c r="AC4402" i="2"/>
  <c r="AC4403" i="2"/>
  <c r="AC4404" i="2"/>
  <c r="AC4405" i="2"/>
  <c r="AC4406" i="2"/>
  <c r="AC4407" i="2"/>
  <c r="AC4408" i="2"/>
  <c r="AC4409" i="2"/>
  <c r="AC4410" i="2"/>
  <c r="AC4411" i="2"/>
  <c r="AC4412" i="2"/>
  <c r="AC4413" i="2"/>
  <c r="AC4414" i="2"/>
  <c r="AC4415" i="2"/>
  <c r="AC4416" i="2"/>
  <c r="AC4417" i="2"/>
  <c r="AC4418" i="2"/>
  <c r="AC4419" i="2"/>
  <c r="AC4420" i="2"/>
  <c r="AC4421" i="2"/>
  <c r="AC4422" i="2"/>
  <c r="AC4423" i="2"/>
  <c r="AC4424" i="2"/>
  <c r="AC4425" i="2"/>
  <c r="AC4426" i="2"/>
  <c r="AC4427" i="2"/>
  <c r="AC4428" i="2"/>
  <c r="AC4429" i="2"/>
  <c r="AC4430" i="2"/>
  <c r="AC4431" i="2"/>
  <c r="AC4432" i="2"/>
  <c r="AC4433" i="2"/>
  <c r="AC4434" i="2"/>
  <c r="AC4435" i="2"/>
  <c r="AC4436" i="2"/>
  <c r="AC4437" i="2"/>
  <c r="AC4438" i="2"/>
  <c r="AC4439" i="2"/>
  <c r="AC4440" i="2"/>
  <c r="AC4441" i="2"/>
  <c r="AC4442" i="2"/>
  <c r="AC4443" i="2"/>
  <c r="AC4444" i="2"/>
  <c r="AC4445" i="2"/>
  <c r="AC4446" i="2"/>
  <c r="AC4447" i="2"/>
  <c r="AC4448" i="2"/>
  <c r="AC4449" i="2"/>
  <c r="AC4450" i="2"/>
  <c r="AC4451" i="2"/>
  <c r="AC4452" i="2"/>
  <c r="AC4453" i="2"/>
  <c r="AC4454" i="2"/>
  <c r="AC4455" i="2"/>
  <c r="AC4456" i="2"/>
  <c r="AC4457" i="2"/>
  <c r="AC4458" i="2"/>
  <c r="AC4459" i="2"/>
  <c r="AC4460" i="2"/>
  <c r="AC4461" i="2"/>
  <c r="AC4462" i="2"/>
  <c r="AC4463" i="2"/>
  <c r="AC4464" i="2"/>
  <c r="AC4465" i="2"/>
  <c r="AC4466" i="2"/>
  <c r="AC4467" i="2"/>
  <c r="AC4468" i="2"/>
  <c r="AC4469" i="2"/>
  <c r="AC4470" i="2"/>
  <c r="AC4471" i="2"/>
  <c r="AC4472" i="2"/>
  <c r="AC4473" i="2"/>
  <c r="AC4474" i="2"/>
  <c r="AC4475" i="2"/>
  <c r="AC4476" i="2"/>
  <c r="AC4477" i="2"/>
  <c r="AC4478" i="2"/>
  <c r="AC4479" i="2"/>
  <c r="AC4480" i="2"/>
  <c r="AC4481" i="2"/>
  <c r="AC4482" i="2"/>
  <c r="AC4483" i="2"/>
  <c r="AC4484" i="2"/>
  <c r="AC4485" i="2"/>
  <c r="AC4486" i="2"/>
  <c r="AC4487" i="2"/>
  <c r="AC4488" i="2"/>
  <c r="AC4489" i="2"/>
  <c r="AC4490" i="2"/>
  <c r="AC4491" i="2"/>
  <c r="AC4492" i="2"/>
  <c r="AC4493" i="2"/>
  <c r="AC4494" i="2"/>
  <c r="AC4495" i="2"/>
  <c r="AC4496" i="2"/>
  <c r="AC4497" i="2"/>
  <c r="AC4498" i="2"/>
  <c r="AC4499" i="2"/>
  <c r="AC4500" i="2"/>
  <c r="AC4501" i="2"/>
  <c r="AC4502" i="2"/>
  <c r="AC4503" i="2"/>
  <c r="AC4504" i="2"/>
  <c r="AC4505" i="2"/>
  <c r="AC4506" i="2"/>
  <c r="AC4507" i="2"/>
  <c r="AC4508" i="2"/>
  <c r="AC4509" i="2"/>
  <c r="AC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1525" i="2"/>
  <c r="AB1526" i="2"/>
  <c r="AB1527" i="2"/>
  <c r="AB1528" i="2"/>
  <c r="AB1529" i="2"/>
  <c r="AB1530" i="2"/>
  <c r="AB1531" i="2"/>
  <c r="AB1532" i="2"/>
  <c r="AB1533" i="2"/>
  <c r="AB1534" i="2"/>
  <c r="AB1535" i="2"/>
  <c r="AB1536" i="2"/>
  <c r="AB1537" i="2"/>
  <c r="AB1538" i="2"/>
  <c r="AB1539" i="2"/>
  <c r="AB1540" i="2"/>
  <c r="AB1541" i="2"/>
  <c r="AB1542" i="2"/>
  <c r="AB1543" i="2"/>
  <c r="AB1544" i="2"/>
  <c r="AB1545" i="2"/>
  <c r="AB1546" i="2"/>
  <c r="AB1547" i="2"/>
  <c r="AB1548" i="2"/>
  <c r="AB1549" i="2"/>
  <c r="AB1550" i="2"/>
  <c r="AB1551" i="2"/>
  <c r="AB1552" i="2"/>
  <c r="AB1553" i="2"/>
  <c r="AB1554" i="2"/>
  <c r="AB1555" i="2"/>
  <c r="AB1556" i="2"/>
  <c r="AB1557" i="2"/>
  <c r="AB1558" i="2"/>
  <c r="AB1559" i="2"/>
  <c r="AB1560" i="2"/>
  <c r="AB1561" i="2"/>
  <c r="AB1562" i="2"/>
  <c r="AB1563" i="2"/>
  <c r="AB1564" i="2"/>
  <c r="AB1565" i="2"/>
  <c r="AB1566" i="2"/>
  <c r="AB1567" i="2"/>
  <c r="AB1568" i="2"/>
  <c r="AB1569" i="2"/>
  <c r="AB1570" i="2"/>
  <c r="AB1571" i="2"/>
  <c r="AB1572" i="2"/>
  <c r="AB1573" i="2"/>
  <c r="AB1574" i="2"/>
  <c r="AB1575" i="2"/>
  <c r="AB1576" i="2"/>
  <c r="AB1577" i="2"/>
  <c r="AB1578" i="2"/>
  <c r="AB1579" i="2"/>
  <c r="AB1580" i="2"/>
  <c r="AB1581" i="2"/>
  <c r="AB1582" i="2"/>
  <c r="AB1583" i="2"/>
  <c r="AB1584" i="2"/>
  <c r="AB1585" i="2"/>
  <c r="AB1586" i="2"/>
  <c r="AB1587" i="2"/>
  <c r="AB1588" i="2"/>
  <c r="AB1589" i="2"/>
  <c r="AB1590" i="2"/>
  <c r="AB1591" i="2"/>
  <c r="AB1592" i="2"/>
  <c r="AB1593" i="2"/>
  <c r="AB1594" i="2"/>
  <c r="AB1595" i="2"/>
  <c r="AB1596" i="2"/>
  <c r="AB1597" i="2"/>
  <c r="AB1598" i="2"/>
  <c r="AB1599" i="2"/>
  <c r="AB1600" i="2"/>
  <c r="AB1601" i="2"/>
  <c r="AB1602" i="2"/>
  <c r="AB1603" i="2"/>
  <c r="AB1604" i="2"/>
  <c r="AB1605" i="2"/>
  <c r="AB1606" i="2"/>
  <c r="AB1607" i="2"/>
  <c r="AB1608" i="2"/>
  <c r="AB1609" i="2"/>
  <c r="AB1610" i="2"/>
  <c r="AB1611" i="2"/>
  <c r="AB1612" i="2"/>
  <c r="AB1613" i="2"/>
  <c r="AB1614" i="2"/>
  <c r="AB1615" i="2"/>
  <c r="AB1616" i="2"/>
  <c r="AB1617" i="2"/>
  <c r="AB1618" i="2"/>
  <c r="AB1619" i="2"/>
  <c r="AB1620" i="2"/>
  <c r="AB1621" i="2"/>
  <c r="AB1622" i="2"/>
  <c r="AB1623" i="2"/>
  <c r="AB1624" i="2"/>
  <c r="AB1625" i="2"/>
  <c r="AB1626" i="2"/>
  <c r="AB1627" i="2"/>
  <c r="AB1628" i="2"/>
  <c r="AB1629" i="2"/>
  <c r="AB1630" i="2"/>
  <c r="AB1631" i="2"/>
  <c r="AB1632" i="2"/>
  <c r="AB1633" i="2"/>
  <c r="AB1634" i="2"/>
  <c r="AB1635" i="2"/>
  <c r="AB1636" i="2"/>
  <c r="AB1637" i="2"/>
  <c r="AB1638" i="2"/>
  <c r="AB1639" i="2"/>
  <c r="AB1640" i="2"/>
  <c r="AB1641" i="2"/>
  <c r="AB1642" i="2"/>
  <c r="AB1643" i="2"/>
  <c r="AB1644" i="2"/>
  <c r="AB1645" i="2"/>
  <c r="AB1646" i="2"/>
  <c r="AB1647" i="2"/>
  <c r="AB1648" i="2"/>
  <c r="AB1649" i="2"/>
  <c r="AB1650" i="2"/>
  <c r="AB1651" i="2"/>
  <c r="AB1652" i="2"/>
  <c r="AB1653" i="2"/>
  <c r="AB1654" i="2"/>
  <c r="AB1655" i="2"/>
  <c r="AB1656" i="2"/>
  <c r="AB1657" i="2"/>
  <c r="AB1658" i="2"/>
  <c r="AB1659" i="2"/>
  <c r="AB1660" i="2"/>
  <c r="AB1661" i="2"/>
  <c r="AB1662" i="2"/>
  <c r="AB1663" i="2"/>
  <c r="AB1664" i="2"/>
  <c r="AB1665" i="2"/>
  <c r="AB1666" i="2"/>
  <c r="AB1667" i="2"/>
  <c r="AB1668" i="2"/>
  <c r="AB1669" i="2"/>
  <c r="AB1670" i="2"/>
  <c r="AB1671" i="2"/>
  <c r="AB1672" i="2"/>
  <c r="AB1673" i="2"/>
  <c r="AB1674" i="2"/>
  <c r="AB1675" i="2"/>
  <c r="AB1676" i="2"/>
  <c r="AB1677" i="2"/>
  <c r="AB1678" i="2"/>
  <c r="AB1679" i="2"/>
  <c r="AB1680" i="2"/>
  <c r="AB1681" i="2"/>
  <c r="AB1682" i="2"/>
  <c r="AB1683" i="2"/>
  <c r="AB1684" i="2"/>
  <c r="AB1685" i="2"/>
  <c r="AB1686" i="2"/>
  <c r="AB1687" i="2"/>
  <c r="AB1688" i="2"/>
  <c r="AB1689" i="2"/>
  <c r="AB1690" i="2"/>
  <c r="AB1691" i="2"/>
  <c r="AB1692" i="2"/>
  <c r="AB1693" i="2"/>
  <c r="AB1694" i="2"/>
  <c r="AB1695" i="2"/>
  <c r="AB1696" i="2"/>
  <c r="AB1697" i="2"/>
  <c r="AB1698" i="2"/>
  <c r="AB1699" i="2"/>
  <c r="AB1700" i="2"/>
  <c r="AB1701" i="2"/>
  <c r="AB1702" i="2"/>
  <c r="AB1703" i="2"/>
  <c r="AB1704" i="2"/>
  <c r="AB1705" i="2"/>
  <c r="AB1706" i="2"/>
  <c r="AB1707" i="2"/>
  <c r="AB1708" i="2"/>
  <c r="AB1709" i="2"/>
  <c r="AB1710" i="2"/>
  <c r="AB1711" i="2"/>
  <c r="AB1712" i="2"/>
  <c r="AB1713" i="2"/>
  <c r="AB1714" i="2"/>
  <c r="AB1715" i="2"/>
  <c r="AB1716" i="2"/>
  <c r="AB1717" i="2"/>
  <c r="AB1718" i="2"/>
  <c r="AB1719" i="2"/>
  <c r="AB1720" i="2"/>
  <c r="AB1721" i="2"/>
  <c r="AB1722" i="2"/>
  <c r="AB1723" i="2"/>
  <c r="AB1724" i="2"/>
  <c r="AB1725" i="2"/>
  <c r="AB1726" i="2"/>
  <c r="AB1727" i="2"/>
  <c r="AB1728" i="2"/>
  <c r="AB1729" i="2"/>
  <c r="AB1730" i="2"/>
  <c r="AB1731" i="2"/>
  <c r="AB1732" i="2"/>
  <c r="AB1733" i="2"/>
  <c r="AB1734" i="2"/>
  <c r="AB1735" i="2"/>
  <c r="AB1736" i="2"/>
  <c r="AB1737" i="2"/>
  <c r="AB1738" i="2"/>
  <c r="AB1739" i="2"/>
  <c r="AB1740" i="2"/>
  <c r="AB1741" i="2"/>
  <c r="AB1742" i="2"/>
  <c r="AB1743" i="2"/>
  <c r="AB1744" i="2"/>
  <c r="AB1745" i="2"/>
  <c r="AB1746" i="2"/>
  <c r="AB1747" i="2"/>
  <c r="AB1748" i="2"/>
  <c r="AB1749" i="2"/>
  <c r="AB1750" i="2"/>
  <c r="AB1751" i="2"/>
  <c r="AB1752" i="2"/>
  <c r="AB1753" i="2"/>
  <c r="AB1754" i="2"/>
  <c r="AB1755" i="2"/>
  <c r="AB1756" i="2"/>
  <c r="AB1757" i="2"/>
  <c r="AB1758" i="2"/>
  <c r="AB1759" i="2"/>
  <c r="AB1760" i="2"/>
  <c r="AB1761" i="2"/>
  <c r="AB1762" i="2"/>
  <c r="AB1763" i="2"/>
  <c r="AB1764" i="2"/>
  <c r="AB1765" i="2"/>
  <c r="AB1766" i="2"/>
  <c r="AB1767" i="2"/>
  <c r="AB1768" i="2"/>
  <c r="AB1769" i="2"/>
  <c r="AB1770" i="2"/>
  <c r="AB1771" i="2"/>
  <c r="AB1772" i="2"/>
  <c r="AB1773" i="2"/>
  <c r="AB1774" i="2"/>
  <c r="AB1775" i="2"/>
  <c r="AB1776" i="2"/>
  <c r="AB1777" i="2"/>
  <c r="AB1778" i="2"/>
  <c r="AB1779" i="2"/>
  <c r="AB1780" i="2"/>
  <c r="AB1781" i="2"/>
  <c r="AB1782" i="2"/>
  <c r="AB1783" i="2"/>
  <c r="AB1784" i="2"/>
  <c r="AB1785" i="2"/>
  <c r="AB1786" i="2"/>
  <c r="AB1787" i="2"/>
  <c r="AB1788" i="2"/>
  <c r="AB1789" i="2"/>
  <c r="AB1790" i="2"/>
  <c r="AB1791" i="2"/>
  <c r="AB1792" i="2"/>
  <c r="AB1793" i="2"/>
  <c r="AB1794" i="2"/>
  <c r="AB1795" i="2"/>
  <c r="AB1796" i="2"/>
  <c r="AB1797" i="2"/>
  <c r="AB1798" i="2"/>
  <c r="AB1799" i="2"/>
  <c r="AB1800" i="2"/>
  <c r="AB1801" i="2"/>
  <c r="AB1802" i="2"/>
  <c r="AB1803" i="2"/>
  <c r="AB1804" i="2"/>
  <c r="AB1805" i="2"/>
  <c r="AB1806" i="2"/>
  <c r="AB1807" i="2"/>
  <c r="AB1808" i="2"/>
  <c r="AB1809" i="2"/>
  <c r="AB1810" i="2"/>
  <c r="AB1811" i="2"/>
  <c r="AB1812" i="2"/>
  <c r="AB1813" i="2"/>
  <c r="AB1814" i="2"/>
  <c r="AB1815" i="2"/>
  <c r="AB1816" i="2"/>
  <c r="AB1817" i="2"/>
  <c r="AB1818" i="2"/>
  <c r="AB1819" i="2"/>
  <c r="AB1820" i="2"/>
  <c r="AB1821" i="2"/>
  <c r="AB1822" i="2"/>
  <c r="AB1823" i="2"/>
  <c r="AB1824" i="2"/>
  <c r="AB1825" i="2"/>
  <c r="AB1826" i="2"/>
  <c r="AB1827" i="2"/>
  <c r="AB1828" i="2"/>
  <c r="AB1829" i="2"/>
  <c r="AB1830" i="2"/>
  <c r="AB1831" i="2"/>
  <c r="AB1832" i="2"/>
  <c r="AB1833" i="2"/>
  <c r="AB1834" i="2"/>
  <c r="AB1835" i="2"/>
  <c r="AB1836" i="2"/>
  <c r="AB1837" i="2"/>
  <c r="AB1838" i="2"/>
  <c r="AB1839" i="2"/>
  <c r="AB1840" i="2"/>
  <c r="AB1841" i="2"/>
  <c r="AB1842" i="2"/>
  <c r="AB1843" i="2"/>
  <c r="AB1844" i="2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B1857" i="2"/>
  <c r="AB1858" i="2"/>
  <c r="AB1859" i="2"/>
  <c r="AB1860" i="2"/>
  <c r="AB1861" i="2"/>
  <c r="AB1862" i="2"/>
  <c r="AB1863" i="2"/>
  <c r="AB1864" i="2"/>
  <c r="AB1865" i="2"/>
  <c r="AB1866" i="2"/>
  <c r="AB1867" i="2"/>
  <c r="AB1868" i="2"/>
  <c r="AB1869" i="2"/>
  <c r="AB1870" i="2"/>
  <c r="AB1871" i="2"/>
  <c r="AB1872" i="2"/>
  <c r="AB1873" i="2"/>
  <c r="AB1874" i="2"/>
  <c r="AB1875" i="2"/>
  <c r="AB1876" i="2"/>
  <c r="AB1877" i="2"/>
  <c r="AB1878" i="2"/>
  <c r="AB1879" i="2"/>
  <c r="AB1880" i="2"/>
  <c r="AB1881" i="2"/>
  <c r="AB1882" i="2"/>
  <c r="AB1883" i="2"/>
  <c r="AB1884" i="2"/>
  <c r="AB1885" i="2"/>
  <c r="AB1886" i="2"/>
  <c r="AB1887" i="2"/>
  <c r="AB1888" i="2"/>
  <c r="AB1889" i="2"/>
  <c r="AB1890" i="2"/>
  <c r="AB1891" i="2"/>
  <c r="AB1892" i="2"/>
  <c r="AB1893" i="2"/>
  <c r="AB1894" i="2"/>
  <c r="AB1895" i="2"/>
  <c r="AB1896" i="2"/>
  <c r="AB1897" i="2"/>
  <c r="AB1898" i="2"/>
  <c r="AB1899" i="2"/>
  <c r="AB1900" i="2"/>
  <c r="AB1901" i="2"/>
  <c r="AB1902" i="2"/>
  <c r="AB1903" i="2"/>
  <c r="AB1904" i="2"/>
  <c r="AB1905" i="2"/>
  <c r="AB1906" i="2"/>
  <c r="AB1907" i="2"/>
  <c r="AB1908" i="2"/>
  <c r="AB1909" i="2"/>
  <c r="AB1910" i="2"/>
  <c r="AB1911" i="2"/>
  <c r="AB1912" i="2"/>
  <c r="AB1913" i="2"/>
  <c r="AB1914" i="2"/>
  <c r="AB1915" i="2"/>
  <c r="AB1916" i="2"/>
  <c r="AB1917" i="2"/>
  <c r="AB1918" i="2"/>
  <c r="AB1919" i="2"/>
  <c r="AB1920" i="2"/>
  <c r="AB1921" i="2"/>
  <c r="AB1922" i="2"/>
  <c r="AB1923" i="2"/>
  <c r="AB1924" i="2"/>
  <c r="AB1925" i="2"/>
  <c r="AB1926" i="2"/>
  <c r="AB1927" i="2"/>
  <c r="AB1928" i="2"/>
  <c r="AB1929" i="2"/>
  <c r="AB1930" i="2"/>
  <c r="AB1931" i="2"/>
  <c r="AB1932" i="2"/>
  <c r="AB1933" i="2"/>
  <c r="AB1934" i="2"/>
  <c r="AB1935" i="2"/>
  <c r="AB1936" i="2"/>
  <c r="AB1937" i="2"/>
  <c r="AB1938" i="2"/>
  <c r="AB1939" i="2"/>
  <c r="AB1940" i="2"/>
  <c r="AB1941" i="2"/>
  <c r="AB1942" i="2"/>
  <c r="AB1943" i="2"/>
  <c r="AB1944" i="2"/>
  <c r="AB1945" i="2"/>
  <c r="AB1946" i="2"/>
  <c r="AB1947" i="2"/>
  <c r="AB1948" i="2"/>
  <c r="AB1949" i="2"/>
  <c r="AB1950" i="2"/>
  <c r="AB1951" i="2"/>
  <c r="AB1952" i="2"/>
  <c r="AB1953" i="2"/>
  <c r="AB1954" i="2"/>
  <c r="AB1955" i="2"/>
  <c r="AB1956" i="2"/>
  <c r="AB1957" i="2"/>
  <c r="AB1958" i="2"/>
  <c r="AB1959" i="2"/>
  <c r="AB1960" i="2"/>
  <c r="AB1961" i="2"/>
  <c r="AB1962" i="2"/>
  <c r="AB1963" i="2"/>
  <c r="AB1964" i="2"/>
  <c r="AB1965" i="2"/>
  <c r="AB1966" i="2"/>
  <c r="AB1967" i="2"/>
  <c r="AB1968" i="2"/>
  <c r="AB1969" i="2"/>
  <c r="AB1970" i="2"/>
  <c r="AB1971" i="2"/>
  <c r="AB1972" i="2"/>
  <c r="AB1973" i="2"/>
  <c r="AB1974" i="2"/>
  <c r="AB1975" i="2"/>
  <c r="AB1976" i="2"/>
  <c r="AB1977" i="2"/>
  <c r="AB1978" i="2"/>
  <c r="AB1979" i="2"/>
  <c r="AB1980" i="2"/>
  <c r="AB1981" i="2"/>
  <c r="AB1982" i="2"/>
  <c r="AB1983" i="2"/>
  <c r="AB1984" i="2"/>
  <c r="AB1985" i="2"/>
  <c r="AB1986" i="2"/>
  <c r="AB1987" i="2"/>
  <c r="AB1988" i="2"/>
  <c r="AB1989" i="2"/>
  <c r="AB1990" i="2"/>
  <c r="AB1991" i="2"/>
  <c r="AB1992" i="2"/>
  <c r="AB1993" i="2"/>
  <c r="AB1994" i="2"/>
  <c r="AB1995" i="2"/>
  <c r="AB1996" i="2"/>
  <c r="AB1997" i="2"/>
  <c r="AB1998" i="2"/>
  <c r="AB1999" i="2"/>
  <c r="AB2000" i="2"/>
  <c r="AB2001" i="2"/>
  <c r="AB2002" i="2"/>
  <c r="AB2003" i="2"/>
  <c r="AB2004" i="2"/>
  <c r="AB2005" i="2"/>
  <c r="AB2006" i="2"/>
  <c r="AB2007" i="2"/>
  <c r="AB2008" i="2"/>
  <c r="AB2009" i="2"/>
  <c r="AB2010" i="2"/>
  <c r="AB2011" i="2"/>
  <c r="AB2012" i="2"/>
  <c r="AB2013" i="2"/>
  <c r="AB2014" i="2"/>
  <c r="AB2015" i="2"/>
  <c r="AB2016" i="2"/>
  <c r="AB2017" i="2"/>
  <c r="AB2018" i="2"/>
  <c r="AB2019" i="2"/>
  <c r="AB2020" i="2"/>
  <c r="AB2021" i="2"/>
  <c r="AB2022" i="2"/>
  <c r="AB2023" i="2"/>
  <c r="AB2024" i="2"/>
  <c r="AB2025" i="2"/>
  <c r="AB2026" i="2"/>
  <c r="AB2027" i="2"/>
  <c r="AB2028" i="2"/>
  <c r="AB2029" i="2"/>
  <c r="AB2030" i="2"/>
  <c r="AB2031" i="2"/>
  <c r="AB2032" i="2"/>
  <c r="AB2033" i="2"/>
  <c r="AB2034" i="2"/>
  <c r="AB2035" i="2"/>
  <c r="AB2036" i="2"/>
  <c r="AB2037" i="2"/>
  <c r="AB2038" i="2"/>
  <c r="AB2039" i="2"/>
  <c r="AB2040" i="2"/>
  <c r="AB2041" i="2"/>
  <c r="AB2042" i="2"/>
  <c r="AB2043" i="2"/>
  <c r="AB2044" i="2"/>
  <c r="AB2045" i="2"/>
  <c r="AB2046" i="2"/>
  <c r="AB2047" i="2"/>
  <c r="AB2048" i="2"/>
  <c r="AB2049" i="2"/>
  <c r="AB2050" i="2"/>
  <c r="AB2051" i="2"/>
  <c r="AB2052" i="2"/>
  <c r="AB2053" i="2"/>
  <c r="AB2054" i="2"/>
  <c r="AB2055" i="2"/>
  <c r="AB2056" i="2"/>
  <c r="AB2057" i="2"/>
  <c r="AB2058" i="2"/>
  <c r="AB2059" i="2"/>
  <c r="AB2060" i="2"/>
  <c r="AB2061" i="2"/>
  <c r="AB2062" i="2"/>
  <c r="AB2063" i="2"/>
  <c r="AB2064" i="2"/>
  <c r="AB2065" i="2"/>
  <c r="AB2066" i="2"/>
  <c r="AB2067" i="2"/>
  <c r="AB2068" i="2"/>
  <c r="AB2069" i="2"/>
  <c r="AB2070" i="2"/>
  <c r="AB2071" i="2"/>
  <c r="AB2072" i="2"/>
  <c r="AB2073" i="2"/>
  <c r="AB2074" i="2"/>
  <c r="AB2075" i="2"/>
  <c r="AB2076" i="2"/>
  <c r="AB2077" i="2"/>
  <c r="AB2078" i="2"/>
  <c r="AB2079" i="2"/>
  <c r="AB2080" i="2"/>
  <c r="AB2081" i="2"/>
  <c r="AB2082" i="2"/>
  <c r="AB2083" i="2"/>
  <c r="AB2084" i="2"/>
  <c r="AB2085" i="2"/>
  <c r="AB2086" i="2"/>
  <c r="AB2087" i="2"/>
  <c r="AB2088" i="2"/>
  <c r="AB2089" i="2"/>
  <c r="AB2090" i="2"/>
  <c r="AB2091" i="2"/>
  <c r="AB2092" i="2"/>
  <c r="AB2093" i="2"/>
  <c r="AB2094" i="2"/>
  <c r="AB2095" i="2"/>
  <c r="AB2096" i="2"/>
  <c r="AB2097" i="2"/>
  <c r="AB2098" i="2"/>
  <c r="AB2099" i="2"/>
  <c r="AB2100" i="2"/>
  <c r="AB2101" i="2"/>
  <c r="AB2102" i="2"/>
  <c r="AB2103" i="2"/>
  <c r="AB2104" i="2"/>
  <c r="AB2105" i="2"/>
  <c r="AB2106" i="2"/>
  <c r="AB2107" i="2"/>
  <c r="AB2108" i="2"/>
  <c r="AB2109" i="2"/>
  <c r="AB2110" i="2"/>
  <c r="AB2111" i="2"/>
  <c r="AB2112" i="2"/>
  <c r="AB2113" i="2"/>
  <c r="AB2114" i="2"/>
  <c r="AB2115" i="2"/>
  <c r="AB2116" i="2"/>
  <c r="AB2117" i="2"/>
  <c r="AB2118" i="2"/>
  <c r="AB2119" i="2"/>
  <c r="AB2120" i="2"/>
  <c r="AB2121" i="2"/>
  <c r="AB2122" i="2"/>
  <c r="AB2123" i="2"/>
  <c r="AB2124" i="2"/>
  <c r="AB2125" i="2"/>
  <c r="AB2126" i="2"/>
  <c r="AB2127" i="2"/>
  <c r="AB2128" i="2"/>
  <c r="AB2129" i="2"/>
  <c r="AB2130" i="2"/>
  <c r="AB2131" i="2"/>
  <c r="AB2132" i="2"/>
  <c r="AB2133" i="2"/>
  <c r="AB2134" i="2"/>
  <c r="AB2135" i="2"/>
  <c r="AB2136" i="2"/>
  <c r="AB2137" i="2"/>
  <c r="AB2138" i="2"/>
  <c r="AB2139" i="2"/>
  <c r="AB2140" i="2"/>
  <c r="AB2141" i="2"/>
  <c r="AB2142" i="2"/>
  <c r="AB2143" i="2"/>
  <c r="AB2144" i="2"/>
  <c r="AB2145" i="2"/>
  <c r="AB2146" i="2"/>
  <c r="AB2147" i="2"/>
  <c r="AB2148" i="2"/>
  <c r="AB2149" i="2"/>
  <c r="AB2150" i="2"/>
  <c r="AB2151" i="2"/>
  <c r="AB2152" i="2"/>
  <c r="AB2153" i="2"/>
  <c r="AB2154" i="2"/>
  <c r="AB2155" i="2"/>
  <c r="AB2156" i="2"/>
  <c r="AB2157" i="2"/>
  <c r="AB2158" i="2"/>
  <c r="AB2159" i="2"/>
  <c r="AB2160" i="2"/>
  <c r="AB2161" i="2"/>
  <c r="AB2162" i="2"/>
  <c r="AB2163" i="2"/>
  <c r="AB2164" i="2"/>
  <c r="AB2165" i="2"/>
  <c r="AB2166" i="2"/>
  <c r="AB2167" i="2"/>
  <c r="AB2168" i="2"/>
  <c r="AB2169" i="2"/>
  <c r="AB2170" i="2"/>
  <c r="AB2171" i="2"/>
  <c r="AB2172" i="2"/>
  <c r="AB2173" i="2"/>
  <c r="AB2174" i="2"/>
  <c r="AB2175" i="2"/>
  <c r="AB2176" i="2"/>
  <c r="AB2177" i="2"/>
  <c r="AB2178" i="2"/>
  <c r="AB2179" i="2"/>
  <c r="AB2180" i="2"/>
  <c r="AB2181" i="2"/>
  <c r="AB2182" i="2"/>
  <c r="AB2183" i="2"/>
  <c r="AB2184" i="2"/>
  <c r="AB2185" i="2"/>
  <c r="AB2186" i="2"/>
  <c r="AB2187" i="2"/>
  <c r="AB2188" i="2"/>
  <c r="AB2189" i="2"/>
  <c r="AB2190" i="2"/>
  <c r="AB2191" i="2"/>
  <c r="AB2192" i="2"/>
  <c r="AB2193" i="2"/>
  <c r="AB2194" i="2"/>
  <c r="AB2195" i="2"/>
  <c r="AB2196" i="2"/>
  <c r="AB2197" i="2"/>
  <c r="AB2198" i="2"/>
  <c r="AB2199" i="2"/>
  <c r="AB2200" i="2"/>
  <c r="AB2201" i="2"/>
  <c r="AB2202" i="2"/>
  <c r="AB2203" i="2"/>
  <c r="AB2204" i="2"/>
  <c r="AB2205" i="2"/>
  <c r="AB2206" i="2"/>
  <c r="AB2207" i="2"/>
  <c r="AB2208" i="2"/>
  <c r="AB2209" i="2"/>
  <c r="AB2210" i="2"/>
  <c r="AB2211" i="2"/>
  <c r="AB2212" i="2"/>
  <c r="AB2213" i="2"/>
  <c r="AB2214" i="2"/>
  <c r="AB2215" i="2"/>
  <c r="AB2216" i="2"/>
  <c r="AB2217" i="2"/>
  <c r="AB2218" i="2"/>
  <c r="AB2219" i="2"/>
  <c r="AB2220" i="2"/>
  <c r="AB2221" i="2"/>
  <c r="AB2222" i="2"/>
  <c r="AB2223" i="2"/>
  <c r="AB2224" i="2"/>
  <c r="AB2225" i="2"/>
  <c r="AB2226" i="2"/>
  <c r="AB2227" i="2"/>
  <c r="AB2228" i="2"/>
  <c r="AB2229" i="2"/>
  <c r="AB2230" i="2"/>
  <c r="AB2231" i="2"/>
  <c r="AB2232" i="2"/>
  <c r="AB2233" i="2"/>
  <c r="AB2234" i="2"/>
  <c r="AB2235" i="2"/>
  <c r="AB2236" i="2"/>
  <c r="AB2237" i="2"/>
  <c r="AB2238" i="2"/>
  <c r="AB2239" i="2"/>
  <c r="AB2240" i="2"/>
  <c r="AB2241" i="2"/>
  <c r="AB2242" i="2"/>
  <c r="AB2243" i="2"/>
  <c r="AB2244" i="2"/>
  <c r="AB2245" i="2"/>
  <c r="AB2246" i="2"/>
  <c r="AB2247" i="2"/>
  <c r="AB2248" i="2"/>
  <c r="AB2249" i="2"/>
  <c r="AB2250" i="2"/>
  <c r="AB2251" i="2"/>
  <c r="AB2252" i="2"/>
  <c r="AB2253" i="2"/>
  <c r="AB2254" i="2"/>
  <c r="AB2255" i="2"/>
  <c r="AB2256" i="2"/>
  <c r="AB2257" i="2"/>
  <c r="AB2258" i="2"/>
  <c r="AB2259" i="2"/>
  <c r="AB2260" i="2"/>
  <c r="AB2261" i="2"/>
  <c r="AB2262" i="2"/>
  <c r="AB2263" i="2"/>
  <c r="AB2264" i="2"/>
  <c r="AB2265" i="2"/>
  <c r="AB2266" i="2"/>
  <c r="AB2267" i="2"/>
  <c r="AB2268" i="2"/>
  <c r="AB2269" i="2"/>
  <c r="AB2270" i="2"/>
  <c r="AB2271" i="2"/>
  <c r="AB2272" i="2"/>
  <c r="AB2273" i="2"/>
  <c r="AB2274" i="2"/>
  <c r="AB2275" i="2"/>
  <c r="AB2276" i="2"/>
  <c r="AB2277" i="2"/>
  <c r="AB2278" i="2"/>
  <c r="AB2279" i="2"/>
  <c r="AB2280" i="2"/>
  <c r="AB2281" i="2"/>
  <c r="AB2282" i="2"/>
  <c r="AB2283" i="2"/>
  <c r="AB2284" i="2"/>
  <c r="AB2285" i="2"/>
  <c r="AB2286" i="2"/>
  <c r="AB2287" i="2"/>
  <c r="AB2288" i="2"/>
  <c r="AB2289" i="2"/>
  <c r="AB2290" i="2"/>
  <c r="AB2291" i="2"/>
  <c r="AB2292" i="2"/>
  <c r="AB2293" i="2"/>
  <c r="AB2294" i="2"/>
  <c r="AB2295" i="2"/>
  <c r="AB2296" i="2"/>
  <c r="AB2297" i="2"/>
  <c r="AB2298" i="2"/>
  <c r="AB2299" i="2"/>
  <c r="AB2300" i="2"/>
  <c r="AB2301" i="2"/>
  <c r="AB2302" i="2"/>
  <c r="AB2303" i="2"/>
  <c r="AB2304" i="2"/>
  <c r="AB2305" i="2"/>
  <c r="AB2306" i="2"/>
  <c r="AB2307" i="2"/>
  <c r="AB2308" i="2"/>
  <c r="AB2309" i="2"/>
  <c r="AB2310" i="2"/>
  <c r="AB2311" i="2"/>
  <c r="AB2312" i="2"/>
  <c r="AB2313" i="2"/>
  <c r="AB2314" i="2"/>
  <c r="AB2315" i="2"/>
  <c r="AB2316" i="2"/>
  <c r="AB2317" i="2"/>
  <c r="AB2318" i="2"/>
  <c r="AB2319" i="2"/>
  <c r="AB2320" i="2"/>
  <c r="AB2321" i="2"/>
  <c r="AB2322" i="2"/>
  <c r="AB2323" i="2"/>
  <c r="AB2324" i="2"/>
  <c r="AB2325" i="2"/>
  <c r="AB2326" i="2"/>
  <c r="AB2327" i="2"/>
  <c r="AB2328" i="2"/>
  <c r="AB2329" i="2"/>
  <c r="AB2330" i="2"/>
  <c r="AB2331" i="2"/>
  <c r="AB2332" i="2"/>
  <c r="AB2333" i="2"/>
  <c r="AB2334" i="2"/>
  <c r="AB2335" i="2"/>
  <c r="AB2336" i="2"/>
  <c r="AB2337" i="2"/>
  <c r="AB2338" i="2"/>
  <c r="AB2339" i="2"/>
  <c r="AB2340" i="2"/>
  <c r="AB2341" i="2"/>
  <c r="AB2342" i="2"/>
  <c r="AB2343" i="2"/>
  <c r="AB2344" i="2"/>
  <c r="AB2345" i="2"/>
  <c r="AB2346" i="2"/>
  <c r="AB2347" i="2"/>
  <c r="AB2348" i="2"/>
  <c r="AB2349" i="2"/>
  <c r="AB2350" i="2"/>
  <c r="AB2351" i="2"/>
  <c r="AB2352" i="2"/>
  <c r="AB2353" i="2"/>
  <c r="AB2354" i="2"/>
  <c r="AB2355" i="2"/>
  <c r="AB2356" i="2"/>
  <c r="AB2357" i="2"/>
  <c r="AB2358" i="2"/>
  <c r="AB2359" i="2"/>
  <c r="AB2360" i="2"/>
  <c r="AB2361" i="2"/>
  <c r="AB2362" i="2"/>
  <c r="AB2363" i="2"/>
  <c r="AB2364" i="2"/>
  <c r="AB2365" i="2"/>
  <c r="AB2366" i="2"/>
  <c r="AB2367" i="2"/>
  <c r="AB2368" i="2"/>
  <c r="AB2369" i="2"/>
  <c r="AB2370" i="2"/>
  <c r="AB2371" i="2"/>
  <c r="AB2372" i="2"/>
  <c r="AB2373" i="2"/>
  <c r="AB2374" i="2"/>
  <c r="AB2375" i="2"/>
  <c r="AB2376" i="2"/>
  <c r="AB2377" i="2"/>
  <c r="AB2378" i="2"/>
  <c r="AB2379" i="2"/>
  <c r="AB2380" i="2"/>
  <c r="AB2381" i="2"/>
  <c r="AB2382" i="2"/>
  <c r="AB2383" i="2"/>
  <c r="AB2384" i="2"/>
  <c r="AB2385" i="2"/>
  <c r="AB2386" i="2"/>
  <c r="AB2387" i="2"/>
  <c r="AB2388" i="2"/>
  <c r="AB2389" i="2"/>
  <c r="AB2390" i="2"/>
  <c r="AB2391" i="2"/>
  <c r="AB2392" i="2"/>
  <c r="AB2393" i="2"/>
  <c r="AB2394" i="2"/>
  <c r="AB2395" i="2"/>
  <c r="AB2396" i="2"/>
  <c r="AB2397" i="2"/>
  <c r="AB2398" i="2"/>
  <c r="AB2399" i="2"/>
  <c r="AB2400" i="2"/>
  <c r="AB2401" i="2"/>
  <c r="AB2402" i="2"/>
  <c r="AB2403" i="2"/>
  <c r="AB2404" i="2"/>
  <c r="AB2405" i="2"/>
  <c r="AB2406" i="2"/>
  <c r="AB2407" i="2"/>
  <c r="AB2408" i="2"/>
  <c r="AB2409" i="2"/>
  <c r="AB2410" i="2"/>
  <c r="AB2411" i="2"/>
  <c r="AB2412" i="2"/>
  <c r="AB2413" i="2"/>
  <c r="AB2414" i="2"/>
  <c r="AB2415" i="2"/>
  <c r="AB2416" i="2"/>
  <c r="AB2417" i="2"/>
  <c r="AB2418" i="2"/>
  <c r="AB2419" i="2"/>
  <c r="AB2420" i="2"/>
  <c r="AB2421" i="2"/>
  <c r="AB2422" i="2"/>
  <c r="AB2423" i="2"/>
  <c r="AB2424" i="2"/>
  <c r="AB2425" i="2"/>
  <c r="AB2426" i="2"/>
  <c r="AB2427" i="2"/>
  <c r="AB2428" i="2"/>
  <c r="AB2429" i="2"/>
  <c r="AB2430" i="2"/>
  <c r="AB2431" i="2"/>
  <c r="AB2432" i="2"/>
  <c r="AB2433" i="2"/>
  <c r="AB2434" i="2"/>
  <c r="AB2435" i="2"/>
  <c r="AB2436" i="2"/>
  <c r="AB2437" i="2"/>
  <c r="AB2438" i="2"/>
  <c r="AB2439" i="2"/>
  <c r="AB2440" i="2"/>
  <c r="AB2441" i="2"/>
  <c r="AB2442" i="2"/>
  <c r="AB2443" i="2"/>
  <c r="AB2444" i="2"/>
  <c r="AB2445" i="2"/>
  <c r="AB2446" i="2"/>
  <c r="AB2447" i="2"/>
  <c r="AB2448" i="2"/>
  <c r="AB2449" i="2"/>
  <c r="AB2450" i="2"/>
  <c r="AB2451" i="2"/>
  <c r="AB2452" i="2"/>
  <c r="AB2453" i="2"/>
  <c r="AB2454" i="2"/>
  <c r="AB2455" i="2"/>
  <c r="AB2456" i="2"/>
  <c r="AB2457" i="2"/>
  <c r="AB2458" i="2"/>
  <c r="AB2459" i="2"/>
  <c r="AB2460" i="2"/>
  <c r="AB2461" i="2"/>
  <c r="AB2462" i="2"/>
  <c r="AB2463" i="2"/>
  <c r="AB2464" i="2"/>
  <c r="AB2465" i="2"/>
  <c r="AB2466" i="2"/>
  <c r="AB2467" i="2"/>
  <c r="AB2468" i="2"/>
  <c r="AB2469" i="2"/>
  <c r="AB2470" i="2"/>
  <c r="AB2471" i="2"/>
  <c r="AB2472" i="2"/>
  <c r="AB2473" i="2"/>
  <c r="AB2474" i="2"/>
  <c r="AB2475" i="2"/>
  <c r="AB2476" i="2"/>
  <c r="AB2477" i="2"/>
  <c r="AB2478" i="2"/>
  <c r="AB2479" i="2"/>
  <c r="AB2480" i="2"/>
  <c r="AB2481" i="2"/>
  <c r="AB2482" i="2"/>
  <c r="AB2483" i="2"/>
  <c r="AB2484" i="2"/>
  <c r="AB2485" i="2"/>
  <c r="AB2486" i="2"/>
  <c r="AB2487" i="2"/>
  <c r="AB2488" i="2"/>
  <c r="AB2489" i="2"/>
  <c r="AB2490" i="2"/>
  <c r="AB2491" i="2"/>
  <c r="AB2492" i="2"/>
  <c r="AB2493" i="2"/>
  <c r="AB2494" i="2"/>
  <c r="AB2495" i="2"/>
  <c r="AB2496" i="2"/>
  <c r="AB2497" i="2"/>
  <c r="AB2498" i="2"/>
  <c r="AB2499" i="2"/>
  <c r="AB2500" i="2"/>
  <c r="AB2501" i="2"/>
  <c r="AB2502" i="2"/>
  <c r="AB2503" i="2"/>
  <c r="AB2504" i="2"/>
  <c r="AB2505" i="2"/>
  <c r="AB2506" i="2"/>
  <c r="AB2507" i="2"/>
  <c r="AB2508" i="2"/>
  <c r="AB2509" i="2"/>
  <c r="AB2510" i="2"/>
  <c r="AB2511" i="2"/>
  <c r="AB2512" i="2"/>
  <c r="AB2513" i="2"/>
  <c r="AB2514" i="2"/>
  <c r="AB2515" i="2"/>
  <c r="AB2516" i="2"/>
  <c r="AB2517" i="2"/>
  <c r="AB2518" i="2"/>
  <c r="AB2519" i="2"/>
  <c r="AB2520" i="2"/>
  <c r="AB2521" i="2"/>
  <c r="AB2522" i="2"/>
  <c r="AB2523" i="2"/>
  <c r="AB2524" i="2"/>
  <c r="AB2525" i="2"/>
  <c r="AB2526" i="2"/>
  <c r="AB2527" i="2"/>
  <c r="AB2528" i="2"/>
  <c r="AB2529" i="2"/>
  <c r="AB2530" i="2"/>
  <c r="AB2531" i="2"/>
  <c r="AB2532" i="2"/>
  <c r="AB2533" i="2"/>
  <c r="AB2534" i="2"/>
  <c r="AB2535" i="2"/>
  <c r="AB2536" i="2"/>
  <c r="AB2537" i="2"/>
  <c r="AB2538" i="2"/>
  <c r="AB2539" i="2"/>
  <c r="AB2540" i="2"/>
  <c r="AB2541" i="2"/>
  <c r="AB2542" i="2"/>
  <c r="AB2543" i="2"/>
  <c r="AB2544" i="2"/>
  <c r="AB2545" i="2"/>
  <c r="AB2546" i="2"/>
  <c r="AB2547" i="2"/>
  <c r="AB2548" i="2"/>
  <c r="AB2549" i="2"/>
  <c r="AB2550" i="2"/>
  <c r="AB2551" i="2"/>
  <c r="AB2552" i="2"/>
  <c r="AB2553" i="2"/>
  <c r="AB2554" i="2"/>
  <c r="AB2555" i="2"/>
  <c r="AB2556" i="2"/>
  <c r="AB2557" i="2"/>
  <c r="AB2558" i="2"/>
  <c r="AB2559" i="2"/>
  <c r="AB2560" i="2"/>
  <c r="AB2561" i="2"/>
  <c r="AB2562" i="2"/>
  <c r="AB2563" i="2"/>
  <c r="AB2564" i="2"/>
  <c r="AB2565" i="2"/>
  <c r="AB2566" i="2"/>
  <c r="AB2567" i="2"/>
  <c r="AB2568" i="2"/>
  <c r="AB2569" i="2"/>
  <c r="AB2570" i="2"/>
  <c r="AB2571" i="2"/>
  <c r="AB2572" i="2"/>
  <c r="AB2573" i="2"/>
  <c r="AB2574" i="2"/>
  <c r="AB2575" i="2"/>
  <c r="AB2576" i="2"/>
  <c r="AB2577" i="2"/>
  <c r="AB2578" i="2"/>
  <c r="AB2579" i="2"/>
  <c r="AB2580" i="2"/>
  <c r="AB2581" i="2"/>
  <c r="AB2582" i="2"/>
  <c r="AB2583" i="2"/>
  <c r="AB2584" i="2"/>
  <c r="AB2585" i="2"/>
  <c r="AB2586" i="2"/>
  <c r="AB2587" i="2"/>
  <c r="AB2588" i="2"/>
  <c r="AB2589" i="2"/>
  <c r="AB2590" i="2"/>
  <c r="AB2591" i="2"/>
  <c r="AB2592" i="2"/>
  <c r="AB2593" i="2"/>
  <c r="AB2594" i="2"/>
  <c r="AB2595" i="2"/>
  <c r="AB2596" i="2"/>
  <c r="AB2597" i="2"/>
  <c r="AB2598" i="2"/>
  <c r="AB2599" i="2"/>
  <c r="AB2600" i="2"/>
  <c r="AB2601" i="2"/>
  <c r="AB2602" i="2"/>
  <c r="AB2603" i="2"/>
  <c r="AB2604" i="2"/>
  <c r="AB2605" i="2"/>
  <c r="AB2606" i="2"/>
  <c r="AB2607" i="2"/>
  <c r="AB2608" i="2"/>
  <c r="AB2609" i="2"/>
  <c r="AB2610" i="2"/>
  <c r="AB2611" i="2"/>
  <c r="AB2612" i="2"/>
  <c r="AB2613" i="2"/>
  <c r="AB2614" i="2"/>
  <c r="AB2615" i="2"/>
  <c r="AB2616" i="2"/>
  <c r="AB2617" i="2"/>
  <c r="AB2618" i="2"/>
  <c r="AB2619" i="2"/>
  <c r="AB2620" i="2"/>
  <c r="AB2621" i="2"/>
  <c r="AB2622" i="2"/>
  <c r="AB2623" i="2"/>
  <c r="AB2624" i="2"/>
  <c r="AB2625" i="2"/>
  <c r="AB2626" i="2"/>
  <c r="AB2627" i="2"/>
  <c r="AB2628" i="2"/>
  <c r="AB2629" i="2"/>
  <c r="AB2630" i="2"/>
  <c r="AB2631" i="2"/>
  <c r="AB2632" i="2"/>
  <c r="AB2633" i="2"/>
  <c r="AB2634" i="2"/>
  <c r="AB2635" i="2"/>
  <c r="AB2636" i="2"/>
  <c r="AB2637" i="2"/>
  <c r="AB2638" i="2"/>
  <c r="AB2639" i="2"/>
  <c r="AB2640" i="2"/>
  <c r="AB2641" i="2"/>
  <c r="AB2642" i="2"/>
  <c r="AB2643" i="2"/>
  <c r="AB2644" i="2"/>
  <c r="AB2645" i="2"/>
  <c r="AB2646" i="2"/>
  <c r="AB2647" i="2"/>
  <c r="AB2648" i="2"/>
  <c r="AB2649" i="2"/>
  <c r="AB2650" i="2"/>
  <c r="AB2651" i="2"/>
  <c r="AB2652" i="2"/>
  <c r="AB2653" i="2"/>
  <c r="AB2654" i="2"/>
  <c r="AB2655" i="2"/>
  <c r="AB2656" i="2"/>
  <c r="AB2657" i="2"/>
  <c r="AB2658" i="2"/>
  <c r="AB2659" i="2"/>
  <c r="AB2660" i="2"/>
  <c r="AB2661" i="2"/>
  <c r="AB2662" i="2"/>
  <c r="AB2663" i="2"/>
  <c r="AB2664" i="2"/>
  <c r="AB2665" i="2"/>
  <c r="AB2666" i="2"/>
  <c r="AB2667" i="2"/>
  <c r="AB2668" i="2"/>
  <c r="AB2669" i="2"/>
  <c r="AB2670" i="2"/>
  <c r="AB2671" i="2"/>
  <c r="AB2672" i="2"/>
  <c r="AB2673" i="2"/>
  <c r="AB2674" i="2"/>
  <c r="AB2675" i="2"/>
  <c r="AB2676" i="2"/>
  <c r="AB2677" i="2"/>
  <c r="AB2678" i="2"/>
  <c r="AB2679" i="2"/>
  <c r="AB2680" i="2"/>
  <c r="AB2681" i="2"/>
  <c r="AB2682" i="2"/>
  <c r="AB2683" i="2"/>
  <c r="AB2684" i="2"/>
  <c r="AB2685" i="2"/>
  <c r="AB2686" i="2"/>
  <c r="AB2687" i="2"/>
  <c r="AB2688" i="2"/>
  <c r="AB2689" i="2"/>
  <c r="AB2690" i="2"/>
  <c r="AB2691" i="2"/>
  <c r="AB2692" i="2"/>
  <c r="AB2693" i="2"/>
  <c r="AB2694" i="2"/>
  <c r="AB2695" i="2"/>
  <c r="AB2696" i="2"/>
  <c r="AB2697" i="2"/>
  <c r="AB2698" i="2"/>
  <c r="AB2699" i="2"/>
  <c r="AB2700" i="2"/>
  <c r="AB2701" i="2"/>
  <c r="AB2702" i="2"/>
  <c r="AB2703" i="2"/>
  <c r="AB2704" i="2"/>
  <c r="AB2705" i="2"/>
  <c r="AB2706" i="2"/>
  <c r="AB2707" i="2"/>
  <c r="AB2708" i="2"/>
  <c r="AB2709" i="2"/>
  <c r="AB2710" i="2"/>
  <c r="AB2711" i="2"/>
  <c r="AB2712" i="2"/>
  <c r="AB2713" i="2"/>
  <c r="AB2714" i="2"/>
  <c r="AB2715" i="2"/>
  <c r="AB2716" i="2"/>
  <c r="AB2717" i="2"/>
  <c r="AB2718" i="2"/>
  <c r="AB2719" i="2"/>
  <c r="AB2720" i="2"/>
  <c r="AB2721" i="2"/>
  <c r="AB2722" i="2"/>
  <c r="AB2723" i="2"/>
  <c r="AB2724" i="2"/>
  <c r="AB2725" i="2"/>
  <c r="AB2726" i="2"/>
  <c r="AB2727" i="2"/>
  <c r="AB2728" i="2"/>
  <c r="AB2729" i="2"/>
  <c r="AB2730" i="2"/>
  <c r="AB2731" i="2"/>
  <c r="AB2732" i="2"/>
  <c r="AB2733" i="2"/>
  <c r="AB2734" i="2"/>
  <c r="AB2735" i="2"/>
  <c r="AB2736" i="2"/>
  <c r="AB2737" i="2"/>
  <c r="AB2738" i="2"/>
  <c r="AB2739" i="2"/>
  <c r="AB2740" i="2"/>
  <c r="AB2741" i="2"/>
  <c r="AB2742" i="2"/>
  <c r="AB2743" i="2"/>
  <c r="AB2744" i="2"/>
  <c r="AB2745" i="2"/>
  <c r="AB2746" i="2"/>
  <c r="AB2747" i="2"/>
  <c r="AB2748" i="2"/>
  <c r="AB2749" i="2"/>
  <c r="AB2750" i="2"/>
  <c r="AB2751" i="2"/>
  <c r="AB2752" i="2"/>
  <c r="AB2753" i="2"/>
  <c r="AB2754" i="2"/>
  <c r="AB2755" i="2"/>
  <c r="AB2756" i="2"/>
  <c r="AB2757" i="2"/>
  <c r="AB2758" i="2"/>
  <c r="AB2759" i="2"/>
  <c r="AB2760" i="2"/>
  <c r="AB2761" i="2"/>
  <c r="AB2762" i="2"/>
  <c r="AB2763" i="2"/>
  <c r="AB2764" i="2"/>
  <c r="AB2765" i="2"/>
  <c r="AB2766" i="2"/>
  <c r="AB2767" i="2"/>
  <c r="AB2768" i="2"/>
  <c r="AB2769" i="2"/>
  <c r="AB2770" i="2"/>
  <c r="AB2771" i="2"/>
  <c r="AB2772" i="2"/>
  <c r="AB2773" i="2"/>
  <c r="AB2774" i="2"/>
  <c r="AB2775" i="2"/>
  <c r="AB2776" i="2"/>
  <c r="AB2777" i="2"/>
  <c r="AB2778" i="2"/>
  <c r="AB2779" i="2"/>
  <c r="AB2780" i="2"/>
  <c r="AB2781" i="2"/>
  <c r="AB2782" i="2"/>
  <c r="AB2783" i="2"/>
  <c r="AB2784" i="2"/>
  <c r="AB2785" i="2"/>
  <c r="AB2786" i="2"/>
  <c r="AB2787" i="2"/>
  <c r="AB2788" i="2"/>
  <c r="AB2789" i="2"/>
  <c r="AB2790" i="2"/>
  <c r="AB2791" i="2"/>
  <c r="AB2792" i="2"/>
  <c r="AB2793" i="2"/>
  <c r="AB2794" i="2"/>
  <c r="AB2795" i="2"/>
  <c r="AB2796" i="2"/>
  <c r="AB2797" i="2"/>
  <c r="AB2798" i="2"/>
  <c r="AB2799" i="2"/>
  <c r="AB2800" i="2"/>
  <c r="AB2801" i="2"/>
  <c r="AB2802" i="2"/>
  <c r="AB2803" i="2"/>
  <c r="AB2804" i="2"/>
  <c r="AB2805" i="2"/>
  <c r="AB2806" i="2"/>
  <c r="AB2807" i="2"/>
  <c r="AB2808" i="2"/>
  <c r="AB2809" i="2"/>
  <c r="AB2810" i="2"/>
  <c r="AB2811" i="2"/>
  <c r="AB2812" i="2"/>
  <c r="AB2813" i="2"/>
  <c r="AB2814" i="2"/>
  <c r="AB2815" i="2"/>
  <c r="AB2816" i="2"/>
  <c r="AB2817" i="2"/>
  <c r="AB2818" i="2"/>
  <c r="AB2819" i="2"/>
  <c r="AB2820" i="2"/>
  <c r="AB2821" i="2"/>
  <c r="AB2822" i="2"/>
  <c r="AB2823" i="2"/>
  <c r="AB2824" i="2"/>
  <c r="AB2825" i="2"/>
  <c r="AB2826" i="2"/>
  <c r="AB2827" i="2"/>
  <c r="AB2828" i="2"/>
  <c r="AB2829" i="2"/>
  <c r="AB2830" i="2"/>
  <c r="AB2831" i="2"/>
  <c r="AB2832" i="2"/>
  <c r="AB2833" i="2"/>
  <c r="AB2834" i="2"/>
  <c r="AB2835" i="2"/>
  <c r="AB2836" i="2"/>
  <c r="AB2837" i="2"/>
  <c r="AB2838" i="2"/>
  <c r="AB2839" i="2"/>
  <c r="AB2840" i="2"/>
  <c r="AB2841" i="2"/>
  <c r="AB2842" i="2"/>
  <c r="AB2843" i="2"/>
  <c r="AB2844" i="2"/>
  <c r="AB2845" i="2"/>
  <c r="AB2846" i="2"/>
  <c r="AB2847" i="2"/>
  <c r="AB2848" i="2"/>
  <c r="AB2849" i="2"/>
  <c r="AB2850" i="2"/>
  <c r="AB2851" i="2"/>
  <c r="AB2852" i="2"/>
  <c r="AB2853" i="2"/>
  <c r="AB2854" i="2"/>
  <c r="AB2855" i="2"/>
  <c r="AB2856" i="2"/>
  <c r="AB2857" i="2"/>
  <c r="AB2858" i="2"/>
  <c r="AB2859" i="2"/>
  <c r="AB2860" i="2"/>
  <c r="AB2861" i="2"/>
  <c r="AB2862" i="2"/>
  <c r="AB2863" i="2"/>
  <c r="AB2864" i="2"/>
  <c r="AB2865" i="2"/>
  <c r="AB2866" i="2"/>
  <c r="AB2867" i="2"/>
  <c r="AB2868" i="2"/>
  <c r="AB2869" i="2"/>
  <c r="AB2870" i="2"/>
  <c r="AB2871" i="2"/>
  <c r="AB2872" i="2"/>
  <c r="AB2873" i="2"/>
  <c r="AB2874" i="2"/>
  <c r="AB2875" i="2"/>
  <c r="AB2876" i="2"/>
  <c r="AB2877" i="2"/>
  <c r="AB2878" i="2"/>
  <c r="AB2879" i="2"/>
  <c r="AB2880" i="2"/>
  <c r="AB2881" i="2"/>
  <c r="AB2882" i="2"/>
  <c r="AB2883" i="2"/>
  <c r="AB2884" i="2"/>
  <c r="AB2885" i="2"/>
  <c r="AB2886" i="2"/>
  <c r="AB2887" i="2"/>
  <c r="AB2888" i="2"/>
  <c r="AB2889" i="2"/>
  <c r="AB2890" i="2"/>
  <c r="AB2891" i="2"/>
  <c r="AB2892" i="2"/>
  <c r="AB2893" i="2"/>
  <c r="AB2894" i="2"/>
  <c r="AB2895" i="2"/>
  <c r="AB2896" i="2"/>
  <c r="AB2897" i="2"/>
  <c r="AB2898" i="2"/>
  <c r="AB2899" i="2"/>
  <c r="AB2900" i="2"/>
  <c r="AB2901" i="2"/>
  <c r="AB2902" i="2"/>
  <c r="AB2903" i="2"/>
  <c r="AB2904" i="2"/>
  <c r="AB2905" i="2"/>
  <c r="AB2906" i="2"/>
  <c r="AB2907" i="2"/>
  <c r="AB2908" i="2"/>
  <c r="AB2909" i="2"/>
  <c r="AB2910" i="2"/>
  <c r="AB2911" i="2"/>
  <c r="AB2912" i="2"/>
  <c r="AB2913" i="2"/>
  <c r="AB2914" i="2"/>
  <c r="AB2915" i="2"/>
  <c r="AB2916" i="2"/>
  <c r="AB2917" i="2"/>
  <c r="AB2918" i="2"/>
  <c r="AB2919" i="2"/>
  <c r="AB2920" i="2"/>
  <c r="AB2921" i="2"/>
  <c r="AB2922" i="2"/>
  <c r="AB2923" i="2"/>
  <c r="AB2924" i="2"/>
  <c r="AB2925" i="2"/>
  <c r="AB2926" i="2"/>
  <c r="AB2927" i="2"/>
  <c r="AB2928" i="2"/>
  <c r="AB2929" i="2"/>
  <c r="AB2930" i="2"/>
  <c r="AB2931" i="2"/>
  <c r="AB2932" i="2"/>
  <c r="AB2933" i="2"/>
  <c r="AB2934" i="2"/>
  <c r="AB2935" i="2"/>
  <c r="AB2936" i="2"/>
  <c r="AB2937" i="2"/>
  <c r="AB2938" i="2"/>
  <c r="AB2939" i="2"/>
  <c r="AB2940" i="2"/>
  <c r="AB2941" i="2"/>
  <c r="AB2942" i="2"/>
  <c r="AB2943" i="2"/>
  <c r="AB2944" i="2"/>
  <c r="AB2945" i="2"/>
  <c r="AB2946" i="2"/>
  <c r="AB2947" i="2"/>
  <c r="AB2948" i="2"/>
  <c r="AB2949" i="2"/>
  <c r="AB2950" i="2"/>
  <c r="AB2951" i="2"/>
  <c r="AB2952" i="2"/>
  <c r="AB2953" i="2"/>
  <c r="AB2954" i="2"/>
  <c r="AB2955" i="2"/>
  <c r="AB2956" i="2"/>
  <c r="AB2957" i="2"/>
  <c r="AB2958" i="2"/>
  <c r="AB2959" i="2"/>
  <c r="AB2960" i="2"/>
  <c r="AB2961" i="2"/>
  <c r="AB2962" i="2"/>
  <c r="AB2963" i="2"/>
  <c r="AB2964" i="2"/>
  <c r="AB2965" i="2"/>
  <c r="AB2966" i="2"/>
  <c r="AB2967" i="2"/>
  <c r="AB2968" i="2"/>
  <c r="AB2969" i="2"/>
  <c r="AB2970" i="2"/>
  <c r="AB2971" i="2"/>
  <c r="AB2972" i="2"/>
  <c r="AB2973" i="2"/>
  <c r="AB2974" i="2"/>
  <c r="AB2975" i="2"/>
  <c r="AB2976" i="2"/>
  <c r="AB2977" i="2"/>
  <c r="AB2978" i="2"/>
  <c r="AB2979" i="2"/>
  <c r="AB2980" i="2"/>
  <c r="AB2981" i="2"/>
  <c r="AB2982" i="2"/>
  <c r="AB2983" i="2"/>
  <c r="AB2984" i="2"/>
  <c r="AB2985" i="2"/>
  <c r="AB2986" i="2"/>
  <c r="AB2987" i="2"/>
  <c r="AB2988" i="2"/>
  <c r="AB2989" i="2"/>
  <c r="AB2990" i="2"/>
  <c r="AB2991" i="2"/>
  <c r="AB2992" i="2"/>
  <c r="AB2993" i="2"/>
  <c r="AB2994" i="2"/>
  <c r="AB2995" i="2"/>
  <c r="AB2996" i="2"/>
  <c r="AB2997" i="2"/>
  <c r="AB2998" i="2"/>
  <c r="AB2999" i="2"/>
  <c r="AB3000" i="2"/>
  <c r="AB3001" i="2"/>
  <c r="AB3002" i="2"/>
  <c r="AB3003" i="2"/>
  <c r="AB3004" i="2"/>
  <c r="AB3005" i="2"/>
  <c r="AB3006" i="2"/>
  <c r="AB3007" i="2"/>
  <c r="AB3008" i="2"/>
  <c r="AB3009" i="2"/>
  <c r="AB3010" i="2"/>
  <c r="AB3011" i="2"/>
  <c r="AB3012" i="2"/>
  <c r="AB3013" i="2"/>
  <c r="AB3014" i="2"/>
  <c r="AB3015" i="2"/>
  <c r="AB3016" i="2"/>
  <c r="AB3017" i="2"/>
  <c r="AB3018" i="2"/>
  <c r="AB3019" i="2"/>
  <c r="AB3020" i="2"/>
  <c r="AB3021" i="2"/>
  <c r="AB3022" i="2"/>
  <c r="AB3023" i="2"/>
  <c r="AB3024" i="2"/>
  <c r="AB3025" i="2"/>
  <c r="AB3026" i="2"/>
  <c r="AB3027" i="2"/>
  <c r="AB3028" i="2"/>
  <c r="AB3029" i="2"/>
  <c r="AB3030" i="2"/>
  <c r="AB3031" i="2"/>
  <c r="AB3032" i="2"/>
  <c r="AB3033" i="2"/>
  <c r="AB3034" i="2"/>
  <c r="AB3035" i="2"/>
  <c r="AB3036" i="2"/>
  <c r="AB3037" i="2"/>
  <c r="AB3038" i="2"/>
  <c r="AB3039" i="2"/>
  <c r="AB3040" i="2"/>
  <c r="AB3041" i="2"/>
  <c r="AB3042" i="2"/>
  <c r="AB3043" i="2"/>
  <c r="AB3044" i="2"/>
  <c r="AB3045" i="2"/>
  <c r="AB3046" i="2"/>
  <c r="AB3047" i="2"/>
  <c r="AB3048" i="2"/>
  <c r="AB3049" i="2"/>
  <c r="AB3050" i="2"/>
  <c r="AB3051" i="2"/>
  <c r="AB3052" i="2"/>
  <c r="AB3053" i="2"/>
  <c r="AB3054" i="2"/>
  <c r="AB3055" i="2"/>
  <c r="AB3056" i="2"/>
  <c r="AB3057" i="2"/>
  <c r="AB3058" i="2"/>
  <c r="AB3059" i="2"/>
  <c r="AB3060" i="2"/>
  <c r="AB3061" i="2"/>
  <c r="AB3062" i="2"/>
  <c r="AB3063" i="2"/>
  <c r="AB3064" i="2"/>
  <c r="AB3065" i="2"/>
  <c r="AB3066" i="2"/>
  <c r="AB3067" i="2"/>
  <c r="AB3068" i="2"/>
  <c r="AB3069" i="2"/>
  <c r="AB3070" i="2"/>
  <c r="AB3071" i="2"/>
  <c r="AB3072" i="2"/>
  <c r="AB3073" i="2"/>
  <c r="AB3074" i="2"/>
  <c r="AB3075" i="2"/>
  <c r="AB3076" i="2"/>
  <c r="AB3077" i="2"/>
  <c r="AB3078" i="2"/>
  <c r="AB3079" i="2"/>
  <c r="AB3080" i="2"/>
  <c r="AB3081" i="2"/>
  <c r="AB3082" i="2"/>
  <c r="AB3083" i="2"/>
  <c r="AB3084" i="2"/>
  <c r="AB3085" i="2"/>
  <c r="AB3086" i="2"/>
  <c r="AB3087" i="2"/>
  <c r="AB3088" i="2"/>
  <c r="AB3089" i="2"/>
  <c r="AB3090" i="2"/>
  <c r="AB3091" i="2"/>
  <c r="AB3092" i="2"/>
  <c r="AB3093" i="2"/>
  <c r="AB3094" i="2"/>
  <c r="AB3095" i="2"/>
  <c r="AB3096" i="2"/>
  <c r="AB3097" i="2"/>
  <c r="AB3098" i="2"/>
  <c r="AB3099" i="2"/>
  <c r="AB3100" i="2"/>
  <c r="AB3101" i="2"/>
  <c r="AB3102" i="2"/>
  <c r="AB3103" i="2"/>
  <c r="AB3104" i="2"/>
  <c r="AB3105" i="2"/>
  <c r="AB3106" i="2"/>
  <c r="AB3107" i="2"/>
  <c r="AB3108" i="2"/>
  <c r="AB3109" i="2"/>
  <c r="AB3110" i="2"/>
  <c r="AB3111" i="2"/>
  <c r="AB3112" i="2"/>
  <c r="AB3113" i="2"/>
  <c r="AB3114" i="2"/>
  <c r="AB3115" i="2"/>
  <c r="AB3116" i="2"/>
  <c r="AB3117" i="2"/>
  <c r="AB3118" i="2"/>
  <c r="AB3119" i="2"/>
  <c r="AB3120" i="2"/>
  <c r="AB3121" i="2"/>
  <c r="AB3122" i="2"/>
  <c r="AB3123" i="2"/>
  <c r="AB3124" i="2"/>
  <c r="AB3125" i="2"/>
  <c r="AB3126" i="2"/>
  <c r="AB3127" i="2"/>
  <c r="AB3128" i="2"/>
  <c r="AB3129" i="2"/>
  <c r="AB3130" i="2"/>
  <c r="AB3131" i="2"/>
  <c r="AB3132" i="2"/>
  <c r="AB3133" i="2"/>
  <c r="AB3134" i="2"/>
  <c r="AB3135" i="2"/>
  <c r="AB3136" i="2"/>
  <c r="AB3137" i="2"/>
  <c r="AB3138" i="2"/>
  <c r="AB3139" i="2"/>
  <c r="AB3140" i="2"/>
  <c r="AB3141" i="2"/>
  <c r="AB3142" i="2"/>
  <c r="AB3143" i="2"/>
  <c r="AB3144" i="2"/>
  <c r="AB3145" i="2"/>
  <c r="AB3146" i="2"/>
  <c r="AB3147" i="2"/>
  <c r="AB3148" i="2"/>
  <c r="AB3149" i="2"/>
  <c r="AB3150" i="2"/>
  <c r="AB3151" i="2"/>
  <c r="AB3152" i="2"/>
  <c r="AB3153" i="2"/>
  <c r="AB3154" i="2"/>
  <c r="AB3155" i="2"/>
  <c r="AB3156" i="2"/>
  <c r="AB3157" i="2"/>
  <c r="AB3158" i="2"/>
  <c r="AB3159" i="2"/>
  <c r="AB3160" i="2"/>
  <c r="AB3161" i="2"/>
  <c r="AB3162" i="2"/>
  <c r="AB3163" i="2"/>
  <c r="AB3164" i="2"/>
  <c r="AB3165" i="2"/>
  <c r="AB3166" i="2"/>
  <c r="AB3167" i="2"/>
  <c r="AB3168" i="2"/>
  <c r="AB3169" i="2"/>
  <c r="AB3170" i="2"/>
  <c r="AB3171" i="2"/>
  <c r="AB3172" i="2"/>
  <c r="AB3173" i="2"/>
  <c r="AB3174" i="2"/>
  <c r="AB3175" i="2"/>
  <c r="AB3176" i="2"/>
  <c r="AB3177" i="2"/>
  <c r="AB3178" i="2"/>
  <c r="AB3179" i="2"/>
  <c r="AB3180" i="2"/>
  <c r="AB3181" i="2"/>
  <c r="AB3182" i="2"/>
  <c r="AB3183" i="2"/>
  <c r="AB3184" i="2"/>
  <c r="AB3185" i="2"/>
  <c r="AB3186" i="2"/>
  <c r="AB3187" i="2"/>
  <c r="AB3188" i="2"/>
  <c r="AB3189" i="2"/>
  <c r="AB3190" i="2"/>
  <c r="AB3191" i="2"/>
  <c r="AB3192" i="2"/>
  <c r="AB3193" i="2"/>
  <c r="AB3194" i="2"/>
  <c r="AB3195" i="2"/>
  <c r="AB3196" i="2"/>
  <c r="AB3197" i="2"/>
  <c r="AB3198" i="2"/>
  <c r="AB3199" i="2"/>
  <c r="AB3200" i="2"/>
  <c r="AB3201" i="2"/>
  <c r="AB3202" i="2"/>
  <c r="AB3203" i="2"/>
  <c r="AB3204" i="2"/>
  <c r="AB3205" i="2"/>
  <c r="AB3206" i="2"/>
  <c r="AB3207" i="2"/>
  <c r="AB3208" i="2"/>
  <c r="AB3209" i="2"/>
  <c r="AB3210" i="2"/>
  <c r="AB3211" i="2"/>
  <c r="AB3212" i="2"/>
  <c r="AB3213" i="2"/>
  <c r="AB3214" i="2"/>
  <c r="AB3215" i="2"/>
  <c r="AB3216" i="2"/>
  <c r="AB3217" i="2"/>
  <c r="AB3218" i="2"/>
  <c r="AB3219" i="2"/>
  <c r="AB3220" i="2"/>
  <c r="AB3221" i="2"/>
  <c r="AB3222" i="2"/>
  <c r="AB3223" i="2"/>
  <c r="AB3224" i="2"/>
  <c r="AB3225" i="2"/>
  <c r="AB3226" i="2"/>
  <c r="AB3227" i="2"/>
  <c r="AB3228" i="2"/>
  <c r="AB3229" i="2"/>
  <c r="AB3230" i="2"/>
  <c r="AB3231" i="2"/>
  <c r="AB3232" i="2"/>
  <c r="AB3233" i="2"/>
  <c r="AB3234" i="2"/>
  <c r="AB3235" i="2"/>
  <c r="AB3236" i="2"/>
  <c r="AB3237" i="2"/>
  <c r="AB3238" i="2"/>
  <c r="AB3239" i="2"/>
  <c r="AB3240" i="2"/>
  <c r="AB3241" i="2"/>
  <c r="AB3242" i="2"/>
  <c r="AB3243" i="2"/>
  <c r="AB3244" i="2"/>
  <c r="AB3245" i="2"/>
  <c r="AB3246" i="2"/>
  <c r="AB3247" i="2"/>
  <c r="AB3248" i="2"/>
  <c r="AB3249" i="2"/>
  <c r="AB3250" i="2"/>
  <c r="AB3251" i="2"/>
  <c r="AB3252" i="2"/>
  <c r="AB3253" i="2"/>
  <c r="AB3254" i="2"/>
  <c r="AB3255" i="2"/>
  <c r="AB3256" i="2"/>
  <c r="AB3257" i="2"/>
  <c r="AB3258" i="2"/>
  <c r="AB3259" i="2"/>
  <c r="AB3260" i="2"/>
  <c r="AB3261" i="2"/>
  <c r="AB3262" i="2"/>
  <c r="AB3263" i="2"/>
  <c r="AB3264" i="2"/>
  <c r="AB3265" i="2"/>
  <c r="AB3266" i="2"/>
  <c r="AB3267" i="2"/>
  <c r="AB3268" i="2"/>
  <c r="AB3269" i="2"/>
  <c r="AB3270" i="2"/>
  <c r="AB3271" i="2"/>
  <c r="AB3272" i="2"/>
  <c r="AB3273" i="2"/>
  <c r="AB3274" i="2"/>
  <c r="AB3275" i="2"/>
  <c r="AB3276" i="2"/>
  <c r="AB3277" i="2"/>
  <c r="AB3278" i="2"/>
  <c r="AB3279" i="2"/>
  <c r="AB3280" i="2"/>
  <c r="AB3281" i="2"/>
  <c r="AB3282" i="2"/>
  <c r="AB3283" i="2"/>
  <c r="AB3284" i="2"/>
  <c r="AB3285" i="2"/>
  <c r="AB3286" i="2"/>
  <c r="AB3287" i="2"/>
  <c r="AB3288" i="2"/>
  <c r="AB3289" i="2"/>
  <c r="AB3290" i="2"/>
  <c r="AB3291" i="2"/>
  <c r="AB3292" i="2"/>
  <c r="AB3293" i="2"/>
  <c r="AB3294" i="2"/>
  <c r="AB3295" i="2"/>
  <c r="AB3296" i="2"/>
  <c r="AB3297" i="2"/>
  <c r="AB3298" i="2"/>
  <c r="AB3299" i="2"/>
  <c r="AB3300" i="2"/>
  <c r="AB3301" i="2"/>
  <c r="AB3302" i="2"/>
  <c r="AB3303" i="2"/>
  <c r="AB3304" i="2"/>
  <c r="AB3305" i="2"/>
  <c r="AB3306" i="2"/>
  <c r="AB3307" i="2"/>
  <c r="AB3308" i="2"/>
  <c r="AB3309" i="2"/>
  <c r="AB3310" i="2"/>
  <c r="AB3311" i="2"/>
  <c r="AB3312" i="2"/>
  <c r="AB3313" i="2"/>
  <c r="AB3314" i="2"/>
  <c r="AB3315" i="2"/>
  <c r="AB3316" i="2"/>
  <c r="AB3317" i="2"/>
  <c r="AB3318" i="2"/>
  <c r="AB3319" i="2"/>
  <c r="AB3320" i="2"/>
  <c r="AB3321" i="2"/>
  <c r="AB3322" i="2"/>
  <c r="AB3323" i="2"/>
  <c r="AB3324" i="2"/>
  <c r="AB3325" i="2"/>
  <c r="AB3326" i="2"/>
  <c r="AB3327" i="2"/>
  <c r="AB3328" i="2"/>
  <c r="AB3329" i="2"/>
  <c r="AB3330" i="2"/>
  <c r="AB3331" i="2"/>
  <c r="AB3332" i="2"/>
  <c r="AB3333" i="2"/>
  <c r="AB3334" i="2"/>
  <c r="AB3335" i="2"/>
  <c r="AB3336" i="2"/>
  <c r="AB3337" i="2"/>
  <c r="AB3338" i="2"/>
  <c r="AB3339" i="2"/>
  <c r="AB3340" i="2"/>
  <c r="AB3341" i="2"/>
  <c r="AB3342" i="2"/>
  <c r="AB3343" i="2"/>
  <c r="AB3344" i="2"/>
  <c r="AB3345" i="2"/>
  <c r="AB3346" i="2"/>
  <c r="AB3347" i="2"/>
  <c r="AB3348" i="2"/>
  <c r="AB3349" i="2"/>
  <c r="AB3350" i="2"/>
  <c r="AB3351" i="2"/>
  <c r="AB3352" i="2"/>
  <c r="AB3353" i="2"/>
  <c r="AB3354" i="2"/>
  <c r="AB3355" i="2"/>
  <c r="AB3356" i="2"/>
  <c r="AB3357" i="2"/>
  <c r="AB3358" i="2"/>
  <c r="AB3359" i="2"/>
  <c r="AB3360" i="2"/>
  <c r="AB3361" i="2"/>
  <c r="AB3362" i="2"/>
  <c r="AB3363" i="2"/>
  <c r="AB3364" i="2"/>
  <c r="AB3365" i="2"/>
  <c r="AB3366" i="2"/>
  <c r="AB3367" i="2"/>
  <c r="AB3368" i="2"/>
  <c r="AB3369" i="2"/>
  <c r="AB3370" i="2"/>
  <c r="AB3371" i="2"/>
  <c r="AB3372" i="2"/>
  <c r="AB3373" i="2"/>
  <c r="AB3374" i="2"/>
  <c r="AB3375" i="2"/>
  <c r="AB3376" i="2"/>
  <c r="AB3377" i="2"/>
  <c r="AB3378" i="2"/>
  <c r="AB3379" i="2"/>
  <c r="AB3380" i="2"/>
  <c r="AB3381" i="2"/>
  <c r="AB3382" i="2"/>
  <c r="AB3383" i="2"/>
  <c r="AB3384" i="2"/>
  <c r="AB3385" i="2"/>
  <c r="AB3386" i="2"/>
  <c r="AB3387" i="2"/>
  <c r="AB3388" i="2"/>
  <c r="AB3389" i="2"/>
  <c r="AB3390" i="2"/>
  <c r="AB3391" i="2"/>
  <c r="AB3392" i="2"/>
  <c r="AB3393" i="2"/>
  <c r="AB3394" i="2"/>
  <c r="AB3395" i="2"/>
  <c r="AB3396" i="2"/>
  <c r="AB3397" i="2"/>
  <c r="AB3398" i="2"/>
  <c r="AB3399" i="2"/>
  <c r="AB3400" i="2"/>
  <c r="AB3401" i="2"/>
  <c r="AB3402" i="2"/>
  <c r="AB3403" i="2"/>
  <c r="AB3404" i="2"/>
  <c r="AB3405" i="2"/>
  <c r="AB3406" i="2"/>
  <c r="AB3407" i="2"/>
  <c r="AB3408" i="2"/>
  <c r="AB3409" i="2"/>
  <c r="AB3410" i="2"/>
  <c r="AB3411" i="2"/>
  <c r="AB3412" i="2"/>
  <c r="AB3413" i="2"/>
  <c r="AB3414" i="2"/>
  <c r="AB3415" i="2"/>
  <c r="AB3416" i="2"/>
  <c r="AB3417" i="2"/>
  <c r="AB3418" i="2"/>
  <c r="AB3419" i="2"/>
  <c r="AB3420" i="2"/>
  <c r="AB3421" i="2"/>
  <c r="AB3422" i="2"/>
  <c r="AB3423" i="2"/>
  <c r="AB3424" i="2"/>
  <c r="AB3425" i="2"/>
  <c r="AB3426" i="2"/>
  <c r="AB3427" i="2"/>
  <c r="AB3428" i="2"/>
  <c r="AB3429" i="2"/>
  <c r="AB3430" i="2"/>
  <c r="AB3431" i="2"/>
  <c r="AB3432" i="2"/>
  <c r="AB3433" i="2"/>
  <c r="AB3434" i="2"/>
  <c r="AB3435" i="2"/>
  <c r="AB3436" i="2"/>
  <c r="AB3437" i="2"/>
  <c r="AB3438" i="2"/>
  <c r="AB3439" i="2"/>
  <c r="AB3440" i="2"/>
  <c r="AB3441" i="2"/>
  <c r="AB3442" i="2"/>
  <c r="AB3443" i="2"/>
  <c r="AB3444" i="2"/>
  <c r="AB3445" i="2"/>
  <c r="AB3446" i="2"/>
  <c r="AB3447" i="2"/>
  <c r="AB3448" i="2"/>
  <c r="AB3449" i="2"/>
  <c r="AB3450" i="2"/>
  <c r="AB3451" i="2"/>
  <c r="AB3452" i="2"/>
  <c r="AB3453" i="2"/>
  <c r="AB3454" i="2"/>
  <c r="AB3455" i="2"/>
  <c r="AB3456" i="2"/>
  <c r="AB3457" i="2"/>
  <c r="AB3458" i="2"/>
  <c r="AB3459" i="2"/>
  <c r="AB3460" i="2"/>
  <c r="AB3461" i="2"/>
  <c r="AB3462" i="2"/>
  <c r="AB3463" i="2"/>
  <c r="AB3464" i="2"/>
  <c r="AB3465" i="2"/>
  <c r="AB3466" i="2"/>
  <c r="AB3467" i="2"/>
  <c r="AB3468" i="2"/>
  <c r="AB3469" i="2"/>
  <c r="AB3470" i="2"/>
  <c r="AB3471" i="2"/>
  <c r="AB3472" i="2"/>
  <c r="AB3473" i="2"/>
  <c r="AB3474" i="2"/>
  <c r="AB3475" i="2"/>
  <c r="AB3476" i="2"/>
  <c r="AB3477" i="2"/>
  <c r="AB3478" i="2"/>
  <c r="AB3479" i="2"/>
  <c r="AB3480" i="2"/>
  <c r="AB3481" i="2"/>
  <c r="AB3482" i="2"/>
  <c r="AB3483" i="2"/>
  <c r="AB3484" i="2"/>
  <c r="AB3485" i="2"/>
  <c r="AB3486" i="2"/>
  <c r="AB3487" i="2"/>
  <c r="AB3488" i="2"/>
  <c r="AB3489" i="2"/>
  <c r="AB3490" i="2"/>
  <c r="AB3491" i="2"/>
  <c r="AB3492" i="2"/>
  <c r="AB3493" i="2"/>
  <c r="AB3494" i="2"/>
  <c r="AB3495" i="2"/>
  <c r="AB3496" i="2"/>
  <c r="AB3497" i="2"/>
  <c r="AB3498" i="2"/>
  <c r="AB3499" i="2"/>
  <c r="AB3500" i="2"/>
  <c r="AB3501" i="2"/>
  <c r="AB3502" i="2"/>
  <c r="AB3503" i="2"/>
  <c r="AB3504" i="2"/>
  <c r="AB3505" i="2"/>
  <c r="AB3506" i="2"/>
  <c r="AB3507" i="2"/>
  <c r="AB3508" i="2"/>
  <c r="AB3509" i="2"/>
  <c r="AB3510" i="2"/>
  <c r="AB3511" i="2"/>
  <c r="AB3512" i="2"/>
  <c r="AB3513" i="2"/>
  <c r="AB3514" i="2"/>
  <c r="AB3515" i="2"/>
  <c r="AB3516" i="2"/>
  <c r="AB3517" i="2"/>
  <c r="AB3518" i="2"/>
  <c r="AB3519" i="2"/>
  <c r="AB3520" i="2"/>
  <c r="AB3521" i="2"/>
  <c r="AB3522" i="2"/>
  <c r="AB3523" i="2"/>
  <c r="AB3524" i="2"/>
  <c r="AB3525" i="2"/>
  <c r="AB3526" i="2"/>
  <c r="AB3527" i="2"/>
  <c r="AB3528" i="2"/>
  <c r="AB3529" i="2"/>
  <c r="AB3530" i="2"/>
  <c r="AB3531" i="2"/>
  <c r="AB3532" i="2"/>
  <c r="AB3533" i="2"/>
  <c r="AB3534" i="2"/>
  <c r="AB3535" i="2"/>
  <c r="AB3536" i="2"/>
  <c r="AB3537" i="2"/>
  <c r="AB3538" i="2"/>
  <c r="AB3539" i="2"/>
  <c r="AB3540" i="2"/>
  <c r="AB3541" i="2"/>
  <c r="AB3542" i="2"/>
  <c r="AB3543" i="2"/>
  <c r="AB3544" i="2"/>
  <c r="AB3545" i="2"/>
  <c r="AB3546" i="2"/>
  <c r="AB3547" i="2"/>
  <c r="AB3548" i="2"/>
  <c r="AB3549" i="2"/>
  <c r="AB3550" i="2"/>
  <c r="AB3551" i="2"/>
  <c r="AB3552" i="2"/>
  <c r="AB3553" i="2"/>
  <c r="AB3554" i="2"/>
  <c r="AB3555" i="2"/>
  <c r="AB3556" i="2"/>
  <c r="AB3557" i="2"/>
  <c r="AB3558" i="2"/>
  <c r="AB3559" i="2"/>
  <c r="AB3560" i="2"/>
  <c r="AB3561" i="2"/>
  <c r="AB3562" i="2"/>
  <c r="AB3563" i="2"/>
  <c r="AB3564" i="2"/>
  <c r="AB3565" i="2"/>
  <c r="AB3566" i="2"/>
  <c r="AB3567" i="2"/>
  <c r="AB3568" i="2"/>
  <c r="AB3569" i="2"/>
  <c r="AB3570" i="2"/>
  <c r="AB3571" i="2"/>
  <c r="AB3572" i="2"/>
  <c r="AB3573" i="2"/>
  <c r="AB3574" i="2"/>
  <c r="AB3575" i="2"/>
  <c r="AB3576" i="2"/>
  <c r="AB3577" i="2"/>
  <c r="AB3578" i="2"/>
  <c r="AB3579" i="2"/>
  <c r="AB3580" i="2"/>
  <c r="AB3581" i="2"/>
  <c r="AB3582" i="2"/>
  <c r="AB3583" i="2"/>
  <c r="AB3584" i="2"/>
  <c r="AB3585" i="2"/>
  <c r="AB3586" i="2"/>
  <c r="AB3587" i="2"/>
  <c r="AB3588" i="2"/>
  <c r="AB3589" i="2"/>
  <c r="AB3590" i="2"/>
  <c r="AB3591" i="2"/>
  <c r="AB3592" i="2"/>
  <c r="AB3593" i="2"/>
  <c r="AB3594" i="2"/>
  <c r="AB3595" i="2"/>
  <c r="AB3596" i="2"/>
  <c r="AB3597" i="2"/>
  <c r="AB3598" i="2"/>
  <c r="AB3599" i="2"/>
  <c r="AB3600" i="2"/>
  <c r="AB3601" i="2"/>
  <c r="AB3602" i="2"/>
  <c r="AB3603" i="2"/>
  <c r="AB3604" i="2"/>
  <c r="AB3605" i="2"/>
  <c r="AB3606" i="2"/>
  <c r="AB3607" i="2"/>
  <c r="AB3608" i="2"/>
  <c r="AB3609" i="2"/>
  <c r="AB3610" i="2"/>
  <c r="AB3611" i="2"/>
  <c r="AB3612" i="2"/>
  <c r="AB3613" i="2"/>
  <c r="AB3614" i="2"/>
  <c r="AB3615" i="2"/>
  <c r="AB3616" i="2"/>
  <c r="AB3617" i="2"/>
  <c r="AB3618" i="2"/>
  <c r="AB3619" i="2"/>
  <c r="AB3620" i="2"/>
  <c r="AB3621" i="2"/>
  <c r="AB3622" i="2"/>
  <c r="AB3623" i="2"/>
  <c r="AB3624" i="2"/>
  <c r="AB3625" i="2"/>
  <c r="AB3626" i="2"/>
  <c r="AB3627" i="2"/>
  <c r="AB3628" i="2"/>
  <c r="AB3629" i="2"/>
  <c r="AB3630" i="2"/>
  <c r="AB3631" i="2"/>
  <c r="AB3632" i="2"/>
  <c r="AB3633" i="2"/>
  <c r="AB3634" i="2"/>
  <c r="AB3635" i="2"/>
  <c r="AB3636" i="2"/>
  <c r="AB3637" i="2"/>
  <c r="AB3638" i="2"/>
  <c r="AB3639" i="2"/>
  <c r="AB3640" i="2"/>
  <c r="AB3641" i="2"/>
  <c r="AB3642" i="2"/>
  <c r="AB3643" i="2"/>
  <c r="AB3644" i="2"/>
  <c r="AB3645" i="2"/>
  <c r="AB3646" i="2"/>
  <c r="AB3647" i="2"/>
  <c r="AB3648" i="2"/>
  <c r="AB3649" i="2"/>
  <c r="AB3650" i="2"/>
  <c r="AB3651" i="2"/>
  <c r="AB3652" i="2"/>
  <c r="AB3653" i="2"/>
  <c r="AB3654" i="2"/>
  <c r="AB3655" i="2"/>
  <c r="AB3656" i="2"/>
  <c r="AB3657" i="2"/>
  <c r="AB3658" i="2"/>
  <c r="AB3659" i="2"/>
  <c r="AB3660" i="2"/>
  <c r="AB3661" i="2"/>
  <c r="AB3662" i="2"/>
  <c r="AB3663" i="2"/>
  <c r="AB3664" i="2"/>
  <c r="AB3665" i="2"/>
  <c r="AB3666" i="2"/>
  <c r="AB3667" i="2"/>
  <c r="AB3668" i="2"/>
  <c r="AB3669" i="2"/>
  <c r="AB3670" i="2"/>
  <c r="AB3671" i="2"/>
  <c r="AB3672" i="2"/>
  <c r="AB3673" i="2"/>
  <c r="AB3674" i="2"/>
  <c r="AB3675" i="2"/>
  <c r="AB3676" i="2"/>
  <c r="AB3677" i="2"/>
  <c r="AB3678" i="2"/>
  <c r="AB3679" i="2"/>
  <c r="AB3680" i="2"/>
  <c r="AB3681" i="2"/>
  <c r="AB3682" i="2"/>
  <c r="AB3683" i="2"/>
  <c r="AB3684" i="2"/>
  <c r="AB3685" i="2"/>
  <c r="AB3686" i="2"/>
  <c r="AB3687" i="2"/>
  <c r="AB3688" i="2"/>
  <c r="AB3689" i="2"/>
  <c r="AB3690" i="2"/>
  <c r="AB3691" i="2"/>
  <c r="AB3692" i="2"/>
  <c r="AB3693" i="2"/>
  <c r="AB3694" i="2"/>
  <c r="AB3695" i="2"/>
  <c r="AB3696" i="2"/>
  <c r="AB3697" i="2"/>
  <c r="AB3698" i="2"/>
  <c r="AB3699" i="2"/>
  <c r="AB3700" i="2"/>
  <c r="AB3701" i="2"/>
  <c r="AB3702" i="2"/>
  <c r="AB3703" i="2"/>
  <c r="AB3704" i="2"/>
  <c r="AB3705" i="2"/>
  <c r="AB3706" i="2"/>
  <c r="AB3707" i="2"/>
  <c r="AB3708" i="2"/>
  <c r="AB3709" i="2"/>
  <c r="AB3710" i="2"/>
  <c r="AB3711" i="2"/>
  <c r="AB3712" i="2"/>
  <c r="AB3713" i="2"/>
  <c r="AB3714" i="2"/>
  <c r="AB3715" i="2"/>
  <c r="AB3716" i="2"/>
  <c r="AB3717" i="2"/>
  <c r="AB3718" i="2"/>
  <c r="AB3719" i="2"/>
  <c r="AB3720" i="2"/>
  <c r="AB3721" i="2"/>
  <c r="AB3722" i="2"/>
  <c r="AB3723" i="2"/>
  <c r="AB3724" i="2"/>
  <c r="AB3725" i="2"/>
  <c r="AB3726" i="2"/>
  <c r="AB3727" i="2"/>
  <c r="AB3728" i="2"/>
  <c r="AB3729" i="2"/>
  <c r="AB3730" i="2"/>
  <c r="AB3731" i="2"/>
  <c r="AB3732" i="2"/>
  <c r="AB3733" i="2"/>
  <c r="AB3734" i="2"/>
  <c r="AB3735" i="2"/>
  <c r="AB3736" i="2"/>
  <c r="AB3737" i="2"/>
  <c r="AB3738" i="2"/>
  <c r="AB3739" i="2"/>
  <c r="AB3740" i="2"/>
  <c r="AB3741" i="2"/>
  <c r="AB3742" i="2"/>
  <c r="AB3743" i="2"/>
  <c r="AB3744" i="2"/>
  <c r="AB3745" i="2"/>
  <c r="AB3746" i="2"/>
  <c r="AB3747" i="2"/>
  <c r="AB3748" i="2"/>
  <c r="AB3749" i="2"/>
  <c r="AB3750" i="2"/>
  <c r="AB3751" i="2"/>
  <c r="AB3752" i="2"/>
  <c r="AB3753" i="2"/>
  <c r="AB3754" i="2"/>
  <c r="AB3755" i="2"/>
  <c r="AB3756" i="2"/>
  <c r="AB3757" i="2"/>
  <c r="AB3758" i="2"/>
  <c r="AB3759" i="2"/>
  <c r="AB3760" i="2"/>
  <c r="AB3761" i="2"/>
  <c r="AB3762" i="2"/>
  <c r="AB3763" i="2"/>
  <c r="AB3764" i="2"/>
  <c r="AB3765" i="2"/>
  <c r="AB3766" i="2"/>
  <c r="AB3767" i="2"/>
  <c r="AB3768" i="2"/>
  <c r="AB3769" i="2"/>
  <c r="AB3770" i="2"/>
  <c r="AB3771" i="2"/>
  <c r="AB3772" i="2"/>
  <c r="AB3773" i="2"/>
  <c r="AB3774" i="2"/>
  <c r="AB3775" i="2"/>
  <c r="AB3776" i="2"/>
  <c r="AB3777" i="2"/>
  <c r="AB3778" i="2"/>
  <c r="AB3779" i="2"/>
  <c r="AB3780" i="2"/>
  <c r="AB3781" i="2"/>
  <c r="AB3782" i="2"/>
  <c r="AB3783" i="2"/>
  <c r="AB3784" i="2"/>
  <c r="AB3785" i="2"/>
  <c r="AB3786" i="2"/>
  <c r="AB3787" i="2"/>
  <c r="AB3788" i="2"/>
  <c r="AB3789" i="2"/>
  <c r="AB3790" i="2"/>
  <c r="AB3791" i="2"/>
  <c r="AB3792" i="2"/>
  <c r="AB3793" i="2"/>
  <c r="AB3794" i="2"/>
  <c r="AB3795" i="2"/>
  <c r="AB3796" i="2"/>
  <c r="AB3797" i="2"/>
  <c r="AB3798" i="2"/>
  <c r="AB3799" i="2"/>
  <c r="AB3800" i="2"/>
  <c r="AB3801" i="2"/>
  <c r="AB3802" i="2"/>
  <c r="AB3803" i="2"/>
  <c r="AB3804" i="2"/>
  <c r="AB3805" i="2"/>
  <c r="AB3806" i="2"/>
  <c r="AB3807" i="2"/>
  <c r="AB3808" i="2"/>
  <c r="AB3809" i="2"/>
  <c r="AB3810" i="2"/>
  <c r="AB3811" i="2"/>
  <c r="AB3812" i="2"/>
  <c r="AB3813" i="2"/>
  <c r="AB3814" i="2"/>
  <c r="AB3815" i="2"/>
  <c r="AB3816" i="2"/>
  <c r="AB3817" i="2"/>
  <c r="AB3818" i="2"/>
  <c r="AB3819" i="2"/>
  <c r="AB3820" i="2"/>
  <c r="AB3821" i="2"/>
  <c r="AB3822" i="2"/>
  <c r="AB3823" i="2"/>
  <c r="AB3824" i="2"/>
  <c r="AB3825" i="2"/>
  <c r="AB3826" i="2"/>
  <c r="AB3827" i="2"/>
  <c r="AB3828" i="2"/>
  <c r="AB3829" i="2"/>
  <c r="AB3830" i="2"/>
  <c r="AB3831" i="2"/>
  <c r="AB3832" i="2"/>
  <c r="AB3833" i="2"/>
  <c r="AB3834" i="2"/>
  <c r="AB3835" i="2"/>
  <c r="AB3836" i="2"/>
  <c r="AB3837" i="2"/>
  <c r="AB3838" i="2"/>
  <c r="AB3839" i="2"/>
  <c r="AB3840" i="2"/>
  <c r="AB3841" i="2"/>
  <c r="AB3842" i="2"/>
  <c r="AB3843" i="2"/>
  <c r="AB3844" i="2"/>
  <c r="AB3845" i="2"/>
  <c r="AB3846" i="2"/>
  <c r="AB3847" i="2"/>
  <c r="AB3848" i="2"/>
  <c r="AB3849" i="2"/>
  <c r="AB3850" i="2"/>
  <c r="AB3851" i="2"/>
  <c r="AB3852" i="2"/>
  <c r="AB3853" i="2"/>
  <c r="AB3854" i="2"/>
  <c r="AB3855" i="2"/>
  <c r="AB3856" i="2"/>
  <c r="AB3857" i="2"/>
  <c r="AB3858" i="2"/>
  <c r="AB3859" i="2"/>
  <c r="AB3860" i="2"/>
  <c r="AB3861" i="2"/>
  <c r="AB3862" i="2"/>
  <c r="AB3863" i="2"/>
  <c r="AB3864" i="2"/>
  <c r="AB3865" i="2"/>
  <c r="AB3866" i="2"/>
  <c r="AB3867" i="2"/>
  <c r="AB3868" i="2"/>
  <c r="AB3869" i="2"/>
  <c r="AB3870" i="2"/>
  <c r="AB3871" i="2"/>
  <c r="AB3872" i="2"/>
  <c r="AB3873" i="2"/>
  <c r="AB3874" i="2"/>
  <c r="AB3875" i="2"/>
  <c r="AB3876" i="2"/>
  <c r="AB3877" i="2"/>
  <c r="AB3878" i="2"/>
  <c r="AB3879" i="2"/>
  <c r="AB3880" i="2"/>
  <c r="AB3881" i="2"/>
  <c r="AB3882" i="2"/>
  <c r="AB3883" i="2"/>
  <c r="AB3884" i="2"/>
  <c r="AB3885" i="2"/>
  <c r="AB3886" i="2"/>
  <c r="AB3887" i="2"/>
  <c r="AB3888" i="2"/>
  <c r="AB3889" i="2"/>
  <c r="AB3890" i="2"/>
  <c r="AB3891" i="2"/>
  <c r="AB3892" i="2"/>
  <c r="AB3893" i="2"/>
  <c r="AB3894" i="2"/>
  <c r="AB3895" i="2"/>
  <c r="AB3896" i="2"/>
  <c r="AB3897" i="2"/>
  <c r="AB3898" i="2"/>
  <c r="AB3899" i="2"/>
  <c r="AB3900" i="2"/>
  <c r="AB3901" i="2"/>
  <c r="AB3902" i="2"/>
  <c r="AB3903" i="2"/>
  <c r="AB3904" i="2"/>
  <c r="AB3905" i="2"/>
  <c r="AB3906" i="2"/>
  <c r="AB3907" i="2"/>
  <c r="AB3908" i="2"/>
  <c r="AB3909" i="2"/>
  <c r="AB3910" i="2"/>
  <c r="AB3911" i="2"/>
  <c r="AB3912" i="2"/>
  <c r="AB3913" i="2"/>
  <c r="AB3914" i="2"/>
  <c r="AB3915" i="2"/>
  <c r="AB3916" i="2"/>
  <c r="AB3917" i="2"/>
  <c r="AB3918" i="2"/>
  <c r="AB3919" i="2"/>
  <c r="AB3920" i="2"/>
  <c r="AB3921" i="2"/>
  <c r="AB3922" i="2"/>
  <c r="AB3923" i="2"/>
  <c r="AB3924" i="2"/>
  <c r="AB3925" i="2"/>
  <c r="AB3926" i="2"/>
  <c r="AB3927" i="2"/>
  <c r="AB3928" i="2"/>
  <c r="AB3929" i="2"/>
  <c r="AB3930" i="2"/>
  <c r="AB3931" i="2"/>
  <c r="AB3932" i="2"/>
  <c r="AB3933" i="2"/>
  <c r="AB3934" i="2"/>
  <c r="AB3935" i="2"/>
  <c r="AB3936" i="2"/>
  <c r="AB3937" i="2"/>
  <c r="AB3938" i="2"/>
  <c r="AB3939" i="2"/>
  <c r="AB3940" i="2"/>
  <c r="AB3941" i="2"/>
  <c r="AB3942" i="2"/>
  <c r="AB3943" i="2"/>
  <c r="AB3944" i="2"/>
  <c r="AB3945" i="2"/>
  <c r="AB3946" i="2"/>
  <c r="AB3947" i="2"/>
  <c r="AB3948" i="2"/>
  <c r="AB3949" i="2"/>
  <c r="AB3950" i="2"/>
  <c r="AB3951" i="2"/>
  <c r="AB3952" i="2"/>
  <c r="AB3953" i="2"/>
  <c r="AB3954" i="2"/>
  <c r="AB3955" i="2"/>
  <c r="AB3956" i="2"/>
  <c r="AB3957" i="2"/>
  <c r="AB3958" i="2"/>
  <c r="AB3959" i="2"/>
  <c r="AB3960" i="2"/>
  <c r="AB3961" i="2"/>
  <c r="AB3962" i="2"/>
  <c r="AB3963" i="2"/>
  <c r="AB3964" i="2"/>
  <c r="AB3965" i="2"/>
  <c r="AB3966" i="2"/>
  <c r="AB3967" i="2"/>
  <c r="AB3968" i="2"/>
  <c r="AB3969" i="2"/>
  <c r="AB3970" i="2"/>
  <c r="AB3971" i="2"/>
  <c r="AB3972" i="2"/>
  <c r="AB3973" i="2"/>
  <c r="AB3974" i="2"/>
  <c r="AB3975" i="2"/>
  <c r="AB3976" i="2"/>
  <c r="AB3977" i="2"/>
  <c r="AB3978" i="2"/>
  <c r="AB3979" i="2"/>
  <c r="AB3980" i="2"/>
  <c r="AB3981" i="2"/>
  <c r="AB3982" i="2"/>
  <c r="AB3983" i="2"/>
  <c r="AB3984" i="2"/>
  <c r="AB3985" i="2"/>
  <c r="AB3986" i="2"/>
  <c r="AB3987" i="2"/>
  <c r="AB3988" i="2"/>
  <c r="AB3989" i="2"/>
  <c r="AB3990" i="2"/>
  <c r="AB3991" i="2"/>
  <c r="AB3992" i="2"/>
  <c r="AB3993" i="2"/>
  <c r="AB3994" i="2"/>
  <c r="AB3995" i="2"/>
  <c r="AB3996" i="2"/>
  <c r="AB3997" i="2"/>
  <c r="AB3998" i="2"/>
  <c r="AB3999" i="2"/>
  <c r="AB4000" i="2"/>
  <c r="AB4001" i="2"/>
  <c r="AB4002" i="2"/>
  <c r="AB4003" i="2"/>
  <c r="AB4004" i="2"/>
  <c r="AB4005" i="2"/>
  <c r="AB4006" i="2"/>
  <c r="AB4007" i="2"/>
  <c r="AB4008" i="2"/>
  <c r="AB4009" i="2"/>
  <c r="AB4010" i="2"/>
  <c r="AB4011" i="2"/>
  <c r="AB4012" i="2"/>
  <c r="AB4013" i="2"/>
  <c r="AB4014" i="2"/>
  <c r="AB4015" i="2"/>
  <c r="AB4016" i="2"/>
  <c r="AB4017" i="2"/>
  <c r="AB4018" i="2"/>
  <c r="AB4019" i="2"/>
  <c r="AB4020" i="2"/>
  <c r="AB4021" i="2"/>
  <c r="AB4022" i="2"/>
  <c r="AB4023" i="2"/>
  <c r="AB4024" i="2"/>
  <c r="AB4025" i="2"/>
  <c r="AB4026" i="2"/>
  <c r="AB4027" i="2"/>
  <c r="AB4028" i="2"/>
  <c r="AB4029" i="2"/>
  <c r="AB4030" i="2"/>
  <c r="AB4031" i="2"/>
  <c r="AB4032" i="2"/>
  <c r="AB4033" i="2"/>
  <c r="AB4034" i="2"/>
  <c r="AB4035" i="2"/>
  <c r="AB4036" i="2"/>
  <c r="AB4037" i="2"/>
  <c r="AB4038" i="2"/>
  <c r="AB4039" i="2"/>
  <c r="AB4040" i="2"/>
  <c r="AB4041" i="2"/>
  <c r="AB4042" i="2"/>
  <c r="AB4043" i="2"/>
  <c r="AB4044" i="2"/>
  <c r="AB4045" i="2"/>
  <c r="AB4046" i="2"/>
  <c r="AB4047" i="2"/>
  <c r="AB4048" i="2"/>
  <c r="AB4049" i="2"/>
  <c r="AB4050" i="2"/>
  <c r="AB4051" i="2"/>
  <c r="AB4052" i="2"/>
  <c r="AB4053" i="2"/>
  <c r="AB4054" i="2"/>
  <c r="AB4055" i="2"/>
  <c r="AB4056" i="2"/>
  <c r="AB4057" i="2"/>
  <c r="AB4058" i="2"/>
  <c r="AB4059" i="2"/>
  <c r="AB4060" i="2"/>
  <c r="AB4061" i="2"/>
  <c r="AB4062" i="2"/>
  <c r="AB4063" i="2"/>
  <c r="AB4064" i="2"/>
  <c r="AB4065" i="2"/>
  <c r="AB4066" i="2"/>
  <c r="AB4067" i="2"/>
  <c r="AB4068" i="2"/>
  <c r="AB4069" i="2"/>
  <c r="AB4070" i="2"/>
  <c r="AB4071" i="2"/>
  <c r="AB4072" i="2"/>
  <c r="AB4073" i="2"/>
  <c r="AB4074" i="2"/>
  <c r="AB4075" i="2"/>
  <c r="AB4076" i="2"/>
  <c r="AB4077" i="2"/>
  <c r="AB4078" i="2"/>
  <c r="AB4079" i="2"/>
  <c r="AB4080" i="2"/>
  <c r="AB4081" i="2"/>
  <c r="AB4082" i="2"/>
  <c r="AB4083" i="2"/>
  <c r="AB4084" i="2"/>
  <c r="AB4085" i="2"/>
  <c r="AB4086" i="2"/>
  <c r="AB4087" i="2"/>
  <c r="AB4088" i="2"/>
  <c r="AB4089" i="2"/>
  <c r="AB4090" i="2"/>
  <c r="AB4091" i="2"/>
  <c r="AB4092" i="2"/>
  <c r="AB4093" i="2"/>
  <c r="AB4094" i="2"/>
  <c r="AB4095" i="2"/>
  <c r="AB4096" i="2"/>
  <c r="AB4097" i="2"/>
  <c r="AB4098" i="2"/>
  <c r="AB4099" i="2"/>
  <c r="AB4100" i="2"/>
  <c r="AB4101" i="2"/>
  <c r="AB4102" i="2"/>
  <c r="AB4103" i="2"/>
  <c r="AB4104" i="2"/>
  <c r="AB4105" i="2"/>
  <c r="AB4106" i="2"/>
  <c r="AB4107" i="2"/>
  <c r="AB4108" i="2"/>
  <c r="AB4109" i="2"/>
  <c r="AB4110" i="2"/>
  <c r="AB4111" i="2"/>
  <c r="AB4112" i="2"/>
  <c r="AB4113" i="2"/>
  <c r="AB4114" i="2"/>
  <c r="AB4115" i="2"/>
  <c r="AB4116" i="2"/>
  <c r="AB4117" i="2"/>
  <c r="AB4118" i="2"/>
  <c r="AB4119" i="2"/>
  <c r="AB4120" i="2"/>
  <c r="AB4121" i="2"/>
  <c r="AB4122" i="2"/>
  <c r="AB4123" i="2"/>
  <c r="AB4124" i="2"/>
  <c r="AB4125" i="2"/>
  <c r="AB4126" i="2"/>
  <c r="AB4127" i="2"/>
  <c r="AB4128" i="2"/>
  <c r="AB4129" i="2"/>
  <c r="AB4130" i="2"/>
  <c r="AB4131" i="2"/>
  <c r="AB4132" i="2"/>
  <c r="AB4133" i="2"/>
  <c r="AB4134" i="2"/>
  <c r="AB4135" i="2"/>
  <c r="AB4136" i="2"/>
  <c r="AB4137" i="2"/>
  <c r="AB4138" i="2"/>
  <c r="AB4139" i="2"/>
  <c r="AB4140" i="2"/>
  <c r="AB4141" i="2"/>
  <c r="AB4142" i="2"/>
  <c r="AB4143" i="2"/>
  <c r="AB4144" i="2"/>
  <c r="AB4145" i="2"/>
  <c r="AB4146" i="2"/>
  <c r="AB4147" i="2"/>
  <c r="AB4148" i="2"/>
  <c r="AB4149" i="2"/>
  <c r="AB4150" i="2"/>
  <c r="AB4151" i="2"/>
  <c r="AB4152" i="2"/>
  <c r="AB4153" i="2"/>
  <c r="AB4154" i="2"/>
  <c r="AB4155" i="2"/>
  <c r="AB4156" i="2"/>
  <c r="AB4157" i="2"/>
  <c r="AB4158" i="2"/>
  <c r="AB4159" i="2"/>
  <c r="AB4160" i="2"/>
  <c r="AB4161" i="2"/>
  <c r="AB4162" i="2"/>
  <c r="AB4163" i="2"/>
  <c r="AB4164" i="2"/>
  <c r="AB4165" i="2"/>
  <c r="AB4166" i="2"/>
  <c r="AB4167" i="2"/>
  <c r="AB4168" i="2"/>
  <c r="AB4169" i="2"/>
  <c r="AB4170" i="2"/>
  <c r="AB4171" i="2"/>
  <c r="AB4172" i="2"/>
  <c r="AB4173" i="2"/>
  <c r="AB4174" i="2"/>
  <c r="AB4175" i="2"/>
  <c r="AB4176" i="2"/>
  <c r="AB4177" i="2"/>
  <c r="AB4178" i="2"/>
  <c r="AB4179" i="2"/>
  <c r="AB4180" i="2"/>
  <c r="AB4181" i="2"/>
  <c r="AB4182" i="2"/>
  <c r="AB4183" i="2"/>
  <c r="AB4184" i="2"/>
  <c r="AB4185" i="2"/>
  <c r="AB4186" i="2"/>
  <c r="AB4187" i="2"/>
  <c r="AB4188" i="2"/>
  <c r="AB4189" i="2"/>
  <c r="AB4190" i="2"/>
  <c r="AB4191" i="2"/>
  <c r="AB4192" i="2"/>
  <c r="AB4193" i="2"/>
  <c r="AB4194" i="2"/>
  <c r="AB4195" i="2"/>
  <c r="AB4196" i="2"/>
  <c r="AB4197" i="2"/>
  <c r="AB4198" i="2"/>
  <c r="AB4199" i="2"/>
  <c r="AB4200" i="2"/>
  <c r="AB4201" i="2"/>
  <c r="AB4202" i="2"/>
  <c r="AB4203" i="2"/>
  <c r="AB4204" i="2"/>
  <c r="AB4205" i="2"/>
  <c r="AB4206" i="2"/>
  <c r="AB4207" i="2"/>
  <c r="AB4208" i="2"/>
  <c r="AB4209" i="2"/>
  <c r="AB4210" i="2"/>
  <c r="AB4211" i="2"/>
  <c r="AB4212" i="2"/>
  <c r="AB4213" i="2"/>
  <c r="AB4214" i="2"/>
  <c r="AB4215" i="2"/>
  <c r="AB4216" i="2"/>
  <c r="AB4217" i="2"/>
  <c r="AB4218" i="2"/>
  <c r="AB4219" i="2"/>
  <c r="AB4220" i="2"/>
  <c r="AB4221" i="2"/>
  <c r="AB4222" i="2"/>
  <c r="AB4223" i="2"/>
  <c r="AB4224" i="2"/>
  <c r="AB4225" i="2"/>
  <c r="AB4226" i="2"/>
  <c r="AB4227" i="2"/>
  <c r="AB4228" i="2"/>
  <c r="AB4229" i="2"/>
  <c r="AB4230" i="2"/>
  <c r="AB4231" i="2"/>
  <c r="AB4232" i="2"/>
  <c r="AB4233" i="2"/>
  <c r="AB4234" i="2"/>
  <c r="AB4235" i="2"/>
  <c r="AB4236" i="2"/>
  <c r="AB4237" i="2"/>
  <c r="AB4238" i="2"/>
  <c r="AB4239" i="2"/>
  <c r="AB4240" i="2"/>
  <c r="AB4241" i="2"/>
  <c r="AB4242" i="2"/>
  <c r="AB4243" i="2"/>
  <c r="AB4244" i="2"/>
  <c r="AB4245" i="2"/>
  <c r="AB4246" i="2"/>
  <c r="AB4247" i="2"/>
  <c r="AB4248" i="2"/>
  <c r="AB4249" i="2"/>
  <c r="AB4250" i="2"/>
  <c r="AB4251" i="2"/>
  <c r="AB4252" i="2"/>
  <c r="AB4253" i="2"/>
  <c r="AB4254" i="2"/>
  <c r="AB4255" i="2"/>
  <c r="AB4256" i="2"/>
  <c r="AB4257" i="2"/>
  <c r="AB4258" i="2"/>
  <c r="AB4259" i="2"/>
  <c r="AB4260" i="2"/>
  <c r="AB4261" i="2"/>
  <c r="AB4262" i="2"/>
  <c r="AB4263" i="2"/>
  <c r="AB4264" i="2"/>
  <c r="AB4265" i="2"/>
  <c r="AB4266" i="2"/>
  <c r="AB4267" i="2"/>
  <c r="AB4268" i="2"/>
  <c r="AB4269" i="2"/>
  <c r="AB4270" i="2"/>
  <c r="AB4271" i="2"/>
  <c r="AB4272" i="2"/>
  <c r="AB4273" i="2"/>
  <c r="AB4274" i="2"/>
  <c r="AB4275" i="2"/>
  <c r="AB4276" i="2"/>
  <c r="AB4277" i="2"/>
  <c r="AB4278" i="2"/>
  <c r="AB4279" i="2"/>
  <c r="AB4280" i="2"/>
  <c r="AB4281" i="2"/>
  <c r="AB4282" i="2"/>
  <c r="AB4283" i="2"/>
  <c r="AB4284" i="2"/>
  <c r="AB4285" i="2"/>
  <c r="AB4286" i="2"/>
  <c r="AB4287" i="2"/>
  <c r="AB4288" i="2"/>
  <c r="AB4289" i="2"/>
  <c r="AB4290" i="2"/>
  <c r="AB4291" i="2"/>
  <c r="AB4292" i="2"/>
  <c r="AB4293" i="2"/>
  <c r="AB4294" i="2"/>
  <c r="AB4295" i="2"/>
  <c r="AB4296" i="2"/>
  <c r="AB4297" i="2"/>
  <c r="AB4298" i="2"/>
  <c r="AB4299" i="2"/>
  <c r="AB4300" i="2"/>
  <c r="AB4301" i="2"/>
  <c r="AB4302" i="2"/>
  <c r="AB4303" i="2"/>
  <c r="AB4304" i="2"/>
  <c r="AB4305" i="2"/>
  <c r="AB4306" i="2"/>
  <c r="AB4307" i="2"/>
  <c r="AB4308" i="2"/>
  <c r="AB4309" i="2"/>
  <c r="AB4310" i="2"/>
  <c r="AB4311" i="2"/>
  <c r="AB4312" i="2"/>
  <c r="AB4313" i="2"/>
  <c r="AB4314" i="2"/>
  <c r="AB4315" i="2"/>
  <c r="AB4316" i="2"/>
  <c r="AB4317" i="2"/>
  <c r="AB4318" i="2"/>
  <c r="AB4319" i="2"/>
  <c r="AB4320" i="2"/>
  <c r="AB4321" i="2"/>
  <c r="AB4322" i="2"/>
  <c r="AB4323" i="2"/>
  <c r="AB4324" i="2"/>
  <c r="AB4325" i="2"/>
  <c r="AB4326" i="2"/>
  <c r="AB4327" i="2"/>
  <c r="AB4328" i="2"/>
  <c r="AB4329" i="2"/>
  <c r="AB4330" i="2"/>
  <c r="AB4331" i="2"/>
  <c r="AB4332" i="2"/>
  <c r="AB4333" i="2"/>
  <c r="AB4334" i="2"/>
  <c r="AB4335" i="2"/>
  <c r="AB4336" i="2"/>
  <c r="AB4337" i="2"/>
  <c r="AB4338" i="2"/>
  <c r="AB4339" i="2"/>
  <c r="AB4340" i="2"/>
  <c r="AB4341" i="2"/>
  <c r="AB4342" i="2"/>
  <c r="AB4343" i="2"/>
  <c r="AB4344" i="2"/>
  <c r="AB4345" i="2"/>
  <c r="AB4346" i="2"/>
  <c r="AB4347" i="2"/>
  <c r="AB4348" i="2"/>
  <c r="AB4349" i="2"/>
  <c r="AB4350" i="2"/>
  <c r="AB4351" i="2"/>
  <c r="AB4352" i="2"/>
  <c r="AB4353" i="2"/>
  <c r="AB4354" i="2"/>
  <c r="AB4355" i="2"/>
  <c r="AB4356" i="2"/>
  <c r="AB4357" i="2"/>
  <c r="AB4358" i="2"/>
  <c r="AB4359" i="2"/>
  <c r="AB4360" i="2"/>
  <c r="AB4361" i="2"/>
  <c r="AB4362" i="2"/>
  <c r="AB4363" i="2"/>
  <c r="AB4364" i="2"/>
  <c r="AB4365" i="2"/>
  <c r="AB4366" i="2"/>
  <c r="AB4367" i="2"/>
  <c r="AB4368" i="2"/>
  <c r="AB4369" i="2"/>
  <c r="AB4370" i="2"/>
  <c r="AB4371" i="2"/>
  <c r="AB4372" i="2"/>
  <c r="AB4373" i="2"/>
  <c r="AB4374" i="2"/>
  <c r="AB4375" i="2"/>
  <c r="AB4376" i="2"/>
  <c r="AB4377" i="2"/>
  <c r="AB4378" i="2"/>
  <c r="AB4379" i="2"/>
  <c r="AB4380" i="2"/>
  <c r="AB4381" i="2"/>
  <c r="AB4382" i="2"/>
  <c r="AB4383" i="2"/>
  <c r="AB4384" i="2"/>
  <c r="AB4385" i="2"/>
  <c r="AB4386" i="2"/>
  <c r="AB4387" i="2"/>
  <c r="AB4388" i="2"/>
  <c r="AB4389" i="2"/>
  <c r="AB4390" i="2"/>
  <c r="AB4391" i="2"/>
  <c r="AB4392" i="2"/>
  <c r="AB4393" i="2"/>
  <c r="AB4394" i="2"/>
  <c r="AB4395" i="2"/>
  <c r="AB4396" i="2"/>
  <c r="AB4397" i="2"/>
  <c r="AB4398" i="2"/>
  <c r="AB4399" i="2"/>
  <c r="AB4400" i="2"/>
  <c r="AB4401" i="2"/>
  <c r="AB4402" i="2"/>
  <c r="AB4403" i="2"/>
  <c r="AB4404" i="2"/>
  <c r="AB4405" i="2"/>
  <c r="AB4406" i="2"/>
  <c r="AB4407" i="2"/>
  <c r="AB4408" i="2"/>
  <c r="AB4409" i="2"/>
  <c r="AB4410" i="2"/>
  <c r="AB4411" i="2"/>
  <c r="AB4412" i="2"/>
  <c r="AB4413" i="2"/>
  <c r="AB4414" i="2"/>
  <c r="AB4415" i="2"/>
  <c r="AB4416" i="2"/>
  <c r="AB4417" i="2"/>
  <c r="AB4418" i="2"/>
  <c r="AB4419" i="2"/>
  <c r="AB4420" i="2"/>
  <c r="AB4421" i="2"/>
  <c r="AB4422" i="2"/>
  <c r="AB4423" i="2"/>
  <c r="AB4424" i="2"/>
  <c r="AB4425" i="2"/>
  <c r="AB4426" i="2"/>
  <c r="AB4427" i="2"/>
  <c r="AB4428" i="2"/>
  <c r="AB4429" i="2"/>
  <c r="AB4430" i="2"/>
  <c r="AB4431" i="2"/>
  <c r="AB4432" i="2"/>
  <c r="AB4433" i="2"/>
  <c r="AB4434" i="2"/>
  <c r="AB4435" i="2"/>
  <c r="AB4436" i="2"/>
  <c r="AB4437" i="2"/>
  <c r="AB4438" i="2"/>
  <c r="AB4439" i="2"/>
  <c r="AB4440" i="2"/>
  <c r="AB4441" i="2"/>
  <c r="AB4442" i="2"/>
  <c r="AB4443" i="2"/>
  <c r="AB4444" i="2"/>
  <c r="AB4445" i="2"/>
  <c r="AB4446" i="2"/>
  <c r="AB4447" i="2"/>
  <c r="AB4448" i="2"/>
  <c r="AB4449" i="2"/>
  <c r="AB4450" i="2"/>
  <c r="AB4451" i="2"/>
  <c r="AB4452" i="2"/>
  <c r="AB4453" i="2"/>
  <c r="AB4454" i="2"/>
  <c r="AB4455" i="2"/>
  <c r="AB4456" i="2"/>
  <c r="AB4457" i="2"/>
  <c r="AB4458" i="2"/>
  <c r="AB4459" i="2"/>
  <c r="AB4460" i="2"/>
  <c r="AB4461" i="2"/>
  <c r="AB4462" i="2"/>
  <c r="AB4463" i="2"/>
  <c r="AB4464" i="2"/>
  <c r="AB4465" i="2"/>
  <c r="AB4466" i="2"/>
  <c r="AB4467" i="2"/>
  <c r="AB4468" i="2"/>
  <c r="AB4469" i="2"/>
  <c r="AB4470" i="2"/>
  <c r="AB4471" i="2"/>
  <c r="AB4472" i="2"/>
  <c r="AB4473" i="2"/>
  <c r="AB4474" i="2"/>
  <c r="AB4475" i="2"/>
  <c r="AB4476" i="2"/>
  <c r="AB4477" i="2"/>
  <c r="AB4478" i="2"/>
  <c r="AB4479" i="2"/>
  <c r="AB4480" i="2"/>
  <c r="AB4481" i="2"/>
  <c r="AB4482" i="2"/>
  <c r="AB4483" i="2"/>
  <c r="AB4484" i="2"/>
  <c r="AB4485" i="2"/>
  <c r="AB4486" i="2"/>
  <c r="AB4487" i="2"/>
  <c r="AB4488" i="2"/>
  <c r="AB4489" i="2"/>
  <c r="AB4490" i="2"/>
  <c r="AB4491" i="2"/>
  <c r="AB4492" i="2"/>
  <c r="AB4493" i="2"/>
  <c r="AB4494" i="2"/>
  <c r="AB4495" i="2"/>
  <c r="AB4496" i="2"/>
  <c r="AB4497" i="2"/>
  <c r="AB4498" i="2"/>
  <c r="AB4499" i="2"/>
  <c r="AB4500" i="2"/>
  <c r="AB4501" i="2"/>
  <c r="AB4502" i="2"/>
  <c r="AB4503" i="2"/>
  <c r="AB4504" i="2"/>
  <c r="AB4505" i="2"/>
  <c r="AB4506" i="2"/>
  <c r="AB4507" i="2"/>
  <c r="AB4508" i="2"/>
  <c r="AB4509" i="2"/>
  <c r="AB9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A1486" i="2"/>
  <c r="AA1487" i="2"/>
  <c r="AA1488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1" i="2"/>
  <c r="AA1512" i="2"/>
  <c r="AA1513" i="2"/>
  <c r="AA1514" i="2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A1544" i="2"/>
  <c r="AA1545" i="2"/>
  <c r="AA1546" i="2"/>
  <c r="AA1547" i="2"/>
  <c r="AA1548" i="2"/>
  <c r="AA1549" i="2"/>
  <c r="AA1550" i="2"/>
  <c r="AA1551" i="2"/>
  <c r="AA1552" i="2"/>
  <c r="AA1553" i="2"/>
  <c r="AA1554" i="2"/>
  <c r="AA1555" i="2"/>
  <c r="AA1556" i="2"/>
  <c r="AA1557" i="2"/>
  <c r="AA1558" i="2"/>
  <c r="AA1559" i="2"/>
  <c r="AA1560" i="2"/>
  <c r="AA1561" i="2"/>
  <c r="AA1562" i="2"/>
  <c r="AA1563" i="2"/>
  <c r="AA1564" i="2"/>
  <c r="AA1565" i="2"/>
  <c r="AA1566" i="2"/>
  <c r="AA1567" i="2"/>
  <c r="AA1568" i="2"/>
  <c r="AA1569" i="2"/>
  <c r="AA1570" i="2"/>
  <c r="AA1571" i="2"/>
  <c r="AA1572" i="2"/>
  <c r="AA1573" i="2"/>
  <c r="AA1574" i="2"/>
  <c r="AA1575" i="2"/>
  <c r="AA1576" i="2"/>
  <c r="AA1577" i="2"/>
  <c r="AA1578" i="2"/>
  <c r="AA1579" i="2"/>
  <c r="AA1580" i="2"/>
  <c r="AA1581" i="2"/>
  <c r="AA1582" i="2"/>
  <c r="AA1583" i="2"/>
  <c r="AA1584" i="2"/>
  <c r="AA1585" i="2"/>
  <c r="AA1586" i="2"/>
  <c r="AA1587" i="2"/>
  <c r="AA1588" i="2"/>
  <c r="AA1589" i="2"/>
  <c r="AA1590" i="2"/>
  <c r="AA1591" i="2"/>
  <c r="AA1592" i="2"/>
  <c r="AA1593" i="2"/>
  <c r="AA1594" i="2"/>
  <c r="AA1595" i="2"/>
  <c r="AA1596" i="2"/>
  <c r="AA1597" i="2"/>
  <c r="AA1598" i="2"/>
  <c r="AA1599" i="2"/>
  <c r="AA1600" i="2"/>
  <c r="AA1601" i="2"/>
  <c r="AA1602" i="2"/>
  <c r="AA1603" i="2"/>
  <c r="AA1604" i="2"/>
  <c r="AA1605" i="2"/>
  <c r="AA1606" i="2"/>
  <c r="AA1607" i="2"/>
  <c r="AA1608" i="2"/>
  <c r="AA1609" i="2"/>
  <c r="AA1610" i="2"/>
  <c r="AA1611" i="2"/>
  <c r="AA1612" i="2"/>
  <c r="AA1613" i="2"/>
  <c r="AA1614" i="2"/>
  <c r="AA1615" i="2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0" i="2"/>
  <c r="AA1661" i="2"/>
  <c r="AA1662" i="2"/>
  <c r="AA1663" i="2"/>
  <c r="AA1664" i="2"/>
  <c r="AA1665" i="2"/>
  <c r="AA1666" i="2"/>
  <c r="AA1667" i="2"/>
  <c r="AA1668" i="2"/>
  <c r="AA1669" i="2"/>
  <c r="AA1670" i="2"/>
  <c r="AA1671" i="2"/>
  <c r="AA1672" i="2"/>
  <c r="AA1673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6" i="2"/>
  <c r="AA1687" i="2"/>
  <c r="AA1688" i="2"/>
  <c r="AA1689" i="2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A1857" i="2"/>
  <c r="AA1858" i="2"/>
  <c r="AA1859" i="2"/>
  <c r="AA1860" i="2"/>
  <c r="AA1861" i="2"/>
  <c r="AA1862" i="2"/>
  <c r="AA1863" i="2"/>
  <c r="AA1864" i="2"/>
  <c r="AA1865" i="2"/>
  <c r="AA1866" i="2"/>
  <c r="AA1867" i="2"/>
  <c r="AA1868" i="2"/>
  <c r="AA1869" i="2"/>
  <c r="AA1870" i="2"/>
  <c r="AA1871" i="2"/>
  <c r="AA1872" i="2"/>
  <c r="AA1873" i="2"/>
  <c r="AA1874" i="2"/>
  <c r="AA1875" i="2"/>
  <c r="AA1876" i="2"/>
  <c r="AA1877" i="2"/>
  <c r="AA1878" i="2"/>
  <c r="AA1879" i="2"/>
  <c r="AA1880" i="2"/>
  <c r="AA1881" i="2"/>
  <c r="AA1882" i="2"/>
  <c r="AA1883" i="2"/>
  <c r="AA1884" i="2"/>
  <c r="AA1885" i="2"/>
  <c r="AA1886" i="2"/>
  <c r="AA1887" i="2"/>
  <c r="AA1888" i="2"/>
  <c r="AA1889" i="2"/>
  <c r="AA1890" i="2"/>
  <c r="AA1891" i="2"/>
  <c r="AA1892" i="2"/>
  <c r="AA1893" i="2"/>
  <c r="AA1894" i="2"/>
  <c r="AA1895" i="2"/>
  <c r="AA1896" i="2"/>
  <c r="AA1897" i="2"/>
  <c r="AA1898" i="2"/>
  <c r="AA1899" i="2"/>
  <c r="AA1900" i="2"/>
  <c r="AA1901" i="2"/>
  <c r="AA1902" i="2"/>
  <c r="AA1903" i="2"/>
  <c r="AA1904" i="2"/>
  <c r="AA1905" i="2"/>
  <c r="AA1906" i="2"/>
  <c r="AA1907" i="2"/>
  <c r="AA1908" i="2"/>
  <c r="AA1909" i="2"/>
  <c r="AA1910" i="2"/>
  <c r="AA1911" i="2"/>
  <c r="AA1912" i="2"/>
  <c r="AA1913" i="2"/>
  <c r="AA1914" i="2"/>
  <c r="AA1915" i="2"/>
  <c r="AA1916" i="2"/>
  <c r="AA1917" i="2"/>
  <c r="AA1918" i="2"/>
  <c r="AA1919" i="2"/>
  <c r="AA1920" i="2"/>
  <c r="AA1921" i="2"/>
  <c r="AA1922" i="2"/>
  <c r="AA1923" i="2"/>
  <c r="AA1924" i="2"/>
  <c r="AA1925" i="2"/>
  <c r="AA1926" i="2"/>
  <c r="AA1927" i="2"/>
  <c r="AA1928" i="2"/>
  <c r="AA1929" i="2"/>
  <c r="AA1930" i="2"/>
  <c r="AA1931" i="2"/>
  <c r="AA1932" i="2"/>
  <c r="AA1933" i="2"/>
  <c r="AA1934" i="2"/>
  <c r="AA1935" i="2"/>
  <c r="AA1936" i="2"/>
  <c r="AA1937" i="2"/>
  <c r="AA1938" i="2"/>
  <c r="AA1939" i="2"/>
  <c r="AA1940" i="2"/>
  <c r="AA1941" i="2"/>
  <c r="AA1942" i="2"/>
  <c r="AA1943" i="2"/>
  <c r="AA1944" i="2"/>
  <c r="AA1945" i="2"/>
  <c r="AA1946" i="2"/>
  <c r="AA1947" i="2"/>
  <c r="AA1948" i="2"/>
  <c r="AA1949" i="2"/>
  <c r="AA1950" i="2"/>
  <c r="AA1951" i="2"/>
  <c r="AA1952" i="2"/>
  <c r="AA1953" i="2"/>
  <c r="AA1954" i="2"/>
  <c r="AA1955" i="2"/>
  <c r="AA1956" i="2"/>
  <c r="AA1957" i="2"/>
  <c r="AA1958" i="2"/>
  <c r="AA1959" i="2"/>
  <c r="AA1960" i="2"/>
  <c r="AA1961" i="2"/>
  <c r="AA1962" i="2"/>
  <c r="AA1963" i="2"/>
  <c r="AA1964" i="2"/>
  <c r="AA1965" i="2"/>
  <c r="AA1966" i="2"/>
  <c r="AA1967" i="2"/>
  <c r="AA1968" i="2"/>
  <c r="AA1969" i="2"/>
  <c r="AA1970" i="2"/>
  <c r="AA1971" i="2"/>
  <c r="AA1972" i="2"/>
  <c r="AA1973" i="2"/>
  <c r="AA1974" i="2"/>
  <c r="AA1975" i="2"/>
  <c r="AA1976" i="2"/>
  <c r="AA1977" i="2"/>
  <c r="AA1978" i="2"/>
  <c r="AA1979" i="2"/>
  <c r="AA1980" i="2"/>
  <c r="AA1981" i="2"/>
  <c r="AA1982" i="2"/>
  <c r="AA1983" i="2"/>
  <c r="AA1984" i="2"/>
  <c r="AA1985" i="2"/>
  <c r="AA1986" i="2"/>
  <c r="AA1987" i="2"/>
  <c r="AA1988" i="2"/>
  <c r="AA1989" i="2"/>
  <c r="AA1990" i="2"/>
  <c r="AA1991" i="2"/>
  <c r="AA1992" i="2"/>
  <c r="AA1993" i="2"/>
  <c r="AA1994" i="2"/>
  <c r="AA1995" i="2"/>
  <c r="AA1996" i="2"/>
  <c r="AA1997" i="2"/>
  <c r="AA1998" i="2"/>
  <c r="AA1999" i="2"/>
  <c r="AA2000" i="2"/>
  <c r="AA2001" i="2"/>
  <c r="AA2002" i="2"/>
  <c r="AA2003" i="2"/>
  <c r="AA2004" i="2"/>
  <c r="AA2005" i="2"/>
  <c r="AA2006" i="2"/>
  <c r="AA2007" i="2"/>
  <c r="AA2008" i="2"/>
  <c r="AA2009" i="2"/>
  <c r="AA2010" i="2"/>
  <c r="AA2011" i="2"/>
  <c r="AA2012" i="2"/>
  <c r="AA2013" i="2"/>
  <c r="AA2014" i="2"/>
  <c r="AA2015" i="2"/>
  <c r="AA2016" i="2"/>
  <c r="AA2017" i="2"/>
  <c r="AA2018" i="2"/>
  <c r="AA2019" i="2"/>
  <c r="AA2020" i="2"/>
  <c r="AA2021" i="2"/>
  <c r="AA2022" i="2"/>
  <c r="AA2023" i="2"/>
  <c r="AA2024" i="2"/>
  <c r="AA2025" i="2"/>
  <c r="AA2026" i="2"/>
  <c r="AA2027" i="2"/>
  <c r="AA2028" i="2"/>
  <c r="AA2029" i="2"/>
  <c r="AA2030" i="2"/>
  <c r="AA2031" i="2"/>
  <c r="AA2032" i="2"/>
  <c r="AA2033" i="2"/>
  <c r="AA2034" i="2"/>
  <c r="AA2035" i="2"/>
  <c r="AA2036" i="2"/>
  <c r="AA2037" i="2"/>
  <c r="AA2038" i="2"/>
  <c r="AA2039" i="2"/>
  <c r="AA2040" i="2"/>
  <c r="AA2041" i="2"/>
  <c r="AA2042" i="2"/>
  <c r="AA2043" i="2"/>
  <c r="AA2044" i="2"/>
  <c r="AA2045" i="2"/>
  <c r="AA2046" i="2"/>
  <c r="AA2047" i="2"/>
  <c r="AA2048" i="2"/>
  <c r="AA2049" i="2"/>
  <c r="AA2050" i="2"/>
  <c r="AA2051" i="2"/>
  <c r="AA2052" i="2"/>
  <c r="AA2053" i="2"/>
  <c r="AA2054" i="2"/>
  <c r="AA2055" i="2"/>
  <c r="AA2056" i="2"/>
  <c r="AA2057" i="2"/>
  <c r="AA2058" i="2"/>
  <c r="AA2059" i="2"/>
  <c r="AA2060" i="2"/>
  <c r="AA2061" i="2"/>
  <c r="AA2062" i="2"/>
  <c r="AA2063" i="2"/>
  <c r="AA2064" i="2"/>
  <c r="AA2065" i="2"/>
  <c r="AA2066" i="2"/>
  <c r="AA2067" i="2"/>
  <c r="AA2068" i="2"/>
  <c r="AA2069" i="2"/>
  <c r="AA2070" i="2"/>
  <c r="AA2071" i="2"/>
  <c r="AA2072" i="2"/>
  <c r="AA2073" i="2"/>
  <c r="AA2074" i="2"/>
  <c r="AA2075" i="2"/>
  <c r="AA2076" i="2"/>
  <c r="AA2077" i="2"/>
  <c r="AA2078" i="2"/>
  <c r="AA2079" i="2"/>
  <c r="AA2080" i="2"/>
  <c r="AA2081" i="2"/>
  <c r="AA2082" i="2"/>
  <c r="AA2083" i="2"/>
  <c r="AA2084" i="2"/>
  <c r="AA2085" i="2"/>
  <c r="AA2086" i="2"/>
  <c r="AA2087" i="2"/>
  <c r="AA2088" i="2"/>
  <c r="AA2089" i="2"/>
  <c r="AA2090" i="2"/>
  <c r="AA2091" i="2"/>
  <c r="AA2092" i="2"/>
  <c r="AA2093" i="2"/>
  <c r="AA2094" i="2"/>
  <c r="AA2095" i="2"/>
  <c r="AA2096" i="2"/>
  <c r="AA2097" i="2"/>
  <c r="AA2098" i="2"/>
  <c r="AA2099" i="2"/>
  <c r="AA2100" i="2"/>
  <c r="AA2101" i="2"/>
  <c r="AA2102" i="2"/>
  <c r="AA2103" i="2"/>
  <c r="AA2104" i="2"/>
  <c r="AA2105" i="2"/>
  <c r="AA2106" i="2"/>
  <c r="AA2107" i="2"/>
  <c r="AA2108" i="2"/>
  <c r="AA2109" i="2"/>
  <c r="AA2110" i="2"/>
  <c r="AA2111" i="2"/>
  <c r="AA2112" i="2"/>
  <c r="AA2113" i="2"/>
  <c r="AA2114" i="2"/>
  <c r="AA2115" i="2"/>
  <c r="AA2116" i="2"/>
  <c r="AA2117" i="2"/>
  <c r="AA2118" i="2"/>
  <c r="AA2119" i="2"/>
  <c r="AA2120" i="2"/>
  <c r="AA2121" i="2"/>
  <c r="AA2122" i="2"/>
  <c r="AA2123" i="2"/>
  <c r="AA2124" i="2"/>
  <c r="AA2125" i="2"/>
  <c r="AA2126" i="2"/>
  <c r="AA2127" i="2"/>
  <c r="AA2128" i="2"/>
  <c r="AA2129" i="2"/>
  <c r="AA2130" i="2"/>
  <c r="AA2131" i="2"/>
  <c r="AA2132" i="2"/>
  <c r="AA2133" i="2"/>
  <c r="AA2134" i="2"/>
  <c r="AA2135" i="2"/>
  <c r="AA2136" i="2"/>
  <c r="AA2137" i="2"/>
  <c r="AA2138" i="2"/>
  <c r="AA2139" i="2"/>
  <c r="AA2140" i="2"/>
  <c r="AA2141" i="2"/>
  <c r="AA2142" i="2"/>
  <c r="AA2143" i="2"/>
  <c r="AA2144" i="2"/>
  <c r="AA2145" i="2"/>
  <c r="AA2146" i="2"/>
  <c r="AA2147" i="2"/>
  <c r="AA2148" i="2"/>
  <c r="AA2149" i="2"/>
  <c r="AA2150" i="2"/>
  <c r="AA2151" i="2"/>
  <c r="AA2152" i="2"/>
  <c r="AA2153" i="2"/>
  <c r="AA2154" i="2"/>
  <c r="AA2155" i="2"/>
  <c r="AA2156" i="2"/>
  <c r="AA2157" i="2"/>
  <c r="AA2158" i="2"/>
  <c r="AA2159" i="2"/>
  <c r="AA2160" i="2"/>
  <c r="AA2161" i="2"/>
  <c r="AA2162" i="2"/>
  <c r="AA2163" i="2"/>
  <c r="AA2164" i="2"/>
  <c r="AA2165" i="2"/>
  <c r="AA2166" i="2"/>
  <c r="AA2167" i="2"/>
  <c r="AA2168" i="2"/>
  <c r="AA2169" i="2"/>
  <c r="AA2170" i="2"/>
  <c r="AA2171" i="2"/>
  <c r="AA2172" i="2"/>
  <c r="AA2173" i="2"/>
  <c r="AA2174" i="2"/>
  <c r="AA2175" i="2"/>
  <c r="AA2176" i="2"/>
  <c r="AA2177" i="2"/>
  <c r="AA2178" i="2"/>
  <c r="AA2179" i="2"/>
  <c r="AA2180" i="2"/>
  <c r="AA2181" i="2"/>
  <c r="AA2182" i="2"/>
  <c r="AA2183" i="2"/>
  <c r="AA2184" i="2"/>
  <c r="AA2185" i="2"/>
  <c r="AA2186" i="2"/>
  <c r="AA2187" i="2"/>
  <c r="AA2188" i="2"/>
  <c r="AA2189" i="2"/>
  <c r="AA2190" i="2"/>
  <c r="AA2191" i="2"/>
  <c r="AA2192" i="2"/>
  <c r="AA2193" i="2"/>
  <c r="AA2194" i="2"/>
  <c r="AA2195" i="2"/>
  <c r="AA2196" i="2"/>
  <c r="AA2197" i="2"/>
  <c r="AA2198" i="2"/>
  <c r="AA2199" i="2"/>
  <c r="AA2200" i="2"/>
  <c r="AA2201" i="2"/>
  <c r="AA2202" i="2"/>
  <c r="AA2203" i="2"/>
  <c r="AA2204" i="2"/>
  <c r="AA2205" i="2"/>
  <c r="AA2206" i="2"/>
  <c r="AA2207" i="2"/>
  <c r="AA2208" i="2"/>
  <c r="AA2209" i="2"/>
  <c r="AA2210" i="2"/>
  <c r="AA2211" i="2"/>
  <c r="AA2212" i="2"/>
  <c r="AA2213" i="2"/>
  <c r="AA2214" i="2"/>
  <c r="AA2215" i="2"/>
  <c r="AA2216" i="2"/>
  <c r="AA2217" i="2"/>
  <c r="AA2218" i="2"/>
  <c r="AA2219" i="2"/>
  <c r="AA2220" i="2"/>
  <c r="AA2221" i="2"/>
  <c r="AA2222" i="2"/>
  <c r="AA2223" i="2"/>
  <c r="AA2224" i="2"/>
  <c r="AA2225" i="2"/>
  <c r="AA2226" i="2"/>
  <c r="AA2227" i="2"/>
  <c r="AA2228" i="2"/>
  <c r="AA2229" i="2"/>
  <c r="AA2230" i="2"/>
  <c r="AA2231" i="2"/>
  <c r="AA2232" i="2"/>
  <c r="AA2233" i="2"/>
  <c r="AA2234" i="2"/>
  <c r="AA2235" i="2"/>
  <c r="AA2236" i="2"/>
  <c r="AA2237" i="2"/>
  <c r="AA2238" i="2"/>
  <c r="AA2239" i="2"/>
  <c r="AA2240" i="2"/>
  <c r="AA2241" i="2"/>
  <c r="AA2242" i="2"/>
  <c r="AA2243" i="2"/>
  <c r="AA2244" i="2"/>
  <c r="AA2245" i="2"/>
  <c r="AA2246" i="2"/>
  <c r="AA2247" i="2"/>
  <c r="AA2248" i="2"/>
  <c r="AA2249" i="2"/>
  <c r="AA2250" i="2"/>
  <c r="AA2251" i="2"/>
  <c r="AA2252" i="2"/>
  <c r="AA2253" i="2"/>
  <c r="AA2254" i="2"/>
  <c r="AA2255" i="2"/>
  <c r="AA2256" i="2"/>
  <c r="AA2257" i="2"/>
  <c r="AA2258" i="2"/>
  <c r="AA2259" i="2"/>
  <c r="AA2260" i="2"/>
  <c r="AA2261" i="2"/>
  <c r="AA2262" i="2"/>
  <c r="AA2263" i="2"/>
  <c r="AA2264" i="2"/>
  <c r="AA2265" i="2"/>
  <c r="AA2266" i="2"/>
  <c r="AA2267" i="2"/>
  <c r="AA2268" i="2"/>
  <c r="AA2269" i="2"/>
  <c r="AA2270" i="2"/>
  <c r="AA2271" i="2"/>
  <c r="AA2272" i="2"/>
  <c r="AA2273" i="2"/>
  <c r="AA2274" i="2"/>
  <c r="AA2275" i="2"/>
  <c r="AA2276" i="2"/>
  <c r="AA2277" i="2"/>
  <c r="AA2278" i="2"/>
  <c r="AA2279" i="2"/>
  <c r="AA2280" i="2"/>
  <c r="AA2281" i="2"/>
  <c r="AA2282" i="2"/>
  <c r="AA2283" i="2"/>
  <c r="AA2284" i="2"/>
  <c r="AA2285" i="2"/>
  <c r="AA2286" i="2"/>
  <c r="AA2287" i="2"/>
  <c r="AA2288" i="2"/>
  <c r="AA2289" i="2"/>
  <c r="AA2290" i="2"/>
  <c r="AA2291" i="2"/>
  <c r="AA2292" i="2"/>
  <c r="AA2293" i="2"/>
  <c r="AA2294" i="2"/>
  <c r="AA2295" i="2"/>
  <c r="AA2296" i="2"/>
  <c r="AA2297" i="2"/>
  <c r="AA2298" i="2"/>
  <c r="AA2299" i="2"/>
  <c r="AA2300" i="2"/>
  <c r="AA2301" i="2"/>
  <c r="AA2302" i="2"/>
  <c r="AA2303" i="2"/>
  <c r="AA2304" i="2"/>
  <c r="AA2305" i="2"/>
  <c r="AA2306" i="2"/>
  <c r="AA2307" i="2"/>
  <c r="AA2308" i="2"/>
  <c r="AA2309" i="2"/>
  <c r="AA2310" i="2"/>
  <c r="AA2311" i="2"/>
  <c r="AA2312" i="2"/>
  <c r="AA2313" i="2"/>
  <c r="AA2314" i="2"/>
  <c r="AA2315" i="2"/>
  <c r="AA2316" i="2"/>
  <c r="AA2317" i="2"/>
  <c r="AA2318" i="2"/>
  <c r="AA2319" i="2"/>
  <c r="AA2320" i="2"/>
  <c r="AA2321" i="2"/>
  <c r="AA2322" i="2"/>
  <c r="AA2323" i="2"/>
  <c r="AA2324" i="2"/>
  <c r="AA2325" i="2"/>
  <c r="AA2326" i="2"/>
  <c r="AA2327" i="2"/>
  <c r="AA2328" i="2"/>
  <c r="AA2329" i="2"/>
  <c r="AA2330" i="2"/>
  <c r="AA2331" i="2"/>
  <c r="AA2332" i="2"/>
  <c r="AA2333" i="2"/>
  <c r="AA2334" i="2"/>
  <c r="AA2335" i="2"/>
  <c r="AA2336" i="2"/>
  <c r="AA2337" i="2"/>
  <c r="AA2338" i="2"/>
  <c r="AA2339" i="2"/>
  <c r="AA2340" i="2"/>
  <c r="AA2341" i="2"/>
  <c r="AA2342" i="2"/>
  <c r="AA2343" i="2"/>
  <c r="AA2344" i="2"/>
  <c r="AA2345" i="2"/>
  <c r="AA2346" i="2"/>
  <c r="AA2347" i="2"/>
  <c r="AA2348" i="2"/>
  <c r="AA2349" i="2"/>
  <c r="AA2350" i="2"/>
  <c r="AA2351" i="2"/>
  <c r="AA2352" i="2"/>
  <c r="AA2353" i="2"/>
  <c r="AA2354" i="2"/>
  <c r="AA2355" i="2"/>
  <c r="AA2356" i="2"/>
  <c r="AA2357" i="2"/>
  <c r="AA2358" i="2"/>
  <c r="AA2359" i="2"/>
  <c r="AA2360" i="2"/>
  <c r="AA2361" i="2"/>
  <c r="AA2362" i="2"/>
  <c r="AA2363" i="2"/>
  <c r="AA2364" i="2"/>
  <c r="AA2365" i="2"/>
  <c r="AA2366" i="2"/>
  <c r="AA2367" i="2"/>
  <c r="AA2368" i="2"/>
  <c r="AA2369" i="2"/>
  <c r="AA2370" i="2"/>
  <c r="AA2371" i="2"/>
  <c r="AA2372" i="2"/>
  <c r="AA2373" i="2"/>
  <c r="AA2374" i="2"/>
  <c r="AA2375" i="2"/>
  <c r="AA2376" i="2"/>
  <c r="AA2377" i="2"/>
  <c r="AA2378" i="2"/>
  <c r="AA2379" i="2"/>
  <c r="AA2380" i="2"/>
  <c r="AA2381" i="2"/>
  <c r="AA2382" i="2"/>
  <c r="AA2383" i="2"/>
  <c r="AA2384" i="2"/>
  <c r="AA2385" i="2"/>
  <c r="AA2386" i="2"/>
  <c r="AA2387" i="2"/>
  <c r="AA2388" i="2"/>
  <c r="AA2389" i="2"/>
  <c r="AA2390" i="2"/>
  <c r="AA2391" i="2"/>
  <c r="AA2392" i="2"/>
  <c r="AA2393" i="2"/>
  <c r="AA2394" i="2"/>
  <c r="AA2395" i="2"/>
  <c r="AA2396" i="2"/>
  <c r="AA2397" i="2"/>
  <c r="AA2398" i="2"/>
  <c r="AA2399" i="2"/>
  <c r="AA2400" i="2"/>
  <c r="AA2401" i="2"/>
  <c r="AA2402" i="2"/>
  <c r="AA2403" i="2"/>
  <c r="AA2404" i="2"/>
  <c r="AA2405" i="2"/>
  <c r="AA2406" i="2"/>
  <c r="AA2407" i="2"/>
  <c r="AA2408" i="2"/>
  <c r="AA2409" i="2"/>
  <c r="AA2410" i="2"/>
  <c r="AA2411" i="2"/>
  <c r="AA2412" i="2"/>
  <c r="AA2413" i="2"/>
  <c r="AA2414" i="2"/>
  <c r="AA2415" i="2"/>
  <c r="AA2416" i="2"/>
  <c r="AA2417" i="2"/>
  <c r="AA2418" i="2"/>
  <c r="AA2419" i="2"/>
  <c r="AA2420" i="2"/>
  <c r="AA2421" i="2"/>
  <c r="AA2422" i="2"/>
  <c r="AA2423" i="2"/>
  <c r="AA2424" i="2"/>
  <c r="AA2425" i="2"/>
  <c r="AA2426" i="2"/>
  <c r="AA2427" i="2"/>
  <c r="AA2428" i="2"/>
  <c r="AA2429" i="2"/>
  <c r="AA2430" i="2"/>
  <c r="AA2431" i="2"/>
  <c r="AA2432" i="2"/>
  <c r="AA2433" i="2"/>
  <c r="AA2434" i="2"/>
  <c r="AA2435" i="2"/>
  <c r="AA2436" i="2"/>
  <c r="AA2437" i="2"/>
  <c r="AA2438" i="2"/>
  <c r="AA2439" i="2"/>
  <c r="AA2440" i="2"/>
  <c r="AA2441" i="2"/>
  <c r="AA2442" i="2"/>
  <c r="AA2443" i="2"/>
  <c r="AA2444" i="2"/>
  <c r="AA2445" i="2"/>
  <c r="AA2446" i="2"/>
  <c r="AA2447" i="2"/>
  <c r="AA2448" i="2"/>
  <c r="AA2449" i="2"/>
  <c r="AA2450" i="2"/>
  <c r="AA2451" i="2"/>
  <c r="AA2452" i="2"/>
  <c r="AA2453" i="2"/>
  <c r="AA2454" i="2"/>
  <c r="AA2455" i="2"/>
  <c r="AA2456" i="2"/>
  <c r="AA2457" i="2"/>
  <c r="AA2458" i="2"/>
  <c r="AA2459" i="2"/>
  <c r="AA2460" i="2"/>
  <c r="AA2461" i="2"/>
  <c r="AA2462" i="2"/>
  <c r="AA2463" i="2"/>
  <c r="AA2464" i="2"/>
  <c r="AA2465" i="2"/>
  <c r="AA2466" i="2"/>
  <c r="AA2467" i="2"/>
  <c r="AA2468" i="2"/>
  <c r="AA2469" i="2"/>
  <c r="AA2470" i="2"/>
  <c r="AA2471" i="2"/>
  <c r="AA2472" i="2"/>
  <c r="AA2473" i="2"/>
  <c r="AA2474" i="2"/>
  <c r="AA2475" i="2"/>
  <c r="AA2476" i="2"/>
  <c r="AA2477" i="2"/>
  <c r="AA2478" i="2"/>
  <c r="AA2479" i="2"/>
  <c r="AA2480" i="2"/>
  <c r="AA2481" i="2"/>
  <c r="AA2482" i="2"/>
  <c r="AA2483" i="2"/>
  <c r="AA2484" i="2"/>
  <c r="AA2485" i="2"/>
  <c r="AA2486" i="2"/>
  <c r="AA2487" i="2"/>
  <c r="AA2488" i="2"/>
  <c r="AA2489" i="2"/>
  <c r="AA2490" i="2"/>
  <c r="AA2491" i="2"/>
  <c r="AA2492" i="2"/>
  <c r="AA2493" i="2"/>
  <c r="AA2494" i="2"/>
  <c r="AA2495" i="2"/>
  <c r="AA2496" i="2"/>
  <c r="AA2497" i="2"/>
  <c r="AA2498" i="2"/>
  <c r="AA2499" i="2"/>
  <c r="AA2500" i="2"/>
  <c r="AA2501" i="2"/>
  <c r="AA2502" i="2"/>
  <c r="AA2503" i="2"/>
  <c r="AA2504" i="2"/>
  <c r="AA2505" i="2"/>
  <c r="AA2506" i="2"/>
  <c r="AA2507" i="2"/>
  <c r="AA2508" i="2"/>
  <c r="AA2509" i="2"/>
  <c r="AA2510" i="2"/>
  <c r="AA2511" i="2"/>
  <c r="AA2512" i="2"/>
  <c r="AA2513" i="2"/>
  <c r="AA2514" i="2"/>
  <c r="AA2515" i="2"/>
  <c r="AA2516" i="2"/>
  <c r="AA2517" i="2"/>
  <c r="AA2518" i="2"/>
  <c r="AA2519" i="2"/>
  <c r="AA2520" i="2"/>
  <c r="AA2521" i="2"/>
  <c r="AA2522" i="2"/>
  <c r="AA2523" i="2"/>
  <c r="AA2524" i="2"/>
  <c r="AA2525" i="2"/>
  <c r="AA2526" i="2"/>
  <c r="AA2527" i="2"/>
  <c r="AA2528" i="2"/>
  <c r="AA2529" i="2"/>
  <c r="AA2530" i="2"/>
  <c r="AA2531" i="2"/>
  <c r="AA2532" i="2"/>
  <c r="AA2533" i="2"/>
  <c r="AA2534" i="2"/>
  <c r="AA2535" i="2"/>
  <c r="AA2536" i="2"/>
  <c r="AA2537" i="2"/>
  <c r="AA2538" i="2"/>
  <c r="AA2539" i="2"/>
  <c r="AA2540" i="2"/>
  <c r="AA2541" i="2"/>
  <c r="AA2542" i="2"/>
  <c r="AA2543" i="2"/>
  <c r="AA2544" i="2"/>
  <c r="AA2545" i="2"/>
  <c r="AA2546" i="2"/>
  <c r="AA2547" i="2"/>
  <c r="AA2548" i="2"/>
  <c r="AA2549" i="2"/>
  <c r="AA2550" i="2"/>
  <c r="AA2551" i="2"/>
  <c r="AA2552" i="2"/>
  <c r="AA2553" i="2"/>
  <c r="AA2554" i="2"/>
  <c r="AA2555" i="2"/>
  <c r="AA2556" i="2"/>
  <c r="AA2557" i="2"/>
  <c r="AA2558" i="2"/>
  <c r="AA2559" i="2"/>
  <c r="AA2560" i="2"/>
  <c r="AA2561" i="2"/>
  <c r="AA2562" i="2"/>
  <c r="AA2563" i="2"/>
  <c r="AA2564" i="2"/>
  <c r="AA2565" i="2"/>
  <c r="AA2566" i="2"/>
  <c r="AA2567" i="2"/>
  <c r="AA2568" i="2"/>
  <c r="AA2569" i="2"/>
  <c r="AA2570" i="2"/>
  <c r="AA2571" i="2"/>
  <c r="AA2572" i="2"/>
  <c r="AA2573" i="2"/>
  <c r="AA2574" i="2"/>
  <c r="AA2575" i="2"/>
  <c r="AA2576" i="2"/>
  <c r="AA2577" i="2"/>
  <c r="AA2578" i="2"/>
  <c r="AA2579" i="2"/>
  <c r="AA2580" i="2"/>
  <c r="AA2581" i="2"/>
  <c r="AA2582" i="2"/>
  <c r="AA2583" i="2"/>
  <c r="AA2584" i="2"/>
  <c r="AA2585" i="2"/>
  <c r="AA2586" i="2"/>
  <c r="AA2587" i="2"/>
  <c r="AA2588" i="2"/>
  <c r="AA2589" i="2"/>
  <c r="AA2590" i="2"/>
  <c r="AA2591" i="2"/>
  <c r="AA2592" i="2"/>
  <c r="AA2593" i="2"/>
  <c r="AA2594" i="2"/>
  <c r="AA2595" i="2"/>
  <c r="AA2596" i="2"/>
  <c r="AA2597" i="2"/>
  <c r="AA2598" i="2"/>
  <c r="AA2599" i="2"/>
  <c r="AA2600" i="2"/>
  <c r="AA2601" i="2"/>
  <c r="AA2602" i="2"/>
  <c r="AA2603" i="2"/>
  <c r="AA2604" i="2"/>
  <c r="AA2605" i="2"/>
  <c r="AA2606" i="2"/>
  <c r="AA2607" i="2"/>
  <c r="AA2608" i="2"/>
  <c r="AA2609" i="2"/>
  <c r="AA2610" i="2"/>
  <c r="AA2611" i="2"/>
  <c r="AA2612" i="2"/>
  <c r="AA2613" i="2"/>
  <c r="AA2614" i="2"/>
  <c r="AA2615" i="2"/>
  <c r="AA2616" i="2"/>
  <c r="AA2617" i="2"/>
  <c r="AA2618" i="2"/>
  <c r="AA2619" i="2"/>
  <c r="AA2620" i="2"/>
  <c r="AA2621" i="2"/>
  <c r="AA2622" i="2"/>
  <c r="AA2623" i="2"/>
  <c r="AA2624" i="2"/>
  <c r="AA2625" i="2"/>
  <c r="AA2626" i="2"/>
  <c r="AA2627" i="2"/>
  <c r="AA2628" i="2"/>
  <c r="AA2629" i="2"/>
  <c r="AA2630" i="2"/>
  <c r="AA2631" i="2"/>
  <c r="AA2632" i="2"/>
  <c r="AA2633" i="2"/>
  <c r="AA2634" i="2"/>
  <c r="AA2635" i="2"/>
  <c r="AA2636" i="2"/>
  <c r="AA2637" i="2"/>
  <c r="AA2638" i="2"/>
  <c r="AA2639" i="2"/>
  <c r="AA2640" i="2"/>
  <c r="AA2641" i="2"/>
  <c r="AA2642" i="2"/>
  <c r="AA2643" i="2"/>
  <c r="AA2644" i="2"/>
  <c r="AA2645" i="2"/>
  <c r="AA2646" i="2"/>
  <c r="AA2647" i="2"/>
  <c r="AA2648" i="2"/>
  <c r="AA2649" i="2"/>
  <c r="AA2650" i="2"/>
  <c r="AA2651" i="2"/>
  <c r="AA2652" i="2"/>
  <c r="AA2653" i="2"/>
  <c r="AA2654" i="2"/>
  <c r="AA2655" i="2"/>
  <c r="AA2656" i="2"/>
  <c r="AA2657" i="2"/>
  <c r="AA2658" i="2"/>
  <c r="AA2659" i="2"/>
  <c r="AA2660" i="2"/>
  <c r="AA2661" i="2"/>
  <c r="AA2662" i="2"/>
  <c r="AA2663" i="2"/>
  <c r="AA2664" i="2"/>
  <c r="AA2665" i="2"/>
  <c r="AA2666" i="2"/>
  <c r="AA2667" i="2"/>
  <c r="AA2668" i="2"/>
  <c r="AA2669" i="2"/>
  <c r="AA2670" i="2"/>
  <c r="AA2671" i="2"/>
  <c r="AA2672" i="2"/>
  <c r="AA2673" i="2"/>
  <c r="AA2674" i="2"/>
  <c r="AA2675" i="2"/>
  <c r="AA2676" i="2"/>
  <c r="AA2677" i="2"/>
  <c r="AA2678" i="2"/>
  <c r="AA2679" i="2"/>
  <c r="AA2680" i="2"/>
  <c r="AA2681" i="2"/>
  <c r="AA2682" i="2"/>
  <c r="AA2683" i="2"/>
  <c r="AA2684" i="2"/>
  <c r="AA2685" i="2"/>
  <c r="AA2686" i="2"/>
  <c r="AA2687" i="2"/>
  <c r="AA2688" i="2"/>
  <c r="AA2689" i="2"/>
  <c r="AA2690" i="2"/>
  <c r="AA2691" i="2"/>
  <c r="AA2692" i="2"/>
  <c r="AA2693" i="2"/>
  <c r="AA2694" i="2"/>
  <c r="AA2695" i="2"/>
  <c r="AA2696" i="2"/>
  <c r="AA2697" i="2"/>
  <c r="AA2698" i="2"/>
  <c r="AA2699" i="2"/>
  <c r="AA2700" i="2"/>
  <c r="AA2701" i="2"/>
  <c r="AA2702" i="2"/>
  <c r="AA2703" i="2"/>
  <c r="AA2704" i="2"/>
  <c r="AA2705" i="2"/>
  <c r="AA2706" i="2"/>
  <c r="AA2707" i="2"/>
  <c r="AA2708" i="2"/>
  <c r="AA2709" i="2"/>
  <c r="AA2710" i="2"/>
  <c r="AA2711" i="2"/>
  <c r="AA2712" i="2"/>
  <c r="AA2713" i="2"/>
  <c r="AA2714" i="2"/>
  <c r="AA2715" i="2"/>
  <c r="AA2716" i="2"/>
  <c r="AA2717" i="2"/>
  <c r="AA2718" i="2"/>
  <c r="AA2719" i="2"/>
  <c r="AA2720" i="2"/>
  <c r="AA2721" i="2"/>
  <c r="AA2722" i="2"/>
  <c r="AA2723" i="2"/>
  <c r="AA2724" i="2"/>
  <c r="AA2725" i="2"/>
  <c r="AA2726" i="2"/>
  <c r="AA2727" i="2"/>
  <c r="AA2728" i="2"/>
  <c r="AA2729" i="2"/>
  <c r="AA2730" i="2"/>
  <c r="AA2731" i="2"/>
  <c r="AA2732" i="2"/>
  <c r="AA2733" i="2"/>
  <c r="AA2734" i="2"/>
  <c r="AA2735" i="2"/>
  <c r="AA2736" i="2"/>
  <c r="AA2737" i="2"/>
  <c r="AA2738" i="2"/>
  <c r="AA2739" i="2"/>
  <c r="AA2740" i="2"/>
  <c r="AA2741" i="2"/>
  <c r="AA2742" i="2"/>
  <c r="AA2743" i="2"/>
  <c r="AA2744" i="2"/>
  <c r="AA2745" i="2"/>
  <c r="AA2746" i="2"/>
  <c r="AA2747" i="2"/>
  <c r="AA2748" i="2"/>
  <c r="AA2749" i="2"/>
  <c r="AA2750" i="2"/>
  <c r="AA2751" i="2"/>
  <c r="AA2752" i="2"/>
  <c r="AA2753" i="2"/>
  <c r="AA2754" i="2"/>
  <c r="AA2755" i="2"/>
  <c r="AA2756" i="2"/>
  <c r="AA2757" i="2"/>
  <c r="AA2758" i="2"/>
  <c r="AA2759" i="2"/>
  <c r="AA2760" i="2"/>
  <c r="AA2761" i="2"/>
  <c r="AA2762" i="2"/>
  <c r="AA2763" i="2"/>
  <c r="AA2764" i="2"/>
  <c r="AA2765" i="2"/>
  <c r="AA2766" i="2"/>
  <c r="AA2767" i="2"/>
  <c r="AA2768" i="2"/>
  <c r="AA2769" i="2"/>
  <c r="AA2770" i="2"/>
  <c r="AA2771" i="2"/>
  <c r="AA2772" i="2"/>
  <c r="AA2773" i="2"/>
  <c r="AA2774" i="2"/>
  <c r="AA2775" i="2"/>
  <c r="AA2776" i="2"/>
  <c r="AA2777" i="2"/>
  <c r="AA2778" i="2"/>
  <c r="AA2779" i="2"/>
  <c r="AA2780" i="2"/>
  <c r="AA2781" i="2"/>
  <c r="AA2782" i="2"/>
  <c r="AA2783" i="2"/>
  <c r="AA2784" i="2"/>
  <c r="AA2785" i="2"/>
  <c r="AA2786" i="2"/>
  <c r="AA2787" i="2"/>
  <c r="AA2788" i="2"/>
  <c r="AA2789" i="2"/>
  <c r="AA2790" i="2"/>
  <c r="AA2791" i="2"/>
  <c r="AA2792" i="2"/>
  <c r="AA2793" i="2"/>
  <c r="AA2794" i="2"/>
  <c r="AA2795" i="2"/>
  <c r="AA2796" i="2"/>
  <c r="AA2797" i="2"/>
  <c r="AA2798" i="2"/>
  <c r="AA2799" i="2"/>
  <c r="AA2800" i="2"/>
  <c r="AA2801" i="2"/>
  <c r="AA2802" i="2"/>
  <c r="AA2803" i="2"/>
  <c r="AA2804" i="2"/>
  <c r="AA2805" i="2"/>
  <c r="AA2806" i="2"/>
  <c r="AA2807" i="2"/>
  <c r="AA2808" i="2"/>
  <c r="AA2809" i="2"/>
  <c r="AA2810" i="2"/>
  <c r="AA2811" i="2"/>
  <c r="AA2812" i="2"/>
  <c r="AA2813" i="2"/>
  <c r="AA2814" i="2"/>
  <c r="AA2815" i="2"/>
  <c r="AA2816" i="2"/>
  <c r="AA2817" i="2"/>
  <c r="AA2818" i="2"/>
  <c r="AA2819" i="2"/>
  <c r="AA2820" i="2"/>
  <c r="AA2821" i="2"/>
  <c r="AA2822" i="2"/>
  <c r="AA2823" i="2"/>
  <c r="AA2824" i="2"/>
  <c r="AA2825" i="2"/>
  <c r="AA2826" i="2"/>
  <c r="AA2827" i="2"/>
  <c r="AA2828" i="2"/>
  <c r="AA2829" i="2"/>
  <c r="AA2830" i="2"/>
  <c r="AA2831" i="2"/>
  <c r="AA2832" i="2"/>
  <c r="AA2833" i="2"/>
  <c r="AA2834" i="2"/>
  <c r="AA2835" i="2"/>
  <c r="AA2836" i="2"/>
  <c r="AA2837" i="2"/>
  <c r="AA2838" i="2"/>
  <c r="AA2839" i="2"/>
  <c r="AA2840" i="2"/>
  <c r="AA2841" i="2"/>
  <c r="AA2842" i="2"/>
  <c r="AA2843" i="2"/>
  <c r="AA2844" i="2"/>
  <c r="AA2845" i="2"/>
  <c r="AA2846" i="2"/>
  <c r="AA2847" i="2"/>
  <c r="AA2848" i="2"/>
  <c r="AA2849" i="2"/>
  <c r="AA2850" i="2"/>
  <c r="AA2851" i="2"/>
  <c r="AA2852" i="2"/>
  <c r="AA2853" i="2"/>
  <c r="AA2854" i="2"/>
  <c r="AA2855" i="2"/>
  <c r="AA2856" i="2"/>
  <c r="AA2857" i="2"/>
  <c r="AA2858" i="2"/>
  <c r="AA2859" i="2"/>
  <c r="AA2860" i="2"/>
  <c r="AA2861" i="2"/>
  <c r="AA2862" i="2"/>
  <c r="AA2863" i="2"/>
  <c r="AA2864" i="2"/>
  <c r="AA2865" i="2"/>
  <c r="AA2866" i="2"/>
  <c r="AA2867" i="2"/>
  <c r="AA2868" i="2"/>
  <c r="AA2869" i="2"/>
  <c r="AA2870" i="2"/>
  <c r="AA2871" i="2"/>
  <c r="AA2872" i="2"/>
  <c r="AA2873" i="2"/>
  <c r="AA2874" i="2"/>
  <c r="AA2875" i="2"/>
  <c r="AA2876" i="2"/>
  <c r="AA2877" i="2"/>
  <c r="AA2878" i="2"/>
  <c r="AA2879" i="2"/>
  <c r="AA2880" i="2"/>
  <c r="AA2881" i="2"/>
  <c r="AA2882" i="2"/>
  <c r="AA2883" i="2"/>
  <c r="AA2884" i="2"/>
  <c r="AA2885" i="2"/>
  <c r="AA2886" i="2"/>
  <c r="AA2887" i="2"/>
  <c r="AA2888" i="2"/>
  <c r="AA2889" i="2"/>
  <c r="AA2890" i="2"/>
  <c r="AA2891" i="2"/>
  <c r="AA2892" i="2"/>
  <c r="AA2893" i="2"/>
  <c r="AA2894" i="2"/>
  <c r="AA2895" i="2"/>
  <c r="AA2896" i="2"/>
  <c r="AA2897" i="2"/>
  <c r="AA2898" i="2"/>
  <c r="AA2899" i="2"/>
  <c r="AA2900" i="2"/>
  <c r="AA2901" i="2"/>
  <c r="AA2902" i="2"/>
  <c r="AA2903" i="2"/>
  <c r="AA2904" i="2"/>
  <c r="AA2905" i="2"/>
  <c r="AA2906" i="2"/>
  <c r="AA2907" i="2"/>
  <c r="AA2908" i="2"/>
  <c r="AA2909" i="2"/>
  <c r="AA2910" i="2"/>
  <c r="AA2911" i="2"/>
  <c r="AA2912" i="2"/>
  <c r="AA2913" i="2"/>
  <c r="AA2914" i="2"/>
  <c r="AA2915" i="2"/>
  <c r="AA2916" i="2"/>
  <c r="AA2917" i="2"/>
  <c r="AA2918" i="2"/>
  <c r="AA2919" i="2"/>
  <c r="AA2920" i="2"/>
  <c r="AA2921" i="2"/>
  <c r="AA2922" i="2"/>
  <c r="AA2923" i="2"/>
  <c r="AA2924" i="2"/>
  <c r="AA2925" i="2"/>
  <c r="AA2926" i="2"/>
  <c r="AA2927" i="2"/>
  <c r="AA2928" i="2"/>
  <c r="AA2929" i="2"/>
  <c r="AA2930" i="2"/>
  <c r="AA2931" i="2"/>
  <c r="AA2932" i="2"/>
  <c r="AA2933" i="2"/>
  <c r="AA2934" i="2"/>
  <c r="AA2935" i="2"/>
  <c r="AA2936" i="2"/>
  <c r="AA2937" i="2"/>
  <c r="AA2938" i="2"/>
  <c r="AA2939" i="2"/>
  <c r="AA2940" i="2"/>
  <c r="AA2941" i="2"/>
  <c r="AA2942" i="2"/>
  <c r="AA2943" i="2"/>
  <c r="AA2944" i="2"/>
  <c r="AA2945" i="2"/>
  <c r="AA2946" i="2"/>
  <c r="AA2947" i="2"/>
  <c r="AA2948" i="2"/>
  <c r="AA2949" i="2"/>
  <c r="AA2950" i="2"/>
  <c r="AA2951" i="2"/>
  <c r="AA2952" i="2"/>
  <c r="AA2953" i="2"/>
  <c r="AA2954" i="2"/>
  <c r="AA2955" i="2"/>
  <c r="AA2956" i="2"/>
  <c r="AA2957" i="2"/>
  <c r="AA2958" i="2"/>
  <c r="AA2959" i="2"/>
  <c r="AA2960" i="2"/>
  <c r="AA2961" i="2"/>
  <c r="AA2962" i="2"/>
  <c r="AA2963" i="2"/>
  <c r="AA2964" i="2"/>
  <c r="AA2965" i="2"/>
  <c r="AA2966" i="2"/>
  <c r="AA2967" i="2"/>
  <c r="AA2968" i="2"/>
  <c r="AA2969" i="2"/>
  <c r="AA2970" i="2"/>
  <c r="AA2971" i="2"/>
  <c r="AA2972" i="2"/>
  <c r="AA2973" i="2"/>
  <c r="AA2974" i="2"/>
  <c r="AA2975" i="2"/>
  <c r="AA2976" i="2"/>
  <c r="AA2977" i="2"/>
  <c r="AA2978" i="2"/>
  <c r="AA2979" i="2"/>
  <c r="AA2980" i="2"/>
  <c r="AA2981" i="2"/>
  <c r="AA2982" i="2"/>
  <c r="AA2983" i="2"/>
  <c r="AA2984" i="2"/>
  <c r="AA2985" i="2"/>
  <c r="AA2986" i="2"/>
  <c r="AA2987" i="2"/>
  <c r="AA2988" i="2"/>
  <c r="AA2989" i="2"/>
  <c r="AA2990" i="2"/>
  <c r="AA2991" i="2"/>
  <c r="AA2992" i="2"/>
  <c r="AA2993" i="2"/>
  <c r="AA2994" i="2"/>
  <c r="AA2995" i="2"/>
  <c r="AA2996" i="2"/>
  <c r="AA2997" i="2"/>
  <c r="AA2998" i="2"/>
  <c r="AA2999" i="2"/>
  <c r="AA3000" i="2"/>
  <c r="AA3001" i="2"/>
  <c r="AA3002" i="2"/>
  <c r="AA3003" i="2"/>
  <c r="AA3004" i="2"/>
  <c r="AA3005" i="2"/>
  <c r="AA3006" i="2"/>
  <c r="AA3007" i="2"/>
  <c r="AA3008" i="2"/>
  <c r="AA3009" i="2"/>
  <c r="AA3010" i="2"/>
  <c r="AA3011" i="2"/>
  <c r="AA3012" i="2"/>
  <c r="AA3013" i="2"/>
  <c r="AA3014" i="2"/>
  <c r="AA3015" i="2"/>
  <c r="AA3016" i="2"/>
  <c r="AA3017" i="2"/>
  <c r="AA3018" i="2"/>
  <c r="AA3019" i="2"/>
  <c r="AA3020" i="2"/>
  <c r="AA3021" i="2"/>
  <c r="AA3022" i="2"/>
  <c r="AA3023" i="2"/>
  <c r="AA3024" i="2"/>
  <c r="AA3025" i="2"/>
  <c r="AA3026" i="2"/>
  <c r="AA3027" i="2"/>
  <c r="AA3028" i="2"/>
  <c r="AA3029" i="2"/>
  <c r="AA3030" i="2"/>
  <c r="AA3031" i="2"/>
  <c r="AA3032" i="2"/>
  <c r="AA3033" i="2"/>
  <c r="AA3034" i="2"/>
  <c r="AA3035" i="2"/>
  <c r="AA3036" i="2"/>
  <c r="AA3037" i="2"/>
  <c r="AA3038" i="2"/>
  <c r="AA3039" i="2"/>
  <c r="AA3040" i="2"/>
  <c r="AA3041" i="2"/>
  <c r="AA3042" i="2"/>
  <c r="AA3043" i="2"/>
  <c r="AA3044" i="2"/>
  <c r="AA3045" i="2"/>
  <c r="AA3046" i="2"/>
  <c r="AA3047" i="2"/>
  <c r="AA3048" i="2"/>
  <c r="AA3049" i="2"/>
  <c r="AA3050" i="2"/>
  <c r="AA3051" i="2"/>
  <c r="AA3052" i="2"/>
  <c r="AA3053" i="2"/>
  <c r="AA3054" i="2"/>
  <c r="AA3055" i="2"/>
  <c r="AA3056" i="2"/>
  <c r="AA3057" i="2"/>
  <c r="AA3058" i="2"/>
  <c r="AA3059" i="2"/>
  <c r="AA3060" i="2"/>
  <c r="AA3061" i="2"/>
  <c r="AA3062" i="2"/>
  <c r="AA3063" i="2"/>
  <c r="AA3064" i="2"/>
  <c r="AA3065" i="2"/>
  <c r="AA3066" i="2"/>
  <c r="AA3067" i="2"/>
  <c r="AA3068" i="2"/>
  <c r="AA3069" i="2"/>
  <c r="AA3070" i="2"/>
  <c r="AA3071" i="2"/>
  <c r="AA3072" i="2"/>
  <c r="AA3073" i="2"/>
  <c r="AA3074" i="2"/>
  <c r="AA3075" i="2"/>
  <c r="AA3076" i="2"/>
  <c r="AA3077" i="2"/>
  <c r="AA3078" i="2"/>
  <c r="AA3079" i="2"/>
  <c r="AA3080" i="2"/>
  <c r="AA3081" i="2"/>
  <c r="AA3082" i="2"/>
  <c r="AA3083" i="2"/>
  <c r="AA3084" i="2"/>
  <c r="AA3085" i="2"/>
  <c r="AA3086" i="2"/>
  <c r="AA3087" i="2"/>
  <c r="AA3088" i="2"/>
  <c r="AA3089" i="2"/>
  <c r="AA3090" i="2"/>
  <c r="AA3091" i="2"/>
  <c r="AA3092" i="2"/>
  <c r="AA3093" i="2"/>
  <c r="AA3094" i="2"/>
  <c r="AA3095" i="2"/>
  <c r="AA3096" i="2"/>
  <c r="AA3097" i="2"/>
  <c r="AA3098" i="2"/>
  <c r="AA3099" i="2"/>
  <c r="AA3100" i="2"/>
  <c r="AA3101" i="2"/>
  <c r="AA3102" i="2"/>
  <c r="AA3103" i="2"/>
  <c r="AA3104" i="2"/>
  <c r="AA3105" i="2"/>
  <c r="AA3106" i="2"/>
  <c r="AA3107" i="2"/>
  <c r="AA3108" i="2"/>
  <c r="AA3109" i="2"/>
  <c r="AA3110" i="2"/>
  <c r="AA3111" i="2"/>
  <c r="AA3112" i="2"/>
  <c r="AA3113" i="2"/>
  <c r="AA3114" i="2"/>
  <c r="AA3115" i="2"/>
  <c r="AA3116" i="2"/>
  <c r="AA3117" i="2"/>
  <c r="AA3118" i="2"/>
  <c r="AA3119" i="2"/>
  <c r="AA3120" i="2"/>
  <c r="AA3121" i="2"/>
  <c r="AA3122" i="2"/>
  <c r="AA3123" i="2"/>
  <c r="AA3124" i="2"/>
  <c r="AA3125" i="2"/>
  <c r="AA3126" i="2"/>
  <c r="AA3127" i="2"/>
  <c r="AA3128" i="2"/>
  <c r="AA3129" i="2"/>
  <c r="AA3130" i="2"/>
  <c r="AA3131" i="2"/>
  <c r="AA3132" i="2"/>
  <c r="AA3133" i="2"/>
  <c r="AA3134" i="2"/>
  <c r="AA3135" i="2"/>
  <c r="AA3136" i="2"/>
  <c r="AA3137" i="2"/>
  <c r="AA3138" i="2"/>
  <c r="AA3139" i="2"/>
  <c r="AA3140" i="2"/>
  <c r="AA3141" i="2"/>
  <c r="AA3142" i="2"/>
  <c r="AA3143" i="2"/>
  <c r="AA3144" i="2"/>
  <c r="AA3145" i="2"/>
  <c r="AA3146" i="2"/>
  <c r="AA3147" i="2"/>
  <c r="AA3148" i="2"/>
  <c r="AA3149" i="2"/>
  <c r="AA3150" i="2"/>
  <c r="AA3151" i="2"/>
  <c r="AA3152" i="2"/>
  <c r="AA3153" i="2"/>
  <c r="AA3154" i="2"/>
  <c r="AA3155" i="2"/>
  <c r="AA3156" i="2"/>
  <c r="AA3157" i="2"/>
  <c r="AA3158" i="2"/>
  <c r="AA3159" i="2"/>
  <c r="AA3160" i="2"/>
  <c r="AA3161" i="2"/>
  <c r="AA3162" i="2"/>
  <c r="AA3163" i="2"/>
  <c r="AA3164" i="2"/>
  <c r="AA3165" i="2"/>
  <c r="AA3166" i="2"/>
  <c r="AA3167" i="2"/>
  <c r="AA3168" i="2"/>
  <c r="AA3169" i="2"/>
  <c r="AA3170" i="2"/>
  <c r="AA3171" i="2"/>
  <c r="AA3172" i="2"/>
  <c r="AA3173" i="2"/>
  <c r="AA3174" i="2"/>
  <c r="AA3175" i="2"/>
  <c r="AA3176" i="2"/>
  <c r="AA3177" i="2"/>
  <c r="AA3178" i="2"/>
  <c r="AA3179" i="2"/>
  <c r="AA3180" i="2"/>
  <c r="AA3181" i="2"/>
  <c r="AA3182" i="2"/>
  <c r="AA3183" i="2"/>
  <c r="AA3184" i="2"/>
  <c r="AA3185" i="2"/>
  <c r="AA3186" i="2"/>
  <c r="AA3187" i="2"/>
  <c r="AA3188" i="2"/>
  <c r="AA3189" i="2"/>
  <c r="AA3190" i="2"/>
  <c r="AA3191" i="2"/>
  <c r="AA3192" i="2"/>
  <c r="AA3193" i="2"/>
  <c r="AA3194" i="2"/>
  <c r="AA3195" i="2"/>
  <c r="AA3196" i="2"/>
  <c r="AA3197" i="2"/>
  <c r="AA3198" i="2"/>
  <c r="AA3199" i="2"/>
  <c r="AA3200" i="2"/>
  <c r="AA3201" i="2"/>
  <c r="AA3202" i="2"/>
  <c r="AA3203" i="2"/>
  <c r="AA3204" i="2"/>
  <c r="AA3205" i="2"/>
  <c r="AA3206" i="2"/>
  <c r="AA3207" i="2"/>
  <c r="AA3208" i="2"/>
  <c r="AA3209" i="2"/>
  <c r="AA3210" i="2"/>
  <c r="AA3211" i="2"/>
  <c r="AA3212" i="2"/>
  <c r="AA3213" i="2"/>
  <c r="AA3214" i="2"/>
  <c r="AA3215" i="2"/>
  <c r="AA3216" i="2"/>
  <c r="AA3217" i="2"/>
  <c r="AA3218" i="2"/>
  <c r="AA3219" i="2"/>
  <c r="AA3220" i="2"/>
  <c r="AA3221" i="2"/>
  <c r="AA3222" i="2"/>
  <c r="AA3223" i="2"/>
  <c r="AA3224" i="2"/>
  <c r="AA3225" i="2"/>
  <c r="AA3226" i="2"/>
  <c r="AA3227" i="2"/>
  <c r="AA3228" i="2"/>
  <c r="AA3229" i="2"/>
  <c r="AA3230" i="2"/>
  <c r="AA3231" i="2"/>
  <c r="AA3232" i="2"/>
  <c r="AA3233" i="2"/>
  <c r="AA3234" i="2"/>
  <c r="AA3235" i="2"/>
  <c r="AA3236" i="2"/>
  <c r="AA3237" i="2"/>
  <c r="AA3238" i="2"/>
  <c r="AA3239" i="2"/>
  <c r="AA3240" i="2"/>
  <c r="AA3241" i="2"/>
  <c r="AA3242" i="2"/>
  <c r="AA3243" i="2"/>
  <c r="AA3244" i="2"/>
  <c r="AA3245" i="2"/>
  <c r="AA3246" i="2"/>
  <c r="AA3247" i="2"/>
  <c r="AA3248" i="2"/>
  <c r="AA3249" i="2"/>
  <c r="AA3250" i="2"/>
  <c r="AA3251" i="2"/>
  <c r="AA3252" i="2"/>
  <c r="AA3253" i="2"/>
  <c r="AA3254" i="2"/>
  <c r="AA3255" i="2"/>
  <c r="AA3256" i="2"/>
  <c r="AA3257" i="2"/>
  <c r="AA3258" i="2"/>
  <c r="AA3259" i="2"/>
  <c r="AA3260" i="2"/>
  <c r="AA3261" i="2"/>
  <c r="AA3262" i="2"/>
  <c r="AA3263" i="2"/>
  <c r="AA3264" i="2"/>
  <c r="AA3265" i="2"/>
  <c r="AA3266" i="2"/>
  <c r="AA3267" i="2"/>
  <c r="AA3268" i="2"/>
  <c r="AA3269" i="2"/>
  <c r="AA3270" i="2"/>
  <c r="AA3271" i="2"/>
  <c r="AA3272" i="2"/>
  <c r="AA3273" i="2"/>
  <c r="AA3274" i="2"/>
  <c r="AA3275" i="2"/>
  <c r="AA3276" i="2"/>
  <c r="AA3277" i="2"/>
  <c r="AA3278" i="2"/>
  <c r="AA3279" i="2"/>
  <c r="AA3280" i="2"/>
  <c r="AA3281" i="2"/>
  <c r="AA3282" i="2"/>
  <c r="AA3283" i="2"/>
  <c r="AA3284" i="2"/>
  <c r="AA3285" i="2"/>
  <c r="AA3286" i="2"/>
  <c r="AA3287" i="2"/>
  <c r="AA3288" i="2"/>
  <c r="AA3289" i="2"/>
  <c r="AA3290" i="2"/>
  <c r="AA3291" i="2"/>
  <c r="AA3292" i="2"/>
  <c r="AA3293" i="2"/>
  <c r="AA3294" i="2"/>
  <c r="AA3295" i="2"/>
  <c r="AA3296" i="2"/>
  <c r="AA3297" i="2"/>
  <c r="AA3298" i="2"/>
  <c r="AA3299" i="2"/>
  <c r="AA3300" i="2"/>
  <c r="AA3301" i="2"/>
  <c r="AA3302" i="2"/>
  <c r="AA3303" i="2"/>
  <c r="AA3304" i="2"/>
  <c r="AA3305" i="2"/>
  <c r="AA3306" i="2"/>
  <c r="AA3307" i="2"/>
  <c r="AA3308" i="2"/>
  <c r="AA3309" i="2"/>
  <c r="AA3310" i="2"/>
  <c r="AA3311" i="2"/>
  <c r="AA3312" i="2"/>
  <c r="AA3313" i="2"/>
  <c r="AA3314" i="2"/>
  <c r="AA3315" i="2"/>
  <c r="AA3316" i="2"/>
  <c r="AA3317" i="2"/>
  <c r="AA3318" i="2"/>
  <c r="AA3319" i="2"/>
  <c r="AA3320" i="2"/>
  <c r="AA3321" i="2"/>
  <c r="AA3322" i="2"/>
  <c r="AA3323" i="2"/>
  <c r="AA3324" i="2"/>
  <c r="AA3325" i="2"/>
  <c r="AA3326" i="2"/>
  <c r="AA3327" i="2"/>
  <c r="AA3328" i="2"/>
  <c r="AA3329" i="2"/>
  <c r="AA3330" i="2"/>
  <c r="AA3331" i="2"/>
  <c r="AA3332" i="2"/>
  <c r="AA3333" i="2"/>
  <c r="AA3334" i="2"/>
  <c r="AA3335" i="2"/>
  <c r="AA3336" i="2"/>
  <c r="AA3337" i="2"/>
  <c r="AA3338" i="2"/>
  <c r="AA3339" i="2"/>
  <c r="AA3340" i="2"/>
  <c r="AA3341" i="2"/>
  <c r="AA3342" i="2"/>
  <c r="AA3343" i="2"/>
  <c r="AA3344" i="2"/>
  <c r="AA3345" i="2"/>
  <c r="AA3346" i="2"/>
  <c r="AA3347" i="2"/>
  <c r="AA3348" i="2"/>
  <c r="AA3349" i="2"/>
  <c r="AA3350" i="2"/>
  <c r="AA3351" i="2"/>
  <c r="AA3352" i="2"/>
  <c r="AA3353" i="2"/>
  <c r="AA3354" i="2"/>
  <c r="AA3355" i="2"/>
  <c r="AA3356" i="2"/>
  <c r="AA3357" i="2"/>
  <c r="AA3358" i="2"/>
  <c r="AA3359" i="2"/>
  <c r="AA3360" i="2"/>
  <c r="AA3361" i="2"/>
  <c r="AA3362" i="2"/>
  <c r="AA3363" i="2"/>
  <c r="AA3364" i="2"/>
  <c r="AA3365" i="2"/>
  <c r="AA3366" i="2"/>
  <c r="AA3367" i="2"/>
  <c r="AA3368" i="2"/>
  <c r="AA3369" i="2"/>
  <c r="AA3370" i="2"/>
  <c r="AA3371" i="2"/>
  <c r="AA3372" i="2"/>
  <c r="AA3373" i="2"/>
  <c r="AA3374" i="2"/>
  <c r="AA3375" i="2"/>
  <c r="AA3376" i="2"/>
  <c r="AA3377" i="2"/>
  <c r="AA3378" i="2"/>
  <c r="AA3379" i="2"/>
  <c r="AA3380" i="2"/>
  <c r="AA3381" i="2"/>
  <c r="AA3382" i="2"/>
  <c r="AA3383" i="2"/>
  <c r="AA3384" i="2"/>
  <c r="AA3385" i="2"/>
  <c r="AA3386" i="2"/>
  <c r="AA3387" i="2"/>
  <c r="AA3388" i="2"/>
  <c r="AA3389" i="2"/>
  <c r="AA3390" i="2"/>
  <c r="AA3391" i="2"/>
  <c r="AA3392" i="2"/>
  <c r="AA3393" i="2"/>
  <c r="AA3394" i="2"/>
  <c r="AA3395" i="2"/>
  <c r="AA3396" i="2"/>
  <c r="AA3397" i="2"/>
  <c r="AA3398" i="2"/>
  <c r="AA3399" i="2"/>
  <c r="AA3400" i="2"/>
  <c r="AA3401" i="2"/>
  <c r="AA3402" i="2"/>
  <c r="AA3403" i="2"/>
  <c r="AA3404" i="2"/>
  <c r="AA3405" i="2"/>
  <c r="AA3406" i="2"/>
  <c r="AA3407" i="2"/>
  <c r="AA3408" i="2"/>
  <c r="AA3409" i="2"/>
  <c r="AA3410" i="2"/>
  <c r="AA3411" i="2"/>
  <c r="AA3412" i="2"/>
  <c r="AA3413" i="2"/>
  <c r="AA3414" i="2"/>
  <c r="AA3415" i="2"/>
  <c r="AA3416" i="2"/>
  <c r="AA3417" i="2"/>
  <c r="AA3418" i="2"/>
  <c r="AA3419" i="2"/>
  <c r="AA3420" i="2"/>
  <c r="AA3421" i="2"/>
  <c r="AA3422" i="2"/>
  <c r="AA3423" i="2"/>
  <c r="AA3424" i="2"/>
  <c r="AA3425" i="2"/>
  <c r="AA3426" i="2"/>
  <c r="AA3427" i="2"/>
  <c r="AA3428" i="2"/>
  <c r="AA3429" i="2"/>
  <c r="AA3430" i="2"/>
  <c r="AA3431" i="2"/>
  <c r="AA3432" i="2"/>
  <c r="AA3433" i="2"/>
  <c r="AA3434" i="2"/>
  <c r="AA3435" i="2"/>
  <c r="AA3436" i="2"/>
  <c r="AA3437" i="2"/>
  <c r="AA3438" i="2"/>
  <c r="AA3439" i="2"/>
  <c r="AA3440" i="2"/>
  <c r="AA3441" i="2"/>
  <c r="AA3442" i="2"/>
  <c r="AA3443" i="2"/>
  <c r="AA3444" i="2"/>
  <c r="AA3445" i="2"/>
  <c r="AA3446" i="2"/>
  <c r="AA3447" i="2"/>
  <c r="AA3448" i="2"/>
  <c r="AA3449" i="2"/>
  <c r="AA3450" i="2"/>
  <c r="AA3451" i="2"/>
  <c r="AA3452" i="2"/>
  <c r="AA3453" i="2"/>
  <c r="AA3454" i="2"/>
  <c r="AA3455" i="2"/>
  <c r="AA3456" i="2"/>
  <c r="AA3457" i="2"/>
  <c r="AA3458" i="2"/>
  <c r="AA3459" i="2"/>
  <c r="AA3460" i="2"/>
  <c r="AA3461" i="2"/>
  <c r="AA3462" i="2"/>
  <c r="AA3463" i="2"/>
  <c r="AA3464" i="2"/>
  <c r="AA3465" i="2"/>
  <c r="AA3466" i="2"/>
  <c r="AA3467" i="2"/>
  <c r="AA3468" i="2"/>
  <c r="AA3469" i="2"/>
  <c r="AA3470" i="2"/>
  <c r="AA3471" i="2"/>
  <c r="AA3472" i="2"/>
  <c r="AA3473" i="2"/>
  <c r="AA3474" i="2"/>
  <c r="AA3475" i="2"/>
  <c r="AA3476" i="2"/>
  <c r="AA3477" i="2"/>
  <c r="AA3478" i="2"/>
  <c r="AA3479" i="2"/>
  <c r="AA3480" i="2"/>
  <c r="AA3481" i="2"/>
  <c r="AA3482" i="2"/>
  <c r="AA3483" i="2"/>
  <c r="AA3484" i="2"/>
  <c r="AA3485" i="2"/>
  <c r="AA3486" i="2"/>
  <c r="AA3487" i="2"/>
  <c r="AA3488" i="2"/>
  <c r="AA3489" i="2"/>
  <c r="AA3490" i="2"/>
  <c r="AA3491" i="2"/>
  <c r="AA3492" i="2"/>
  <c r="AA3493" i="2"/>
  <c r="AA3494" i="2"/>
  <c r="AA3495" i="2"/>
  <c r="AA3496" i="2"/>
  <c r="AA3497" i="2"/>
  <c r="AA3498" i="2"/>
  <c r="AA3499" i="2"/>
  <c r="AA3500" i="2"/>
  <c r="AA3501" i="2"/>
  <c r="AA3502" i="2"/>
  <c r="AA3503" i="2"/>
  <c r="AA3504" i="2"/>
  <c r="AA3505" i="2"/>
  <c r="AA3506" i="2"/>
  <c r="AA3507" i="2"/>
  <c r="AA3508" i="2"/>
  <c r="AA3509" i="2"/>
  <c r="AA3510" i="2"/>
  <c r="AA3511" i="2"/>
  <c r="AA3512" i="2"/>
  <c r="AA3513" i="2"/>
  <c r="AA3514" i="2"/>
  <c r="AA3515" i="2"/>
  <c r="AA3516" i="2"/>
  <c r="AA3517" i="2"/>
  <c r="AA3518" i="2"/>
  <c r="AA3519" i="2"/>
  <c r="AA3520" i="2"/>
  <c r="AA3521" i="2"/>
  <c r="AA3522" i="2"/>
  <c r="AA3523" i="2"/>
  <c r="AA3524" i="2"/>
  <c r="AA3525" i="2"/>
  <c r="AA3526" i="2"/>
  <c r="AA3527" i="2"/>
  <c r="AA3528" i="2"/>
  <c r="AA3529" i="2"/>
  <c r="AA3530" i="2"/>
  <c r="AA3531" i="2"/>
  <c r="AA3532" i="2"/>
  <c r="AA3533" i="2"/>
  <c r="AA3534" i="2"/>
  <c r="AA3535" i="2"/>
  <c r="AA3536" i="2"/>
  <c r="AA3537" i="2"/>
  <c r="AA3538" i="2"/>
  <c r="AA3539" i="2"/>
  <c r="AA3540" i="2"/>
  <c r="AA3541" i="2"/>
  <c r="AA3542" i="2"/>
  <c r="AA3543" i="2"/>
  <c r="AA3544" i="2"/>
  <c r="AA3545" i="2"/>
  <c r="AA3546" i="2"/>
  <c r="AA3547" i="2"/>
  <c r="AA3548" i="2"/>
  <c r="AA3549" i="2"/>
  <c r="AA3550" i="2"/>
  <c r="AA3551" i="2"/>
  <c r="AA3552" i="2"/>
  <c r="AA3553" i="2"/>
  <c r="AA3554" i="2"/>
  <c r="AA3555" i="2"/>
  <c r="AA3556" i="2"/>
  <c r="AA3557" i="2"/>
  <c r="AA3558" i="2"/>
  <c r="AA3559" i="2"/>
  <c r="AA3560" i="2"/>
  <c r="AA3561" i="2"/>
  <c r="AA3562" i="2"/>
  <c r="AA3563" i="2"/>
  <c r="AA3564" i="2"/>
  <c r="AA3565" i="2"/>
  <c r="AA3566" i="2"/>
  <c r="AA3567" i="2"/>
  <c r="AA3568" i="2"/>
  <c r="AA3569" i="2"/>
  <c r="AA3570" i="2"/>
  <c r="AA3571" i="2"/>
  <c r="AA3572" i="2"/>
  <c r="AA3573" i="2"/>
  <c r="AA3574" i="2"/>
  <c r="AA3575" i="2"/>
  <c r="AA3576" i="2"/>
  <c r="AA3577" i="2"/>
  <c r="AA3578" i="2"/>
  <c r="AA3579" i="2"/>
  <c r="AA3580" i="2"/>
  <c r="AA3581" i="2"/>
  <c r="AA3582" i="2"/>
  <c r="AA3583" i="2"/>
  <c r="AA3584" i="2"/>
  <c r="AA3585" i="2"/>
  <c r="AA3586" i="2"/>
  <c r="AA3587" i="2"/>
  <c r="AA3588" i="2"/>
  <c r="AA3589" i="2"/>
  <c r="AA3590" i="2"/>
  <c r="AA3591" i="2"/>
  <c r="AA3592" i="2"/>
  <c r="AA3593" i="2"/>
  <c r="AA3594" i="2"/>
  <c r="AA3595" i="2"/>
  <c r="AA3596" i="2"/>
  <c r="AA3597" i="2"/>
  <c r="AA3598" i="2"/>
  <c r="AA3599" i="2"/>
  <c r="AA3600" i="2"/>
  <c r="AA3601" i="2"/>
  <c r="AA3602" i="2"/>
  <c r="AA3603" i="2"/>
  <c r="AA3604" i="2"/>
  <c r="AA3605" i="2"/>
  <c r="AA3606" i="2"/>
  <c r="AA3607" i="2"/>
  <c r="AA3608" i="2"/>
  <c r="AA3609" i="2"/>
  <c r="AA3610" i="2"/>
  <c r="AA3611" i="2"/>
  <c r="AA3612" i="2"/>
  <c r="AA3613" i="2"/>
  <c r="AA3614" i="2"/>
  <c r="AA3615" i="2"/>
  <c r="AA3616" i="2"/>
  <c r="AA3617" i="2"/>
  <c r="AA3618" i="2"/>
  <c r="AA3619" i="2"/>
  <c r="AA3620" i="2"/>
  <c r="AA3621" i="2"/>
  <c r="AA3622" i="2"/>
  <c r="AA3623" i="2"/>
  <c r="AA3624" i="2"/>
  <c r="AA3625" i="2"/>
  <c r="AA3626" i="2"/>
  <c r="AA3627" i="2"/>
  <c r="AA3628" i="2"/>
  <c r="AA3629" i="2"/>
  <c r="AA3630" i="2"/>
  <c r="AA3631" i="2"/>
  <c r="AA3632" i="2"/>
  <c r="AA3633" i="2"/>
  <c r="AA3634" i="2"/>
  <c r="AA3635" i="2"/>
  <c r="AA3636" i="2"/>
  <c r="AA3637" i="2"/>
  <c r="AA3638" i="2"/>
  <c r="AA3639" i="2"/>
  <c r="AA3640" i="2"/>
  <c r="AA3641" i="2"/>
  <c r="AA3642" i="2"/>
  <c r="AA3643" i="2"/>
  <c r="AA3644" i="2"/>
  <c r="AA3645" i="2"/>
  <c r="AA3646" i="2"/>
  <c r="AA3647" i="2"/>
  <c r="AA3648" i="2"/>
  <c r="AA3649" i="2"/>
  <c r="AA3650" i="2"/>
  <c r="AA3651" i="2"/>
  <c r="AA3652" i="2"/>
  <c r="AA3653" i="2"/>
  <c r="AA3654" i="2"/>
  <c r="AA3655" i="2"/>
  <c r="AA3656" i="2"/>
  <c r="AA3657" i="2"/>
  <c r="AA3658" i="2"/>
  <c r="AA3659" i="2"/>
  <c r="AA3660" i="2"/>
  <c r="AA3661" i="2"/>
  <c r="AA3662" i="2"/>
  <c r="AA3663" i="2"/>
  <c r="AA3664" i="2"/>
  <c r="AA3665" i="2"/>
  <c r="AA3666" i="2"/>
  <c r="AA3667" i="2"/>
  <c r="AA3668" i="2"/>
  <c r="AA3669" i="2"/>
  <c r="AA3670" i="2"/>
  <c r="AA3671" i="2"/>
  <c r="AA3672" i="2"/>
  <c r="AA3673" i="2"/>
  <c r="AA3674" i="2"/>
  <c r="AA3675" i="2"/>
  <c r="AA3676" i="2"/>
  <c r="AA3677" i="2"/>
  <c r="AA3678" i="2"/>
  <c r="AA3679" i="2"/>
  <c r="AA3680" i="2"/>
  <c r="AA3681" i="2"/>
  <c r="AA3682" i="2"/>
  <c r="AA3683" i="2"/>
  <c r="AA3684" i="2"/>
  <c r="AA3685" i="2"/>
  <c r="AA3686" i="2"/>
  <c r="AA3687" i="2"/>
  <c r="AA3688" i="2"/>
  <c r="AA3689" i="2"/>
  <c r="AA3690" i="2"/>
  <c r="AA3691" i="2"/>
  <c r="AA3692" i="2"/>
  <c r="AA3693" i="2"/>
  <c r="AA3694" i="2"/>
  <c r="AA3695" i="2"/>
  <c r="AA3696" i="2"/>
  <c r="AA3697" i="2"/>
  <c r="AA3698" i="2"/>
  <c r="AA3699" i="2"/>
  <c r="AA3700" i="2"/>
  <c r="AA3701" i="2"/>
  <c r="AA3702" i="2"/>
  <c r="AA3703" i="2"/>
  <c r="AA3704" i="2"/>
  <c r="AA3705" i="2"/>
  <c r="AA3706" i="2"/>
  <c r="AA3707" i="2"/>
  <c r="AA3708" i="2"/>
  <c r="AA3709" i="2"/>
  <c r="AA3710" i="2"/>
  <c r="AA3711" i="2"/>
  <c r="AA3712" i="2"/>
  <c r="AA3713" i="2"/>
  <c r="AA3714" i="2"/>
  <c r="AA3715" i="2"/>
  <c r="AA3716" i="2"/>
  <c r="AA3717" i="2"/>
  <c r="AA3718" i="2"/>
  <c r="AA3719" i="2"/>
  <c r="AA3720" i="2"/>
  <c r="AA3721" i="2"/>
  <c r="AA3722" i="2"/>
  <c r="AA3723" i="2"/>
  <c r="AA3724" i="2"/>
  <c r="AA3725" i="2"/>
  <c r="AA3726" i="2"/>
  <c r="AA3727" i="2"/>
  <c r="AA3728" i="2"/>
  <c r="AA3729" i="2"/>
  <c r="AA3730" i="2"/>
  <c r="AA3731" i="2"/>
  <c r="AA3732" i="2"/>
  <c r="AA3733" i="2"/>
  <c r="AA3734" i="2"/>
  <c r="AA3735" i="2"/>
  <c r="AA3736" i="2"/>
  <c r="AA3737" i="2"/>
  <c r="AA3738" i="2"/>
  <c r="AA3739" i="2"/>
  <c r="AA3740" i="2"/>
  <c r="AA3741" i="2"/>
  <c r="AA3742" i="2"/>
  <c r="AA3743" i="2"/>
  <c r="AA3744" i="2"/>
  <c r="AA3745" i="2"/>
  <c r="AA3746" i="2"/>
  <c r="AA3747" i="2"/>
  <c r="AA3748" i="2"/>
  <c r="AA3749" i="2"/>
  <c r="AA3750" i="2"/>
  <c r="AA3751" i="2"/>
  <c r="AA3752" i="2"/>
  <c r="AA3753" i="2"/>
  <c r="AA3754" i="2"/>
  <c r="AA3755" i="2"/>
  <c r="AA3756" i="2"/>
  <c r="AA3757" i="2"/>
  <c r="AA3758" i="2"/>
  <c r="AA3759" i="2"/>
  <c r="AA3760" i="2"/>
  <c r="AA3761" i="2"/>
  <c r="AA3762" i="2"/>
  <c r="AA3763" i="2"/>
  <c r="AA3764" i="2"/>
  <c r="AA3765" i="2"/>
  <c r="AA3766" i="2"/>
  <c r="AA3767" i="2"/>
  <c r="AA3768" i="2"/>
  <c r="AA3769" i="2"/>
  <c r="AA3770" i="2"/>
  <c r="AA3771" i="2"/>
  <c r="AA3772" i="2"/>
  <c r="AA3773" i="2"/>
  <c r="AA3774" i="2"/>
  <c r="AA3775" i="2"/>
  <c r="AA3776" i="2"/>
  <c r="AA3777" i="2"/>
  <c r="AA3778" i="2"/>
  <c r="AA3779" i="2"/>
  <c r="AA3780" i="2"/>
  <c r="AA3781" i="2"/>
  <c r="AA3782" i="2"/>
  <c r="AA3783" i="2"/>
  <c r="AA3784" i="2"/>
  <c r="AA3785" i="2"/>
  <c r="AA3786" i="2"/>
  <c r="AA3787" i="2"/>
  <c r="AA3788" i="2"/>
  <c r="AA3789" i="2"/>
  <c r="AA3790" i="2"/>
  <c r="AA3791" i="2"/>
  <c r="AA3792" i="2"/>
  <c r="AA3793" i="2"/>
  <c r="AA3794" i="2"/>
  <c r="AA3795" i="2"/>
  <c r="AA3796" i="2"/>
  <c r="AA3797" i="2"/>
  <c r="AA3798" i="2"/>
  <c r="AA3799" i="2"/>
  <c r="AA3800" i="2"/>
  <c r="AA3801" i="2"/>
  <c r="AA3802" i="2"/>
  <c r="AA3803" i="2"/>
  <c r="AA3804" i="2"/>
  <c r="AA3805" i="2"/>
  <c r="AA3806" i="2"/>
  <c r="AA3807" i="2"/>
  <c r="AA3808" i="2"/>
  <c r="AA3809" i="2"/>
  <c r="AA3810" i="2"/>
  <c r="AA3811" i="2"/>
  <c r="AA3812" i="2"/>
  <c r="AA3813" i="2"/>
  <c r="AA3814" i="2"/>
  <c r="AA3815" i="2"/>
  <c r="AA3816" i="2"/>
  <c r="AA3817" i="2"/>
  <c r="AA3818" i="2"/>
  <c r="AA3819" i="2"/>
  <c r="AA3820" i="2"/>
  <c r="AA3821" i="2"/>
  <c r="AA3822" i="2"/>
  <c r="AA3823" i="2"/>
  <c r="AA3824" i="2"/>
  <c r="AA3825" i="2"/>
  <c r="AA3826" i="2"/>
  <c r="AA3827" i="2"/>
  <c r="AA3828" i="2"/>
  <c r="AA3829" i="2"/>
  <c r="AA3830" i="2"/>
  <c r="AA3831" i="2"/>
  <c r="AA3832" i="2"/>
  <c r="AA3833" i="2"/>
  <c r="AA3834" i="2"/>
  <c r="AA3835" i="2"/>
  <c r="AA3836" i="2"/>
  <c r="AA3837" i="2"/>
  <c r="AA3838" i="2"/>
  <c r="AA3839" i="2"/>
  <c r="AA3840" i="2"/>
  <c r="AA3841" i="2"/>
  <c r="AA3842" i="2"/>
  <c r="AA3843" i="2"/>
  <c r="AA3844" i="2"/>
  <c r="AA3845" i="2"/>
  <c r="AA3846" i="2"/>
  <c r="AA3847" i="2"/>
  <c r="AA3848" i="2"/>
  <c r="AA3849" i="2"/>
  <c r="AA3850" i="2"/>
  <c r="AA3851" i="2"/>
  <c r="AA3852" i="2"/>
  <c r="AA3853" i="2"/>
  <c r="AA3854" i="2"/>
  <c r="AA3855" i="2"/>
  <c r="AA3856" i="2"/>
  <c r="AA3857" i="2"/>
  <c r="AA3858" i="2"/>
  <c r="AA3859" i="2"/>
  <c r="AA3860" i="2"/>
  <c r="AA3861" i="2"/>
  <c r="AA3862" i="2"/>
  <c r="AA3863" i="2"/>
  <c r="AA3864" i="2"/>
  <c r="AA3865" i="2"/>
  <c r="AA3866" i="2"/>
  <c r="AA3867" i="2"/>
  <c r="AA3868" i="2"/>
  <c r="AA3869" i="2"/>
  <c r="AA3870" i="2"/>
  <c r="AA3871" i="2"/>
  <c r="AA3872" i="2"/>
  <c r="AA3873" i="2"/>
  <c r="AA3874" i="2"/>
  <c r="AA3875" i="2"/>
  <c r="AA3876" i="2"/>
  <c r="AA3877" i="2"/>
  <c r="AA3878" i="2"/>
  <c r="AA3879" i="2"/>
  <c r="AA3880" i="2"/>
  <c r="AA3881" i="2"/>
  <c r="AA3882" i="2"/>
  <c r="AA3883" i="2"/>
  <c r="AA3884" i="2"/>
  <c r="AA3885" i="2"/>
  <c r="AA3886" i="2"/>
  <c r="AA3887" i="2"/>
  <c r="AA3888" i="2"/>
  <c r="AA3889" i="2"/>
  <c r="AA3890" i="2"/>
  <c r="AA3891" i="2"/>
  <c r="AA3892" i="2"/>
  <c r="AA3893" i="2"/>
  <c r="AA3894" i="2"/>
  <c r="AA3895" i="2"/>
  <c r="AA3896" i="2"/>
  <c r="AA3897" i="2"/>
  <c r="AA3898" i="2"/>
  <c r="AA3899" i="2"/>
  <c r="AA3900" i="2"/>
  <c r="AA3901" i="2"/>
  <c r="AA3902" i="2"/>
  <c r="AA3903" i="2"/>
  <c r="AA3904" i="2"/>
  <c r="AA3905" i="2"/>
  <c r="AA3906" i="2"/>
  <c r="AA3907" i="2"/>
  <c r="AA3908" i="2"/>
  <c r="AA3909" i="2"/>
  <c r="AA3910" i="2"/>
  <c r="AA3911" i="2"/>
  <c r="AA3912" i="2"/>
  <c r="AA3913" i="2"/>
  <c r="AA3914" i="2"/>
  <c r="AA3915" i="2"/>
  <c r="AA3916" i="2"/>
  <c r="AA3917" i="2"/>
  <c r="AA3918" i="2"/>
  <c r="AA3919" i="2"/>
  <c r="AA3920" i="2"/>
  <c r="AA3921" i="2"/>
  <c r="AA3922" i="2"/>
  <c r="AA3923" i="2"/>
  <c r="AA3924" i="2"/>
  <c r="AA3925" i="2"/>
  <c r="AA3926" i="2"/>
  <c r="AA3927" i="2"/>
  <c r="AA3928" i="2"/>
  <c r="AA3929" i="2"/>
  <c r="AA3930" i="2"/>
  <c r="AA3931" i="2"/>
  <c r="AA3932" i="2"/>
  <c r="AA3933" i="2"/>
  <c r="AA3934" i="2"/>
  <c r="AA3935" i="2"/>
  <c r="AA3936" i="2"/>
  <c r="AA3937" i="2"/>
  <c r="AA3938" i="2"/>
  <c r="AA3939" i="2"/>
  <c r="AA3940" i="2"/>
  <c r="AA3941" i="2"/>
  <c r="AA3942" i="2"/>
  <c r="AA3943" i="2"/>
  <c r="AA3944" i="2"/>
  <c r="AA3945" i="2"/>
  <c r="AA3946" i="2"/>
  <c r="AA3947" i="2"/>
  <c r="AA3948" i="2"/>
  <c r="AA3949" i="2"/>
  <c r="AA3950" i="2"/>
  <c r="AA3951" i="2"/>
  <c r="AA3952" i="2"/>
  <c r="AA3953" i="2"/>
  <c r="AA3954" i="2"/>
  <c r="AA3955" i="2"/>
  <c r="AA3956" i="2"/>
  <c r="AA3957" i="2"/>
  <c r="AA3958" i="2"/>
  <c r="AA3959" i="2"/>
  <c r="AA3960" i="2"/>
  <c r="AA3961" i="2"/>
  <c r="AA3962" i="2"/>
  <c r="AA3963" i="2"/>
  <c r="AA3964" i="2"/>
  <c r="AA3965" i="2"/>
  <c r="AA3966" i="2"/>
  <c r="AA3967" i="2"/>
  <c r="AA3968" i="2"/>
  <c r="AA3969" i="2"/>
  <c r="AA3970" i="2"/>
  <c r="AA3971" i="2"/>
  <c r="AA3972" i="2"/>
  <c r="AA3973" i="2"/>
  <c r="AA3974" i="2"/>
  <c r="AA3975" i="2"/>
  <c r="AA3976" i="2"/>
  <c r="AA3977" i="2"/>
  <c r="AA3978" i="2"/>
  <c r="AA3979" i="2"/>
  <c r="AA3980" i="2"/>
  <c r="AA3981" i="2"/>
  <c r="AA3982" i="2"/>
  <c r="AA3983" i="2"/>
  <c r="AA3984" i="2"/>
  <c r="AA3985" i="2"/>
  <c r="AA3986" i="2"/>
  <c r="AA3987" i="2"/>
  <c r="AA3988" i="2"/>
  <c r="AA3989" i="2"/>
  <c r="AA3990" i="2"/>
  <c r="AA3991" i="2"/>
  <c r="AA3992" i="2"/>
  <c r="AA3993" i="2"/>
  <c r="AA3994" i="2"/>
  <c r="AA3995" i="2"/>
  <c r="AA3996" i="2"/>
  <c r="AA3997" i="2"/>
  <c r="AA3998" i="2"/>
  <c r="AA3999" i="2"/>
  <c r="AA4000" i="2"/>
  <c r="AA4001" i="2"/>
  <c r="AA4002" i="2"/>
  <c r="AA4003" i="2"/>
  <c r="AA4004" i="2"/>
  <c r="AA4005" i="2"/>
  <c r="AA4006" i="2"/>
  <c r="AA4007" i="2"/>
  <c r="AA4008" i="2"/>
  <c r="AA4009" i="2"/>
  <c r="AA4010" i="2"/>
  <c r="AA4011" i="2"/>
  <c r="AA4012" i="2"/>
  <c r="AA4013" i="2"/>
  <c r="AA4014" i="2"/>
  <c r="AA4015" i="2"/>
  <c r="AA4016" i="2"/>
  <c r="AA4017" i="2"/>
  <c r="AA4018" i="2"/>
  <c r="AA4019" i="2"/>
  <c r="AA4020" i="2"/>
  <c r="AA4021" i="2"/>
  <c r="AA4022" i="2"/>
  <c r="AA4023" i="2"/>
  <c r="AA4024" i="2"/>
  <c r="AA4025" i="2"/>
  <c r="AA4026" i="2"/>
  <c r="AA4027" i="2"/>
  <c r="AA4028" i="2"/>
  <c r="AA4029" i="2"/>
  <c r="AA4030" i="2"/>
  <c r="AA4031" i="2"/>
  <c r="AA4032" i="2"/>
  <c r="AA4033" i="2"/>
  <c r="AA4034" i="2"/>
  <c r="AA4035" i="2"/>
  <c r="AA4036" i="2"/>
  <c r="AA4037" i="2"/>
  <c r="AA4038" i="2"/>
  <c r="AA4039" i="2"/>
  <c r="AA4040" i="2"/>
  <c r="AA4041" i="2"/>
  <c r="AA4042" i="2"/>
  <c r="AA4043" i="2"/>
  <c r="AA4044" i="2"/>
  <c r="AA4045" i="2"/>
  <c r="AA4046" i="2"/>
  <c r="AA4047" i="2"/>
  <c r="AA4048" i="2"/>
  <c r="AA4049" i="2"/>
  <c r="AA4050" i="2"/>
  <c r="AA4051" i="2"/>
  <c r="AA4052" i="2"/>
  <c r="AA4053" i="2"/>
  <c r="AA4054" i="2"/>
  <c r="AA4055" i="2"/>
  <c r="AA4056" i="2"/>
  <c r="AA4057" i="2"/>
  <c r="AA4058" i="2"/>
  <c r="AA4059" i="2"/>
  <c r="AA4060" i="2"/>
  <c r="AA4061" i="2"/>
  <c r="AA4062" i="2"/>
  <c r="AA4063" i="2"/>
  <c r="AA4064" i="2"/>
  <c r="AA4065" i="2"/>
  <c r="AA4066" i="2"/>
  <c r="AA4067" i="2"/>
  <c r="AA4068" i="2"/>
  <c r="AA4069" i="2"/>
  <c r="AA4070" i="2"/>
  <c r="AA4071" i="2"/>
  <c r="AA4072" i="2"/>
  <c r="AA4073" i="2"/>
  <c r="AA4074" i="2"/>
  <c r="AA4075" i="2"/>
  <c r="AA4076" i="2"/>
  <c r="AA4077" i="2"/>
  <c r="AA4078" i="2"/>
  <c r="AA4079" i="2"/>
  <c r="AA4080" i="2"/>
  <c r="AA4081" i="2"/>
  <c r="AA4082" i="2"/>
  <c r="AA4083" i="2"/>
  <c r="AA4084" i="2"/>
  <c r="AA4085" i="2"/>
  <c r="AA4086" i="2"/>
  <c r="AA4087" i="2"/>
  <c r="AA4088" i="2"/>
  <c r="AA4089" i="2"/>
  <c r="AA4090" i="2"/>
  <c r="AA4091" i="2"/>
  <c r="AA4092" i="2"/>
  <c r="AA4093" i="2"/>
  <c r="AA4094" i="2"/>
  <c r="AA4095" i="2"/>
  <c r="AA4096" i="2"/>
  <c r="AA4097" i="2"/>
  <c r="AA4098" i="2"/>
  <c r="AA4099" i="2"/>
  <c r="AA4100" i="2"/>
  <c r="AA4101" i="2"/>
  <c r="AA4102" i="2"/>
  <c r="AA4103" i="2"/>
  <c r="AA4104" i="2"/>
  <c r="AA4105" i="2"/>
  <c r="AA4106" i="2"/>
  <c r="AA4107" i="2"/>
  <c r="AA4108" i="2"/>
  <c r="AA4109" i="2"/>
  <c r="AA4110" i="2"/>
  <c r="AA4111" i="2"/>
  <c r="AA4112" i="2"/>
  <c r="AA4113" i="2"/>
  <c r="AA4114" i="2"/>
  <c r="AA4115" i="2"/>
  <c r="AA4116" i="2"/>
  <c r="AA4117" i="2"/>
  <c r="AA4118" i="2"/>
  <c r="AA4119" i="2"/>
  <c r="AA4120" i="2"/>
  <c r="AA4121" i="2"/>
  <c r="AA4122" i="2"/>
  <c r="AA4123" i="2"/>
  <c r="AA4124" i="2"/>
  <c r="AA4125" i="2"/>
  <c r="AA4126" i="2"/>
  <c r="AA4127" i="2"/>
  <c r="AA4128" i="2"/>
  <c r="AA4129" i="2"/>
  <c r="AA4130" i="2"/>
  <c r="AA4131" i="2"/>
  <c r="AA4132" i="2"/>
  <c r="AA4133" i="2"/>
  <c r="AA4134" i="2"/>
  <c r="AA4135" i="2"/>
  <c r="AA4136" i="2"/>
  <c r="AA4137" i="2"/>
  <c r="AA4138" i="2"/>
  <c r="AA4139" i="2"/>
  <c r="AA4140" i="2"/>
  <c r="AA4141" i="2"/>
  <c r="AA4142" i="2"/>
  <c r="AA4143" i="2"/>
  <c r="AA4144" i="2"/>
  <c r="AA4145" i="2"/>
  <c r="AA4146" i="2"/>
  <c r="AA4147" i="2"/>
  <c r="AA4148" i="2"/>
  <c r="AA4149" i="2"/>
  <c r="AA4150" i="2"/>
  <c r="AA4151" i="2"/>
  <c r="AA4152" i="2"/>
  <c r="AA4153" i="2"/>
  <c r="AA4154" i="2"/>
  <c r="AA4155" i="2"/>
  <c r="AA4156" i="2"/>
  <c r="AA4157" i="2"/>
  <c r="AA4158" i="2"/>
  <c r="AA4159" i="2"/>
  <c r="AA4160" i="2"/>
  <c r="AA4161" i="2"/>
  <c r="AA4162" i="2"/>
  <c r="AA4163" i="2"/>
  <c r="AA4164" i="2"/>
  <c r="AA4165" i="2"/>
  <c r="AA4166" i="2"/>
  <c r="AA4167" i="2"/>
  <c r="AA4168" i="2"/>
  <c r="AA4169" i="2"/>
  <c r="AA4170" i="2"/>
  <c r="AA4171" i="2"/>
  <c r="AA4172" i="2"/>
  <c r="AA4173" i="2"/>
  <c r="AA4174" i="2"/>
  <c r="AA4175" i="2"/>
  <c r="AA4176" i="2"/>
  <c r="AA4177" i="2"/>
  <c r="AA4178" i="2"/>
  <c r="AA4179" i="2"/>
  <c r="AA4180" i="2"/>
  <c r="AA4181" i="2"/>
  <c r="AA4182" i="2"/>
  <c r="AA4183" i="2"/>
  <c r="AA4184" i="2"/>
  <c r="AA4185" i="2"/>
  <c r="AA4186" i="2"/>
  <c r="AA4187" i="2"/>
  <c r="AA4188" i="2"/>
  <c r="AA4189" i="2"/>
  <c r="AA4190" i="2"/>
  <c r="AA4191" i="2"/>
  <c r="AA4192" i="2"/>
  <c r="AA4193" i="2"/>
  <c r="AA4194" i="2"/>
  <c r="AA4195" i="2"/>
  <c r="AA4196" i="2"/>
  <c r="AA4197" i="2"/>
  <c r="AA4198" i="2"/>
  <c r="AA4199" i="2"/>
  <c r="AA4200" i="2"/>
  <c r="AA4201" i="2"/>
  <c r="AA4202" i="2"/>
  <c r="AA4203" i="2"/>
  <c r="AA4204" i="2"/>
  <c r="AA4205" i="2"/>
  <c r="AA4206" i="2"/>
  <c r="AA4207" i="2"/>
  <c r="AA4208" i="2"/>
  <c r="AA4209" i="2"/>
  <c r="AA4210" i="2"/>
  <c r="AA4211" i="2"/>
  <c r="AA4212" i="2"/>
  <c r="AA4213" i="2"/>
  <c r="AA4214" i="2"/>
  <c r="AA4215" i="2"/>
  <c r="AA4216" i="2"/>
  <c r="AA4217" i="2"/>
  <c r="AA4218" i="2"/>
  <c r="AA4219" i="2"/>
  <c r="AA4220" i="2"/>
  <c r="AA4221" i="2"/>
  <c r="AA4222" i="2"/>
  <c r="AA4223" i="2"/>
  <c r="AA4224" i="2"/>
  <c r="AA4225" i="2"/>
  <c r="AA4226" i="2"/>
  <c r="AA4227" i="2"/>
  <c r="AA4228" i="2"/>
  <c r="AA4229" i="2"/>
  <c r="AA4230" i="2"/>
  <c r="AA4231" i="2"/>
  <c r="AA4232" i="2"/>
  <c r="AA4233" i="2"/>
  <c r="AA4234" i="2"/>
  <c r="AA4235" i="2"/>
  <c r="AA4236" i="2"/>
  <c r="AA4237" i="2"/>
  <c r="AA4238" i="2"/>
  <c r="AA4239" i="2"/>
  <c r="AA4240" i="2"/>
  <c r="AA4241" i="2"/>
  <c r="AA4242" i="2"/>
  <c r="AA4243" i="2"/>
  <c r="AA4244" i="2"/>
  <c r="AA4245" i="2"/>
  <c r="AA4246" i="2"/>
  <c r="AA4247" i="2"/>
  <c r="AA4248" i="2"/>
  <c r="AA4249" i="2"/>
  <c r="AA4250" i="2"/>
  <c r="AA4251" i="2"/>
  <c r="AA4252" i="2"/>
  <c r="AA4253" i="2"/>
  <c r="AA4254" i="2"/>
  <c r="AA4255" i="2"/>
  <c r="AA4256" i="2"/>
  <c r="AA4257" i="2"/>
  <c r="AA4258" i="2"/>
  <c r="AA4259" i="2"/>
  <c r="AA4260" i="2"/>
  <c r="AA4261" i="2"/>
  <c r="AA4262" i="2"/>
  <c r="AA4263" i="2"/>
  <c r="AA4264" i="2"/>
  <c r="AA4265" i="2"/>
  <c r="AA4266" i="2"/>
  <c r="AA4267" i="2"/>
  <c r="AA4268" i="2"/>
  <c r="AA4269" i="2"/>
  <c r="AA4270" i="2"/>
  <c r="AA4271" i="2"/>
  <c r="AA4272" i="2"/>
  <c r="AA4273" i="2"/>
  <c r="AA4274" i="2"/>
  <c r="AA4275" i="2"/>
  <c r="AA4276" i="2"/>
  <c r="AA4277" i="2"/>
  <c r="AA4278" i="2"/>
  <c r="AA4279" i="2"/>
  <c r="AA4280" i="2"/>
  <c r="AA4281" i="2"/>
  <c r="AA4282" i="2"/>
  <c r="AA4283" i="2"/>
  <c r="AA4284" i="2"/>
  <c r="AA4285" i="2"/>
  <c r="AA4286" i="2"/>
  <c r="AA4287" i="2"/>
  <c r="AA4288" i="2"/>
  <c r="AA4289" i="2"/>
  <c r="AA4290" i="2"/>
  <c r="AA4291" i="2"/>
  <c r="AA4292" i="2"/>
  <c r="AA4293" i="2"/>
  <c r="AA4294" i="2"/>
  <c r="AA4295" i="2"/>
  <c r="AA4296" i="2"/>
  <c r="AA4297" i="2"/>
  <c r="AA4298" i="2"/>
  <c r="AA4299" i="2"/>
  <c r="AA4300" i="2"/>
  <c r="AA4301" i="2"/>
  <c r="AA4302" i="2"/>
  <c r="AA4303" i="2"/>
  <c r="AA4304" i="2"/>
  <c r="AA4305" i="2"/>
  <c r="AA4306" i="2"/>
  <c r="AA4307" i="2"/>
  <c r="AA4308" i="2"/>
  <c r="AA4309" i="2"/>
  <c r="AA4310" i="2"/>
  <c r="AA4311" i="2"/>
  <c r="AA4312" i="2"/>
  <c r="AA4313" i="2"/>
  <c r="AA4314" i="2"/>
  <c r="AA4315" i="2"/>
  <c r="AA4316" i="2"/>
  <c r="AA4317" i="2"/>
  <c r="AA4318" i="2"/>
  <c r="AA4319" i="2"/>
  <c r="AA4320" i="2"/>
  <c r="AA4321" i="2"/>
  <c r="AA4322" i="2"/>
  <c r="AA4323" i="2"/>
  <c r="AA4324" i="2"/>
  <c r="AA4325" i="2"/>
  <c r="AA4326" i="2"/>
  <c r="AA4327" i="2"/>
  <c r="AA4328" i="2"/>
  <c r="AA4329" i="2"/>
  <c r="AA4330" i="2"/>
  <c r="AA4331" i="2"/>
  <c r="AA4332" i="2"/>
  <c r="AA4333" i="2"/>
  <c r="AA4334" i="2"/>
  <c r="AA4335" i="2"/>
  <c r="AA4336" i="2"/>
  <c r="AA4337" i="2"/>
  <c r="AA4338" i="2"/>
  <c r="AA4339" i="2"/>
  <c r="AA4340" i="2"/>
  <c r="AA4341" i="2"/>
  <c r="AA4342" i="2"/>
  <c r="AA4343" i="2"/>
  <c r="AA4344" i="2"/>
  <c r="AA4345" i="2"/>
  <c r="AA4346" i="2"/>
  <c r="AA4347" i="2"/>
  <c r="AA4348" i="2"/>
  <c r="AA4349" i="2"/>
  <c r="AA4350" i="2"/>
  <c r="AA4351" i="2"/>
  <c r="AA4352" i="2"/>
  <c r="AA4353" i="2"/>
  <c r="AA4354" i="2"/>
  <c r="AA4355" i="2"/>
  <c r="AA4356" i="2"/>
  <c r="AA4357" i="2"/>
  <c r="AA4358" i="2"/>
  <c r="AA4359" i="2"/>
  <c r="AA4360" i="2"/>
  <c r="AA4361" i="2"/>
  <c r="AA4362" i="2"/>
  <c r="AA4363" i="2"/>
  <c r="AA4364" i="2"/>
  <c r="AA4365" i="2"/>
  <c r="AA4366" i="2"/>
  <c r="AA4367" i="2"/>
  <c r="AA4368" i="2"/>
  <c r="AA4369" i="2"/>
  <c r="AA4370" i="2"/>
  <c r="AA4371" i="2"/>
  <c r="AA4372" i="2"/>
  <c r="AA4373" i="2"/>
  <c r="AA4374" i="2"/>
  <c r="AA4375" i="2"/>
  <c r="AA4376" i="2"/>
  <c r="AA4377" i="2"/>
  <c r="AA4378" i="2"/>
  <c r="AA4379" i="2"/>
  <c r="AA4380" i="2"/>
  <c r="AA4381" i="2"/>
  <c r="AA4382" i="2"/>
  <c r="AA4383" i="2"/>
  <c r="AA4384" i="2"/>
  <c r="AA4385" i="2"/>
  <c r="AA4386" i="2"/>
  <c r="AA4387" i="2"/>
  <c r="AA4388" i="2"/>
  <c r="AA4389" i="2"/>
  <c r="AA4390" i="2"/>
  <c r="AA4391" i="2"/>
  <c r="AA4392" i="2"/>
  <c r="AA4393" i="2"/>
  <c r="AA4394" i="2"/>
  <c r="AA4395" i="2"/>
  <c r="AA4396" i="2"/>
  <c r="AA4397" i="2"/>
  <c r="AA4398" i="2"/>
  <c r="AA4399" i="2"/>
  <c r="AA4400" i="2"/>
  <c r="AA4401" i="2"/>
  <c r="AA4402" i="2"/>
  <c r="AA4403" i="2"/>
  <c r="AA4404" i="2"/>
  <c r="AA4405" i="2"/>
  <c r="AA4406" i="2"/>
  <c r="AA4407" i="2"/>
  <c r="AA4408" i="2"/>
  <c r="AA4409" i="2"/>
  <c r="AA4410" i="2"/>
  <c r="AA4411" i="2"/>
  <c r="AA4412" i="2"/>
  <c r="AA4413" i="2"/>
  <c r="AA4414" i="2"/>
  <c r="AA4415" i="2"/>
  <c r="AA4416" i="2"/>
  <c r="AA4417" i="2"/>
  <c r="AA4418" i="2"/>
  <c r="AA4419" i="2"/>
  <c r="AA4420" i="2"/>
  <c r="AA4421" i="2"/>
  <c r="AA4422" i="2"/>
  <c r="AA4423" i="2"/>
  <c r="AA4424" i="2"/>
  <c r="AA4425" i="2"/>
  <c r="AA4426" i="2"/>
  <c r="AA4427" i="2"/>
  <c r="AA4428" i="2"/>
  <c r="AA4429" i="2"/>
  <c r="AA4430" i="2"/>
  <c r="AA4431" i="2"/>
  <c r="AA4432" i="2"/>
  <c r="AA4433" i="2"/>
  <c r="AA4434" i="2"/>
  <c r="AA4435" i="2"/>
  <c r="AA4436" i="2"/>
  <c r="AA4437" i="2"/>
  <c r="AA4438" i="2"/>
  <c r="AA4439" i="2"/>
  <c r="AA4440" i="2"/>
  <c r="AA4441" i="2"/>
  <c r="AA4442" i="2"/>
  <c r="AA4443" i="2"/>
  <c r="AA4444" i="2"/>
  <c r="AA4445" i="2"/>
  <c r="AA4446" i="2"/>
  <c r="AA4447" i="2"/>
  <c r="AA4448" i="2"/>
  <c r="AA4449" i="2"/>
  <c r="AA4450" i="2"/>
  <c r="AA4451" i="2"/>
  <c r="AA4452" i="2"/>
  <c r="AA4453" i="2"/>
  <c r="AA4454" i="2"/>
  <c r="AA4455" i="2"/>
  <c r="AA4456" i="2"/>
  <c r="AA4457" i="2"/>
  <c r="AA4458" i="2"/>
  <c r="AA4459" i="2"/>
  <c r="AA4460" i="2"/>
  <c r="AA4461" i="2"/>
  <c r="AA4462" i="2"/>
  <c r="AA4463" i="2"/>
  <c r="AA4464" i="2"/>
  <c r="AA4465" i="2"/>
  <c r="AA4466" i="2"/>
  <c r="AA4467" i="2"/>
  <c r="AA4468" i="2"/>
  <c r="AA4469" i="2"/>
  <c r="AA4470" i="2"/>
  <c r="AA4471" i="2"/>
  <c r="AA4472" i="2"/>
  <c r="AA4473" i="2"/>
  <c r="AA4474" i="2"/>
  <c r="AA4475" i="2"/>
  <c r="AA4476" i="2"/>
  <c r="AA4477" i="2"/>
  <c r="AA4478" i="2"/>
  <c r="AA4479" i="2"/>
  <c r="AA4480" i="2"/>
  <c r="AA4481" i="2"/>
  <c r="AA4482" i="2"/>
  <c r="AA4483" i="2"/>
  <c r="AA4484" i="2"/>
  <c r="AA4485" i="2"/>
  <c r="AA4486" i="2"/>
  <c r="AA4487" i="2"/>
  <c r="AA4488" i="2"/>
  <c r="AA4489" i="2"/>
  <c r="AA4490" i="2"/>
  <c r="AA4491" i="2"/>
  <c r="AA4492" i="2"/>
  <c r="AA4493" i="2"/>
  <c r="AA4494" i="2"/>
  <c r="AA4495" i="2"/>
  <c r="AA4496" i="2"/>
  <c r="AA4497" i="2"/>
  <c r="AA4498" i="2"/>
  <c r="AA4499" i="2"/>
  <c r="AA4500" i="2"/>
  <c r="AA4501" i="2"/>
  <c r="AA4502" i="2"/>
  <c r="AA4503" i="2"/>
  <c r="AA4504" i="2"/>
  <c r="AA4505" i="2"/>
  <c r="AA4506" i="2"/>
  <c r="AA4507" i="2"/>
  <c r="AA4508" i="2"/>
  <c r="AA4509" i="2"/>
  <c r="AA11" i="2"/>
  <c r="AA10" i="2"/>
  <c r="AA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Y1676" i="2"/>
  <c r="Y1677" i="2"/>
  <c r="Y1678" i="2"/>
  <c r="Y1679" i="2"/>
  <c r="Y1680" i="2"/>
  <c r="Y1681" i="2"/>
  <c r="Y1682" i="2"/>
  <c r="Y1683" i="2"/>
  <c r="Y1684" i="2"/>
  <c r="Y1685" i="2"/>
  <c r="Y1686" i="2"/>
  <c r="Y1687" i="2"/>
  <c r="Y1688" i="2"/>
  <c r="Y1689" i="2"/>
  <c r="Y1690" i="2"/>
  <c r="Y1691" i="2"/>
  <c r="Y1692" i="2"/>
  <c r="Y1693" i="2"/>
  <c r="Y1694" i="2"/>
  <c r="Y1695" i="2"/>
  <c r="Y1696" i="2"/>
  <c r="Y1697" i="2"/>
  <c r="Y1698" i="2"/>
  <c r="Y1699" i="2"/>
  <c r="Y1700" i="2"/>
  <c r="Y1701" i="2"/>
  <c r="Y1702" i="2"/>
  <c r="Y1703" i="2"/>
  <c r="Y1704" i="2"/>
  <c r="Y1705" i="2"/>
  <c r="Y1706" i="2"/>
  <c r="Y1707" i="2"/>
  <c r="Y1708" i="2"/>
  <c r="Y1709" i="2"/>
  <c r="Y1710" i="2"/>
  <c r="Y1711" i="2"/>
  <c r="Y1712" i="2"/>
  <c r="Y1713" i="2"/>
  <c r="Y1714" i="2"/>
  <c r="Y1715" i="2"/>
  <c r="Y1716" i="2"/>
  <c r="Y1717" i="2"/>
  <c r="Y1718" i="2"/>
  <c r="Y1719" i="2"/>
  <c r="Y1720" i="2"/>
  <c r="Y1721" i="2"/>
  <c r="Y1722" i="2"/>
  <c r="Y1723" i="2"/>
  <c r="Y1724" i="2"/>
  <c r="Y1725" i="2"/>
  <c r="Y1726" i="2"/>
  <c r="Y1727" i="2"/>
  <c r="Y1728" i="2"/>
  <c r="Y1729" i="2"/>
  <c r="Y1730" i="2"/>
  <c r="Y1731" i="2"/>
  <c r="Y1732" i="2"/>
  <c r="Y1733" i="2"/>
  <c r="Y1734" i="2"/>
  <c r="Y1735" i="2"/>
  <c r="Y1736" i="2"/>
  <c r="Y1737" i="2"/>
  <c r="Y1738" i="2"/>
  <c r="Y1739" i="2"/>
  <c r="Y1740" i="2"/>
  <c r="Y1741" i="2"/>
  <c r="Y1742" i="2"/>
  <c r="Y1743" i="2"/>
  <c r="Y1744" i="2"/>
  <c r="Y1745" i="2"/>
  <c r="Y1746" i="2"/>
  <c r="Y1747" i="2"/>
  <c r="Y1748" i="2"/>
  <c r="Y1749" i="2"/>
  <c r="Y1750" i="2"/>
  <c r="Y1751" i="2"/>
  <c r="Y1752" i="2"/>
  <c r="Y1753" i="2"/>
  <c r="Y1754" i="2"/>
  <c r="Y1755" i="2"/>
  <c r="Y1756" i="2"/>
  <c r="Y1757" i="2"/>
  <c r="Y1758" i="2"/>
  <c r="Y1759" i="2"/>
  <c r="Y1760" i="2"/>
  <c r="Y1761" i="2"/>
  <c r="Y1762" i="2"/>
  <c r="Y1763" i="2"/>
  <c r="Y1764" i="2"/>
  <c r="Y1765" i="2"/>
  <c r="Y1766" i="2"/>
  <c r="Y1767" i="2"/>
  <c r="Y1768" i="2"/>
  <c r="Y1769" i="2"/>
  <c r="Y1770" i="2"/>
  <c r="Y1771" i="2"/>
  <c r="Y1772" i="2"/>
  <c r="Y1773" i="2"/>
  <c r="Y1774" i="2"/>
  <c r="Y1775" i="2"/>
  <c r="Y1776" i="2"/>
  <c r="Y1777" i="2"/>
  <c r="Y1778" i="2"/>
  <c r="Y1779" i="2"/>
  <c r="Y1780" i="2"/>
  <c r="Y1781" i="2"/>
  <c r="Y1782" i="2"/>
  <c r="Y1783" i="2"/>
  <c r="Y1784" i="2"/>
  <c r="Y1785" i="2"/>
  <c r="Y1786" i="2"/>
  <c r="Y1787" i="2"/>
  <c r="Y1788" i="2"/>
  <c r="Y1789" i="2"/>
  <c r="Y1790" i="2"/>
  <c r="Y1791" i="2"/>
  <c r="Y1792" i="2"/>
  <c r="Y1793" i="2"/>
  <c r="Y1794" i="2"/>
  <c r="Y1795" i="2"/>
  <c r="Y1796" i="2"/>
  <c r="Y1797" i="2"/>
  <c r="Y1798" i="2"/>
  <c r="Y1799" i="2"/>
  <c r="Y1800" i="2"/>
  <c r="Y1801" i="2"/>
  <c r="Y1802" i="2"/>
  <c r="Y1803" i="2"/>
  <c r="Y1804" i="2"/>
  <c r="Y1805" i="2"/>
  <c r="Y1806" i="2"/>
  <c r="Y1807" i="2"/>
  <c r="Y1808" i="2"/>
  <c r="Y1809" i="2"/>
  <c r="Y1810" i="2"/>
  <c r="Y1811" i="2"/>
  <c r="Y1812" i="2"/>
  <c r="Y1813" i="2"/>
  <c r="Y1814" i="2"/>
  <c r="Y1815" i="2"/>
  <c r="Y1816" i="2"/>
  <c r="Y1817" i="2"/>
  <c r="Y1818" i="2"/>
  <c r="Y1819" i="2"/>
  <c r="Y1820" i="2"/>
  <c r="Y1821" i="2"/>
  <c r="Y1822" i="2"/>
  <c r="Y1823" i="2"/>
  <c r="Y1824" i="2"/>
  <c r="Y1825" i="2"/>
  <c r="Y1826" i="2"/>
  <c r="Y1827" i="2"/>
  <c r="Y1828" i="2"/>
  <c r="Y1829" i="2"/>
  <c r="Y1830" i="2"/>
  <c r="Y1831" i="2"/>
  <c r="Y1832" i="2"/>
  <c r="Y1833" i="2"/>
  <c r="Y1834" i="2"/>
  <c r="Y1835" i="2"/>
  <c r="Y1836" i="2"/>
  <c r="Y1837" i="2"/>
  <c r="Y1838" i="2"/>
  <c r="Y1839" i="2"/>
  <c r="Y1840" i="2"/>
  <c r="Y1841" i="2"/>
  <c r="Y1842" i="2"/>
  <c r="Y1843" i="2"/>
  <c r="Y1844" i="2"/>
  <c r="Y1845" i="2"/>
  <c r="Y1846" i="2"/>
  <c r="Y1847" i="2"/>
  <c r="Y1848" i="2"/>
  <c r="Y1849" i="2"/>
  <c r="Y1850" i="2"/>
  <c r="Y1851" i="2"/>
  <c r="Y1852" i="2"/>
  <c r="Y1853" i="2"/>
  <c r="Y1854" i="2"/>
  <c r="Y1855" i="2"/>
  <c r="Y1856" i="2"/>
  <c r="Y1857" i="2"/>
  <c r="Y1858" i="2"/>
  <c r="Y1859" i="2"/>
  <c r="Y1860" i="2"/>
  <c r="Y1861" i="2"/>
  <c r="Y1862" i="2"/>
  <c r="Y1863" i="2"/>
  <c r="Y1864" i="2"/>
  <c r="Y1865" i="2"/>
  <c r="Y1866" i="2"/>
  <c r="Y1867" i="2"/>
  <c r="Y1868" i="2"/>
  <c r="Y1869" i="2"/>
  <c r="Y1870" i="2"/>
  <c r="Y1871" i="2"/>
  <c r="Y1872" i="2"/>
  <c r="Y1873" i="2"/>
  <c r="Y1874" i="2"/>
  <c r="Y1875" i="2"/>
  <c r="Y1876" i="2"/>
  <c r="Y1877" i="2"/>
  <c r="Y1878" i="2"/>
  <c r="Y1879" i="2"/>
  <c r="Y1880" i="2"/>
  <c r="Y1881" i="2"/>
  <c r="Y1882" i="2"/>
  <c r="Y1883" i="2"/>
  <c r="Y1884" i="2"/>
  <c r="Y1885" i="2"/>
  <c r="Y1886" i="2"/>
  <c r="Y1887" i="2"/>
  <c r="Y1888" i="2"/>
  <c r="Y1889" i="2"/>
  <c r="Y1890" i="2"/>
  <c r="Y1891" i="2"/>
  <c r="Y1892" i="2"/>
  <c r="Y1893" i="2"/>
  <c r="Y1894" i="2"/>
  <c r="Y1895" i="2"/>
  <c r="Y1896" i="2"/>
  <c r="Y1897" i="2"/>
  <c r="Y1898" i="2"/>
  <c r="Y1899" i="2"/>
  <c r="Y1900" i="2"/>
  <c r="Y1901" i="2"/>
  <c r="Y1902" i="2"/>
  <c r="Y1903" i="2"/>
  <c r="Y1904" i="2"/>
  <c r="Y1905" i="2"/>
  <c r="Y1906" i="2"/>
  <c r="Y1907" i="2"/>
  <c r="Y1908" i="2"/>
  <c r="Y1909" i="2"/>
  <c r="Y1910" i="2"/>
  <c r="Y1911" i="2"/>
  <c r="Y1912" i="2"/>
  <c r="Y1913" i="2"/>
  <c r="Y1914" i="2"/>
  <c r="Y1915" i="2"/>
  <c r="Y1916" i="2"/>
  <c r="Y1917" i="2"/>
  <c r="Y1918" i="2"/>
  <c r="Y1919" i="2"/>
  <c r="Y1920" i="2"/>
  <c r="Y1921" i="2"/>
  <c r="Y1922" i="2"/>
  <c r="Y1923" i="2"/>
  <c r="Y1924" i="2"/>
  <c r="Y1925" i="2"/>
  <c r="Y1926" i="2"/>
  <c r="Y1927" i="2"/>
  <c r="Y1928" i="2"/>
  <c r="Y1929" i="2"/>
  <c r="Y1930" i="2"/>
  <c r="Y1931" i="2"/>
  <c r="Y1932" i="2"/>
  <c r="Y1933" i="2"/>
  <c r="Y1934" i="2"/>
  <c r="Y1935" i="2"/>
  <c r="Y1936" i="2"/>
  <c r="Y1937" i="2"/>
  <c r="Y1938" i="2"/>
  <c r="Y1939" i="2"/>
  <c r="Y1940" i="2"/>
  <c r="Y1941" i="2"/>
  <c r="Y1942" i="2"/>
  <c r="Y1943" i="2"/>
  <c r="Y1944" i="2"/>
  <c r="Y1945" i="2"/>
  <c r="Y1946" i="2"/>
  <c r="Y1947" i="2"/>
  <c r="Y1948" i="2"/>
  <c r="Y1949" i="2"/>
  <c r="Y1950" i="2"/>
  <c r="Y1951" i="2"/>
  <c r="Y1952" i="2"/>
  <c r="Y1953" i="2"/>
  <c r="Y1954" i="2"/>
  <c r="Y1955" i="2"/>
  <c r="Y1956" i="2"/>
  <c r="Y1957" i="2"/>
  <c r="Y1958" i="2"/>
  <c r="Y1959" i="2"/>
  <c r="Y1960" i="2"/>
  <c r="Y1961" i="2"/>
  <c r="Y1962" i="2"/>
  <c r="Y1963" i="2"/>
  <c r="Y1964" i="2"/>
  <c r="Y1965" i="2"/>
  <c r="Y1966" i="2"/>
  <c r="Y1967" i="2"/>
  <c r="Y1968" i="2"/>
  <c r="Y1969" i="2"/>
  <c r="Y1970" i="2"/>
  <c r="Y1971" i="2"/>
  <c r="Y1972" i="2"/>
  <c r="Y1973" i="2"/>
  <c r="Y1974" i="2"/>
  <c r="Y1975" i="2"/>
  <c r="Y1976" i="2"/>
  <c r="Y1977" i="2"/>
  <c r="Y1978" i="2"/>
  <c r="Y1979" i="2"/>
  <c r="Y1980" i="2"/>
  <c r="Y1981" i="2"/>
  <c r="Y1982" i="2"/>
  <c r="Y1983" i="2"/>
  <c r="Y1984" i="2"/>
  <c r="Y1985" i="2"/>
  <c r="Y1986" i="2"/>
  <c r="Y1987" i="2"/>
  <c r="Y1988" i="2"/>
  <c r="Y1989" i="2"/>
  <c r="Y1990" i="2"/>
  <c r="Y1991" i="2"/>
  <c r="Y1992" i="2"/>
  <c r="Y1993" i="2"/>
  <c r="Y1994" i="2"/>
  <c r="Y1995" i="2"/>
  <c r="Y1996" i="2"/>
  <c r="Y1997" i="2"/>
  <c r="Y1998" i="2"/>
  <c r="Y1999" i="2"/>
  <c r="Y2000" i="2"/>
  <c r="Y2001" i="2"/>
  <c r="Y2002" i="2"/>
  <c r="Y2003" i="2"/>
  <c r="Y2004" i="2"/>
  <c r="Y2005" i="2"/>
  <c r="Y2006" i="2"/>
  <c r="Y2007" i="2"/>
  <c r="Y2008" i="2"/>
  <c r="Y2009" i="2"/>
  <c r="Y2010" i="2"/>
  <c r="Y2011" i="2"/>
  <c r="Y2012" i="2"/>
  <c r="Y2013" i="2"/>
  <c r="Y2014" i="2"/>
  <c r="Y2015" i="2"/>
  <c r="Y2016" i="2"/>
  <c r="Y2017" i="2"/>
  <c r="Y2018" i="2"/>
  <c r="Y2019" i="2"/>
  <c r="Y2020" i="2"/>
  <c r="Y2021" i="2"/>
  <c r="Y2022" i="2"/>
  <c r="Y2023" i="2"/>
  <c r="Y2024" i="2"/>
  <c r="Y2025" i="2"/>
  <c r="Y2026" i="2"/>
  <c r="Y2027" i="2"/>
  <c r="Y2028" i="2"/>
  <c r="Y2029" i="2"/>
  <c r="Y2030" i="2"/>
  <c r="Y2031" i="2"/>
  <c r="Y2032" i="2"/>
  <c r="Y2033" i="2"/>
  <c r="Y2034" i="2"/>
  <c r="Y2035" i="2"/>
  <c r="Y2036" i="2"/>
  <c r="Y2037" i="2"/>
  <c r="Y2038" i="2"/>
  <c r="Y2039" i="2"/>
  <c r="Y2040" i="2"/>
  <c r="Y2041" i="2"/>
  <c r="Y2042" i="2"/>
  <c r="Y2043" i="2"/>
  <c r="Y2044" i="2"/>
  <c r="Y2045" i="2"/>
  <c r="Y2046" i="2"/>
  <c r="Y2047" i="2"/>
  <c r="Y2048" i="2"/>
  <c r="Y2049" i="2"/>
  <c r="Y2050" i="2"/>
  <c r="Y2051" i="2"/>
  <c r="Y2052" i="2"/>
  <c r="Y2053" i="2"/>
  <c r="Y2054" i="2"/>
  <c r="Y2055" i="2"/>
  <c r="Y2056" i="2"/>
  <c r="Y2057" i="2"/>
  <c r="Y2058" i="2"/>
  <c r="Y2059" i="2"/>
  <c r="Y2060" i="2"/>
  <c r="Y2061" i="2"/>
  <c r="Y2062" i="2"/>
  <c r="Y2063" i="2"/>
  <c r="Y2064" i="2"/>
  <c r="Y2065" i="2"/>
  <c r="Y2066" i="2"/>
  <c r="Y2067" i="2"/>
  <c r="Y2068" i="2"/>
  <c r="Y2069" i="2"/>
  <c r="Y2070" i="2"/>
  <c r="Y2071" i="2"/>
  <c r="Y2072" i="2"/>
  <c r="Y2073" i="2"/>
  <c r="Y2074" i="2"/>
  <c r="Y2075" i="2"/>
  <c r="Y2076" i="2"/>
  <c r="Y2077" i="2"/>
  <c r="Y2078" i="2"/>
  <c r="Y2079" i="2"/>
  <c r="Y2080" i="2"/>
  <c r="Y2081" i="2"/>
  <c r="Y2082" i="2"/>
  <c r="Y2083" i="2"/>
  <c r="Y2084" i="2"/>
  <c r="Y2085" i="2"/>
  <c r="Y2086" i="2"/>
  <c r="Y2087" i="2"/>
  <c r="Y2088" i="2"/>
  <c r="Y2089" i="2"/>
  <c r="Y2090" i="2"/>
  <c r="Y2091" i="2"/>
  <c r="Y2092" i="2"/>
  <c r="Y2093" i="2"/>
  <c r="Y2094" i="2"/>
  <c r="Y2095" i="2"/>
  <c r="Y2096" i="2"/>
  <c r="Y2097" i="2"/>
  <c r="Y2098" i="2"/>
  <c r="Y2099" i="2"/>
  <c r="Y2100" i="2"/>
  <c r="Y2101" i="2"/>
  <c r="Y2102" i="2"/>
  <c r="Y2103" i="2"/>
  <c r="Y2104" i="2"/>
  <c r="Y2105" i="2"/>
  <c r="Y2106" i="2"/>
  <c r="Y2107" i="2"/>
  <c r="Y2108" i="2"/>
  <c r="Y2109" i="2"/>
  <c r="Y2110" i="2"/>
  <c r="Y2111" i="2"/>
  <c r="Y2112" i="2"/>
  <c r="Y2113" i="2"/>
  <c r="Y2114" i="2"/>
  <c r="Y2115" i="2"/>
  <c r="Y2116" i="2"/>
  <c r="Y2117" i="2"/>
  <c r="Y2118" i="2"/>
  <c r="Y2119" i="2"/>
  <c r="Y2120" i="2"/>
  <c r="Y2121" i="2"/>
  <c r="Y2122" i="2"/>
  <c r="Y2123" i="2"/>
  <c r="Y2124" i="2"/>
  <c r="Y2125" i="2"/>
  <c r="Y2126" i="2"/>
  <c r="Y2127" i="2"/>
  <c r="Y2128" i="2"/>
  <c r="Y2129" i="2"/>
  <c r="Y2130" i="2"/>
  <c r="Y2131" i="2"/>
  <c r="Y2132" i="2"/>
  <c r="Y2133" i="2"/>
  <c r="Y2134" i="2"/>
  <c r="Y2135" i="2"/>
  <c r="Y2136" i="2"/>
  <c r="Y2137" i="2"/>
  <c r="Y2138" i="2"/>
  <c r="Y2139" i="2"/>
  <c r="Y2140" i="2"/>
  <c r="Y2141" i="2"/>
  <c r="Y2142" i="2"/>
  <c r="Y2143" i="2"/>
  <c r="Y2144" i="2"/>
  <c r="Y2145" i="2"/>
  <c r="Y2146" i="2"/>
  <c r="Y2147" i="2"/>
  <c r="Y2148" i="2"/>
  <c r="Y2149" i="2"/>
  <c r="Y2150" i="2"/>
  <c r="Y2151" i="2"/>
  <c r="Y2152" i="2"/>
  <c r="Y2153" i="2"/>
  <c r="Y2154" i="2"/>
  <c r="Y2155" i="2"/>
  <c r="Y2156" i="2"/>
  <c r="Y2157" i="2"/>
  <c r="Y2158" i="2"/>
  <c r="Y2159" i="2"/>
  <c r="Y2160" i="2"/>
  <c r="Y2161" i="2"/>
  <c r="Y2162" i="2"/>
  <c r="Y2163" i="2"/>
  <c r="Y2164" i="2"/>
  <c r="Y2165" i="2"/>
  <c r="Y2166" i="2"/>
  <c r="Y2167" i="2"/>
  <c r="Y2168" i="2"/>
  <c r="Y2169" i="2"/>
  <c r="Y2170" i="2"/>
  <c r="Y2171" i="2"/>
  <c r="Y2172" i="2"/>
  <c r="Y2173" i="2"/>
  <c r="Y2174" i="2"/>
  <c r="Y2175" i="2"/>
  <c r="Y2176" i="2"/>
  <c r="Y2177" i="2"/>
  <c r="Y2178" i="2"/>
  <c r="Y2179" i="2"/>
  <c r="Y2180" i="2"/>
  <c r="Y2181" i="2"/>
  <c r="Y2182" i="2"/>
  <c r="Y2183" i="2"/>
  <c r="Y2184" i="2"/>
  <c r="Y2185" i="2"/>
  <c r="Y2186" i="2"/>
  <c r="Y2187" i="2"/>
  <c r="Y2188" i="2"/>
  <c r="Y2189" i="2"/>
  <c r="Y2190" i="2"/>
  <c r="Y2191" i="2"/>
  <c r="Y2192" i="2"/>
  <c r="Y2193" i="2"/>
  <c r="Y2194" i="2"/>
  <c r="Y2195" i="2"/>
  <c r="Y2196" i="2"/>
  <c r="Y2197" i="2"/>
  <c r="Y2198" i="2"/>
  <c r="Y2199" i="2"/>
  <c r="Y2200" i="2"/>
  <c r="Y2201" i="2"/>
  <c r="Y2202" i="2"/>
  <c r="Y2203" i="2"/>
  <c r="Y2204" i="2"/>
  <c r="Y2205" i="2"/>
  <c r="Y2206" i="2"/>
  <c r="Y2207" i="2"/>
  <c r="Y2208" i="2"/>
  <c r="Y2209" i="2"/>
  <c r="Y2210" i="2"/>
  <c r="Y2211" i="2"/>
  <c r="Y2212" i="2"/>
  <c r="Y2213" i="2"/>
  <c r="Y2214" i="2"/>
  <c r="Y2215" i="2"/>
  <c r="Y2216" i="2"/>
  <c r="Y2217" i="2"/>
  <c r="Y2218" i="2"/>
  <c r="Y2219" i="2"/>
  <c r="Y2220" i="2"/>
  <c r="Y2221" i="2"/>
  <c r="Y2222" i="2"/>
  <c r="Y2223" i="2"/>
  <c r="Y2224" i="2"/>
  <c r="Y2225" i="2"/>
  <c r="Y2226" i="2"/>
  <c r="Y2227" i="2"/>
  <c r="Y2228" i="2"/>
  <c r="Y2229" i="2"/>
  <c r="Y2230" i="2"/>
  <c r="Y2231" i="2"/>
  <c r="Y2232" i="2"/>
  <c r="Y2233" i="2"/>
  <c r="Y2234" i="2"/>
  <c r="Y2235" i="2"/>
  <c r="Y2236" i="2"/>
  <c r="Y2237" i="2"/>
  <c r="Y2238" i="2"/>
  <c r="Y2239" i="2"/>
  <c r="Y2240" i="2"/>
  <c r="Y2241" i="2"/>
  <c r="Y2242" i="2"/>
  <c r="Y2243" i="2"/>
  <c r="Y2244" i="2"/>
  <c r="Y2245" i="2"/>
  <c r="Y2246" i="2"/>
  <c r="Y2247" i="2"/>
  <c r="Y2248" i="2"/>
  <c r="Y2249" i="2"/>
  <c r="Y2250" i="2"/>
  <c r="Y2251" i="2"/>
  <c r="Y2252" i="2"/>
  <c r="Y2253" i="2"/>
  <c r="Y2254" i="2"/>
  <c r="Y2255" i="2"/>
  <c r="Y2256" i="2"/>
  <c r="Y2257" i="2"/>
  <c r="Y2258" i="2"/>
  <c r="Y2259" i="2"/>
  <c r="Y2260" i="2"/>
  <c r="Y2261" i="2"/>
  <c r="Y2262" i="2"/>
  <c r="Y2263" i="2"/>
  <c r="Y2264" i="2"/>
  <c r="Y2265" i="2"/>
  <c r="Y2266" i="2"/>
  <c r="Y2267" i="2"/>
  <c r="Y2268" i="2"/>
  <c r="Y2269" i="2"/>
  <c r="Y2270" i="2"/>
  <c r="Y2271" i="2"/>
  <c r="Y2272" i="2"/>
  <c r="Y2273" i="2"/>
  <c r="Y2274" i="2"/>
  <c r="Y2275" i="2"/>
  <c r="Y2276" i="2"/>
  <c r="Y2277" i="2"/>
  <c r="Y2278" i="2"/>
  <c r="Y2279" i="2"/>
  <c r="Y2280" i="2"/>
  <c r="Y2281" i="2"/>
  <c r="Y2282" i="2"/>
  <c r="Y2283" i="2"/>
  <c r="Y2284" i="2"/>
  <c r="Y2285" i="2"/>
  <c r="Y2286" i="2"/>
  <c r="Y2287" i="2"/>
  <c r="Y2288" i="2"/>
  <c r="Y2289" i="2"/>
  <c r="Y2290" i="2"/>
  <c r="Y2291" i="2"/>
  <c r="Y2292" i="2"/>
  <c r="Y2293" i="2"/>
  <c r="Y2294" i="2"/>
  <c r="Y2295" i="2"/>
  <c r="Y2296" i="2"/>
  <c r="Y2297" i="2"/>
  <c r="Y2298" i="2"/>
  <c r="Y2299" i="2"/>
  <c r="Y2300" i="2"/>
  <c r="Y2301" i="2"/>
  <c r="Y2302" i="2"/>
  <c r="Y2303" i="2"/>
  <c r="Y2304" i="2"/>
  <c r="Y2305" i="2"/>
  <c r="Y2306" i="2"/>
  <c r="Y2307" i="2"/>
  <c r="Y2308" i="2"/>
  <c r="Y2309" i="2"/>
  <c r="Y2310" i="2"/>
  <c r="Y2311" i="2"/>
  <c r="Y2312" i="2"/>
  <c r="Y2313" i="2"/>
  <c r="Y2314" i="2"/>
  <c r="Y2315" i="2"/>
  <c r="Y2316" i="2"/>
  <c r="Y2317" i="2"/>
  <c r="Y2318" i="2"/>
  <c r="Y2319" i="2"/>
  <c r="Y2320" i="2"/>
  <c r="Y2321" i="2"/>
  <c r="Y2322" i="2"/>
  <c r="Y2323" i="2"/>
  <c r="Y2324" i="2"/>
  <c r="Y2325" i="2"/>
  <c r="Y2326" i="2"/>
  <c r="Y2327" i="2"/>
  <c r="Y2328" i="2"/>
  <c r="Y2329" i="2"/>
  <c r="Y2330" i="2"/>
  <c r="Y2331" i="2"/>
  <c r="Y2332" i="2"/>
  <c r="Y2333" i="2"/>
  <c r="Y2334" i="2"/>
  <c r="Y2335" i="2"/>
  <c r="Y2336" i="2"/>
  <c r="Y2337" i="2"/>
  <c r="Y2338" i="2"/>
  <c r="Y2339" i="2"/>
  <c r="Y2340" i="2"/>
  <c r="Y2341" i="2"/>
  <c r="Y2342" i="2"/>
  <c r="Y2343" i="2"/>
  <c r="Y2344" i="2"/>
  <c r="Y2345" i="2"/>
  <c r="Y2346" i="2"/>
  <c r="Y2347" i="2"/>
  <c r="Y2348" i="2"/>
  <c r="Y2349" i="2"/>
  <c r="Y2350" i="2"/>
  <c r="Y2351" i="2"/>
  <c r="Y2352" i="2"/>
  <c r="Y2353" i="2"/>
  <c r="Y2354" i="2"/>
  <c r="Y2355" i="2"/>
  <c r="Y2356" i="2"/>
  <c r="Y2357" i="2"/>
  <c r="Y2358" i="2"/>
  <c r="Y2359" i="2"/>
  <c r="Y2360" i="2"/>
  <c r="Y2361" i="2"/>
  <c r="Y2362" i="2"/>
  <c r="Y2363" i="2"/>
  <c r="Y2364" i="2"/>
  <c r="Y2365" i="2"/>
  <c r="Y2366" i="2"/>
  <c r="Y2367" i="2"/>
  <c r="Y2368" i="2"/>
  <c r="Y2369" i="2"/>
  <c r="Y2370" i="2"/>
  <c r="Y2371" i="2"/>
  <c r="Y2372" i="2"/>
  <c r="Y2373" i="2"/>
  <c r="Y2374" i="2"/>
  <c r="Y2375" i="2"/>
  <c r="Y2376" i="2"/>
  <c r="Y2377" i="2"/>
  <c r="Y2378" i="2"/>
  <c r="Y2379" i="2"/>
  <c r="Y2380" i="2"/>
  <c r="Y2381" i="2"/>
  <c r="Y2382" i="2"/>
  <c r="Y2383" i="2"/>
  <c r="Y2384" i="2"/>
  <c r="Y2385" i="2"/>
  <c r="Y2386" i="2"/>
  <c r="Y2387" i="2"/>
  <c r="Y2388" i="2"/>
  <c r="Y2389" i="2"/>
  <c r="Y2390" i="2"/>
  <c r="Y2391" i="2"/>
  <c r="Y2392" i="2"/>
  <c r="Y2393" i="2"/>
  <c r="Y2394" i="2"/>
  <c r="Y2395" i="2"/>
  <c r="Y2396" i="2"/>
  <c r="Y2397" i="2"/>
  <c r="Y2398" i="2"/>
  <c r="Y2399" i="2"/>
  <c r="Y2400" i="2"/>
  <c r="Y2401" i="2"/>
  <c r="Y2402" i="2"/>
  <c r="Y2403" i="2"/>
  <c r="Y2404" i="2"/>
  <c r="Y2405" i="2"/>
  <c r="Y2406" i="2"/>
  <c r="Y2407" i="2"/>
  <c r="Y2408" i="2"/>
  <c r="Y2409" i="2"/>
  <c r="Y2410" i="2"/>
  <c r="Y2411" i="2"/>
  <c r="Y2412" i="2"/>
  <c r="Y2413" i="2"/>
  <c r="Y2414" i="2"/>
  <c r="Y2415" i="2"/>
  <c r="Y2416" i="2"/>
  <c r="Y2417" i="2"/>
  <c r="Y2418" i="2"/>
  <c r="Y2419" i="2"/>
  <c r="Y2420" i="2"/>
  <c r="Y2421" i="2"/>
  <c r="Y2422" i="2"/>
  <c r="Y2423" i="2"/>
  <c r="Y2424" i="2"/>
  <c r="Y2425" i="2"/>
  <c r="Y2426" i="2"/>
  <c r="Y2427" i="2"/>
  <c r="Y2428" i="2"/>
  <c r="Y2429" i="2"/>
  <c r="Y2430" i="2"/>
  <c r="Y2431" i="2"/>
  <c r="Y2432" i="2"/>
  <c r="Y2433" i="2"/>
  <c r="Y2434" i="2"/>
  <c r="Y2435" i="2"/>
  <c r="Y2436" i="2"/>
  <c r="Y2437" i="2"/>
  <c r="Y2438" i="2"/>
  <c r="Y2439" i="2"/>
  <c r="Y2440" i="2"/>
  <c r="Y2441" i="2"/>
  <c r="Y2442" i="2"/>
  <c r="Y2443" i="2"/>
  <c r="Y2444" i="2"/>
  <c r="Y2445" i="2"/>
  <c r="Y2446" i="2"/>
  <c r="Y2447" i="2"/>
  <c r="Y2448" i="2"/>
  <c r="Y2449" i="2"/>
  <c r="Y2450" i="2"/>
  <c r="Y2451" i="2"/>
  <c r="Y2452" i="2"/>
  <c r="Y2453" i="2"/>
  <c r="Y2454" i="2"/>
  <c r="Y2455" i="2"/>
  <c r="Y2456" i="2"/>
  <c r="Y2457" i="2"/>
  <c r="Y2458" i="2"/>
  <c r="Y2459" i="2"/>
  <c r="Y2460" i="2"/>
  <c r="Y2461" i="2"/>
  <c r="Y2462" i="2"/>
  <c r="Y2463" i="2"/>
  <c r="Y2464" i="2"/>
  <c r="Y2465" i="2"/>
  <c r="Y2466" i="2"/>
  <c r="Y2467" i="2"/>
  <c r="Y2468" i="2"/>
  <c r="Y2469" i="2"/>
  <c r="Y2470" i="2"/>
  <c r="Y2471" i="2"/>
  <c r="Y2472" i="2"/>
  <c r="Y2473" i="2"/>
  <c r="Y2474" i="2"/>
  <c r="Y2475" i="2"/>
  <c r="Y2476" i="2"/>
  <c r="Y2477" i="2"/>
  <c r="Y2478" i="2"/>
  <c r="Y2479" i="2"/>
  <c r="Y2480" i="2"/>
  <c r="Y2481" i="2"/>
  <c r="Y2482" i="2"/>
  <c r="Y2483" i="2"/>
  <c r="Y2484" i="2"/>
  <c r="Y2485" i="2"/>
  <c r="Y2486" i="2"/>
  <c r="Y2487" i="2"/>
  <c r="Y2488" i="2"/>
  <c r="Y2489" i="2"/>
  <c r="Y2490" i="2"/>
  <c r="Y2491" i="2"/>
  <c r="Y2492" i="2"/>
  <c r="Y2493" i="2"/>
  <c r="Y2494" i="2"/>
  <c r="Y2495" i="2"/>
  <c r="Y2496" i="2"/>
  <c r="Y2497" i="2"/>
  <c r="Y2498" i="2"/>
  <c r="Y2499" i="2"/>
  <c r="Y2500" i="2"/>
  <c r="Y2501" i="2"/>
  <c r="Y2502" i="2"/>
  <c r="Y2503" i="2"/>
  <c r="Y2504" i="2"/>
  <c r="Y2505" i="2"/>
  <c r="Y2506" i="2"/>
  <c r="Y2507" i="2"/>
  <c r="Y2508" i="2"/>
  <c r="Y2509" i="2"/>
  <c r="Y2510" i="2"/>
  <c r="Y2511" i="2"/>
  <c r="Y2512" i="2"/>
  <c r="Y2513" i="2"/>
  <c r="Y2514" i="2"/>
  <c r="Y2515" i="2"/>
  <c r="Y2516" i="2"/>
  <c r="Y2517" i="2"/>
  <c r="Y2518" i="2"/>
  <c r="Y2519" i="2"/>
  <c r="Y2520" i="2"/>
  <c r="Y2521" i="2"/>
  <c r="Y2522" i="2"/>
  <c r="Y2523" i="2"/>
  <c r="Y2524" i="2"/>
  <c r="Y2525" i="2"/>
  <c r="Y2526" i="2"/>
  <c r="Y2527" i="2"/>
  <c r="Y2528" i="2"/>
  <c r="Y2529" i="2"/>
  <c r="Y2530" i="2"/>
  <c r="Y2531" i="2"/>
  <c r="Y2532" i="2"/>
  <c r="Y2533" i="2"/>
  <c r="Y2534" i="2"/>
  <c r="Y2535" i="2"/>
  <c r="Y2536" i="2"/>
  <c r="Y2537" i="2"/>
  <c r="Y2538" i="2"/>
  <c r="Y2539" i="2"/>
  <c r="Y2540" i="2"/>
  <c r="Y2541" i="2"/>
  <c r="Y2542" i="2"/>
  <c r="Y2543" i="2"/>
  <c r="Y2544" i="2"/>
  <c r="Y2545" i="2"/>
  <c r="Y2546" i="2"/>
  <c r="Y2547" i="2"/>
  <c r="Y2548" i="2"/>
  <c r="Y2549" i="2"/>
  <c r="Y2550" i="2"/>
  <c r="Y2551" i="2"/>
  <c r="Y2552" i="2"/>
  <c r="Y2553" i="2"/>
  <c r="Y2554" i="2"/>
  <c r="Y2555" i="2"/>
  <c r="Y2556" i="2"/>
  <c r="Y2557" i="2"/>
  <c r="Y2558" i="2"/>
  <c r="Y2559" i="2"/>
  <c r="Y2560" i="2"/>
  <c r="Y2561" i="2"/>
  <c r="Y2562" i="2"/>
  <c r="Y2563" i="2"/>
  <c r="Y2564" i="2"/>
  <c r="Y2565" i="2"/>
  <c r="Y2566" i="2"/>
  <c r="Y2567" i="2"/>
  <c r="Y2568" i="2"/>
  <c r="Y2569" i="2"/>
  <c r="Y2570" i="2"/>
  <c r="Y2571" i="2"/>
  <c r="Y2572" i="2"/>
  <c r="Y2573" i="2"/>
  <c r="Y2574" i="2"/>
  <c r="Y2575" i="2"/>
  <c r="Y2576" i="2"/>
  <c r="Y2577" i="2"/>
  <c r="Y2578" i="2"/>
  <c r="Y2579" i="2"/>
  <c r="Y2580" i="2"/>
  <c r="Y2581" i="2"/>
  <c r="Y2582" i="2"/>
  <c r="Y2583" i="2"/>
  <c r="Y2584" i="2"/>
  <c r="Y2585" i="2"/>
  <c r="Y2586" i="2"/>
  <c r="Y2587" i="2"/>
  <c r="Y2588" i="2"/>
  <c r="Y2589" i="2"/>
  <c r="Y2590" i="2"/>
  <c r="Y2591" i="2"/>
  <c r="Y2592" i="2"/>
  <c r="Y2593" i="2"/>
  <c r="Y2594" i="2"/>
  <c r="Y2595" i="2"/>
  <c r="Y2596" i="2"/>
  <c r="Y2597" i="2"/>
  <c r="Y2598" i="2"/>
  <c r="Y2599" i="2"/>
  <c r="Y2600" i="2"/>
  <c r="Y2601" i="2"/>
  <c r="Y2602" i="2"/>
  <c r="Y2603" i="2"/>
  <c r="Y2604" i="2"/>
  <c r="Y2605" i="2"/>
  <c r="Y2606" i="2"/>
  <c r="Y2607" i="2"/>
  <c r="Y2608" i="2"/>
  <c r="Y2609" i="2"/>
  <c r="Y2610" i="2"/>
  <c r="Y2611" i="2"/>
  <c r="Y2612" i="2"/>
  <c r="Y2613" i="2"/>
  <c r="Y2614" i="2"/>
  <c r="Y2615" i="2"/>
  <c r="Y2616" i="2"/>
  <c r="Y2617" i="2"/>
  <c r="Y2618" i="2"/>
  <c r="Y2619" i="2"/>
  <c r="Y2620" i="2"/>
  <c r="Y2621" i="2"/>
  <c r="Y2622" i="2"/>
  <c r="Y2623" i="2"/>
  <c r="Y2624" i="2"/>
  <c r="Y2625" i="2"/>
  <c r="Y2626" i="2"/>
  <c r="Y2627" i="2"/>
  <c r="Y2628" i="2"/>
  <c r="Y2629" i="2"/>
  <c r="Y2630" i="2"/>
  <c r="Y2631" i="2"/>
  <c r="Y2632" i="2"/>
  <c r="Y2633" i="2"/>
  <c r="Y2634" i="2"/>
  <c r="Y2635" i="2"/>
  <c r="Y2636" i="2"/>
  <c r="Y2637" i="2"/>
  <c r="Y2638" i="2"/>
  <c r="Y2639" i="2"/>
  <c r="Y2640" i="2"/>
  <c r="Y2641" i="2"/>
  <c r="Y2642" i="2"/>
  <c r="Y2643" i="2"/>
  <c r="Y2644" i="2"/>
  <c r="Y2645" i="2"/>
  <c r="Y2646" i="2"/>
  <c r="Y2647" i="2"/>
  <c r="Y2648" i="2"/>
  <c r="Y2649" i="2"/>
  <c r="Y2650" i="2"/>
  <c r="Y2651" i="2"/>
  <c r="Y2652" i="2"/>
  <c r="Y2653" i="2"/>
  <c r="Y2654" i="2"/>
  <c r="Y2655" i="2"/>
  <c r="Y2656" i="2"/>
  <c r="Y2657" i="2"/>
  <c r="Y2658" i="2"/>
  <c r="Y2659" i="2"/>
  <c r="Y2660" i="2"/>
  <c r="Y2661" i="2"/>
  <c r="Y2662" i="2"/>
  <c r="Y2663" i="2"/>
  <c r="Y2664" i="2"/>
  <c r="Y2665" i="2"/>
  <c r="Y2666" i="2"/>
  <c r="Y2667" i="2"/>
  <c r="Y2668" i="2"/>
  <c r="Y2669" i="2"/>
  <c r="Y2670" i="2"/>
  <c r="Y2671" i="2"/>
  <c r="Y2672" i="2"/>
  <c r="Y2673" i="2"/>
  <c r="Y2674" i="2"/>
  <c r="Y2675" i="2"/>
  <c r="Y2676" i="2"/>
  <c r="Y2677" i="2"/>
  <c r="Y2678" i="2"/>
  <c r="Y2679" i="2"/>
  <c r="Y2680" i="2"/>
  <c r="Y2681" i="2"/>
  <c r="Y2682" i="2"/>
  <c r="Y2683" i="2"/>
  <c r="Y2684" i="2"/>
  <c r="Y2685" i="2"/>
  <c r="Y2686" i="2"/>
  <c r="Y2687" i="2"/>
  <c r="Y2688" i="2"/>
  <c r="Y2689" i="2"/>
  <c r="Y2690" i="2"/>
  <c r="Y2691" i="2"/>
  <c r="Y2692" i="2"/>
  <c r="Y2693" i="2"/>
  <c r="Y2694" i="2"/>
  <c r="Y2695" i="2"/>
  <c r="Y2696" i="2"/>
  <c r="Y2697" i="2"/>
  <c r="Y2698" i="2"/>
  <c r="Y2699" i="2"/>
  <c r="Y2700" i="2"/>
  <c r="Y2701" i="2"/>
  <c r="Y2702" i="2"/>
  <c r="Y2703" i="2"/>
  <c r="Y2704" i="2"/>
  <c r="Y2705" i="2"/>
  <c r="Y2706" i="2"/>
  <c r="Y2707" i="2"/>
  <c r="Y2708" i="2"/>
  <c r="Y2709" i="2"/>
  <c r="Y2710" i="2"/>
  <c r="Y2711" i="2"/>
  <c r="Y2712" i="2"/>
  <c r="Y2713" i="2"/>
  <c r="Y2714" i="2"/>
  <c r="Y2715" i="2"/>
  <c r="Y2716" i="2"/>
  <c r="Y2717" i="2"/>
  <c r="Y2718" i="2"/>
  <c r="Y2719" i="2"/>
  <c r="Y2720" i="2"/>
  <c r="Y2721" i="2"/>
  <c r="Y2722" i="2"/>
  <c r="Y2723" i="2"/>
  <c r="Y2724" i="2"/>
  <c r="Y2725" i="2"/>
  <c r="Y2726" i="2"/>
  <c r="Y2727" i="2"/>
  <c r="Y2728" i="2"/>
  <c r="Y2729" i="2"/>
  <c r="Y2730" i="2"/>
  <c r="Y2731" i="2"/>
  <c r="Y2732" i="2"/>
  <c r="Y2733" i="2"/>
  <c r="Y2734" i="2"/>
  <c r="Y2735" i="2"/>
  <c r="Y2736" i="2"/>
  <c r="Y2737" i="2"/>
  <c r="Y2738" i="2"/>
  <c r="Y2739" i="2"/>
  <c r="Y2740" i="2"/>
  <c r="Y2741" i="2"/>
  <c r="Y2742" i="2"/>
  <c r="Y2743" i="2"/>
  <c r="Y2744" i="2"/>
  <c r="Y2745" i="2"/>
  <c r="Y2746" i="2"/>
  <c r="Y2747" i="2"/>
  <c r="Y2748" i="2"/>
  <c r="Y2749" i="2"/>
  <c r="Y2750" i="2"/>
  <c r="Y2751" i="2"/>
  <c r="Y2752" i="2"/>
  <c r="Y2753" i="2"/>
  <c r="Y2754" i="2"/>
  <c r="Y2755" i="2"/>
  <c r="Y2756" i="2"/>
  <c r="Y2757" i="2"/>
  <c r="Y2758" i="2"/>
  <c r="Y2759" i="2"/>
  <c r="Y2760" i="2"/>
  <c r="Y2761" i="2"/>
  <c r="Y2762" i="2"/>
  <c r="Y2763" i="2"/>
  <c r="Y2764" i="2"/>
  <c r="Y2765" i="2"/>
  <c r="Y2766" i="2"/>
  <c r="Y2767" i="2"/>
  <c r="Y2768" i="2"/>
  <c r="Y2769" i="2"/>
  <c r="Y2770" i="2"/>
  <c r="Y2771" i="2"/>
  <c r="Y2772" i="2"/>
  <c r="Y2773" i="2"/>
  <c r="Y2774" i="2"/>
  <c r="Y2775" i="2"/>
  <c r="Y2776" i="2"/>
  <c r="Y2777" i="2"/>
  <c r="Y2778" i="2"/>
  <c r="Y2779" i="2"/>
  <c r="Y2780" i="2"/>
  <c r="Y2781" i="2"/>
  <c r="Y2782" i="2"/>
  <c r="Y2783" i="2"/>
  <c r="Y2784" i="2"/>
  <c r="Y2785" i="2"/>
  <c r="Y2786" i="2"/>
  <c r="Y2787" i="2"/>
  <c r="Y2788" i="2"/>
  <c r="Y2789" i="2"/>
  <c r="Y2790" i="2"/>
  <c r="Y2791" i="2"/>
  <c r="Y2792" i="2"/>
  <c r="Y2793" i="2"/>
  <c r="Y2794" i="2"/>
  <c r="Y2795" i="2"/>
  <c r="Y2796" i="2"/>
  <c r="Y2797" i="2"/>
  <c r="Y2798" i="2"/>
  <c r="Y2799" i="2"/>
  <c r="Y2800" i="2"/>
  <c r="Y2801" i="2"/>
  <c r="Y2802" i="2"/>
  <c r="Y2803" i="2"/>
  <c r="Y2804" i="2"/>
  <c r="Y2805" i="2"/>
  <c r="Y2806" i="2"/>
  <c r="Y2807" i="2"/>
  <c r="Y2808" i="2"/>
  <c r="Y2809" i="2"/>
  <c r="Y2810" i="2"/>
  <c r="Y2811" i="2"/>
  <c r="Y2812" i="2"/>
  <c r="Y2813" i="2"/>
  <c r="Y2814" i="2"/>
  <c r="Y2815" i="2"/>
  <c r="Y2816" i="2"/>
  <c r="Y2817" i="2"/>
  <c r="Y2818" i="2"/>
  <c r="Y2819" i="2"/>
  <c r="Y2820" i="2"/>
  <c r="Y2821" i="2"/>
  <c r="Y2822" i="2"/>
  <c r="Y2823" i="2"/>
  <c r="Y2824" i="2"/>
  <c r="Y2825" i="2"/>
  <c r="Y2826" i="2"/>
  <c r="Y2827" i="2"/>
  <c r="Y2828" i="2"/>
  <c r="Y2829" i="2"/>
  <c r="Y2830" i="2"/>
  <c r="Y2831" i="2"/>
  <c r="Y2832" i="2"/>
  <c r="Y2833" i="2"/>
  <c r="Y2834" i="2"/>
  <c r="Y2835" i="2"/>
  <c r="Y2836" i="2"/>
  <c r="Y2837" i="2"/>
  <c r="Y2838" i="2"/>
  <c r="Y2839" i="2"/>
  <c r="Y2840" i="2"/>
  <c r="Y2841" i="2"/>
  <c r="Y2842" i="2"/>
  <c r="Y2843" i="2"/>
  <c r="Y2844" i="2"/>
  <c r="Y2845" i="2"/>
  <c r="Y2846" i="2"/>
  <c r="Y2847" i="2"/>
  <c r="Y2848" i="2"/>
  <c r="Y2849" i="2"/>
  <c r="Y2850" i="2"/>
  <c r="Y2851" i="2"/>
  <c r="Y2852" i="2"/>
  <c r="Y2853" i="2"/>
  <c r="Y2854" i="2"/>
  <c r="Y2855" i="2"/>
  <c r="Y2856" i="2"/>
  <c r="Y2857" i="2"/>
  <c r="Y2858" i="2"/>
  <c r="Y2859" i="2"/>
  <c r="Y2860" i="2"/>
  <c r="Y2861" i="2"/>
  <c r="Y2862" i="2"/>
  <c r="Y2863" i="2"/>
  <c r="Y2864" i="2"/>
  <c r="Y2865" i="2"/>
  <c r="Y2866" i="2"/>
  <c r="Y2867" i="2"/>
  <c r="Y2868" i="2"/>
  <c r="Y2869" i="2"/>
  <c r="Y2870" i="2"/>
  <c r="Y2871" i="2"/>
  <c r="Y2872" i="2"/>
  <c r="Y2873" i="2"/>
  <c r="Y2874" i="2"/>
  <c r="Y2875" i="2"/>
  <c r="Y2876" i="2"/>
  <c r="Y2877" i="2"/>
  <c r="Y2878" i="2"/>
  <c r="Y2879" i="2"/>
  <c r="Y2880" i="2"/>
  <c r="Y2881" i="2"/>
  <c r="Y2882" i="2"/>
  <c r="Y2883" i="2"/>
  <c r="Y2884" i="2"/>
  <c r="Y2885" i="2"/>
  <c r="Y2886" i="2"/>
  <c r="Y2887" i="2"/>
  <c r="Y2888" i="2"/>
  <c r="Y2889" i="2"/>
  <c r="Y2890" i="2"/>
  <c r="Y2891" i="2"/>
  <c r="Y2892" i="2"/>
  <c r="Y2893" i="2"/>
  <c r="Y2894" i="2"/>
  <c r="Y2895" i="2"/>
  <c r="Y2896" i="2"/>
  <c r="Y2897" i="2"/>
  <c r="Y2898" i="2"/>
  <c r="Y2899" i="2"/>
  <c r="Y2900" i="2"/>
  <c r="Y2901" i="2"/>
  <c r="Y2902" i="2"/>
  <c r="Y2903" i="2"/>
  <c r="Y2904" i="2"/>
  <c r="Y2905" i="2"/>
  <c r="Y2906" i="2"/>
  <c r="Y2907" i="2"/>
  <c r="Y2908" i="2"/>
  <c r="Y2909" i="2"/>
  <c r="Y2910" i="2"/>
  <c r="Y2911" i="2"/>
  <c r="Y2912" i="2"/>
  <c r="Y2913" i="2"/>
  <c r="Y2914" i="2"/>
  <c r="Y2915" i="2"/>
  <c r="Y2916" i="2"/>
  <c r="Y2917" i="2"/>
  <c r="Y2918" i="2"/>
  <c r="Y2919" i="2"/>
  <c r="Y2920" i="2"/>
  <c r="Y2921" i="2"/>
  <c r="Y2922" i="2"/>
  <c r="Y2923" i="2"/>
  <c r="Y2924" i="2"/>
  <c r="Y2925" i="2"/>
  <c r="Y2926" i="2"/>
  <c r="Y2927" i="2"/>
  <c r="Y2928" i="2"/>
  <c r="Y2929" i="2"/>
  <c r="Y2930" i="2"/>
  <c r="Y2931" i="2"/>
  <c r="Y2932" i="2"/>
  <c r="Y2933" i="2"/>
  <c r="Y2934" i="2"/>
  <c r="Y2935" i="2"/>
  <c r="Y2936" i="2"/>
  <c r="Y2937" i="2"/>
  <c r="Y2938" i="2"/>
  <c r="Y2939" i="2"/>
  <c r="Y2940" i="2"/>
  <c r="Y2941" i="2"/>
  <c r="Y2942" i="2"/>
  <c r="Y2943" i="2"/>
  <c r="Y2944" i="2"/>
  <c r="Y2945" i="2"/>
  <c r="Y2946" i="2"/>
  <c r="Y2947" i="2"/>
  <c r="Y2948" i="2"/>
  <c r="Y2949" i="2"/>
  <c r="Y2950" i="2"/>
  <c r="Y2951" i="2"/>
  <c r="Y2952" i="2"/>
  <c r="Y2953" i="2"/>
  <c r="Y2954" i="2"/>
  <c r="Y2955" i="2"/>
  <c r="Y2956" i="2"/>
  <c r="Y2957" i="2"/>
  <c r="Y2958" i="2"/>
  <c r="Y2959" i="2"/>
  <c r="Y2960" i="2"/>
  <c r="Y2961" i="2"/>
  <c r="Y2962" i="2"/>
  <c r="Y2963" i="2"/>
  <c r="Y2964" i="2"/>
  <c r="Y2965" i="2"/>
  <c r="Y2966" i="2"/>
  <c r="Y2967" i="2"/>
  <c r="Y2968" i="2"/>
  <c r="Y2969" i="2"/>
  <c r="Y2970" i="2"/>
  <c r="Y2971" i="2"/>
  <c r="Y2972" i="2"/>
  <c r="Y2973" i="2"/>
  <c r="Y2974" i="2"/>
  <c r="Y2975" i="2"/>
  <c r="Y2976" i="2"/>
  <c r="Y2977" i="2"/>
  <c r="Y2978" i="2"/>
  <c r="Y2979" i="2"/>
  <c r="Y2980" i="2"/>
  <c r="Y2981" i="2"/>
  <c r="Y2982" i="2"/>
  <c r="Y2983" i="2"/>
  <c r="Y2984" i="2"/>
  <c r="Y2985" i="2"/>
  <c r="Y2986" i="2"/>
  <c r="Y2987" i="2"/>
  <c r="Y2988" i="2"/>
  <c r="Y2989" i="2"/>
  <c r="Y2990" i="2"/>
  <c r="Y2991" i="2"/>
  <c r="Y2992" i="2"/>
  <c r="Y2993" i="2"/>
  <c r="Y2994" i="2"/>
  <c r="Y2995" i="2"/>
  <c r="Y2996" i="2"/>
  <c r="Y2997" i="2"/>
  <c r="Y2998" i="2"/>
  <c r="Y2999" i="2"/>
  <c r="Y3000" i="2"/>
  <c r="Y3001" i="2"/>
  <c r="Y3002" i="2"/>
  <c r="Y3003" i="2"/>
  <c r="Y3004" i="2"/>
  <c r="Y3005" i="2"/>
  <c r="Y3006" i="2"/>
  <c r="Y3007" i="2"/>
  <c r="Y3008" i="2"/>
  <c r="Y3009" i="2"/>
  <c r="Y3010" i="2"/>
  <c r="Y3011" i="2"/>
  <c r="Y3012" i="2"/>
  <c r="Y3013" i="2"/>
  <c r="Y3014" i="2"/>
  <c r="Y3015" i="2"/>
  <c r="Y3016" i="2"/>
  <c r="Y3017" i="2"/>
  <c r="Y3018" i="2"/>
  <c r="Y3019" i="2"/>
  <c r="Y3020" i="2"/>
  <c r="Y3021" i="2"/>
  <c r="Y3022" i="2"/>
  <c r="Y3023" i="2"/>
  <c r="Y3024" i="2"/>
  <c r="Y3025" i="2"/>
  <c r="Y3026" i="2"/>
  <c r="Y3027" i="2"/>
  <c r="Y3028" i="2"/>
  <c r="Y3029" i="2"/>
  <c r="Y3030" i="2"/>
  <c r="Y3031" i="2"/>
  <c r="Y3032" i="2"/>
  <c r="Y3033" i="2"/>
  <c r="Y3034" i="2"/>
  <c r="Y3035" i="2"/>
  <c r="Y3036" i="2"/>
  <c r="Y3037" i="2"/>
  <c r="Y3038" i="2"/>
  <c r="Y3039" i="2"/>
  <c r="Y3040" i="2"/>
  <c r="Y3041" i="2"/>
  <c r="Y3042" i="2"/>
  <c r="Y3043" i="2"/>
  <c r="Y3044" i="2"/>
  <c r="Y3045" i="2"/>
  <c r="Y3046" i="2"/>
  <c r="Y3047" i="2"/>
  <c r="Y3048" i="2"/>
  <c r="Y3049" i="2"/>
  <c r="Y3050" i="2"/>
  <c r="Y3051" i="2"/>
  <c r="Y3052" i="2"/>
  <c r="Y3053" i="2"/>
  <c r="Y3054" i="2"/>
  <c r="Y3055" i="2"/>
  <c r="Y3056" i="2"/>
  <c r="Y3057" i="2"/>
  <c r="Y3058" i="2"/>
  <c r="Y3059" i="2"/>
  <c r="Y3060" i="2"/>
  <c r="Y3061" i="2"/>
  <c r="Y3062" i="2"/>
  <c r="Y3063" i="2"/>
  <c r="Y3064" i="2"/>
  <c r="Y3065" i="2"/>
  <c r="Y3066" i="2"/>
  <c r="Y3067" i="2"/>
  <c r="Y3068" i="2"/>
  <c r="Y3069" i="2"/>
  <c r="Y3070" i="2"/>
  <c r="Y3071" i="2"/>
  <c r="Y3072" i="2"/>
  <c r="Y3073" i="2"/>
  <c r="Y3074" i="2"/>
  <c r="Y3075" i="2"/>
  <c r="Y3076" i="2"/>
  <c r="Y3077" i="2"/>
  <c r="Y3078" i="2"/>
  <c r="Y3079" i="2"/>
  <c r="Y3080" i="2"/>
  <c r="Y3081" i="2"/>
  <c r="Y3082" i="2"/>
  <c r="Y3083" i="2"/>
  <c r="Y3084" i="2"/>
  <c r="Y3085" i="2"/>
  <c r="Y3086" i="2"/>
  <c r="Y3087" i="2"/>
  <c r="Y3088" i="2"/>
  <c r="Y3089" i="2"/>
  <c r="Y3090" i="2"/>
  <c r="Y3091" i="2"/>
  <c r="Y3092" i="2"/>
  <c r="Y3093" i="2"/>
  <c r="Y3094" i="2"/>
  <c r="Y3095" i="2"/>
  <c r="Y3096" i="2"/>
  <c r="Y3097" i="2"/>
  <c r="Y3098" i="2"/>
  <c r="Y3099" i="2"/>
  <c r="Y3100" i="2"/>
  <c r="Y3101" i="2"/>
  <c r="Y3102" i="2"/>
  <c r="Y3103" i="2"/>
  <c r="Y3104" i="2"/>
  <c r="Y3105" i="2"/>
  <c r="Y3106" i="2"/>
  <c r="Y3107" i="2"/>
  <c r="Y3108" i="2"/>
  <c r="Y3109" i="2"/>
  <c r="Y3110" i="2"/>
  <c r="Y3111" i="2"/>
  <c r="Y3112" i="2"/>
  <c r="Y3113" i="2"/>
  <c r="Y3114" i="2"/>
  <c r="Y3115" i="2"/>
  <c r="Y3116" i="2"/>
  <c r="Y3117" i="2"/>
  <c r="Y3118" i="2"/>
  <c r="Y3119" i="2"/>
  <c r="Y3120" i="2"/>
  <c r="Y3121" i="2"/>
  <c r="Y3122" i="2"/>
  <c r="Y3123" i="2"/>
  <c r="Y3124" i="2"/>
  <c r="Y3125" i="2"/>
  <c r="Y3126" i="2"/>
  <c r="Y3127" i="2"/>
  <c r="Y3128" i="2"/>
  <c r="Y3129" i="2"/>
  <c r="Y3130" i="2"/>
  <c r="Y3131" i="2"/>
  <c r="Y3132" i="2"/>
  <c r="Y3133" i="2"/>
  <c r="Y3134" i="2"/>
  <c r="Y3135" i="2"/>
  <c r="Y3136" i="2"/>
  <c r="Y3137" i="2"/>
  <c r="Y3138" i="2"/>
  <c r="Y3139" i="2"/>
  <c r="Y3140" i="2"/>
  <c r="Y3141" i="2"/>
  <c r="Y3142" i="2"/>
  <c r="Y3143" i="2"/>
  <c r="Y3144" i="2"/>
  <c r="Y3145" i="2"/>
  <c r="Y3146" i="2"/>
  <c r="Y3147" i="2"/>
  <c r="Y3148" i="2"/>
  <c r="Y3149" i="2"/>
  <c r="Y3150" i="2"/>
  <c r="Y3151" i="2"/>
  <c r="Y3152" i="2"/>
  <c r="Y3153" i="2"/>
  <c r="Y3154" i="2"/>
  <c r="Y3155" i="2"/>
  <c r="Y3156" i="2"/>
  <c r="Y3157" i="2"/>
  <c r="Y3158" i="2"/>
  <c r="Y3159" i="2"/>
  <c r="Y3160" i="2"/>
  <c r="Y3161" i="2"/>
  <c r="Y3162" i="2"/>
  <c r="Y3163" i="2"/>
  <c r="Y3164" i="2"/>
  <c r="Y3165" i="2"/>
  <c r="Y3166" i="2"/>
  <c r="Y3167" i="2"/>
  <c r="Y3168" i="2"/>
  <c r="Y3169" i="2"/>
  <c r="Y3170" i="2"/>
  <c r="Y3171" i="2"/>
  <c r="Y3172" i="2"/>
  <c r="Y3173" i="2"/>
  <c r="Y3174" i="2"/>
  <c r="Y3175" i="2"/>
  <c r="Y3176" i="2"/>
  <c r="Y3177" i="2"/>
  <c r="Y3178" i="2"/>
  <c r="Y3179" i="2"/>
  <c r="Y3180" i="2"/>
  <c r="Y3181" i="2"/>
  <c r="Y3182" i="2"/>
  <c r="Y3183" i="2"/>
  <c r="Y3184" i="2"/>
  <c r="Y3185" i="2"/>
  <c r="Y3186" i="2"/>
  <c r="Y3187" i="2"/>
  <c r="Y3188" i="2"/>
  <c r="Y3189" i="2"/>
  <c r="Y3190" i="2"/>
  <c r="Y3191" i="2"/>
  <c r="Y3192" i="2"/>
  <c r="Y3193" i="2"/>
  <c r="Y3194" i="2"/>
  <c r="Y3195" i="2"/>
  <c r="Y3196" i="2"/>
  <c r="Y3197" i="2"/>
  <c r="Y3198" i="2"/>
  <c r="Y3199" i="2"/>
  <c r="Y3200" i="2"/>
  <c r="Y3201" i="2"/>
  <c r="Y3202" i="2"/>
  <c r="Y3203" i="2"/>
  <c r="Y3204" i="2"/>
  <c r="Y3205" i="2"/>
  <c r="Y3206" i="2"/>
  <c r="Y3207" i="2"/>
  <c r="Y3208" i="2"/>
  <c r="Y3209" i="2"/>
  <c r="Y3210" i="2"/>
  <c r="Y3211" i="2"/>
  <c r="Y3212" i="2"/>
  <c r="Y3213" i="2"/>
  <c r="Y3214" i="2"/>
  <c r="Y3215" i="2"/>
  <c r="Y3216" i="2"/>
  <c r="Y3217" i="2"/>
  <c r="Y3218" i="2"/>
  <c r="Y3219" i="2"/>
  <c r="Y3220" i="2"/>
  <c r="Y3221" i="2"/>
  <c r="Y3222" i="2"/>
  <c r="Y3223" i="2"/>
  <c r="Y3224" i="2"/>
  <c r="Y3225" i="2"/>
  <c r="Y3226" i="2"/>
  <c r="Y3227" i="2"/>
  <c r="Y3228" i="2"/>
  <c r="Y3229" i="2"/>
  <c r="Y3230" i="2"/>
  <c r="Y3231" i="2"/>
  <c r="Y3232" i="2"/>
  <c r="Y3233" i="2"/>
  <c r="Y3234" i="2"/>
  <c r="Y3235" i="2"/>
  <c r="Y3236" i="2"/>
  <c r="Y3237" i="2"/>
  <c r="Y3238" i="2"/>
  <c r="Y3239" i="2"/>
  <c r="Y3240" i="2"/>
  <c r="Y3241" i="2"/>
  <c r="Y3242" i="2"/>
  <c r="Y3243" i="2"/>
  <c r="Y3244" i="2"/>
  <c r="Y3245" i="2"/>
  <c r="Y3246" i="2"/>
  <c r="Y3247" i="2"/>
  <c r="Y3248" i="2"/>
  <c r="Y3249" i="2"/>
  <c r="Y3250" i="2"/>
  <c r="Y3251" i="2"/>
  <c r="Y3252" i="2"/>
  <c r="Y3253" i="2"/>
  <c r="Y3254" i="2"/>
  <c r="Y3255" i="2"/>
  <c r="Y3256" i="2"/>
  <c r="Y3257" i="2"/>
  <c r="Y3258" i="2"/>
  <c r="Y3259" i="2"/>
  <c r="Y3260" i="2"/>
  <c r="Y3261" i="2"/>
  <c r="Y3262" i="2"/>
  <c r="Y3263" i="2"/>
  <c r="Y3264" i="2"/>
  <c r="Y3265" i="2"/>
  <c r="Y3266" i="2"/>
  <c r="Y3267" i="2"/>
  <c r="Y3268" i="2"/>
  <c r="Y3269" i="2"/>
  <c r="Y3270" i="2"/>
  <c r="Y3271" i="2"/>
  <c r="Y3272" i="2"/>
  <c r="Y3273" i="2"/>
  <c r="Y3274" i="2"/>
  <c r="Y3275" i="2"/>
  <c r="Y3276" i="2"/>
  <c r="Y3277" i="2"/>
  <c r="Y3278" i="2"/>
  <c r="Y3279" i="2"/>
  <c r="Y3280" i="2"/>
  <c r="Y3281" i="2"/>
  <c r="Y3282" i="2"/>
  <c r="Y3283" i="2"/>
  <c r="Y3284" i="2"/>
  <c r="Y3285" i="2"/>
  <c r="Y3286" i="2"/>
  <c r="Y3287" i="2"/>
  <c r="Y3288" i="2"/>
  <c r="Y3289" i="2"/>
  <c r="Y3290" i="2"/>
  <c r="Y3291" i="2"/>
  <c r="Y3292" i="2"/>
  <c r="Y3293" i="2"/>
  <c r="Y3294" i="2"/>
  <c r="Y3295" i="2"/>
  <c r="Y3296" i="2"/>
  <c r="Y3297" i="2"/>
  <c r="Y3298" i="2"/>
  <c r="Y3299" i="2"/>
  <c r="Y3300" i="2"/>
  <c r="Y3301" i="2"/>
  <c r="Y3302" i="2"/>
  <c r="Y3303" i="2"/>
  <c r="Y3304" i="2"/>
  <c r="Y3305" i="2"/>
  <c r="Y3306" i="2"/>
  <c r="Y3307" i="2"/>
  <c r="Y3308" i="2"/>
  <c r="Y3309" i="2"/>
  <c r="Y3310" i="2"/>
  <c r="Y3311" i="2"/>
  <c r="Y3312" i="2"/>
  <c r="Y3313" i="2"/>
  <c r="Y3314" i="2"/>
  <c r="Y3315" i="2"/>
  <c r="Y3316" i="2"/>
  <c r="Y3317" i="2"/>
  <c r="Y3318" i="2"/>
  <c r="Y3319" i="2"/>
  <c r="Y3320" i="2"/>
  <c r="Y3321" i="2"/>
  <c r="Y3322" i="2"/>
  <c r="Y3323" i="2"/>
  <c r="Y3324" i="2"/>
  <c r="Y3325" i="2"/>
  <c r="Y3326" i="2"/>
  <c r="Y3327" i="2"/>
  <c r="Y3328" i="2"/>
  <c r="Y3329" i="2"/>
  <c r="Y3330" i="2"/>
  <c r="Y3331" i="2"/>
  <c r="Y3332" i="2"/>
  <c r="Y3333" i="2"/>
  <c r="Y3334" i="2"/>
  <c r="Y3335" i="2"/>
  <c r="Y3336" i="2"/>
  <c r="Y3337" i="2"/>
  <c r="Y3338" i="2"/>
  <c r="Y3339" i="2"/>
  <c r="Y3340" i="2"/>
  <c r="Y3341" i="2"/>
  <c r="Y3342" i="2"/>
  <c r="Y3343" i="2"/>
  <c r="Y3344" i="2"/>
  <c r="Y3345" i="2"/>
  <c r="Y3346" i="2"/>
  <c r="Y3347" i="2"/>
  <c r="Y3348" i="2"/>
  <c r="Y3349" i="2"/>
  <c r="Y3350" i="2"/>
  <c r="Y3351" i="2"/>
  <c r="Y3352" i="2"/>
  <c r="Y3353" i="2"/>
  <c r="Y3354" i="2"/>
  <c r="Y3355" i="2"/>
  <c r="Y3356" i="2"/>
  <c r="Y3357" i="2"/>
  <c r="Y3358" i="2"/>
  <c r="Y3359" i="2"/>
  <c r="Y3360" i="2"/>
  <c r="Y3361" i="2"/>
  <c r="Y3362" i="2"/>
  <c r="Y3363" i="2"/>
  <c r="Y3364" i="2"/>
  <c r="Y3365" i="2"/>
  <c r="Y3366" i="2"/>
  <c r="Y3367" i="2"/>
  <c r="Y3368" i="2"/>
  <c r="Y3369" i="2"/>
  <c r="Y3370" i="2"/>
  <c r="Y3371" i="2"/>
  <c r="Y3372" i="2"/>
  <c r="Y3373" i="2"/>
  <c r="Y3374" i="2"/>
  <c r="Y3375" i="2"/>
  <c r="Y3376" i="2"/>
  <c r="Y3377" i="2"/>
  <c r="Y3378" i="2"/>
  <c r="Y3379" i="2"/>
  <c r="Y3380" i="2"/>
  <c r="Y3381" i="2"/>
  <c r="Y3382" i="2"/>
  <c r="Y3383" i="2"/>
  <c r="Y3384" i="2"/>
  <c r="Y3385" i="2"/>
  <c r="Y3386" i="2"/>
  <c r="Y3387" i="2"/>
  <c r="Y3388" i="2"/>
  <c r="Y3389" i="2"/>
  <c r="Y3390" i="2"/>
  <c r="Y3391" i="2"/>
  <c r="Y3392" i="2"/>
  <c r="Y3393" i="2"/>
  <c r="Y3394" i="2"/>
  <c r="Y3395" i="2"/>
  <c r="Y3396" i="2"/>
  <c r="Y3397" i="2"/>
  <c r="Y3398" i="2"/>
  <c r="Y3399" i="2"/>
  <c r="Y3400" i="2"/>
  <c r="Y3401" i="2"/>
  <c r="Y3402" i="2"/>
  <c r="Y3403" i="2"/>
  <c r="Y3404" i="2"/>
  <c r="Y3405" i="2"/>
  <c r="Y3406" i="2"/>
  <c r="Y3407" i="2"/>
  <c r="Y3408" i="2"/>
  <c r="Y3409" i="2"/>
  <c r="Y3410" i="2"/>
  <c r="Y3411" i="2"/>
  <c r="Y3412" i="2"/>
  <c r="Y3413" i="2"/>
  <c r="Y3414" i="2"/>
  <c r="Y3415" i="2"/>
  <c r="Y3416" i="2"/>
  <c r="Y3417" i="2"/>
  <c r="Y3418" i="2"/>
  <c r="Y3419" i="2"/>
  <c r="Y3420" i="2"/>
  <c r="Y3421" i="2"/>
  <c r="Y3422" i="2"/>
  <c r="Y3423" i="2"/>
  <c r="Y3424" i="2"/>
  <c r="Y3425" i="2"/>
  <c r="Y3426" i="2"/>
  <c r="Y3427" i="2"/>
  <c r="Y3428" i="2"/>
  <c r="Y3429" i="2"/>
  <c r="Y3430" i="2"/>
  <c r="Y3431" i="2"/>
  <c r="Y3432" i="2"/>
  <c r="Y3433" i="2"/>
  <c r="Y3434" i="2"/>
  <c r="Y3435" i="2"/>
  <c r="Y3436" i="2"/>
  <c r="Y3437" i="2"/>
  <c r="Y3438" i="2"/>
  <c r="Y3439" i="2"/>
  <c r="Y3440" i="2"/>
  <c r="Y3441" i="2"/>
  <c r="Y3442" i="2"/>
  <c r="Y3443" i="2"/>
  <c r="Y3444" i="2"/>
  <c r="Y3445" i="2"/>
  <c r="Y3446" i="2"/>
  <c r="Y3447" i="2"/>
  <c r="Y3448" i="2"/>
  <c r="Y3449" i="2"/>
  <c r="Y3450" i="2"/>
  <c r="Y3451" i="2"/>
  <c r="Y3452" i="2"/>
  <c r="Y3453" i="2"/>
  <c r="Y3454" i="2"/>
  <c r="Y3455" i="2"/>
  <c r="Y3456" i="2"/>
  <c r="Y3457" i="2"/>
  <c r="Y3458" i="2"/>
  <c r="Y3459" i="2"/>
  <c r="Y3460" i="2"/>
  <c r="Y3461" i="2"/>
  <c r="Y3462" i="2"/>
  <c r="Y3463" i="2"/>
  <c r="Y3464" i="2"/>
  <c r="Y3465" i="2"/>
  <c r="Y3466" i="2"/>
  <c r="Y3467" i="2"/>
  <c r="Y3468" i="2"/>
  <c r="Y3469" i="2"/>
  <c r="Y3470" i="2"/>
  <c r="Y3471" i="2"/>
  <c r="Y3472" i="2"/>
  <c r="Y3473" i="2"/>
  <c r="Y3474" i="2"/>
  <c r="Y3475" i="2"/>
  <c r="Y3476" i="2"/>
  <c r="Y3477" i="2"/>
  <c r="Y3478" i="2"/>
  <c r="Y3479" i="2"/>
  <c r="Y3480" i="2"/>
  <c r="Y3481" i="2"/>
  <c r="Y3482" i="2"/>
  <c r="Y3483" i="2"/>
  <c r="Y3484" i="2"/>
  <c r="Y3485" i="2"/>
  <c r="Y3486" i="2"/>
  <c r="Y3487" i="2"/>
  <c r="Y3488" i="2"/>
  <c r="Y3489" i="2"/>
  <c r="Y3490" i="2"/>
  <c r="Y3491" i="2"/>
  <c r="Y3492" i="2"/>
  <c r="Y3493" i="2"/>
  <c r="Y3494" i="2"/>
  <c r="Y3495" i="2"/>
  <c r="Y3496" i="2"/>
  <c r="Y3497" i="2"/>
  <c r="Y3498" i="2"/>
  <c r="Y3499" i="2"/>
  <c r="Y3500" i="2"/>
  <c r="Y3501" i="2"/>
  <c r="Y3502" i="2"/>
  <c r="Y3503" i="2"/>
  <c r="Y3504" i="2"/>
  <c r="Y3505" i="2"/>
  <c r="Y3506" i="2"/>
  <c r="Y3507" i="2"/>
  <c r="Y3508" i="2"/>
  <c r="Y3509" i="2"/>
  <c r="Y3510" i="2"/>
  <c r="Y3511" i="2"/>
  <c r="Y3512" i="2"/>
  <c r="Y3513" i="2"/>
  <c r="Y3514" i="2"/>
  <c r="Y3515" i="2"/>
  <c r="Y3516" i="2"/>
  <c r="Y3517" i="2"/>
  <c r="Y3518" i="2"/>
  <c r="Y3519" i="2"/>
  <c r="Y3520" i="2"/>
  <c r="Y3521" i="2"/>
  <c r="Y3522" i="2"/>
  <c r="Y3523" i="2"/>
  <c r="Y3524" i="2"/>
  <c r="Y3525" i="2"/>
  <c r="Y3526" i="2"/>
  <c r="Y3527" i="2"/>
  <c r="Y3528" i="2"/>
  <c r="Y3529" i="2"/>
  <c r="Y3530" i="2"/>
  <c r="Y3531" i="2"/>
  <c r="Y3532" i="2"/>
  <c r="Y3533" i="2"/>
  <c r="Y3534" i="2"/>
  <c r="Y3535" i="2"/>
  <c r="Y3536" i="2"/>
  <c r="Y3537" i="2"/>
  <c r="Y3538" i="2"/>
  <c r="Y3539" i="2"/>
  <c r="Y3540" i="2"/>
  <c r="Y3541" i="2"/>
  <c r="Y3542" i="2"/>
  <c r="Y3543" i="2"/>
  <c r="Y3544" i="2"/>
  <c r="Y3545" i="2"/>
  <c r="Y3546" i="2"/>
  <c r="Y3547" i="2"/>
  <c r="Y3548" i="2"/>
  <c r="Y3549" i="2"/>
  <c r="Y3550" i="2"/>
  <c r="Y3551" i="2"/>
  <c r="Y3552" i="2"/>
  <c r="Y3553" i="2"/>
  <c r="Y3554" i="2"/>
  <c r="Y3555" i="2"/>
  <c r="Y3556" i="2"/>
  <c r="Y3557" i="2"/>
  <c r="Y3558" i="2"/>
  <c r="Y3559" i="2"/>
  <c r="Y3560" i="2"/>
  <c r="Y3561" i="2"/>
  <c r="Y3562" i="2"/>
  <c r="Y3563" i="2"/>
  <c r="Y3564" i="2"/>
  <c r="Y3565" i="2"/>
  <c r="Y3566" i="2"/>
  <c r="Y3567" i="2"/>
  <c r="Y3568" i="2"/>
  <c r="Y3569" i="2"/>
  <c r="Y3570" i="2"/>
  <c r="Y3571" i="2"/>
  <c r="Y3572" i="2"/>
  <c r="Y3573" i="2"/>
  <c r="Y3574" i="2"/>
  <c r="Y3575" i="2"/>
  <c r="Y3576" i="2"/>
  <c r="Y3577" i="2"/>
  <c r="Y3578" i="2"/>
  <c r="Y3579" i="2"/>
  <c r="Y3580" i="2"/>
  <c r="Y3581" i="2"/>
  <c r="Y3582" i="2"/>
  <c r="Y3583" i="2"/>
  <c r="Y3584" i="2"/>
  <c r="Y3585" i="2"/>
  <c r="Y3586" i="2"/>
  <c r="Y3587" i="2"/>
  <c r="Y3588" i="2"/>
  <c r="Y3589" i="2"/>
  <c r="Y3590" i="2"/>
  <c r="Y3591" i="2"/>
  <c r="Y3592" i="2"/>
  <c r="Y3593" i="2"/>
  <c r="Y3594" i="2"/>
  <c r="Y3595" i="2"/>
  <c r="Y3596" i="2"/>
  <c r="Y3597" i="2"/>
  <c r="Y3598" i="2"/>
  <c r="Y3599" i="2"/>
  <c r="Y3600" i="2"/>
  <c r="Y3601" i="2"/>
  <c r="Y3602" i="2"/>
  <c r="Y3603" i="2"/>
  <c r="Y3604" i="2"/>
  <c r="Y3605" i="2"/>
  <c r="Y3606" i="2"/>
  <c r="Y3607" i="2"/>
  <c r="Y3608" i="2"/>
  <c r="Y3609" i="2"/>
  <c r="Y3610" i="2"/>
  <c r="Y3611" i="2"/>
  <c r="Y3612" i="2"/>
  <c r="Y3613" i="2"/>
  <c r="Y3614" i="2"/>
  <c r="Y3615" i="2"/>
  <c r="Y3616" i="2"/>
  <c r="Y3617" i="2"/>
  <c r="Y3618" i="2"/>
  <c r="Y3619" i="2"/>
  <c r="Y3620" i="2"/>
  <c r="Y3621" i="2"/>
  <c r="Y3622" i="2"/>
  <c r="Y3623" i="2"/>
  <c r="Y3624" i="2"/>
  <c r="Y3625" i="2"/>
  <c r="Y3626" i="2"/>
  <c r="Y3627" i="2"/>
  <c r="Y3628" i="2"/>
  <c r="Y3629" i="2"/>
  <c r="Y3630" i="2"/>
  <c r="Y3631" i="2"/>
  <c r="Y3632" i="2"/>
  <c r="Y3633" i="2"/>
  <c r="Y3634" i="2"/>
  <c r="Y3635" i="2"/>
  <c r="Y3636" i="2"/>
  <c r="Y3637" i="2"/>
  <c r="Y3638" i="2"/>
  <c r="Y3639" i="2"/>
  <c r="Y3640" i="2"/>
  <c r="Y3641" i="2"/>
  <c r="Y3642" i="2"/>
  <c r="Y3643" i="2"/>
  <c r="Y3644" i="2"/>
  <c r="Y3645" i="2"/>
  <c r="Y3646" i="2"/>
  <c r="Y3647" i="2"/>
  <c r="Y3648" i="2"/>
  <c r="Y3649" i="2"/>
  <c r="Y3650" i="2"/>
  <c r="Y3651" i="2"/>
  <c r="Y3652" i="2"/>
  <c r="Y3653" i="2"/>
  <c r="Y3654" i="2"/>
  <c r="Y3655" i="2"/>
  <c r="Y3656" i="2"/>
  <c r="Y3657" i="2"/>
  <c r="Y3658" i="2"/>
  <c r="Y3659" i="2"/>
  <c r="Y3660" i="2"/>
  <c r="Y3661" i="2"/>
  <c r="Y3662" i="2"/>
  <c r="Y3663" i="2"/>
  <c r="Y3664" i="2"/>
  <c r="Y3665" i="2"/>
  <c r="Y3666" i="2"/>
  <c r="Y3667" i="2"/>
  <c r="Y3668" i="2"/>
  <c r="Y3669" i="2"/>
  <c r="Y3670" i="2"/>
  <c r="Y3671" i="2"/>
  <c r="Y3672" i="2"/>
  <c r="Y3673" i="2"/>
  <c r="Y3674" i="2"/>
  <c r="Y3675" i="2"/>
  <c r="Y3676" i="2"/>
  <c r="Y3677" i="2"/>
  <c r="Y3678" i="2"/>
  <c r="Y3679" i="2"/>
  <c r="Y3680" i="2"/>
  <c r="Y3681" i="2"/>
  <c r="Y3682" i="2"/>
  <c r="Y3683" i="2"/>
  <c r="Y3684" i="2"/>
  <c r="Y3685" i="2"/>
  <c r="Y3686" i="2"/>
  <c r="Y3687" i="2"/>
  <c r="Y3688" i="2"/>
  <c r="Y3689" i="2"/>
  <c r="Y3690" i="2"/>
  <c r="Y3691" i="2"/>
  <c r="Y3692" i="2"/>
  <c r="Y3693" i="2"/>
  <c r="Y3694" i="2"/>
  <c r="Y3695" i="2"/>
  <c r="Y3696" i="2"/>
  <c r="Y3697" i="2"/>
  <c r="Y3698" i="2"/>
  <c r="Y3699" i="2"/>
  <c r="Y3700" i="2"/>
  <c r="Y3701" i="2"/>
  <c r="Y3702" i="2"/>
  <c r="Y3703" i="2"/>
  <c r="Y3704" i="2"/>
  <c r="Y3705" i="2"/>
  <c r="Y3706" i="2"/>
  <c r="Y3707" i="2"/>
  <c r="Y3708" i="2"/>
  <c r="Y3709" i="2"/>
  <c r="Y3710" i="2"/>
  <c r="Y3711" i="2"/>
  <c r="Y3712" i="2"/>
  <c r="Y3713" i="2"/>
  <c r="Y3714" i="2"/>
  <c r="Y3715" i="2"/>
  <c r="Y3716" i="2"/>
  <c r="Y3717" i="2"/>
  <c r="Y3718" i="2"/>
  <c r="Y3719" i="2"/>
  <c r="Y3720" i="2"/>
  <c r="Y3721" i="2"/>
  <c r="Y3722" i="2"/>
  <c r="Y3723" i="2"/>
  <c r="Y3724" i="2"/>
  <c r="Y3725" i="2"/>
  <c r="Y3726" i="2"/>
  <c r="Y3727" i="2"/>
  <c r="Y3728" i="2"/>
  <c r="Y3729" i="2"/>
  <c r="Y3730" i="2"/>
  <c r="Y3731" i="2"/>
  <c r="Y3732" i="2"/>
  <c r="Y3733" i="2"/>
  <c r="Y3734" i="2"/>
  <c r="Y3735" i="2"/>
  <c r="Y3736" i="2"/>
  <c r="Y3737" i="2"/>
  <c r="Y3738" i="2"/>
  <c r="Y3739" i="2"/>
  <c r="Y3740" i="2"/>
  <c r="Y3741" i="2"/>
  <c r="Y3742" i="2"/>
  <c r="Y3743" i="2"/>
  <c r="Y3744" i="2"/>
  <c r="Y3745" i="2"/>
  <c r="Y3746" i="2"/>
  <c r="Y3747" i="2"/>
  <c r="Y3748" i="2"/>
  <c r="Y3749" i="2"/>
  <c r="Y3750" i="2"/>
  <c r="Y3751" i="2"/>
  <c r="Y3752" i="2"/>
  <c r="Y3753" i="2"/>
  <c r="Y3754" i="2"/>
  <c r="Y3755" i="2"/>
  <c r="Y3756" i="2"/>
  <c r="Y3757" i="2"/>
  <c r="Y3758" i="2"/>
  <c r="Y3759" i="2"/>
  <c r="Y3760" i="2"/>
  <c r="Y3761" i="2"/>
  <c r="Y3762" i="2"/>
  <c r="Y3763" i="2"/>
  <c r="Y3764" i="2"/>
  <c r="Y3765" i="2"/>
  <c r="Y3766" i="2"/>
  <c r="Y3767" i="2"/>
  <c r="Y3768" i="2"/>
  <c r="Y3769" i="2"/>
  <c r="Y3770" i="2"/>
  <c r="Y3771" i="2"/>
  <c r="Y3772" i="2"/>
  <c r="Y3773" i="2"/>
  <c r="Y3774" i="2"/>
  <c r="Y3775" i="2"/>
  <c r="Y3776" i="2"/>
  <c r="Y3777" i="2"/>
  <c r="Y3778" i="2"/>
  <c r="Y3779" i="2"/>
  <c r="Y3780" i="2"/>
  <c r="Y3781" i="2"/>
  <c r="Y3782" i="2"/>
  <c r="Y3783" i="2"/>
  <c r="Y3784" i="2"/>
  <c r="Y3785" i="2"/>
  <c r="Y3786" i="2"/>
  <c r="Y3787" i="2"/>
  <c r="Y3788" i="2"/>
  <c r="Y3789" i="2"/>
  <c r="Y3790" i="2"/>
  <c r="Y3791" i="2"/>
  <c r="Y3792" i="2"/>
  <c r="Y3793" i="2"/>
  <c r="Y3794" i="2"/>
  <c r="Y3795" i="2"/>
  <c r="Y3796" i="2"/>
  <c r="Y3797" i="2"/>
  <c r="Y3798" i="2"/>
  <c r="Y3799" i="2"/>
  <c r="Y3800" i="2"/>
  <c r="Y3801" i="2"/>
  <c r="Y3802" i="2"/>
  <c r="Y3803" i="2"/>
  <c r="Y3804" i="2"/>
  <c r="Y3805" i="2"/>
  <c r="Y3806" i="2"/>
  <c r="Y3807" i="2"/>
  <c r="Y3808" i="2"/>
  <c r="Y3809" i="2"/>
  <c r="Y3810" i="2"/>
  <c r="Y3811" i="2"/>
  <c r="Y3812" i="2"/>
  <c r="Y3813" i="2"/>
  <c r="Y3814" i="2"/>
  <c r="Y3815" i="2"/>
  <c r="Y3816" i="2"/>
  <c r="Y3817" i="2"/>
  <c r="Y3818" i="2"/>
  <c r="Y3819" i="2"/>
  <c r="Y3820" i="2"/>
  <c r="Y3821" i="2"/>
  <c r="Y3822" i="2"/>
  <c r="Y3823" i="2"/>
  <c r="Y3824" i="2"/>
  <c r="Y3825" i="2"/>
  <c r="Y3826" i="2"/>
  <c r="Y3827" i="2"/>
  <c r="Y3828" i="2"/>
  <c r="Y3829" i="2"/>
  <c r="Y3830" i="2"/>
  <c r="Y3831" i="2"/>
  <c r="Y3832" i="2"/>
  <c r="Y3833" i="2"/>
  <c r="Y3834" i="2"/>
  <c r="Y3835" i="2"/>
  <c r="Y3836" i="2"/>
  <c r="Y3837" i="2"/>
  <c r="Y3838" i="2"/>
  <c r="Y3839" i="2"/>
  <c r="Y3840" i="2"/>
  <c r="Y3841" i="2"/>
  <c r="Y3842" i="2"/>
  <c r="Y3843" i="2"/>
  <c r="Y3844" i="2"/>
  <c r="Y3845" i="2"/>
  <c r="Y3846" i="2"/>
  <c r="Y3847" i="2"/>
  <c r="Y3848" i="2"/>
  <c r="Y3849" i="2"/>
  <c r="Y3850" i="2"/>
  <c r="Y3851" i="2"/>
  <c r="Y3852" i="2"/>
  <c r="Y3853" i="2"/>
  <c r="Y3854" i="2"/>
  <c r="Y3855" i="2"/>
  <c r="Y3856" i="2"/>
  <c r="Y3857" i="2"/>
  <c r="Y3858" i="2"/>
  <c r="Y3859" i="2"/>
  <c r="Y3860" i="2"/>
  <c r="Y3861" i="2"/>
  <c r="Y3862" i="2"/>
  <c r="Y3863" i="2"/>
  <c r="Y3864" i="2"/>
  <c r="Y3865" i="2"/>
  <c r="Y3866" i="2"/>
  <c r="Y3867" i="2"/>
  <c r="Y3868" i="2"/>
  <c r="Y3869" i="2"/>
  <c r="Y3870" i="2"/>
  <c r="Y3871" i="2"/>
  <c r="Y3872" i="2"/>
  <c r="Y3873" i="2"/>
  <c r="Y3874" i="2"/>
  <c r="Y3875" i="2"/>
  <c r="Y3876" i="2"/>
  <c r="Y3877" i="2"/>
  <c r="Y3878" i="2"/>
  <c r="Y3879" i="2"/>
  <c r="Y3880" i="2"/>
  <c r="Y3881" i="2"/>
  <c r="Y3882" i="2"/>
  <c r="Y3883" i="2"/>
  <c r="Y3884" i="2"/>
  <c r="Y3885" i="2"/>
  <c r="Y3886" i="2"/>
  <c r="Y3887" i="2"/>
  <c r="Y3888" i="2"/>
  <c r="Y3889" i="2"/>
  <c r="Y3890" i="2"/>
  <c r="Y3891" i="2"/>
  <c r="Y3892" i="2"/>
  <c r="Y3893" i="2"/>
  <c r="Y3894" i="2"/>
  <c r="Y3895" i="2"/>
  <c r="Y3896" i="2"/>
  <c r="Y3897" i="2"/>
  <c r="Y3898" i="2"/>
  <c r="Y3899" i="2"/>
  <c r="Y3900" i="2"/>
  <c r="Y3901" i="2"/>
  <c r="Y3902" i="2"/>
  <c r="Y3903" i="2"/>
  <c r="Y3904" i="2"/>
  <c r="Y3905" i="2"/>
  <c r="Y3906" i="2"/>
  <c r="Y3907" i="2"/>
  <c r="Y3908" i="2"/>
  <c r="Y3909" i="2"/>
  <c r="Y3910" i="2"/>
  <c r="Y3911" i="2"/>
  <c r="Y3912" i="2"/>
  <c r="Y3913" i="2"/>
  <c r="Y3914" i="2"/>
  <c r="Y3915" i="2"/>
  <c r="Y3916" i="2"/>
  <c r="Y3917" i="2"/>
  <c r="Y3918" i="2"/>
  <c r="Y3919" i="2"/>
  <c r="Y3920" i="2"/>
  <c r="Y3921" i="2"/>
  <c r="Y3922" i="2"/>
  <c r="Y3923" i="2"/>
  <c r="Y3924" i="2"/>
  <c r="Y3925" i="2"/>
  <c r="Y3926" i="2"/>
  <c r="Y3927" i="2"/>
  <c r="Y3928" i="2"/>
  <c r="Y3929" i="2"/>
  <c r="Y3930" i="2"/>
  <c r="Y3931" i="2"/>
  <c r="Y3932" i="2"/>
  <c r="Y3933" i="2"/>
  <c r="Y3934" i="2"/>
  <c r="Y3935" i="2"/>
  <c r="Y3936" i="2"/>
  <c r="Y3937" i="2"/>
  <c r="Y3938" i="2"/>
  <c r="Y3939" i="2"/>
  <c r="Y3940" i="2"/>
  <c r="Y3941" i="2"/>
  <c r="Y3942" i="2"/>
  <c r="Y3943" i="2"/>
  <c r="Y3944" i="2"/>
  <c r="Y3945" i="2"/>
  <c r="Y3946" i="2"/>
  <c r="Y3947" i="2"/>
  <c r="Y3948" i="2"/>
  <c r="Y3949" i="2"/>
  <c r="Y3950" i="2"/>
  <c r="Y3951" i="2"/>
  <c r="Y3952" i="2"/>
  <c r="Y3953" i="2"/>
  <c r="Y3954" i="2"/>
  <c r="Y3955" i="2"/>
  <c r="Y3956" i="2"/>
  <c r="Y3957" i="2"/>
  <c r="Y3958" i="2"/>
  <c r="Y3959" i="2"/>
  <c r="Y3960" i="2"/>
  <c r="Y3961" i="2"/>
  <c r="Y3962" i="2"/>
  <c r="Y3963" i="2"/>
  <c r="Y3964" i="2"/>
  <c r="Y3965" i="2"/>
  <c r="Y3966" i="2"/>
  <c r="Y3967" i="2"/>
  <c r="Y3968" i="2"/>
  <c r="Y3969" i="2"/>
  <c r="Y3970" i="2"/>
  <c r="Y3971" i="2"/>
  <c r="Y3972" i="2"/>
  <c r="Y3973" i="2"/>
  <c r="Y3974" i="2"/>
  <c r="Y3975" i="2"/>
  <c r="Y3976" i="2"/>
  <c r="Y3977" i="2"/>
  <c r="Y3978" i="2"/>
  <c r="Y3979" i="2"/>
  <c r="Y3980" i="2"/>
  <c r="Y3981" i="2"/>
  <c r="Y3982" i="2"/>
  <c r="Y3983" i="2"/>
  <c r="Y3984" i="2"/>
  <c r="Y3985" i="2"/>
  <c r="Y3986" i="2"/>
  <c r="Y3987" i="2"/>
  <c r="Y3988" i="2"/>
  <c r="Y3989" i="2"/>
  <c r="Y3990" i="2"/>
  <c r="Y3991" i="2"/>
  <c r="Y3992" i="2"/>
  <c r="Y3993" i="2"/>
  <c r="Y3994" i="2"/>
  <c r="Y3995" i="2"/>
  <c r="Y3996" i="2"/>
  <c r="Y3997" i="2"/>
  <c r="Y3998" i="2"/>
  <c r="Y3999" i="2"/>
  <c r="Y4000" i="2"/>
  <c r="Y4001" i="2"/>
  <c r="Y4002" i="2"/>
  <c r="Y4003" i="2"/>
  <c r="Y4004" i="2"/>
  <c r="Y4005" i="2"/>
  <c r="Y4006" i="2"/>
  <c r="Y4007" i="2"/>
  <c r="Y4008" i="2"/>
  <c r="Y4009" i="2"/>
  <c r="Y4010" i="2"/>
  <c r="Y4011" i="2"/>
  <c r="Y4012" i="2"/>
  <c r="Y4013" i="2"/>
  <c r="Y4014" i="2"/>
  <c r="Y4015" i="2"/>
  <c r="Y4016" i="2"/>
  <c r="Y4017" i="2"/>
  <c r="Y4018" i="2"/>
  <c r="Y4019" i="2"/>
  <c r="Y4020" i="2"/>
  <c r="Y4021" i="2"/>
  <c r="Y4022" i="2"/>
  <c r="Y4023" i="2"/>
  <c r="Y4024" i="2"/>
  <c r="Y4025" i="2"/>
  <c r="Y4026" i="2"/>
  <c r="Y4027" i="2"/>
  <c r="Y4028" i="2"/>
  <c r="Y4029" i="2"/>
  <c r="Y4030" i="2"/>
  <c r="Y4031" i="2"/>
  <c r="Y4032" i="2"/>
  <c r="Y4033" i="2"/>
  <c r="Y4034" i="2"/>
  <c r="Y4035" i="2"/>
  <c r="Y4036" i="2"/>
  <c r="Y4037" i="2"/>
  <c r="Y4038" i="2"/>
  <c r="Y4039" i="2"/>
  <c r="Y4040" i="2"/>
  <c r="Y4041" i="2"/>
  <c r="Y4042" i="2"/>
  <c r="Y4043" i="2"/>
  <c r="Y4044" i="2"/>
  <c r="Y4045" i="2"/>
  <c r="Y4046" i="2"/>
  <c r="Y4047" i="2"/>
  <c r="Y4048" i="2"/>
  <c r="Y4049" i="2"/>
  <c r="Y4050" i="2"/>
  <c r="Y4051" i="2"/>
  <c r="Y4052" i="2"/>
  <c r="Y4053" i="2"/>
  <c r="Y4054" i="2"/>
  <c r="Y4055" i="2"/>
  <c r="Y4056" i="2"/>
  <c r="Y4057" i="2"/>
  <c r="Y4058" i="2"/>
  <c r="Y4059" i="2"/>
  <c r="Y4060" i="2"/>
  <c r="Y4061" i="2"/>
  <c r="Y4062" i="2"/>
  <c r="Y4063" i="2"/>
  <c r="Y4064" i="2"/>
  <c r="Y4065" i="2"/>
  <c r="Y4066" i="2"/>
  <c r="Y4067" i="2"/>
  <c r="Y4068" i="2"/>
  <c r="Y4069" i="2"/>
  <c r="Y4070" i="2"/>
  <c r="Y4071" i="2"/>
  <c r="Y4072" i="2"/>
  <c r="Y4073" i="2"/>
  <c r="Y4074" i="2"/>
  <c r="Y4075" i="2"/>
  <c r="Y4076" i="2"/>
  <c r="Y4077" i="2"/>
  <c r="Y4078" i="2"/>
  <c r="Y4079" i="2"/>
  <c r="Y4080" i="2"/>
  <c r="Y4081" i="2"/>
  <c r="Y4082" i="2"/>
  <c r="Y4083" i="2"/>
  <c r="Y4084" i="2"/>
  <c r="Y4085" i="2"/>
  <c r="Y4086" i="2"/>
  <c r="Y4087" i="2"/>
  <c r="Y4088" i="2"/>
  <c r="Y4089" i="2"/>
  <c r="Y4090" i="2"/>
  <c r="Y4091" i="2"/>
  <c r="Y4092" i="2"/>
  <c r="Y4093" i="2"/>
  <c r="Y4094" i="2"/>
  <c r="Y4095" i="2"/>
  <c r="Y4096" i="2"/>
  <c r="Y4097" i="2"/>
  <c r="Y4098" i="2"/>
  <c r="Y4099" i="2"/>
  <c r="Y4100" i="2"/>
  <c r="Y4101" i="2"/>
  <c r="Y4102" i="2"/>
  <c r="Y4103" i="2"/>
  <c r="Y4104" i="2"/>
  <c r="Y4105" i="2"/>
  <c r="Y4106" i="2"/>
  <c r="Y4107" i="2"/>
  <c r="Y4108" i="2"/>
  <c r="Y4109" i="2"/>
  <c r="Y4110" i="2"/>
  <c r="Y4111" i="2"/>
  <c r="Y4112" i="2"/>
  <c r="Y4113" i="2"/>
  <c r="Y4114" i="2"/>
  <c r="Y4115" i="2"/>
  <c r="Y4116" i="2"/>
  <c r="Y4117" i="2"/>
  <c r="Y4118" i="2"/>
  <c r="Y4119" i="2"/>
  <c r="Y4120" i="2"/>
  <c r="Y4121" i="2"/>
  <c r="Y4122" i="2"/>
  <c r="Y4123" i="2"/>
  <c r="Y4124" i="2"/>
  <c r="Y4125" i="2"/>
  <c r="Y4126" i="2"/>
  <c r="Y4127" i="2"/>
  <c r="Y4128" i="2"/>
  <c r="Y4129" i="2"/>
  <c r="Y4130" i="2"/>
  <c r="Y4131" i="2"/>
  <c r="Y4132" i="2"/>
  <c r="Y4133" i="2"/>
  <c r="Y4134" i="2"/>
  <c r="Y4135" i="2"/>
  <c r="Y4136" i="2"/>
  <c r="Y4137" i="2"/>
  <c r="Y4138" i="2"/>
  <c r="Y4139" i="2"/>
  <c r="Y4140" i="2"/>
  <c r="Y4141" i="2"/>
  <c r="Y4142" i="2"/>
  <c r="Y4143" i="2"/>
  <c r="Y4144" i="2"/>
  <c r="Y4145" i="2"/>
  <c r="Y4146" i="2"/>
  <c r="Y4147" i="2"/>
  <c r="Y4148" i="2"/>
  <c r="Y4149" i="2"/>
  <c r="Y4150" i="2"/>
  <c r="Y4151" i="2"/>
  <c r="Y4152" i="2"/>
  <c r="Y4153" i="2"/>
  <c r="Y4154" i="2"/>
  <c r="Y4155" i="2"/>
  <c r="Y4156" i="2"/>
  <c r="Y4157" i="2"/>
  <c r="Y4158" i="2"/>
  <c r="Y4159" i="2"/>
  <c r="Y4160" i="2"/>
  <c r="Y4161" i="2"/>
  <c r="Y4162" i="2"/>
  <c r="Y4163" i="2"/>
  <c r="Y4164" i="2"/>
  <c r="Y4165" i="2"/>
  <c r="Y4166" i="2"/>
  <c r="Y4167" i="2"/>
  <c r="Y4168" i="2"/>
  <c r="Y4169" i="2"/>
  <c r="Y4170" i="2"/>
  <c r="Y4171" i="2"/>
  <c r="Y4172" i="2"/>
  <c r="Y4173" i="2"/>
  <c r="Y4174" i="2"/>
  <c r="Y4175" i="2"/>
  <c r="Y4176" i="2"/>
  <c r="Y4177" i="2"/>
  <c r="Y4178" i="2"/>
  <c r="Y4179" i="2"/>
  <c r="Y4180" i="2"/>
  <c r="Y4181" i="2"/>
  <c r="Y4182" i="2"/>
  <c r="Y4183" i="2"/>
  <c r="Y4184" i="2"/>
  <c r="Y4185" i="2"/>
  <c r="Y4186" i="2"/>
  <c r="Y4187" i="2"/>
  <c r="Y4188" i="2"/>
  <c r="Y4189" i="2"/>
  <c r="Y4190" i="2"/>
  <c r="Y4191" i="2"/>
  <c r="Y4192" i="2"/>
  <c r="Y4193" i="2"/>
  <c r="Y4194" i="2"/>
  <c r="Y4195" i="2"/>
  <c r="Y4196" i="2"/>
  <c r="Y4197" i="2"/>
  <c r="Y4198" i="2"/>
  <c r="Y4199" i="2"/>
  <c r="Y4200" i="2"/>
  <c r="Y4201" i="2"/>
  <c r="Y4202" i="2"/>
  <c r="Y4203" i="2"/>
  <c r="Y4204" i="2"/>
  <c r="Y4205" i="2"/>
  <c r="Y4206" i="2"/>
  <c r="Y4207" i="2"/>
  <c r="Y4208" i="2"/>
  <c r="Y4209" i="2"/>
  <c r="Y4210" i="2"/>
  <c r="Y4211" i="2"/>
  <c r="Y4212" i="2"/>
  <c r="Y4213" i="2"/>
  <c r="Y4214" i="2"/>
  <c r="Y4215" i="2"/>
  <c r="Y4216" i="2"/>
  <c r="Y4217" i="2"/>
  <c r="Y4218" i="2"/>
  <c r="Y4219" i="2"/>
  <c r="Y4220" i="2"/>
  <c r="Y4221" i="2"/>
  <c r="Y4222" i="2"/>
  <c r="Y4223" i="2"/>
  <c r="Y4224" i="2"/>
  <c r="Y4225" i="2"/>
  <c r="Y4226" i="2"/>
  <c r="Y4227" i="2"/>
  <c r="Y4228" i="2"/>
  <c r="Y4229" i="2"/>
  <c r="Y4230" i="2"/>
  <c r="Y4231" i="2"/>
  <c r="Y4232" i="2"/>
  <c r="Y4233" i="2"/>
  <c r="Y4234" i="2"/>
  <c r="Y4235" i="2"/>
  <c r="Y4236" i="2"/>
  <c r="Y4237" i="2"/>
  <c r="Y4238" i="2"/>
  <c r="Y4239" i="2"/>
  <c r="Y4240" i="2"/>
  <c r="Y4241" i="2"/>
  <c r="Y4242" i="2"/>
  <c r="Y4243" i="2"/>
  <c r="Y4244" i="2"/>
  <c r="Y4245" i="2"/>
  <c r="Y4246" i="2"/>
  <c r="Y4247" i="2"/>
  <c r="Y4248" i="2"/>
  <c r="Y4249" i="2"/>
  <c r="Y4250" i="2"/>
  <c r="Y4251" i="2"/>
  <c r="Y4252" i="2"/>
  <c r="Y4253" i="2"/>
  <c r="Y4254" i="2"/>
  <c r="Y4255" i="2"/>
  <c r="Y4256" i="2"/>
  <c r="Y4257" i="2"/>
  <c r="Y4258" i="2"/>
  <c r="Y4259" i="2"/>
  <c r="Y4260" i="2"/>
  <c r="Y4261" i="2"/>
  <c r="Y4262" i="2"/>
  <c r="Y4263" i="2"/>
  <c r="Y4264" i="2"/>
  <c r="Y4265" i="2"/>
  <c r="Y4266" i="2"/>
  <c r="Y4267" i="2"/>
  <c r="Y4268" i="2"/>
  <c r="Y4269" i="2"/>
  <c r="Y4270" i="2"/>
  <c r="Y4271" i="2"/>
  <c r="Y4272" i="2"/>
  <c r="Y4273" i="2"/>
  <c r="Y4274" i="2"/>
  <c r="Y4275" i="2"/>
  <c r="Y4276" i="2"/>
  <c r="Y4277" i="2"/>
  <c r="Y4278" i="2"/>
  <c r="Y4279" i="2"/>
  <c r="Y4280" i="2"/>
  <c r="Y4281" i="2"/>
  <c r="Y4282" i="2"/>
  <c r="Y4283" i="2"/>
  <c r="Y4284" i="2"/>
  <c r="Y4285" i="2"/>
  <c r="Y4286" i="2"/>
  <c r="Y4287" i="2"/>
  <c r="Y4288" i="2"/>
  <c r="Y4289" i="2"/>
  <c r="Y4290" i="2"/>
  <c r="Y4291" i="2"/>
  <c r="Y4292" i="2"/>
  <c r="Y4293" i="2"/>
  <c r="Y4294" i="2"/>
  <c r="Y4295" i="2"/>
  <c r="Y4296" i="2"/>
  <c r="Y4297" i="2"/>
  <c r="Y4298" i="2"/>
  <c r="Y4299" i="2"/>
  <c r="Y4300" i="2"/>
  <c r="Y4301" i="2"/>
  <c r="Y4302" i="2"/>
  <c r="Y4303" i="2"/>
  <c r="Y4304" i="2"/>
  <c r="Y4305" i="2"/>
  <c r="Y4306" i="2"/>
  <c r="Y4307" i="2"/>
  <c r="Y4308" i="2"/>
  <c r="Y4309" i="2"/>
  <c r="Y4310" i="2"/>
  <c r="Y4311" i="2"/>
  <c r="Y4312" i="2"/>
  <c r="Y4313" i="2"/>
  <c r="Y4314" i="2"/>
  <c r="Y4315" i="2"/>
  <c r="Y4316" i="2"/>
  <c r="Y4317" i="2"/>
  <c r="Y4318" i="2"/>
  <c r="Y4319" i="2"/>
  <c r="Y4320" i="2"/>
  <c r="Y4321" i="2"/>
  <c r="Y4322" i="2"/>
  <c r="Y4323" i="2"/>
  <c r="Y4324" i="2"/>
  <c r="Y4325" i="2"/>
  <c r="Y4326" i="2"/>
  <c r="Y4327" i="2"/>
  <c r="Y4328" i="2"/>
  <c r="Y4329" i="2"/>
  <c r="Y4330" i="2"/>
  <c r="Y4331" i="2"/>
  <c r="Y4332" i="2"/>
  <c r="Y4333" i="2"/>
  <c r="Y4334" i="2"/>
  <c r="Y4335" i="2"/>
  <c r="Y4336" i="2"/>
  <c r="Y4337" i="2"/>
  <c r="Y4338" i="2"/>
  <c r="Y4339" i="2"/>
  <c r="Y4340" i="2"/>
  <c r="Y4341" i="2"/>
  <c r="Y4342" i="2"/>
  <c r="Y4343" i="2"/>
  <c r="Y4344" i="2"/>
  <c r="Y4345" i="2"/>
  <c r="Y4346" i="2"/>
  <c r="Y4347" i="2"/>
  <c r="Y4348" i="2"/>
  <c r="Y4349" i="2"/>
  <c r="Y4350" i="2"/>
  <c r="Y4351" i="2"/>
  <c r="Y4352" i="2"/>
  <c r="Y4353" i="2"/>
  <c r="Y4354" i="2"/>
  <c r="Y4355" i="2"/>
  <c r="Y4356" i="2"/>
  <c r="Y4357" i="2"/>
  <c r="Y4358" i="2"/>
  <c r="Y4359" i="2"/>
  <c r="Y4360" i="2"/>
  <c r="Y4361" i="2"/>
  <c r="Y4362" i="2"/>
  <c r="Y4363" i="2"/>
  <c r="Y4364" i="2"/>
  <c r="Y4365" i="2"/>
  <c r="Y4366" i="2"/>
  <c r="Y4367" i="2"/>
  <c r="Y4368" i="2"/>
  <c r="Y4369" i="2"/>
  <c r="Y4370" i="2"/>
  <c r="Y4371" i="2"/>
  <c r="Y4372" i="2"/>
  <c r="Y4373" i="2"/>
  <c r="Y4374" i="2"/>
  <c r="Y4375" i="2"/>
  <c r="Y4376" i="2"/>
  <c r="Y4377" i="2"/>
  <c r="Y4378" i="2"/>
  <c r="Y4379" i="2"/>
  <c r="Y4380" i="2"/>
  <c r="Y4381" i="2"/>
  <c r="Y4382" i="2"/>
  <c r="Y4383" i="2"/>
  <c r="Y4384" i="2"/>
  <c r="Y4385" i="2"/>
  <c r="Y4386" i="2"/>
  <c r="Y4387" i="2"/>
  <c r="Y4388" i="2"/>
  <c r="Y4389" i="2"/>
  <c r="Y4390" i="2"/>
  <c r="Y4391" i="2"/>
  <c r="Y4392" i="2"/>
  <c r="Y4393" i="2"/>
  <c r="Y4394" i="2"/>
  <c r="Y4395" i="2"/>
  <c r="Y4396" i="2"/>
  <c r="Y4397" i="2"/>
  <c r="Y4398" i="2"/>
  <c r="Y4399" i="2"/>
  <c r="Y4400" i="2"/>
  <c r="Y4401" i="2"/>
  <c r="Y4402" i="2"/>
  <c r="Y4403" i="2"/>
  <c r="Y4404" i="2"/>
  <c r="Y4405" i="2"/>
  <c r="Y4406" i="2"/>
  <c r="Y4407" i="2"/>
  <c r="Y4408" i="2"/>
  <c r="Y4409" i="2"/>
  <c r="Y4410" i="2"/>
  <c r="Y4411" i="2"/>
  <c r="Y4412" i="2"/>
  <c r="Y4413" i="2"/>
  <c r="Y4414" i="2"/>
  <c r="Y4415" i="2"/>
  <c r="Y4416" i="2"/>
  <c r="Y4417" i="2"/>
  <c r="Y4418" i="2"/>
  <c r="Y4419" i="2"/>
  <c r="Y4420" i="2"/>
  <c r="Y4421" i="2"/>
  <c r="Y4422" i="2"/>
  <c r="Y4423" i="2"/>
  <c r="Y4424" i="2"/>
  <c r="Y4425" i="2"/>
  <c r="Y4426" i="2"/>
  <c r="Y4427" i="2"/>
  <c r="Y4428" i="2"/>
  <c r="Y4429" i="2"/>
  <c r="Y4430" i="2"/>
  <c r="Y4431" i="2"/>
  <c r="Y4432" i="2"/>
  <c r="Y4433" i="2"/>
  <c r="Y4434" i="2"/>
  <c r="Y4435" i="2"/>
  <c r="Y4436" i="2"/>
  <c r="Y4437" i="2"/>
  <c r="Y4438" i="2"/>
  <c r="Y4439" i="2"/>
  <c r="Y4440" i="2"/>
  <c r="Y4441" i="2"/>
  <c r="Y4442" i="2"/>
  <c r="Y4443" i="2"/>
  <c r="Y4444" i="2"/>
  <c r="Y4445" i="2"/>
  <c r="Y4446" i="2"/>
  <c r="Y4447" i="2"/>
  <c r="Y4448" i="2"/>
  <c r="Y4449" i="2"/>
  <c r="Y4450" i="2"/>
  <c r="Y4451" i="2"/>
  <c r="Y4452" i="2"/>
  <c r="Y4453" i="2"/>
  <c r="Y4454" i="2"/>
  <c r="Y4455" i="2"/>
  <c r="Y4456" i="2"/>
  <c r="Y4457" i="2"/>
  <c r="Y4458" i="2"/>
  <c r="Y4459" i="2"/>
  <c r="Y4460" i="2"/>
  <c r="Y4461" i="2"/>
  <c r="Y4462" i="2"/>
  <c r="Y4463" i="2"/>
  <c r="Y4464" i="2"/>
  <c r="Y4465" i="2"/>
  <c r="Y4466" i="2"/>
  <c r="Y4467" i="2"/>
  <c r="Y4468" i="2"/>
  <c r="Y4469" i="2"/>
  <c r="Y4470" i="2"/>
  <c r="Y4471" i="2"/>
  <c r="Y4472" i="2"/>
  <c r="Y4473" i="2"/>
  <c r="Y4474" i="2"/>
  <c r="Y4475" i="2"/>
  <c r="Y4476" i="2"/>
  <c r="Y4477" i="2"/>
  <c r="Y4478" i="2"/>
  <c r="Y4479" i="2"/>
  <c r="Y4480" i="2"/>
  <c r="Y4481" i="2"/>
  <c r="Y4482" i="2"/>
  <c r="Y4483" i="2"/>
  <c r="Y4484" i="2"/>
  <c r="Y4485" i="2"/>
  <c r="Y4486" i="2"/>
  <c r="Y4487" i="2"/>
  <c r="Y4488" i="2"/>
  <c r="Y4489" i="2"/>
  <c r="Y4490" i="2"/>
  <c r="Y4491" i="2"/>
  <c r="Y4492" i="2"/>
  <c r="Y4493" i="2"/>
  <c r="Y4494" i="2"/>
  <c r="Y4495" i="2"/>
  <c r="Y4496" i="2"/>
  <c r="Y4497" i="2"/>
  <c r="Y4498" i="2"/>
  <c r="Y4499" i="2"/>
  <c r="Y4500" i="2"/>
  <c r="Y4501" i="2"/>
  <c r="Y4502" i="2"/>
  <c r="Y4503" i="2"/>
  <c r="Y4504" i="2"/>
  <c r="Y4505" i="2"/>
  <c r="Y4506" i="2"/>
  <c r="Y4507" i="2"/>
  <c r="Y4508" i="2"/>
  <c r="Y4509" i="2"/>
  <c r="Y9" i="2"/>
  <c r="C9" i="6" l="1"/>
  <c r="H18" i="6" l="1"/>
  <c r="I18" i="6" s="1"/>
  <c r="H16" i="6"/>
  <c r="I16" i="6" s="1"/>
  <c r="D9" i="5"/>
  <c r="E8" i="6" s="1"/>
  <c r="F8" i="6" s="1"/>
  <c r="B9" i="5"/>
  <c r="E7" i="6" s="1"/>
  <c r="F7" i="6" l="1"/>
  <c r="I17" i="6" l="1"/>
  <c r="L16" i="6"/>
  <c r="L30" i="6"/>
  <c r="L19" i="6"/>
  <c r="L9" i="6"/>
  <c r="L17" i="6" l="1"/>
  <c r="AH482" i="2" s="1"/>
  <c r="L7" i="6"/>
  <c r="AH798" i="2"/>
  <c r="AH1850" i="2"/>
  <c r="AH1107" i="2"/>
  <c r="AG1774" i="2"/>
  <c r="AG410" i="2"/>
  <c r="AH4427" i="2"/>
  <c r="AH4051" i="2"/>
  <c r="AH1710" i="2"/>
  <c r="AH1258" i="2"/>
  <c r="AG3778" i="2"/>
  <c r="AG650" i="2"/>
  <c r="AG98" i="2"/>
  <c r="AG4155" i="2"/>
  <c r="AG2531" i="2"/>
  <c r="AG1899" i="2"/>
  <c r="AG1599" i="2"/>
  <c r="AH250" i="2"/>
  <c r="AH3415" i="2"/>
  <c r="AG2707" i="2"/>
  <c r="AG103" i="2"/>
  <c r="AG3283" i="2"/>
  <c r="AG3007" i="2"/>
  <c r="AH3503" i="2"/>
  <c r="AH1579" i="2"/>
  <c r="AH334" i="2"/>
  <c r="AH814" i="2"/>
  <c r="AH434" i="2"/>
  <c r="AG1238" i="2"/>
  <c r="AG3611" i="2"/>
  <c r="AH2307" i="2"/>
  <c r="AH1763" i="2"/>
  <c r="AG466" i="2"/>
  <c r="AH3671" i="2"/>
  <c r="AH3491" i="2"/>
  <c r="AG1859" i="2"/>
  <c r="AG1398" i="2"/>
  <c r="AH3251" i="2"/>
  <c r="AG2891" i="2"/>
  <c r="AH2283" i="2"/>
  <c r="AG1971" i="2"/>
  <c r="AH2779" i="2"/>
  <c r="AH1495" i="2"/>
  <c r="AG1347" i="2"/>
  <c r="AH1194" i="2"/>
  <c r="AG514" i="2"/>
  <c r="AG258" i="2"/>
  <c r="AG4379" i="2"/>
  <c r="AG4091" i="2"/>
  <c r="AH1122" i="2"/>
  <c r="AG806" i="2"/>
  <c r="AG746" i="2"/>
  <c r="AG554" i="2"/>
  <c r="AG230" i="2"/>
  <c r="AG54" i="2"/>
  <c r="AG1686" i="2"/>
  <c r="AG1170" i="2"/>
  <c r="AG3927" i="2"/>
  <c r="AH3807" i="2"/>
  <c r="AH3307" i="2"/>
  <c r="AH3043" i="2"/>
  <c r="AG2955" i="2"/>
  <c r="AG2387" i="2"/>
  <c r="AG2295" i="2"/>
  <c r="AG1855" i="2"/>
  <c r="AG1463" i="2"/>
  <c r="AH1231" i="2"/>
  <c r="AH931" i="2"/>
  <c r="AH718" i="2"/>
  <c r="AH458" i="2"/>
  <c r="AH362" i="2"/>
  <c r="AG4418" i="2"/>
  <c r="AG4355" i="2"/>
  <c r="AG4067" i="2"/>
  <c r="AH978" i="2"/>
  <c r="AH722" i="2"/>
  <c r="AH658" i="2"/>
  <c r="AH278" i="2"/>
  <c r="AH198" i="2"/>
  <c r="AG3843" i="2"/>
  <c r="AG3586" i="2"/>
  <c r="AG4391" i="2"/>
  <c r="AG3783" i="2"/>
  <c r="AG3479" i="2"/>
  <c r="AG3123" i="2"/>
  <c r="AG3031" i="2"/>
  <c r="AH2551" i="2"/>
  <c r="AH2263" i="2"/>
  <c r="AG2027" i="2"/>
  <c r="AH1531" i="2"/>
  <c r="AH1427" i="2"/>
  <c r="AG1023" i="2"/>
  <c r="AG1510" i="2"/>
  <c r="AG658" i="2"/>
  <c r="AG402" i="2"/>
  <c r="AG3991" i="2"/>
  <c r="AG3859" i="2"/>
  <c r="AH3735" i="2"/>
  <c r="AG3175" i="2"/>
  <c r="AG2995" i="2"/>
  <c r="AH2719" i="2"/>
  <c r="AG2307" i="2"/>
  <c r="AG1911" i="2"/>
  <c r="AH1031" i="2"/>
  <c r="AG1526" i="2"/>
  <c r="AG1266" i="2"/>
  <c r="AG1158" i="2"/>
  <c r="AG3883" i="2"/>
  <c r="AH3759" i="2"/>
  <c r="AG3467" i="2"/>
  <c r="AH3287" i="2"/>
  <c r="AH3019" i="2"/>
  <c r="AG2931" i="2"/>
  <c r="AG2563" i="2"/>
  <c r="AH2335" i="2"/>
  <c r="AG2235" i="2"/>
  <c r="AG754" i="2"/>
  <c r="AG498" i="2"/>
  <c r="AH4063" i="2"/>
  <c r="AH2695" i="2"/>
  <c r="AG2283" i="2"/>
  <c r="AG1635" i="2"/>
  <c r="AG1091" i="2"/>
  <c r="AG987" i="2"/>
  <c r="AG879" i="2"/>
  <c r="AH4367" i="2"/>
  <c r="AH3367" i="2"/>
  <c r="AG2659" i="2"/>
  <c r="AG1842" i="2"/>
  <c r="AG3583" i="2"/>
  <c r="AG3235" i="2"/>
  <c r="AH350" i="2"/>
  <c r="AG2895" i="2"/>
  <c r="AH1323" i="2"/>
  <c r="AG679" i="2"/>
  <c r="AG587" i="2"/>
  <c r="AG267" i="2"/>
  <c r="AG107" i="2"/>
  <c r="AH74" i="2"/>
  <c r="AG4509" i="2"/>
  <c r="AG4381" i="2"/>
  <c r="AG4317" i="2"/>
  <c r="AG4285" i="2"/>
  <c r="AG4157" i="2"/>
  <c r="AG4125" i="2"/>
  <c r="AG4061" i="2"/>
  <c r="AG3997" i="2"/>
  <c r="AG3933" i="2"/>
  <c r="AG3901" i="2"/>
  <c r="AG3805" i="2"/>
  <c r="AG3773" i="2"/>
  <c r="AG3741" i="2"/>
  <c r="AG3645" i="2"/>
  <c r="AG3613" i="2"/>
  <c r="AG3549" i="2"/>
  <c r="AG3485" i="2"/>
  <c r="AG3421" i="2"/>
  <c r="AG3389" i="2"/>
  <c r="AG3293" i="2"/>
  <c r="AG3265" i="2"/>
  <c r="AG3233" i="2"/>
  <c r="AH3129" i="2"/>
  <c r="AG3097" i="2"/>
  <c r="AG3017" i="2"/>
  <c r="AH2965" i="2"/>
  <c r="AG3618" i="2"/>
  <c r="AG4039" i="2"/>
  <c r="AG3151" i="2"/>
  <c r="AG2971" i="2"/>
  <c r="AG1935" i="2"/>
  <c r="AH1555" i="2"/>
  <c r="AH1463" i="2"/>
  <c r="AH1103" i="2"/>
  <c r="AG787" i="2"/>
  <c r="AG599" i="2"/>
  <c r="AG479" i="2"/>
  <c r="AH175" i="2"/>
  <c r="AH119" i="2"/>
  <c r="AG3854" i="2"/>
  <c r="AH4501" i="2"/>
  <c r="AH4469" i="2"/>
  <c r="AH4405" i="2"/>
  <c r="AH4341" i="2"/>
  <c r="AH4277" i="2"/>
  <c r="AH4245" i="2"/>
  <c r="AH4149" i="2"/>
  <c r="AH4117" i="2"/>
  <c r="AH4085" i="2"/>
  <c r="AH3989" i="2"/>
  <c r="AH3957" i="2"/>
  <c r="AH3893" i="2"/>
  <c r="AH3829" i="2"/>
  <c r="AH3797" i="2"/>
  <c r="AH3765" i="2"/>
  <c r="AH3701" i="2"/>
  <c r="AH3669" i="2"/>
  <c r="AH3637" i="2"/>
  <c r="AH3573" i="2"/>
  <c r="AH3541" i="2"/>
  <c r="AH3509" i="2"/>
  <c r="AH3445" i="2"/>
  <c r="AH3413" i="2"/>
  <c r="AH3381" i="2"/>
  <c r="AH3317" i="2"/>
  <c r="AH3285" i="2"/>
  <c r="AG3253" i="2"/>
  <c r="AG3189" i="2"/>
  <c r="AH3149" i="2"/>
  <c r="AG3101" i="2"/>
  <c r="AG3053" i="2"/>
  <c r="AG1574" i="2"/>
  <c r="AH570" i="2"/>
  <c r="AH3647" i="2"/>
  <c r="AH3283" i="2"/>
  <c r="AG2919" i="2"/>
  <c r="AG2131" i="2"/>
  <c r="AG1059" i="2"/>
  <c r="AG1590" i="2"/>
  <c r="AG3491" i="2"/>
  <c r="AG3139" i="2"/>
  <c r="AH2767" i="2"/>
  <c r="AH1935" i="2"/>
  <c r="AH30" i="2"/>
  <c r="AG2731" i="2"/>
  <c r="AH1255" i="2"/>
  <c r="AH1063" i="2"/>
  <c r="AH843" i="2"/>
  <c r="AG643" i="2"/>
  <c r="AH527" i="2"/>
  <c r="AH431" i="2"/>
  <c r="AG231" i="2"/>
  <c r="AH147" i="2"/>
  <c r="AH83" i="2"/>
  <c r="AG162" i="2"/>
  <c r="AG58" i="2"/>
  <c r="AH4497" i="2"/>
  <c r="AH4433" i="2"/>
  <c r="AH4401" i="2"/>
  <c r="AH4369" i="2"/>
  <c r="AH4305" i="2"/>
  <c r="AH4273" i="2"/>
  <c r="AH4241" i="2"/>
  <c r="AH4177" i="2"/>
  <c r="AH4145" i="2"/>
  <c r="AH4113" i="2"/>
  <c r="AH4049" i="2"/>
  <c r="AH4017" i="2"/>
  <c r="AH3985" i="2"/>
  <c r="AH3921" i="2"/>
  <c r="AH3889" i="2"/>
  <c r="AH3857" i="2"/>
  <c r="AH3793" i="2"/>
  <c r="AH3761" i="2"/>
  <c r="AH3729" i="2"/>
  <c r="AH3665" i="2"/>
  <c r="AH3633" i="2"/>
  <c r="AH3601" i="2"/>
  <c r="AH3537" i="2"/>
  <c r="AH3505" i="2"/>
  <c r="AH3473" i="2"/>
  <c r="AH3409" i="2"/>
  <c r="AH3377" i="2"/>
  <c r="AH3345" i="2"/>
  <c r="AH3281" i="2"/>
  <c r="AH3253" i="2"/>
  <c r="AH3221" i="2"/>
  <c r="AG3157" i="2"/>
  <c r="AG3125" i="2"/>
  <c r="AH3085" i="2"/>
  <c r="AH3009" i="2"/>
  <c r="AG2989" i="2"/>
  <c r="AG2961" i="2"/>
  <c r="AG3903" i="2"/>
  <c r="AH3479" i="2"/>
  <c r="AH3299" i="2"/>
  <c r="AH2167" i="2"/>
  <c r="AH1899" i="2"/>
  <c r="AG1715" i="2"/>
  <c r="AG1531" i="2"/>
  <c r="AG1427" i="2"/>
  <c r="AG1255" i="2"/>
  <c r="AH855" i="2"/>
  <c r="AH751" i="2"/>
  <c r="AH655" i="2"/>
  <c r="AH443" i="2"/>
  <c r="AH347" i="2"/>
  <c r="AH243" i="2"/>
  <c r="AG83" i="2"/>
  <c r="AH246" i="2"/>
  <c r="AH138" i="2"/>
  <c r="AG4497" i="2"/>
  <c r="AG4465" i="2"/>
  <c r="AG4433" i="2"/>
  <c r="AG4369" i="2"/>
  <c r="AG4337" i="2"/>
  <c r="AG4305" i="2"/>
  <c r="AG4241" i="2"/>
  <c r="AG4209" i="2"/>
  <c r="AG4177" i="2"/>
  <c r="AG4113" i="2"/>
  <c r="AG4081" i="2"/>
  <c r="AG4049" i="2"/>
  <c r="AG1318" i="2"/>
  <c r="AH442" i="2"/>
  <c r="AG1671" i="2"/>
  <c r="AH3559" i="2"/>
  <c r="AH3187" i="2"/>
  <c r="AG2827" i="2"/>
  <c r="AG2043" i="2"/>
  <c r="AG699" i="2"/>
  <c r="AG1334" i="2"/>
  <c r="AG3795" i="2"/>
  <c r="AG3415" i="2"/>
  <c r="AG3055" i="2"/>
  <c r="AG2271" i="2"/>
  <c r="AG1410" i="2"/>
  <c r="AH4251" i="2"/>
  <c r="AG1451" i="2"/>
  <c r="AH1219" i="2"/>
  <c r="AH1023" i="2"/>
  <c r="AG727" i="2"/>
  <c r="AG631" i="2"/>
  <c r="AG515" i="2"/>
  <c r="AG323" i="2"/>
  <c r="AH191" i="2"/>
  <c r="AG143" i="2"/>
  <c r="AH234" i="2"/>
  <c r="AH126" i="2"/>
  <c r="AH22" i="2"/>
  <c r="AG4461" i="2"/>
  <c r="AG4429" i="2"/>
  <c r="AG4397" i="2"/>
  <c r="AG4333" i="2"/>
  <c r="AG4301" i="2"/>
  <c r="AG4269" i="2"/>
  <c r="AG4205" i="2"/>
  <c r="AG4173" i="2"/>
  <c r="AG4141" i="2"/>
  <c r="AG4077" i="2"/>
  <c r="AG4045" i="2"/>
  <c r="AG4013" i="2"/>
  <c r="AG3949" i="2"/>
  <c r="AG3917" i="2"/>
  <c r="AG3885" i="2"/>
  <c r="AG3821" i="2"/>
  <c r="AG3789" i="2"/>
  <c r="AG3757" i="2"/>
  <c r="AG3693" i="2"/>
  <c r="AG3661" i="2"/>
  <c r="AG3629" i="2"/>
  <c r="AG3565" i="2"/>
  <c r="AG3533" i="2"/>
  <c r="AG3501" i="2"/>
  <c r="AG3437" i="2"/>
  <c r="AG3405" i="2"/>
  <c r="AG3373" i="2"/>
  <c r="AG3309" i="2"/>
  <c r="AG3277" i="2"/>
  <c r="AG3249" i="2"/>
  <c r="AG3185" i="2"/>
  <c r="AH3145" i="2"/>
  <c r="AH3113" i="2"/>
  <c r="AH3025" i="2"/>
  <c r="AG3005" i="2"/>
  <c r="AH2981" i="2"/>
  <c r="AG1350" i="2"/>
  <c r="AH4391" i="2"/>
  <c r="AH3783" i="2"/>
  <c r="AG3251" i="2"/>
  <c r="AG3063" i="2"/>
  <c r="AG2071" i="2"/>
  <c r="AH1687" i="2"/>
  <c r="AH1587" i="2"/>
  <c r="AH1507" i="2"/>
  <c r="AH1195" i="2"/>
  <c r="AH999" i="2"/>
  <c r="AG843" i="2"/>
  <c r="AH643" i="2"/>
  <c r="AG527" i="2"/>
  <c r="AG431" i="2"/>
  <c r="AH203" i="2"/>
  <c r="AG147" i="2"/>
  <c r="AH55" i="2"/>
  <c r="AG126" i="2"/>
  <c r="AG22" i="2"/>
  <c r="AH4485" i="2"/>
  <c r="AH4421" i="2"/>
  <c r="AH4389" i="2"/>
  <c r="AH4357" i="2"/>
  <c r="AH4293" i="2"/>
  <c r="AH4261" i="2"/>
  <c r="AH4229" i="2"/>
  <c r="AH4165" i="2"/>
  <c r="AH4133" i="2"/>
  <c r="AH4101" i="2"/>
  <c r="AH4037" i="2"/>
  <c r="AH4005" i="2"/>
  <c r="AH3973" i="2"/>
  <c r="AH3909" i="2"/>
  <c r="AH3877" i="2"/>
  <c r="AH3845" i="2"/>
  <c r="AH3781" i="2"/>
  <c r="AH3749" i="2"/>
  <c r="AH3717" i="2"/>
  <c r="AH3653" i="2"/>
  <c r="AH3621" i="2"/>
  <c r="AH3589" i="2"/>
  <c r="AH3525" i="2"/>
  <c r="AH3493" i="2"/>
  <c r="AH3461" i="2"/>
  <c r="AH3397" i="2"/>
  <c r="AH3365" i="2"/>
  <c r="AH3333" i="2"/>
  <c r="AG3269" i="2"/>
  <c r="AG3237" i="2"/>
  <c r="AG3205" i="2"/>
  <c r="AH3117" i="2"/>
  <c r="AG3085" i="2"/>
  <c r="AG3065" i="2"/>
  <c r="AH822" i="2"/>
  <c r="AH318" i="2"/>
  <c r="AG3891" i="2"/>
  <c r="AH3099" i="2"/>
  <c r="AG2751" i="2"/>
  <c r="AH2327" i="2"/>
  <c r="AG331" i="2"/>
  <c r="AG4223" i="2"/>
  <c r="AG3671" i="2"/>
  <c r="AH2943" i="2"/>
  <c r="AH2575" i="2"/>
  <c r="AG2143" i="2"/>
  <c r="AH3683" i="2"/>
  <c r="AH2347" i="2"/>
  <c r="AH1363" i="2"/>
  <c r="AH963" i="2"/>
  <c r="AH787" i="2"/>
  <c r="AH691" i="2"/>
  <c r="AH479" i="2"/>
  <c r="AH383" i="2"/>
  <c r="AH287" i="2"/>
  <c r="AG127" i="2"/>
  <c r="AG43" i="2"/>
  <c r="AG222" i="2"/>
  <c r="AG10" i="2"/>
  <c r="AH4481" i="2"/>
  <c r="AH4449" i="2"/>
  <c r="AH4385" i="2"/>
  <c r="AH4353" i="2"/>
  <c r="AH4321" i="2"/>
  <c r="AH4257" i="2"/>
  <c r="AH4225" i="2"/>
  <c r="AH4193" i="2"/>
  <c r="AH4033" i="2"/>
  <c r="AH3905" i="2"/>
  <c r="AH3777" i="2"/>
  <c r="AH3521" i="2"/>
  <c r="AH3393" i="2"/>
  <c r="AH3269" i="2"/>
  <c r="AG3001" i="2"/>
  <c r="AH4199" i="2"/>
  <c r="AH3031" i="2"/>
  <c r="AG963" i="2"/>
  <c r="AH491" i="2"/>
  <c r="AH135" i="2"/>
  <c r="AG4353" i="2"/>
  <c r="AG4225" i="2"/>
  <c r="AG4097" i="2"/>
  <c r="AG3921" i="2"/>
  <c r="AG3857" i="2"/>
  <c r="AG3793" i="2"/>
  <c r="AG3665" i="2"/>
  <c r="AG3601" i="2"/>
  <c r="AG3537" i="2"/>
  <c r="AG3409" i="2"/>
  <c r="AG3345" i="2"/>
  <c r="AG3281" i="2"/>
  <c r="AH3133" i="2"/>
  <c r="AG3069" i="2"/>
  <c r="AG3025" i="2"/>
  <c r="AG1798" i="2"/>
  <c r="AH790" i="2"/>
  <c r="AH538" i="2"/>
  <c r="AG4003" i="2"/>
  <c r="AH3551" i="2"/>
  <c r="AG2855" i="2"/>
  <c r="AG2471" i="2"/>
  <c r="AG2195" i="2"/>
  <c r="AH1727" i="2"/>
  <c r="AG1335" i="2"/>
  <c r="AG1231" i="2"/>
  <c r="AG1139" i="2"/>
  <c r="AG931" i="2"/>
  <c r="AG855" i="2"/>
  <c r="AG751" i="2"/>
  <c r="AG555" i="2"/>
  <c r="AG443" i="2"/>
  <c r="AG347" i="2"/>
  <c r="AG155" i="2"/>
  <c r="AG55" i="2"/>
  <c r="AH206" i="2"/>
  <c r="AG4485" i="2"/>
  <c r="AG4453" i="2"/>
  <c r="AG4421" i="2"/>
  <c r="AG4357" i="2"/>
  <c r="AG4325" i="2"/>
  <c r="AG4293" i="2"/>
  <c r="AG4229" i="2"/>
  <c r="AG4197" i="2"/>
  <c r="AG4165" i="2"/>
  <c r="AG4101" i="2"/>
  <c r="AG4069" i="2"/>
  <c r="AG4037" i="2"/>
  <c r="AG4005" i="2"/>
  <c r="AG3973" i="2"/>
  <c r="AG3941" i="2"/>
  <c r="AG3909" i="2"/>
  <c r="AG3877" i="2"/>
  <c r="AG3845" i="2"/>
  <c r="AG3813" i="2"/>
  <c r="AG3781" i="2"/>
  <c r="AG3749" i="2"/>
  <c r="AG3717" i="2"/>
  <c r="AG3685" i="2"/>
  <c r="AG3653" i="2"/>
  <c r="AG3621" i="2"/>
  <c r="AG3589" i="2"/>
  <c r="AG3557" i="2"/>
  <c r="AG3525" i="2"/>
  <c r="AG3493" i="2"/>
  <c r="AG3461" i="2"/>
  <c r="AG3429" i="2"/>
  <c r="AG3397" i="2"/>
  <c r="AG3365" i="2"/>
  <c r="AG3333" i="2"/>
  <c r="AG3301" i="2"/>
  <c r="AH3261" i="2"/>
  <c r="AH3229" i="2"/>
  <c r="AH3197" i="2"/>
  <c r="AG3165" i="2"/>
  <c r="AH3137" i="2"/>
  <c r="AG3117" i="2"/>
  <c r="AG3089" i="2"/>
  <c r="AG3057" i="2"/>
  <c r="AH3017" i="2"/>
  <c r="AH2985" i="2"/>
  <c r="AH4487" i="2"/>
  <c r="AH3259" i="2"/>
  <c r="AH2119" i="2"/>
  <c r="AG1659" i="2"/>
  <c r="AG1307" i="2"/>
  <c r="AG907" i="2"/>
  <c r="AH727" i="2"/>
  <c r="AH515" i="2"/>
  <c r="AH323" i="2"/>
  <c r="AH143" i="2"/>
  <c r="AG150" i="2"/>
  <c r="AH3157" i="2"/>
  <c r="AH3081" i="2"/>
  <c r="AH2989" i="2"/>
  <c r="AH2925" i="2"/>
  <c r="AG2893" i="2"/>
  <c r="AG2873" i="2"/>
  <c r="AG2849" i="2"/>
  <c r="AG2817" i="2"/>
  <c r="AG2785" i="2"/>
  <c r="AG2753" i="2"/>
  <c r="AG2721" i="2"/>
  <c r="AG2689" i="2"/>
  <c r="AG2657" i="2"/>
  <c r="AG2625" i="2"/>
  <c r="AG2593" i="2"/>
  <c r="AG2561" i="2"/>
  <c r="AG2529" i="2"/>
  <c r="AG2497" i="2"/>
  <c r="AG2465" i="2"/>
  <c r="AG2433" i="2"/>
  <c r="AG2401" i="2"/>
  <c r="AG2369" i="2"/>
  <c r="AG2337" i="2"/>
  <c r="AG2305" i="2"/>
  <c r="AG2273" i="2"/>
  <c r="AG2241" i="2"/>
  <c r="AG2209" i="2"/>
  <c r="AG2177" i="2"/>
  <c r="AG2145" i="2"/>
  <c r="AG2113" i="2"/>
  <c r="AG2081" i="2"/>
  <c r="AG2049" i="2"/>
  <c r="AG2017" i="2"/>
  <c r="AG1985" i="2"/>
  <c r="AG1953" i="2"/>
  <c r="AH4129" i="2"/>
  <c r="AH4001" i="2"/>
  <c r="AH3873" i="2"/>
  <c r="AH3745" i="2"/>
  <c r="AH3617" i="2"/>
  <c r="AH3489" i="2"/>
  <c r="AH3361" i="2"/>
  <c r="AH3237" i="2"/>
  <c r="AH3101" i="2"/>
  <c r="AG2977" i="2"/>
  <c r="AH3659" i="2"/>
  <c r="AH2027" i="2"/>
  <c r="AG1495" i="2"/>
  <c r="AH799" i="2"/>
  <c r="AH395" i="2"/>
  <c r="AG15" i="2"/>
  <c r="AG4449" i="2"/>
  <c r="AG4321" i="2"/>
  <c r="AG4193" i="2"/>
  <c r="AG4065" i="2"/>
  <c r="AG3969" i="2"/>
  <c r="AG3905" i="2"/>
  <c r="AG3841" i="2"/>
  <c r="AG3777" i="2"/>
  <c r="AG3713" i="2"/>
  <c r="AG3649" i="2"/>
  <c r="AG3585" i="2"/>
  <c r="AG3521" i="2"/>
  <c r="AG3457" i="2"/>
  <c r="AG3393" i="2"/>
  <c r="AG3329" i="2"/>
  <c r="AH3257" i="2"/>
  <c r="AH3193" i="2"/>
  <c r="AH3105" i="2"/>
  <c r="AH3057" i="2"/>
  <c r="AH3013" i="2"/>
  <c r="AG2981" i="2"/>
  <c r="AG1542" i="2"/>
  <c r="AG690" i="2"/>
  <c r="AG434" i="2"/>
  <c r="AG158" i="2"/>
  <c r="AH3871" i="2"/>
  <c r="AH3455" i="2"/>
  <c r="AH2815" i="2"/>
  <c r="AH2643" i="2"/>
  <c r="AH2435" i="2"/>
  <c r="AG1871" i="2"/>
  <c r="AG1687" i="2"/>
  <c r="AH1439" i="2"/>
  <c r="AH1307" i="2"/>
  <c r="AH1207" i="2"/>
  <c r="AH1115" i="2"/>
  <c r="AH1011" i="2"/>
  <c r="AH907" i="2"/>
  <c r="AH811" i="2"/>
  <c r="AH715" i="2"/>
  <c r="AH623" i="2"/>
  <c r="AH503" i="2"/>
  <c r="AH407" i="2"/>
  <c r="AH311" i="2"/>
  <c r="AH219" i="2"/>
  <c r="AG135" i="2"/>
  <c r="AH31" i="2"/>
  <c r="AG186" i="2"/>
  <c r="AG90" i="2"/>
  <c r="AH4505" i="2"/>
  <c r="AH4473" i="2"/>
  <c r="AH4441" i="2"/>
  <c r="AH4409" i="2"/>
  <c r="AH4377" i="2"/>
  <c r="AH4345" i="2"/>
  <c r="AH4313" i="2"/>
  <c r="AH4281" i="2"/>
  <c r="AH4249" i="2"/>
  <c r="AH4217" i="2"/>
  <c r="AH4185" i="2"/>
  <c r="AH4153" i="2"/>
  <c r="AH4121" i="2"/>
  <c r="AH4089" i="2"/>
  <c r="AH4057" i="2"/>
  <c r="AH4025" i="2"/>
  <c r="AH3993" i="2"/>
  <c r="AH3961" i="2"/>
  <c r="AH3929" i="2"/>
  <c r="AH3897" i="2"/>
  <c r="AH3865" i="2"/>
  <c r="AH3833" i="2"/>
  <c r="AH3801" i="2"/>
  <c r="AH3769" i="2"/>
  <c r="AH3737" i="2"/>
  <c r="AH3705" i="2"/>
  <c r="AH3673" i="2"/>
  <c r="AH3641" i="2"/>
  <c r="AH3609" i="2"/>
  <c r="AH3577" i="2"/>
  <c r="AH3545" i="2"/>
  <c r="AH3513" i="2"/>
  <c r="AH3481" i="2"/>
  <c r="AH3449" i="2"/>
  <c r="AH3417" i="2"/>
  <c r="AH3385" i="2"/>
  <c r="AH3353" i="2"/>
  <c r="AH3321" i="2"/>
  <c r="AH3289" i="2"/>
  <c r="AG3257" i="2"/>
  <c r="AG3225" i="2"/>
  <c r="AG3193" i="2"/>
  <c r="AH3153" i="2"/>
  <c r="AG3133" i="2"/>
  <c r="AH3109" i="2"/>
  <c r="AH3077" i="2"/>
  <c r="AG3045" i="2"/>
  <c r="AG3013" i="2"/>
  <c r="AH2973" i="2"/>
  <c r="AG3847" i="2"/>
  <c r="AG3111" i="2"/>
  <c r="AH2083" i="2"/>
  <c r="AH1599" i="2"/>
  <c r="AH1151" i="2"/>
  <c r="AG867" i="2"/>
  <c r="AG667" i="2"/>
  <c r="AG455" i="2"/>
  <c r="AG255" i="2"/>
  <c r="AG95" i="2"/>
  <c r="AH114" i="2"/>
  <c r="AG3137" i="2"/>
  <c r="AG3061" i="2"/>
  <c r="AH2977" i="2"/>
  <c r="AH2913" i="2"/>
  <c r="AG2889" i="2"/>
  <c r="AH2865" i="2"/>
  <c r="AH2837" i="2"/>
  <c r="AH2805" i="2"/>
  <c r="AH2773" i="2"/>
  <c r="AH2741" i="2"/>
  <c r="AH2709" i="2"/>
  <c r="AH2677" i="2"/>
  <c r="AH2645" i="2"/>
  <c r="AH2613" i="2"/>
  <c r="AH2581" i="2"/>
  <c r="AH2549" i="2"/>
  <c r="AH2517" i="2"/>
  <c r="AH2485" i="2"/>
  <c r="AH2453" i="2"/>
  <c r="AH2421" i="2"/>
  <c r="AH2389" i="2"/>
  <c r="AH2357" i="2"/>
  <c r="AH2325" i="2"/>
  <c r="AH2293" i="2"/>
  <c r="AH2261" i="2"/>
  <c r="AH2229" i="2"/>
  <c r="AH2197" i="2"/>
  <c r="AH2165" i="2"/>
  <c r="AH2133" i="2"/>
  <c r="AH2101" i="2"/>
  <c r="AH2069" i="2"/>
  <c r="AH2037" i="2"/>
  <c r="AH2005" i="2"/>
  <c r="AH1973" i="2"/>
  <c r="AH1941" i="2"/>
  <c r="AH4097" i="2"/>
  <c r="AH3969" i="2"/>
  <c r="AH3841" i="2"/>
  <c r="AH3713" i="2"/>
  <c r="AH3585" i="2"/>
  <c r="AH3457" i="2"/>
  <c r="AH3329" i="2"/>
  <c r="AH3205" i="2"/>
  <c r="AH3053" i="2"/>
  <c r="AH1443" i="2"/>
  <c r="AH3391" i="2"/>
  <c r="AH1803" i="2"/>
  <c r="AG1363" i="2"/>
  <c r="AH703" i="2"/>
  <c r="AH299" i="2"/>
  <c r="AH186" i="2"/>
  <c r="AG4417" i="2"/>
  <c r="AG4289" i="2"/>
  <c r="AG4161" i="2"/>
  <c r="AG4033" i="2"/>
  <c r="AG3953" i="2"/>
  <c r="AG3889" i="2"/>
  <c r="AG3825" i="2"/>
  <c r="AG3761" i="2"/>
  <c r="AG3697" i="2"/>
  <c r="AG3633" i="2"/>
  <c r="AG3569" i="2"/>
  <c r="AG3505" i="2"/>
  <c r="AG3441" i="2"/>
  <c r="AG3377" i="2"/>
  <c r="AG3313" i="2"/>
  <c r="AH3241" i="2"/>
  <c r="AH3177" i="2"/>
  <c r="AH3089" i="2"/>
  <c r="AH3045" i="2"/>
  <c r="AG3009" i="2"/>
  <c r="AH2969" i="2"/>
  <c r="AG1282" i="2"/>
  <c r="AH666" i="2"/>
  <c r="AH410" i="2"/>
  <c r="AH122" i="2"/>
  <c r="AH4343" i="2"/>
  <c r="AG3759" i="2"/>
  <c r="AG2943" i="2"/>
  <c r="AG2767" i="2"/>
  <c r="AG2575" i="2"/>
  <c r="AG2335" i="2"/>
  <c r="AG1831" i="2"/>
  <c r="AH1627" i="2"/>
  <c r="AG1403" i="2"/>
  <c r="AG1291" i="2"/>
  <c r="AG1195" i="2"/>
  <c r="AG1103" i="2"/>
  <c r="AG999" i="2"/>
  <c r="AG891" i="2"/>
  <c r="AG799" i="2"/>
  <c r="AG703" i="2"/>
  <c r="AG611" i="2"/>
  <c r="AG491" i="2"/>
  <c r="AG395" i="2"/>
  <c r="AG299" i="2"/>
  <c r="AG203" i="2"/>
  <c r="AG119" i="2"/>
  <c r="AH1966" i="2"/>
  <c r="AH150" i="2"/>
  <c r="AH46" i="2"/>
  <c r="AG4501" i="2"/>
  <c r="AG4469" i="2"/>
  <c r="AG4437" i="2"/>
  <c r="AG4405" i="2"/>
  <c r="AG4373" i="2"/>
  <c r="AG4341" i="2"/>
  <c r="AG4309" i="2"/>
  <c r="AG4277" i="2"/>
  <c r="AG4245" i="2"/>
  <c r="AG4213" i="2"/>
  <c r="AG4181" i="2"/>
  <c r="AG4149" i="2"/>
  <c r="AG4117" i="2"/>
  <c r="AG4085" i="2"/>
  <c r="AG4053" i="2"/>
  <c r="AG4021" i="2"/>
  <c r="AG3989" i="2"/>
  <c r="AG3957" i="2"/>
  <c r="AG3925" i="2"/>
  <c r="AG3893" i="2"/>
  <c r="AG3861" i="2"/>
  <c r="AG3829" i="2"/>
  <c r="AG3797" i="2"/>
  <c r="AG3765" i="2"/>
  <c r="AG3733" i="2"/>
  <c r="AG3701" i="2"/>
  <c r="AG3669" i="2"/>
  <c r="AG3637" i="2"/>
  <c r="AG3605" i="2"/>
  <c r="AG3573" i="2"/>
  <c r="AG3541" i="2"/>
  <c r="AG3509" i="2"/>
  <c r="AG3477" i="2"/>
  <c r="AG3445" i="2"/>
  <c r="AG3413" i="2"/>
  <c r="AG3381" i="2"/>
  <c r="AG3349" i="2"/>
  <c r="AG3317" i="2"/>
  <c r="AG3285" i="2"/>
  <c r="AH3245" i="2"/>
  <c r="AH3213" i="2"/>
  <c r="AH3181" i="2"/>
  <c r="AG3149" i="2"/>
  <c r="AG3129" i="2"/>
  <c r="AG3105" i="2"/>
  <c r="AG3073" i="2"/>
  <c r="AH3033" i="2"/>
  <c r="AH3001" i="2"/>
  <c r="AG2969" i="2"/>
  <c r="AH3435" i="2"/>
  <c r="AH3075" i="2"/>
  <c r="AH1887" i="2"/>
  <c r="AG1567" i="2"/>
  <c r="AG1115" i="2"/>
  <c r="AH827" i="2"/>
  <c r="AH631" i="2"/>
  <c r="AH419" i="2"/>
  <c r="AG219" i="2"/>
  <c r="AG1966" i="2"/>
  <c r="AG46" i="2"/>
  <c r="AH3125" i="2"/>
  <c r="AH3049" i="2"/>
  <c r="AH2957" i="2"/>
  <c r="AG2909" i="2"/>
  <c r="AH2881" i="2"/>
  <c r="AG2861" i="2"/>
  <c r="AG2833" i="2"/>
  <c r="AG2801" i="2"/>
  <c r="AG2769" i="2"/>
  <c r="AG2737" i="2"/>
  <c r="AG2705" i="2"/>
  <c r="AG2673" i="2"/>
  <c r="AG2641" i="2"/>
  <c r="AG2609" i="2"/>
  <c r="AG2577" i="2"/>
  <c r="AG2545" i="2"/>
  <c r="AG2513" i="2"/>
  <c r="AG2481" i="2"/>
  <c r="AG2449" i="2"/>
  <c r="AG2417" i="2"/>
  <c r="AG2385" i="2"/>
  <c r="AG2353" i="2"/>
  <c r="AG2321" i="2"/>
  <c r="AG2289" i="2"/>
  <c r="AG2257" i="2"/>
  <c r="AG2225" i="2"/>
  <c r="AG2193" i="2"/>
  <c r="AG2161" i="2"/>
  <c r="AG2129" i="2"/>
  <c r="AG2097" i="2"/>
  <c r="AG2065" i="2"/>
  <c r="AG2033" i="2"/>
  <c r="AG2001" i="2"/>
  <c r="AG1969" i="2"/>
  <c r="AH4065" i="2"/>
  <c r="AH3937" i="2"/>
  <c r="AH3809" i="2"/>
  <c r="AH3681" i="2"/>
  <c r="AH3553" i="2"/>
  <c r="AH3425" i="2"/>
  <c r="AH3297" i="2"/>
  <c r="AG3173" i="2"/>
  <c r="AG3021" i="2"/>
  <c r="AH3215" i="2"/>
  <c r="AG1675" i="2"/>
  <c r="AG1163" i="2"/>
  <c r="AH611" i="2"/>
  <c r="AG191" i="2"/>
  <c r="AH90" i="2"/>
  <c r="AG4385" i="2"/>
  <c r="AG4257" i="2"/>
  <c r="AG4129" i="2"/>
  <c r="AG4001" i="2"/>
  <c r="AG3937" i="2"/>
  <c r="AG3873" i="2"/>
  <c r="AG3809" i="2"/>
  <c r="AG3745" i="2"/>
  <c r="AG3681" i="2"/>
  <c r="AG3617" i="2"/>
  <c r="AG3553" i="2"/>
  <c r="AG3489" i="2"/>
  <c r="AG3425" i="2"/>
  <c r="AG3361" i="2"/>
  <c r="AG3297" i="2"/>
  <c r="AH3225" i="2"/>
  <c r="AG3161" i="2"/>
  <c r="AG3081" i="2"/>
  <c r="AH3029" i="2"/>
  <c r="AH2997" i="2"/>
  <c r="AG2965" i="2"/>
  <c r="AG814" i="2"/>
  <c r="AG562" i="2"/>
  <c r="AG310" i="2"/>
  <c r="AG4386" i="2"/>
  <c r="AH4155" i="2"/>
  <c r="AH3635" i="2"/>
  <c r="AH2907" i="2"/>
  <c r="AH2743" i="2"/>
  <c r="AH2531" i="2"/>
  <c r="AH2295" i="2"/>
  <c r="AG1775" i="2"/>
  <c r="AG1587" i="2"/>
  <c r="AH1379" i="2"/>
  <c r="AH1267" i="2"/>
  <c r="AH1171" i="2"/>
  <c r="AH1079" i="2"/>
  <c r="AH975" i="2"/>
  <c r="AH867" i="2"/>
  <c r="AH763" i="2"/>
  <c r="AH667" i="2"/>
  <c r="AH571" i="2"/>
  <c r="AH455" i="2"/>
  <c r="AH359" i="2"/>
  <c r="AH255" i="2"/>
  <c r="AG175" i="2"/>
  <c r="AH95" i="2"/>
  <c r="AG246" i="2"/>
  <c r="AG138" i="2"/>
  <c r="AG34" i="2"/>
  <c r="AH4489" i="2"/>
  <c r="AH4457" i="2"/>
  <c r="AH4425" i="2"/>
  <c r="AH4393" i="2"/>
  <c r="AH4361" i="2"/>
  <c r="AH4329" i="2"/>
  <c r="AH4297" i="2"/>
  <c r="AH4265" i="2"/>
  <c r="AH4233" i="2"/>
  <c r="AH4201" i="2"/>
  <c r="AH4169" i="2"/>
  <c r="AH4137" i="2"/>
  <c r="AH4105" i="2"/>
  <c r="AH4073" i="2"/>
  <c r="AH4041" i="2"/>
  <c r="AH4009" i="2"/>
  <c r="AH3977" i="2"/>
  <c r="AH3945" i="2"/>
  <c r="AH3913" i="2"/>
  <c r="AH3881" i="2"/>
  <c r="AH3849" i="2"/>
  <c r="AH3817" i="2"/>
  <c r="AH3785" i="2"/>
  <c r="AH3753" i="2"/>
  <c r="AH3721" i="2"/>
  <c r="AH3689" i="2"/>
  <c r="AH3657" i="2"/>
  <c r="AH3625" i="2"/>
  <c r="AH3593" i="2"/>
  <c r="AH3561" i="2"/>
  <c r="AH3529" i="2"/>
  <c r="AH3497" i="2"/>
  <c r="AH3465" i="2"/>
  <c r="AH3433" i="2"/>
  <c r="AH3401" i="2"/>
  <c r="AH3369" i="2"/>
  <c r="AH3337" i="2"/>
  <c r="AH3305" i="2"/>
  <c r="AG3273" i="2"/>
  <c r="AG3241" i="2"/>
  <c r="AG3209" i="2"/>
  <c r="AH3169" i="2"/>
  <c r="AG3145" i="2"/>
  <c r="AH3121" i="2"/>
  <c r="AH3093" i="2"/>
  <c r="AH3061" i="2"/>
  <c r="AG3029" i="2"/>
  <c r="AG2997" i="2"/>
  <c r="AG1222" i="2"/>
  <c r="AG3287" i="2"/>
  <c r="AG2155" i="2"/>
  <c r="AH1703" i="2"/>
  <c r="AH1347" i="2"/>
  <c r="AH951" i="2"/>
  <c r="AG763" i="2"/>
  <c r="AG571" i="2"/>
  <c r="AG359" i="2"/>
  <c r="AH183" i="2"/>
  <c r="AH222" i="2"/>
  <c r="AH10" i="2"/>
  <c r="AG3169" i="2"/>
  <c r="AG3093" i="2"/>
  <c r="AH3037" i="2"/>
  <c r="AH2941" i="2"/>
  <c r="AH2897" i="2"/>
  <c r="AG2877" i="2"/>
  <c r="AH2853" i="2"/>
  <c r="AH2821" i="2"/>
  <c r="AH2789" i="2"/>
  <c r="AH2757" i="2"/>
  <c r="AH2725" i="2"/>
  <c r="AH2693" i="2"/>
  <c r="AH2661" i="2"/>
  <c r="AH2629" i="2"/>
  <c r="AH2597" i="2"/>
  <c r="AG2565" i="2"/>
  <c r="AG2533" i="2"/>
  <c r="AH2501" i="2"/>
  <c r="AH2469" i="2"/>
  <c r="AG2437" i="2"/>
  <c r="AG2405" i="2"/>
  <c r="AH2373" i="2"/>
  <c r="AH2341" i="2"/>
  <c r="AG2309" i="2"/>
  <c r="AG2277" i="2"/>
  <c r="AH2245" i="2"/>
  <c r="AH2213" i="2"/>
  <c r="AG2181" i="2"/>
  <c r="AG2149" i="2"/>
  <c r="AH2117" i="2"/>
  <c r="AH2085" i="2"/>
  <c r="AG2053" i="2"/>
  <c r="AH2021" i="2"/>
  <c r="AH1989" i="2"/>
  <c r="AH1957" i="2"/>
  <c r="AG1937" i="2"/>
  <c r="AG1905" i="2"/>
  <c r="AG1873" i="2"/>
  <c r="AG1841" i="2"/>
  <c r="AG1809" i="2"/>
  <c r="AG1777" i="2"/>
  <c r="AG1745" i="2"/>
  <c r="AG1713" i="2"/>
  <c r="AG1681" i="2"/>
  <c r="AG1649" i="2"/>
  <c r="AG1617" i="2"/>
  <c r="AG1585" i="2"/>
  <c r="AG1553" i="2"/>
  <c r="AG1521" i="2"/>
  <c r="AG1489" i="2"/>
  <c r="AG1457" i="2"/>
  <c r="AG1425" i="2"/>
  <c r="AG1393" i="2"/>
  <c r="AG1361" i="2"/>
  <c r="AG1329" i="2"/>
  <c r="AG1297" i="2"/>
  <c r="AG1265" i="2"/>
  <c r="AG1233" i="2"/>
  <c r="AG1201" i="2"/>
  <c r="AG1169" i="2"/>
  <c r="AH1125" i="2"/>
  <c r="AH1093" i="2"/>
  <c r="AH4299" i="2"/>
  <c r="AG1627" i="2"/>
  <c r="AG31" i="2"/>
  <c r="AH4509" i="2"/>
  <c r="AH4445" i="2"/>
  <c r="AH4381" i="2"/>
  <c r="AH4317" i="2"/>
  <c r="AH4253" i="2"/>
  <c r="AH4189" i="2"/>
  <c r="AH4125" i="2"/>
  <c r="AH4061" i="2"/>
  <c r="AH3997" i="2"/>
  <c r="AH3933" i="2"/>
  <c r="AH3869" i="2"/>
  <c r="AH3805" i="2"/>
  <c r="AH3741" i="2"/>
  <c r="AH3677" i="2"/>
  <c r="AH3613" i="2"/>
  <c r="AH3549" i="2"/>
  <c r="AH3485" i="2"/>
  <c r="AH3421" i="2"/>
  <c r="AH3357" i="2"/>
  <c r="AH3293" i="2"/>
  <c r="AH3217" i="2"/>
  <c r="AG2953" i="2"/>
  <c r="AH2929" i="2"/>
  <c r="AH2901" i="2"/>
  <c r="AH2869" i="2"/>
  <c r="AG2837" i="2"/>
  <c r="AG2805" i="2"/>
  <c r="AG2773" i="2"/>
  <c r="AG2741" i="2"/>
  <c r="AG2709" i="2"/>
  <c r="AG2677" i="2"/>
  <c r="AG2645" i="2"/>
  <c r="AG2613" i="2"/>
  <c r="AG2581" i="2"/>
  <c r="AG2549" i="2"/>
  <c r="AG2517" i="2"/>
  <c r="AG2485" i="2"/>
  <c r="AG2453" i="2"/>
  <c r="AG2421" i="2"/>
  <c r="AG2389" i="2"/>
  <c r="AG2357" i="2"/>
  <c r="AG2325" i="2"/>
  <c r="AG2293" i="2"/>
  <c r="AG2261" i="2"/>
  <c r="AG2229" i="2"/>
  <c r="AG2197" i="2"/>
  <c r="AG2165" i="2"/>
  <c r="AG2133" i="2"/>
  <c r="AG2101" i="2"/>
  <c r="AG2069" i="2"/>
  <c r="AG2037" i="2"/>
  <c r="AG2005" i="2"/>
  <c r="AG1973" i="2"/>
  <c r="AG1941" i="2"/>
  <c r="AG1909" i="2"/>
  <c r="AG1877" i="2"/>
  <c r="AG1845" i="2"/>
  <c r="AG1813" i="2"/>
  <c r="AG1781" i="2"/>
  <c r="AG1749" i="2"/>
  <c r="AG1717" i="2"/>
  <c r="AG1685" i="2"/>
  <c r="AG1653" i="2"/>
  <c r="AG1621" i="2"/>
  <c r="AG1589" i="2"/>
  <c r="AG1557" i="2"/>
  <c r="AG1525" i="2"/>
  <c r="AG1493" i="2"/>
  <c r="AG1461" i="2"/>
  <c r="AG1429" i="2"/>
  <c r="AG1397" i="2"/>
  <c r="AG1365" i="2"/>
  <c r="AG1333" i="2"/>
  <c r="AG1301" i="2"/>
  <c r="AG1269" i="2"/>
  <c r="AG1237" i="2"/>
  <c r="AG1205" i="2"/>
  <c r="AG1173" i="2"/>
  <c r="AG1141" i="2"/>
  <c r="AH1113" i="2"/>
  <c r="AG4130" i="2"/>
  <c r="AH3343" i="2"/>
  <c r="AH2983" i="2"/>
  <c r="AH1791" i="2"/>
  <c r="AH1243" i="2"/>
  <c r="AG811" i="2"/>
  <c r="AG623" i="2"/>
  <c r="AG407" i="2"/>
  <c r="AH231" i="2"/>
  <c r="AH162" i="2"/>
  <c r="AH3141" i="2"/>
  <c r="AG3077" i="2"/>
  <c r="AG2973" i="2"/>
  <c r="AH2933" i="2"/>
  <c r="AG2901" i="2"/>
  <c r="AG2869" i="2"/>
  <c r="AH2829" i="2"/>
  <c r="AH2781" i="2"/>
  <c r="AH2749" i="2"/>
  <c r="AH2717" i="2"/>
  <c r="AH2685" i="2"/>
  <c r="AH2653" i="2"/>
  <c r="AH2621" i="2"/>
  <c r="AH2589" i="2"/>
  <c r="AH2557" i="2"/>
  <c r="AH2525" i="2"/>
  <c r="AH2493" i="2"/>
  <c r="AH2461" i="2"/>
  <c r="AH2429" i="2"/>
  <c r="AH2397" i="2"/>
  <c r="AH2365" i="2"/>
  <c r="AH2333" i="2"/>
  <c r="AH2301" i="2"/>
  <c r="AH2269" i="2"/>
  <c r="AH2237" i="2"/>
  <c r="AH2205" i="2"/>
  <c r="AH2173" i="2"/>
  <c r="AH2141" i="2"/>
  <c r="AH2109" i="2"/>
  <c r="AH2077" i="2"/>
  <c r="AH2045" i="2"/>
  <c r="AH2013" i="2"/>
  <c r="AH1981" i="2"/>
  <c r="AH1949" i="2"/>
  <c r="AH1917" i="2"/>
  <c r="AH1885" i="2"/>
  <c r="AH1853" i="2"/>
  <c r="AH1821" i="2"/>
  <c r="AH1789" i="2"/>
  <c r="AH1757" i="2"/>
  <c r="AH1725" i="2"/>
  <c r="AH1693" i="2"/>
  <c r="AH1661" i="2"/>
  <c r="AH1629" i="2"/>
  <c r="AH1597" i="2"/>
  <c r="AH1565" i="2"/>
  <c r="AH1925" i="2"/>
  <c r="AH1893" i="2"/>
  <c r="AH1861" i="2"/>
  <c r="AH1829" i="2"/>
  <c r="AG1797" i="2"/>
  <c r="AH1765" i="2"/>
  <c r="AH1733" i="2"/>
  <c r="AH1701" i="2"/>
  <c r="AH1669" i="2"/>
  <c r="AH1637" i="2"/>
  <c r="AH1605" i="2"/>
  <c r="AH1573" i="2"/>
  <c r="AH1541" i="2"/>
  <c r="AH1509" i="2"/>
  <c r="AH1477" i="2"/>
  <c r="AH1445" i="2"/>
  <c r="AH1413" i="2"/>
  <c r="AH1381" i="2"/>
  <c r="AH1349" i="2"/>
  <c r="AH1317" i="2"/>
  <c r="AH1285" i="2"/>
  <c r="AH1253" i="2"/>
  <c r="AH1221" i="2"/>
  <c r="AH1189" i="2"/>
  <c r="AH1157" i="2"/>
  <c r="AG1121" i="2"/>
  <c r="AG1089" i="2"/>
  <c r="AG3723" i="2"/>
  <c r="AH1451" i="2"/>
  <c r="AG4489" i="2"/>
  <c r="AG4425" i="2"/>
  <c r="AG4361" i="2"/>
  <c r="AG4297" i="2"/>
  <c r="AG4233" i="2"/>
  <c r="AG4169" i="2"/>
  <c r="AG4105" i="2"/>
  <c r="AG4041" i="2"/>
  <c r="AG3977" i="2"/>
  <c r="AG3913" i="2"/>
  <c r="AG3849" i="2"/>
  <c r="AG3785" i="2"/>
  <c r="AG3721" i="2"/>
  <c r="AG3657" i="2"/>
  <c r="AG3593" i="2"/>
  <c r="AG3529" i="2"/>
  <c r="AG3465" i="2"/>
  <c r="AG3401" i="2"/>
  <c r="AG3337" i="2"/>
  <c r="AG3261" i="2"/>
  <c r="AG3197" i="2"/>
  <c r="AH2945" i="2"/>
  <c r="AG2925" i="2"/>
  <c r="AG2897" i="2"/>
  <c r="AG2865" i="2"/>
  <c r="AH2825" i="2"/>
  <c r="AH2793" i="2"/>
  <c r="AH2761" i="2"/>
  <c r="AH2729" i="2"/>
  <c r="AH2697" i="2"/>
  <c r="AH2665" i="2"/>
  <c r="AH2633" i="2"/>
  <c r="AH2601" i="2"/>
  <c r="AH2569" i="2"/>
  <c r="AH2537" i="2"/>
  <c r="AH2505" i="2"/>
  <c r="AH2473" i="2"/>
  <c r="AH2441" i="2"/>
  <c r="AH2409" i="2"/>
  <c r="AH2377" i="2"/>
  <c r="AH2345" i="2"/>
  <c r="AH2313" i="2"/>
  <c r="AH2281" i="2"/>
  <c r="AH2249" i="2"/>
  <c r="AH2217" i="2"/>
  <c r="AH2185" i="2"/>
  <c r="AH2153" i="2"/>
  <c r="AH2121" i="2"/>
  <c r="AH2089" i="2"/>
  <c r="AH2057" i="2"/>
  <c r="AH2025" i="2"/>
  <c r="AH1993" i="2"/>
  <c r="AH1961" i="2"/>
  <c r="AH1929" i="2"/>
  <c r="AH1897" i="2"/>
  <c r="AH1865" i="2"/>
  <c r="AH1833" i="2"/>
  <c r="AH1801" i="2"/>
  <c r="AH1769" i="2"/>
  <c r="AH1737" i="2"/>
  <c r="AH1705" i="2"/>
  <c r="AH1673" i="2"/>
  <c r="AH1641" i="2"/>
  <c r="AH1609" i="2"/>
  <c r="AH1577" i="2"/>
  <c r="AH1545" i="2"/>
  <c r="AH1513" i="2"/>
  <c r="AH1481" i="2"/>
  <c r="AH1449" i="2"/>
  <c r="AH1417" i="2"/>
  <c r="AH1385" i="2"/>
  <c r="AH1353" i="2"/>
  <c r="AH1321" i="2"/>
  <c r="AH1289" i="2"/>
  <c r="AH1257" i="2"/>
  <c r="AH1225" i="2"/>
  <c r="AH1193" i="2"/>
  <c r="AH1161" i="2"/>
  <c r="AG1137" i="2"/>
  <c r="AG1109" i="2"/>
  <c r="AH4107" i="2"/>
  <c r="AG3203" i="2"/>
  <c r="AG2019" i="2"/>
  <c r="AH1519" i="2"/>
  <c r="AG1207" i="2"/>
  <c r="AH775" i="2"/>
  <c r="AH587" i="2"/>
  <c r="AH371" i="2"/>
  <c r="AH107" i="2"/>
  <c r="AG102" i="2"/>
  <c r="AG3121" i="2"/>
  <c r="AH3065" i="2"/>
  <c r="AH2961" i="2"/>
  <c r="AG2929" i="2"/>
  <c r="AH2889" i="2"/>
  <c r="AH2857" i="2"/>
  <c r="AH2813" i="2"/>
  <c r="AG2777" i="2"/>
  <c r="AG2745" i="2"/>
  <c r="AG2713" i="2"/>
  <c r="AG2681" i="2"/>
  <c r="AH2649" i="2"/>
  <c r="AG2617" i="2"/>
  <c r="AG2585" i="2"/>
  <c r="AG2553" i="2"/>
  <c r="AG2521" i="2"/>
  <c r="AG2489" i="2"/>
  <c r="AG2457" i="2"/>
  <c r="AG2425" i="2"/>
  <c r="AG2393" i="2"/>
  <c r="AG2361" i="2"/>
  <c r="AG2329" i="2"/>
  <c r="AG2297" i="2"/>
  <c r="AG2265" i="2"/>
  <c r="AG2233" i="2"/>
  <c r="AG2201" i="2"/>
  <c r="AG2169" i="2"/>
  <c r="AG2137" i="2"/>
  <c r="AG2105" i="2"/>
  <c r="AG2073" i="2"/>
  <c r="AG2041" i="2"/>
  <c r="AG2009" i="2"/>
  <c r="AG1977" i="2"/>
  <c r="AG1945" i="2"/>
  <c r="AG1913" i="2"/>
  <c r="AG1881" i="2"/>
  <c r="AG1849" i="2"/>
  <c r="AG1817" i="2"/>
  <c r="AG1785" i="2"/>
  <c r="AG1753" i="2"/>
  <c r="AG1721" i="2"/>
  <c r="AG1689" i="2"/>
  <c r="AG1657" i="2"/>
  <c r="AG1625" i="2"/>
  <c r="AG1593" i="2"/>
  <c r="AG1561" i="2"/>
  <c r="AG1529" i="2"/>
  <c r="AG1497" i="2"/>
  <c r="AG1921" i="2"/>
  <c r="AG1889" i="2"/>
  <c r="AG1857" i="2"/>
  <c r="AG1825" i="2"/>
  <c r="AG1793" i="2"/>
  <c r="AG1761" i="2"/>
  <c r="AG1729" i="2"/>
  <c r="AG1697" i="2"/>
  <c r="AG1665" i="2"/>
  <c r="AG1633" i="2"/>
  <c r="AG1601" i="2"/>
  <c r="AG1569" i="2"/>
  <c r="AG1537" i="2"/>
  <c r="AG1505" i="2"/>
  <c r="AG1473" i="2"/>
  <c r="AG1441" i="2"/>
  <c r="AG1409" i="2"/>
  <c r="AG1377" i="2"/>
  <c r="AG1345" i="2"/>
  <c r="AG1313" i="2"/>
  <c r="AG1281" i="2"/>
  <c r="AG1249" i="2"/>
  <c r="AG1217" i="2"/>
  <c r="AG1185" i="2"/>
  <c r="AG1153" i="2"/>
  <c r="AH1109" i="2"/>
  <c r="AG1295" i="2"/>
  <c r="AH1843" i="2"/>
  <c r="AH167" i="2"/>
  <c r="AH4477" i="2"/>
  <c r="AH4413" i="2"/>
  <c r="AH4349" i="2"/>
  <c r="AH4285" i="2"/>
  <c r="AH4221" i="2"/>
  <c r="AH4157" i="2"/>
  <c r="AH4093" i="2"/>
  <c r="AH4029" i="2"/>
  <c r="AH3965" i="2"/>
  <c r="AH3901" i="2"/>
  <c r="AH3837" i="2"/>
  <c r="AH3773" i="2"/>
  <c r="AH3709" i="2"/>
  <c r="AH3645" i="2"/>
  <c r="AH3581" i="2"/>
  <c r="AH3517" i="2"/>
  <c r="AH3453" i="2"/>
  <c r="AH3389" i="2"/>
  <c r="AH3325" i="2"/>
  <c r="AH3249" i="2"/>
  <c r="AH3185" i="2"/>
  <c r="AG2941" i="2"/>
  <c r="AH2917" i="2"/>
  <c r="AH2885" i="2"/>
  <c r="AG2853" i="2"/>
  <c r="AG2821" i="2"/>
  <c r="AG2789" i="2"/>
  <c r="AG2757" i="2"/>
  <c r="AG2725" i="2"/>
  <c r="AG2693" i="2"/>
  <c r="AG2661" i="2"/>
  <c r="AG2629" i="2"/>
  <c r="AG2597" i="2"/>
  <c r="AH2565" i="2"/>
  <c r="AH2533" i="2"/>
  <c r="AG2501" i="2"/>
  <c r="AG2469" i="2"/>
  <c r="AH2437" i="2"/>
  <c r="AH2405" i="2"/>
  <c r="AG2373" i="2"/>
  <c r="AG2341" i="2"/>
  <c r="AH2309" i="2"/>
  <c r="AH2277" i="2"/>
  <c r="AG2245" i="2"/>
  <c r="AG2213" i="2"/>
  <c r="AH2181" i="2"/>
  <c r="AH2149" i="2"/>
  <c r="AG2117" i="2"/>
  <c r="AG2085" i="2"/>
  <c r="AH2053" i="2"/>
  <c r="AG2021" i="2"/>
  <c r="AG1989" i="2"/>
  <c r="AG1957" i="2"/>
  <c r="AG1925" i="2"/>
  <c r="AG1893" i="2"/>
  <c r="AG1861" i="2"/>
  <c r="AG1829" i="2"/>
  <c r="AH1797" i="2"/>
  <c r="AG1765" i="2"/>
  <c r="AG1733" i="2"/>
  <c r="AG1701" i="2"/>
  <c r="AG1669" i="2"/>
  <c r="AG1637" i="2"/>
  <c r="AG1605" i="2"/>
  <c r="AG1573" i="2"/>
  <c r="AG1541" i="2"/>
  <c r="AG1509" i="2"/>
  <c r="AG1477" i="2"/>
  <c r="AG1445" i="2"/>
  <c r="AG1413" i="2"/>
  <c r="AG1381" i="2"/>
  <c r="AG1349" i="2"/>
  <c r="AG1317" i="2"/>
  <c r="AG1285" i="2"/>
  <c r="AG1253" i="2"/>
  <c r="AG1221" i="2"/>
  <c r="AG1189" i="2"/>
  <c r="AG1157" i="2"/>
  <c r="AH1129" i="2"/>
  <c r="AH1097" i="2"/>
  <c r="AH3611" i="2"/>
  <c r="AH3163" i="2"/>
  <c r="AG1979" i="2"/>
  <c r="AG1475" i="2"/>
  <c r="AH1047" i="2"/>
  <c r="AG715" i="2"/>
  <c r="AG503" i="2"/>
  <c r="AG311" i="2"/>
  <c r="AH71" i="2"/>
  <c r="AH1909" i="2"/>
  <c r="AH1877" i="2"/>
  <c r="AH1845" i="2"/>
  <c r="AH1813" i="2"/>
  <c r="AH1781" i="2"/>
  <c r="AH1749" i="2"/>
  <c r="AH1717" i="2"/>
  <c r="AH1685" i="2"/>
  <c r="AH1653" i="2"/>
  <c r="AH1621" i="2"/>
  <c r="AH1589" i="2"/>
  <c r="AH1557" i="2"/>
  <c r="AH1525" i="2"/>
  <c r="AH1493" i="2"/>
  <c r="AH1461" i="2"/>
  <c r="AH1429" i="2"/>
  <c r="AH1397" i="2"/>
  <c r="AH1365" i="2"/>
  <c r="AH1333" i="2"/>
  <c r="AH1301" i="2"/>
  <c r="AH1269" i="2"/>
  <c r="AH1237" i="2"/>
  <c r="AH1205" i="2"/>
  <c r="AH1173" i="2"/>
  <c r="AH1141" i="2"/>
  <c r="AG1105" i="2"/>
  <c r="AH1263" i="2"/>
  <c r="AG1727" i="2"/>
  <c r="AH127" i="2"/>
  <c r="AG4457" i="2"/>
  <c r="AG4393" i="2"/>
  <c r="AG4329" i="2"/>
  <c r="AG4265" i="2"/>
  <c r="AG4201" i="2"/>
  <c r="AG4137" i="2"/>
  <c r="AG4073" i="2"/>
  <c r="AG4009" i="2"/>
  <c r="AG3945" i="2"/>
  <c r="AG3881" i="2"/>
  <c r="AG3817" i="2"/>
  <c r="AG3753" i="2"/>
  <c r="AG3689" i="2"/>
  <c r="AG3625" i="2"/>
  <c r="AG3561" i="2"/>
  <c r="AG3497" i="2"/>
  <c r="AG3433" i="2"/>
  <c r="AG3369" i="2"/>
  <c r="AG3305" i="2"/>
  <c r="AG3229" i="2"/>
  <c r="AG2957" i="2"/>
  <c r="AG2937" i="2"/>
  <c r="AG2913" i="2"/>
  <c r="AG2881" i="2"/>
  <c r="AH2841" i="2"/>
  <c r="AH2809" i="2"/>
  <c r="AH2777" i="2"/>
  <c r="AH2745" i="2"/>
  <c r="AH2713" i="2"/>
  <c r="AH2681" i="2"/>
  <c r="AG2649" i="2"/>
  <c r="AH2617" i="2"/>
  <c r="AH2585" i="2"/>
  <c r="AH2553" i="2"/>
  <c r="AH2521" i="2"/>
  <c r="AH2489" i="2"/>
  <c r="AH2457" i="2"/>
  <c r="AH2425" i="2"/>
  <c r="AH2393" i="2"/>
  <c r="AH2361" i="2"/>
  <c r="AH2329" i="2"/>
  <c r="AH2297" i="2"/>
  <c r="AH2265" i="2"/>
  <c r="AH2233" i="2"/>
  <c r="AH2201" i="2"/>
  <c r="AH2169" i="2"/>
  <c r="AH2137" i="2"/>
  <c r="AH2105" i="2"/>
  <c r="AH2073" i="2"/>
  <c r="AH2041" i="2"/>
  <c r="AH2009" i="2"/>
  <c r="AH1977" i="2"/>
  <c r="AH1945" i="2"/>
  <c r="AH1913" i="2"/>
  <c r="AH1881" i="2"/>
  <c r="AH1849" i="2"/>
  <c r="AH1817" i="2"/>
  <c r="AH1785" i="2"/>
  <c r="AH1753" i="2"/>
  <c r="AH1721" i="2"/>
  <c r="AH1689" i="2"/>
  <c r="AH1657" i="2"/>
  <c r="AH1625" i="2"/>
  <c r="AH1593" i="2"/>
  <c r="AH1561" i="2"/>
  <c r="AH1529" i="2"/>
  <c r="AH1497" i="2"/>
  <c r="AH1465" i="2"/>
  <c r="AH1433" i="2"/>
  <c r="AH1401" i="2"/>
  <c r="AH1369" i="2"/>
  <c r="AH1337" i="2"/>
  <c r="AH1305" i="2"/>
  <c r="AH1273" i="2"/>
  <c r="AH1241" i="2"/>
  <c r="AH1209" i="2"/>
  <c r="AH1177" i="2"/>
  <c r="AH1145" i="2"/>
  <c r="AG1125" i="2"/>
  <c r="AG1734" i="2"/>
  <c r="AG3379" i="2"/>
  <c r="AG3019" i="2"/>
  <c r="AH1947" i="2"/>
  <c r="AH1415" i="2"/>
  <c r="AG1011" i="2"/>
  <c r="AH679" i="2"/>
  <c r="AH467" i="2"/>
  <c r="AH267" i="2"/>
  <c r="AG206" i="2"/>
  <c r="AG3153" i="2"/>
  <c r="AH3097" i="2"/>
  <c r="AH3021" i="2"/>
  <c r="AG2945" i="2"/>
  <c r="AH2905" i="2"/>
  <c r="AH2873" i="2"/>
  <c r="AG2841" i="2"/>
  <c r="AG2793" i="2"/>
  <c r="AG2761" i="2"/>
  <c r="AG2729" i="2"/>
  <c r="AG2697" i="2"/>
  <c r="AG2665" i="2"/>
  <c r="AG2633" i="2"/>
  <c r="AG2601" i="2"/>
  <c r="AG2569" i="2"/>
  <c r="AG2537" i="2"/>
  <c r="AG2505" i="2"/>
  <c r="AG2473" i="2"/>
  <c r="AG2441" i="2"/>
  <c r="AG2409" i="2"/>
  <c r="AG2377" i="2"/>
  <c r="AG2345" i="2"/>
  <c r="AG2313" i="2"/>
  <c r="AG2281" i="2"/>
  <c r="AG2249" i="2"/>
  <c r="AG2217" i="2"/>
  <c r="AG2185" i="2"/>
  <c r="AG2153" i="2"/>
  <c r="AG2121" i="2"/>
  <c r="AG2089" i="2"/>
  <c r="AG2057" i="2"/>
  <c r="AG2025" i="2"/>
  <c r="AG1993" i="2"/>
  <c r="AG1961" i="2"/>
  <c r="AG1929" i="2"/>
  <c r="AG1897" i="2"/>
  <c r="AG1865" i="2"/>
  <c r="AG1833" i="2"/>
  <c r="AG1801" i="2"/>
  <c r="AG1769" i="2"/>
  <c r="AG1737" i="2"/>
  <c r="AG1705" i="2"/>
  <c r="AG1673" i="2"/>
  <c r="AG1641" i="2"/>
  <c r="AG1609" i="2"/>
  <c r="AG1577" i="2"/>
  <c r="AG1545" i="2"/>
  <c r="AG1513" i="2"/>
  <c r="AH58" i="2"/>
  <c r="AH2949" i="2"/>
  <c r="AH2797" i="2"/>
  <c r="AH2669" i="2"/>
  <c r="AH2541" i="2"/>
  <c r="AH2413" i="2"/>
  <c r="AH2285" i="2"/>
  <c r="AH2157" i="2"/>
  <c r="AH2029" i="2"/>
  <c r="AH1901" i="2"/>
  <c r="AH1773" i="2"/>
  <c r="AH1645" i="2"/>
  <c r="AH1533" i="2"/>
  <c r="AG1481" i="2"/>
  <c r="AG1449" i="2"/>
  <c r="AG1417" i="2"/>
  <c r="AG1385" i="2"/>
  <c r="AG1353" i="2"/>
  <c r="AG1321" i="2"/>
  <c r="AG1289" i="2"/>
  <c r="AG1257" i="2"/>
  <c r="AG1225" i="2"/>
  <c r="AG2905" i="2"/>
  <c r="AG2809" i="2"/>
  <c r="AH2753" i="2"/>
  <c r="AH2689" i="2"/>
  <c r="AH2625" i="2"/>
  <c r="AH2561" i="2"/>
  <c r="AH2497" i="2"/>
  <c r="AH2433" i="2"/>
  <c r="AH2369" i="2"/>
  <c r="AH2305" i="2"/>
  <c r="AH2241" i="2"/>
  <c r="AH2177" i="2"/>
  <c r="AH2113" i="2"/>
  <c r="AH2049" i="2"/>
  <c r="AH1985" i="2"/>
  <c r="AH1921" i="2"/>
  <c r="AH1857" i="2"/>
  <c r="AH1793" i="2"/>
  <c r="AH1729" i="2"/>
  <c r="AH1665" i="2"/>
  <c r="AH1601" i="2"/>
  <c r="AH1537" i="2"/>
  <c r="AH1473" i="2"/>
  <c r="AH1409" i="2"/>
  <c r="AH1345" i="2"/>
  <c r="AH1281" i="2"/>
  <c r="AH1217" i="2"/>
  <c r="AH1153" i="2"/>
  <c r="AG1085" i="2"/>
  <c r="AH1045" i="2"/>
  <c r="AH1013" i="2"/>
  <c r="AH981" i="2"/>
  <c r="AH949" i="2"/>
  <c r="AH917" i="2"/>
  <c r="AH885" i="2"/>
  <c r="AH853" i="2"/>
  <c r="AH821" i="2"/>
  <c r="AH789" i="2"/>
  <c r="AH757" i="2"/>
  <c r="AH725" i="2"/>
  <c r="AH693" i="2"/>
  <c r="AH661" i="2"/>
  <c r="AH629" i="2"/>
  <c r="AH597" i="2"/>
  <c r="AH565" i="2"/>
  <c r="AH533" i="2"/>
  <c r="AH501" i="2"/>
  <c r="AH469" i="2"/>
  <c r="AH437" i="2"/>
  <c r="AH405" i="2"/>
  <c r="AG373" i="2"/>
  <c r="AG341" i="2"/>
  <c r="AH313" i="2"/>
  <c r="AH281" i="2"/>
  <c r="AG261" i="2"/>
  <c r="AG221" i="2"/>
  <c r="AG197" i="2"/>
  <c r="AH157" i="2"/>
  <c r="AH125" i="2"/>
  <c r="AH93" i="2"/>
  <c r="AH61" i="2"/>
  <c r="AH29" i="2"/>
  <c r="AG4058" i="2"/>
  <c r="AG3546" i="2"/>
  <c r="AH4493" i="2"/>
  <c r="AH4365" i="2"/>
  <c r="AH4237" i="2"/>
  <c r="AH4109" i="2"/>
  <c r="AH3981" i="2"/>
  <c r="AH3853" i="2"/>
  <c r="AH3725" i="2"/>
  <c r="AH3597" i="2"/>
  <c r="AH3469" i="2"/>
  <c r="AH3341" i="2"/>
  <c r="AG3213" i="2"/>
  <c r="AG2813" i="2"/>
  <c r="AG1161" i="2"/>
  <c r="AG1097" i="2"/>
  <c r="AG1061" i="2"/>
  <c r="AG1029" i="2"/>
  <c r="AG997" i="2"/>
  <c r="AG965" i="2"/>
  <c r="AG933" i="2"/>
  <c r="AG901" i="2"/>
  <c r="AG869" i="2"/>
  <c r="AG837" i="2"/>
  <c r="AG805" i="2"/>
  <c r="AG773" i="2"/>
  <c r="AG741" i="2"/>
  <c r="AG709" i="2"/>
  <c r="AG677" i="2"/>
  <c r="AG645" i="2"/>
  <c r="AG613" i="2"/>
  <c r="AG581" i="2"/>
  <c r="AG549" i="2"/>
  <c r="AG517" i="2"/>
  <c r="AG485" i="2"/>
  <c r="AG453" i="2"/>
  <c r="AG421" i="2"/>
  <c r="AG393" i="2"/>
  <c r="AG361" i="2"/>
  <c r="AG329" i="2"/>
  <c r="AG297" i="2"/>
  <c r="AG265" i="2"/>
  <c r="AH229" i="2"/>
  <c r="AG201" i="2"/>
  <c r="AH161" i="2"/>
  <c r="AH129" i="2"/>
  <c r="AH97" i="2"/>
  <c r="AH65" i="2"/>
  <c r="AH33" i="2"/>
  <c r="AG4154" i="2"/>
  <c r="AG3642" i="2"/>
  <c r="AH4423" i="2"/>
  <c r="AH4327" i="2"/>
  <c r="AH4227" i="2"/>
  <c r="AH4127" i="2"/>
  <c r="AH4035" i="2"/>
  <c r="AH3943" i="2"/>
  <c r="AH3851" i="2"/>
  <c r="AH3755" i="2"/>
  <c r="AH3663" i="2"/>
  <c r="AH3567" i="2"/>
  <c r="AH3471" i="2"/>
  <c r="AH3351" i="2"/>
  <c r="AH3255" i="2"/>
  <c r="AH3159" i="2"/>
  <c r="AG3059" i="2"/>
  <c r="AG2959" i="2"/>
  <c r="AG2875" i="2"/>
  <c r="AG2791" i="2"/>
  <c r="AG2703" i="2"/>
  <c r="AG2611" i="2"/>
  <c r="AG2523" i="2"/>
  <c r="AH2403" i="2"/>
  <c r="AH2311" i="2"/>
  <c r="AG2215" i="2"/>
  <c r="AH43" i="2"/>
  <c r="AH2921" i="2"/>
  <c r="AG2829" i="2"/>
  <c r="AG2749" i="2"/>
  <c r="AG2685" i="2"/>
  <c r="AG2621" i="2"/>
  <c r="AG2557" i="2"/>
  <c r="AG2493" i="2"/>
  <c r="AG2429" i="2"/>
  <c r="AG2365" i="2"/>
  <c r="AG2301" i="2"/>
  <c r="AG2237" i="2"/>
  <c r="AG2173" i="2"/>
  <c r="AG2109" i="2"/>
  <c r="AG2045" i="2"/>
  <c r="AG1981" i="2"/>
  <c r="AG1917" i="2"/>
  <c r="AG1853" i="2"/>
  <c r="AG1789" i="2"/>
  <c r="AG1725" i="2"/>
  <c r="AG1661" i="2"/>
  <c r="AG1597" i="2"/>
  <c r="AG1533" i="2"/>
  <c r="AG1469" i="2"/>
  <c r="AG1405" i="2"/>
  <c r="AG1341" i="2"/>
  <c r="AG1277" i="2"/>
  <c r="AH1213" i="2"/>
  <c r="AH1149" i="2"/>
  <c r="AH1081" i="2"/>
  <c r="AH1053" i="2"/>
  <c r="AH1021" i="2"/>
  <c r="AH989" i="2"/>
  <c r="AH957" i="2"/>
  <c r="AH925" i="2"/>
  <c r="AH893" i="2"/>
  <c r="AH861" i="2"/>
  <c r="AH829" i="2"/>
  <c r="AH797" i="2"/>
  <c r="AH765" i="2"/>
  <c r="AH733" i="2"/>
  <c r="AH701" i="2"/>
  <c r="AH669" i="2"/>
  <c r="AH637" i="2"/>
  <c r="AH605" i="2"/>
  <c r="AH573" i="2"/>
  <c r="AH541" i="2"/>
  <c r="AH509" i="2"/>
  <c r="AH477" i="2"/>
  <c r="AH445" i="2"/>
  <c r="AH413" i="2"/>
  <c r="AG381" i="2"/>
  <c r="AG349" i="2"/>
  <c r="AG317" i="2"/>
  <c r="AG285" i="2"/>
  <c r="AG253" i="2"/>
  <c r="AG229" i="2"/>
  <c r="AG189" i="2"/>
  <c r="AG161" i="2"/>
  <c r="AG129" i="2"/>
  <c r="AG97" i="2"/>
  <c r="AG65" i="2"/>
  <c r="AG33" i="2"/>
  <c r="AG4506" i="2"/>
  <c r="AG3994" i="2"/>
  <c r="AG3027" i="2"/>
  <c r="AG4495" i="2"/>
  <c r="AG4399" i="2"/>
  <c r="AG4303" i="2"/>
  <c r="AG4203" i="2"/>
  <c r="AG4103" i="2"/>
  <c r="AG4011" i="2"/>
  <c r="AG3919" i="2"/>
  <c r="AG3823" i="2"/>
  <c r="AG3731" i="2"/>
  <c r="AG3639" i="2"/>
  <c r="AG3543" i="2"/>
  <c r="AG3443" i="2"/>
  <c r="AG3351" i="2"/>
  <c r="AG3255" i="2"/>
  <c r="AG3159" i="2"/>
  <c r="AG3071" i="2"/>
  <c r="AG2975" i="2"/>
  <c r="AH4333" i="2"/>
  <c r="AH4077" i="2"/>
  <c r="AH3821" i="2"/>
  <c r="AH3565" i="2"/>
  <c r="AH3309" i="2"/>
  <c r="AG1069" i="2"/>
  <c r="AG1005" i="2"/>
  <c r="AG941" i="2"/>
  <c r="AG877" i="2"/>
  <c r="AG813" i="2"/>
  <c r="AG749" i="2"/>
  <c r="AG685" i="2"/>
  <c r="AG621" i="2"/>
  <c r="AG557" i="2"/>
  <c r="AG493" i="2"/>
  <c r="AG429" i="2"/>
  <c r="AG353" i="2"/>
  <c r="AH209" i="2"/>
  <c r="AH153" i="2"/>
  <c r="AH89" i="2"/>
  <c r="AH25" i="2"/>
  <c r="AG4483" i="2"/>
  <c r="AG4291" i="2"/>
  <c r="AG4095" i="2"/>
  <c r="AG3907" i="2"/>
  <c r="AG3719" i="2"/>
  <c r="AG3531" i="2"/>
  <c r="AG3327" i="2"/>
  <c r="AG3135" i="2"/>
  <c r="AH2899" i="2"/>
  <c r="AG2811" i="2"/>
  <c r="AG2723" i="2"/>
  <c r="AG2635" i="2"/>
  <c r="AG2543" i="2"/>
  <c r="AG2455" i="2"/>
  <c r="AG2275" i="2"/>
  <c r="AG2179" i="2"/>
  <c r="AG2091" i="2"/>
  <c r="AH1975" i="2"/>
  <c r="AG1883" i="2"/>
  <c r="AH1771" i="2"/>
  <c r="AG1679" i="2"/>
  <c r="AH1559" i="2"/>
  <c r="AH1467" i="2"/>
  <c r="AH1371" i="2"/>
  <c r="AH1299" i="2"/>
  <c r="AG1203" i="2"/>
  <c r="AG1111" i="2"/>
  <c r="AG1015" i="2"/>
  <c r="AG923" i="2"/>
  <c r="AG831" i="2"/>
  <c r="AG735" i="2"/>
  <c r="AG635" i="2"/>
  <c r="AG543" i="2"/>
  <c r="AG447" i="2"/>
  <c r="AG351" i="2"/>
  <c r="AG263" i="2"/>
  <c r="AH63" i="2"/>
  <c r="AH4454" i="2"/>
  <c r="AH4390" i="2"/>
  <c r="AH4326" i="2"/>
  <c r="AH4262" i="2"/>
  <c r="AH4198" i="2"/>
  <c r="AH4134" i="2"/>
  <c r="AH4070" i="2"/>
  <c r="AH4006" i="2"/>
  <c r="AH3942" i="2"/>
  <c r="AH3878" i="2"/>
  <c r="AH3806" i="2"/>
  <c r="AH3742" i="2"/>
  <c r="AH3678" i="2"/>
  <c r="AH3614" i="2"/>
  <c r="AH3550" i="2"/>
  <c r="AG3506" i="2"/>
  <c r="AH3458" i="2"/>
  <c r="AH3418" i="2"/>
  <c r="AG3390" i="2"/>
  <c r="AG3350" i="2"/>
  <c r="AH3318" i="2"/>
  <c r="AH3278" i="2"/>
  <c r="AG3250" i="2"/>
  <c r="AH3202" i="2"/>
  <c r="AH3174" i="2"/>
  <c r="AH3173" i="2"/>
  <c r="AG2917" i="2"/>
  <c r="AH2765" i="2"/>
  <c r="AH2637" i="2"/>
  <c r="AH2509" i="2"/>
  <c r="AH2381" i="2"/>
  <c r="AH2253" i="2"/>
  <c r="AH2125" i="2"/>
  <c r="AH1997" i="2"/>
  <c r="AH1869" i="2"/>
  <c r="AH1741" i="2"/>
  <c r="AH1613" i="2"/>
  <c r="AH1517" i="2"/>
  <c r="AH1469" i="2"/>
  <c r="AH1437" i="2"/>
  <c r="AH1405" i="2"/>
  <c r="AH1373" i="2"/>
  <c r="AH1341" i="2"/>
  <c r="AH1309" i="2"/>
  <c r="AH1277" i="2"/>
  <c r="AH1245" i="2"/>
  <c r="AG1478" i="2"/>
  <c r="AH3005" i="2"/>
  <c r="AH2893" i="2"/>
  <c r="AG2797" i="2"/>
  <c r="AG2733" i="2"/>
  <c r="AG2669" i="2"/>
  <c r="AG2605" i="2"/>
  <c r="AG2541" i="2"/>
  <c r="AG2477" i="2"/>
  <c r="AG2413" i="2"/>
  <c r="AG2349" i="2"/>
  <c r="AG2285" i="2"/>
  <c r="AG2221" i="2"/>
  <c r="AG2157" i="2"/>
  <c r="AG2093" i="2"/>
  <c r="AG2029" i="2"/>
  <c r="AG1965" i="2"/>
  <c r="AG1901" i="2"/>
  <c r="AG1837" i="2"/>
  <c r="AG1773" i="2"/>
  <c r="AG1709" i="2"/>
  <c r="AG1645" i="2"/>
  <c r="AG1581" i="2"/>
  <c r="AG1517" i="2"/>
  <c r="AG1453" i="2"/>
  <c r="AG1389" i="2"/>
  <c r="AG1325" i="2"/>
  <c r="AG1261" i="2"/>
  <c r="AH1201" i="2"/>
  <c r="AH1137" i="2"/>
  <c r="AH1073" i="2"/>
  <c r="AG1041" i="2"/>
  <c r="AG1009" i="2"/>
  <c r="AG977" i="2"/>
  <c r="AG945" i="2"/>
  <c r="AG913" i="2"/>
  <c r="AG881" i="2"/>
  <c r="AG849" i="2"/>
  <c r="AG817" i="2"/>
  <c r="AG785" i="2"/>
  <c r="AG753" i="2"/>
  <c r="AG721" i="2"/>
  <c r="AG689" i="2"/>
  <c r="AG657" i="2"/>
  <c r="AG625" i="2"/>
  <c r="AG593" i="2"/>
  <c r="AG561" i="2"/>
  <c r="AG529" i="2"/>
  <c r="AG497" i="2"/>
  <c r="AG465" i="2"/>
  <c r="AG433" i="2"/>
  <c r="AH393" i="2"/>
  <c r="AH361" i="2"/>
  <c r="AG337" i="2"/>
  <c r="AG309" i="2"/>
  <c r="AG277" i="2"/>
  <c r="AG249" i="2"/>
  <c r="AH213" i="2"/>
  <c r="AG185" i="2"/>
  <c r="AG153" i="2"/>
  <c r="AG121" i="2"/>
  <c r="AG89" i="2"/>
  <c r="AG57" i="2"/>
  <c r="AG25" i="2"/>
  <c r="AG4442" i="2"/>
  <c r="AG3930" i="2"/>
  <c r="AG2375" i="2"/>
  <c r="AG4441" i="2"/>
  <c r="AG4313" i="2"/>
  <c r="AG4185" i="2"/>
  <c r="AG4057" i="2"/>
  <c r="AG3929" i="2"/>
  <c r="AG3801" i="2"/>
  <c r="AG3673" i="2"/>
  <c r="AG3545" i="2"/>
  <c r="AG3417" i="2"/>
  <c r="AG3289" i="2"/>
  <c r="AH3201" i="2"/>
  <c r="AG1209" i="2"/>
  <c r="AG1145" i="2"/>
  <c r="AH1089" i="2"/>
  <c r="AH1049" i="2"/>
  <c r="AH1017" i="2"/>
  <c r="AH985" i="2"/>
  <c r="AH953" i="2"/>
  <c r="AH921" i="2"/>
  <c r="AH889" i="2"/>
  <c r="AH857" i="2"/>
  <c r="AH825" i="2"/>
  <c r="AH793" i="2"/>
  <c r="AH761" i="2"/>
  <c r="AH729" i="2"/>
  <c r="AH697" i="2"/>
  <c r="AH665" i="2"/>
  <c r="AH633" i="2"/>
  <c r="AH601" i="2"/>
  <c r="AH569" i="2"/>
  <c r="AH537" i="2"/>
  <c r="AH505" i="2"/>
  <c r="AH473" i="2"/>
  <c r="AH441" i="2"/>
  <c r="AH409" i="2"/>
  <c r="AH381" i="2"/>
  <c r="AH349" i="2"/>
  <c r="AH317" i="2"/>
  <c r="AH285" i="2"/>
  <c r="AH253" i="2"/>
  <c r="AG225" i="2"/>
  <c r="AH189" i="2"/>
  <c r="AG157" i="2"/>
  <c r="AG125" i="2"/>
  <c r="AG93" i="2"/>
  <c r="AG61" i="2"/>
  <c r="AG29" i="2"/>
  <c r="AG4026" i="2"/>
  <c r="AG3113" i="2"/>
  <c r="AH4495" i="2"/>
  <c r="AH4399" i="2"/>
  <c r="AH4303" i="2"/>
  <c r="AH4203" i="2"/>
  <c r="AH4103" i="2"/>
  <c r="AH4011" i="2"/>
  <c r="AH3919" i="2"/>
  <c r="AH3823" i="2"/>
  <c r="AH3731" i="2"/>
  <c r="AH3639" i="2"/>
  <c r="AH3543" i="2"/>
  <c r="AH3443" i="2"/>
  <c r="AG3339" i="2"/>
  <c r="AG3243" i="2"/>
  <c r="AG3147" i="2"/>
  <c r="AH3023" i="2"/>
  <c r="AH2923" i="2"/>
  <c r="AH2843" i="2"/>
  <c r="AH2759" i="2"/>
  <c r="AH2667" i="2"/>
  <c r="AH2579" i="2"/>
  <c r="AH2491" i="2"/>
  <c r="AG2391" i="2"/>
  <c r="AH2275" i="2"/>
  <c r="AH2179" i="2"/>
  <c r="AH2909" i="2"/>
  <c r="AH2801" i="2"/>
  <c r="AH2737" i="2"/>
  <c r="AH2673" i="2"/>
  <c r="AH2609" i="2"/>
  <c r="AH2545" i="2"/>
  <c r="AH2481" i="2"/>
  <c r="AH2417" i="2"/>
  <c r="AH2353" i="2"/>
  <c r="AH2289" i="2"/>
  <c r="AH2225" i="2"/>
  <c r="AH2161" i="2"/>
  <c r="AH2097" i="2"/>
  <c r="AH2033" i="2"/>
  <c r="AH1969" i="2"/>
  <c r="AH1905" i="2"/>
  <c r="AH1841" i="2"/>
  <c r="AH1777" i="2"/>
  <c r="AH1713" i="2"/>
  <c r="AH1649" i="2"/>
  <c r="AH1585" i="2"/>
  <c r="AH1521" i="2"/>
  <c r="AH1457" i="2"/>
  <c r="AH1393" i="2"/>
  <c r="AH1329" i="2"/>
  <c r="AH1265" i="2"/>
  <c r="AH1197" i="2"/>
  <c r="AH1133" i="2"/>
  <c r="AG1077" i="2"/>
  <c r="AG1049" i="2"/>
  <c r="AG1017" i="2"/>
  <c r="AG985" i="2"/>
  <c r="AG953" i="2"/>
  <c r="AG921" i="2"/>
  <c r="AG889" i="2"/>
  <c r="AG857" i="2"/>
  <c r="AG825" i="2"/>
  <c r="AG793" i="2"/>
  <c r="AG761" i="2"/>
  <c r="AG729" i="2"/>
  <c r="AG697" i="2"/>
  <c r="AG665" i="2"/>
  <c r="AG633" i="2"/>
  <c r="AG601" i="2"/>
  <c r="AG569" i="2"/>
  <c r="AG537" i="2"/>
  <c r="AG505" i="2"/>
  <c r="AG473" i="2"/>
  <c r="AG441" i="2"/>
  <c r="AG409" i="2"/>
  <c r="AH369" i="2"/>
  <c r="AH337" i="2"/>
  <c r="AH305" i="2"/>
  <c r="AH273" i="2"/>
  <c r="AH245" i="2"/>
  <c r="AG217" i="2"/>
  <c r="AH181" i="2"/>
  <c r="AH149" i="2"/>
  <c r="AH117" i="2"/>
  <c r="AH85" i="2"/>
  <c r="AH53" i="2"/>
  <c r="AH21" i="2"/>
  <c r="AG4378" i="2"/>
  <c r="AG3866" i="2"/>
  <c r="AG1073" i="2"/>
  <c r="AG4471" i="2"/>
  <c r="AG4375" i="2"/>
  <c r="AG4275" i="2"/>
  <c r="AG4179" i="2"/>
  <c r="AG4083" i="2"/>
  <c r="AG3987" i="2"/>
  <c r="AG3899" i="2"/>
  <c r="AG3803" i="2"/>
  <c r="AG3711" i="2"/>
  <c r="AG3619" i="2"/>
  <c r="AG3519" i="2"/>
  <c r="AH3411" i="2"/>
  <c r="AH3315" i="2"/>
  <c r="AH3219" i="2"/>
  <c r="AH3119" i="2"/>
  <c r="AH3035" i="2"/>
  <c r="AH2935" i="2"/>
  <c r="AG4473" i="2"/>
  <c r="AG4217" i="2"/>
  <c r="AG3961" i="2"/>
  <c r="AG3705" i="2"/>
  <c r="AG3449" i="2"/>
  <c r="AH1165" i="2"/>
  <c r="AH1057" i="2"/>
  <c r="AH993" i="2"/>
  <c r="AH929" i="2"/>
  <c r="AH865" i="2"/>
  <c r="AH801" i="2"/>
  <c r="AH737" i="2"/>
  <c r="AH673" i="2"/>
  <c r="AH609" i="2"/>
  <c r="AH545" i="2"/>
  <c r="AH481" i="2"/>
  <c r="AH417" i="2"/>
  <c r="AH341" i="2"/>
  <c r="AH197" i="2"/>
  <c r="AG133" i="2"/>
  <c r="AG69" i="2"/>
  <c r="AG4474" i="2"/>
  <c r="AG4435" i="2"/>
  <c r="AG4235" i="2"/>
  <c r="AG4047" i="2"/>
  <c r="AG3863" i="2"/>
  <c r="AG3675" i="2"/>
  <c r="AG3483" i="2"/>
  <c r="AG3279" i="2"/>
  <c r="AH3047" i="2"/>
  <c r="AH2875" i="2"/>
  <c r="AH2791" i="2"/>
  <c r="AH2703" i="2"/>
  <c r="AH2611" i="2"/>
  <c r="AH2523" i="2"/>
  <c r="AG2431" i="2"/>
  <c r="AH2251" i="2"/>
  <c r="AH2151" i="2"/>
  <c r="AH2055" i="2"/>
  <c r="AG1963" i="2"/>
  <c r="AG1851" i="2"/>
  <c r="AG1759" i="2"/>
  <c r="AH1643" i="2"/>
  <c r="AG3109" i="2"/>
  <c r="AG2885" i="2"/>
  <c r="AH2733" i="2"/>
  <c r="AH2605" i="2"/>
  <c r="AH2477" i="2"/>
  <c r="AH2349" i="2"/>
  <c r="AH2221" i="2"/>
  <c r="AH2093" i="2"/>
  <c r="AH1965" i="2"/>
  <c r="AH1837" i="2"/>
  <c r="AH1709" i="2"/>
  <c r="AH1581" i="2"/>
  <c r="AH1501" i="2"/>
  <c r="AG1465" i="2"/>
  <c r="AG1433" i="2"/>
  <c r="AG1401" i="2"/>
  <c r="AG1369" i="2"/>
  <c r="AG1337" i="2"/>
  <c r="AG1305" i="2"/>
  <c r="AG1273" i="2"/>
  <c r="AG1241" i="2"/>
  <c r="AH3527" i="2"/>
  <c r="AG2949" i="2"/>
  <c r="AG2845" i="2"/>
  <c r="AH2785" i="2"/>
  <c r="AH2721" i="2"/>
  <c r="AH2657" i="2"/>
  <c r="AH2593" i="2"/>
  <c r="AH2529" i="2"/>
  <c r="AH2465" i="2"/>
  <c r="AH2401" i="2"/>
  <c r="AH2337" i="2"/>
  <c r="AH2273" i="2"/>
  <c r="AH2209" i="2"/>
  <c r="AH2145" i="2"/>
  <c r="AH2081" i="2"/>
  <c r="AH2017" i="2"/>
  <c r="AH1953" i="2"/>
  <c r="AH1889" i="2"/>
  <c r="AH1825" i="2"/>
  <c r="AH1761" i="2"/>
  <c r="AH1697" i="2"/>
  <c r="AH1633" i="2"/>
  <c r="AH1569" i="2"/>
  <c r="AH1505" i="2"/>
  <c r="AH1441" i="2"/>
  <c r="AH1377" i="2"/>
  <c r="AH1313" i="2"/>
  <c r="AH1249" i="2"/>
  <c r="AH1185" i="2"/>
  <c r="AH1121" i="2"/>
  <c r="AH1061" i="2"/>
  <c r="AH1029" i="2"/>
  <c r="AH997" i="2"/>
  <c r="AH965" i="2"/>
  <c r="AH933" i="2"/>
  <c r="AH901" i="2"/>
  <c r="AH869" i="2"/>
  <c r="AH837" i="2"/>
  <c r="AH805" i="2"/>
  <c r="AH773" i="2"/>
  <c r="AH741" i="2"/>
  <c r="AH709" i="2"/>
  <c r="AH677" i="2"/>
  <c r="AH645" i="2"/>
  <c r="AH613" i="2"/>
  <c r="AH581" i="2"/>
  <c r="AH549" i="2"/>
  <c r="AH517" i="2"/>
  <c r="AH485" i="2"/>
  <c r="AH453" i="2"/>
  <c r="AH421" i="2"/>
  <c r="AG389" i="2"/>
  <c r="AG357" i="2"/>
  <c r="AH329" i="2"/>
  <c r="AH297" i="2"/>
  <c r="AG273" i="2"/>
  <c r="AH237" i="2"/>
  <c r="AG209" i="2"/>
  <c r="AH173" i="2"/>
  <c r="AH141" i="2"/>
  <c r="AH109" i="2"/>
  <c r="AH77" i="2"/>
  <c r="AH45" i="2"/>
  <c r="AH13" i="2"/>
  <c r="AG4314" i="2"/>
  <c r="AG3802" i="2"/>
  <c r="AH1635" i="2"/>
  <c r="AH4429" i="2"/>
  <c r="AH4301" i="2"/>
  <c r="AH4173" i="2"/>
  <c r="AH4045" i="2"/>
  <c r="AH3917" i="2"/>
  <c r="AH3789" i="2"/>
  <c r="AH3661" i="2"/>
  <c r="AH3533" i="2"/>
  <c r="AH3405" i="2"/>
  <c r="AH3277" i="2"/>
  <c r="AH2877" i="2"/>
  <c r="AG1193" i="2"/>
  <c r="AG1129" i="2"/>
  <c r="AH1077" i="2"/>
  <c r="AG1045" i="2"/>
  <c r="AG1013" i="2"/>
  <c r="AG981" i="2"/>
  <c r="AG949" i="2"/>
  <c r="AG917" i="2"/>
  <c r="AG885" i="2"/>
  <c r="AG853" i="2"/>
  <c r="AG821" i="2"/>
  <c r="AG789" i="2"/>
  <c r="AG757" i="2"/>
  <c r="AG725" i="2"/>
  <c r="AG693" i="2"/>
  <c r="AG661" i="2"/>
  <c r="AG629" i="2"/>
  <c r="AG597" i="2"/>
  <c r="AG565" i="2"/>
  <c r="AG533" i="2"/>
  <c r="AG501" i="2"/>
  <c r="AG469" i="2"/>
  <c r="AG437" i="2"/>
  <c r="AG405" i="2"/>
  <c r="AG377" i="2"/>
  <c r="AG345" i="2"/>
  <c r="AG313" i="2"/>
  <c r="AG281" i="2"/>
  <c r="AH241" i="2"/>
  <c r="AH217" i="2"/>
  <c r="AH177" i="2"/>
  <c r="AH145" i="2"/>
  <c r="AH113" i="2"/>
  <c r="AH81" i="2"/>
  <c r="AH49" i="2"/>
  <c r="AH17" i="2"/>
  <c r="AG4410" i="2"/>
  <c r="AG3898" i="2"/>
  <c r="AG2119" i="2"/>
  <c r="AH4471" i="2"/>
  <c r="AH4375" i="2"/>
  <c r="AH4275" i="2"/>
  <c r="AH4179" i="2"/>
  <c r="AH4083" i="2"/>
  <c r="AH3987" i="2"/>
  <c r="AH3899" i="2"/>
  <c r="AH3803" i="2"/>
  <c r="AH3711" i="2"/>
  <c r="AH3619" i="2"/>
  <c r="AH3519" i="2"/>
  <c r="AH3403" i="2"/>
  <c r="AH3303" i="2"/>
  <c r="AH3207" i="2"/>
  <c r="AH3107" i="2"/>
  <c r="AG3011" i="2"/>
  <c r="AG2911" i="2"/>
  <c r="AG2831" i="2"/>
  <c r="AG2747" i="2"/>
  <c r="AG2655" i="2"/>
  <c r="AG2571" i="2"/>
  <c r="AG2479" i="2"/>
  <c r="AH2355" i="2"/>
  <c r="AG2259" i="2"/>
  <c r="AH2953" i="2"/>
  <c r="AH2861" i="2"/>
  <c r="AG2781" i="2"/>
  <c r="AG2717" i="2"/>
  <c r="AG2653" i="2"/>
  <c r="AG2589" i="2"/>
  <c r="AG2525" i="2"/>
  <c r="AG2461" i="2"/>
  <c r="AG2397" i="2"/>
  <c r="AG2333" i="2"/>
  <c r="AG2269" i="2"/>
  <c r="AG2205" i="2"/>
  <c r="AG2141" i="2"/>
  <c r="AG2077" i="2"/>
  <c r="AG2013" i="2"/>
  <c r="AG1949" i="2"/>
  <c r="AG1885" i="2"/>
  <c r="AG1821" i="2"/>
  <c r="AG1757" i="2"/>
  <c r="AG1693" i="2"/>
  <c r="AG1629" i="2"/>
  <c r="AG1565" i="2"/>
  <c r="AG1501" i="2"/>
  <c r="AG1437" i="2"/>
  <c r="AG1373" i="2"/>
  <c r="AG1309" i="2"/>
  <c r="AG1245" i="2"/>
  <c r="AH1181" i="2"/>
  <c r="AH1117" i="2"/>
  <c r="AH1069" i="2"/>
  <c r="AH1037" i="2"/>
  <c r="AH1005" i="2"/>
  <c r="AH973" i="2"/>
  <c r="AH941" i="2"/>
  <c r="AH909" i="2"/>
  <c r="AH877" i="2"/>
  <c r="AH845" i="2"/>
  <c r="AH813" i="2"/>
  <c r="AH781" i="2"/>
  <c r="AH749" i="2"/>
  <c r="AH717" i="2"/>
  <c r="AH685" i="2"/>
  <c r="AH653" i="2"/>
  <c r="AH621" i="2"/>
  <c r="AH589" i="2"/>
  <c r="AH557" i="2"/>
  <c r="AH525" i="2"/>
  <c r="AH493" i="2"/>
  <c r="AH461" i="2"/>
  <c r="AH429" i="2"/>
  <c r="AG397" i="2"/>
  <c r="AG365" i="2"/>
  <c r="AG333" i="2"/>
  <c r="AG301" i="2"/>
  <c r="AG269" i="2"/>
  <c r="AG241" i="2"/>
  <c r="AH205" i="2"/>
  <c r="AG177" i="2"/>
  <c r="AG145" i="2"/>
  <c r="AG113" i="2"/>
  <c r="AG81" i="2"/>
  <c r="AG49" i="2"/>
  <c r="AG17" i="2"/>
  <c r="AG4250" i="2"/>
  <c r="AG3738" i="2"/>
  <c r="AG4447" i="2"/>
  <c r="AG4351" i="2"/>
  <c r="AG4247" i="2"/>
  <c r="AG4151" i="2"/>
  <c r="AG4059" i="2"/>
  <c r="AG3967" i="2"/>
  <c r="AG3875" i="2"/>
  <c r="AG3779" i="2"/>
  <c r="AG3687" i="2"/>
  <c r="AG3587" i="2"/>
  <c r="AG3495" i="2"/>
  <c r="AG3403" i="2"/>
  <c r="AG3303" i="2"/>
  <c r="AG3207" i="2"/>
  <c r="AG3107" i="2"/>
  <c r="AG3023" i="2"/>
  <c r="AG2923" i="2"/>
  <c r="AH4461" i="2"/>
  <c r="AH4205" i="2"/>
  <c r="AH3949" i="2"/>
  <c r="AH3693" i="2"/>
  <c r="AH3437" i="2"/>
  <c r="AG1101" i="2"/>
  <c r="AG1037" i="2"/>
  <c r="AG973" i="2"/>
  <c r="AG909" i="2"/>
  <c r="AG845" i="2"/>
  <c r="AG781" i="2"/>
  <c r="AG717" i="2"/>
  <c r="AG653" i="2"/>
  <c r="AG589" i="2"/>
  <c r="AG525" i="2"/>
  <c r="AG461" i="2"/>
  <c r="AG385" i="2"/>
  <c r="AH261" i="2"/>
  <c r="AH185" i="2"/>
  <c r="AH121" i="2"/>
  <c r="AH57" i="2"/>
  <c r="AG3962" i="2"/>
  <c r="AG4387" i="2"/>
  <c r="AG4191" i="2"/>
  <c r="AG3999" i="2"/>
  <c r="AG3811" i="2"/>
  <c r="AG3631" i="2"/>
  <c r="AG3423" i="2"/>
  <c r="AG3231" i="2"/>
  <c r="AH2999" i="2"/>
  <c r="AG2843" i="2"/>
  <c r="AG2759" i="2"/>
  <c r="AG2667" i="2"/>
  <c r="AG2579" i="2"/>
  <c r="AG2491" i="2"/>
  <c r="AH2367" i="2"/>
  <c r="AG2239" i="2"/>
  <c r="AG2135" i="2"/>
  <c r="AH2023" i="2"/>
  <c r="AH1927" i="2"/>
  <c r="AH1815" i="2"/>
  <c r="AG1723" i="2"/>
  <c r="AG1631" i="2"/>
  <c r="AH1511" i="2"/>
  <c r="AH1423" i="2"/>
  <c r="AH1343" i="2"/>
  <c r="AG1247" i="2"/>
  <c r="AG1159" i="2"/>
  <c r="AG1067" i="2"/>
  <c r="AG967" i="2"/>
  <c r="AG875" i="2"/>
  <c r="AG779" i="2"/>
  <c r="AG683" i="2"/>
  <c r="AG579" i="2"/>
  <c r="AG495" i="2"/>
  <c r="AG403" i="2"/>
  <c r="AG303" i="2"/>
  <c r="AH99" i="2"/>
  <c r="AG23" i="2"/>
  <c r="AH4486" i="2"/>
  <c r="AH4422" i="2"/>
  <c r="AH4358" i="2"/>
  <c r="AH4294" i="2"/>
  <c r="AH4230" i="2"/>
  <c r="AH4166" i="2"/>
  <c r="AH4102" i="2"/>
  <c r="AH4038" i="2"/>
  <c r="AH3974" i="2"/>
  <c r="AH3910" i="2"/>
  <c r="AH3838" i="2"/>
  <c r="AH3774" i="2"/>
  <c r="AH3710" i="2"/>
  <c r="AH3646" i="2"/>
  <c r="AH3582" i="2"/>
  <c r="AH3518" i="2"/>
  <c r="AG3478" i="2"/>
  <c r="AH3446" i="2"/>
  <c r="AH3406" i="2"/>
  <c r="AG3378" i="2"/>
  <c r="AH3330" i="2"/>
  <c r="AH3290" i="2"/>
  <c r="AG3262" i="2"/>
  <c r="AG3222" i="2"/>
  <c r="AH3190" i="2"/>
  <c r="AH3158" i="2"/>
  <c r="AG3033" i="2"/>
  <c r="AH2845" i="2"/>
  <c r="AH2701" i="2"/>
  <c r="AH2573" i="2"/>
  <c r="AH2445" i="2"/>
  <c r="AH2317" i="2"/>
  <c r="AH2189" i="2"/>
  <c r="AH2061" i="2"/>
  <c r="AH1933" i="2"/>
  <c r="AH1805" i="2"/>
  <c r="AH1677" i="2"/>
  <c r="AH1549" i="2"/>
  <c r="AH1485" i="2"/>
  <c r="AH1453" i="2"/>
  <c r="AH1421" i="2"/>
  <c r="AH1389" i="2"/>
  <c r="AH1357" i="2"/>
  <c r="AH1325" i="2"/>
  <c r="AH1293" i="2"/>
  <c r="AH1261" i="2"/>
  <c r="AH1229" i="2"/>
  <c r="AH1739" i="2"/>
  <c r="AH2937" i="2"/>
  <c r="AH2833" i="2"/>
  <c r="AG2765" i="2"/>
  <c r="AG2701" i="2"/>
  <c r="AG2637" i="2"/>
  <c r="AG2573" i="2"/>
  <c r="AG2509" i="2"/>
  <c r="AG2445" i="2"/>
  <c r="AG2381" i="2"/>
  <c r="AG2317" i="2"/>
  <c r="AG2253" i="2"/>
  <c r="AG2189" i="2"/>
  <c r="AG2125" i="2"/>
  <c r="AG2061" i="2"/>
  <c r="AG1997" i="2"/>
  <c r="AG1933" i="2"/>
  <c r="AG1869" i="2"/>
  <c r="AG1805" i="2"/>
  <c r="AG1741" i="2"/>
  <c r="AG1677" i="2"/>
  <c r="AG1613" i="2"/>
  <c r="AG1549" i="2"/>
  <c r="AG1485" i="2"/>
  <c r="AG1421" i="2"/>
  <c r="AG1357" i="2"/>
  <c r="AG1293" i="2"/>
  <c r="AG1229" i="2"/>
  <c r="AH1169" i="2"/>
  <c r="AH1105" i="2"/>
  <c r="AG1057" i="2"/>
  <c r="AG1025" i="2"/>
  <c r="AG993" i="2"/>
  <c r="AG961" i="2"/>
  <c r="AG929" i="2"/>
  <c r="AG897" i="2"/>
  <c r="AG865" i="2"/>
  <c r="AG833" i="2"/>
  <c r="AG801" i="2"/>
  <c r="AG769" i="2"/>
  <c r="AG737" i="2"/>
  <c r="AG705" i="2"/>
  <c r="AG673" i="2"/>
  <c r="AG641" i="2"/>
  <c r="AG609" i="2"/>
  <c r="AG577" i="2"/>
  <c r="AG545" i="2"/>
  <c r="AG513" i="2"/>
  <c r="AG481" i="2"/>
  <c r="AG449" i="2"/>
  <c r="AG417" i="2"/>
  <c r="AH377" i="2"/>
  <c r="AH345" i="2"/>
  <c r="AG325" i="2"/>
  <c r="AG293" i="2"/>
  <c r="AH265" i="2"/>
  <c r="AH225" i="2"/>
  <c r="AH201" i="2"/>
  <c r="AG169" i="2"/>
  <c r="AG137" i="2"/>
  <c r="AG105" i="2"/>
  <c r="AG73" i="2"/>
  <c r="AG41" i="2"/>
  <c r="AG4186" i="2"/>
  <c r="AG3674" i="2"/>
  <c r="AG4505" i="2"/>
  <c r="AG4377" i="2"/>
  <c r="AG4249" i="2"/>
  <c r="AG4121" i="2"/>
  <c r="AG3993" i="2"/>
  <c r="AG3865" i="2"/>
  <c r="AG3737" i="2"/>
  <c r="AG3609" i="2"/>
  <c r="AG3481" i="2"/>
  <c r="AG3353" i="2"/>
  <c r="AH3265" i="2"/>
  <c r="AG2825" i="2"/>
  <c r="AG1177" i="2"/>
  <c r="AG1113" i="2"/>
  <c r="AH1065" i="2"/>
  <c r="AH1033" i="2"/>
  <c r="AH1001" i="2"/>
  <c r="AH969" i="2"/>
  <c r="AH937" i="2"/>
  <c r="AH905" i="2"/>
  <c r="AH873" i="2"/>
  <c r="AH841" i="2"/>
  <c r="AH809" i="2"/>
  <c r="AH777" i="2"/>
  <c r="AH745" i="2"/>
  <c r="AH713" i="2"/>
  <c r="AH681" i="2"/>
  <c r="AH649" i="2"/>
  <c r="AH617" i="2"/>
  <c r="AH585" i="2"/>
  <c r="AH553" i="2"/>
  <c r="AH521" i="2"/>
  <c r="AH489" i="2"/>
  <c r="AH457" i="2"/>
  <c r="AH425" i="2"/>
  <c r="AH397" i="2"/>
  <c r="AH365" i="2"/>
  <c r="AH333" i="2"/>
  <c r="AH301" i="2"/>
  <c r="AH269" i="2"/>
  <c r="AG237" i="2"/>
  <c r="AG213" i="2"/>
  <c r="AG173" i="2"/>
  <c r="AG141" i="2"/>
  <c r="AG109" i="2"/>
  <c r="AG77" i="2"/>
  <c r="AG45" i="2"/>
  <c r="AG13" i="2"/>
  <c r="AG4282" i="2"/>
  <c r="AG3770" i="2"/>
  <c r="AH4447" i="2"/>
  <c r="AH4351" i="2"/>
  <c r="AH4247" i="2"/>
  <c r="AH4151" i="2"/>
  <c r="AH4059" i="2"/>
  <c r="AH3967" i="2"/>
  <c r="AH3875" i="2"/>
  <c r="AH3779" i="2"/>
  <c r="AH3687" i="2"/>
  <c r="AH3587" i="2"/>
  <c r="AH3495" i="2"/>
  <c r="AG3387" i="2"/>
  <c r="AG3291" i="2"/>
  <c r="AG3195" i="2"/>
  <c r="AH3071" i="2"/>
  <c r="AH2975" i="2"/>
  <c r="AH2883" i="2"/>
  <c r="AH2799" i="2"/>
  <c r="AH2711" i="2"/>
  <c r="AH2627" i="2"/>
  <c r="AH2535" i="2"/>
  <c r="AH2439" i="2"/>
  <c r="AG2343" i="2"/>
  <c r="AH2227" i="2"/>
  <c r="AH1543" i="2"/>
  <c r="AG2933" i="2"/>
  <c r="AH2849" i="2"/>
  <c r="AH2769" i="2"/>
  <c r="AH2705" i="2"/>
  <c r="AH2641" i="2"/>
  <c r="AH2577" i="2"/>
  <c r="AH2513" i="2"/>
  <c r="AH2449" i="2"/>
  <c r="AH2385" i="2"/>
  <c r="AH2321" i="2"/>
  <c r="AH2257" i="2"/>
  <c r="AH2193" i="2"/>
  <c r="AH2129" i="2"/>
  <c r="AH2065" i="2"/>
  <c r="AH2001" i="2"/>
  <c r="AH1937" i="2"/>
  <c r="AH1873" i="2"/>
  <c r="AH1809" i="2"/>
  <c r="AH1745" i="2"/>
  <c r="AH1681" i="2"/>
  <c r="AH1617" i="2"/>
  <c r="AH1553" i="2"/>
  <c r="AH1489" i="2"/>
  <c r="AH1425" i="2"/>
  <c r="AH1361" i="2"/>
  <c r="AH1297" i="2"/>
  <c r="AH1233" i="2"/>
  <c r="AG1165" i="2"/>
  <c r="AH1101" i="2"/>
  <c r="AG1065" i="2"/>
  <c r="AG1033" i="2"/>
  <c r="AG1001" i="2"/>
  <c r="AG969" i="2"/>
  <c r="AG937" i="2"/>
  <c r="AG905" i="2"/>
  <c r="AG873" i="2"/>
  <c r="AG841" i="2"/>
  <c r="AG809" i="2"/>
  <c r="AG777" i="2"/>
  <c r="AG745" i="2"/>
  <c r="AG713" i="2"/>
  <c r="AG681" i="2"/>
  <c r="AG649" i="2"/>
  <c r="AG617" i="2"/>
  <c r="AG585" i="2"/>
  <c r="AG553" i="2"/>
  <c r="AG521" i="2"/>
  <c r="AG489" i="2"/>
  <c r="AG457" i="2"/>
  <c r="AG425" i="2"/>
  <c r="AH385" i="2"/>
  <c r="AH353" i="2"/>
  <c r="AH321" i="2"/>
  <c r="AH289" i="2"/>
  <c r="AH257" i="2"/>
  <c r="AH233" i="2"/>
  <c r="AH193" i="2"/>
  <c r="AH165" i="2"/>
  <c r="AH133" i="2"/>
  <c r="AH101" i="2"/>
  <c r="AH69" i="2"/>
  <c r="AH37" i="2"/>
  <c r="AG4122" i="2"/>
  <c r="AG3610" i="2"/>
  <c r="AG4423" i="2"/>
  <c r="AG4327" i="2"/>
  <c r="AG4227" i="2"/>
  <c r="AG4127" i="2"/>
  <c r="AG4035" i="2"/>
  <c r="AG3943" i="2"/>
  <c r="AG3851" i="2"/>
  <c r="AG3755" i="2"/>
  <c r="AG3663" i="2"/>
  <c r="AG3567" i="2"/>
  <c r="AG3471" i="2"/>
  <c r="AH3363" i="2"/>
  <c r="AH3267" i="2"/>
  <c r="AH3171" i="2"/>
  <c r="AH3083" i="2"/>
  <c r="AH2987" i="2"/>
  <c r="AG4345" i="2"/>
  <c r="AG4089" i="2"/>
  <c r="AG3833" i="2"/>
  <c r="AG3577" i="2"/>
  <c r="AG3321" i="2"/>
  <c r="AG1081" i="2"/>
  <c r="AH1025" i="2"/>
  <c r="AH961" i="2"/>
  <c r="AH897" i="2"/>
  <c r="AH833" i="2"/>
  <c r="AH769" i="2"/>
  <c r="AH513" i="2"/>
  <c r="AG165" i="2"/>
  <c r="AG3771" i="2"/>
  <c r="AH2947" i="2"/>
  <c r="AH2559" i="2"/>
  <c r="AH2099" i="2"/>
  <c r="AH1691" i="2"/>
  <c r="AG1455" i="2"/>
  <c r="AH1259" i="2"/>
  <c r="AH1075" i="2"/>
  <c r="AH887" i="2"/>
  <c r="AH695" i="2"/>
  <c r="AH511" i="2"/>
  <c r="AH315" i="2"/>
  <c r="AH35" i="2"/>
  <c r="AH4502" i="2"/>
  <c r="AH4374" i="2"/>
  <c r="AH4246" i="2"/>
  <c r="AH4118" i="2"/>
  <c r="AH3990" i="2"/>
  <c r="AH3862" i="2"/>
  <c r="AH3726" i="2"/>
  <c r="AH3598" i="2"/>
  <c r="AH3482" i="2"/>
  <c r="AG3414" i="2"/>
  <c r="AH3342" i="2"/>
  <c r="AH3266" i="2"/>
  <c r="AG3198" i="2"/>
  <c r="AG3150" i="2"/>
  <c r="AG3126" i="2"/>
  <c r="AG3094" i="2"/>
  <c r="AH3054" i="2"/>
  <c r="AH3022" i="2"/>
  <c r="AG2990" i="2"/>
  <c r="AH2946" i="2"/>
  <c r="AG2914" i="2"/>
  <c r="AH2886" i="2"/>
  <c r="AH2858" i="2"/>
  <c r="AH2826" i="2"/>
  <c r="AG2794" i="2"/>
  <c r="AG2766" i="2"/>
  <c r="AH2726" i="2"/>
  <c r="AG2694" i="2"/>
  <c r="AG2654" i="2"/>
  <c r="AH2626" i="2"/>
  <c r="AG2594" i="2"/>
  <c r="AG2562" i="2"/>
  <c r="AG2530" i="2"/>
  <c r="AG2498" i="2"/>
  <c r="AG2466" i="2"/>
  <c r="AG2434" i="2"/>
  <c r="AG2402" i="2"/>
  <c r="AG2370" i="2"/>
  <c r="AG2338" i="2"/>
  <c r="AG2306" i="2"/>
  <c r="AG2274" i="2"/>
  <c r="AG2242" i="2"/>
  <c r="AG2210" i="2"/>
  <c r="AG2178" i="2"/>
  <c r="AG2146" i="2"/>
  <c r="AG2114" i="2"/>
  <c r="AG2082" i="2"/>
  <c r="AG2050" i="2"/>
  <c r="AG2018" i="2"/>
  <c r="AG1986" i="2"/>
  <c r="AG1930" i="2"/>
  <c r="AG1870" i="2"/>
  <c r="AG1802" i="2"/>
  <c r="AG1738" i="2"/>
  <c r="AG1674" i="2"/>
  <c r="AG1614" i="2"/>
  <c r="AG1546" i="2"/>
  <c r="AG1482" i="2"/>
  <c r="AG1422" i="2"/>
  <c r="AG1354" i="2"/>
  <c r="AG1294" i="2"/>
  <c r="AG1230" i="2"/>
  <c r="AG1166" i="2"/>
  <c r="AG1102" i="2"/>
  <c r="AG1034" i="2"/>
  <c r="AG974" i="2"/>
  <c r="AG910" i="2"/>
  <c r="AG846" i="2"/>
  <c r="AG786" i="2"/>
  <c r="AG714" i="2"/>
  <c r="AG654" i="2"/>
  <c r="AG590" i="2"/>
  <c r="AG526" i="2"/>
  <c r="AG462" i="2"/>
  <c r="AG398" i="2"/>
  <c r="AG330" i="2"/>
  <c r="AG266" i="2"/>
  <c r="AG178" i="2"/>
  <c r="AG86" i="2"/>
  <c r="AH4508" i="2"/>
  <c r="AH4476" i="2"/>
  <c r="AH4444" i="2"/>
  <c r="AH4412" i="2"/>
  <c r="AH4380" i="2"/>
  <c r="AH4348" i="2"/>
  <c r="AG4316" i="2"/>
  <c r="AG4284" i="2"/>
  <c r="AG4252" i="2"/>
  <c r="AH3233" i="2"/>
  <c r="AG305" i="2"/>
  <c r="AG4346" i="2"/>
  <c r="AH4411" i="2"/>
  <c r="AH4215" i="2"/>
  <c r="AH4023" i="2"/>
  <c r="AH3839" i="2"/>
  <c r="AH3651" i="2"/>
  <c r="AH3459" i="2"/>
  <c r="AH3243" i="2"/>
  <c r="AG3047" i="2"/>
  <c r="AG2819" i="2"/>
  <c r="AG2647" i="2"/>
  <c r="AG2467" i="2"/>
  <c r="AH2343" i="2"/>
  <c r="AH2159" i="2"/>
  <c r="AH2067" i="2"/>
  <c r="AG1975" i="2"/>
  <c r="AH1863" i="2"/>
  <c r="AG1771" i="2"/>
  <c r="AH1655" i="2"/>
  <c r="AG1559" i="2"/>
  <c r="AG1467" i="2"/>
  <c r="AG1371" i="2"/>
  <c r="AH1275" i="2"/>
  <c r="AH1179" i="2"/>
  <c r="AH1087" i="2"/>
  <c r="AH991" i="2"/>
  <c r="AH899" i="2"/>
  <c r="AH807" i="2"/>
  <c r="AH707" i="2"/>
  <c r="AH603" i="2"/>
  <c r="AH523" i="2"/>
  <c r="AH423" i="2"/>
  <c r="AH327" i="2"/>
  <c r="AH239" i="2"/>
  <c r="AH75" i="2"/>
  <c r="AG4470" i="2"/>
  <c r="AG4406" i="2"/>
  <c r="AG4342" i="2"/>
  <c r="AG4278" i="2"/>
  <c r="AG4214" i="2"/>
  <c r="AG4150" i="2"/>
  <c r="AG4086" i="2"/>
  <c r="AG4022" i="2"/>
  <c r="AG3958" i="2"/>
  <c r="AG3894" i="2"/>
  <c r="AG3822" i="2"/>
  <c r="AG3758" i="2"/>
  <c r="AG3694" i="2"/>
  <c r="AG3630" i="2"/>
  <c r="AG3566" i="2"/>
  <c r="AH3498" i="2"/>
  <c r="AG3470" i="2"/>
  <c r="AG3430" i="2"/>
  <c r="AH3398" i="2"/>
  <c r="AH3358" i="2"/>
  <c r="AG3330" i="2"/>
  <c r="AH3282" i="2"/>
  <c r="AH3242" i="2"/>
  <c r="AG3214" i="2"/>
  <c r="AG3174" i="2"/>
  <c r="AG3142" i="2"/>
  <c r="AH3102" i="2"/>
  <c r="AH3070" i="2"/>
  <c r="AG3038" i="2"/>
  <c r="AG2994" i="2"/>
  <c r="AG2962" i="2"/>
  <c r="AH2938" i="2"/>
  <c r="AH2906" i="2"/>
  <c r="AG2874" i="2"/>
  <c r="AG2842" i="2"/>
  <c r="AH2802" i="2"/>
  <c r="AG2770" i="2"/>
  <c r="AH2730" i="2"/>
  <c r="AG2698" i="2"/>
  <c r="AH2670" i="2"/>
  <c r="AH2630" i="2"/>
  <c r="AG2598" i="2"/>
  <c r="AG2566" i="2"/>
  <c r="AG2534" i="2"/>
  <c r="AG2502" i="2"/>
  <c r="AG2470" i="2"/>
  <c r="AG2438" i="2"/>
  <c r="AG2406" i="2"/>
  <c r="AG2374" i="2"/>
  <c r="AG2342" i="2"/>
  <c r="AG2310" i="2"/>
  <c r="AG2278" i="2"/>
  <c r="AG2246" i="2"/>
  <c r="AG2214" i="2"/>
  <c r="AG2182" i="2"/>
  <c r="AG2150" i="2"/>
  <c r="AG2118" i="2"/>
  <c r="AG2086" i="2"/>
  <c r="AG2054" i="2"/>
  <c r="AG2022" i="2"/>
  <c r="AG1990" i="2"/>
  <c r="AG1938" i="2"/>
  <c r="AG1878" i="2"/>
  <c r="AG1810" i="2"/>
  <c r="AG1746" i="2"/>
  <c r="AG1682" i="2"/>
  <c r="AG1622" i="2"/>
  <c r="AG1554" i="2"/>
  <c r="AG1490" i="2"/>
  <c r="AG1426" i="2"/>
  <c r="AG1362" i="2"/>
  <c r="AG1298" i="2"/>
  <c r="AG1234" i="2"/>
  <c r="AG1174" i="2"/>
  <c r="AG1110" i="2"/>
  <c r="AG1042" i="2"/>
  <c r="AG982" i="2"/>
  <c r="AG918" i="2"/>
  <c r="AG854" i="2"/>
  <c r="AG794" i="2"/>
  <c r="AG726" i="2"/>
  <c r="AG662" i="2"/>
  <c r="AG598" i="2"/>
  <c r="AG534" i="2"/>
  <c r="AG470" i="2"/>
  <c r="AG406" i="2"/>
  <c r="AG338" i="2"/>
  <c r="AG274" i="2"/>
  <c r="AG190" i="2"/>
  <c r="AG94" i="2"/>
  <c r="AG4484" i="2"/>
  <c r="AG4452" i="2"/>
  <c r="AG4420" i="2"/>
  <c r="AG4388" i="2"/>
  <c r="AG4356" i="2"/>
  <c r="AH4320" i="2"/>
  <c r="AH4288" i="2"/>
  <c r="AH4256" i="2"/>
  <c r="AG4409" i="2"/>
  <c r="AG4153" i="2"/>
  <c r="AG3897" i="2"/>
  <c r="AG3641" i="2"/>
  <c r="AG3385" i="2"/>
  <c r="AH1085" i="2"/>
  <c r="AH1009" i="2"/>
  <c r="AH945" i="2"/>
  <c r="AH881" i="2"/>
  <c r="AH817" i="2"/>
  <c r="AH753" i="2"/>
  <c r="AH689" i="2"/>
  <c r="AH625" i="2"/>
  <c r="AH561" i="2"/>
  <c r="AH497" i="2"/>
  <c r="AH433" i="2"/>
  <c r="AG369" i="2"/>
  <c r="AG205" i="2"/>
  <c r="AG149" i="2"/>
  <c r="AG85" i="2"/>
  <c r="AG21" i="2"/>
  <c r="AG3706" i="2"/>
  <c r="AG4363" i="2"/>
  <c r="AH705" i="2"/>
  <c r="AH449" i="2"/>
  <c r="AG101" i="2"/>
  <c r="AG4339" i="2"/>
  <c r="AG3575" i="2"/>
  <c r="AH2819" i="2"/>
  <c r="AH2467" i="2"/>
  <c r="AG2011" i="2"/>
  <c r="AG1595" i="2"/>
  <c r="AG1411" i="2"/>
  <c r="AH1215" i="2"/>
  <c r="AH1027" i="2"/>
  <c r="AH839" i="2"/>
  <c r="AH647" i="2"/>
  <c r="AH459" i="2"/>
  <c r="AH275" i="2"/>
  <c r="AH4470" i="2"/>
  <c r="AH4342" i="2"/>
  <c r="AH4214" i="2"/>
  <c r="AH4086" i="2"/>
  <c r="AH3958" i="2"/>
  <c r="AH3822" i="2"/>
  <c r="AH3694" i="2"/>
  <c r="AH3566" i="2"/>
  <c r="AH3470" i="2"/>
  <c r="AH3394" i="2"/>
  <c r="AG3326" i="2"/>
  <c r="AH3254" i="2"/>
  <c r="AG3186" i="2"/>
  <c r="AH3142" i="2"/>
  <c r="AH3114" i="2"/>
  <c r="AH3082" i="2"/>
  <c r="AG3050" i="2"/>
  <c r="AG3018" i="2"/>
  <c r="AH2978" i="2"/>
  <c r="AH2934" i="2"/>
  <c r="AH2902" i="2"/>
  <c r="AG2882" i="2"/>
  <c r="AG2854" i="2"/>
  <c r="AG2822" i="2"/>
  <c r="AG2782" i="2"/>
  <c r="AH2754" i="2"/>
  <c r="AH2714" i="2"/>
  <c r="AH2686" i="2"/>
  <c r="AG2650" i="2"/>
  <c r="AH2614" i="2"/>
  <c r="AH2582" i="2"/>
  <c r="AH2550" i="2"/>
  <c r="AH2518" i="2"/>
  <c r="AH2486" i="2"/>
  <c r="AH2454" i="2"/>
  <c r="AH2422" i="2"/>
  <c r="AH2390" i="2"/>
  <c r="AH2358" i="2"/>
  <c r="AH2326" i="2"/>
  <c r="AH2294" i="2"/>
  <c r="AH2262" i="2"/>
  <c r="AH2230" i="2"/>
  <c r="AH2198" i="2"/>
  <c r="AH2166" i="2"/>
  <c r="AH2134" i="2"/>
  <c r="AH2102" i="2"/>
  <c r="AH2070" i="2"/>
  <c r="AH2038" i="2"/>
  <c r="AH2006" i="2"/>
  <c r="AH1974" i="2"/>
  <c r="AH1910" i="2"/>
  <c r="AH1846" i="2"/>
  <c r="AH1778" i="2"/>
  <c r="AH1714" i="2"/>
  <c r="AH1654" i="2"/>
  <c r="AH1586" i="2"/>
  <c r="AH1522" i="2"/>
  <c r="AH1458" i="2"/>
  <c r="AH1394" i="2"/>
  <c r="AH1330" i="2"/>
  <c r="AH1270" i="2"/>
  <c r="AH1206" i="2"/>
  <c r="AH1138" i="2"/>
  <c r="AH1074" i="2"/>
  <c r="AH1010" i="2"/>
  <c r="AH950" i="2"/>
  <c r="AH886" i="2"/>
  <c r="AH826" i="2"/>
  <c r="AH758" i="2"/>
  <c r="AH694" i="2"/>
  <c r="AH630" i="2"/>
  <c r="AH566" i="2"/>
  <c r="AH502" i="2"/>
  <c r="AH438" i="2"/>
  <c r="AH374" i="2"/>
  <c r="AH306" i="2"/>
  <c r="AH238" i="2"/>
  <c r="AH142" i="2"/>
  <c r="AH50" i="2"/>
  <c r="AH4500" i="2"/>
  <c r="AH4468" i="2"/>
  <c r="AH4436" i="2"/>
  <c r="AH4404" i="2"/>
  <c r="AH4372" i="2"/>
  <c r="AG4340" i="2"/>
  <c r="AG4308" i="2"/>
  <c r="AG4276" i="2"/>
  <c r="AH3963" i="2"/>
  <c r="AG1213" i="2"/>
  <c r="AH293" i="2"/>
  <c r="AG3834" i="2"/>
  <c r="AH4363" i="2"/>
  <c r="AH4163" i="2"/>
  <c r="AH3979" i="2"/>
  <c r="AH3791" i="2"/>
  <c r="AH3607" i="2"/>
  <c r="AH3387" i="2"/>
  <c r="AH3195" i="2"/>
  <c r="AG2999" i="2"/>
  <c r="AH2771" i="2"/>
  <c r="AH2591" i="2"/>
  <c r="AG2403" i="2"/>
  <c r="AH2287" i="2"/>
  <c r="AG2151" i="2"/>
  <c r="AH2035" i="2"/>
  <c r="AH1943" i="2"/>
  <c r="AH1827" i="2"/>
  <c r="AH1735" i="2"/>
  <c r="AG1643" i="2"/>
  <c r="AH1527" i="2"/>
  <c r="AH1435" i="2"/>
  <c r="AG1343" i="2"/>
  <c r="AG1259" i="2"/>
  <c r="AG1167" i="2"/>
  <c r="AG1075" i="2"/>
  <c r="AG983" i="2"/>
  <c r="AG887" i="2"/>
  <c r="AG795" i="2"/>
  <c r="AG695" i="2"/>
  <c r="AG591" i="2"/>
  <c r="AG511" i="2"/>
  <c r="AG415" i="2"/>
  <c r="AG315" i="2"/>
  <c r="AG227" i="2"/>
  <c r="AG63" i="2"/>
  <c r="AG4454" i="2"/>
  <c r="AG4390" i="2"/>
  <c r="AG4326" i="2"/>
  <c r="AG4262" i="2"/>
  <c r="AG4198" i="2"/>
  <c r="AG4134" i="2"/>
  <c r="AG4070" i="2"/>
  <c r="AG4006" i="2"/>
  <c r="AG3942" i="2"/>
  <c r="AG3878" i="2"/>
  <c r="AG3806" i="2"/>
  <c r="AG3742" i="2"/>
  <c r="AG3678" i="2"/>
  <c r="AG3614" i="2"/>
  <c r="AG3550" i="2"/>
  <c r="AG3494" i="2"/>
  <c r="AH3462" i="2"/>
  <c r="AH3422" i="2"/>
  <c r="AG3394" i="2"/>
  <c r="AH3346" i="2"/>
  <c r="AH3306" i="2"/>
  <c r="AG3278" i="2"/>
  <c r="AG3238" i="2"/>
  <c r="AH3206" i="2"/>
  <c r="AH3162" i="2"/>
  <c r="AG3130" i="2"/>
  <c r="AG3098" i="2"/>
  <c r="AH3058" i="2"/>
  <c r="AH3026" i="2"/>
  <c r="AH2982" i="2"/>
  <c r="AG2958" i="2"/>
  <c r="AG2934" i="2"/>
  <c r="AG2902" i="2"/>
  <c r="AH2862" i="2"/>
  <c r="AH2830" i="2"/>
  <c r="AG2798" i="2"/>
  <c r="AH2758" i="2"/>
  <c r="AG2726" i="2"/>
  <c r="AG2686" i="2"/>
  <c r="AH2658" i="2"/>
  <c r="AH2618" i="2"/>
  <c r="AH2586" i="2"/>
  <c r="AH2554" i="2"/>
  <c r="AH2522" i="2"/>
  <c r="AH2490" i="2"/>
  <c r="AH2458" i="2"/>
  <c r="AH2426" i="2"/>
  <c r="AH2394" i="2"/>
  <c r="AH2362" i="2"/>
  <c r="AH2330" i="2"/>
  <c r="AH2298" i="2"/>
  <c r="AH2266" i="2"/>
  <c r="AH2234" i="2"/>
  <c r="AH2202" i="2"/>
  <c r="AH2170" i="2"/>
  <c r="AH2138" i="2"/>
  <c r="AH2106" i="2"/>
  <c r="AH2074" i="2"/>
  <c r="AH2042" i="2"/>
  <c r="AH2010" i="2"/>
  <c r="AH1978" i="2"/>
  <c r="AH1918" i="2"/>
  <c r="AH1854" i="2"/>
  <c r="AH1786" i="2"/>
  <c r="AH1722" i="2"/>
  <c r="AH1662" i="2"/>
  <c r="AH1598" i="2"/>
  <c r="AH1534" i="2"/>
  <c r="AH1466" i="2"/>
  <c r="AH1402" i="2"/>
  <c r="AH1338" i="2"/>
  <c r="AH1278" i="2"/>
  <c r="AH1214" i="2"/>
  <c r="AH1146" i="2"/>
  <c r="AH1082" i="2"/>
  <c r="AH1018" i="2"/>
  <c r="AH958" i="2"/>
  <c r="AH894" i="2"/>
  <c r="AH830" i="2"/>
  <c r="AH766" i="2"/>
  <c r="AH702" i="2"/>
  <c r="AH638" i="2"/>
  <c r="AH574" i="2"/>
  <c r="AH510" i="2"/>
  <c r="AH446" i="2"/>
  <c r="AH382" i="2"/>
  <c r="AH314" i="2"/>
  <c r="AH254" i="2"/>
  <c r="AH154" i="2"/>
  <c r="AH62" i="2"/>
  <c r="AG4508" i="2"/>
  <c r="AG4476" i="2"/>
  <c r="AG4444" i="2"/>
  <c r="AG4412" i="2"/>
  <c r="AG4380" i="2"/>
  <c r="AG4348" i="2"/>
  <c r="AG4312" i="2"/>
  <c r="AH4280" i="2"/>
  <c r="AH4248" i="2"/>
  <c r="AH4397" i="2"/>
  <c r="AH4141" i="2"/>
  <c r="AH3885" i="2"/>
  <c r="AH3629" i="2"/>
  <c r="AH3373" i="2"/>
  <c r="AG1053" i="2"/>
  <c r="AG989" i="2"/>
  <c r="AG925" i="2"/>
  <c r="AG861" i="2"/>
  <c r="AG797" i="2"/>
  <c r="AG733" i="2"/>
  <c r="AG669" i="2"/>
  <c r="AG605" i="2"/>
  <c r="AG541" i="2"/>
  <c r="AG477" i="2"/>
  <c r="AG413" i="2"/>
  <c r="AH357" i="2"/>
  <c r="AG193" i="2"/>
  <c r="AH137" i="2"/>
  <c r="AH73" i="2"/>
  <c r="AG9" i="2"/>
  <c r="AG4507" i="2"/>
  <c r="AG4315" i="2"/>
  <c r="AG4115" i="2"/>
  <c r="AG3931" i="2"/>
  <c r="AG3743" i="2"/>
  <c r="AG3555" i="2"/>
  <c r="AG3363" i="2"/>
  <c r="AG3171" i="2"/>
  <c r="AH2959" i="2"/>
  <c r="AG2851" i="2"/>
  <c r="AG2771" i="2"/>
  <c r="AG2679" i="2"/>
  <c r="AG2591" i="2"/>
  <c r="AG2499" i="2"/>
  <c r="AH2319" i="2"/>
  <c r="AG2227" i="2"/>
  <c r="AG2159" i="2"/>
  <c r="AG2067" i="2"/>
  <c r="AG1987" i="2"/>
  <c r="AG1907" i="2"/>
  <c r="AH1795" i="2"/>
  <c r="AG1699" i="2"/>
  <c r="AH1583" i="2"/>
  <c r="AH1491" i="2"/>
  <c r="AH1395" i="2"/>
  <c r="AG1303" i="2"/>
  <c r="AH1191" i="2"/>
  <c r="AH1099" i="2"/>
  <c r="AH1003" i="2"/>
  <c r="AH911" i="2"/>
  <c r="AH819" i="2"/>
  <c r="AH719" i="2"/>
  <c r="AH619" i="2"/>
  <c r="AH535" i="2"/>
  <c r="AH439" i="2"/>
  <c r="AH339" i="2"/>
  <c r="AH251" i="2"/>
  <c r="AG75" i="2"/>
  <c r="AH4462" i="2"/>
  <c r="AH4398" i="2"/>
  <c r="AH4334" i="2"/>
  <c r="AH4270" i="2"/>
  <c r="AH4206" i="2"/>
  <c r="AH4142" i="2"/>
  <c r="AH4078" i="2"/>
  <c r="AH4014" i="2"/>
  <c r="AH3950" i="2"/>
  <c r="AH3886" i="2"/>
  <c r="AH3814" i="2"/>
  <c r="AH3750" i="2"/>
  <c r="AH3686" i="2"/>
  <c r="AH3622" i="2"/>
  <c r="AH3558" i="2"/>
  <c r="AG3510" i="2"/>
  <c r="AH641" i="2"/>
  <c r="AH373" i="2"/>
  <c r="AG37" i="2"/>
  <c r="AG4139" i="2"/>
  <c r="AG3375" i="2"/>
  <c r="AH2735" i="2"/>
  <c r="AG2331" i="2"/>
  <c r="AH1895" i="2"/>
  <c r="AG1547" i="2"/>
  <c r="AG1359" i="2"/>
  <c r="AH1167" i="2"/>
  <c r="AH983" i="2"/>
  <c r="AH795" i="2"/>
  <c r="AH591" i="2"/>
  <c r="AH415" i="2"/>
  <c r="AH577" i="2"/>
  <c r="AH249" i="2"/>
  <c r="AG2857" i="2"/>
  <c r="AG3955" i="2"/>
  <c r="AG3183" i="2"/>
  <c r="AH2647" i="2"/>
  <c r="AH2215" i="2"/>
  <c r="AG1807" i="2"/>
  <c r="AG1499" i="2"/>
  <c r="AG1327" i="2"/>
  <c r="AH1123" i="2"/>
  <c r="AH935" i="2"/>
  <c r="AH747" i="2"/>
  <c r="AH551" i="2"/>
  <c r="AH363" i="2"/>
  <c r="AG87" i="2"/>
  <c r="AH4406" i="2"/>
  <c r="AH4278" i="2"/>
  <c r="AH4150" i="2"/>
  <c r="AH4022" i="2"/>
  <c r="AH3894" i="2"/>
  <c r="AH3758" i="2"/>
  <c r="AH3630" i="2"/>
  <c r="AH3510" i="2"/>
  <c r="AG3442" i="2"/>
  <c r="AH3354" i="2"/>
  <c r="AG3286" i="2"/>
  <c r="AH3214" i="2"/>
  <c r="AG3154" i="2"/>
  <c r="AH3130" i="2"/>
  <c r="AH3098" i="2"/>
  <c r="AG3066" i="2"/>
  <c r="AG3034" i="2"/>
  <c r="AH2994" i="2"/>
  <c r="AH2962" i="2"/>
  <c r="AH2918" i="2"/>
  <c r="AG2894" i="2"/>
  <c r="AG2870" i="2"/>
  <c r="AG2838" i="2"/>
  <c r="AH2798" i="2"/>
  <c r="AH2770" i="2"/>
  <c r="AG2738" i="2"/>
  <c r="AH2698" i="2"/>
  <c r="AG2666" i="2"/>
  <c r="AG2638" i="2"/>
  <c r="AH2598" i="2"/>
  <c r="AH2566" i="2"/>
  <c r="AH2534" i="2"/>
  <c r="AH2502" i="2"/>
  <c r="AH2470" i="2"/>
  <c r="AH2438" i="2"/>
  <c r="AH2406" i="2"/>
  <c r="AH2374" i="2"/>
  <c r="AH2342" i="2"/>
  <c r="AH2310" i="2"/>
  <c r="AH2278" i="2"/>
  <c r="AH2246" i="2"/>
  <c r="AH2214" i="2"/>
  <c r="AH2182" i="2"/>
  <c r="AH2150" i="2"/>
  <c r="AH2118" i="2"/>
  <c r="AH2086" i="2"/>
  <c r="AH2054" i="2"/>
  <c r="AH2022" i="2"/>
  <c r="AH1990" i="2"/>
  <c r="AH1938" i="2"/>
  <c r="AH1878" i="2"/>
  <c r="AH1810" i="2"/>
  <c r="AH1746" i="2"/>
  <c r="AH1682" i="2"/>
  <c r="AH1622" i="2"/>
  <c r="AH1554" i="2"/>
  <c r="AH1490" i="2"/>
  <c r="AH1426" i="2"/>
  <c r="AH1362" i="2"/>
  <c r="AH1298" i="2"/>
  <c r="AH1234" i="2"/>
  <c r="AH1174" i="2"/>
  <c r="AH1110" i="2"/>
  <c r="AH1042" i="2"/>
  <c r="AH982" i="2"/>
  <c r="AH918" i="2"/>
  <c r="AH854" i="2"/>
  <c r="AH794" i="2"/>
  <c r="AH726" i="2"/>
  <c r="AH662" i="2"/>
  <c r="AH598" i="2"/>
  <c r="AH534" i="2"/>
  <c r="AH470" i="2"/>
  <c r="AH406" i="2"/>
  <c r="AH338" i="2"/>
  <c r="AH274" i="2"/>
  <c r="AH190" i="2"/>
  <c r="AH94" i="2"/>
  <c r="AH4484" i="2"/>
  <c r="AH4452" i="2"/>
  <c r="AH4420" i="2"/>
  <c r="AH4388" i="2"/>
  <c r="AH4356" i="2"/>
  <c r="AG4324" i="2"/>
  <c r="AG4292" i="2"/>
  <c r="AG4260" i="2"/>
  <c r="AG3245" i="2"/>
  <c r="AH325" i="2"/>
  <c r="AH221" i="2"/>
  <c r="AH4459" i="2"/>
  <c r="AH4259" i="2"/>
  <c r="AH4071" i="2"/>
  <c r="AH3887" i="2"/>
  <c r="AH3699" i="2"/>
  <c r="AH3507" i="2"/>
  <c r="AH3291" i="2"/>
  <c r="AH3091" i="2"/>
  <c r="AH2851" i="2"/>
  <c r="AH2679" i="2"/>
  <c r="AH2499" i="2"/>
  <c r="AG2367" i="2"/>
  <c r="AH2191" i="2"/>
  <c r="AG2099" i="2"/>
  <c r="AH1987" i="2"/>
  <c r="AG1895" i="2"/>
  <c r="AH1783" i="2"/>
  <c r="AG1691" i="2"/>
  <c r="AH1571" i="2"/>
  <c r="AH1483" i="2"/>
  <c r="AH1383" i="2"/>
  <c r="AG1299" i="2"/>
  <c r="AG1215" i="2"/>
  <c r="AG1123" i="2"/>
  <c r="AG1027" i="2"/>
  <c r="AG935" i="2"/>
  <c r="AG839" i="2"/>
  <c r="AG747" i="2"/>
  <c r="AG647" i="2"/>
  <c r="AG551" i="2"/>
  <c r="AG459" i="2"/>
  <c r="AG363" i="2"/>
  <c r="AG275" i="2"/>
  <c r="AG99" i="2"/>
  <c r="AH11" i="2"/>
  <c r="AG4486" i="2"/>
  <c r="AG4422" i="2"/>
  <c r="AG4358" i="2"/>
  <c r="AG4294" i="2"/>
  <c r="AG4230" i="2"/>
  <c r="AG4166" i="2"/>
  <c r="AG4102" i="2"/>
  <c r="AG4038" i="2"/>
  <c r="AG3974" i="2"/>
  <c r="AG3910" i="2"/>
  <c r="AG3838" i="2"/>
  <c r="AG3774" i="2"/>
  <c r="AG3710" i="2"/>
  <c r="AG3646" i="2"/>
  <c r="AG3582" i="2"/>
  <c r="AG3518" i="2"/>
  <c r="AH3474" i="2"/>
  <c r="AH3434" i="2"/>
  <c r="AG3406" i="2"/>
  <c r="AG3366" i="2"/>
  <c r="AH3334" i="2"/>
  <c r="AH3294" i="2"/>
  <c r="AG3266" i="2"/>
  <c r="AH3218" i="2"/>
  <c r="AH3178" i="2"/>
  <c r="AH3146" i="2"/>
  <c r="AG3114" i="2"/>
  <c r="AG3082" i="2"/>
  <c r="AH3042" i="2"/>
  <c r="AH2998" i="2"/>
  <c r="AH2966" i="2"/>
  <c r="AG2946" i="2"/>
  <c r="AG2918" i="2"/>
  <c r="AG2886" i="2"/>
  <c r="AH2846" i="2"/>
  <c r="AH2814" i="2"/>
  <c r="AH2774" i="2"/>
  <c r="AG2742" i="2"/>
  <c r="AH2702" i="2"/>
  <c r="AH2674" i="2"/>
  <c r="AG2642" i="2"/>
  <c r="AH2602" i="2"/>
  <c r="AH2570" i="2"/>
  <c r="AH2538" i="2"/>
  <c r="AH2506" i="2"/>
  <c r="AH2474" i="2"/>
  <c r="AH2442" i="2"/>
  <c r="AH2410" i="2"/>
  <c r="AH2378" i="2"/>
  <c r="AH2346" i="2"/>
  <c r="AH2314" i="2"/>
  <c r="AH2282" i="2"/>
  <c r="AH2250" i="2"/>
  <c r="AH2218" i="2"/>
  <c r="AH2186" i="2"/>
  <c r="AH2154" i="2"/>
  <c r="AH2122" i="2"/>
  <c r="AH2090" i="2"/>
  <c r="AH2058" i="2"/>
  <c r="AH2026" i="2"/>
  <c r="AH1994" i="2"/>
  <c r="AH1946" i="2"/>
  <c r="AH1886" i="2"/>
  <c r="AH1822" i="2"/>
  <c r="AH1754" i="2"/>
  <c r="AH1690" i="2"/>
  <c r="AH1630" i="2"/>
  <c r="AH1562" i="2"/>
  <c r="AH1498" i="2"/>
  <c r="AH1434" i="2"/>
  <c r="AH1370" i="2"/>
  <c r="AH1306" i="2"/>
  <c r="AH1242" i="2"/>
  <c r="AH1182" i="2"/>
  <c r="AH1118" i="2"/>
  <c r="AH1050" i="2"/>
  <c r="AH990" i="2"/>
  <c r="AH926" i="2"/>
  <c r="AH862" i="2"/>
  <c r="AH802" i="2"/>
  <c r="AH734" i="2"/>
  <c r="AH670" i="2"/>
  <c r="AH606" i="2"/>
  <c r="AH542" i="2"/>
  <c r="AH478" i="2"/>
  <c r="AH414" i="2"/>
  <c r="AH346" i="2"/>
  <c r="AH282" i="2"/>
  <c r="AH202" i="2"/>
  <c r="AH106" i="2"/>
  <c r="AH18" i="2"/>
  <c r="AG4492" i="2"/>
  <c r="AG4460" i="2"/>
  <c r="AG4428" i="2"/>
  <c r="AG4396" i="2"/>
  <c r="AG4364" i="2"/>
  <c r="AH4328" i="2"/>
  <c r="AH4296" i="2"/>
  <c r="AH4264" i="2"/>
  <c r="AH4269" i="2"/>
  <c r="AH4013" i="2"/>
  <c r="AH3757" i="2"/>
  <c r="AH3501" i="2"/>
  <c r="AG1133" i="2"/>
  <c r="AG1021" i="2"/>
  <c r="AG957" i="2"/>
  <c r="AG893" i="2"/>
  <c r="AG829" i="2"/>
  <c r="AG765" i="2"/>
  <c r="AG701" i="2"/>
  <c r="AG637" i="2"/>
  <c r="AG573" i="2"/>
  <c r="AG509" i="2"/>
  <c r="AG445" i="2"/>
  <c r="AH389" i="2"/>
  <c r="AG245" i="2"/>
  <c r="AH169" i="2"/>
  <c r="AH105" i="2"/>
  <c r="AH41" i="2"/>
  <c r="AG4218" i="2"/>
  <c r="AG4411" i="2"/>
  <c r="AG4215" i="2"/>
  <c r="AG4023" i="2"/>
  <c r="AG3839" i="2"/>
  <c r="AG3651" i="2"/>
  <c r="AG3459" i="2"/>
  <c r="AG3267" i="2"/>
  <c r="AH3059" i="2"/>
  <c r="AG2883" i="2"/>
  <c r="AG2799" i="2"/>
  <c r="AG2711" i="2"/>
  <c r="AG2627" i="2"/>
  <c r="AG2535" i="2"/>
  <c r="AH2415" i="2"/>
  <c r="AG2287" i="2"/>
  <c r="AG2191" i="2"/>
  <c r="AG2115" i="2"/>
  <c r="AG2035" i="2"/>
  <c r="AG1943" i="2"/>
  <c r="AH1839" i="2"/>
  <c r="AH1747" i="2"/>
  <c r="AG1655" i="2"/>
  <c r="AH1535" i="2"/>
  <c r="AH1447" i="2"/>
  <c r="AH1351" i="2"/>
  <c r="AH1235" i="2"/>
  <c r="AH1147" i="2"/>
  <c r="AH1055" i="2"/>
  <c r="AH955" i="2"/>
  <c r="AH863" i="2"/>
  <c r="AH767" i="2"/>
  <c r="AH671" i="2"/>
  <c r="AH567" i="2"/>
  <c r="AH483" i="2"/>
  <c r="AH391" i="2"/>
  <c r="AH291" i="2"/>
  <c r="AH215" i="2"/>
  <c r="AG11" i="2"/>
  <c r="AH4494" i="2"/>
  <c r="AH4430" i="2"/>
  <c r="AH4366" i="2"/>
  <c r="AH4302" i="2"/>
  <c r="AH4238" i="2"/>
  <c r="AH4174" i="2"/>
  <c r="AH4110" i="2"/>
  <c r="AH4046" i="2"/>
  <c r="AH3982" i="2"/>
  <c r="AH3918" i="2"/>
  <c r="AH3846" i="2"/>
  <c r="AH3782" i="2"/>
  <c r="AH3718" i="2"/>
  <c r="AH3654" i="2"/>
  <c r="AH3590" i="2"/>
  <c r="AH3526" i="2"/>
  <c r="AH3490" i="2"/>
  <c r="AH227" i="2"/>
  <c r="AH4310" i="2"/>
  <c r="AH3790" i="2"/>
  <c r="AH3382" i="2"/>
  <c r="AG3138" i="2"/>
  <c r="AH3006" i="2"/>
  <c r="AH2874" i="2"/>
  <c r="AH2742" i="2"/>
  <c r="AG2610" i="2"/>
  <c r="AG2482" i="2"/>
  <c r="AG2354" i="2"/>
  <c r="AG2226" i="2"/>
  <c r="AG2098" i="2"/>
  <c r="AG1970" i="2"/>
  <c r="AG1706" i="2"/>
  <c r="AG1450" i="2"/>
  <c r="AG1198" i="2"/>
  <c r="AG942" i="2"/>
  <c r="AG686" i="2"/>
  <c r="AG430" i="2"/>
  <c r="AG130" i="2"/>
  <c r="AH4396" i="2"/>
  <c r="AG4268" i="2"/>
  <c r="AH3931" i="2"/>
  <c r="AH3147" i="2"/>
  <c r="AH2379" i="2"/>
  <c r="AH1907" i="2"/>
  <c r="AG1511" i="2"/>
  <c r="AH1135" i="2"/>
  <c r="AH755" i="2"/>
  <c r="AH375" i="2"/>
  <c r="AG4438" i="2"/>
  <c r="AG4182" i="2"/>
  <c r="AG3926" i="2"/>
  <c r="AG3662" i="2"/>
  <c r="AG3458" i="2"/>
  <c r="AG3302" i="2"/>
  <c r="AG3158" i="2"/>
  <c r="AH3010" i="2"/>
  <c r="AH2890" i="2"/>
  <c r="AH2746" i="2"/>
  <c r="AG2614" i="2"/>
  <c r="AG2486" i="2"/>
  <c r="AG2358" i="2"/>
  <c r="AG2230" i="2"/>
  <c r="AG2102" i="2"/>
  <c r="AG1974" i="2"/>
  <c r="AG1714" i="2"/>
  <c r="AG1458" i="2"/>
  <c r="AG1206" i="2"/>
  <c r="AG950" i="2"/>
  <c r="AG694" i="2"/>
  <c r="AG438" i="2"/>
  <c r="AG142" i="2"/>
  <c r="AG4404" i="2"/>
  <c r="AH4272" i="2"/>
  <c r="AG3769" i="2"/>
  <c r="AH977" i="2"/>
  <c r="AH721" i="2"/>
  <c r="AH465" i="2"/>
  <c r="AG117" i="2"/>
  <c r="AG4459" i="2"/>
  <c r="AG3979" i="2"/>
  <c r="AG3607" i="2"/>
  <c r="AG3219" i="2"/>
  <c r="AH2863" i="2"/>
  <c r="AH2691" i="2"/>
  <c r="AH2515" i="2"/>
  <c r="AH2259" i="2"/>
  <c r="AH2079" i="2"/>
  <c r="AH1919" i="2"/>
  <c r="AH1711" i="2"/>
  <c r="AG1527" i="2"/>
  <c r="AH1315" i="2"/>
  <c r="AG1135" i="2"/>
  <c r="AG943" i="2"/>
  <c r="AG755" i="2"/>
  <c r="AG559" i="2"/>
  <c r="AG375" i="2"/>
  <c r="AG199" i="2"/>
  <c r="AH4414" i="2"/>
  <c r="AH4286" i="2"/>
  <c r="AH4158" i="2"/>
  <c r="AH4030" i="2"/>
  <c r="AH3902" i="2"/>
  <c r="AH3766" i="2"/>
  <c r="AH3638" i="2"/>
  <c r="AH3514" i="2"/>
  <c r="AG3474" i="2"/>
  <c r="AH3426" i="2"/>
  <c r="AH3386" i="2"/>
  <c r="AG3358" i="2"/>
  <c r="AG3318" i="2"/>
  <c r="AH3286" i="2"/>
  <c r="AH3246" i="2"/>
  <c r="AG3218" i="2"/>
  <c r="AG3178" i="2"/>
  <c r="AG3146" i="2"/>
  <c r="AH3106" i="2"/>
  <c r="AH3062" i="2"/>
  <c r="AH3030" i="2"/>
  <c r="AG3010" i="2"/>
  <c r="AG2982" i="2"/>
  <c r="AG2950" i="2"/>
  <c r="AH2910" i="2"/>
  <c r="AH2878" i="2"/>
  <c r="AG2846" i="2"/>
  <c r="AG2802" i="2"/>
  <c r="AH2762" i="2"/>
  <c r="AG2730" i="2"/>
  <c r="AG2702" i="2"/>
  <c r="AH2662" i="2"/>
  <c r="AG2630" i="2"/>
  <c r="AG2602" i="2"/>
  <c r="AG2570" i="2"/>
  <c r="AG2538" i="2"/>
  <c r="AG2506" i="2"/>
  <c r="AG2474" i="2"/>
  <c r="AG2442" i="2"/>
  <c r="AG2410" i="2"/>
  <c r="AG2378" i="2"/>
  <c r="AG2346" i="2"/>
  <c r="AG2314" i="2"/>
  <c r="AG2282" i="2"/>
  <c r="AG2250" i="2"/>
  <c r="AG2218" i="2"/>
  <c r="AG2186" i="2"/>
  <c r="AG2154" i="2"/>
  <c r="AG2122" i="2"/>
  <c r="AG2090" i="2"/>
  <c r="AG2058" i="2"/>
  <c r="AG2026" i="2"/>
  <c r="AG1994" i="2"/>
  <c r="AG1946" i="2"/>
  <c r="AG1886" i="2"/>
  <c r="AG1822" i="2"/>
  <c r="AG1754" i="2"/>
  <c r="AG1690" i="2"/>
  <c r="AG1630" i="2"/>
  <c r="AG1562" i="2"/>
  <c r="AG1498" i="2"/>
  <c r="AG1434" i="2"/>
  <c r="AG1370" i="2"/>
  <c r="AG1306" i="2"/>
  <c r="AG1242" i="2"/>
  <c r="AG1182" i="2"/>
  <c r="AG1118" i="2"/>
  <c r="AG1050" i="2"/>
  <c r="AG990" i="2"/>
  <c r="AG926" i="2"/>
  <c r="AG862" i="2"/>
  <c r="AG802" i="2"/>
  <c r="AG734" i="2"/>
  <c r="AG670" i="2"/>
  <c r="AG606" i="2"/>
  <c r="AG542" i="2"/>
  <c r="AG478" i="2"/>
  <c r="AG414" i="2"/>
  <c r="AG346" i="2"/>
  <c r="AH3907" i="2"/>
  <c r="AH3135" i="2"/>
  <c r="AH1851" i="2"/>
  <c r="AH1547" i="2"/>
  <c r="AH1359" i="2"/>
  <c r="AG1147" i="2"/>
  <c r="AG955" i="2"/>
  <c r="AG767" i="2"/>
  <c r="AG567" i="2"/>
  <c r="AG391" i="2"/>
  <c r="AG4430" i="2"/>
  <c r="AG4174" i="2"/>
  <c r="AG3918" i="2"/>
  <c r="AG3654" i="2"/>
  <c r="AG3462" i="2"/>
  <c r="AH3326" i="2"/>
  <c r="AG3182" i="2"/>
  <c r="AG2866" i="2"/>
  <c r="AH2794" i="2"/>
  <c r="AG282" i="2"/>
  <c r="AG106" i="2"/>
  <c r="AH4456" i="2"/>
  <c r="AH4392" i="2"/>
  <c r="AG4328" i="2"/>
  <c r="AG4264" i="2"/>
  <c r="AG4224" i="2"/>
  <c r="AG4192" i="2"/>
  <c r="AG4160" i="2"/>
  <c r="AG4128" i="2"/>
  <c r="AG4096" i="2"/>
  <c r="AG4064" i="2"/>
  <c r="AG4032" i="2"/>
  <c r="AG4000" i="2"/>
  <c r="AG3968" i="2"/>
  <c r="AG3936" i="2"/>
  <c r="AG3904" i="2"/>
  <c r="AG3872" i="2"/>
  <c r="AG3840" i="2"/>
  <c r="AH3804" i="2"/>
  <c r="AH3772" i="2"/>
  <c r="AH3740" i="2"/>
  <c r="AH3708" i="2"/>
  <c r="AH3676" i="2"/>
  <c r="AH3644" i="2"/>
  <c r="AH3612" i="2"/>
  <c r="AH3580" i="2"/>
  <c r="AH3548" i="2"/>
  <c r="AH3516" i="2"/>
  <c r="AH3484" i="2"/>
  <c r="AH3452" i="2"/>
  <c r="AH3420" i="2"/>
  <c r="AH3388" i="2"/>
  <c r="AH3356" i="2"/>
  <c r="AH3324" i="2"/>
  <c r="AH3292" i="2"/>
  <c r="AH3260" i="2"/>
  <c r="AH3228" i="2"/>
  <c r="AH3196" i="2"/>
  <c r="AH3164" i="2"/>
  <c r="AH3132" i="2"/>
  <c r="AH3100" i="2"/>
  <c r="AH3068" i="2"/>
  <c r="AH3036" i="2"/>
  <c r="AH3004" i="2"/>
  <c r="AH2972" i="2"/>
  <c r="AH2940" i="2"/>
  <c r="AH2908" i="2"/>
  <c r="AH2876" i="2"/>
  <c r="AH2844" i="2"/>
  <c r="AH2812" i="2"/>
  <c r="AH2780" i="2"/>
  <c r="AH2748" i="2"/>
  <c r="AH2716" i="2"/>
  <c r="AH2684" i="2"/>
  <c r="AH2652" i="2"/>
  <c r="AH2620" i="2"/>
  <c r="AH2588" i="2"/>
  <c r="AH2556" i="2"/>
  <c r="AH2524" i="2"/>
  <c r="AH2492" i="2"/>
  <c r="AH2460" i="2"/>
  <c r="AH2428" i="2"/>
  <c r="AH2396" i="2"/>
  <c r="AH2364" i="2"/>
  <c r="AH2332" i="2"/>
  <c r="AH2300" i="2"/>
  <c r="AH2268" i="2"/>
  <c r="AH2236" i="2"/>
  <c r="AH2204" i="2"/>
  <c r="AH2172" i="2"/>
  <c r="AH2140" i="2"/>
  <c r="AH2108" i="2"/>
  <c r="AH2076" i="2"/>
  <c r="AH2044" i="2"/>
  <c r="AH2012" i="2"/>
  <c r="AH1980" i="2"/>
  <c r="AH1948" i="2"/>
  <c r="AH1916" i="2"/>
  <c r="AH1884" i="2"/>
  <c r="AH1852" i="2"/>
  <c r="AH1820" i="2"/>
  <c r="AH1788" i="2"/>
  <c r="AH1756" i="2"/>
  <c r="AH1724" i="2"/>
  <c r="AH1692" i="2"/>
  <c r="AH1660" i="2"/>
  <c r="AH1628" i="2"/>
  <c r="AH1596" i="2"/>
  <c r="AH1564" i="2"/>
  <c r="AH1532" i="2"/>
  <c r="AH1500" i="2"/>
  <c r="AH1468" i="2"/>
  <c r="AH1436" i="2"/>
  <c r="AH1404" i="2"/>
  <c r="AH1372" i="2"/>
  <c r="AH1340" i="2"/>
  <c r="AH1308" i="2"/>
  <c r="AH1276" i="2"/>
  <c r="AH1244" i="2"/>
  <c r="AH1212" i="2"/>
  <c r="AH1180" i="2"/>
  <c r="AH1148" i="2"/>
  <c r="AH1116" i="2"/>
  <c r="AH1084" i="2"/>
  <c r="AH1052" i="2"/>
  <c r="AH1020" i="2"/>
  <c r="AH988" i="2"/>
  <c r="AH956" i="2"/>
  <c r="AG924" i="2"/>
  <c r="AG892" i="2"/>
  <c r="AG860" i="2"/>
  <c r="AH824" i="2"/>
  <c r="AH792" i="2"/>
  <c r="AH760" i="2"/>
  <c r="AH728" i="2"/>
  <c r="AG696" i="2"/>
  <c r="AG664" i="2"/>
  <c r="AG632" i="2"/>
  <c r="AG600" i="2"/>
  <c r="AH564" i="2"/>
  <c r="AH532" i="2"/>
  <c r="AH500" i="2"/>
  <c r="AH468" i="2"/>
  <c r="AH436" i="2"/>
  <c r="AH404" i="2"/>
  <c r="AH372" i="2"/>
  <c r="AH340" i="2"/>
  <c r="AH308" i="2"/>
  <c r="AH276" i="2"/>
  <c r="AG244" i="2"/>
  <c r="AH208" i="2"/>
  <c r="AH180" i="2"/>
  <c r="AH148" i="2"/>
  <c r="AH116" i="2"/>
  <c r="AH84" i="2"/>
  <c r="AH52" i="2"/>
  <c r="AH20" i="2"/>
  <c r="AG4370" i="2"/>
  <c r="AG3858" i="2"/>
  <c r="AG3177" i="2"/>
  <c r="AH2455" i="2"/>
  <c r="AG2123" i="2"/>
  <c r="AG1879" i="2"/>
  <c r="AG215" i="2"/>
  <c r="AG4414" i="2"/>
  <c r="AG4158" i="2"/>
  <c r="AG3902" i="2"/>
  <c r="AG3638" i="2"/>
  <c r="AH4182" i="2"/>
  <c r="AH3662" i="2"/>
  <c r="AG3314" i="2"/>
  <c r="AG3110" i="2"/>
  <c r="AG2974" i="2"/>
  <c r="AH2842" i="2"/>
  <c r="AG2710" i="2"/>
  <c r="AG2578" i="2"/>
  <c r="AG2450" i="2"/>
  <c r="AG2322" i="2"/>
  <c r="AG2194" i="2"/>
  <c r="AG2066" i="2"/>
  <c r="AG1902" i="2"/>
  <c r="AG1646" i="2"/>
  <c r="AG1386" i="2"/>
  <c r="AG1130" i="2"/>
  <c r="AG878" i="2"/>
  <c r="AG622" i="2"/>
  <c r="AG366" i="2"/>
  <c r="AG38" i="2"/>
  <c r="AH4492" i="2"/>
  <c r="AH4364" i="2"/>
  <c r="AG1439" i="2"/>
  <c r="AH4507" i="2"/>
  <c r="AH3743" i="2"/>
  <c r="AG2947" i="2"/>
  <c r="AG2251" i="2"/>
  <c r="AG1815" i="2"/>
  <c r="AG1423" i="2"/>
  <c r="AH1043" i="2"/>
  <c r="AH659" i="2"/>
  <c r="AH279" i="2"/>
  <c r="AG4374" i="2"/>
  <c r="AG4118" i="2"/>
  <c r="AG3862" i="2"/>
  <c r="AG3598" i="2"/>
  <c r="AH3410" i="2"/>
  <c r="AH3270" i="2"/>
  <c r="AH3118" i="2"/>
  <c r="AG2978" i="2"/>
  <c r="AG2858" i="2"/>
  <c r="AH2718" i="2"/>
  <c r="AG2582" i="2"/>
  <c r="AG2454" i="2"/>
  <c r="AG2326" i="2"/>
  <c r="AG2198" i="2"/>
  <c r="AG2070" i="2"/>
  <c r="AG1910" i="2"/>
  <c r="AG1654" i="2"/>
  <c r="AG1394" i="2"/>
  <c r="AG1138" i="2"/>
  <c r="AG886" i="2"/>
  <c r="AG630" i="2"/>
  <c r="AG374" i="2"/>
  <c r="AG50" i="2"/>
  <c r="AG4500" i="2"/>
  <c r="AG4372" i="2"/>
  <c r="AG3513" i="2"/>
  <c r="AH913" i="2"/>
  <c r="AH657" i="2"/>
  <c r="AH401" i="2"/>
  <c r="AG53" i="2"/>
  <c r="AG4259" i="2"/>
  <c r="AG3887" i="2"/>
  <c r="AG3507" i="2"/>
  <c r="AG3119" i="2"/>
  <c r="AH2831" i="2"/>
  <c r="AH2655" i="2"/>
  <c r="AH2479" i="2"/>
  <c r="AH2203" i="2"/>
  <c r="AH2047" i="2"/>
  <c r="AH1879" i="2"/>
  <c r="AH1667" i="2"/>
  <c r="AG1483" i="2"/>
  <c r="AG1275" i="2"/>
  <c r="AG1087" i="2"/>
  <c r="AG899" i="2"/>
  <c r="AG707" i="2"/>
  <c r="AG523" i="2"/>
  <c r="AG327" i="2"/>
  <c r="AH47" i="2"/>
  <c r="AH4382" i="2"/>
  <c r="AH4254" i="2"/>
  <c r="AH4126" i="2"/>
  <c r="AH3998" i="2"/>
  <c r="AH3870" i="2"/>
  <c r="AH3734" i="2"/>
  <c r="AH3606" i="2"/>
  <c r="AH3502" i="2"/>
  <c r="AH3450" i="2"/>
  <c r="AG3422" i="2"/>
  <c r="AG3382" i="2"/>
  <c r="AH3350" i="2"/>
  <c r="AH3310" i="2"/>
  <c r="AG3282" i="2"/>
  <c r="AH3234" i="2"/>
  <c r="AH3194" i="2"/>
  <c r="AH3166" i="2"/>
  <c r="AH3134" i="2"/>
  <c r="AG3102" i="2"/>
  <c r="AG3058" i="2"/>
  <c r="AG3026" i="2"/>
  <c r="AH3002" i="2"/>
  <c r="AH2970" i="2"/>
  <c r="AG2938" i="2"/>
  <c r="AG2906" i="2"/>
  <c r="AH2866" i="2"/>
  <c r="AH2834" i="2"/>
  <c r="AH2790" i="2"/>
  <c r="AG2758" i="2"/>
  <c r="AG2718" i="2"/>
  <c r="AH2690" i="2"/>
  <c r="AH2650" i="2"/>
  <c r="AH2622" i="2"/>
  <c r="AH2590" i="2"/>
  <c r="AH2558" i="2"/>
  <c r="AH2526" i="2"/>
  <c r="AH2494" i="2"/>
  <c r="AH2462" i="2"/>
  <c r="AH2430" i="2"/>
  <c r="AH2398" i="2"/>
  <c r="AH2366" i="2"/>
  <c r="AH2334" i="2"/>
  <c r="AH2302" i="2"/>
  <c r="AH2270" i="2"/>
  <c r="AH2238" i="2"/>
  <c r="AH2206" i="2"/>
  <c r="AH2174" i="2"/>
  <c r="AH2142" i="2"/>
  <c r="AH2110" i="2"/>
  <c r="AH2078" i="2"/>
  <c r="AH2046" i="2"/>
  <c r="AH2014" i="2"/>
  <c r="AH1982" i="2"/>
  <c r="AH1926" i="2"/>
  <c r="AH1862" i="2"/>
  <c r="AH1794" i="2"/>
  <c r="AH1730" i="2"/>
  <c r="AH1666" i="2"/>
  <c r="AH1606" i="2"/>
  <c r="AH1538" i="2"/>
  <c r="AH1474" i="2"/>
  <c r="AH1414" i="2"/>
  <c r="AH1346" i="2"/>
  <c r="AH1286" i="2"/>
  <c r="AH1218" i="2"/>
  <c r="AH1154" i="2"/>
  <c r="AH1094" i="2"/>
  <c r="AH1026" i="2"/>
  <c r="AH966" i="2"/>
  <c r="AH902" i="2"/>
  <c r="AH838" i="2"/>
  <c r="AH778" i="2"/>
  <c r="AH706" i="2"/>
  <c r="AH646" i="2"/>
  <c r="AH582" i="2"/>
  <c r="AH518" i="2"/>
  <c r="AH454" i="2"/>
  <c r="AH390" i="2"/>
  <c r="AH322" i="2"/>
  <c r="AH4483" i="2"/>
  <c r="AH3719" i="2"/>
  <c r="AG2935" i="2"/>
  <c r="AG1795" i="2"/>
  <c r="AG1491" i="2"/>
  <c r="AH1327" i="2"/>
  <c r="AH1111" i="2"/>
  <c r="AH923" i="2"/>
  <c r="AH735" i="2"/>
  <c r="AH543" i="2"/>
  <c r="AH351" i="2"/>
  <c r="AG4366" i="2"/>
  <c r="AG4110" i="2"/>
  <c r="AG3846" i="2"/>
  <c r="AG3590" i="2"/>
  <c r="AG3438" i="2"/>
  <c r="AH3314" i="2"/>
  <c r="AH3170" i="2"/>
  <c r="AH2854" i="2"/>
  <c r="AG2762" i="2"/>
  <c r="AG254" i="2"/>
  <c r="AG62" i="2"/>
  <c r="AH4504" i="2"/>
  <c r="AG4440" i="2"/>
  <c r="AH4376" i="2"/>
  <c r="AH4312" i="2"/>
  <c r="AG4248" i="2"/>
  <c r="AH4216" i="2"/>
  <c r="AH4184" i="2"/>
  <c r="AG4152" i="2"/>
  <c r="AG4120" i="2"/>
  <c r="AH4088" i="2"/>
  <c r="AH4056" i="2"/>
  <c r="AG4024" i="2"/>
  <c r="AG3992" i="2"/>
  <c r="AH3960" i="2"/>
  <c r="AH3928" i="2"/>
  <c r="AG3896" i="2"/>
  <c r="AG3864" i="2"/>
  <c r="AH3828" i="2"/>
  <c r="AH3796" i="2"/>
  <c r="AH3764" i="2"/>
  <c r="AH3732" i="2"/>
  <c r="AH3700" i="2"/>
  <c r="AH3668" i="2"/>
  <c r="AH3636" i="2"/>
  <c r="AH3604" i="2"/>
  <c r="AH3572" i="2"/>
  <c r="AH3540" i="2"/>
  <c r="AH3508" i="2"/>
  <c r="AH3476" i="2"/>
  <c r="AH3444" i="2"/>
  <c r="AH3412" i="2"/>
  <c r="AH3380" i="2"/>
  <c r="AH3348" i="2"/>
  <c r="AH3316" i="2"/>
  <c r="AH3284" i="2"/>
  <c r="AH3252" i="2"/>
  <c r="AH3220" i="2"/>
  <c r="AH3188" i="2"/>
  <c r="AH3156" i="2"/>
  <c r="AH3124" i="2"/>
  <c r="AH3092" i="2"/>
  <c r="AH3060" i="2"/>
  <c r="AH3028" i="2"/>
  <c r="AH2996" i="2"/>
  <c r="AH2964" i="2"/>
  <c r="AH2932" i="2"/>
  <c r="AH2900" i="2"/>
  <c r="AH2868" i="2"/>
  <c r="AH2836" i="2"/>
  <c r="AH2804" i="2"/>
  <c r="AH2772" i="2"/>
  <c r="AH2740" i="2"/>
  <c r="AH2708" i="2"/>
  <c r="AH2676" i="2"/>
  <c r="AH2644" i="2"/>
  <c r="AH2612" i="2"/>
  <c r="AH2580" i="2"/>
  <c r="AH2548" i="2"/>
  <c r="AH2516" i="2"/>
  <c r="AH2484" i="2"/>
  <c r="AH2452" i="2"/>
  <c r="AH2420" i="2"/>
  <c r="AH2388" i="2"/>
  <c r="AH2356" i="2"/>
  <c r="AH2324" i="2"/>
  <c r="AH2292" i="2"/>
  <c r="AH2260" i="2"/>
  <c r="AH2228" i="2"/>
  <c r="AH2196" i="2"/>
  <c r="AH2164" i="2"/>
  <c r="AH2132" i="2"/>
  <c r="AH2100" i="2"/>
  <c r="AH2068" i="2"/>
  <c r="AH2036" i="2"/>
  <c r="AH2004" i="2"/>
  <c r="AH1972" i="2"/>
  <c r="AH1940" i="2"/>
  <c r="AH1908" i="2"/>
  <c r="AH1876" i="2"/>
  <c r="AH1844" i="2"/>
  <c r="AH1812" i="2"/>
  <c r="AH1780" i="2"/>
  <c r="AH1748" i="2"/>
  <c r="AH1716" i="2"/>
  <c r="AG1684" i="2"/>
  <c r="AH1652" i="2"/>
  <c r="AH1620" i="2"/>
  <c r="AH1588" i="2"/>
  <c r="AH1556" i="2"/>
  <c r="AH1524" i="2"/>
  <c r="AH1492" i="2"/>
  <c r="AH1460" i="2"/>
  <c r="AH1428" i="2"/>
  <c r="AH1396" i="2"/>
  <c r="AH1364" i="2"/>
  <c r="AH1332" i="2"/>
  <c r="AH1300" i="2"/>
  <c r="AH1268" i="2"/>
  <c r="AH1236" i="2"/>
  <c r="AH1204" i="2"/>
  <c r="AH1172" i="2"/>
  <c r="AH1140" i="2"/>
  <c r="AH1108" i="2"/>
  <c r="AH1076" i="2"/>
  <c r="AH1044" i="2"/>
  <c r="AH1012" i="2"/>
  <c r="AH980" i="2"/>
  <c r="AG948" i="2"/>
  <c r="AG916" i="2"/>
  <c r="AG884" i="2"/>
  <c r="AG852" i="2"/>
  <c r="AH816" i="2"/>
  <c r="AH784" i="2"/>
  <c r="AH752" i="2"/>
  <c r="AH720" i="2"/>
  <c r="AG688" i="2"/>
  <c r="AG656" i="2"/>
  <c r="AG624" i="2"/>
  <c r="AG592" i="2"/>
  <c r="AH556" i="2"/>
  <c r="AH524" i="2"/>
  <c r="AH492" i="2"/>
  <c r="AH460" i="2"/>
  <c r="AH428" i="2"/>
  <c r="AH396" i="2"/>
  <c r="AH364" i="2"/>
  <c r="AH332" i="2"/>
  <c r="AH300" i="2"/>
  <c r="AH268" i="2"/>
  <c r="AH232" i="2"/>
  <c r="AG204" i="2"/>
  <c r="AG176" i="2"/>
  <c r="AG144" i="2"/>
  <c r="AG112" i="2"/>
  <c r="AG80" i="2"/>
  <c r="AG48" i="2"/>
  <c r="AG16" i="2"/>
  <c r="AG4242" i="2"/>
  <c r="AG3730" i="2"/>
  <c r="AG2835" i="2"/>
  <c r="AH2391" i="2"/>
  <c r="AH2091" i="2"/>
  <c r="AH1723" i="2"/>
  <c r="AH87" i="2"/>
  <c r="AG4350" i="2"/>
  <c r="AG4094" i="2"/>
  <c r="AG3830" i="2"/>
  <c r="AG3574" i="2"/>
  <c r="AH4054" i="2"/>
  <c r="AH3534" i="2"/>
  <c r="AH3226" i="2"/>
  <c r="AG3078" i="2"/>
  <c r="AG2930" i="2"/>
  <c r="AG2810" i="2"/>
  <c r="AG2670" i="2"/>
  <c r="AG2546" i="2"/>
  <c r="AG2418" i="2"/>
  <c r="AG2290" i="2"/>
  <c r="AG2162" i="2"/>
  <c r="AG2034" i="2"/>
  <c r="AG1838" i="2"/>
  <c r="AG1578" i="2"/>
  <c r="AG1322" i="2"/>
  <c r="AG1066" i="2"/>
  <c r="AG818" i="2"/>
  <c r="AG558" i="2"/>
  <c r="AG298" i="2"/>
  <c r="AH4460" i="2"/>
  <c r="AG4332" i="2"/>
  <c r="AG1149" i="2"/>
  <c r="AH4315" i="2"/>
  <c r="AH3555" i="2"/>
  <c r="AG2735" i="2"/>
  <c r="AH2115" i="2"/>
  <c r="AH1699" i="2"/>
  <c r="AH1303" i="2"/>
  <c r="AH943" i="2"/>
  <c r="AH559" i="2"/>
  <c r="AH199" i="2"/>
  <c r="AG4310" i="2"/>
  <c r="AG4054" i="2"/>
  <c r="AG3790" i="2"/>
  <c r="AG3534" i="2"/>
  <c r="AH3370" i="2"/>
  <c r="AH3230" i="2"/>
  <c r="AH3086" i="2"/>
  <c r="AH2950" i="2"/>
  <c r="AG2826" i="2"/>
  <c r="AG2682" i="2"/>
  <c r="AG2550" i="2"/>
  <c r="AG2422" i="2"/>
  <c r="AG2294" i="2"/>
  <c r="AG2166" i="2"/>
  <c r="AG2038" i="2"/>
  <c r="AG1846" i="2"/>
  <c r="AG1586" i="2"/>
  <c r="AG1330" i="2"/>
  <c r="AG1074" i="2"/>
  <c r="AG826" i="2"/>
  <c r="AG566" i="2"/>
  <c r="AG306" i="2"/>
  <c r="AG4468" i="2"/>
  <c r="AH4336" i="2"/>
  <c r="AG4281" i="2"/>
  <c r="AG1197" i="2"/>
  <c r="AH849" i="2"/>
  <c r="AH593" i="2"/>
  <c r="AG257" i="2"/>
  <c r="AG4163" i="2"/>
  <c r="AG3791" i="2"/>
  <c r="AG3411" i="2"/>
  <c r="AH3011" i="2"/>
  <c r="AH2783" i="2"/>
  <c r="AH2599" i="2"/>
  <c r="AG2379" i="2"/>
  <c r="AH2171" i="2"/>
  <c r="AH1999" i="2"/>
  <c r="AG1827" i="2"/>
  <c r="AH1619" i="2"/>
  <c r="AG1435" i="2"/>
  <c r="AG1227" i="2"/>
  <c r="AG1043" i="2"/>
  <c r="AG851" i="2"/>
  <c r="AG659" i="2"/>
  <c r="AG471" i="2"/>
  <c r="AG279" i="2"/>
  <c r="AH4478" i="2"/>
  <c r="AH4350" i="2"/>
  <c r="AH4222" i="2"/>
  <c r="AH4094" i="2"/>
  <c r="AH3966" i="2"/>
  <c r="AH3830" i="2"/>
  <c r="AH3702" i="2"/>
  <c r="AH3574" i="2"/>
  <c r="AG3486" i="2"/>
  <c r="AG3446" i="2"/>
  <c r="AH3414" i="2"/>
  <c r="AH3374" i="2"/>
  <c r="AG3346" i="2"/>
  <c r="AH3298" i="2"/>
  <c r="AH3258" i="2"/>
  <c r="AG3230" i="2"/>
  <c r="AG3190" i="2"/>
  <c r="AG3162" i="2"/>
  <c r="AH3122" i="2"/>
  <c r="AH3090" i="2"/>
  <c r="AH3046" i="2"/>
  <c r="AG3022" i="2"/>
  <c r="AG2998" i="2"/>
  <c r="AG2966" i="2"/>
  <c r="AH2926" i="2"/>
  <c r="AH2894" i="2"/>
  <c r="AG2862" i="2"/>
  <c r="AH2818" i="2"/>
  <c r="AH2778" i="2"/>
  <c r="AH2750" i="2"/>
  <c r="AG2714" i="2"/>
  <c r="AH2678" i="2"/>
  <c r="AG2646" i="2"/>
  <c r="AG2618" i="2"/>
  <c r="AG2586" i="2"/>
  <c r="AG2554" i="2"/>
  <c r="AG2522" i="2"/>
  <c r="AG2490" i="2"/>
  <c r="AG2458" i="2"/>
  <c r="AG2426" i="2"/>
  <c r="AG2394" i="2"/>
  <c r="AG2362" i="2"/>
  <c r="AG2330" i="2"/>
  <c r="AG2298" i="2"/>
  <c r="AG2266" i="2"/>
  <c r="AG2234" i="2"/>
  <c r="AG2202" i="2"/>
  <c r="AG2170" i="2"/>
  <c r="AG2138" i="2"/>
  <c r="AG2106" i="2"/>
  <c r="AG2074" i="2"/>
  <c r="AG2042" i="2"/>
  <c r="AG2010" i="2"/>
  <c r="AG1978" i="2"/>
  <c r="AG1918" i="2"/>
  <c r="AG1854" i="2"/>
  <c r="AG1786" i="2"/>
  <c r="AG1722" i="2"/>
  <c r="AG1662" i="2"/>
  <c r="AG1598" i="2"/>
  <c r="AG1534" i="2"/>
  <c r="AG1466" i="2"/>
  <c r="AG1402" i="2"/>
  <c r="AG1338" i="2"/>
  <c r="AG1278" i="2"/>
  <c r="AG1214" i="2"/>
  <c r="AG1146" i="2"/>
  <c r="AG1082" i="2"/>
  <c r="AG1018" i="2"/>
  <c r="AG958" i="2"/>
  <c r="AG894" i="2"/>
  <c r="AG830" i="2"/>
  <c r="AG766" i="2"/>
  <c r="AG702" i="2"/>
  <c r="AG638" i="2"/>
  <c r="AG574" i="2"/>
  <c r="AG510" i="2"/>
  <c r="AG446" i="2"/>
  <c r="AG382" i="2"/>
  <c r="AG314" i="2"/>
  <c r="AH4291" i="2"/>
  <c r="AH3531" i="2"/>
  <c r="AH2431" i="2"/>
  <c r="AH1759" i="2"/>
  <c r="AH1455" i="2"/>
  <c r="AG1235" i="2"/>
  <c r="AG1055" i="2"/>
  <c r="AG863" i="2"/>
  <c r="AG671" i="2"/>
  <c r="AG483" i="2"/>
  <c r="AG291" i="2"/>
  <c r="AG4302" i="2"/>
  <c r="AG4046" i="2"/>
  <c r="AG3782" i="2"/>
  <c r="AG3526" i="2"/>
  <c r="AH3402" i="2"/>
  <c r="AH3238" i="2"/>
  <c r="AG3086" i="2"/>
  <c r="AG2834" i="2"/>
  <c r="AG2750" i="2"/>
  <c r="AG202" i="2"/>
  <c r="AG18" i="2"/>
  <c r="AH4488" i="2"/>
  <c r="AH4424" i="2"/>
  <c r="AH4360" i="2"/>
  <c r="AG4296" i="2"/>
  <c r="AG4240" i="2"/>
  <c r="AG4208" i="2"/>
  <c r="AG4176" i="2"/>
  <c r="AG4144" i="2"/>
  <c r="AG4112" i="2"/>
  <c r="AG4080" i="2"/>
  <c r="AG4048" i="2"/>
  <c r="AG4016" i="2"/>
  <c r="AG3984" i="2"/>
  <c r="AG3952" i="2"/>
  <c r="AG3920" i="2"/>
  <c r="AG3888" i="2"/>
  <c r="AG3856" i="2"/>
  <c r="AH3820" i="2"/>
  <c r="AH3788" i="2"/>
  <c r="AH3756" i="2"/>
  <c r="AH3724" i="2"/>
  <c r="AH3692" i="2"/>
  <c r="AH3660" i="2"/>
  <c r="AH3628" i="2"/>
  <c r="AH3596" i="2"/>
  <c r="AH3564" i="2"/>
  <c r="AH3532" i="2"/>
  <c r="AH3500" i="2"/>
  <c r="AH3468" i="2"/>
  <c r="AH3436" i="2"/>
  <c r="AH3404" i="2"/>
  <c r="AH3372" i="2"/>
  <c r="AH3340" i="2"/>
  <c r="AH3308" i="2"/>
  <c r="AH3276" i="2"/>
  <c r="AH3244" i="2"/>
  <c r="AH3212" i="2"/>
  <c r="AH3180" i="2"/>
  <c r="AH3148" i="2"/>
  <c r="AH3116" i="2"/>
  <c r="AH3084" i="2"/>
  <c r="AH3052" i="2"/>
  <c r="AH3020" i="2"/>
  <c r="AH2988" i="2"/>
  <c r="AH2956" i="2"/>
  <c r="AH2924" i="2"/>
  <c r="AH2892" i="2"/>
  <c r="AH2860" i="2"/>
  <c r="AH2828" i="2"/>
  <c r="AH2796" i="2"/>
  <c r="AH2764" i="2"/>
  <c r="AH2732" i="2"/>
  <c r="AH2700" i="2"/>
  <c r="AH2668" i="2"/>
  <c r="AH2636" i="2"/>
  <c r="AH2604" i="2"/>
  <c r="AH2572" i="2"/>
  <c r="AH2540" i="2"/>
  <c r="AH2508" i="2"/>
  <c r="AH2476" i="2"/>
  <c r="AH2444" i="2"/>
  <c r="AH2412" i="2"/>
  <c r="AH2380" i="2"/>
  <c r="AH2348" i="2"/>
  <c r="AH2316" i="2"/>
  <c r="AH2284" i="2"/>
  <c r="AH2252" i="2"/>
  <c r="AH2220" i="2"/>
  <c r="AH2188" i="2"/>
  <c r="AH2156" i="2"/>
  <c r="AH2124" i="2"/>
  <c r="AH2092" i="2"/>
  <c r="AH2060" i="2"/>
  <c r="AH2028" i="2"/>
  <c r="AH1996" i="2"/>
  <c r="AH1964" i="2"/>
  <c r="AH1932" i="2"/>
  <c r="AH1900" i="2"/>
  <c r="AH1868" i="2"/>
  <c r="AH1836" i="2"/>
  <c r="AH1804" i="2"/>
  <c r="AH1772" i="2"/>
  <c r="AH1740" i="2"/>
  <c r="AH1708" i="2"/>
  <c r="AH1676" i="2"/>
  <c r="AH1644" i="2"/>
  <c r="AH1612" i="2"/>
  <c r="AH1580" i="2"/>
  <c r="AH1548" i="2"/>
  <c r="AH1516" i="2"/>
  <c r="AH1484" i="2"/>
  <c r="AH1452" i="2"/>
  <c r="AH1420" i="2"/>
  <c r="AH1388" i="2"/>
  <c r="AH1356" i="2"/>
  <c r="AH1324" i="2"/>
  <c r="AH1292" i="2"/>
  <c r="AH1260" i="2"/>
  <c r="AH1228" i="2"/>
  <c r="AH1196" i="2"/>
  <c r="AH1164" i="2"/>
  <c r="AH1132" i="2"/>
  <c r="AH1100" i="2"/>
  <c r="AH1068" i="2"/>
  <c r="AH1036" i="2"/>
  <c r="AH1004" i="2"/>
  <c r="AH972" i="2"/>
  <c r="AG940" i="2"/>
  <c r="AG908" i="2"/>
  <c r="AG876" i="2"/>
  <c r="AG844" i="2"/>
  <c r="AH808" i="2"/>
  <c r="AH776" i="2"/>
  <c r="AH744" i="2"/>
  <c r="AH712" i="2"/>
  <c r="AG680" i="2"/>
  <c r="AG648" i="2"/>
  <c r="AG616" i="2"/>
  <c r="AG584" i="2"/>
  <c r="AH548" i="2"/>
  <c r="AH516" i="2"/>
  <c r="AH484" i="2"/>
  <c r="AH452" i="2"/>
  <c r="AH420" i="2"/>
  <c r="AH388" i="2"/>
  <c r="AH356" i="2"/>
  <c r="AH324" i="2"/>
  <c r="AH292" i="2"/>
  <c r="AH260" i="2"/>
  <c r="AH220" i="2"/>
  <c r="AH196" i="2"/>
  <c r="AH164" i="2"/>
  <c r="AH132" i="2"/>
  <c r="AH100" i="2"/>
  <c r="AH68" i="2"/>
  <c r="AH36" i="2"/>
  <c r="AG4114" i="2"/>
  <c r="AG3602" i="2"/>
  <c r="AG2055" i="2"/>
  <c r="AG2355" i="2"/>
  <c r="AG1999" i="2"/>
  <c r="AG1667" i="2"/>
  <c r="AH23" i="2"/>
  <c r="AG4286" i="2"/>
  <c r="AG4030" i="2"/>
  <c r="AH4438" i="2"/>
  <c r="AH3926" i="2"/>
  <c r="AG3454" i="2"/>
  <c r="AG3170" i="2"/>
  <c r="AH3038" i="2"/>
  <c r="AG2898" i="2"/>
  <c r="AG2778" i="2"/>
  <c r="AH2642" i="2"/>
  <c r="AG2514" i="2"/>
  <c r="AG2386" i="2"/>
  <c r="AG2258" i="2"/>
  <c r="AG2130" i="2"/>
  <c r="AG2002" i="2"/>
  <c r="AG1770" i="2"/>
  <c r="AG1514" i="2"/>
  <c r="AG1262" i="2"/>
  <c r="AG1002" i="2"/>
  <c r="AG750" i="2"/>
  <c r="AG494" i="2"/>
  <c r="AG226" i="2"/>
  <c r="AH4428" i="2"/>
  <c r="AG4300" i="2"/>
  <c r="AG233" i="2"/>
  <c r="AH4115" i="2"/>
  <c r="AH3339" i="2"/>
  <c r="AG2559" i="2"/>
  <c r="AG2023" i="2"/>
  <c r="AH1607" i="2"/>
  <c r="AH1227" i="2"/>
  <c r="AH851" i="2"/>
  <c r="AH471" i="2"/>
  <c r="AG35" i="2"/>
  <c r="AG4502" i="2"/>
  <c r="AG4246" i="2"/>
  <c r="AG3990" i="2"/>
  <c r="AG3726" i="2"/>
  <c r="AH3486" i="2"/>
  <c r="AG3342" i="2"/>
  <c r="AG3202" i="2"/>
  <c r="AG3054" i="2"/>
  <c r="AH2922" i="2"/>
  <c r="AH2786" i="2"/>
  <c r="AH2646" i="2"/>
  <c r="AG2518" i="2"/>
  <c r="AG2390" i="2"/>
  <c r="AG2262" i="2"/>
  <c r="AG2134" i="2"/>
  <c r="AG2006" i="2"/>
  <c r="AG1778" i="2"/>
  <c r="AG1522" i="2"/>
  <c r="AG1270" i="2"/>
  <c r="AG1010" i="2"/>
  <c r="AG758" i="2"/>
  <c r="AG502" i="2"/>
  <c r="AG238" i="2"/>
  <c r="AG4436" i="2"/>
  <c r="AH4304" i="2"/>
  <c r="AG4025" i="2"/>
  <c r="AH1041" i="2"/>
  <c r="AH785" i="2"/>
  <c r="AH529" i="2"/>
  <c r="AG181" i="2"/>
  <c r="AG4071" i="2"/>
  <c r="AG3699" i="2"/>
  <c r="AG3315" i="2"/>
  <c r="AH2911" i="2"/>
  <c r="AH2747" i="2"/>
  <c r="AH2571" i="2"/>
  <c r="AH2299" i="2"/>
  <c r="AH2123" i="2"/>
  <c r="AH1955" i="2"/>
  <c r="AG1783" i="2"/>
  <c r="AG1571" i="2"/>
  <c r="AG1383" i="2"/>
  <c r="AG1179" i="2"/>
  <c r="AG991" i="2"/>
  <c r="AG807" i="2"/>
  <c r="AG603" i="2"/>
  <c r="AG423" i="2"/>
  <c r="AG239" i="2"/>
  <c r="AH4446" i="2"/>
  <c r="AH4318" i="2"/>
  <c r="AH4190" i="2"/>
  <c r="AH4062" i="2"/>
  <c r="AH3934" i="2"/>
  <c r="AH3798" i="2"/>
  <c r="AH3670" i="2"/>
  <c r="AH3542" i="2"/>
  <c r="AH3478" i="2"/>
  <c r="AH3438" i="2"/>
  <c r="AG3410" i="2"/>
  <c r="AH3362" i="2"/>
  <c r="AH3322" i="2"/>
  <c r="AG3294" i="2"/>
  <c r="AG3254" i="2"/>
  <c r="AH3222" i="2"/>
  <c r="AH3182" i="2"/>
  <c r="AH3150" i="2"/>
  <c r="AG3118" i="2"/>
  <c r="AH3074" i="2"/>
  <c r="AG3042" i="2"/>
  <c r="AH3014" i="2"/>
  <c r="AH2986" i="2"/>
  <c r="AH2954" i="2"/>
  <c r="AG2922" i="2"/>
  <c r="AG2890" i="2"/>
  <c r="AH2850" i="2"/>
  <c r="AH2806" i="2"/>
  <c r="AG2774" i="2"/>
  <c r="AH2734" i="2"/>
  <c r="AH2706" i="2"/>
  <c r="AG2674" i="2"/>
  <c r="AH2634" i="2"/>
  <c r="AH2606" i="2"/>
  <c r="AH2574" i="2"/>
  <c r="AH2542" i="2"/>
  <c r="AH2510" i="2"/>
  <c r="AH2478" i="2"/>
  <c r="AH2446" i="2"/>
  <c r="AH2414" i="2"/>
  <c r="AH2382" i="2"/>
  <c r="AH2350" i="2"/>
  <c r="AH2318" i="2"/>
  <c r="AH2286" i="2"/>
  <c r="AH2254" i="2"/>
  <c r="AH2222" i="2"/>
  <c r="AH2190" i="2"/>
  <c r="AH2158" i="2"/>
  <c r="AH2126" i="2"/>
  <c r="AH2094" i="2"/>
  <c r="AH2062" i="2"/>
  <c r="AH2030" i="2"/>
  <c r="AH1998" i="2"/>
  <c r="AH1954" i="2"/>
  <c r="AH1894" i="2"/>
  <c r="AH1830" i="2"/>
  <c r="AH1762" i="2"/>
  <c r="AH1698" i="2"/>
  <c r="AH1638" i="2"/>
  <c r="AH1570" i="2"/>
  <c r="AH1506" i="2"/>
  <c r="AH1442" i="2"/>
  <c r="AH1378" i="2"/>
  <c r="AH1314" i="2"/>
  <c r="AH1250" i="2"/>
  <c r="AH1190" i="2"/>
  <c r="AH1126" i="2"/>
  <c r="AH1058" i="2"/>
  <c r="AH994" i="2"/>
  <c r="AH934" i="2"/>
  <c r="AH870" i="2"/>
  <c r="AH810" i="2"/>
  <c r="AH742" i="2"/>
  <c r="AH678" i="2"/>
  <c r="AH614" i="2"/>
  <c r="AH550" i="2"/>
  <c r="AH486" i="2"/>
  <c r="AH422" i="2"/>
  <c r="AH354" i="2"/>
  <c r="AG1117" i="2"/>
  <c r="AH4095" i="2"/>
  <c r="AH3327" i="2"/>
  <c r="AH2331" i="2"/>
  <c r="AG1583" i="2"/>
  <c r="AG1395" i="2"/>
  <c r="AH1203" i="2"/>
  <c r="AH1015" i="2"/>
  <c r="AH831" i="2"/>
  <c r="AH635" i="2"/>
  <c r="AH447" i="2"/>
  <c r="AH263" i="2"/>
  <c r="AG4494" i="2"/>
  <c r="AG4238" i="2"/>
  <c r="AG3982" i="2"/>
  <c r="AG3718" i="2"/>
  <c r="AH3494" i="2"/>
  <c r="AG3362" i="2"/>
  <c r="AG3206" i="2"/>
  <c r="AG3074" i="2"/>
  <c r="AG2806" i="2"/>
  <c r="AH2654" i="2"/>
  <c r="AG154" i="2"/>
  <c r="AG4472" i="2"/>
  <c r="AH4408" i="2"/>
  <c r="AG4344" i="2"/>
  <c r="AG4280" i="2"/>
  <c r="AG4232" i="2"/>
  <c r="AG4200" i="2"/>
  <c r="AG4168" i="2"/>
  <c r="AG4136" i="2"/>
  <c r="AG4104" i="2"/>
  <c r="AG4072" i="2"/>
  <c r="AG4040" i="2"/>
  <c r="AG4008" i="2"/>
  <c r="AG3976" i="2"/>
  <c r="AG3944" i="2"/>
  <c r="AG3912" i="2"/>
  <c r="AG3880" i="2"/>
  <c r="AG3848" i="2"/>
  <c r="AH3812" i="2"/>
  <c r="AH3780" i="2"/>
  <c r="AH3748" i="2"/>
  <c r="AH3716" i="2"/>
  <c r="AH3684" i="2"/>
  <c r="AH3652" i="2"/>
  <c r="AH3620" i="2"/>
  <c r="AH3588" i="2"/>
  <c r="AH3556" i="2"/>
  <c r="AH3524" i="2"/>
  <c r="AH3492" i="2"/>
  <c r="AH3460" i="2"/>
  <c r="AH3428" i="2"/>
  <c r="AH3396" i="2"/>
  <c r="AH3364" i="2"/>
  <c r="AH3332" i="2"/>
  <c r="AH3300" i="2"/>
  <c r="AH3268" i="2"/>
  <c r="AH3236" i="2"/>
  <c r="AH3204" i="2"/>
  <c r="AH3172" i="2"/>
  <c r="AH3140" i="2"/>
  <c r="AH3108" i="2"/>
  <c r="AH3076" i="2"/>
  <c r="AH3044" i="2"/>
  <c r="AG3012" i="2"/>
  <c r="AH2980" i="2"/>
  <c r="AH2948" i="2"/>
  <c r="AH2916" i="2"/>
  <c r="AG2884" i="2"/>
  <c r="AH2852" i="2"/>
  <c r="AG2820" i="2"/>
  <c r="AH2788" i="2"/>
  <c r="AG2756" i="2"/>
  <c r="AH2724" i="2"/>
  <c r="AH2692" i="2"/>
  <c r="AH2660" i="2"/>
  <c r="AG2628" i="2"/>
  <c r="AH2596" i="2"/>
  <c r="AH2564" i="2"/>
  <c r="AH2532" i="2"/>
  <c r="AH2500" i="2"/>
  <c r="AH2468" i="2"/>
  <c r="AH2436" i="2"/>
  <c r="AH2404" i="2"/>
  <c r="AH2372" i="2"/>
  <c r="AH2340" i="2"/>
  <c r="AH2308" i="2"/>
  <c r="AH2276" i="2"/>
  <c r="AH2244" i="2"/>
  <c r="AH2212" i="2"/>
  <c r="AH2180" i="2"/>
  <c r="AH2148" i="2"/>
  <c r="AH2116" i="2"/>
  <c r="AH2084" i="2"/>
  <c r="AH2052" i="2"/>
  <c r="AH2020" i="2"/>
  <c r="AH1988" i="2"/>
  <c r="AH1956" i="2"/>
  <c r="AH1924" i="2"/>
  <c r="AH1892" i="2"/>
  <c r="AH1860" i="2"/>
  <c r="AH1828" i="2"/>
  <c r="AH1796" i="2"/>
  <c r="AH1764" i="2"/>
  <c r="AH1732" i="2"/>
  <c r="AH1700" i="2"/>
  <c r="AH1668" i="2"/>
  <c r="AH1636" i="2"/>
  <c r="AH1604" i="2"/>
  <c r="AH1572" i="2"/>
  <c r="AH1540" i="2"/>
  <c r="AH1508" i="2"/>
  <c r="AH1476" i="2"/>
  <c r="AH1444" i="2"/>
  <c r="AH1412" i="2"/>
  <c r="AH1380" i="2"/>
  <c r="AH1348" i="2"/>
  <c r="AH1316" i="2"/>
  <c r="AH1284" i="2"/>
  <c r="AH1252" i="2"/>
  <c r="AH1220" i="2"/>
  <c r="AH1188" i="2"/>
  <c r="AH1156" i="2"/>
  <c r="AH1124" i="2"/>
  <c r="AH1092" i="2"/>
  <c r="AH1060" i="2"/>
  <c r="AH1028" i="2"/>
  <c r="AH996" i="2"/>
  <c r="AH964" i="2"/>
  <c r="AG932" i="2"/>
  <c r="AG900" i="2"/>
  <c r="AG868" i="2"/>
  <c r="AG836" i="2"/>
  <c r="AH800" i="2"/>
  <c r="AH768" i="2"/>
  <c r="AH736" i="2"/>
  <c r="AH704" i="2"/>
  <c r="AG672" i="2"/>
  <c r="AG640" i="2"/>
  <c r="AG608" i="2"/>
  <c r="AG576" i="2"/>
  <c r="AH540" i="2"/>
  <c r="AH508" i="2"/>
  <c r="AH476" i="2"/>
  <c r="AH444" i="2"/>
  <c r="AH412" i="2"/>
  <c r="AH380" i="2"/>
  <c r="AH348" i="2"/>
  <c r="AH316" i="2"/>
  <c r="AH284" i="2"/>
  <c r="AG256" i="2"/>
  <c r="AG216" i="2"/>
  <c r="AG192" i="2"/>
  <c r="AG160" i="2"/>
  <c r="AG128" i="2"/>
  <c r="AG96" i="2"/>
  <c r="AG64" i="2"/>
  <c r="AG32" i="2"/>
  <c r="AG4498" i="2"/>
  <c r="AG3986" i="2"/>
  <c r="AG3434" i="2"/>
  <c r="AG956" i="2"/>
  <c r="AG2299" i="2"/>
  <c r="AH1963" i="2"/>
  <c r="AH1631" i="2"/>
  <c r="AG4478" i="2"/>
  <c r="AG4222" i="2"/>
  <c r="AG3966" i="2"/>
  <c r="AG3702" i="2"/>
  <c r="AG3766" i="2"/>
  <c r="AH3390" i="2"/>
  <c r="AG3246" i="2"/>
  <c r="AG3090" i="2"/>
  <c r="AH3018" i="2"/>
  <c r="AH2942" i="2"/>
  <c r="AH2822" i="2"/>
  <c r="AH2694" i="2"/>
  <c r="AG2606" i="2"/>
  <c r="AG2542" i="2"/>
  <c r="AG2478" i="2"/>
  <c r="AG2414" i="2"/>
  <c r="AG2350" i="2"/>
  <c r="AG2286" i="2"/>
  <c r="AG2222" i="2"/>
  <c r="AG2158" i="2"/>
  <c r="AG2094" i="2"/>
  <c r="AG2030" i="2"/>
  <c r="AG1954" i="2"/>
  <c r="AG1830" i="2"/>
  <c r="AG1698" i="2"/>
  <c r="AG1570" i="2"/>
  <c r="AG1442" i="2"/>
  <c r="AG1314" i="2"/>
  <c r="AG1190" i="2"/>
  <c r="AG1058" i="2"/>
  <c r="AG934" i="2"/>
  <c r="AG810" i="2"/>
  <c r="AH309" i="2"/>
  <c r="AH4235" i="2"/>
  <c r="AH3483" i="2"/>
  <c r="AG2783" i="2"/>
  <c r="AH3811" i="2"/>
  <c r="AG3035" i="2"/>
  <c r="AH1807" i="2"/>
  <c r="AH1499" i="2"/>
  <c r="AH1287" i="2"/>
  <c r="AG1099" i="2"/>
  <c r="AG911" i="2"/>
  <c r="AG719" i="2"/>
  <c r="AG535" i="2"/>
  <c r="AG339" i="2"/>
  <c r="AG4398" i="2"/>
  <c r="AG4142" i="2"/>
  <c r="AG3886" i="2"/>
  <c r="AG3622" i="2"/>
  <c r="AH3442" i="2"/>
  <c r="AH3274" i="2"/>
  <c r="AG3166" i="2"/>
  <c r="AH2870" i="2"/>
  <c r="AG2790" i="2"/>
  <c r="AG214" i="2"/>
  <c r="AG26" i="2"/>
  <c r="AH4496" i="2"/>
  <c r="AH4432" i="2"/>
  <c r="AH4368" i="2"/>
  <c r="AG4304" i="2"/>
  <c r="AG4244" i="2"/>
  <c r="AG4212" i="2"/>
  <c r="AG4180" i="2"/>
  <c r="AG4148" i="2"/>
  <c r="AG4116" i="2"/>
  <c r="AG4084" i="2"/>
  <c r="AG4052" i="2"/>
  <c r="AG4020" i="2"/>
  <c r="AG3988" i="2"/>
  <c r="AG3956" i="2"/>
  <c r="AG3924" i="2"/>
  <c r="AG3892" i="2"/>
  <c r="AG3860" i="2"/>
  <c r="AH3824" i="2"/>
  <c r="AH3792" i="2"/>
  <c r="AH3760" i="2"/>
  <c r="AH3728" i="2"/>
  <c r="AH3696" i="2"/>
  <c r="AH3664" i="2"/>
  <c r="AH3632" i="2"/>
  <c r="AH3600" i="2"/>
  <c r="AH3568" i="2"/>
  <c r="AH3536" i="2"/>
  <c r="AH3504" i="2"/>
  <c r="AH3472" i="2"/>
  <c r="AH3440" i="2"/>
  <c r="AH3408" i="2"/>
  <c r="AH3376" i="2"/>
  <c r="AH3344" i="2"/>
  <c r="AH3312" i="2"/>
  <c r="AH3280" i="2"/>
  <c r="AH3248" i="2"/>
  <c r="AH3216" i="2"/>
  <c r="AH3184" i="2"/>
  <c r="AH3152" i="2"/>
  <c r="AH3120" i="2"/>
  <c r="AH3088" i="2"/>
  <c r="AH3056" i="2"/>
  <c r="AH3024" i="2"/>
  <c r="AH2992" i="2"/>
  <c r="AH2960" i="2"/>
  <c r="AH2928" i="2"/>
  <c r="AH2896" i="2"/>
  <c r="AH2864" i="2"/>
  <c r="AH2832" i="2"/>
  <c r="AH2800" i="2"/>
  <c r="AH2768" i="2"/>
  <c r="AH2736" i="2"/>
  <c r="AH2704" i="2"/>
  <c r="AH2672" i="2"/>
  <c r="AH2640" i="2"/>
  <c r="AH2608" i="2"/>
  <c r="AH2576" i="2"/>
  <c r="AH2544" i="2"/>
  <c r="AH2512" i="2"/>
  <c r="AH2480" i="2"/>
  <c r="AH2448" i="2"/>
  <c r="AH2416" i="2"/>
  <c r="AH2384" i="2"/>
  <c r="AH2352" i="2"/>
  <c r="AH2320" i="2"/>
  <c r="AH2288" i="2"/>
  <c r="AH2256" i="2"/>
  <c r="AH2224" i="2"/>
  <c r="AH2192" i="2"/>
  <c r="AH2160" i="2"/>
  <c r="AH2128" i="2"/>
  <c r="AH2096" i="2"/>
  <c r="AH2064" i="2"/>
  <c r="AH2032" i="2"/>
  <c r="AH2000" i="2"/>
  <c r="AH1968" i="2"/>
  <c r="AH1936" i="2"/>
  <c r="AH1904" i="2"/>
  <c r="AH1872" i="2"/>
  <c r="AH1840" i="2"/>
  <c r="AH1808" i="2"/>
  <c r="AH1776" i="2"/>
  <c r="AH1744" i="2"/>
  <c r="AH1712" i="2"/>
  <c r="AH1680" i="2"/>
  <c r="AH1648" i="2"/>
  <c r="AH1616" i="2"/>
  <c r="AH1584" i="2"/>
  <c r="AH1552" i="2"/>
  <c r="AH1520" i="2"/>
  <c r="AH1488" i="2"/>
  <c r="AH1456" i="2"/>
  <c r="AH1424" i="2"/>
  <c r="AH1392" i="2"/>
  <c r="AH1360" i="2"/>
  <c r="AH1328" i="2"/>
  <c r="AH1296" i="2"/>
  <c r="AH1264" i="2"/>
  <c r="AH1232" i="2"/>
  <c r="AH1200" i="2"/>
  <c r="AH1168" i="2"/>
  <c r="AH1136" i="2"/>
  <c r="AH1104" i="2"/>
  <c r="AH1072" i="2"/>
  <c r="AH1040" i="2"/>
  <c r="AH1008" i="2"/>
  <c r="AH976" i="2"/>
  <c r="AG944" i="2"/>
  <c r="AG912" i="2"/>
  <c r="AG880" i="2"/>
  <c r="AG848" i="2"/>
  <c r="AH812" i="2"/>
  <c r="AH780" i="2"/>
  <c r="AH748" i="2"/>
  <c r="AH716" i="2"/>
  <c r="AG684" i="2"/>
  <c r="AG652" i="2"/>
  <c r="AG620" i="2"/>
  <c r="AG588" i="2"/>
  <c r="AH552" i="2"/>
  <c r="AH520" i="2"/>
  <c r="AH488" i="2"/>
  <c r="AH456" i="2"/>
  <c r="AH424" i="2"/>
  <c r="AH392" i="2"/>
  <c r="AH360" i="2"/>
  <c r="AH328" i="2"/>
  <c r="AH296" i="2"/>
  <c r="AH264" i="2"/>
  <c r="AG236" i="2"/>
  <c r="AH200" i="2"/>
  <c r="AG168" i="2"/>
  <c r="AG136" i="2"/>
  <c r="AG104" i="2"/>
  <c r="AG72" i="2"/>
  <c r="AG40" i="2"/>
  <c r="AG4178" i="2"/>
  <c r="AG3666" i="2"/>
  <c r="AG2567" i="2"/>
  <c r="AG1181" i="2"/>
  <c r="AG3578" i="2"/>
  <c r="AH3955" i="2"/>
  <c r="AH3183" i="2"/>
  <c r="AG2691" i="2"/>
  <c r="AG3934" i="2"/>
  <c r="AG2818" i="2"/>
  <c r="AG4464" i="2"/>
  <c r="AH4332" i="2"/>
  <c r="AH4224" i="2"/>
  <c r="AH4160" i="2"/>
  <c r="AH4096" i="2"/>
  <c r="AH4032" i="2"/>
  <c r="AH3968" i="2"/>
  <c r="AH3904" i="2"/>
  <c r="AH3840" i="2"/>
  <c r="AG3776" i="2"/>
  <c r="AG3712" i="2"/>
  <c r="AG3648" i="2"/>
  <c r="AG3584" i="2"/>
  <c r="AG3520" i="2"/>
  <c r="AG3456" i="2"/>
  <c r="AG3392" i="2"/>
  <c r="AG3328" i="2"/>
  <c r="AG3264" i="2"/>
  <c r="AG3200" i="2"/>
  <c r="AG3136" i="2"/>
  <c r="AG3072" i="2"/>
  <c r="AG3008" i="2"/>
  <c r="AG2944" i="2"/>
  <c r="AG2880" i="2"/>
  <c r="AG2816" i="2"/>
  <c r="AG2752" i="2"/>
  <c r="AG2688" i="2"/>
  <c r="AG2624" i="2"/>
  <c r="AG2560" i="2"/>
  <c r="AG2496" i="2"/>
  <c r="AG2432" i="2"/>
  <c r="AG2368" i="2"/>
  <c r="AG2304" i="2"/>
  <c r="AG2240" i="2"/>
  <c r="AG2176" i="2"/>
  <c r="AG2112" i="2"/>
  <c r="AG2048" i="2"/>
  <c r="AG1984" i="2"/>
  <c r="AG1920" i="2"/>
  <c r="AG1856" i="2"/>
  <c r="AG1792" i="2"/>
  <c r="AG1728" i="2"/>
  <c r="AG1664" i="2"/>
  <c r="AG1600" i="2"/>
  <c r="AG1536" i="2"/>
  <c r="AG1472" i="2"/>
  <c r="AG1408" i="2"/>
  <c r="AG1344" i="2"/>
  <c r="AG1280" i="2"/>
  <c r="AG1216" i="2"/>
  <c r="AG1152" i="2"/>
  <c r="AG1088" i="2"/>
  <c r="AG1024" i="2"/>
  <c r="AG960" i="2"/>
  <c r="AH892" i="2"/>
  <c r="AH828" i="2"/>
  <c r="AG764" i="2"/>
  <c r="AH696" i="2"/>
  <c r="AH632" i="2"/>
  <c r="AG568" i="2"/>
  <c r="AG504" i="2"/>
  <c r="AG440" i="2"/>
  <c r="AG376" i="2"/>
  <c r="AG312" i="2"/>
  <c r="AH244" i="2"/>
  <c r="AG3634" i="2"/>
  <c r="AG36" i="2"/>
  <c r="AG3826" i="2"/>
  <c r="AH330" i="2"/>
  <c r="AH26" i="2"/>
  <c r="AH4276" i="2"/>
  <c r="AH4132" i="2"/>
  <c r="AH4020" i="2"/>
  <c r="AH3892" i="2"/>
  <c r="AG3748" i="2"/>
  <c r="AG3620" i="2"/>
  <c r="AG3492" i="2"/>
  <c r="AG3332" i="2"/>
  <c r="AG3140" i="2"/>
  <c r="AG2964" i="2"/>
  <c r="AG2772" i="2"/>
  <c r="AG2612" i="2"/>
  <c r="AG2436" i="2"/>
  <c r="AG2260" i="2"/>
  <c r="AG2100" i="2"/>
  <c r="AG1924" i="2"/>
  <c r="AG1748" i="2"/>
  <c r="AG1556" i="2"/>
  <c r="AG1380" i="2"/>
  <c r="AG1188" i="2"/>
  <c r="AG1012" i="2"/>
  <c r="AH848" i="2"/>
  <c r="AH652" i="2"/>
  <c r="AG476" i="2"/>
  <c r="AG316" i="2"/>
  <c r="AH184" i="2"/>
  <c r="AH112" i="2"/>
  <c r="AH24" i="2"/>
  <c r="AG2515" i="2"/>
  <c r="AH2135" i="2"/>
  <c r="AG1711" i="2"/>
  <c r="AG4126" i="2"/>
  <c r="AH3430" i="2"/>
  <c r="AG3046" i="2"/>
  <c r="AG2830" i="2"/>
  <c r="AG2558" i="2"/>
  <c r="AG2430" i="2"/>
  <c r="AG2302" i="2"/>
  <c r="AG2174" i="2"/>
  <c r="AG2046" i="2"/>
  <c r="AG1862" i="2"/>
  <c r="AG1606" i="2"/>
  <c r="AG1346" i="2"/>
  <c r="AG1094" i="2"/>
  <c r="AG838" i="2"/>
  <c r="AG646" i="2"/>
  <c r="AG518" i="2"/>
  <c r="AG390" i="2"/>
  <c r="AH262" i="2"/>
  <c r="AH70" i="2"/>
  <c r="AG4392" i="2"/>
  <c r="AH4260" i="2"/>
  <c r="AH4188" i="2"/>
  <c r="AH4124" i="2"/>
  <c r="AH4060" i="2"/>
  <c r="AH3996" i="2"/>
  <c r="AH3932" i="2"/>
  <c r="AH3868" i="2"/>
  <c r="AG3804" i="2"/>
  <c r="AG3740" i="2"/>
  <c r="AG3676" i="2"/>
  <c r="AG3502" i="2"/>
  <c r="AH3378" i="2"/>
  <c r="AH3210" i="2"/>
  <c r="AG3062" i="2"/>
  <c r="AG2986" i="2"/>
  <c r="AH2930" i="2"/>
  <c r="AH2782" i="2"/>
  <c r="AH2682" i="2"/>
  <c r="AH2594" i="2"/>
  <c r="AH2530" i="2"/>
  <c r="AH2466" i="2"/>
  <c r="AH2402" i="2"/>
  <c r="AH2338" i="2"/>
  <c r="AH2274" i="2"/>
  <c r="AH2210" i="2"/>
  <c r="AH2146" i="2"/>
  <c r="AH2082" i="2"/>
  <c r="AH2018" i="2"/>
  <c r="AH1930" i="2"/>
  <c r="AH1802" i="2"/>
  <c r="AH1674" i="2"/>
  <c r="AH1546" i="2"/>
  <c r="AH1422" i="2"/>
  <c r="AH1294" i="2"/>
  <c r="AH1166" i="2"/>
  <c r="AH1034" i="2"/>
  <c r="AH910" i="2"/>
  <c r="AH786" i="2"/>
  <c r="AG3181" i="2"/>
  <c r="AH4047" i="2"/>
  <c r="AH3279" i="2"/>
  <c r="AH2635" i="2"/>
  <c r="AH4387" i="2"/>
  <c r="AH3631" i="2"/>
  <c r="AG2415" i="2"/>
  <c r="AG1747" i="2"/>
  <c r="AG1447" i="2"/>
  <c r="AH1247" i="2"/>
  <c r="AH1067" i="2"/>
  <c r="AH875" i="2"/>
  <c r="AH683" i="2"/>
  <c r="AH495" i="2"/>
  <c r="AH303" i="2"/>
  <c r="AG4334" i="2"/>
  <c r="AG4078" i="2"/>
  <c r="AG3814" i="2"/>
  <c r="AG3558" i="2"/>
  <c r="AH3366" i="2"/>
  <c r="AG3234" i="2"/>
  <c r="AH3154" i="2"/>
  <c r="AG2850" i="2"/>
  <c r="AH2766" i="2"/>
  <c r="AG166" i="2"/>
  <c r="AH4480" i="2"/>
  <c r="AH4416" i="2"/>
  <c r="AH4352" i="2"/>
  <c r="AG4288" i="2"/>
  <c r="AG4236" i="2"/>
  <c r="AG4204" i="2"/>
  <c r="AG4172" i="2"/>
  <c r="AG4140" i="2"/>
  <c r="AG4108" i="2"/>
  <c r="AG4076" i="2"/>
  <c r="AG4044" i="2"/>
  <c r="AG4012" i="2"/>
  <c r="AG3980" i="2"/>
  <c r="AG3948" i="2"/>
  <c r="AG3916" i="2"/>
  <c r="AG3884" i="2"/>
  <c r="AG3852" i="2"/>
  <c r="AH3816" i="2"/>
  <c r="AH3784" i="2"/>
  <c r="AH3752" i="2"/>
  <c r="AH3720" i="2"/>
  <c r="AH3688" i="2"/>
  <c r="AH3656" i="2"/>
  <c r="AH3624" i="2"/>
  <c r="AH3592" i="2"/>
  <c r="AH3560" i="2"/>
  <c r="AH3528" i="2"/>
  <c r="AH3496" i="2"/>
  <c r="AH3464" i="2"/>
  <c r="AH3432" i="2"/>
  <c r="AH3400" i="2"/>
  <c r="AH3368" i="2"/>
  <c r="AH3336" i="2"/>
  <c r="AH3304" i="2"/>
  <c r="AH3272" i="2"/>
  <c r="AH3240" i="2"/>
  <c r="AH3208" i="2"/>
  <c r="AH3176" i="2"/>
  <c r="AH3144" i="2"/>
  <c r="AH3112" i="2"/>
  <c r="AH3080" i="2"/>
  <c r="AH3048" i="2"/>
  <c r="AH3016" i="2"/>
  <c r="AH2984" i="2"/>
  <c r="AH2952" i="2"/>
  <c r="AH2920" i="2"/>
  <c r="AH2888" i="2"/>
  <c r="AH2856" i="2"/>
  <c r="AH2824" i="2"/>
  <c r="AH2792" i="2"/>
  <c r="AH2760" i="2"/>
  <c r="AH2728" i="2"/>
  <c r="AH2696" i="2"/>
  <c r="AH2664" i="2"/>
  <c r="AH2632" i="2"/>
  <c r="AH2600" i="2"/>
  <c r="AH2568" i="2"/>
  <c r="AH2536" i="2"/>
  <c r="AH2504" i="2"/>
  <c r="AH2472" i="2"/>
  <c r="AH2440" i="2"/>
  <c r="AH2408" i="2"/>
  <c r="AH2376" i="2"/>
  <c r="AH2344" i="2"/>
  <c r="AH2312" i="2"/>
  <c r="AH2280" i="2"/>
  <c r="AH2248" i="2"/>
  <c r="AH2216" i="2"/>
  <c r="AH2184" i="2"/>
  <c r="AH2152" i="2"/>
  <c r="AH2120" i="2"/>
  <c r="AH2088" i="2"/>
  <c r="AH2056" i="2"/>
  <c r="AH2024" i="2"/>
  <c r="AH1992" i="2"/>
  <c r="AH1960" i="2"/>
  <c r="AH1928" i="2"/>
  <c r="AH1896" i="2"/>
  <c r="AH1864" i="2"/>
  <c r="AH1832" i="2"/>
  <c r="AH1800" i="2"/>
  <c r="AH1768" i="2"/>
  <c r="AH1736" i="2"/>
  <c r="AH1704" i="2"/>
  <c r="AH1672" i="2"/>
  <c r="AH1640" i="2"/>
  <c r="AH1608" i="2"/>
  <c r="AH1576" i="2"/>
  <c r="AH1544" i="2"/>
  <c r="AH1512" i="2"/>
  <c r="AH1480" i="2"/>
  <c r="AH1448" i="2"/>
  <c r="AH1416" i="2"/>
  <c r="AH1384" i="2"/>
  <c r="AH1352" i="2"/>
  <c r="AH1320" i="2"/>
  <c r="AH1288" i="2"/>
  <c r="AH1256" i="2"/>
  <c r="AH1224" i="2"/>
  <c r="AH1192" i="2"/>
  <c r="AH1160" i="2"/>
  <c r="AH1128" i="2"/>
  <c r="AH1096" i="2"/>
  <c r="AH1064" i="2"/>
  <c r="AH1032" i="2"/>
  <c r="AH1000" i="2"/>
  <c r="AH968" i="2"/>
  <c r="AG936" i="2"/>
  <c r="AG904" i="2"/>
  <c r="AG872" i="2"/>
  <c r="AG840" i="2"/>
  <c r="AH804" i="2"/>
  <c r="AH772" i="2"/>
  <c r="AH740" i="2"/>
  <c r="AH708" i="2"/>
  <c r="AG676" i="2"/>
  <c r="AG644" i="2"/>
  <c r="AG612" i="2"/>
  <c r="AG580" i="2"/>
  <c r="AH544" i="2"/>
  <c r="AH512" i="2"/>
  <c r="AH480" i="2"/>
  <c r="AH448" i="2"/>
  <c r="AH416" i="2"/>
  <c r="AH384" i="2"/>
  <c r="AH352" i="2"/>
  <c r="AH320" i="2"/>
  <c r="AH288" i="2"/>
  <c r="AH252" i="2"/>
  <c r="AH228" i="2"/>
  <c r="AH188" i="2"/>
  <c r="AH156" i="2"/>
  <c r="AH124" i="2"/>
  <c r="AH92" i="2"/>
  <c r="AH60" i="2"/>
  <c r="AH28" i="2"/>
  <c r="AG4050" i="2"/>
  <c r="AG3538" i="2"/>
  <c r="AG1543" i="2"/>
  <c r="AG1093" i="2"/>
  <c r="AH3771" i="2"/>
  <c r="AG2987" i="2"/>
  <c r="AG3670" i="2"/>
  <c r="AG2746" i="2"/>
  <c r="AG4432" i="2"/>
  <c r="AH4300" i="2"/>
  <c r="AH4208" i="2"/>
  <c r="AH4144" i="2"/>
  <c r="AH4080" i="2"/>
  <c r="AH4016" i="2"/>
  <c r="AH3952" i="2"/>
  <c r="AH3888" i="2"/>
  <c r="AG3824" i="2"/>
  <c r="AG3760" i="2"/>
  <c r="AG3696" i="2"/>
  <c r="AG3632" i="2"/>
  <c r="AG3568" i="2"/>
  <c r="AG3504" i="2"/>
  <c r="AG3440" i="2"/>
  <c r="AG3376" i="2"/>
  <c r="AG3312" i="2"/>
  <c r="AG3248" i="2"/>
  <c r="AG3184" i="2"/>
  <c r="AG3120" i="2"/>
  <c r="AG3056" i="2"/>
  <c r="AG2992" i="2"/>
  <c r="AG2928" i="2"/>
  <c r="AG2864" i="2"/>
  <c r="AG2800" i="2"/>
  <c r="AG2736" i="2"/>
  <c r="AG2672" i="2"/>
  <c r="AG2608" i="2"/>
  <c r="AG2544" i="2"/>
  <c r="AG2480" i="2"/>
  <c r="AG2416" i="2"/>
  <c r="AG2352" i="2"/>
  <c r="AG2288" i="2"/>
  <c r="AG2224" i="2"/>
  <c r="AG2160" i="2"/>
  <c r="AG2096" i="2"/>
  <c r="AG2032" i="2"/>
  <c r="AG1968" i="2"/>
  <c r="AG1904" i="2"/>
  <c r="AG1840" i="2"/>
  <c r="AG1776" i="2"/>
  <c r="AG1712" i="2"/>
  <c r="AG1648" i="2"/>
  <c r="AG1584" i="2"/>
  <c r="AG1520" i="2"/>
  <c r="AG1456" i="2"/>
  <c r="AG1392" i="2"/>
  <c r="AG1328" i="2"/>
  <c r="AG1264" i="2"/>
  <c r="AG1200" i="2"/>
  <c r="AG1136" i="2"/>
  <c r="AG1072" i="2"/>
  <c r="AG1008" i="2"/>
  <c r="AH940" i="2"/>
  <c r="AH876" i="2"/>
  <c r="AG812" i="2"/>
  <c r="AG748" i="2"/>
  <c r="AH680" i="2"/>
  <c r="AH616" i="2"/>
  <c r="AG552" i="2"/>
  <c r="AG488" i="2"/>
  <c r="AG424" i="2"/>
  <c r="AG360" i="2"/>
  <c r="AG296" i="2"/>
  <c r="AH236" i="2"/>
  <c r="AG4402" i="2"/>
  <c r="AG3242" i="2"/>
  <c r="AG20" i="2"/>
  <c r="AG3570" i="2"/>
  <c r="AH290" i="2"/>
  <c r="AH4472" i="2"/>
  <c r="AH4228" i="2"/>
  <c r="AH4116" i="2"/>
  <c r="AH3988" i="2"/>
  <c r="AH3860" i="2"/>
  <c r="AG3716" i="2"/>
  <c r="AG3588" i="2"/>
  <c r="AG3444" i="2"/>
  <c r="AG3284" i="2"/>
  <c r="AG3092" i="2"/>
  <c r="AG2916" i="2"/>
  <c r="AG2740" i="2"/>
  <c r="AG2564" i="2"/>
  <c r="AG2388" i="2"/>
  <c r="AG2228" i="2"/>
  <c r="AG2052" i="2"/>
  <c r="AG1876" i="2"/>
  <c r="AG1700" i="2"/>
  <c r="AG1508" i="2"/>
  <c r="AG1332" i="2"/>
  <c r="AG1156" i="2"/>
  <c r="AG980" i="2"/>
  <c r="AG800" i="2"/>
  <c r="AH604" i="2"/>
  <c r="AG428" i="2"/>
  <c r="AG268" i="2"/>
  <c r="AH176" i="2"/>
  <c r="AH96" i="2"/>
  <c r="AG3954" i="2"/>
  <c r="AH2239" i="2"/>
  <c r="AG1955" i="2"/>
  <c r="AH1679" i="2"/>
  <c r="AG3870" i="2"/>
  <c r="AG3374" i="2"/>
  <c r="AH3034" i="2"/>
  <c r="AG2634" i="2"/>
  <c r="AH2546" i="2"/>
  <c r="AH2418" i="2"/>
  <c r="AH2290" i="2"/>
  <c r="AH2162" i="2"/>
  <c r="AH2034" i="2"/>
  <c r="AH1838" i="2"/>
  <c r="AH1578" i="2"/>
  <c r="AH1322" i="2"/>
  <c r="AH1066" i="2"/>
  <c r="AH818" i="2"/>
  <c r="AH622" i="2"/>
  <c r="AH494" i="2"/>
  <c r="AH366" i="2"/>
  <c r="AH226" i="2"/>
  <c r="AH38" i="2"/>
  <c r="AG4488" i="2"/>
  <c r="AG4360" i="2"/>
  <c r="AH4236" i="2"/>
  <c r="AH4172" i="2"/>
  <c r="AH4108" i="2"/>
  <c r="AH4044" i="2"/>
  <c r="AH3980" i="2"/>
  <c r="AH3916" i="2"/>
  <c r="AH3852" i="2"/>
  <c r="AG3788" i="2"/>
  <c r="AG3724" i="2"/>
  <c r="AG3660" i="2"/>
  <c r="AH3466" i="2"/>
  <c r="AH3302" i="2"/>
  <c r="AG3122" i="2"/>
  <c r="AH3050" i="2"/>
  <c r="AH2974" i="2"/>
  <c r="AG2910" i="2"/>
  <c r="AH2738" i="2"/>
  <c r="AG2662" i="2"/>
  <c r="AG2574" i="2"/>
  <c r="AG2510" i="2"/>
  <c r="AG2446" i="2"/>
  <c r="AG2382" i="2"/>
  <c r="AG2318" i="2"/>
  <c r="AG2254" i="2"/>
  <c r="AG2190" i="2"/>
  <c r="AG2126" i="2"/>
  <c r="AG2062" i="2"/>
  <c r="AG1998" i="2"/>
  <c r="AG1894" i="2"/>
  <c r="AG1762" i="2"/>
  <c r="AG1638" i="2"/>
  <c r="AG1506" i="2"/>
  <c r="AG1378" i="2"/>
  <c r="AG1250" i="2"/>
  <c r="AG1126" i="2"/>
  <c r="AG994" i="2"/>
  <c r="AG870" i="2"/>
  <c r="AG742" i="2"/>
  <c r="AH2817" i="2"/>
  <c r="AH3863" i="2"/>
  <c r="AG3083" i="2"/>
  <c r="AG2599" i="2"/>
  <c r="AH4191" i="2"/>
  <c r="AH3423" i="2"/>
  <c r="AG2319" i="2"/>
  <c r="AH1595" i="2"/>
  <c r="AH1411" i="2"/>
  <c r="AG1191" i="2"/>
  <c r="AG1003" i="2"/>
  <c r="AG819" i="2"/>
  <c r="AG619" i="2"/>
  <c r="AG439" i="2"/>
  <c r="AG251" i="2"/>
  <c r="AG4270" i="2"/>
  <c r="AG4014" i="2"/>
  <c r="AG3750" i="2"/>
  <c r="AG3490" i="2"/>
  <c r="AG3334" i="2"/>
  <c r="AH3198" i="2"/>
  <c r="AH3078" i="2"/>
  <c r="AH2838" i="2"/>
  <c r="AG290" i="2"/>
  <c r="AG118" i="2"/>
  <c r="AH4464" i="2"/>
  <c r="AH4400" i="2"/>
  <c r="AG4336" i="2"/>
  <c r="AG4272" i="2"/>
  <c r="AG4228" i="2"/>
  <c r="AG4196" i="2"/>
  <c r="AG4164" i="2"/>
  <c r="AG4132" i="2"/>
  <c r="AG4100" i="2"/>
  <c r="AG4068" i="2"/>
  <c r="AG4036" i="2"/>
  <c r="AG4004" i="2"/>
  <c r="AG3972" i="2"/>
  <c r="AG3940" i="2"/>
  <c r="AG3908" i="2"/>
  <c r="AG3876" i="2"/>
  <c r="AG3844" i="2"/>
  <c r="AH3808" i="2"/>
  <c r="AH3776" i="2"/>
  <c r="AH3744" i="2"/>
  <c r="AH3712" i="2"/>
  <c r="AH3680" i="2"/>
  <c r="AH3648" i="2"/>
  <c r="AH3616" i="2"/>
  <c r="AH3584" i="2"/>
  <c r="AH3552" i="2"/>
  <c r="AH3520" i="2"/>
  <c r="AH3488" i="2"/>
  <c r="AH3456" i="2"/>
  <c r="AH3424" i="2"/>
  <c r="AH3392" i="2"/>
  <c r="AH3360" i="2"/>
  <c r="AH3328" i="2"/>
  <c r="AH3296" i="2"/>
  <c r="AH3264" i="2"/>
  <c r="AH3232" i="2"/>
  <c r="AH3200" i="2"/>
  <c r="AH3168" i="2"/>
  <c r="AH3136" i="2"/>
  <c r="AH3104" i="2"/>
  <c r="AH3072" i="2"/>
  <c r="AH3040" i="2"/>
  <c r="AH3008" i="2"/>
  <c r="AH2976" i="2"/>
  <c r="AH2944" i="2"/>
  <c r="AH2912" i="2"/>
  <c r="AH2880" i="2"/>
  <c r="AH2848" i="2"/>
  <c r="AH2816" i="2"/>
  <c r="AH2784" i="2"/>
  <c r="AH2752" i="2"/>
  <c r="AH2720" i="2"/>
  <c r="AH2688" i="2"/>
  <c r="AH2656" i="2"/>
  <c r="AH2624" i="2"/>
  <c r="AH2592" i="2"/>
  <c r="AH2560" i="2"/>
  <c r="AH2528" i="2"/>
  <c r="AH2496" i="2"/>
  <c r="AH2464" i="2"/>
  <c r="AH2432" i="2"/>
  <c r="AH2400" i="2"/>
  <c r="AH2368" i="2"/>
  <c r="AH2336" i="2"/>
  <c r="AH2304" i="2"/>
  <c r="AH2272" i="2"/>
  <c r="AH2240" i="2"/>
  <c r="AH2208" i="2"/>
  <c r="AH2176" i="2"/>
  <c r="AH2144" i="2"/>
  <c r="AH2112" i="2"/>
  <c r="AH2080" i="2"/>
  <c r="AH2048" i="2"/>
  <c r="AH2016" i="2"/>
  <c r="AH1984" i="2"/>
  <c r="AH1952" i="2"/>
  <c r="AH1920" i="2"/>
  <c r="AH1888" i="2"/>
  <c r="AH1856" i="2"/>
  <c r="AH1824" i="2"/>
  <c r="AH1792" i="2"/>
  <c r="AH1760" i="2"/>
  <c r="AH1728" i="2"/>
  <c r="AH1696" i="2"/>
  <c r="AH1664" i="2"/>
  <c r="AH1632" i="2"/>
  <c r="AH1600" i="2"/>
  <c r="AH1568" i="2"/>
  <c r="AH1536" i="2"/>
  <c r="AH1504" i="2"/>
  <c r="AH1472" i="2"/>
  <c r="AH1440" i="2"/>
  <c r="AH1408" i="2"/>
  <c r="AH1376" i="2"/>
  <c r="AH1344" i="2"/>
  <c r="AH1312" i="2"/>
  <c r="AH1280" i="2"/>
  <c r="AH1248" i="2"/>
  <c r="AH1216" i="2"/>
  <c r="AH1184" i="2"/>
  <c r="AH1152" i="2"/>
  <c r="AH1120" i="2"/>
  <c r="AH1088" i="2"/>
  <c r="AH1056" i="2"/>
  <c r="AH1024" i="2"/>
  <c r="AH992" i="2"/>
  <c r="AH960" i="2"/>
  <c r="AG928" i="2"/>
  <c r="AG896" i="2"/>
  <c r="AG864" i="2"/>
  <c r="AG832" i="2"/>
  <c r="AH796" i="2"/>
  <c r="AH764" i="2"/>
  <c r="AH732" i="2"/>
  <c r="AH700" i="2"/>
  <c r="AG668" i="2"/>
  <c r="AG636" i="2"/>
  <c r="AG604" i="2"/>
  <c r="AH568" i="2"/>
  <c r="AH536" i="2"/>
  <c r="AH504" i="2"/>
  <c r="AH472" i="2"/>
  <c r="AH440" i="2"/>
  <c r="AH408" i="2"/>
  <c r="AH376" i="2"/>
  <c r="AH344" i="2"/>
  <c r="AH312" i="2"/>
  <c r="AH280" i="2"/>
  <c r="AG248" i="2"/>
  <c r="AG224" i="2"/>
  <c r="AG184" i="2"/>
  <c r="AG152" i="2"/>
  <c r="AG120" i="2"/>
  <c r="AG88" i="2"/>
  <c r="AG56" i="2"/>
  <c r="AG24" i="2"/>
  <c r="AG4434" i="2"/>
  <c r="AG3922" i="2"/>
  <c r="AG3306" i="2"/>
  <c r="AH3273" i="2"/>
  <c r="AG289" i="2"/>
  <c r="AH4339" i="2"/>
  <c r="AH3575" i="2"/>
  <c r="AG2863" i="2"/>
  <c r="AG4446" i="2"/>
  <c r="AH3262" i="2"/>
  <c r="AG2678" i="2"/>
  <c r="AG4400" i="2"/>
  <c r="AH4268" i="2"/>
  <c r="AH4192" i="2"/>
  <c r="AH4128" i="2"/>
  <c r="AH4064" i="2"/>
  <c r="AH4000" i="2"/>
  <c r="AH3936" i="2"/>
  <c r="AH3872" i="2"/>
  <c r="AG3808" i="2"/>
  <c r="AG3744" i="2"/>
  <c r="AG3680" i="2"/>
  <c r="AG3616" i="2"/>
  <c r="AG3552" i="2"/>
  <c r="AG3488" i="2"/>
  <c r="AG3424" i="2"/>
  <c r="AG3360" i="2"/>
  <c r="AG3296" i="2"/>
  <c r="AG3232" i="2"/>
  <c r="AG3168" i="2"/>
  <c r="AG3104" i="2"/>
  <c r="AG3040" i="2"/>
  <c r="AG2976" i="2"/>
  <c r="AG2912" i="2"/>
  <c r="AG2848" i="2"/>
  <c r="AG2784" i="2"/>
  <c r="AG2720" i="2"/>
  <c r="AG2656" i="2"/>
  <c r="AG2592" i="2"/>
  <c r="AG2528" i="2"/>
  <c r="AG2464" i="2"/>
  <c r="AG2400" i="2"/>
  <c r="AG2336" i="2"/>
  <c r="AG2272" i="2"/>
  <c r="AG2208" i="2"/>
  <c r="AG2144" i="2"/>
  <c r="AG2080" i="2"/>
  <c r="AG2016" i="2"/>
  <c r="AG1952" i="2"/>
  <c r="AG1888" i="2"/>
  <c r="AG1824" i="2"/>
  <c r="AG1760" i="2"/>
  <c r="AG1696" i="2"/>
  <c r="AG1632" i="2"/>
  <c r="AG1568" i="2"/>
  <c r="AG1504" i="2"/>
  <c r="AG1440" i="2"/>
  <c r="AG1376" i="2"/>
  <c r="AG1312" i="2"/>
  <c r="AG1248" i="2"/>
  <c r="AG1184" i="2"/>
  <c r="AG1120" i="2"/>
  <c r="AG1056" i="2"/>
  <c r="AG992" i="2"/>
  <c r="AH924" i="2"/>
  <c r="AH860" i="2"/>
  <c r="AG796" i="2"/>
  <c r="AG732" i="2"/>
  <c r="AH664" i="2"/>
  <c r="AH600" i="2"/>
  <c r="AG536" i="2"/>
  <c r="AG472" i="2"/>
  <c r="AG408" i="2"/>
  <c r="AG344" i="2"/>
  <c r="AG280" i="2"/>
  <c r="AG208" i="2"/>
  <c r="AG4146" i="2"/>
  <c r="AG2311" i="2"/>
  <c r="AG1799" i="2"/>
  <c r="AH118" i="2"/>
  <c r="AG4408" i="2"/>
  <c r="AH4196" i="2"/>
  <c r="AH4084" i="2"/>
  <c r="AH3956" i="2"/>
  <c r="AG3828" i="2"/>
  <c r="AG3684" i="2"/>
  <c r="AG3540" i="2"/>
  <c r="AG3412" i="2"/>
  <c r="AG3236" i="2"/>
  <c r="AG3044" i="2"/>
  <c r="AG2868" i="2"/>
  <c r="AG2692" i="2"/>
  <c r="AG2516" i="2"/>
  <c r="AG2340" i="2"/>
  <c r="AG2180" i="2"/>
  <c r="AG2004" i="2"/>
  <c r="AG1828" i="2"/>
  <c r="AG1652" i="2"/>
  <c r="AG1476" i="2"/>
  <c r="AG1284" i="2"/>
  <c r="AG1108" i="2"/>
  <c r="AH944" i="2"/>
  <c r="AG768" i="2"/>
  <c r="AG556" i="2"/>
  <c r="AG396" i="2"/>
  <c r="AG220" i="2"/>
  <c r="AH152" i="2"/>
  <c r="AH72" i="2"/>
  <c r="AG3370" i="2"/>
  <c r="AG2203" i="2"/>
  <c r="AG1919" i="2"/>
  <c r="AG3606" i="2"/>
  <c r="AH3138" i="2"/>
  <c r="AG2970" i="2"/>
  <c r="AG2622" i="2"/>
  <c r="AG2494" i="2"/>
  <c r="AG2366" i="2"/>
  <c r="AG2238" i="2"/>
  <c r="AG2110" i="2"/>
  <c r="AG1982" i="2"/>
  <c r="AG1730" i="2"/>
  <c r="AG1474" i="2"/>
  <c r="AG1218" i="2"/>
  <c r="AG966" i="2"/>
  <c r="AG706" i="2"/>
  <c r="AG582" i="2"/>
  <c r="AG454" i="2"/>
  <c r="AG322" i="2"/>
  <c r="AH166" i="2"/>
  <c r="AG4456" i="2"/>
  <c r="AH4324" i="2"/>
  <c r="AH4220" i="2"/>
  <c r="AH4156" i="2"/>
  <c r="AH4092" i="2"/>
  <c r="AH4028" i="2"/>
  <c r="AH3964" i="2"/>
  <c r="AH3900" i="2"/>
  <c r="AH3836" i="2"/>
  <c r="AG3772" i="2"/>
  <c r="AG3426" i="2"/>
  <c r="AG3270" i="2"/>
  <c r="AH3110" i="2"/>
  <c r="AG3030" i="2"/>
  <c r="AG2954" i="2"/>
  <c r="AH2898" i="2"/>
  <c r="AG2706" i="2"/>
  <c r="AH2638" i="2"/>
  <c r="AH2562" i="2"/>
  <c r="AH2498" i="2"/>
  <c r="AH2434" i="2"/>
  <c r="AH2370" i="2"/>
  <c r="AH2306" i="2"/>
  <c r="AH2242" i="2"/>
  <c r="AH2178" i="2"/>
  <c r="AH2114" i="2"/>
  <c r="AH2050" i="2"/>
  <c r="AH1986" i="2"/>
  <c r="AH1870" i="2"/>
  <c r="AH1738" i="2"/>
  <c r="AH1614" i="2"/>
  <c r="AH1482" i="2"/>
  <c r="AH1354" i="2"/>
  <c r="AH1230" i="2"/>
  <c r="AH1102" i="2"/>
  <c r="AH974" i="2"/>
  <c r="AH846" i="2"/>
  <c r="AH714" i="2"/>
  <c r="AG321" i="2"/>
  <c r="AH4435" i="2"/>
  <c r="AH3675" i="2"/>
  <c r="AH2811" i="2"/>
  <c r="AG4090" i="2"/>
  <c r="AH3999" i="2"/>
  <c r="AH3231" i="2"/>
  <c r="AG1839" i="2"/>
  <c r="AG1535" i="2"/>
  <c r="AG1315" i="2"/>
  <c r="AH1159" i="2"/>
  <c r="AH967" i="2"/>
  <c r="AH779" i="2"/>
  <c r="AH579" i="2"/>
  <c r="AH403" i="2"/>
  <c r="AG4462" i="2"/>
  <c r="AG4206" i="2"/>
  <c r="AG3950" i="2"/>
  <c r="AG3686" i="2"/>
  <c r="AH3454" i="2"/>
  <c r="AG3310" i="2"/>
  <c r="AH3186" i="2"/>
  <c r="AH2882" i="2"/>
  <c r="AH2810" i="2"/>
  <c r="AG262" i="2"/>
  <c r="AG70" i="2"/>
  <c r="AH4448" i="2"/>
  <c r="AH4384" i="2"/>
  <c r="AG4320" i="2"/>
  <c r="AG4256" i="2"/>
  <c r="AG4220" i="2"/>
  <c r="AG4188" i="2"/>
  <c r="AG4156" i="2"/>
  <c r="AG4124" i="2"/>
  <c r="AG4092" i="2"/>
  <c r="AG4060" i="2"/>
  <c r="AG4028" i="2"/>
  <c r="AG3996" i="2"/>
  <c r="AG3964" i="2"/>
  <c r="AG3932" i="2"/>
  <c r="AG3900" i="2"/>
  <c r="AG3868" i="2"/>
  <c r="AG3836" i="2"/>
  <c r="AG3800" i="2"/>
  <c r="AH3768" i="2"/>
  <c r="AH3736" i="2"/>
  <c r="AG3704" i="2"/>
  <c r="AG3672" i="2"/>
  <c r="AH3640" i="2"/>
  <c r="AH3608" i="2"/>
  <c r="AG3576" i="2"/>
  <c r="AG3544" i="2"/>
  <c r="AH3512" i="2"/>
  <c r="AH3480" i="2"/>
  <c r="AG3448" i="2"/>
  <c r="AG3416" i="2"/>
  <c r="AH3384" i="2"/>
  <c r="AH3352" i="2"/>
  <c r="AH3320" i="2"/>
  <c r="AH3288" i="2"/>
  <c r="AH3256" i="2"/>
  <c r="AH3224" i="2"/>
  <c r="AH3192" i="2"/>
  <c r="AH3160" i="2"/>
  <c r="AH3128" i="2"/>
  <c r="AH3096" i="2"/>
  <c r="AH3064" i="2"/>
  <c r="AH3032" i="2"/>
  <c r="AH3000" i="2"/>
  <c r="AH2968" i="2"/>
  <c r="AH2936" i="2"/>
  <c r="AH2904" i="2"/>
  <c r="AH2872" i="2"/>
  <c r="AH2840" i="2"/>
  <c r="AH2808" i="2"/>
  <c r="AH2776" i="2"/>
  <c r="AH2744" i="2"/>
  <c r="AH2712" i="2"/>
  <c r="AH2680" i="2"/>
  <c r="AH2648" i="2"/>
  <c r="AH2616" i="2"/>
  <c r="AH2584" i="2"/>
  <c r="AH2552" i="2"/>
  <c r="AH2520" i="2"/>
  <c r="AH2488" i="2"/>
  <c r="AH2456" i="2"/>
  <c r="AH2424" i="2"/>
  <c r="AH2392" i="2"/>
  <c r="AH2360" i="2"/>
  <c r="AH2328" i="2"/>
  <c r="AH2296" i="2"/>
  <c r="AH2264" i="2"/>
  <c r="AH2232" i="2"/>
  <c r="AH2200" i="2"/>
  <c r="AH2168" i="2"/>
  <c r="AH2136" i="2"/>
  <c r="AH2104" i="2"/>
  <c r="AH2072" i="2"/>
  <c r="AH2040" i="2"/>
  <c r="AH2008" i="2"/>
  <c r="AH1976" i="2"/>
  <c r="AH1944" i="2"/>
  <c r="AH1912" i="2"/>
  <c r="AH1880" i="2"/>
  <c r="AH1848" i="2"/>
  <c r="AH1816" i="2"/>
  <c r="AH1784" i="2"/>
  <c r="AH1752" i="2"/>
  <c r="AH1720" i="2"/>
  <c r="AH1688" i="2"/>
  <c r="AH1656" i="2"/>
  <c r="AH1624" i="2"/>
  <c r="AH1592" i="2"/>
  <c r="AH1560" i="2"/>
  <c r="AH1528" i="2"/>
  <c r="AH1496" i="2"/>
  <c r="AH1464" i="2"/>
  <c r="AH1432" i="2"/>
  <c r="AH1400" i="2"/>
  <c r="AH1368" i="2"/>
  <c r="AH1336" i="2"/>
  <c r="AH1304" i="2"/>
  <c r="AH1272" i="2"/>
  <c r="AH1240" i="2"/>
  <c r="AH1208" i="2"/>
  <c r="AH1176" i="2"/>
  <c r="AH1144" i="2"/>
  <c r="AH1112" i="2"/>
  <c r="AH1080" i="2"/>
  <c r="AH1048" i="2"/>
  <c r="AH1016" i="2"/>
  <c r="AH984" i="2"/>
  <c r="AG952" i="2"/>
  <c r="AG920" i="2"/>
  <c r="AG888" i="2"/>
  <c r="AG856" i="2"/>
  <c r="AH820" i="2"/>
  <c r="AH788" i="2"/>
  <c r="AH756" i="2"/>
  <c r="AH724" i="2"/>
  <c r="AG692" i="2"/>
  <c r="AG660" i="2"/>
  <c r="AG628" i="2"/>
  <c r="AG596" i="2"/>
  <c r="AH560" i="2"/>
  <c r="AH528" i="2"/>
  <c r="AH496" i="2"/>
  <c r="AH464" i="2"/>
  <c r="AH432" i="2"/>
  <c r="AH400" i="2"/>
  <c r="AH368" i="2"/>
  <c r="AH336" i="2"/>
  <c r="AH304" i="2"/>
  <c r="AH272" i="2"/>
  <c r="AH240" i="2"/>
  <c r="AG212" i="2"/>
  <c r="AH172" i="2"/>
  <c r="AH140" i="2"/>
  <c r="AH108" i="2"/>
  <c r="AH76" i="2"/>
  <c r="AH44" i="2"/>
  <c r="AH12" i="2"/>
  <c r="AG4306" i="2"/>
  <c r="AG3794" i="2"/>
  <c r="AG3006" i="2"/>
  <c r="AH277" i="2"/>
  <c r="AH4139" i="2"/>
  <c r="AH3375" i="2"/>
  <c r="AH2723" i="2"/>
  <c r="AG4190" i="2"/>
  <c r="AH3250" i="2"/>
  <c r="AH2666" i="2"/>
  <c r="AG4496" i="2"/>
  <c r="AG4368" i="2"/>
  <c r="AH4240" i="2"/>
  <c r="AH4176" i="2"/>
  <c r="AH4112" i="2"/>
  <c r="AH4048" i="2"/>
  <c r="AH3984" i="2"/>
  <c r="AH3920" i="2"/>
  <c r="AH3856" i="2"/>
  <c r="AG3792" i="2"/>
  <c r="AG3728" i="2"/>
  <c r="AG3664" i="2"/>
  <c r="AG3600" i="2"/>
  <c r="AG3536" i="2"/>
  <c r="AG3472" i="2"/>
  <c r="AG3408" i="2"/>
  <c r="AG3344" i="2"/>
  <c r="AG3280" i="2"/>
  <c r="AG3216" i="2"/>
  <c r="AG3152" i="2"/>
  <c r="AG3088" i="2"/>
  <c r="AG3024" i="2"/>
  <c r="AG2960" i="2"/>
  <c r="AG2896" i="2"/>
  <c r="AG2832" i="2"/>
  <c r="AG2768" i="2"/>
  <c r="AG2704" i="2"/>
  <c r="AG2640" i="2"/>
  <c r="AG2576" i="2"/>
  <c r="AG2512" i="2"/>
  <c r="AG2448" i="2"/>
  <c r="AG2384" i="2"/>
  <c r="AG2320" i="2"/>
  <c r="AG2256" i="2"/>
  <c r="AG2192" i="2"/>
  <c r="AG2128" i="2"/>
  <c r="AG2064" i="2"/>
  <c r="AG2000" i="2"/>
  <c r="AG1936" i="2"/>
  <c r="AG1872" i="2"/>
  <c r="AG1808" i="2"/>
  <c r="AG1744" i="2"/>
  <c r="AG1680" i="2"/>
  <c r="AG1616" i="2"/>
  <c r="AG1552" i="2"/>
  <c r="AG1488" i="2"/>
  <c r="AG1424" i="2"/>
  <c r="AG1360" i="2"/>
  <c r="AG1296" i="2"/>
  <c r="AG1232" i="2"/>
  <c r="AG1168" i="2"/>
  <c r="AG1104" i="2"/>
  <c r="AG1040" i="2"/>
  <c r="AG976" i="2"/>
  <c r="AH908" i="2"/>
  <c r="AH844" i="2"/>
  <c r="AG780" i="2"/>
  <c r="AG716" i="2"/>
  <c r="AH648" i="2"/>
  <c r="AH584" i="2"/>
  <c r="AG520" i="2"/>
  <c r="AG456" i="2"/>
  <c r="AG392" i="2"/>
  <c r="AG328" i="2"/>
  <c r="AG264" i="2"/>
  <c r="AG200" i="2"/>
  <c r="AG3890" i="2"/>
  <c r="AG132" i="2"/>
  <c r="AG4338" i="2"/>
  <c r="AH750" i="2"/>
  <c r="AH86" i="2"/>
  <c r="AH4340" i="2"/>
  <c r="AH4164" i="2"/>
  <c r="AH4052" i="2"/>
  <c r="AH3924" i="2"/>
  <c r="AG3780" i="2"/>
  <c r="AG3652" i="2"/>
  <c r="AG3524" i="2"/>
  <c r="AG3364" i="2"/>
  <c r="AG3188" i="2"/>
  <c r="AG2996" i="2"/>
  <c r="AH2820" i="2"/>
  <c r="AG2660" i="2"/>
  <c r="AG2468" i="2"/>
  <c r="AG2292" i="2"/>
  <c r="AG2132" i="2"/>
  <c r="AG1956" i="2"/>
  <c r="AG1780" i="2"/>
  <c r="AG1604" i="2"/>
  <c r="AG1428" i="2"/>
  <c r="AG1236" i="2"/>
  <c r="AG1060" i="2"/>
  <c r="AH896" i="2"/>
  <c r="AG720" i="2"/>
  <c r="AG524" i="2"/>
  <c r="AG348" i="2"/>
  <c r="AH192" i="2"/>
  <c r="AH136" i="2"/>
  <c r="AH48" i="2"/>
  <c r="AG4382" i="2"/>
  <c r="AH2610" i="2"/>
  <c r="AH2098" i="2"/>
  <c r="AH1198" i="2"/>
  <c r="AH430" i="2"/>
  <c r="AH4140" i="2"/>
  <c r="AH3884" i="2"/>
  <c r="AG3692" i="2"/>
  <c r="AG3596" i="2"/>
  <c r="AG3532" i="2"/>
  <c r="AG3468" i="2"/>
  <c r="AG3404" i="2"/>
  <c r="AG3340" i="2"/>
  <c r="AG3276" i="2"/>
  <c r="AG3212" i="2"/>
  <c r="AG3148" i="2"/>
  <c r="AG3084" i="2"/>
  <c r="AG3020" i="2"/>
  <c r="AG2956" i="2"/>
  <c r="AG2892" i="2"/>
  <c r="AG2828" i="2"/>
  <c r="AG2764" i="2"/>
  <c r="AG2700" i="2"/>
  <c r="AG2636" i="2"/>
  <c r="AG2572" i="2"/>
  <c r="AG2508" i="2"/>
  <c r="AG2444" i="2"/>
  <c r="AG2380" i="2"/>
  <c r="AG2316" i="2"/>
  <c r="AG2252" i="2"/>
  <c r="AG2188" i="2"/>
  <c r="AG2124" i="2"/>
  <c r="AG2060" i="2"/>
  <c r="AG1996" i="2"/>
  <c r="AG1932" i="2"/>
  <c r="AG1868" i="2"/>
  <c r="AG1804" i="2"/>
  <c r="AG1740" i="2"/>
  <c r="AG1676" i="2"/>
  <c r="AG1612" i="2"/>
  <c r="AG1548" i="2"/>
  <c r="AG1484" i="2"/>
  <c r="AG1420" i="2"/>
  <c r="AG1356" i="2"/>
  <c r="AG1292" i="2"/>
  <c r="AG1228" i="2"/>
  <c r="AG1164" i="2"/>
  <c r="AG1100" i="2"/>
  <c r="AG1036" i="2"/>
  <c r="AG972" i="2"/>
  <c r="AH904" i="2"/>
  <c r="AH840" i="2"/>
  <c r="AG776" i="2"/>
  <c r="AG712" i="2"/>
  <c r="AH644" i="2"/>
  <c r="AH580" i="2"/>
  <c r="AG516" i="2"/>
  <c r="AG452" i="2"/>
  <c r="AG388" i="2"/>
  <c r="AG324" i="2"/>
  <c r="AG260" i="2"/>
  <c r="AG196" i="2"/>
  <c r="AG164" i="2"/>
  <c r="AG124" i="2"/>
  <c r="AG92" i="2"/>
  <c r="AG60" i="2"/>
  <c r="AG12" i="2"/>
  <c r="AG3796" i="2"/>
  <c r="AG3316" i="2"/>
  <c r="AG3124" i="2"/>
  <c r="AG2900" i="2"/>
  <c r="AG2708" i="2"/>
  <c r="AG2484" i="2"/>
  <c r="AG2212" i="2"/>
  <c r="AG1972" i="2"/>
  <c r="AG1732" i="2"/>
  <c r="AG1524" i="2"/>
  <c r="AG1300" i="2"/>
  <c r="AG1092" i="2"/>
  <c r="AH864" i="2"/>
  <c r="AH620" i="2"/>
  <c r="AG412" i="2"/>
  <c r="AH160" i="2"/>
  <c r="AH40" i="2"/>
  <c r="AG4318" i="2"/>
  <c r="AG3298" i="2"/>
  <c r="AG4448" i="2"/>
  <c r="AH4316" i="2"/>
  <c r="AG4216" i="2"/>
  <c r="AH4152" i="2"/>
  <c r="AG4088" i="2"/>
  <c r="AH4024" i="2"/>
  <c r="AG3960" i="2"/>
  <c r="AH3896" i="2"/>
  <c r="AG3832" i="2"/>
  <c r="AG3768" i="2"/>
  <c r="AH3704" i="2"/>
  <c r="AG3640" i="2"/>
  <c r="AH3576" i="2"/>
  <c r="AG3512" i="2"/>
  <c r="AH3448" i="2"/>
  <c r="AG3384" i="2"/>
  <c r="AG3320" i="2"/>
  <c r="AG3256" i="2"/>
  <c r="AG3192" i="2"/>
  <c r="AG3128" i="2"/>
  <c r="AG3064" i="2"/>
  <c r="AG3000" i="2"/>
  <c r="AG2936" i="2"/>
  <c r="AG2872" i="2"/>
  <c r="AG2808" i="2"/>
  <c r="AG2744" i="2"/>
  <c r="AG2680" i="2"/>
  <c r="AG2616" i="2"/>
  <c r="AG2552" i="2"/>
  <c r="AG2488" i="2"/>
  <c r="AG2424" i="2"/>
  <c r="AG2360" i="2"/>
  <c r="AG2296" i="2"/>
  <c r="AG2232" i="2"/>
  <c r="AG2168" i="2"/>
  <c r="AG2104" i="2"/>
  <c r="AG2040" i="2"/>
  <c r="AG1976" i="2"/>
  <c r="AG1912" i="2"/>
  <c r="AG1848" i="2"/>
  <c r="AG1784" i="2"/>
  <c r="AG1720" i="2"/>
  <c r="AG1656" i="2"/>
  <c r="AG1592" i="2"/>
  <c r="AG1528" i="2"/>
  <c r="AG1464" i="2"/>
  <c r="AG1400" i="2"/>
  <c r="AG1336" i="2"/>
  <c r="AG1272" i="2"/>
  <c r="AG1208" i="2"/>
  <c r="AG1144" i="2"/>
  <c r="AG1080" i="2"/>
  <c r="AG1016" i="2"/>
  <c r="AH948" i="2"/>
  <c r="AH884" i="2"/>
  <c r="AG820" i="2"/>
  <c r="AG756" i="2"/>
  <c r="AH688" i="2"/>
  <c r="AH624" i="2"/>
  <c r="AG560" i="2"/>
  <c r="AG496" i="2"/>
  <c r="AG432" i="2"/>
  <c r="AG368" i="2"/>
  <c r="AG304" i="2"/>
  <c r="AG232" i="2"/>
  <c r="AG4274" i="2"/>
  <c r="AG2921" i="2"/>
  <c r="AH2011" i="2"/>
  <c r="AG4254" i="2"/>
  <c r="AH3338" i="2"/>
  <c r="AG3014" i="2"/>
  <c r="AH2722" i="2"/>
  <c r="AG2526" i="2"/>
  <c r="AG2398" i="2"/>
  <c r="AG2270" i="2"/>
  <c r="AG2142" i="2"/>
  <c r="AG2014" i="2"/>
  <c r="AG1794" i="2"/>
  <c r="AG1538" i="2"/>
  <c r="AG1286" i="2"/>
  <c r="AG1026" i="2"/>
  <c r="AG778" i="2"/>
  <c r="AH590" i="2"/>
  <c r="AH462" i="2"/>
  <c r="AH266" i="2"/>
  <c r="AH4308" i="2"/>
  <c r="AH4148" i="2"/>
  <c r="AH4004" i="2"/>
  <c r="AH3876" i="2"/>
  <c r="AG3732" i="2"/>
  <c r="AG3604" i="2"/>
  <c r="AG3428" i="2"/>
  <c r="AG3252" i="2"/>
  <c r="AG3076" i="2"/>
  <c r="AH2884" i="2"/>
  <c r="AG2676" i="2"/>
  <c r="AG2500" i="2"/>
  <c r="AG2324" i="2"/>
  <c r="AG2164" i="2"/>
  <c r="AG1988" i="2"/>
  <c r="AG1812" i="2"/>
  <c r="AG1620" i="2"/>
  <c r="AG1444" i="2"/>
  <c r="AG1268" i="2"/>
  <c r="AG1076" i="2"/>
  <c r="AH880" i="2"/>
  <c r="AG704" i="2"/>
  <c r="AG540" i="2"/>
  <c r="AG332" i="2"/>
  <c r="AH168" i="2"/>
  <c r="AH80" i="2"/>
  <c r="AG550" i="2"/>
  <c r="AH214" i="2"/>
  <c r="AG4504" i="2"/>
  <c r="AH4100" i="2"/>
  <c r="AH3972" i="2"/>
  <c r="AG3700" i="2"/>
  <c r="AG3396" i="2"/>
  <c r="AG3204" i="2"/>
  <c r="AG2836" i="2"/>
  <c r="AG2452" i="2"/>
  <c r="AG2276" i="2"/>
  <c r="AG1940" i="2"/>
  <c r="AG1572" i="2"/>
  <c r="AG1396" i="2"/>
  <c r="AG1028" i="2"/>
  <c r="AH832" i="2"/>
  <c r="AG492" i="2"/>
  <c r="AH144" i="2"/>
  <c r="AH56" i="2"/>
  <c r="AH2322" i="2"/>
  <c r="AH4180" i="2"/>
  <c r="AG3476" i="2"/>
  <c r="AG2724" i="2"/>
  <c r="AG2196" i="2"/>
  <c r="AG1492" i="2"/>
  <c r="AG736" i="2"/>
  <c r="AH104" i="2"/>
  <c r="AH2543" i="2"/>
  <c r="AH3506" i="2"/>
  <c r="AH2482" i="2"/>
  <c r="AH1970" i="2"/>
  <c r="AH942" i="2"/>
  <c r="AH298" i="2"/>
  <c r="AG4424" i="2"/>
  <c r="AH4076" i="2"/>
  <c r="AG3820" i="2"/>
  <c r="AG3644" i="2"/>
  <c r="AG3580" i="2"/>
  <c r="AG3516" i="2"/>
  <c r="AG3452" i="2"/>
  <c r="AG3388" i="2"/>
  <c r="AG3324" i="2"/>
  <c r="AG3260" i="2"/>
  <c r="AG3196" i="2"/>
  <c r="AG3132" i="2"/>
  <c r="AG3068" i="2"/>
  <c r="AG3004" i="2"/>
  <c r="AG2940" i="2"/>
  <c r="AG2876" i="2"/>
  <c r="AG2812" i="2"/>
  <c r="AG2748" i="2"/>
  <c r="AG2684" i="2"/>
  <c r="AG2620" i="2"/>
  <c r="AG2556" i="2"/>
  <c r="AG2492" i="2"/>
  <c r="AG2428" i="2"/>
  <c r="AG2364" i="2"/>
  <c r="AG2300" i="2"/>
  <c r="AG2236" i="2"/>
  <c r="AG2172" i="2"/>
  <c r="AG2108" i="2"/>
  <c r="AG2044" i="2"/>
  <c r="AG1980" i="2"/>
  <c r="AG1916" i="2"/>
  <c r="AG1852" i="2"/>
  <c r="AG1788" i="2"/>
  <c r="AG1724" i="2"/>
  <c r="AG1660" i="2"/>
  <c r="AG1596" i="2"/>
  <c r="AG1532" i="2"/>
  <c r="AG1468" i="2"/>
  <c r="AG1404" i="2"/>
  <c r="AG1340" i="2"/>
  <c r="AG1276" i="2"/>
  <c r="AG1212" i="2"/>
  <c r="AG1148" i="2"/>
  <c r="AG1084" i="2"/>
  <c r="AG1020" i="2"/>
  <c r="AH952" i="2"/>
  <c r="AH888" i="2"/>
  <c r="AG824" i="2"/>
  <c r="AG760" i="2"/>
  <c r="AH692" i="2"/>
  <c r="AH628" i="2"/>
  <c r="AG564" i="2"/>
  <c r="AG500" i="2"/>
  <c r="AG436" i="2"/>
  <c r="AG372" i="2"/>
  <c r="AG308" i="2"/>
  <c r="AG252" i="2"/>
  <c r="AG188" i="2"/>
  <c r="AG156" i="2"/>
  <c r="AG116" i="2"/>
  <c r="AG84" i="2"/>
  <c r="AG52" i="2"/>
  <c r="AG4082" i="2"/>
  <c r="AG3572" i="2"/>
  <c r="AG3268" i="2"/>
  <c r="AG3060" i="2"/>
  <c r="AG2852" i="2"/>
  <c r="AG2644" i="2"/>
  <c r="AG2420" i="2"/>
  <c r="AG2148" i="2"/>
  <c r="AG1908" i="2"/>
  <c r="AH1684" i="2"/>
  <c r="AG1460" i="2"/>
  <c r="AG1252" i="2"/>
  <c r="AG1044" i="2"/>
  <c r="AG816" i="2"/>
  <c r="AH572" i="2"/>
  <c r="AG364" i="2"/>
  <c r="AH120" i="2"/>
  <c r="AG4210" i="2"/>
  <c r="AG4062" i="2"/>
  <c r="AG2926" i="2"/>
  <c r="AG4416" i="2"/>
  <c r="AH4284" i="2"/>
  <c r="AH4200" i="2"/>
  <c r="AH4136" i="2"/>
  <c r="AH4072" i="2"/>
  <c r="AH4008" i="2"/>
  <c r="AH3944" i="2"/>
  <c r="AH3880" i="2"/>
  <c r="AG3816" i="2"/>
  <c r="AG3752" i="2"/>
  <c r="AG3688" i="2"/>
  <c r="AG3624" i="2"/>
  <c r="AG3560" i="2"/>
  <c r="AG3496" i="2"/>
  <c r="AG3432" i="2"/>
  <c r="AG3368" i="2"/>
  <c r="AG3304" i="2"/>
  <c r="AG3240" i="2"/>
  <c r="AG3176" i="2"/>
  <c r="AG3112" i="2"/>
  <c r="AG3048" i="2"/>
  <c r="AG2984" i="2"/>
  <c r="AG2920" i="2"/>
  <c r="AG2856" i="2"/>
  <c r="AG2792" i="2"/>
  <c r="AG2728" i="2"/>
  <c r="AG2664" i="2"/>
  <c r="AG2600" i="2"/>
  <c r="AG2536" i="2"/>
  <c r="AG2472" i="2"/>
  <c r="AG2408" i="2"/>
  <c r="AG2344" i="2"/>
  <c r="AG2280" i="2"/>
  <c r="AG2216" i="2"/>
  <c r="AG2152" i="2"/>
  <c r="AG2088" i="2"/>
  <c r="AG2024" i="2"/>
  <c r="AG1960" i="2"/>
  <c r="AG1896" i="2"/>
  <c r="AG1832" i="2"/>
  <c r="AG1768" i="2"/>
  <c r="AG1704" i="2"/>
  <c r="AG1640" i="2"/>
  <c r="AG1576" i="2"/>
  <c r="AG1512" i="2"/>
  <c r="AG1448" i="2"/>
  <c r="AG1384" i="2"/>
  <c r="AG1320" i="2"/>
  <c r="AG1256" i="2"/>
  <c r="AG1192" i="2"/>
  <c r="AG1128" i="2"/>
  <c r="AG1064" i="2"/>
  <c r="AG1000" i="2"/>
  <c r="AH932" i="2"/>
  <c r="AH868" i="2"/>
  <c r="AG804" i="2"/>
  <c r="AG740" i="2"/>
  <c r="AH672" i="2"/>
  <c r="AH608" i="2"/>
  <c r="AG544" i="2"/>
  <c r="AG480" i="2"/>
  <c r="AG416" i="2"/>
  <c r="AG352" i="2"/>
  <c r="AG288" i="2"/>
  <c r="AH212" i="2"/>
  <c r="AG4018" i="2"/>
  <c r="AG1287" i="2"/>
  <c r="AG1619" i="2"/>
  <c r="AG3998" i="2"/>
  <c r="AG3106" i="2"/>
  <c r="AG3002" i="2"/>
  <c r="AH2710" i="2"/>
  <c r="AH2514" i="2"/>
  <c r="AH2386" i="2"/>
  <c r="AH2258" i="2"/>
  <c r="AH2130" i="2"/>
  <c r="AH2002" i="2"/>
  <c r="AH1770" i="2"/>
  <c r="AH1514" i="2"/>
  <c r="AH1262" i="2"/>
  <c r="AH1002" i="2"/>
  <c r="AG678" i="2"/>
  <c r="AG422" i="2"/>
  <c r="AH4244" i="2"/>
  <c r="AH3844" i="2"/>
  <c r="AG3556" i="2"/>
  <c r="AG3028" i="2"/>
  <c r="AH2628" i="2"/>
  <c r="AG2116" i="2"/>
  <c r="AG1764" i="2"/>
  <c r="AG1220" i="2"/>
  <c r="AH668" i="2"/>
  <c r="AG300" i="2"/>
  <c r="AG4466" i="2"/>
  <c r="AG3784" i="2"/>
  <c r="AG2632" i="2"/>
  <c r="AG2376" i="2"/>
  <c r="AG2248" i="2"/>
  <c r="AG2056" i="2"/>
  <c r="AG1864" i="2"/>
  <c r="AG1672" i="2"/>
  <c r="AG1480" i="2"/>
  <c r="AG1288" i="2"/>
  <c r="AG1160" i="2"/>
  <c r="AG968" i="2"/>
  <c r="AG772" i="2"/>
  <c r="AH576" i="2"/>
  <c r="AG384" i="2"/>
  <c r="AG2047" i="2"/>
  <c r="AH3066" i="2"/>
  <c r="AH2450" i="2"/>
  <c r="AH1902" i="2"/>
  <c r="AH1386" i="2"/>
  <c r="AG614" i="2"/>
  <c r="AH4036" i="2"/>
  <c r="AG3636" i="2"/>
  <c r="AG3108" i="2"/>
  <c r="AG2372" i="2"/>
  <c r="AG1668" i="2"/>
  <c r="AG1124" i="2"/>
  <c r="AG380" i="2"/>
  <c r="AH16" i="2"/>
  <c r="AG2171" i="2"/>
  <c r="AH3126" i="2"/>
  <c r="AH2354" i="2"/>
  <c r="AH1706" i="2"/>
  <c r="AH686" i="2"/>
  <c r="AH130" i="2"/>
  <c r="AH4292" i="2"/>
  <c r="AH4012" i="2"/>
  <c r="AG3756" i="2"/>
  <c r="AG3628" i="2"/>
  <c r="AG3564" i="2"/>
  <c r="AG3500" i="2"/>
  <c r="AG3436" i="2"/>
  <c r="AG3372" i="2"/>
  <c r="AG3308" i="2"/>
  <c r="AG3244" i="2"/>
  <c r="AG3180" i="2"/>
  <c r="AG3116" i="2"/>
  <c r="AG3052" i="2"/>
  <c r="AG2988" i="2"/>
  <c r="AG2924" i="2"/>
  <c r="AG2860" i="2"/>
  <c r="AG2796" i="2"/>
  <c r="AG2732" i="2"/>
  <c r="AG2668" i="2"/>
  <c r="AG2604" i="2"/>
  <c r="AG2540" i="2"/>
  <c r="AG2476" i="2"/>
  <c r="AG2412" i="2"/>
  <c r="AG2348" i="2"/>
  <c r="AG2284" i="2"/>
  <c r="AG2220" i="2"/>
  <c r="AG2156" i="2"/>
  <c r="AG2092" i="2"/>
  <c r="AG2028" i="2"/>
  <c r="AG1964" i="2"/>
  <c r="AG1900" i="2"/>
  <c r="AG1836" i="2"/>
  <c r="AG1772" i="2"/>
  <c r="AG1708" i="2"/>
  <c r="AG1644" i="2"/>
  <c r="AG1580" i="2"/>
  <c r="AG1516" i="2"/>
  <c r="AG1452" i="2"/>
  <c r="AG1388" i="2"/>
  <c r="AG1324" i="2"/>
  <c r="AG1260" i="2"/>
  <c r="AG1196" i="2"/>
  <c r="AG1132" i="2"/>
  <c r="AG1068" i="2"/>
  <c r="AG1004" i="2"/>
  <c r="AH936" i="2"/>
  <c r="AH872" i="2"/>
  <c r="AG808" i="2"/>
  <c r="AG744" i="2"/>
  <c r="AH676" i="2"/>
  <c r="AH612" i="2"/>
  <c r="AG548" i="2"/>
  <c r="AG484" i="2"/>
  <c r="AG420" i="2"/>
  <c r="AG356" i="2"/>
  <c r="AG292" i="2"/>
  <c r="AH224" i="2"/>
  <c r="AG180" i="2"/>
  <c r="AG148" i="2"/>
  <c r="AG108" i="2"/>
  <c r="AG76" i="2"/>
  <c r="AG44" i="2"/>
  <c r="AG3091" i="2"/>
  <c r="AG3460" i="2"/>
  <c r="AG3220" i="2"/>
  <c r="AH3012" i="2"/>
  <c r="AG2804" i="2"/>
  <c r="AG2580" i="2"/>
  <c r="AG2356" i="2"/>
  <c r="AG2084" i="2"/>
  <c r="AG1860" i="2"/>
  <c r="AG1636" i="2"/>
  <c r="AG1412" i="2"/>
  <c r="AG1204" i="2"/>
  <c r="AG996" i="2"/>
  <c r="AG752" i="2"/>
  <c r="AG508" i="2"/>
  <c r="AG284" i="2"/>
  <c r="AH88" i="2"/>
  <c r="AG401" i="2"/>
  <c r="AG3798" i="2"/>
  <c r="AH2914" i="2"/>
  <c r="AG4384" i="2"/>
  <c r="AH4252" i="2"/>
  <c r="AG4184" i="2"/>
  <c r="AH4120" i="2"/>
  <c r="AG4056" i="2"/>
  <c r="AH3992" i="2"/>
  <c r="AG3928" i="2"/>
  <c r="AH3864" i="2"/>
  <c r="AH3800" i="2"/>
  <c r="AG3736" i="2"/>
  <c r="AH3672" i="2"/>
  <c r="AG3608" i="2"/>
  <c r="AH3544" i="2"/>
  <c r="AG3480" i="2"/>
  <c r="AH3416" i="2"/>
  <c r="AG3352" i="2"/>
  <c r="AG3288" i="2"/>
  <c r="AG3224" i="2"/>
  <c r="AG3160" i="2"/>
  <c r="AG3096" i="2"/>
  <c r="AG3032" i="2"/>
  <c r="AG2968" i="2"/>
  <c r="AG2904" i="2"/>
  <c r="AG2840" i="2"/>
  <c r="AG2776" i="2"/>
  <c r="AG2712" i="2"/>
  <c r="AG2648" i="2"/>
  <c r="AG2584" i="2"/>
  <c r="AG2520" i="2"/>
  <c r="AG2456" i="2"/>
  <c r="AG2392" i="2"/>
  <c r="AG2328" i="2"/>
  <c r="AG2264" i="2"/>
  <c r="AG2200" i="2"/>
  <c r="AG2136" i="2"/>
  <c r="AG2072" i="2"/>
  <c r="AG2008" i="2"/>
  <c r="AG1944" i="2"/>
  <c r="AG1880" i="2"/>
  <c r="AG1816" i="2"/>
  <c r="AG1752" i="2"/>
  <c r="AG1688" i="2"/>
  <c r="AG1624" i="2"/>
  <c r="AG1560" i="2"/>
  <c r="AG1496" i="2"/>
  <c r="AG1432" i="2"/>
  <c r="AG1368" i="2"/>
  <c r="AG1304" i="2"/>
  <c r="AG1240" i="2"/>
  <c r="AG1176" i="2"/>
  <c r="AG1112" i="2"/>
  <c r="AG1048" i="2"/>
  <c r="AG984" i="2"/>
  <c r="AH916" i="2"/>
  <c r="AH852" i="2"/>
  <c r="AG788" i="2"/>
  <c r="AG724" i="2"/>
  <c r="AH656" i="2"/>
  <c r="AH592" i="2"/>
  <c r="AG528" i="2"/>
  <c r="AG464" i="2"/>
  <c r="AG400" i="2"/>
  <c r="AG336" i="2"/>
  <c r="AG272" i="2"/>
  <c r="AH204" i="2"/>
  <c r="AG3762" i="2"/>
  <c r="AG2079" i="2"/>
  <c r="AG47" i="2"/>
  <c r="AG3734" i="2"/>
  <c r="AH3094" i="2"/>
  <c r="AH2990" i="2"/>
  <c r="AG2590" i="2"/>
  <c r="AG2462" i="2"/>
  <c r="AG2334" i="2"/>
  <c r="AG2206" i="2"/>
  <c r="AG2078" i="2"/>
  <c r="AG1926" i="2"/>
  <c r="AG1666" i="2"/>
  <c r="AG1414" i="2"/>
  <c r="AG1154" i="2"/>
  <c r="AG902" i="2"/>
  <c r="AH654" i="2"/>
  <c r="AH526" i="2"/>
  <c r="AH398" i="2"/>
  <c r="AH178" i="2"/>
  <c r="AH4440" i="2"/>
  <c r="AH4212" i="2"/>
  <c r="AH4068" i="2"/>
  <c r="AH3940" i="2"/>
  <c r="AG3812" i="2"/>
  <c r="AG3668" i="2"/>
  <c r="AG3508" i="2"/>
  <c r="AG3348" i="2"/>
  <c r="AG3156" i="2"/>
  <c r="AG2980" i="2"/>
  <c r="AG2788" i="2"/>
  <c r="AG2596" i="2"/>
  <c r="AG2404" i="2"/>
  <c r="AG2244" i="2"/>
  <c r="AG2068" i="2"/>
  <c r="AG1892" i="2"/>
  <c r="AG1716" i="2"/>
  <c r="AG1540" i="2"/>
  <c r="AG1348" i="2"/>
  <c r="AG1172" i="2"/>
  <c r="AG964" i="2"/>
  <c r="AG784" i="2"/>
  <c r="AH636" i="2"/>
  <c r="AG444" i="2"/>
  <c r="AH256" i="2"/>
  <c r="AH128" i="2"/>
  <c r="AH32" i="2"/>
  <c r="AG3698" i="2"/>
  <c r="AG3172" i="2"/>
  <c r="AG4480" i="2"/>
  <c r="AH4232" i="2"/>
  <c r="AH4104" i="2"/>
  <c r="AH3976" i="2"/>
  <c r="AH3912" i="2"/>
  <c r="AG3720" i="2"/>
  <c r="AG3592" i="2"/>
  <c r="AG3528" i="2"/>
  <c r="AG3400" i="2"/>
  <c r="AG3336" i="2"/>
  <c r="AG3208" i="2"/>
  <c r="AG3144" i="2"/>
  <c r="AG3016" i="2"/>
  <c r="AG2952" i="2"/>
  <c r="AG2824" i="2"/>
  <c r="AG2760" i="2"/>
  <c r="AG2568" i="2"/>
  <c r="AG2440" i="2"/>
  <c r="AG2184" i="2"/>
  <c r="AG1992" i="2"/>
  <c r="AG1800" i="2"/>
  <c r="AG1608" i="2"/>
  <c r="AG1416" i="2"/>
  <c r="AG1224" i="2"/>
  <c r="AG1032" i="2"/>
  <c r="AH836" i="2"/>
  <c r="AH640" i="2"/>
  <c r="AG448" i="2"/>
  <c r="AG240" i="2"/>
  <c r="AG2734" i="2"/>
  <c r="AH2194" i="2"/>
  <c r="AH1646" i="2"/>
  <c r="AH878" i="2"/>
  <c r="AG354" i="2"/>
  <c r="AH3908" i="2"/>
  <c r="AG3300" i="2"/>
  <c r="AG2932" i="2"/>
  <c r="AG2036" i="2"/>
  <c r="AG1316" i="2"/>
  <c r="AH928" i="2"/>
  <c r="AG228" i="2"/>
  <c r="AH1883" i="2"/>
  <c r="AH2958" i="2"/>
  <c r="AH2226" i="2"/>
  <c r="AH1450" i="2"/>
  <c r="AH558" i="2"/>
  <c r="AH4204" i="2"/>
  <c r="AH3948" i="2"/>
  <c r="AG3708" i="2"/>
  <c r="AG3612" i="2"/>
  <c r="AG3548" i="2"/>
  <c r="AG3484" i="2"/>
  <c r="AG3420" i="2"/>
  <c r="AG3356" i="2"/>
  <c r="AG3292" i="2"/>
  <c r="AG3228" i="2"/>
  <c r="AG3164" i="2"/>
  <c r="AG3100" i="2"/>
  <c r="AG3036" i="2"/>
  <c r="AG2972" i="2"/>
  <c r="AG2908" i="2"/>
  <c r="AG2844" i="2"/>
  <c r="AG2780" i="2"/>
  <c r="AG2716" i="2"/>
  <c r="AG2652" i="2"/>
  <c r="AG2588" i="2"/>
  <c r="AG2524" i="2"/>
  <c r="AG2460" i="2"/>
  <c r="AG2396" i="2"/>
  <c r="AG2332" i="2"/>
  <c r="AG2268" i="2"/>
  <c r="AG2204" i="2"/>
  <c r="AG2140" i="2"/>
  <c r="AG2076" i="2"/>
  <c r="AG2012" i="2"/>
  <c r="AG1948" i="2"/>
  <c r="AG1884" i="2"/>
  <c r="AG1820" i="2"/>
  <c r="AG1756" i="2"/>
  <c r="AG1692" i="2"/>
  <c r="AG1628" i="2"/>
  <c r="AG1564" i="2"/>
  <c r="AG1500" i="2"/>
  <c r="AG1436" i="2"/>
  <c r="AG1372" i="2"/>
  <c r="AG1308" i="2"/>
  <c r="AG1244" i="2"/>
  <c r="AG1180" i="2"/>
  <c r="AG1116" i="2"/>
  <c r="AG1052" i="2"/>
  <c r="AG988" i="2"/>
  <c r="AH920" i="2"/>
  <c r="AH856" i="2"/>
  <c r="AG792" i="2"/>
  <c r="AG728" i="2"/>
  <c r="AH660" i="2"/>
  <c r="AH596" i="2"/>
  <c r="AG532" i="2"/>
  <c r="AG468" i="2"/>
  <c r="AG404" i="2"/>
  <c r="AG340" i="2"/>
  <c r="AG276" i="2"/>
  <c r="AH216" i="2"/>
  <c r="AG172" i="2"/>
  <c r="AG140" i="2"/>
  <c r="AG100" i="2"/>
  <c r="AG68" i="2"/>
  <c r="AG28" i="2"/>
  <c r="AG3380" i="2"/>
  <c r="AG2948" i="2"/>
  <c r="AH2756" i="2"/>
  <c r="AG2532" i="2"/>
  <c r="AG2308" i="2"/>
  <c r="AG2020" i="2"/>
  <c r="AG1796" i="2"/>
  <c r="AG1588" i="2"/>
  <c r="AG1364" i="2"/>
  <c r="AG1140" i="2"/>
  <c r="AH912" i="2"/>
  <c r="AH684" i="2"/>
  <c r="AG460" i="2"/>
  <c r="AH248" i="2"/>
  <c r="AH64" i="2"/>
  <c r="AG3542" i="2"/>
  <c r="AG4352" i="2"/>
  <c r="AH4168" i="2"/>
  <c r="AH4040" i="2"/>
  <c r="AH3848" i="2"/>
  <c r="AG3656" i="2"/>
  <c r="AG3464" i="2"/>
  <c r="AG3272" i="2"/>
  <c r="AG3080" i="2"/>
  <c r="AG2888" i="2"/>
  <c r="AG2696" i="2"/>
  <c r="AG2504" i="2"/>
  <c r="AG2312" i="2"/>
  <c r="AG2120" i="2"/>
  <c r="AG1928" i="2"/>
  <c r="AG1736" i="2"/>
  <c r="AG1544" i="2"/>
  <c r="AG1352" i="2"/>
  <c r="AG1096" i="2"/>
  <c r="AH900" i="2"/>
  <c r="AG708" i="2"/>
  <c r="AG512" i="2"/>
  <c r="AG320" i="2"/>
  <c r="AG3498" i="2"/>
  <c r="AG3398" i="2"/>
  <c r="AH2578" i="2"/>
  <c r="AH2066" i="2"/>
  <c r="AH1130" i="2"/>
  <c r="AG486" i="2"/>
  <c r="AG4376" i="2"/>
  <c r="AG3764" i="2"/>
  <c r="AG2548" i="2"/>
  <c r="AG1844" i="2"/>
  <c r="AH588" i="2"/>
  <c r="AG2722" i="2"/>
  <c r="AG4133" i="2" l="1"/>
  <c r="AG4261" i="2"/>
  <c r="AG4389" i="2"/>
  <c r="AH102" i="2"/>
  <c r="AG243" i="2"/>
  <c r="AG655" i="2"/>
  <c r="AG1035" i="2"/>
  <c r="AG1507" i="2"/>
  <c r="AG2683" i="2"/>
  <c r="AH286" i="2"/>
  <c r="AG2993" i="2"/>
  <c r="AH3209" i="2"/>
  <c r="AG3473" i="2"/>
  <c r="AG3729" i="2"/>
  <c r="AG3985" i="2"/>
  <c r="AG4481" i="2"/>
  <c r="AG1579" i="2"/>
  <c r="AG3141" i="2"/>
  <c r="AH3649" i="2"/>
  <c r="AH4161" i="2"/>
  <c r="AH4289" i="2"/>
  <c r="AH4417" i="2"/>
  <c r="AG114" i="2"/>
  <c r="AG183" i="2"/>
  <c r="AH599" i="2"/>
  <c r="AH1163" i="2"/>
  <c r="AH602" i="2"/>
  <c r="AG3319" i="2"/>
  <c r="AH1923" i="2"/>
  <c r="AH3467" i="2"/>
  <c r="AG3041" i="2"/>
  <c r="AH3165" i="2"/>
  <c r="AH3301" i="2"/>
  <c r="AH3429" i="2"/>
  <c r="AH3557" i="2"/>
  <c r="AH3685" i="2"/>
  <c r="AH3813" i="2"/>
  <c r="AH3941" i="2"/>
  <c r="AH4069" i="2"/>
  <c r="AH4197" i="2"/>
  <c r="AH4325" i="2"/>
  <c r="AH4453" i="2"/>
  <c r="AG234" i="2"/>
  <c r="AG335" i="2"/>
  <c r="AG739" i="2"/>
  <c r="AH1403" i="2"/>
  <c r="AH1855" i="2"/>
  <c r="AG3427" i="2"/>
  <c r="AH1479" i="2"/>
  <c r="AH3069" i="2"/>
  <c r="AG3217" i="2"/>
  <c r="AG3341" i="2"/>
  <c r="AG3469" i="2"/>
  <c r="AG3597" i="2"/>
  <c r="AG3725" i="2"/>
  <c r="AG3853" i="2"/>
  <c r="AG3981" i="2"/>
  <c r="AG4109" i="2"/>
  <c r="AG4237" i="2"/>
  <c r="AG4365" i="2"/>
  <c r="AG4493" i="2"/>
  <c r="AG71" i="2"/>
  <c r="AG419" i="2"/>
  <c r="AG827" i="2"/>
  <c r="AG2519" i="2"/>
  <c r="AH2683" i="2"/>
  <c r="AG4415" i="2"/>
  <c r="AG2447" i="2"/>
  <c r="AH4015" i="2"/>
  <c r="AG4017" i="2"/>
  <c r="AG4145" i="2"/>
  <c r="AG4273" i="2"/>
  <c r="AG4401" i="2"/>
  <c r="AH34" i="2"/>
  <c r="AH155" i="2"/>
  <c r="AH555" i="2"/>
  <c r="AG1063" i="2"/>
  <c r="AG1611" i="2"/>
  <c r="AH3123" i="2"/>
  <c r="AG1602" i="2"/>
  <c r="AG3037" i="2"/>
  <c r="AH3189" i="2"/>
  <c r="AH3313" i="2"/>
  <c r="AH3441" i="2"/>
  <c r="AH3569" i="2"/>
  <c r="AH3697" i="2"/>
  <c r="AH3825" i="2"/>
  <c r="AH3953" i="2"/>
  <c r="AH4081" i="2"/>
  <c r="AH4209" i="2"/>
  <c r="AH4337" i="2"/>
  <c r="AH4465" i="2"/>
  <c r="AH3854" i="2"/>
  <c r="AH335" i="2"/>
  <c r="AH739" i="2"/>
  <c r="AH1675" i="2"/>
  <c r="AH2375" i="2"/>
  <c r="AG3915" i="2"/>
  <c r="AG2551" i="2"/>
  <c r="AH4175" i="2"/>
  <c r="AH3073" i="2"/>
  <c r="AG3221" i="2"/>
  <c r="AH3349" i="2"/>
  <c r="AH3477" i="2"/>
  <c r="AH3605" i="2"/>
  <c r="AH3733" i="2"/>
  <c r="AH3861" i="2"/>
  <c r="AH4021" i="2"/>
  <c r="AH4213" i="2"/>
  <c r="AH4373" i="2"/>
  <c r="AG74" i="2"/>
  <c r="AG383" i="2"/>
  <c r="AH891" i="2"/>
  <c r="AH1647" i="2"/>
  <c r="AH3571" i="2"/>
  <c r="AH2993" i="2"/>
  <c r="AH3161" i="2"/>
  <c r="AG3357" i="2"/>
  <c r="AG3517" i="2"/>
  <c r="AG3677" i="2"/>
  <c r="AG3869" i="2"/>
  <c r="AG4029" i="2"/>
  <c r="AG4189" i="2"/>
  <c r="AG4445" i="2"/>
  <c r="AG167" i="2"/>
  <c r="AH919" i="2"/>
  <c r="AH2855" i="2"/>
  <c r="AH1831" i="2"/>
  <c r="AH170" i="2"/>
  <c r="AG1391" i="2"/>
  <c r="AH3595" i="2"/>
  <c r="AG1923" i="2"/>
  <c r="AG2763" i="2"/>
  <c r="AH3379" i="2"/>
  <c r="AG4175" i="2"/>
  <c r="AH663" i="2"/>
  <c r="AH2411" i="2"/>
  <c r="AG3271" i="2"/>
  <c r="AG110" i="2"/>
  <c r="AG919" i="2"/>
  <c r="AH1715" i="2"/>
  <c r="AH2751" i="2"/>
  <c r="AG3571" i="2"/>
  <c r="AG1874" i="2"/>
  <c r="AH594" i="2"/>
  <c r="AH1106" i="2"/>
  <c r="AH54" i="2"/>
  <c r="AH1406" i="2"/>
  <c r="AG1751" i="2"/>
  <c r="AG2587" i="2"/>
  <c r="AG3595" i="2"/>
  <c r="AG1430" i="2"/>
  <c r="AG362" i="2"/>
  <c r="AH1062" i="2"/>
  <c r="AG3522" i="2"/>
  <c r="AH1454" i="2"/>
  <c r="AG370" i="2"/>
  <c r="AH3063" i="2"/>
  <c r="AH2143" i="2"/>
  <c r="AG975" i="2"/>
  <c r="AG3963" i="2"/>
  <c r="AG4211" i="2"/>
  <c r="AH2519" i="2"/>
  <c r="AH1871" i="2"/>
  <c r="AH506" i="2"/>
  <c r="AG3635" i="2"/>
  <c r="AG39" i="2"/>
  <c r="AH1834" i="2"/>
  <c r="AH946" i="2"/>
  <c r="AG4407" i="2"/>
  <c r="AH890" i="2"/>
  <c r="AG1882" i="2"/>
  <c r="AG1194" i="2"/>
  <c r="AG210" i="2"/>
  <c r="AG835" i="2"/>
  <c r="AG578" i="2"/>
  <c r="AH1030" i="2"/>
  <c r="AG1558" i="2"/>
  <c r="AG2743" i="2"/>
  <c r="AH1091" i="2"/>
  <c r="AG3951" i="2"/>
  <c r="AH2271" i="2"/>
  <c r="AH3847" i="2"/>
  <c r="AH2195" i="2"/>
  <c r="AH650" i="2"/>
  <c r="AH1078" i="2"/>
  <c r="AH387" i="2"/>
  <c r="AG3075" i="2"/>
  <c r="AH1475" i="2"/>
  <c r="AG3746" i="2"/>
  <c r="AH2671" i="2"/>
  <c r="AG3970" i="2"/>
  <c r="AH2971" i="2"/>
  <c r="AG2059" i="2"/>
  <c r="AH2955" i="2"/>
  <c r="AG1243" i="2"/>
  <c r="AG642" i="2"/>
  <c r="AG4034" i="2"/>
  <c r="AG4187" i="2"/>
  <c r="AH930" i="2"/>
  <c r="AG618" i="2"/>
  <c r="AG302" i="2"/>
  <c r="AG1942" i="2"/>
  <c r="AG4439" i="2"/>
  <c r="AG3683" i="2"/>
  <c r="AH3131" i="2"/>
  <c r="AG2695" i="2"/>
  <c r="AG2167" i="2"/>
  <c r="AG1555" i="2"/>
  <c r="AH1035" i="2"/>
  <c r="AH842" i="2"/>
  <c r="AH230" i="2"/>
  <c r="AG4451" i="2"/>
  <c r="AH163" i="2"/>
  <c r="AH782" i="2"/>
  <c r="AH466" i="2"/>
  <c r="AH110" i="2"/>
  <c r="AG1366" i="2"/>
  <c r="AH3891" i="2"/>
  <c r="AG3391" i="2"/>
  <c r="AH2827" i="2"/>
  <c r="AH2359" i="2"/>
  <c r="AH1819" i="2"/>
  <c r="AG1219" i="2"/>
  <c r="AG1766" i="2"/>
  <c r="AG530" i="2"/>
  <c r="AH4131" i="2"/>
  <c r="AH3539" i="2"/>
  <c r="AG3087" i="2"/>
  <c r="AH2507" i="2"/>
  <c r="AH2007" i="2"/>
  <c r="AH295" i="2"/>
  <c r="AG4482" i="2"/>
  <c r="AG4015" i="2"/>
  <c r="AG3559" i="2"/>
  <c r="AH3203" i="2"/>
  <c r="AG2839" i="2"/>
  <c r="AG2459" i="2"/>
  <c r="AG2007" i="2"/>
  <c r="AG242" i="2"/>
  <c r="AH2867" i="2"/>
  <c r="AG1843" i="2"/>
  <c r="AG1183" i="2"/>
  <c r="AG1826" i="2"/>
  <c r="AG3767" i="2"/>
  <c r="AH2235" i="2"/>
  <c r="AH4039" i="2"/>
  <c r="AH2471" i="2"/>
  <c r="AG1887" i="2"/>
  <c r="AG775" i="2"/>
  <c r="AG371" i="2"/>
  <c r="AH15" i="2"/>
  <c r="AG4477" i="2"/>
  <c r="AG4349" i="2"/>
  <c r="AG4221" i="2"/>
  <c r="AH1202" i="2"/>
  <c r="AH1098" i="2"/>
  <c r="AG858" i="2"/>
  <c r="AG4243" i="2"/>
  <c r="AG134" i="2"/>
  <c r="AG334" i="2"/>
  <c r="AH3271" i="2"/>
  <c r="AG1958" i="2"/>
  <c r="AH3139" i="2"/>
  <c r="AG4131" i="2"/>
  <c r="AH210" i="2"/>
  <c r="AG3650" i="2"/>
  <c r="AH310" i="2"/>
  <c r="AH2879" i="2"/>
  <c r="AG1382" i="2"/>
  <c r="AH2931" i="2"/>
  <c r="AG3695" i="2"/>
  <c r="AG2507" i="2"/>
  <c r="AH4439" i="2"/>
  <c r="AG1151" i="2"/>
  <c r="AG326" i="2"/>
  <c r="AG4287" i="2"/>
  <c r="AH866" i="2"/>
  <c r="AG426" i="2"/>
  <c r="AG971" i="2"/>
  <c r="AG4251" i="2"/>
  <c r="AH3399" i="2"/>
  <c r="AG2867" i="2"/>
  <c r="AH2043" i="2"/>
  <c r="AH1335" i="2"/>
  <c r="AH1274" i="2"/>
  <c r="AH146" i="2"/>
  <c r="AG4167" i="2"/>
  <c r="AH914" i="2"/>
  <c r="AH402" i="2"/>
  <c r="AH575" i="2"/>
  <c r="AG4199" i="2"/>
  <c r="AG3299" i="2"/>
  <c r="AH2659" i="2"/>
  <c r="AH1911" i="2"/>
  <c r="AG1127" i="2"/>
  <c r="AG782" i="2"/>
  <c r="AG4258" i="2"/>
  <c r="AH3447" i="2"/>
  <c r="AH2795" i="2"/>
  <c r="AG2219" i="2"/>
  <c r="AG1782" i="2"/>
  <c r="AG4367" i="2"/>
  <c r="AG3647" i="2"/>
  <c r="AH3111" i="2"/>
  <c r="AG2671" i="2"/>
  <c r="AG2107" i="2"/>
  <c r="AG3874" i="2"/>
  <c r="AH2483" i="2"/>
  <c r="AG1279" i="2"/>
  <c r="AH698" i="2"/>
  <c r="AH3007" i="2"/>
  <c r="AG3714" i="2"/>
  <c r="AH2019" i="2"/>
  <c r="AH1127" i="2"/>
  <c r="AG467" i="2"/>
  <c r="AH174" i="2"/>
  <c r="AG4413" i="2"/>
  <c r="AG4253" i="2"/>
  <c r="AG4093" i="2"/>
  <c r="AG3965" i="2"/>
  <c r="AG3837" i="2"/>
  <c r="AG3709" i="2"/>
  <c r="AG3581" i="2"/>
  <c r="AG3453" i="2"/>
  <c r="AG3325" i="2"/>
  <c r="AG3201" i="2"/>
  <c r="AH3041" i="2"/>
  <c r="AG1858" i="2"/>
  <c r="AG3331" i="2"/>
  <c r="AH1751" i="2"/>
  <c r="AH1291" i="2"/>
  <c r="AG691" i="2"/>
  <c r="AG287" i="2"/>
  <c r="AG174" i="2"/>
  <c r="AH4437" i="2"/>
  <c r="AH4309" i="2"/>
  <c r="AH4181" i="2"/>
  <c r="AH4053" i="2"/>
  <c r="AH3925" i="2"/>
  <c r="AH1718" i="2"/>
  <c r="AH531" i="2"/>
  <c r="AG1459" i="2"/>
  <c r="AH3975" i="2"/>
  <c r="AG1399" i="2"/>
  <c r="AG4450" i="2"/>
  <c r="AG546" i="2"/>
  <c r="AH1678" i="2"/>
  <c r="AH1358" i="2"/>
  <c r="AG927" i="2"/>
  <c r="AH3819" i="2"/>
  <c r="AH2475" i="2"/>
  <c r="AG4066" i="2"/>
  <c r="AG890" i="2"/>
  <c r="AG978" i="2"/>
  <c r="AH783" i="2"/>
  <c r="AH1626" i="2"/>
  <c r="AH1758" i="2"/>
  <c r="AH1366" i="2"/>
  <c r="AH283" i="2"/>
  <c r="AG463" i="2"/>
  <c r="AG962" i="2"/>
  <c r="AG3599" i="2"/>
  <c r="AH2059" i="2"/>
  <c r="AH3583" i="2"/>
  <c r="AG1890" i="2"/>
  <c r="AH2607" i="2"/>
  <c r="AG4299" i="2"/>
  <c r="AH754" i="2"/>
  <c r="AH270" i="2"/>
  <c r="AG3939" i="2"/>
  <c r="AG3187" i="2"/>
  <c r="AG883" i="2"/>
  <c r="AH3235" i="2"/>
  <c r="AG1186" i="2"/>
  <c r="AG2435" i="2"/>
  <c r="AH3991" i="2"/>
  <c r="AG586" i="2"/>
  <c r="AG42" i="2"/>
  <c r="AH1774" i="2"/>
  <c r="AH4239" i="2"/>
  <c r="AG1114" i="2"/>
  <c r="AH2291" i="2"/>
  <c r="AH3883" i="2"/>
  <c r="AG159" i="2"/>
  <c r="AH319" i="2"/>
  <c r="AH1610" i="2"/>
  <c r="AG170" i="2"/>
  <c r="AH1694" i="2"/>
  <c r="AG1898" i="2"/>
  <c r="AG4079" i="2"/>
  <c r="AG2359" i="2"/>
  <c r="AH4415" i="2"/>
  <c r="AG1379" i="2"/>
  <c r="AG2983" i="2"/>
  <c r="AG1750" i="2"/>
  <c r="AG946" i="2"/>
  <c r="AH394" i="2"/>
  <c r="AG1922" i="2"/>
  <c r="AG3735" i="2"/>
  <c r="AH2183" i="2"/>
  <c r="AH3827" i="2"/>
  <c r="AH987" i="2"/>
  <c r="AG2643" i="2"/>
  <c r="AG4354" i="2"/>
  <c r="AG842" i="2"/>
  <c r="AG294" i="2"/>
  <c r="AG651" i="2"/>
  <c r="AG122" i="2"/>
  <c r="AG1142" i="2"/>
  <c r="AG1626" i="2"/>
  <c r="AH4263" i="2"/>
  <c r="AH1086" i="2"/>
  <c r="AG1438" i="2"/>
  <c r="AG743" i="2"/>
  <c r="AG4431" i="2"/>
  <c r="AH82" i="2"/>
  <c r="AG731" i="2"/>
  <c r="AH258" i="2"/>
  <c r="AG499" i="2"/>
  <c r="AG14" i="2"/>
  <c r="AH2839" i="2"/>
  <c r="AG198" i="2"/>
  <c r="AH1567" i="2"/>
  <c r="AG3343" i="2"/>
  <c r="AH242" i="2"/>
  <c r="AG4119" i="2"/>
  <c r="AH1470" i="2"/>
  <c r="AH2423" i="2"/>
  <c r="AG3975" i="2"/>
  <c r="AG2495" i="2"/>
  <c r="AH4463" i="2"/>
  <c r="AH1279" i="2"/>
  <c r="AH3175" i="2"/>
  <c r="AG1155" i="2"/>
  <c r="AH1090" i="2"/>
  <c r="AG834" i="2"/>
  <c r="AG1211" i="2"/>
  <c r="AG286" i="2"/>
  <c r="AG1454" i="2"/>
  <c r="AH1726" i="2"/>
  <c r="AH294" i="2"/>
  <c r="AH1650" i="2"/>
  <c r="AG418" i="2"/>
  <c r="AH1311" i="2"/>
  <c r="AG123" i="2"/>
  <c r="AH770" i="2"/>
  <c r="AG898" i="2"/>
  <c r="AH487" i="2"/>
  <c r="AG3399" i="2"/>
  <c r="AG850" i="2"/>
  <c r="AG2207" i="2"/>
  <c r="AG3835" i="2"/>
  <c r="AH370" i="2"/>
  <c r="AG4403" i="2"/>
  <c r="AG2423" i="2"/>
  <c r="AH2731" i="2"/>
  <c r="AG1718" i="2"/>
  <c r="AH3055" i="2"/>
  <c r="AH378" i="2"/>
  <c r="AG1803" i="2"/>
  <c r="AG3455" i="2"/>
  <c r="AG194" i="2"/>
  <c r="AG4239" i="2"/>
  <c r="AH1642" i="2"/>
  <c r="AH3951" i="2"/>
  <c r="AG730" i="2"/>
  <c r="AG179" i="2"/>
  <c r="AH343" i="2"/>
  <c r="AH610" i="2"/>
  <c r="AH835" i="2"/>
  <c r="AG798" i="2"/>
  <c r="AG3554" i="2"/>
  <c r="AG1758" i="2"/>
  <c r="AH1494" i="2"/>
  <c r="AG1819" i="2"/>
  <c r="AH2619" i="2"/>
  <c r="AG3355" i="2"/>
  <c r="AH4323" i="2"/>
  <c r="AG1254" i="2"/>
  <c r="AG1323" i="2"/>
  <c r="AH2131" i="2"/>
  <c r="AH2919" i="2"/>
  <c r="AG3659" i="2"/>
  <c r="AG1618" i="2"/>
  <c r="AH342" i="2"/>
  <c r="AH850" i="2"/>
  <c r="AG4263" i="2"/>
  <c r="AH302" i="2"/>
  <c r="AG1387" i="2"/>
  <c r="AG1647" i="2"/>
  <c r="AG2483" i="2"/>
  <c r="AH3223" i="2"/>
  <c r="AG4063" i="2"/>
  <c r="AG607" i="2"/>
  <c r="AG490" i="2"/>
  <c r="AH998" i="2"/>
  <c r="AG4475" i="2"/>
  <c r="AG770" i="2"/>
  <c r="AH2207" i="2"/>
  <c r="AH2155" i="2"/>
  <c r="AG3515" i="2"/>
  <c r="AG1650" i="2"/>
  <c r="AH2763" i="2"/>
  <c r="AH3915" i="2"/>
  <c r="AG1634" i="2"/>
  <c r="AG2083" i="2"/>
  <c r="AG3163" i="2"/>
  <c r="AG1494" i="2"/>
  <c r="AH562" i="2"/>
  <c r="AG4311" i="2"/>
  <c r="AH1342" i="2"/>
  <c r="AH474" i="2"/>
  <c r="AG3099" i="2"/>
  <c r="AG4226" i="2"/>
  <c r="AG2399" i="2"/>
  <c r="AG3707" i="2"/>
  <c r="AH634" i="2"/>
  <c r="AG1703" i="2"/>
  <c r="AG2907" i="2"/>
  <c r="AG4343" i="2"/>
  <c r="AG522" i="2"/>
  <c r="AG4043" i="2"/>
  <c r="AG710" i="2"/>
  <c r="AH1962" i="2"/>
  <c r="AH4143" i="2"/>
  <c r="AG666" i="2"/>
  <c r="AG1258" i="2"/>
  <c r="AG1374" i="2"/>
  <c r="AH895" i="2"/>
  <c r="AH546" i="2"/>
  <c r="AH1590" i="2"/>
  <c r="AH906" i="2"/>
  <c r="AH1550" i="2"/>
  <c r="AH4003" i="2"/>
  <c r="AG1162" i="2"/>
  <c r="AH979" i="2"/>
  <c r="AH1387" i="2"/>
  <c r="AG1090" i="2"/>
  <c r="AG2279" i="2"/>
  <c r="AH871" i="2"/>
  <c r="AH2107" i="2"/>
  <c r="AH2891" i="2"/>
  <c r="AH3623" i="2"/>
  <c r="AG278" i="2"/>
  <c r="AH1355" i="2"/>
  <c r="AH1611" i="2"/>
  <c r="AH2447" i="2"/>
  <c r="AG3215" i="2"/>
  <c r="AG4027" i="2"/>
  <c r="AH939" i="2"/>
  <c r="AH530" i="2"/>
  <c r="AH1046" i="2"/>
  <c r="AG3906" i="2"/>
  <c r="AH586" i="2"/>
  <c r="AH1139" i="2"/>
  <c r="AG1947" i="2"/>
  <c r="AG2779" i="2"/>
  <c r="AG3503" i="2"/>
  <c r="AG3842" i="2"/>
  <c r="AG146" i="2"/>
  <c r="AG682" i="2"/>
  <c r="AG187" i="2"/>
  <c r="AG82" i="2"/>
  <c r="AG951" i="2"/>
  <c r="AG3819" i="2"/>
  <c r="AG2795" i="2"/>
  <c r="AG3827" i="2"/>
  <c r="AG1959" i="2"/>
  <c r="AG3131" i="2"/>
  <c r="AH14" i="2"/>
  <c r="AG1267" i="2"/>
  <c r="AH2399" i="2"/>
  <c r="AH3707" i="2"/>
  <c r="AH1119" i="2"/>
  <c r="AH882" i="2"/>
  <c r="AH194" i="2"/>
  <c r="AG1791" i="2"/>
  <c r="AG2327" i="2"/>
  <c r="AG3447" i="2"/>
  <c r="AG519" i="2"/>
  <c r="AH2963" i="2"/>
  <c r="AH4079" i="2"/>
  <c r="AH879" i="2"/>
  <c r="AH2095" i="2"/>
  <c r="AH3355" i="2"/>
  <c r="AG791" i="2"/>
  <c r="AG718" i="2"/>
  <c r="AG4290" i="2"/>
  <c r="AH1530" i="2"/>
  <c r="AG1019" i="2"/>
  <c r="AG30" i="2"/>
  <c r="AG922" i="2"/>
  <c r="AG1834" i="2"/>
  <c r="AH1951" i="2"/>
  <c r="AH4067" i="2"/>
  <c r="AG1134" i="2"/>
  <c r="AH1782" i="2"/>
  <c r="AH2147" i="2"/>
  <c r="AH1866" i="2"/>
  <c r="AG78" i="2"/>
  <c r="AG1246" i="2"/>
  <c r="AH578" i="2"/>
  <c r="AG639" i="2"/>
  <c r="AG959" i="2"/>
  <c r="AG627" i="2"/>
  <c r="AG3395" i="2"/>
  <c r="AG182" i="2"/>
  <c r="AH1326" i="2"/>
  <c r="AG1739" i="2"/>
  <c r="AG66" i="2"/>
  <c r="AG2411" i="2"/>
  <c r="AH3151" i="2"/>
  <c r="AH3939" i="2"/>
  <c r="AG1906" i="2"/>
  <c r="AG2263" i="2"/>
  <c r="AG3043" i="2"/>
  <c r="AG3807" i="2"/>
  <c r="AG342" i="2"/>
  <c r="AG3239" i="2"/>
  <c r="AH1659" i="2"/>
  <c r="AH2495" i="2"/>
  <c r="AG3259" i="2"/>
  <c r="AG4107" i="2"/>
  <c r="AH759" i="2"/>
  <c r="AH498" i="2"/>
  <c r="AH1014" i="2"/>
  <c r="AG4499" i="2"/>
  <c r="AH522" i="2"/>
  <c r="AH2247" i="2"/>
  <c r="AH730" i="2"/>
  <c r="AH2631" i="2"/>
  <c r="AG3367" i="2"/>
  <c r="AG4323" i="2"/>
  <c r="AH1775" i="2"/>
  <c r="AG2607" i="2"/>
  <c r="AH3319" i="2"/>
  <c r="AH4279" i="2"/>
  <c r="AH762" i="2"/>
  <c r="AH1183" i="2"/>
  <c r="AH1991" i="2"/>
  <c r="AG2815" i="2"/>
  <c r="AG3551" i="2"/>
  <c r="AG1302" i="2"/>
  <c r="AG270" i="2"/>
  <c r="AG774" i="2"/>
  <c r="AG4143" i="2"/>
  <c r="AG218" i="2"/>
  <c r="AH1390" i="2"/>
  <c r="AH1898" i="2"/>
  <c r="AH1399" i="2"/>
  <c r="AH4331" i="2"/>
  <c r="AG350" i="2"/>
  <c r="AG1054" i="2"/>
  <c r="AG1326" i="2"/>
  <c r="AH1539" i="2"/>
  <c r="AH539" i="2"/>
  <c r="AH711" i="2"/>
  <c r="AG3938" i="2"/>
  <c r="AH674" i="2"/>
  <c r="AH1150" i="2"/>
  <c r="AH39" i="2"/>
  <c r="AG1178" i="2"/>
  <c r="AG738" i="2"/>
  <c r="AH1742" i="2"/>
  <c r="AH3903" i="2"/>
  <c r="AG318" i="2"/>
  <c r="AG1678" i="2"/>
  <c r="AH2339" i="2"/>
  <c r="AH1175" i="2"/>
  <c r="AG1098" i="2"/>
  <c r="AH2103" i="2"/>
  <c r="AG1835" i="2"/>
  <c r="AH27" i="2"/>
  <c r="AH1283" i="2"/>
  <c r="AG506" i="2"/>
  <c r="AG1742" i="2"/>
  <c r="AH490" i="2"/>
  <c r="AG3439" i="2"/>
  <c r="AH19" i="2"/>
  <c r="AG871" i="2"/>
  <c r="AG2419" i="2"/>
  <c r="AH91" i="2"/>
  <c r="AH1375" i="2"/>
  <c r="AH2387" i="2"/>
  <c r="AG626" i="2"/>
  <c r="AG2619" i="2"/>
  <c r="AH3331" i="2"/>
  <c r="AG4279" i="2"/>
  <c r="AH847" i="2"/>
  <c r="AH2459" i="2"/>
  <c r="AG3223" i="2"/>
  <c r="AG4051" i="2"/>
  <c r="AG594" i="2"/>
  <c r="AG1079" i="2"/>
  <c r="AH1859" i="2"/>
  <c r="AH2707" i="2"/>
  <c r="AG3435" i="2"/>
  <c r="AG4487" i="2"/>
  <c r="AH66" i="2"/>
  <c r="AH626" i="2"/>
  <c r="AH1142" i="2"/>
  <c r="AG4162" i="2"/>
  <c r="AH774" i="2"/>
  <c r="AG2631" i="2"/>
  <c r="AH1979" i="2"/>
  <c r="AH2807" i="2"/>
  <c r="AG3539" i="2"/>
  <c r="AG1202" i="2"/>
  <c r="AH1971" i="2"/>
  <c r="AG2787" i="2"/>
  <c r="AH3515" i="2"/>
  <c r="AG4002" i="2"/>
  <c r="AG1446" i="2"/>
  <c r="AH1391" i="2"/>
  <c r="AH2219" i="2"/>
  <c r="AH2995" i="2"/>
  <c r="AG3747" i="2"/>
  <c r="AG1814" i="2"/>
  <c r="AG394" i="2"/>
  <c r="AH898" i="2"/>
  <c r="AG4331" i="2"/>
  <c r="AG358" i="2"/>
  <c r="AH1518" i="2"/>
  <c r="AG283" i="2"/>
  <c r="AH3767" i="2"/>
  <c r="AG3810" i="2"/>
  <c r="AG538" i="2"/>
  <c r="AH51" i="2"/>
  <c r="AG1642" i="2"/>
  <c r="AG3895" i="2"/>
  <c r="AH1594" i="2"/>
  <c r="AG1251" i="2"/>
  <c r="AH42" i="2"/>
  <c r="AG1006" i="2"/>
  <c r="AH1266" i="2"/>
  <c r="AH1211" i="2"/>
  <c r="AG1950" i="2"/>
  <c r="AH1162" i="2"/>
  <c r="AG379" i="2"/>
  <c r="AH4091" i="2"/>
  <c r="AG634" i="2"/>
  <c r="AG1806" i="2"/>
  <c r="AH618" i="2"/>
  <c r="AH4119" i="2"/>
  <c r="AH858" i="2"/>
  <c r="AG1566" i="2"/>
  <c r="AG2699" i="2"/>
  <c r="AH1459" i="2"/>
  <c r="AH1826" i="2"/>
  <c r="AG386" i="2"/>
  <c r="AG1047" i="2"/>
  <c r="AH2587" i="2"/>
  <c r="AG1670" i="2"/>
  <c r="AG2719" i="2"/>
  <c r="AH3427" i="2"/>
  <c r="AG4463" i="2"/>
  <c r="AG1763" i="2"/>
  <c r="AH2563" i="2"/>
  <c r="AG3307" i="2"/>
  <c r="AH4223" i="2"/>
  <c r="AG722" i="2"/>
  <c r="AG1171" i="2"/>
  <c r="AH1959" i="2"/>
  <c r="AH2787" i="2"/>
  <c r="AG3527" i="2"/>
  <c r="AG4098" i="2"/>
  <c r="AH158" i="2"/>
  <c r="AH690" i="2"/>
  <c r="AG3347" i="2"/>
  <c r="AH98" i="2"/>
  <c r="AH1210" i="2"/>
  <c r="AG2807" i="2"/>
  <c r="AH2071" i="2"/>
  <c r="AH2895" i="2"/>
  <c r="AG3623" i="2"/>
  <c r="AG1462" i="2"/>
  <c r="AG2095" i="2"/>
  <c r="AG2879" i="2"/>
  <c r="AH3599" i="2"/>
  <c r="AH78" i="2"/>
  <c r="AG1702" i="2"/>
  <c r="AG1519" i="2"/>
  <c r="AG2347" i="2"/>
  <c r="AH3087" i="2"/>
  <c r="AG3871" i="2"/>
  <c r="AG427" i="2"/>
  <c r="AG458" i="2"/>
  <c r="AH962" i="2"/>
  <c r="AG4427" i="2"/>
  <c r="AG450" i="2"/>
  <c r="AH1582" i="2"/>
  <c r="AG475" i="2"/>
  <c r="AH3859" i="2"/>
  <c r="AG4322" i="2"/>
  <c r="AG602" i="2"/>
  <c r="AH3143" i="2"/>
  <c r="AG1710" i="2"/>
  <c r="AH595" i="2"/>
  <c r="AH1658" i="2"/>
  <c r="AH3795" i="2"/>
  <c r="AH134" i="2"/>
  <c r="AG1070" i="2"/>
  <c r="AH1398" i="2"/>
  <c r="AG1707" i="2"/>
  <c r="AH995" i="2"/>
  <c r="AH1226" i="2"/>
  <c r="AG563" i="2"/>
  <c r="AH4287" i="2"/>
  <c r="AG698" i="2"/>
  <c r="AH1295" i="2"/>
  <c r="AH1178" i="2"/>
  <c r="AG4194" i="2"/>
  <c r="AH1302" i="2"/>
  <c r="AH1719" i="2"/>
  <c r="AG399" i="2"/>
  <c r="AG1891" i="2"/>
  <c r="AG847" i="2"/>
  <c r="AH211" i="2"/>
  <c r="AH1874" i="2"/>
  <c r="AH426" i="2"/>
  <c r="AH1950" i="2"/>
  <c r="AH182" i="2"/>
  <c r="AH1238" i="2"/>
  <c r="AG3323" i="2"/>
  <c r="AG547" i="2"/>
  <c r="AG3691" i="2"/>
  <c r="AH1222" i="2"/>
  <c r="AG1934" i="2"/>
  <c r="AH1471" i="2"/>
  <c r="AG1818" i="2"/>
  <c r="AG1199" i="2"/>
  <c r="AG583" i="2"/>
  <c r="AG163" i="2"/>
  <c r="AG1419" i="2"/>
  <c r="AG1119" i="2"/>
  <c r="AG570" i="2"/>
  <c r="AG1290" i="2"/>
  <c r="AH970" i="2"/>
  <c r="AH1438" i="2"/>
  <c r="AH3927" i="2"/>
  <c r="AG906" i="2"/>
  <c r="AH1750" i="2"/>
  <c r="AH451" i="2"/>
  <c r="AG1471" i="2"/>
  <c r="AG771" i="2"/>
  <c r="AG615" i="2"/>
  <c r="AG1575" i="2"/>
  <c r="AH607" i="2"/>
  <c r="AG790" i="2"/>
  <c r="AG882" i="2"/>
  <c r="AG1390" i="2"/>
  <c r="AH1942" i="2"/>
  <c r="AH235" i="2"/>
  <c r="AH171" i="2"/>
  <c r="AH1790" i="2"/>
  <c r="AH1071" i="2"/>
  <c r="AH4167" i="2"/>
  <c r="AH218" i="2"/>
  <c r="AH738" i="2"/>
  <c r="AG3643" i="2"/>
  <c r="AH1334" i="2"/>
  <c r="AH1842" i="2"/>
  <c r="AG27" i="2"/>
  <c r="AG1694" i="2"/>
  <c r="AG482" i="2"/>
  <c r="AH1290" i="2"/>
  <c r="AH1806" i="2"/>
  <c r="AG1107" i="2"/>
  <c r="AH4187" i="2"/>
  <c r="AG250" i="2"/>
  <c r="AG762" i="2"/>
  <c r="AG1226" i="2"/>
  <c r="AH247" i="2"/>
  <c r="AG1502" i="2"/>
  <c r="AH806" i="2"/>
  <c r="AH1818" i="2"/>
  <c r="AH4027" i="2"/>
  <c r="AH386" i="2"/>
  <c r="AG247" i="2"/>
  <c r="AH1686" i="2"/>
  <c r="AH179" i="2"/>
  <c r="AG2603" i="2"/>
  <c r="AG915" i="2"/>
  <c r="AG3211" i="2"/>
  <c r="AG1039" i="2"/>
  <c r="AH1410" i="2"/>
  <c r="AG711" i="2"/>
  <c r="AH159" i="2"/>
  <c r="AG3419" i="2"/>
  <c r="AG1062" i="2"/>
  <c r="AH883" i="2"/>
  <c r="AG1131" i="2"/>
  <c r="AH1542" i="2"/>
  <c r="AG803" i="2"/>
  <c r="AG235" i="2"/>
  <c r="AG4099" i="2"/>
  <c r="AG1122" i="2"/>
  <c r="AH971" i="2"/>
  <c r="AG1014" i="2"/>
  <c r="AG1518" i="2"/>
  <c r="AH379" i="2"/>
  <c r="AH959" i="2"/>
  <c r="AH903" i="2"/>
  <c r="AH1914" i="2"/>
  <c r="AG1431" i="2"/>
  <c r="AH4355" i="2"/>
  <c r="AH358" i="2"/>
  <c r="AG874" i="2"/>
  <c r="AH954" i="2"/>
  <c r="AH1462" i="2"/>
  <c r="AG207" i="2"/>
  <c r="AH687" i="2"/>
  <c r="AH259" i="2"/>
  <c r="AG610" i="2"/>
  <c r="AH1418" i="2"/>
  <c r="AH1934" i="2"/>
  <c r="AH3039" i="2"/>
  <c r="AH4379" i="2"/>
  <c r="AG378" i="2"/>
  <c r="AG1086" i="2"/>
  <c r="AG1358" i="2"/>
  <c r="AH1903" i="2"/>
  <c r="AH355" i="2"/>
  <c r="AH1246" i="2"/>
  <c r="AH615" i="2"/>
  <c r="AH4211" i="2"/>
  <c r="AH642" i="2"/>
  <c r="AH986" i="2"/>
  <c r="AH1814" i="2"/>
  <c r="AH1038" i="2"/>
  <c r="AG1962" i="2"/>
  <c r="AG1283" i="2"/>
  <c r="AG91" i="2"/>
  <c r="AH1239" i="2"/>
  <c r="AH1602" i="2"/>
  <c r="AG1071" i="2"/>
  <c r="AG411" i="2"/>
  <c r="AG59" i="2"/>
  <c r="AH1574" i="2"/>
  <c r="AH3115" i="2"/>
  <c r="AG474" i="2"/>
  <c r="AG986" i="2"/>
  <c r="AG1078" i="2"/>
  <c r="AG1582" i="2"/>
  <c r="AH743" i="2"/>
  <c r="AG1367" i="2"/>
  <c r="AG1311" i="2"/>
  <c r="AH79" i="2"/>
  <c r="AH3695" i="2"/>
  <c r="AH4451" i="2"/>
  <c r="AH418" i="2"/>
  <c r="AG938" i="2"/>
  <c r="AH1022" i="2"/>
  <c r="AH1526" i="2"/>
  <c r="AH475" i="2"/>
  <c r="AH1051" i="2"/>
  <c r="AH627" i="2"/>
  <c r="AG674" i="2"/>
  <c r="AH1486" i="2"/>
  <c r="AH115" i="2"/>
  <c r="AH3723" i="2"/>
  <c r="AH4475" i="2"/>
  <c r="AG442" i="2"/>
  <c r="AG1150" i="2"/>
  <c r="AG1486" i="2"/>
  <c r="AH2739" i="2"/>
  <c r="AH1487" i="2"/>
  <c r="AH1310" i="2"/>
  <c r="AH803" i="2"/>
  <c r="AH4403" i="2"/>
  <c r="AH710" i="2"/>
  <c r="AH1170" i="2"/>
  <c r="AH1906" i="2"/>
  <c r="AG1310" i="2"/>
  <c r="AH187" i="2"/>
  <c r="AG1375" i="2"/>
  <c r="AG307" i="2"/>
  <c r="AH3095" i="2"/>
  <c r="AH1734" i="2"/>
  <c r="AH1367" i="2"/>
  <c r="AG783" i="2"/>
  <c r="AG539" i="2"/>
  <c r="AH1766" i="2"/>
  <c r="AH67" i="2"/>
  <c r="AG1030" i="2"/>
  <c r="AH1922" i="2"/>
  <c r="AG895" i="2"/>
  <c r="AG67" i="2"/>
  <c r="AG1143" i="2"/>
  <c r="AH131" i="2"/>
  <c r="AG3295" i="2"/>
  <c r="AH59" i="2"/>
  <c r="AH1251" i="2"/>
  <c r="AH1767" i="2"/>
  <c r="AG723" i="2"/>
  <c r="AH1186" i="2"/>
  <c r="AH1223" i="2"/>
  <c r="AG151" i="2"/>
  <c r="AH1331" i="2"/>
  <c r="AH1478" i="2"/>
  <c r="AG343" i="2"/>
  <c r="AG1623" i="2"/>
  <c r="AG687" i="2"/>
  <c r="AG1939" i="2"/>
  <c r="AG815" i="2"/>
  <c r="AH1254" i="2"/>
  <c r="AG1523" i="2"/>
  <c r="AH367" i="2"/>
  <c r="AG822" i="2"/>
  <c r="AG914" i="2"/>
  <c r="AG1418" i="2"/>
  <c r="AH103" i="2"/>
  <c r="AH411" i="2"/>
  <c r="AG51" i="2"/>
  <c r="AH554" i="2"/>
  <c r="AH1374" i="2"/>
  <c r="AH1882" i="2"/>
  <c r="AG1339" i="2"/>
  <c r="AH4311" i="2"/>
  <c r="AH326" i="2"/>
  <c r="AH834" i="2"/>
  <c r="AH922" i="2"/>
  <c r="AH1430" i="2"/>
  <c r="AH139" i="2"/>
  <c r="AH507" i="2"/>
  <c r="AG115" i="2"/>
  <c r="AG131" i="2"/>
  <c r="AG823" i="2"/>
  <c r="AH1671" i="2"/>
  <c r="AG4479" i="2"/>
  <c r="AG675" i="2"/>
  <c r="AH1419" i="2"/>
  <c r="AH1158" i="2"/>
  <c r="AH1670" i="2"/>
  <c r="AH223" i="2"/>
  <c r="AG979" i="2"/>
  <c r="AG2087" i="2"/>
  <c r="AG319" i="2"/>
  <c r="AG1051" i="2"/>
  <c r="AG2139" i="2"/>
  <c r="AG195" i="2"/>
  <c r="AG903" i="2"/>
  <c r="AG3947" i="2"/>
  <c r="AH1318" i="2"/>
  <c r="AH123" i="2"/>
  <c r="AG1755" i="2"/>
  <c r="AH1339" i="2"/>
  <c r="AH463" i="2"/>
  <c r="AG2323" i="2"/>
  <c r="AG259" i="2"/>
  <c r="AG995" i="2"/>
  <c r="AG866" i="2"/>
  <c r="AH1382" i="2"/>
  <c r="AG387" i="2"/>
  <c r="AG2371" i="2"/>
  <c r="AH1799" i="2"/>
  <c r="AH731" i="2"/>
  <c r="AG954" i="2"/>
  <c r="AG1046" i="2"/>
  <c r="AG1550" i="2"/>
  <c r="AH563" i="2"/>
  <c r="AH1143" i="2"/>
  <c r="AH723" i="2"/>
  <c r="AH682" i="2"/>
  <c r="AH1502" i="2"/>
  <c r="AG139" i="2"/>
  <c r="AH3747" i="2"/>
  <c r="AH4499" i="2"/>
  <c r="AH450" i="2"/>
  <c r="AG970" i="2"/>
  <c r="AH1054" i="2"/>
  <c r="AH1558" i="2"/>
  <c r="AH651" i="2"/>
  <c r="AG1271" i="2"/>
  <c r="AH815" i="2"/>
  <c r="AG271" i="2"/>
  <c r="AG1007" i="2"/>
  <c r="AG2039" i="2"/>
  <c r="AG171" i="2"/>
  <c r="AG859" i="2"/>
  <c r="AG3535" i="2"/>
  <c r="AH1282" i="2"/>
  <c r="AH1798" i="2"/>
  <c r="AG435" i="2"/>
  <c r="AG1175" i="2"/>
  <c r="AG2463" i="2"/>
  <c r="AG507" i="2"/>
  <c r="AG1239" i="2"/>
  <c r="AH2511" i="2"/>
  <c r="AG355" i="2"/>
  <c r="AG1083" i="2"/>
  <c r="AG930" i="2"/>
  <c r="AH1446" i="2"/>
  <c r="AG487" i="2"/>
  <c r="AH2639" i="2"/>
  <c r="AH2003" i="2"/>
  <c r="AH823" i="2"/>
  <c r="AG1022" i="2"/>
  <c r="AG1106" i="2"/>
  <c r="AG1610" i="2"/>
  <c r="AH927" i="2"/>
  <c r="AG3191" i="2"/>
  <c r="AH1083" i="2"/>
  <c r="AH746" i="2"/>
  <c r="AH1566" i="2"/>
  <c r="AH435" i="2"/>
  <c r="AH3835" i="2"/>
  <c r="AG3682" i="2"/>
  <c r="AH514" i="2"/>
  <c r="AG1038" i="2"/>
  <c r="AH1114" i="2"/>
  <c r="AH1618" i="2"/>
  <c r="AH1019" i="2"/>
  <c r="AG3739" i="2"/>
  <c r="AH1187" i="2"/>
  <c r="AG367" i="2"/>
  <c r="AG1095" i="2"/>
  <c r="AG2231" i="2"/>
  <c r="AG223" i="2"/>
  <c r="AG947" i="2"/>
  <c r="AG4335" i="2"/>
  <c r="AH1350" i="2"/>
  <c r="AH1858" i="2"/>
  <c r="AG531" i="2"/>
  <c r="AH1271" i="2"/>
  <c r="AG1866" i="2"/>
  <c r="AG595" i="2"/>
  <c r="AG1331" i="2"/>
  <c r="AH2871" i="2"/>
  <c r="AG451" i="2"/>
  <c r="AG1187" i="2"/>
  <c r="AG998" i="2"/>
  <c r="AH1510" i="2"/>
  <c r="AG759" i="2"/>
  <c r="AH519" i="2"/>
  <c r="AG2547" i="2"/>
  <c r="AG1487" i="2"/>
  <c r="AH1095" i="2"/>
  <c r="AH1199" i="2"/>
  <c r="AH938" i="2"/>
  <c r="AH1006" i="2"/>
  <c r="AG1210" i="2"/>
  <c r="AG1274" i="2"/>
  <c r="AG1470" i="2"/>
  <c r="AG1530" i="2"/>
  <c r="AG1726" i="2"/>
  <c r="AG1790" i="2"/>
  <c r="AG19" i="2"/>
  <c r="AG79" i="2"/>
  <c r="AH307" i="2"/>
  <c r="AH399" i="2"/>
  <c r="AH675" i="2"/>
  <c r="AH1591" i="2"/>
  <c r="AH771" i="2"/>
  <c r="AH2427" i="2"/>
  <c r="AH1039" i="2"/>
  <c r="AG3591" i="2"/>
  <c r="AH1131" i="2"/>
  <c r="AG1443" i="2"/>
  <c r="AG4383" i="2"/>
  <c r="AH2243" i="2"/>
  <c r="AH1755" i="2"/>
  <c r="AG1875" i="2"/>
  <c r="AH1634" i="2"/>
  <c r="AH1890" i="2"/>
  <c r="AH195" i="2"/>
  <c r="AG575" i="2"/>
  <c r="AG939" i="2"/>
  <c r="AH1319" i="2"/>
  <c r="AG1995" i="2"/>
  <c r="AH331" i="2"/>
  <c r="AH699" i="2"/>
  <c r="AH1059" i="2"/>
  <c r="AH1431" i="2"/>
  <c r="AH2199" i="2"/>
  <c r="AG3487" i="2"/>
  <c r="AH207" i="2"/>
  <c r="AH547" i="2"/>
  <c r="AH915" i="2"/>
  <c r="AG1319" i="2"/>
  <c r="AG4147" i="2"/>
  <c r="AH1070" i="2"/>
  <c r="AG1342" i="2"/>
  <c r="AG1594" i="2"/>
  <c r="AG1850" i="2"/>
  <c r="AH151" i="2"/>
  <c r="AH499" i="2"/>
  <c r="AH859" i="2"/>
  <c r="AG1263" i="2"/>
  <c r="AH1847" i="2"/>
  <c r="AG2939" i="2"/>
  <c r="AG1563" i="2"/>
  <c r="AG1983" i="2"/>
  <c r="AH1702" i="2"/>
  <c r="AH1958" i="2"/>
  <c r="AG295" i="2"/>
  <c r="AG663" i="2"/>
  <c r="AG1031" i="2"/>
  <c r="AH1407" i="2"/>
  <c r="AG2187" i="2"/>
  <c r="AH427" i="2"/>
  <c r="AH791" i="2"/>
  <c r="AH1155" i="2"/>
  <c r="AH1639" i="2"/>
  <c r="AH2383" i="2"/>
  <c r="AG4283" i="2"/>
  <c r="AH271" i="2"/>
  <c r="AH639" i="2"/>
  <c r="AH1007" i="2"/>
  <c r="AG1407" i="2"/>
  <c r="AH874" i="2"/>
  <c r="AH1134" i="2"/>
  <c r="AG1406" i="2"/>
  <c r="AG1658" i="2"/>
  <c r="AG1914" i="2"/>
  <c r="AG211" i="2"/>
  <c r="AH583" i="2"/>
  <c r="AH947" i="2"/>
  <c r="AG1355" i="2"/>
  <c r="AH2051" i="2"/>
  <c r="AH3067" i="2"/>
  <c r="AG1663" i="2"/>
  <c r="AG2075" i="2"/>
  <c r="AG2175" i="2"/>
  <c r="AG2267" i="2"/>
  <c r="AH2803" i="2"/>
  <c r="AG3603" i="2"/>
  <c r="AG2363" i="2"/>
  <c r="AH1515" i="2"/>
  <c r="AH2663" i="2"/>
  <c r="AH1787" i="2"/>
  <c r="AG3799" i="2"/>
  <c r="AH1875" i="2"/>
  <c r="AG4395" i="2"/>
  <c r="AH2175" i="2"/>
  <c r="AH2267" i="2"/>
  <c r="AG2555" i="2"/>
  <c r="AG2775" i="2"/>
  <c r="AG3923" i="2"/>
  <c r="AG4123" i="2"/>
  <c r="AH1915" i="2"/>
  <c r="AH2015" i="2"/>
  <c r="AH3275" i="2"/>
  <c r="AH1503" i="2"/>
  <c r="AH2303" i="2"/>
  <c r="AH3383" i="2"/>
  <c r="AH1603" i="2"/>
  <c r="AH2395" i="2"/>
  <c r="AG2675" i="2"/>
  <c r="AG2823" i="2"/>
  <c r="AG3679" i="2"/>
  <c r="AG4087" i="2"/>
  <c r="AG2451" i="2"/>
  <c r="AG2927" i="2"/>
  <c r="AG4007" i="2"/>
  <c r="AH1615" i="2"/>
  <c r="AH1983" i="2"/>
  <c r="AH2363" i="2"/>
  <c r="AG3079" i="2"/>
  <c r="AG3511" i="2"/>
  <c r="AG4307" i="2"/>
  <c r="AG1719" i="2"/>
  <c r="AH2111" i="2"/>
  <c r="AH2487" i="2"/>
  <c r="AG2915" i="2"/>
  <c r="AG4271" i="2"/>
  <c r="AH2567" i="2"/>
  <c r="AG3015" i="2"/>
  <c r="AG4207" i="2"/>
  <c r="AH1695" i="2"/>
  <c r="AH2075" i="2"/>
  <c r="AH2451" i="2"/>
  <c r="AH3179" i="2"/>
  <c r="AG3715" i="2"/>
  <c r="AG4503" i="2"/>
  <c r="AH1811" i="2"/>
  <c r="AH2211" i="2"/>
  <c r="AG2583" i="2"/>
  <c r="AG3475" i="2"/>
  <c r="AG4467" i="2"/>
  <c r="AG3879" i="2"/>
  <c r="AG3067" i="2"/>
  <c r="AH3167" i="2"/>
  <c r="AH3475" i="2"/>
  <c r="AG111" i="2"/>
  <c r="AH3579" i="2"/>
  <c r="AH3263" i="2"/>
  <c r="AH3983" i="2"/>
  <c r="AH3371" i="2"/>
  <c r="AH4087" i="2"/>
  <c r="AH3679" i="2"/>
  <c r="AH4371" i="2"/>
  <c r="AH3775" i="2"/>
  <c r="AH3879" i="2"/>
  <c r="AH4467" i="2"/>
  <c r="AG3787" i="2"/>
  <c r="AG1787" i="2"/>
  <c r="AH2279" i="2"/>
  <c r="AG2595" i="2"/>
  <c r="AH1891" i="2"/>
  <c r="AG2687" i="2"/>
  <c r="AH2187" i="2"/>
  <c r="AG3451" i="2"/>
  <c r="AG3655" i="2"/>
  <c r="AG4255" i="2"/>
  <c r="AG4443" i="2"/>
  <c r="AG2015" i="2"/>
  <c r="AG2111" i="2"/>
  <c r="AG3103" i="2"/>
  <c r="AH3199" i="2"/>
  <c r="AG4359" i="2"/>
  <c r="AH1731" i="2"/>
  <c r="AG3523" i="2"/>
  <c r="AG4135" i="2"/>
  <c r="AH4007" i="2"/>
  <c r="AH4295" i="2"/>
  <c r="AG2243" i="2"/>
  <c r="AG3199" i="2"/>
  <c r="AG3499" i="2"/>
  <c r="AG2511" i="2"/>
  <c r="AH3499" i="2"/>
  <c r="AG4295" i="2"/>
  <c r="AG1651" i="2"/>
  <c r="AG2395" i="2"/>
  <c r="AG3563" i="2"/>
  <c r="AG1847" i="2"/>
  <c r="AH2615" i="2"/>
  <c r="AG4319" i="2"/>
  <c r="AH3603" i="2"/>
  <c r="AG3995" i="2"/>
  <c r="AH2407" i="2"/>
  <c r="AG1731" i="2"/>
  <c r="AG2487" i="2"/>
  <c r="AG3763" i="2"/>
  <c r="AG2147" i="2"/>
  <c r="AH2951" i="2"/>
  <c r="AH3079" i="2"/>
  <c r="AH3911" i="2"/>
  <c r="AG1823" i="2"/>
  <c r="AG3127" i="2"/>
  <c r="AH4395" i="2"/>
  <c r="AG2223" i="2"/>
  <c r="AH1663" i="2"/>
  <c r="AG3615" i="2"/>
  <c r="AG3263" i="2"/>
  <c r="AH2603" i="2"/>
  <c r="AH2031" i="2"/>
  <c r="AG1607" i="2"/>
  <c r="AG1767" i="2"/>
  <c r="AH2979" i="2"/>
  <c r="AG4183" i="2"/>
  <c r="AH3935" i="2"/>
  <c r="AH4319" i="2"/>
  <c r="AH2139" i="2"/>
  <c r="AG2539" i="2"/>
  <c r="AH2163" i="2"/>
  <c r="AG3115" i="2"/>
  <c r="AG3371" i="2"/>
  <c r="AG2991" i="2"/>
  <c r="AH2527" i="2"/>
  <c r="AH3523" i="2"/>
  <c r="AG1743" i="2"/>
  <c r="AG4159" i="2"/>
  <c r="AG1603" i="2"/>
  <c r="AG1967" i="2"/>
  <c r="AG2351" i="2"/>
  <c r="AG3051" i="2"/>
  <c r="AG3463" i="2"/>
  <c r="AG4267" i="2"/>
  <c r="AH1683" i="2"/>
  <c r="AG2103" i="2"/>
  <c r="AG2475" i="2"/>
  <c r="AH2887" i="2"/>
  <c r="AG4031" i="2"/>
  <c r="AH3027" i="2"/>
  <c r="AH4043" i="2"/>
  <c r="AH3451" i="2"/>
  <c r="AH4431" i="2"/>
  <c r="AH4255" i="2"/>
  <c r="AG2847" i="2"/>
  <c r="AH3855" i="2"/>
  <c r="AH3239" i="2"/>
  <c r="AH4346" i="2"/>
  <c r="AH3858" i="2"/>
  <c r="AH4314" i="2"/>
  <c r="AH3643" i="2"/>
  <c r="AH4138" i="2"/>
  <c r="AH4098" i="2"/>
  <c r="AH2755" i="2"/>
  <c r="AH4354" i="2"/>
  <c r="AG3690" i="2"/>
  <c r="AH3554" i="2"/>
  <c r="AH3898" i="2"/>
  <c r="AG2786" i="2"/>
  <c r="AH4183" i="2"/>
  <c r="AH1575" i="2"/>
  <c r="AH1995" i="2"/>
  <c r="AH2371" i="2"/>
  <c r="AH2835" i="2"/>
  <c r="AG3855" i="2"/>
  <c r="AG1811" i="2"/>
  <c r="AG2211" i="2"/>
  <c r="AH2595" i="2"/>
  <c r="AH3311" i="2"/>
  <c r="AG3971" i="2"/>
  <c r="AG1539" i="2"/>
  <c r="AG1951" i="2"/>
  <c r="AG2339" i="2"/>
  <c r="AH2715" i="2"/>
  <c r="AG3727" i="2"/>
  <c r="AG3311" i="2"/>
  <c r="AH3703" i="2"/>
  <c r="AH4111" i="2"/>
  <c r="AH4491" i="2"/>
  <c r="AG1515" i="2"/>
  <c r="AG1931" i="2"/>
  <c r="AG2315" i="2"/>
  <c r="AH2699" i="2"/>
  <c r="AG3703" i="2"/>
  <c r="AG4491" i="2"/>
  <c r="AH1743" i="2"/>
  <c r="AH2127" i="2"/>
  <c r="AG2527" i="2"/>
  <c r="AH3227" i="2"/>
  <c r="AG3815" i="2"/>
  <c r="AH1867" i="2"/>
  <c r="AH2255" i="2"/>
  <c r="AG2639" i="2"/>
  <c r="AG3579" i="2"/>
  <c r="AG4371" i="2"/>
  <c r="AH3211" i="2"/>
  <c r="AH3627" i="2"/>
  <c r="AH4031" i="2"/>
  <c r="AH4419" i="2"/>
  <c r="AG4195" i="2"/>
  <c r="AH1835" i="2"/>
  <c r="AH2231" i="2"/>
  <c r="AG2623" i="2"/>
  <c r="AG3547" i="2"/>
  <c r="AG4347" i="2"/>
  <c r="AG1683" i="2"/>
  <c r="AG2063" i="2"/>
  <c r="AG2443" i="2"/>
  <c r="AH3155" i="2"/>
  <c r="AG3667" i="2"/>
  <c r="AG4455" i="2"/>
  <c r="AH1779" i="2"/>
  <c r="AG2199" i="2"/>
  <c r="AH2555" i="2"/>
  <c r="AH3003" i="2"/>
  <c r="AG4231" i="2"/>
  <c r="AH3127" i="2"/>
  <c r="AH3547" i="2"/>
  <c r="AH3959" i="2"/>
  <c r="AH4347" i="2"/>
  <c r="AG572" i="2"/>
  <c r="AG2951" i="2"/>
  <c r="AH3347" i="2"/>
  <c r="AH3739" i="2"/>
  <c r="AH4147" i="2"/>
  <c r="AH4290" i="2"/>
  <c r="AH3754" i="2"/>
  <c r="AH3682" i="2"/>
  <c r="AG3258" i="2"/>
  <c r="AG1351" i="2"/>
  <c r="AG4298" i="2"/>
  <c r="AG2878" i="2"/>
  <c r="AG3155" i="2"/>
  <c r="AH3850" i="2"/>
  <c r="AH4050" i="2"/>
  <c r="AH4498" i="2"/>
  <c r="AG2503" i="2"/>
  <c r="AH4250" i="2"/>
  <c r="AH4271" i="2"/>
  <c r="AG3167" i="2"/>
  <c r="AG1695" i="2"/>
  <c r="AH2087" i="2"/>
  <c r="AH2463" i="2"/>
  <c r="AH2939" i="2"/>
  <c r="AG4055" i="2"/>
  <c r="AG1551" i="2"/>
  <c r="AG1915" i="2"/>
  <c r="AG2303" i="2"/>
  <c r="AG2887" i="2"/>
  <c r="AH3407" i="2"/>
  <c r="AG4171" i="2"/>
  <c r="AG1639" i="2"/>
  <c r="AG2051" i="2"/>
  <c r="AG2427" i="2"/>
  <c r="AH2847" i="2"/>
  <c r="AG3935" i="2"/>
  <c r="AG2979" i="2"/>
  <c r="AG3407" i="2"/>
  <c r="AH3799" i="2"/>
  <c r="AH4207" i="2"/>
  <c r="AG1615" i="2"/>
  <c r="AG2031" i="2"/>
  <c r="AG2407" i="2"/>
  <c r="AG2859" i="2"/>
  <c r="AG3911" i="2"/>
  <c r="AG2755" i="2"/>
  <c r="AH1823" i="2"/>
  <c r="AH2223" i="2"/>
  <c r="AG2651" i="2"/>
  <c r="AH3335" i="2"/>
  <c r="AG4019" i="2"/>
  <c r="AH1551" i="2"/>
  <c r="AH1967" i="2"/>
  <c r="AH2351" i="2"/>
  <c r="AG2739" i="2"/>
  <c r="AG3775" i="2"/>
  <c r="AH3323" i="2"/>
  <c r="AH3727" i="2"/>
  <c r="AH4135" i="2"/>
  <c r="AH1523" i="2"/>
  <c r="AH1939" i="2"/>
  <c r="AH2323" i="2"/>
  <c r="AG2727" i="2"/>
  <c r="AG3751" i="2"/>
  <c r="AG1779" i="2"/>
  <c r="AG2163" i="2"/>
  <c r="AH2539" i="2"/>
  <c r="AH3247" i="2"/>
  <c r="AG3867" i="2"/>
  <c r="AG1903" i="2"/>
  <c r="AG2291" i="2"/>
  <c r="AH2651" i="2"/>
  <c r="AG3627" i="2"/>
  <c r="AG4419" i="2"/>
  <c r="AG3247" i="2"/>
  <c r="AH3655" i="2"/>
  <c r="AH4055" i="2"/>
  <c r="AH4443" i="2"/>
  <c r="AG2615" i="2"/>
  <c r="AG3039" i="2"/>
  <c r="AH3439" i="2"/>
  <c r="AH3843" i="2"/>
  <c r="AH4243" i="2"/>
  <c r="AH4458" i="2"/>
  <c r="AH3970" i="2"/>
  <c r="AH4042" i="2"/>
  <c r="AH3546" i="2"/>
  <c r="AG1863" i="2"/>
  <c r="AG4106" i="2"/>
  <c r="AG3450" i="2"/>
  <c r="AH4210" i="2"/>
  <c r="AH3746" i="2"/>
  <c r="AH3634" i="2"/>
  <c r="AG3210" i="2"/>
  <c r="AG3049" i="2"/>
  <c r="AH1707" i="2"/>
  <c r="AG2127" i="2"/>
  <c r="AH2503" i="2"/>
  <c r="AG2967" i="2"/>
  <c r="AG4111" i="2"/>
  <c r="AH1563" i="2"/>
  <c r="AH1931" i="2"/>
  <c r="AH2315" i="2"/>
  <c r="AH2927" i="2"/>
  <c r="AH3431" i="2"/>
  <c r="AG4219" i="2"/>
  <c r="AH1651" i="2"/>
  <c r="AH2063" i="2"/>
  <c r="AH2443" i="2"/>
  <c r="AG2871" i="2"/>
  <c r="AG3983" i="2"/>
  <c r="AH2991" i="2"/>
  <c r="AH3419" i="2"/>
  <c r="AH3831" i="2"/>
  <c r="AH4231" i="2"/>
  <c r="AH1623" i="2"/>
  <c r="AH2039" i="2"/>
  <c r="AH2419" i="2"/>
  <c r="AH2903" i="2"/>
  <c r="AG3959" i="2"/>
  <c r="AG1503" i="2"/>
  <c r="AG1867" i="2"/>
  <c r="AG2255" i="2"/>
  <c r="AH2687" i="2"/>
  <c r="AH3359" i="2"/>
  <c r="AG4075" i="2"/>
  <c r="AG1591" i="2"/>
  <c r="AG2003" i="2"/>
  <c r="AG2383" i="2"/>
  <c r="AH2775" i="2"/>
  <c r="AG3831" i="2"/>
  <c r="AG3359" i="2"/>
  <c r="AH3751" i="2"/>
  <c r="AH4159" i="2"/>
  <c r="AG2715" i="2"/>
  <c r="AG3143" i="2"/>
  <c r="AH3535" i="2"/>
  <c r="AH3947" i="2"/>
  <c r="AH4335" i="2"/>
  <c r="AH3586" i="2"/>
  <c r="AH4170" i="2"/>
  <c r="AH4362" i="2"/>
  <c r="AH3962" i="2"/>
  <c r="AG4138" i="2"/>
  <c r="AH4058" i="2"/>
  <c r="AH4450" i="2"/>
  <c r="AH3954" i="2"/>
  <c r="AH4010" i="2"/>
  <c r="AH3530" i="2"/>
  <c r="AG4362" i="2"/>
  <c r="AH2623" i="2"/>
  <c r="AH2727" i="2"/>
  <c r="AH3051" i="2"/>
  <c r="AG3179" i="2"/>
  <c r="AH4154" i="2"/>
  <c r="AG3914" i="2"/>
  <c r="AG3402" i="2"/>
  <c r="AG2183" i="2"/>
  <c r="AH2859" i="2"/>
  <c r="AG3275" i="2"/>
  <c r="AH3866" i="2"/>
  <c r="AH3832" i="2"/>
  <c r="AH2967" i="2"/>
  <c r="AH3563" i="2"/>
  <c r="AH3763" i="2"/>
  <c r="AG3383" i="2"/>
  <c r="AH3867" i="2"/>
  <c r="AH3463" i="2"/>
  <c r="AH3971" i="2"/>
  <c r="AH4171" i="2"/>
  <c r="AH4267" i="2"/>
  <c r="AH3698" i="2"/>
  <c r="AH4359" i="2"/>
  <c r="AH4162" i="2"/>
  <c r="AH4426" i="2"/>
  <c r="AH3602" i="2"/>
  <c r="AH4234" i="2"/>
  <c r="AH4018" i="2"/>
  <c r="AH3578" i="2"/>
  <c r="AG4330" i="2"/>
  <c r="AH4090" i="2"/>
  <c r="AH3674" i="2"/>
  <c r="AG3722" i="2"/>
  <c r="AH3762" i="2"/>
  <c r="AG3290" i="2"/>
  <c r="AH3978" i="2"/>
  <c r="AH3562" i="2"/>
  <c r="AH4298" i="2"/>
  <c r="AH3690" i="2"/>
  <c r="AG2985" i="2"/>
  <c r="AH4146" i="2"/>
  <c r="AG4426" i="2"/>
  <c r="AH3994" i="2"/>
  <c r="AG4202" i="2"/>
  <c r="AH4378" i="2"/>
  <c r="AG3626" i="2"/>
  <c r="AH2547" i="2"/>
  <c r="AG2663" i="2"/>
  <c r="AG3003" i="2"/>
  <c r="AG3095" i="2"/>
  <c r="AH3395" i="2"/>
  <c r="AH3787" i="2"/>
  <c r="AH3895" i="2"/>
  <c r="AH4195" i="2"/>
  <c r="AH3487" i="2"/>
  <c r="AH4283" i="2"/>
  <c r="AG3786" i="2"/>
  <c r="AH4394" i="2"/>
  <c r="AH4074" i="2"/>
  <c r="AH3818" i="2"/>
  <c r="AH4258" i="2"/>
  <c r="AH3890" i="2"/>
  <c r="AH3706" i="2"/>
  <c r="AG2247" i="2"/>
  <c r="AG3882" i="2"/>
  <c r="AG3274" i="2"/>
  <c r="AH3802" i="2"/>
  <c r="AH3538" i="2"/>
  <c r="AH3882" i="2"/>
  <c r="AG3418" i="2"/>
  <c r="AG1927" i="2"/>
  <c r="AH4034" i="2"/>
  <c r="AH3810" i="2"/>
  <c r="AH4338" i="2"/>
  <c r="AG2754" i="2"/>
  <c r="AG3386" i="2"/>
  <c r="AH4410" i="2"/>
  <c r="AG1479" i="2"/>
  <c r="AG4170" i="2"/>
  <c r="AG3818" i="2"/>
  <c r="AH3610" i="2"/>
  <c r="AH9" i="2"/>
  <c r="AH2583" i="2"/>
  <c r="AH2915" i="2"/>
  <c r="AH3015" i="2"/>
  <c r="AG3335" i="2"/>
  <c r="AG3431" i="2"/>
  <c r="AH3715" i="2"/>
  <c r="AH3815" i="2"/>
  <c r="AH4123" i="2"/>
  <c r="AH4219" i="2"/>
  <c r="AH4503" i="2"/>
  <c r="AH4202" i="2"/>
  <c r="AH4418" i="2"/>
  <c r="AH3730" i="2"/>
  <c r="AH3914" i="2"/>
  <c r="AH3626" i="2"/>
  <c r="AH4002" i="2"/>
  <c r="AG3134" i="2"/>
  <c r="AG3514" i="2"/>
  <c r="AG2963" i="2"/>
  <c r="AG3850" i="2"/>
  <c r="AG3354" i="2"/>
  <c r="AG2439" i="2"/>
  <c r="AG2690" i="2"/>
  <c r="AH3826" i="2"/>
  <c r="AH3722" i="2"/>
  <c r="AH4330" i="2"/>
  <c r="AH4178" i="2"/>
  <c r="AH4482" i="2"/>
  <c r="AH3666" i="2"/>
  <c r="AG2942" i="2"/>
  <c r="AH3618" i="2"/>
  <c r="AG3754" i="2"/>
  <c r="AG4234" i="2"/>
  <c r="AG3322" i="2"/>
  <c r="AH3738" i="2"/>
  <c r="AH3667" i="2"/>
  <c r="AH4075" i="2"/>
  <c r="AH4455" i="2"/>
  <c r="AH3986" i="2"/>
  <c r="AH3522" i="2"/>
  <c r="AG2658" i="2"/>
  <c r="AH4474" i="2"/>
  <c r="AG700" i="2"/>
  <c r="AG4010" i="2"/>
  <c r="AH4442" i="2"/>
  <c r="AH3594" i="2"/>
  <c r="AH3570" i="2"/>
  <c r="AH4226" i="2"/>
  <c r="AH4370" i="2"/>
  <c r="AH4026" i="2"/>
  <c r="AG3658" i="2"/>
  <c r="AG3070" i="2"/>
  <c r="AH111" i="2"/>
  <c r="AG2803" i="2"/>
  <c r="AH3191" i="2"/>
  <c r="AH3591" i="2"/>
  <c r="AH3995" i="2"/>
  <c r="AH4383" i="2"/>
  <c r="AH3786" i="2"/>
  <c r="AH3658" i="2"/>
  <c r="AH4322" i="2"/>
  <c r="AH4466" i="2"/>
  <c r="AG3562" i="2"/>
  <c r="AH4066" i="2"/>
  <c r="AH4194" i="2"/>
  <c r="AH3642" i="2"/>
  <c r="AG4394" i="2"/>
  <c r="AG4490" i="2"/>
  <c r="AH4506" i="2"/>
  <c r="AH2675" i="2"/>
  <c r="AH3103" i="2"/>
  <c r="AH3511" i="2"/>
  <c r="AH3923" i="2"/>
  <c r="AH4307" i="2"/>
  <c r="AH4344" i="2"/>
  <c r="AH4130" i="2"/>
  <c r="AH4274" i="2"/>
  <c r="AH3834" i="2"/>
  <c r="AG3978" i="2"/>
  <c r="AH3930" i="2"/>
  <c r="AH4402" i="2"/>
  <c r="AH3906" i="2"/>
  <c r="AH3922" i="2"/>
  <c r="AG3466" i="2"/>
  <c r="AG1991" i="2"/>
  <c r="AG4042" i="2"/>
  <c r="AH4122" i="2"/>
  <c r="AH4306" i="2"/>
  <c r="AH3874" i="2"/>
  <c r="AH3794" i="2"/>
  <c r="AG3338" i="2"/>
  <c r="AG1735" i="2"/>
  <c r="AG3194" i="2"/>
  <c r="AG1415" i="2"/>
  <c r="AH3938" i="2"/>
  <c r="AH4106" i="2"/>
  <c r="AH4282" i="2"/>
  <c r="AG4074" i="2"/>
  <c r="AG3482" i="2"/>
  <c r="AG2899" i="2"/>
  <c r="AG2903" i="2"/>
  <c r="AH3295" i="2"/>
  <c r="AH3691" i="2"/>
  <c r="AH4099" i="2"/>
  <c r="AH4479" i="2"/>
  <c r="AH4114" i="2"/>
  <c r="AH3714" i="2"/>
  <c r="AG2814" i="2"/>
  <c r="AG3594" i="2"/>
  <c r="AG4266" i="2"/>
  <c r="AH3778" i="2"/>
  <c r="AH3650" i="2"/>
  <c r="AH4242" i="2"/>
  <c r="AH4434" i="2"/>
  <c r="AG3946" i="2"/>
  <c r="AG3226" i="2"/>
  <c r="AG1223" i="2"/>
  <c r="AH2823" i="2"/>
  <c r="AG3227" i="2"/>
  <c r="AH3615" i="2"/>
  <c r="AH4019" i="2"/>
  <c r="AH4407" i="2"/>
  <c r="AH3842" i="2"/>
  <c r="AH3946" i="2"/>
  <c r="AH4386" i="2"/>
  <c r="AH4490" i="2"/>
  <c r="AH4218" i="2"/>
  <c r="AG3530" i="2"/>
  <c r="AH4186" i="2"/>
  <c r="AG828" i="2"/>
  <c r="AH4082" i="2"/>
  <c r="AH4266" i="2"/>
  <c r="AH3770" i="2"/>
  <c r="AG4458" i="2"/>
  <c r="AG2626" i="2"/>
  <c r="AF4059" i="2"/>
  <c r="B4059" i="2" s="1"/>
  <c r="AF3515" i="2"/>
  <c r="AF4475" i="2"/>
  <c r="AF4399" i="2"/>
  <c r="B4399" i="2" s="1"/>
  <c r="AF4315" i="2"/>
  <c r="B4315" i="2" s="1"/>
  <c r="AF3595" i="2"/>
  <c r="B3595" i="2" s="1"/>
  <c r="AF3467" i="2"/>
  <c r="B3467" i="2" s="1"/>
  <c r="AF71" i="2"/>
  <c r="B71" i="2" s="1"/>
  <c r="AF4471" i="2"/>
  <c r="B4471" i="2" s="1"/>
  <c r="AF4351" i="2"/>
  <c r="B4351" i="2" s="1"/>
  <c r="AF4235" i="2"/>
  <c r="B4235" i="2" s="1"/>
  <c r="AF4187" i="2"/>
  <c r="B4187" i="2" s="1"/>
  <c r="AF4127" i="2"/>
  <c r="B4127" i="2" s="1"/>
  <c r="AF4091" i="2"/>
  <c r="B4091" i="2" s="1"/>
  <c r="AF4027" i="2"/>
  <c r="B4027" i="2" s="1"/>
  <c r="AF3975" i="2"/>
  <c r="AF3915" i="2"/>
  <c r="AF3851" i="2"/>
  <c r="B3851" i="2" s="1"/>
  <c r="AF3819" i="2"/>
  <c r="B3819" i="2" s="1"/>
  <c r="AF3743" i="2"/>
  <c r="B3743" i="2" s="1"/>
  <c r="AF3675" i="2"/>
  <c r="B3675" i="2" s="1"/>
  <c r="AF3543" i="2"/>
  <c r="B3543" i="2" s="1"/>
  <c r="AF3443" i="2"/>
  <c r="B3443" i="2" s="1"/>
  <c r="AF4454" i="2"/>
  <c r="B4454" i="2" s="1"/>
  <c r="AF4390" i="2"/>
  <c r="B4390" i="2" s="1"/>
  <c r="AF4326" i="2"/>
  <c r="B4326" i="2" s="1"/>
  <c r="AF4262" i="2"/>
  <c r="B4262" i="2" s="1"/>
  <c r="AF4198" i="2"/>
  <c r="B4198" i="2" s="1"/>
  <c r="AF4134" i="2"/>
  <c r="B4134" i="2" s="1"/>
  <c r="AF4102" i="2"/>
  <c r="B4102" i="2" s="1"/>
  <c r="AF4038" i="2"/>
  <c r="B4038" i="2" s="1"/>
  <c r="AF3974" i="2"/>
  <c r="B3974" i="2" s="1"/>
  <c r="AF3910" i="2"/>
  <c r="B3910" i="2" s="1"/>
  <c r="AF3846" i="2"/>
  <c r="B3846" i="2" s="1"/>
  <c r="AF3782" i="2"/>
  <c r="B3782" i="2" s="1"/>
  <c r="AF3718" i="2"/>
  <c r="B3718" i="2" s="1"/>
  <c r="AF3654" i="2"/>
  <c r="B3654" i="2" s="1"/>
  <c r="AF3590" i="2"/>
  <c r="B3590" i="2" s="1"/>
  <c r="AF3526" i="2"/>
  <c r="B3526" i="2" s="1"/>
  <c r="AF4482" i="2"/>
  <c r="AF4354" i="2"/>
  <c r="AF4162" i="2"/>
  <c r="AF3810" i="2"/>
  <c r="AF3618" i="2"/>
  <c r="AF4386" i="2"/>
  <c r="AF4130" i="2"/>
  <c r="AF3970" i="2"/>
  <c r="AF3874" i="2"/>
  <c r="AF3714" i="2"/>
  <c r="AF4050" i="2"/>
  <c r="AF3570" i="2"/>
  <c r="AF4338" i="2"/>
  <c r="AF4178" i="2"/>
  <c r="AF3938" i="2"/>
  <c r="AF3778" i="2"/>
  <c r="AF4492" i="2"/>
  <c r="B4492" i="2" s="1"/>
  <c r="AF4468" i="2"/>
  <c r="B4468" i="2" s="1"/>
  <c r="AF4448" i="2"/>
  <c r="B4448" i="2" s="1"/>
  <c r="AF3771" i="2"/>
  <c r="B3771" i="2" s="1"/>
  <c r="AF4427" i="2"/>
  <c r="B4427" i="2" s="1"/>
  <c r="AF3967" i="2"/>
  <c r="B3967" i="2" s="1"/>
  <c r="AF175" i="2"/>
  <c r="B175" i="2" s="1"/>
  <c r="AF4459" i="2"/>
  <c r="B4459" i="2" s="1"/>
  <c r="AF4379" i="2"/>
  <c r="B4379" i="2" s="1"/>
  <c r="AF4299" i="2"/>
  <c r="B4299" i="2" s="1"/>
  <c r="AF3531" i="2"/>
  <c r="B3531" i="2" s="1"/>
  <c r="AF243" i="2"/>
  <c r="B243" i="2" s="1"/>
  <c r="AF63" i="2"/>
  <c r="B63" i="2" s="1"/>
  <c r="AF4439" i="2"/>
  <c r="B4439" i="2" s="1"/>
  <c r="AF4327" i="2"/>
  <c r="B4327" i="2" s="1"/>
  <c r="AF4215" i="2"/>
  <c r="B4215" i="2" s="1"/>
  <c r="AF4167" i="2"/>
  <c r="B4167" i="2" s="1"/>
  <c r="AF4107" i="2"/>
  <c r="B4107" i="2" s="1"/>
  <c r="AF4071" i="2"/>
  <c r="B4071" i="2" s="1"/>
  <c r="AF4011" i="2"/>
  <c r="B4011" i="2" s="1"/>
  <c r="AF3963" i="2"/>
  <c r="B3963" i="2" s="1"/>
  <c r="AF3899" i="2"/>
  <c r="B3899" i="2" s="1"/>
  <c r="AF3839" i="2"/>
  <c r="B3839" i="2" s="1"/>
  <c r="AF3803" i="2"/>
  <c r="B3803" i="2" s="1"/>
  <c r="AF3723" i="2"/>
  <c r="B3723" i="2" s="1"/>
  <c r="AF3663" i="2"/>
  <c r="B3663" i="2" s="1"/>
  <c r="AF3519" i="2"/>
  <c r="B3519" i="2" s="1"/>
  <c r="AF4502" i="2"/>
  <c r="B4502" i="2" s="1"/>
  <c r="AF4438" i="2"/>
  <c r="B4438" i="2" s="1"/>
  <c r="AF4374" i="2"/>
  <c r="B4374" i="2" s="1"/>
  <c r="AF4310" i="2"/>
  <c r="B4310" i="2" s="1"/>
  <c r="AF4246" i="2"/>
  <c r="B4246" i="2" s="1"/>
  <c r="AF4182" i="2"/>
  <c r="B4182" i="2" s="1"/>
  <c r="AF4086" i="2"/>
  <c r="B4086" i="2" s="1"/>
  <c r="AF4022" i="2"/>
  <c r="B4022" i="2" s="1"/>
  <c r="AF3958" i="2"/>
  <c r="B3958" i="2" s="1"/>
  <c r="AF3894" i="2"/>
  <c r="B3894" i="2" s="1"/>
  <c r="AF3830" i="2"/>
  <c r="B3830" i="2" s="1"/>
  <c r="AF3766" i="2"/>
  <c r="B3766" i="2" s="1"/>
  <c r="AF3702" i="2"/>
  <c r="B3702" i="2" s="1"/>
  <c r="AF3638" i="2"/>
  <c r="B3638" i="2" s="1"/>
  <c r="AF3574" i="2"/>
  <c r="B3574" i="2" s="1"/>
  <c r="AF4466" i="2"/>
  <c r="AF4274" i="2"/>
  <c r="AF4146" i="2"/>
  <c r="AF3794" i="2"/>
  <c r="AF4322" i="2"/>
  <c r="AF4082" i="2"/>
  <c r="AF3954" i="2"/>
  <c r="AF3762" i="2"/>
  <c r="AF3538" i="2"/>
  <c r="AF3666" i="2"/>
  <c r="AF4450" i="2"/>
  <c r="AF4306" i="2"/>
  <c r="AF4114" i="2"/>
  <c r="AF3858" i="2"/>
  <c r="AF3698" i="2"/>
  <c r="AF4508" i="2"/>
  <c r="B4508" i="2" s="1"/>
  <c r="AF4484" i="2"/>
  <c r="B4484" i="2" s="1"/>
  <c r="AF4151" i="2"/>
  <c r="B4151" i="2" s="1"/>
  <c r="AF4343" i="2"/>
  <c r="AF3863" i="2"/>
  <c r="B3863" i="2" s="1"/>
  <c r="AF4447" i="2"/>
  <c r="B4447" i="2" s="1"/>
  <c r="AF4363" i="2"/>
  <c r="B4363" i="2" s="1"/>
  <c r="AF4279" i="2"/>
  <c r="AF3507" i="2"/>
  <c r="B3507" i="2" s="1"/>
  <c r="AF167" i="2"/>
  <c r="B167" i="2" s="1"/>
  <c r="AF47" i="2"/>
  <c r="B47" i="2" s="1"/>
  <c r="AF4411" i="2"/>
  <c r="B4411" i="2" s="1"/>
  <c r="AF4303" i="2"/>
  <c r="B4303" i="2" s="1"/>
  <c r="AF4203" i="2"/>
  <c r="B4203" i="2" s="1"/>
  <c r="AF4155" i="2"/>
  <c r="B4155" i="2" s="1"/>
  <c r="AF4103" i="2"/>
  <c r="B4103" i="2" s="1"/>
  <c r="AF4047" i="2"/>
  <c r="B4047" i="2" s="1"/>
  <c r="AF3999" i="2"/>
  <c r="B3999" i="2" s="1"/>
  <c r="AF3931" i="2"/>
  <c r="B3931" i="2" s="1"/>
  <c r="AF3887" i="2"/>
  <c r="B3887" i="2" s="1"/>
  <c r="AF3835" i="2"/>
  <c r="AF3791" i="2"/>
  <c r="B3791" i="2" s="1"/>
  <c r="AF3711" i="2"/>
  <c r="B3711" i="2" s="1"/>
  <c r="AF3611" i="2"/>
  <c r="B3611" i="2" s="1"/>
  <c r="AF3483" i="2"/>
  <c r="B3483" i="2" s="1"/>
  <c r="AF237" i="2"/>
  <c r="B237" i="2" s="1"/>
  <c r="AF4486" i="2"/>
  <c r="B4486" i="2" s="1"/>
  <c r="AF4422" i="2"/>
  <c r="B4422" i="2" s="1"/>
  <c r="AF4358" i="2"/>
  <c r="B4358" i="2" s="1"/>
  <c r="AF4294" i="2"/>
  <c r="B4294" i="2" s="1"/>
  <c r="AF4230" i="2"/>
  <c r="B4230" i="2" s="1"/>
  <c r="AF4166" i="2"/>
  <c r="B4166" i="2" s="1"/>
  <c r="AF4070" i="2"/>
  <c r="B4070" i="2" s="1"/>
  <c r="AF4006" i="2"/>
  <c r="B4006" i="2" s="1"/>
  <c r="AF3942" i="2"/>
  <c r="B3942" i="2" s="1"/>
  <c r="AF3878" i="2"/>
  <c r="B3878" i="2" s="1"/>
  <c r="AF3814" i="2"/>
  <c r="B3814" i="2" s="1"/>
  <c r="AF3750" i="2"/>
  <c r="B3750" i="2" s="1"/>
  <c r="AF3686" i="2"/>
  <c r="B3686" i="2" s="1"/>
  <c r="AF3622" i="2"/>
  <c r="B3622" i="2" s="1"/>
  <c r="AF3558" i="2"/>
  <c r="B3558" i="2" s="1"/>
  <c r="AF4434" i="2"/>
  <c r="AF4258" i="2"/>
  <c r="AF4002" i="2"/>
  <c r="AF3682" i="2"/>
  <c r="AF4242" i="2"/>
  <c r="AF4066" i="2"/>
  <c r="AF3906" i="2"/>
  <c r="AF3746" i="2"/>
  <c r="AF3522" i="2"/>
  <c r="AF3650" i="2"/>
  <c r="AF4418" i="2"/>
  <c r="AF4290" i="2"/>
  <c r="AF4034" i="2"/>
  <c r="AF3842" i="2"/>
  <c r="AF3586" i="2"/>
  <c r="AF4500" i="2"/>
  <c r="B4500" i="2" s="1"/>
  <c r="AF4480" i="2"/>
  <c r="B4480" i="2" s="1"/>
  <c r="AF4460" i="2"/>
  <c r="B4460" i="2" s="1"/>
  <c r="AF4436" i="2"/>
  <c r="B4436" i="2" s="1"/>
  <c r="AF4331" i="2"/>
  <c r="B4331" i="2" s="1"/>
  <c r="AF15" i="2"/>
  <c r="B15" i="2" s="1"/>
  <c r="AF4391" i="2"/>
  <c r="B4391" i="2" s="1"/>
  <c r="AF4095" i="2"/>
  <c r="B4095" i="2" s="1"/>
  <c r="AF3883" i="2"/>
  <c r="B3883" i="2" s="1"/>
  <c r="AF3567" i="2"/>
  <c r="B3567" i="2" s="1"/>
  <c r="AF4342" i="2"/>
  <c r="B4342" i="2" s="1"/>
  <c r="AF3926" i="2"/>
  <c r="B3926" i="2" s="1"/>
  <c r="AF3670" i="2"/>
  <c r="B3670" i="2" s="1"/>
  <c r="AF4370" i="2"/>
  <c r="AF3730" i="2"/>
  <c r="AF4402" i="2"/>
  <c r="AF3554" i="2"/>
  <c r="AF4452" i="2"/>
  <c r="B4452" i="2" s="1"/>
  <c r="AF4420" i="2"/>
  <c r="B4420" i="2" s="1"/>
  <c r="AF4400" i="2"/>
  <c r="B4400" i="2" s="1"/>
  <c r="AF4380" i="2"/>
  <c r="B4380" i="2" s="1"/>
  <c r="AF4356" i="2"/>
  <c r="B4356" i="2" s="1"/>
  <c r="AF4336" i="2"/>
  <c r="B4336" i="2" s="1"/>
  <c r="AF4316" i="2"/>
  <c r="B4316" i="2" s="1"/>
  <c r="AF4292" i="2"/>
  <c r="B4292" i="2" s="1"/>
  <c r="AF4272" i="2"/>
  <c r="B4272" i="2" s="1"/>
  <c r="AF4252" i="2"/>
  <c r="B4252" i="2" s="1"/>
  <c r="AF4228" i="2"/>
  <c r="B4228" i="2" s="1"/>
  <c r="AF4208" i="2"/>
  <c r="B4208" i="2" s="1"/>
  <c r="AF4188" i="2"/>
  <c r="B4188" i="2" s="1"/>
  <c r="AF4164" i="2"/>
  <c r="B4164" i="2" s="1"/>
  <c r="AF4144" i="2"/>
  <c r="B4144" i="2" s="1"/>
  <c r="AF4124" i="2"/>
  <c r="B4124" i="2" s="1"/>
  <c r="AF4100" i="2"/>
  <c r="B4100" i="2" s="1"/>
  <c r="AF4080" i="2"/>
  <c r="B4080" i="2" s="1"/>
  <c r="AF4060" i="2"/>
  <c r="B4060" i="2" s="1"/>
  <c r="AF4036" i="2"/>
  <c r="B4036" i="2" s="1"/>
  <c r="AF4016" i="2"/>
  <c r="B4016" i="2" s="1"/>
  <c r="AF3996" i="2"/>
  <c r="B3996" i="2" s="1"/>
  <c r="AF3972" i="2"/>
  <c r="B3972" i="2" s="1"/>
  <c r="AF3952" i="2"/>
  <c r="B3952" i="2" s="1"/>
  <c r="AF3932" i="2"/>
  <c r="B3932" i="2" s="1"/>
  <c r="AF3908" i="2"/>
  <c r="B3908" i="2" s="1"/>
  <c r="AF3888" i="2"/>
  <c r="B3888" i="2" s="1"/>
  <c r="AF3868" i="2"/>
  <c r="B3868" i="2" s="1"/>
  <c r="AF3844" i="2"/>
  <c r="B3844" i="2" s="1"/>
  <c r="AF3824" i="2"/>
  <c r="B3824" i="2" s="1"/>
  <c r="AF3804" i="2"/>
  <c r="B3804" i="2" s="1"/>
  <c r="AF3780" i="2"/>
  <c r="B3780" i="2" s="1"/>
  <c r="AF3760" i="2"/>
  <c r="B3760" i="2" s="1"/>
  <c r="AF3740" i="2"/>
  <c r="B3740" i="2" s="1"/>
  <c r="AF3716" i="2"/>
  <c r="B3716" i="2" s="1"/>
  <c r="AF3696" i="2"/>
  <c r="B3696" i="2" s="1"/>
  <c r="AF3676" i="2"/>
  <c r="B3676" i="2" s="1"/>
  <c r="AF3652" i="2"/>
  <c r="B3652" i="2" s="1"/>
  <c r="AF3632" i="2"/>
  <c r="B3632" i="2" s="1"/>
  <c r="AF3612" i="2"/>
  <c r="B3612" i="2" s="1"/>
  <c r="AF3588" i="2"/>
  <c r="B3588" i="2" s="1"/>
  <c r="AF3568" i="2"/>
  <c r="B3568" i="2" s="1"/>
  <c r="AF3548" i="2"/>
  <c r="B3548" i="2" s="1"/>
  <c r="AF3524" i="2"/>
  <c r="B3524" i="2" s="1"/>
  <c r="AF3508" i="2"/>
  <c r="B3508" i="2" s="1"/>
  <c r="AF3492" i="2"/>
  <c r="B3492" i="2" s="1"/>
  <c r="AF3476" i="2"/>
  <c r="B3476" i="2" s="1"/>
  <c r="AF3460" i="2"/>
  <c r="B3460" i="2" s="1"/>
  <c r="AF3444" i="2"/>
  <c r="B3444" i="2" s="1"/>
  <c r="AF3424" i="2"/>
  <c r="B3424" i="2" s="1"/>
  <c r="AF3400" i="2"/>
  <c r="B3400" i="2" s="1"/>
  <c r="AF3380" i="2"/>
  <c r="B3380" i="2" s="1"/>
  <c r="AF3360" i="2"/>
  <c r="B3360" i="2" s="1"/>
  <c r="AF3336" i="2"/>
  <c r="B3336" i="2" s="1"/>
  <c r="AF3316" i="2"/>
  <c r="B3316" i="2" s="1"/>
  <c r="AF3296" i="2"/>
  <c r="B3296" i="2" s="1"/>
  <c r="AF3272" i="2"/>
  <c r="B3272" i="2" s="1"/>
  <c r="AF3252" i="2"/>
  <c r="B3252" i="2" s="1"/>
  <c r="AF3232" i="2"/>
  <c r="B3232" i="2" s="1"/>
  <c r="AF3208" i="2"/>
  <c r="B3208" i="2" s="1"/>
  <c r="AF3188" i="2"/>
  <c r="B3188" i="2" s="1"/>
  <c r="AF3168" i="2"/>
  <c r="B3168" i="2" s="1"/>
  <c r="AF3144" i="2"/>
  <c r="B3144" i="2" s="1"/>
  <c r="AF3124" i="2"/>
  <c r="B3124" i="2" s="1"/>
  <c r="AF3104" i="2"/>
  <c r="B3104" i="2" s="1"/>
  <c r="AF4247" i="2"/>
  <c r="B4247" i="2" s="1"/>
  <c r="AF3631" i="2"/>
  <c r="B3631" i="2" s="1"/>
  <c r="AF4251" i="2"/>
  <c r="B4251" i="2" s="1"/>
  <c r="AF4039" i="2"/>
  <c r="B4039" i="2" s="1"/>
  <c r="AF3823" i="2"/>
  <c r="B3823" i="2" s="1"/>
  <c r="AF3459" i="2"/>
  <c r="B3459" i="2" s="1"/>
  <c r="AF4278" i="2"/>
  <c r="B4278" i="2" s="1"/>
  <c r="AF4118" i="2"/>
  <c r="B4118" i="2" s="1"/>
  <c r="AF3862" i="2"/>
  <c r="B3862" i="2" s="1"/>
  <c r="AF3606" i="2"/>
  <c r="B3606" i="2" s="1"/>
  <c r="AF4194" i="2"/>
  <c r="AF4226" i="2"/>
  <c r="AF4098" i="2"/>
  <c r="AF4210" i="2"/>
  <c r="AF4496" i="2"/>
  <c r="B4496" i="2" s="1"/>
  <c r="AF4444" i="2"/>
  <c r="B4444" i="2" s="1"/>
  <c r="AF4416" i="2"/>
  <c r="B4416" i="2" s="1"/>
  <c r="AF4396" i="2"/>
  <c r="B4396" i="2" s="1"/>
  <c r="AF4372" i="2"/>
  <c r="B4372" i="2" s="1"/>
  <c r="AF4352" i="2"/>
  <c r="B4352" i="2" s="1"/>
  <c r="AF4332" i="2"/>
  <c r="B4332" i="2" s="1"/>
  <c r="AF4308" i="2"/>
  <c r="B4308" i="2" s="1"/>
  <c r="AF4288" i="2"/>
  <c r="B4288" i="2" s="1"/>
  <c r="AF4268" i="2"/>
  <c r="B4268" i="2" s="1"/>
  <c r="AF4244" i="2"/>
  <c r="B4244" i="2" s="1"/>
  <c r="AF4224" i="2"/>
  <c r="B4224" i="2" s="1"/>
  <c r="AF4204" i="2"/>
  <c r="B4204" i="2" s="1"/>
  <c r="AF4180" i="2"/>
  <c r="B4180" i="2" s="1"/>
  <c r="AF4160" i="2"/>
  <c r="B4160" i="2" s="1"/>
  <c r="AF4140" i="2"/>
  <c r="B4140" i="2" s="1"/>
  <c r="AF4116" i="2"/>
  <c r="B4116" i="2" s="1"/>
  <c r="AF4096" i="2"/>
  <c r="B4096" i="2" s="1"/>
  <c r="AF4076" i="2"/>
  <c r="B4076" i="2" s="1"/>
  <c r="AF4052" i="2"/>
  <c r="B4052" i="2" s="1"/>
  <c r="AF4032" i="2"/>
  <c r="B4032" i="2" s="1"/>
  <c r="AF4012" i="2"/>
  <c r="B4012" i="2" s="1"/>
  <c r="AF3988" i="2"/>
  <c r="B3988" i="2" s="1"/>
  <c r="AF3968" i="2"/>
  <c r="B3968" i="2" s="1"/>
  <c r="AF3948" i="2"/>
  <c r="B3948" i="2" s="1"/>
  <c r="AF3924" i="2"/>
  <c r="B3924" i="2" s="1"/>
  <c r="AF3904" i="2"/>
  <c r="B3904" i="2" s="1"/>
  <c r="AF3884" i="2"/>
  <c r="B3884" i="2" s="1"/>
  <c r="AF3860" i="2"/>
  <c r="B3860" i="2" s="1"/>
  <c r="AF3840" i="2"/>
  <c r="B3840" i="2" s="1"/>
  <c r="AF3820" i="2"/>
  <c r="B3820" i="2" s="1"/>
  <c r="AF3796" i="2"/>
  <c r="B3796" i="2" s="1"/>
  <c r="AF3776" i="2"/>
  <c r="B3776" i="2" s="1"/>
  <c r="AF3756" i="2"/>
  <c r="B3756" i="2" s="1"/>
  <c r="AF3732" i="2"/>
  <c r="B3732" i="2" s="1"/>
  <c r="AF3712" i="2"/>
  <c r="B3712" i="2" s="1"/>
  <c r="AF3692" i="2"/>
  <c r="B3692" i="2" s="1"/>
  <c r="AF3668" i="2"/>
  <c r="B3668" i="2" s="1"/>
  <c r="AF3648" i="2"/>
  <c r="B3648" i="2" s="1"/>
  <c r="AF3628" i="2"/>
  <c r="B3628" i="2" s="1"/>
  <c r="AF3604" i="2"/>
  <c r="B3604" i="2" s="1"/>
  <c r="AF3584" i="2"/>
  <c r="B3584" i="2" s="1"/>
  <c r="AF3564" i="2"/>
  <c r="B3564" i="2" s="1"/>
  <c r="AF3540" i="2"/>
  <c r="B3540" i="2" s="1"/>
  <c r="AF3520" i="2"/>
  <c r="B3520" i="2" s="1"/>
  <c r="AF3504" i="2"/>
  <c r="B3504" i="2" s="1"/>
  <c r="AF3488" i="2"/>
  <c r="B3488" i="2" s="1"/>
  <c r="AF3472" i="2"/>
  <c r="B3472" i="2" s="1"/>
  <c r="AF3456" i="2"/>
  <c r="B3456" i="2" s="1"/>
  <c r="AF3440" i="2"/>
  <c r="B3440" i="2" s="1"/>
  <c r="AF3416" i="2"/>
  <c r="B3416" i="2" s="1"/>
  <c r="AF3396" i="2"/>
  <c r="B3396" i="2" s="1"/>
  <c r="AF3376" i="2"/>
  <c r="B3376" i="2" s="1"/>
  <c r="AF3352" i="2"/>
  <c r="B3352" i="2" s="1"/>
  <c r="AF3332" i="2"/>
  <c r="B3332" i="2" s="1"/>
  <c r="AF3312" i="2"/>
  <c r="B3312" i="2" s="1"/>
  <c r="AF3288" i="2"/>
  <c r="B3288" i="2" s="1"/>
  <c r="AF3268" i="2"/>
  <c r="B3268" i="2" s="1"/>
  <c r="AF3248" i="2"/>
  <c r="B3248" i="2" s="1"/>
  <c r="AF3224" i="2"/>
  <c r="B3224" i="2" s="1"/>
  <c r="AF3204" i="2"/>
  <c r="B3204" i="2" s="1"/>
  <c r="AF3184" i="2"/>
  <c r="B3184" i="2" s="1"/>
  <c r="AF3160" i="2"/>
  <c r="B3160" i="2" s="1"/>
  <c r="AF3140" i="2"/>
  <c r="B3140" i="2" s="1"/>
  <c r="AF3120" i="2"/>
  <c r="B3120" i="2" s="1"/>
  <c r="AF3659" i="2"/>
  <c r="AF4495" i="2"/>
  <c r="B4495" i="2" s="1"/>
  <c r="AF3491" i="2"/>
  <c r="B3491" i="2" s="1"/>
  <c r="AF4191" i="2"/>
  <c r="B4191" i="2" s="1"/>
  <c r="AF3979" i="2"/>
  <c r="B3979" i="2" s="1"/>
  <c r="AF3755" i="2"/>
  <c r="B3755" i="2" s="1"/>
  <c r="AF4470" i="2"/>
  <c r="B4470" i="2" s="1"/>
  <c r="AF4214" i="2"/>
  <c r="B4214" i="2" s="1"/>
  <c r="AF4054" i="2"/>
  <c r="B4054" i="2" s="1"/>
  <c r="AF3798" i="2"/>
  <c r="B3798" i="2" s="1"/>
  <c r="AF3542" i="2"/>
  <c r="B3542" i="2" s="1"/>
  <c r="AF3922" i="2"/>
  <c r="AF4018" i="2"/>
  <c r="AF3602" i="2"/>
  <c r="AF3986" i="2"/>
  <c r="AF4476" i="2"/>
  <c r="B4476" i="2" s="1"/>
  <c r="AF4432" i="2"/>
  <c r="B4432" i="2" s="1"/>
  <c r="AF4412" i="2"/>
  <c r="B4412" i="2" s="1"/>
  <c r="AF4388" i="2"/>
  <c r="B4388" i="2" s="1"/>
  <c r="AF4368" i="2"/>
  <c r="B4368" i="2" s="1"/>
  <c r="AF4348" i="2"/>
  <c r="B4348" i="2" s="1"/>
  <c r="AF4324" i="2"/>
  <c r="B4324" i="2" s="1"/>
  <c r="AF4304" i="2"/>
  <c r="B4304" i="2" s="1"/>
  <c r="AF4284" i="2"/>
  <c r="B4284" i="2" s="1"/>
  <c r="AF4260" i="2"/>
  <c r="B4260" i="2" s="1"/>
  <c r="AF4240" i="2"/>
  <c r="B4240" i="2" s="1"/>
  <c r="AF4220" i="2"/>
  <c r="B4220" i="2" s="1"/>
  <c r="AF4196" i="2"/>
  <c r="B4196" i="2" s="1"/>
  <c r="AF4176" i="2"/>
  <c r="B4176" i="2" s="1"/>
  <c r="AF4156" i="2"/>
  <c r="B4156" i="2" s="1"/>
  <c r="AF4132" i="2"/>
  <c r="B4132" i="2" s="1"/>
  <c r="AF4112" i="2"/>
  <c r="B4112" i="2" s="1"/>
  <c r="AF4092" i="2"/>
  <c r="B4092" i="2" s="1"/>
  <c r="AF4068" i="2"/>
  <c r="B4068" i="2" s="1"/>
  <c r="AF4048" i="2"/>
  <c r="B4048" i="2" s="1"/>
  <c r="AF4028" i="2"/>
  <c r="B4028" i="2" s="1"/>
  <c r="AF4004" i="2"/>
  <c r="B4004" i="2" s="1"/>
  <c r="AF3984" i="2"/>
  <c r="B3984" i="2" s="1"/>
  <c r="AF3964" i="2"/>
  <c r="B3964" i="2" s="1"/>
  <c r="AF3940" i="2"/>
  <c r="B3940" i="2" s="1"/>
  <c r="AF3920" i="2"/>
  <c r="B3920" i="2" s="1"/>
  <c r="AF3900" i="2"/>
  <c r="B3900" i="2" s="1"/>
  <c r="AF3876" i="2"/>
  <c r="B3876" i="2" s="1"/>
  <c r="AF3856" i="2"/>
  <c r="B3856" i="2" s="1"/>
  <c r="AF3836" i="2"/>
  <c r="B3836" i="2" s="1"/>
  <c r="AF3812" i="2"/>
  <c r="B3812" i="2" s="1"/>
  <c r="AF3792" i="2"/>
  <c r="B3792" i="2" s="1"/>
  <c r="AF3772" i="2"/>
  <c r="B3772" i="2" s="1"/>
  <c r="AF3748" i="2"/>
  <c r="B3748" i="2" s="1"/>
  <c r="AF3728" i="2"/>
  <c r="B3728" i="2" s="1"/>
  <c r="AF3708" i="2"/>
  <c r="B3708" i="2" s="1"/>
  <c r="AF3684" i="2"/>
  <c r="B3684" i="2" s="1"/>
  <c r="AF3664" i="2"/>
  <c r="B3664" i="2" s="1"/>
  <c r="AF3644" i="2"/>
  <c r="B3644" i="2" s="1"/>
  <c r="AF3620" i="2"/>
  <c r="B3620" i="2" s="1"/>
  <c r="AF3600" i="2"/>
  <c r="B3600" i="2" s="1"/>
  <c r="AF3580" i="2"/>
  <c r="B3580" i="2" s="1"/>
  <c r="AF3556" i="2"/>
  <c r="B3556" i="2" s="1"/>
  <c r="AF3536" i="2"/>
  <c r="B3536" i="2" s="1"/>
  <c r="AF3516" i="2"/>
  <c r="B3516" i="2" s="1"/>
  <c r="AF3500" i="2"/>
  <c r="B3500" i="2" s="1"/>
  <c r="AF3484" i="2"/>
  <c r="B3484" i="2" s="1"/>
  <c r="AF3468" i="2"/>
  <c r="B3468" i="2" s="1"/>
  <c r="AF3452" i="2"/>
  <c r="B3452" i="2" s="1"/>
  <c r="AF3432" i="2"/>
  <c r="B3432" i="2" s="1"/>
  <c r="AF3412" i="2"/>
  <c r="B3412" i="2" s="1"/>
  <c r="AF3392" i="2"/>
  <c r="B3392" i="2" s="1"/>
  <c r="AF3368" i="2"/>
  <c r="B3368" i="2" s="1"/>
  <c r="AF3348" i="2"/>
  <c r="B3348" i="2" s="1"/>
  <c r="AF3328" i="2"/>
  <c r="B3328" i="2" s="1"/>
  <c r="AF3304" i="2"/>
  <c r="B3304" i="2" s="1"/>
  <c r="AF3284" i="2"/>
  <c r="B3284" i="2" s="1"/>
  <c r="AF3264" i="2"/>
  <c r="B3264" i="2" s="1"/>
  <c r="AF3240" i="2"/>
  <c r="B3240" i="2" s="1"/>
  <c r="AF3220" i="2"/>
  <c r="B3220" i="2" s="1"/>
  <c r="AF3200" i="2"/>
  <c r="B3200" i="2" s="1"/>
  <c r="AF3176" i="2"/>
  <c r="B3176" i="2" s="1"/>
  <c r="AF3156" i="2"/>
  <c r="B3156" i="2" s="1"/>
  <c r="AF3136" i="2"/>
  <c r="B3136" i="2" s="1"/>
  <c r="AF3112" i="2"/>
  <c r="B3112" i="2" s="1"/>
  <c r="AF4139" i="2"/>
  <c r="B4139" i="2" s="1"/>
  <c r="AF4406" i="2"/>
  <c r="B4406" i="2" s="1"/>
  <c r="AF4498" i="2"/>
  <c r="AF3826" i="2"/>
  <c r="AF4464" i="2"/>
  <c r="B4464" i="2" s="1"/>
  <c r="AF4364" i="2"/>
  <c r="B4364" i="2" s="1"/>
  <c r="AF4276" i="2"/>
  <c r="B4276" i="2" s="1"/>
  <c r="AF4192" i="2"/>
  <c r="B4192" i="2" s="1"/>
  <c r="AF4108" i="2"/>
  <c r="B4108" i="2" s="1"/>
  <c r="AF4020" i="2"/>
  <c r="B4020" i="2" s="1"/>
  <c r="AF3936" i="2"/>
  <c r="B3936" i="2" s="1"/>
  <c r="AF3852" i="2"/>
  <c r="B3852" i="2" s="1"/>
  <c r="AF3764" i="2"/>
  <c r="B3764" i="2" s="1"/>
  <c r="AF3680" i="2"/>
  <c r="B3680" i="2" s="1"/>
  <c r="AF3596" i="2"/>
  <c r="B3596" i="2" s="1"/>
  <c r="AF3512" i="2"/>
  <c r="B3512" i="2" s="1"/>
  <c r="AF3448" i="2"/>
  <c r="B3448" i="2" s="1"/>
  <c r="AF3364" i="2"/>
  <c r="B3364" i="2" s="1"/>
  <c r="AF3280" i="2"/>
  <c r="B3280" i="2" s="1"/>
  <c r="AF3192" i="2"/>
  <c r="B3192" i="2" s="1"/>
  <c r="AF3108" i="2"/>
  <c r="B3108" i="2" s="1"/>
  <c r="AF3080" i="2"/>
  <c r="B3080" i="2" s="1"/>
  <c r="AF3060" i="2"/>
  <c r="B3060" i="2" s="1"/>
  <c r="AF3040" i="2"/>
  <c r="B3040" i="2" s="1"/>
  <c r="AF3016" i="2"/>
  <c r="B3016" i="2" s="1"/>
  <c r="AF2996" i="2"/>
  <c r="B2996" i="2" s="1"/>
  <c r="AF2976" i="2"/>
  <c r="B2976" i="2" s="1"/>
  <c r="AF2952" i="2"/>
  <c r="B2952" i="2" s="1"/>
  <c r="AF2932" i="2"/>
  <c r="B2932" i="2" s="1"/>
  <c r="AF2912" i="2"/>
  <c r="B2912" i="2" s="1"/>
  <c r="AF2888" i="2"/>
  <c r="B2888" i="2" s="1"/>
  <c r="AF2868" i="2"/>
  <c r="B2868" i="2" s="1"/>
  <c r="AF2848" i="2"/>
  <c r="B2848" i="2" s="1"/>
  <c r="AF2824" i="2"/>
  <c r="B2824" i="2" s="1"/>
  <c r="AF2804" i="2"/>
  <c r="B2804" i="2" s="1"/>
  <c r="AF2784" i="2"/>
  <c r="B2784" i="2" s="1"/>
  <c r="AF2760" i="2"/>
  <c r="B2760" i="2" s="1"/>
  <c r="AF2740" i="2"/>
  <c r="B2740" i="2" s="1"/>
  <c r="AF2720" i="2"/>
  <c r="B2720" i="2" s="1"/>
  <c r="AF2696" i="2"/>
  <c r="B2696" i="2" s="1"/>
  <c r="AF2676" i="2"/>
  <c r="B2676" i="2" s="1"/>
  <c r="AF2656" i="2"/>
  <c r="B2656" i="2" s="1"/>
  <c r="AF2632" i="2"/>
  <c r="B2632" i="2" s="1"/>
  <c r="AF2612" i="2"/>
  <c r="B2612" i="2" s="1"/>
  <c r="AF2592" i="2"/>
  <c r="B2592" i="2" s="1"/>
  <c r="AF2568" i="2"/>
  <c r="B2568" i="2" s="1"/>
  <c r="AF2548" i="2"/>
  <c r="B2548" i="2" s="1"/>
  <c r="AF2528" i="2"/>
  <c r="B2528" i="2" s="1"/>
  <c r="AF2504" i="2"/>
  <c r="B2504" i="2" s="1"/>
  <c r="AF2484" i="2"/>
  <c r="B2484" i="2" s="1"/>
  <c r="AF2464" i="2"/>
  <c r="B2464" i="2" s="1"/>
  <c r="AF2440" i="2"/>
  <c r="B2440" i="2" s="1"/>
  <c r="AF2420" i="2"/>
  <c r="B2420" i="2" s="1"/>
  <c r="AF2400" i="2"/>
  <c r="B2400" i="2" s="1"/>
  <c r="AF2376" i="2"/>
  <c r="B2376" i="2" s="1"/>
  <c r="AF2356" i="2"/>
  <c r="B2356" i="2" s="1"/>
  <c r="AF2336" i="2"/>
  <c r="B2336" i="2" s="1"/>
  <c r="AF2312" i="2"/>
  <c r="B2312" i="2" s="1"/>
  <c r="AF2292" i="2"/>
  <c r="B2292" i="2" s="1"/>
  <c r="AF2272" i="2"/>
  <c r="B2272" i="2" s="1"/>
  <c r="AF2248" i="2"/>
  <c r="B2248" i="2" s="1"/>
  <c r="AF2228" i="2"/>
  <c r="B2228" i="2" s="1"/>
  <c r="AF2208" i="2"/>
  <c r="B2208" i="2" s="1"/>
  <c r="AF2184" i="2"/>
  <c r="B2184" i="2" s="1"/>
  <c r="AF2164" i="2"/>
  <c r="B2164" i="2" s="1"/>
  <c r="AF2144" i="2"/>
  <c r="B2144" i="2" s="1"/>
  <c r="AF2120" i="2"/>
  <c r="B2120" i="2" s="1"/>
  <c r="AF2100" i="2"/>
  <c r="B2100" i="2" s="1"/>
  <c r="AF2080" i="2"/>
  <c r="B2080" i="2" s="1"/>
  <c r="AF2056" i="2"/>
  <c r="B2056" i="2" s="1"/>
  <c r="AF2036" i="2"/>
  <c r="B2036" i="2" s="1"/>
  <c r="AF2016" i="2"/>
  <c r="B2016" i="2" s="1"/>
  <c r="AF1992" i="2"/>
  <c r="B1992" i="2" s="1"/>
  <c r="AF1972" i="2"/>
  <c r="B1972" i="2" s="1"/>
  <c r="AF1952" i="2"/>
  <c r="B1952" i="2" s="1"/>
  <c r="AF1928" i="2"/>
  <c r="B1928" i="2" s="1"/>
  <c r="AF1908" i="2"/>
  <c r="B1908" i="2" s="1"/>
  <c r="AF1888" i="2"/>
  <c r="B1888" i="2" s="1"/>
  <c r="AF1864" i="2"/>
  <c r="B1864" i="2" s="1"/>
  <c r="AF1844" i="2"/>
  <c r="B1844" i="2" s="1"/>
  <c r="AF1824" i="2"/>
  <c r="B1824" i="2" s="1"/>
  <c r="AF1800" i="2"/>
  <c r="B1800" i="2" s="1"/>
  <c r="AF1780" i="2"/>
  <c r="B1780" i="2" s="1"/>
  <c r="AF1760" i="2"/>
  <c r="B1760" i="2" s="1"/>
  <c r="AF1736" i="2"/>
  <c r="B1736" i="2" s="1"/>
  <c r="AF4423" i="2"/>
  <c r="B4423" i="2" s="1"/>
  <c r="AF3919" i="2"/>
  <c r="B3919" i="2" s="1"/>
  <c r="AF4150" i="2"/>
  <c r="B4150" i="2" s="1"/>
  <c r="AF3634" i="2"/>
  <c r="AF4428" i="2"/>
  <c r="B4428" i="2" s="1"/>
  <c r="AF4340" i="2"/>
  <c r="B4340" i="2" s="1"/>
  <c r="AF4256" i="2"/>
  <c r="B4256" i="2" s="1"/>
  <c r="AF4172" i="2"/>
  <c r="B4172" i="2" s="1"/>
  <c r="AF4084" i="2"/>
  <c r="B4084" i="2" s="1"/>
  <c r="AF4000" i="2"/>
  <c r="B4000" i="2" s="1"/>
  <c r="AF3916" i="2"/>
  <c r="B3916" i="2" s="1"/>
  <c r="AF3828" i="2"/>
  <c r="B3828" i="2" s="1"/>
  <c r="AF3744" i="2"/>
  <c r="B3744" i="2" s="1"/>
  <c r="AF3660" i="2"/>
  <c r="B3660" i="2" s="1"/>
  <c r="AF3572" i="2"/>
  <c r="B3572" i="2" s="1"/>
  <c r="AF3496" i="2"/>
  <c r="B3496" i="2" s="1"/>
  <c r="AF3428" i="2"/>
  <c r="B3428" i="2" s="1"/>
  <c r="AF3344" i="2"/>
  <c r="B3344" i="2" s="1"/>
  <c r="AF3256" i="2"/>
  <c r="B3256" i="2" s="1"/>
  <c r="AF3172" i="2"/>
  <c r="B3172" i="2" s="1"/>
  <c r="AF3096" i="2"/>
  <c r="B3096" i="2" s="1"/>
  <c r="AF3076" i="2"/>
  <c r="B3076" i="2" s="1"/>
  <c r="AF3056" i="2"/>
  <c r="B3056" i="2" s="1"/>
  <c r="AF3032" i="2"/>
  <c r="B3032" i="2" s="1"/>
  <c r="AF3012" i="2"/>
  <c r="B3012" i="2" s="1"/>
  <c r="AF2992" i="2"/>
  <c r="B2992" i="2" s="1"/>
  <c r="AF2968" i="2"/>
  <c r="B2968" i="2" s="1"/>
  <c r="AF2948" i="2"/>
  <c r="B2948" i="2" s="1"/>
  <c r="AF2928" i="2"/>
  <c r="B2928" i="2" s="1"/>
  <c r="AF2904" i="2"/>
  <c r="B2904" i="2" s="1"/>
  <c r="AF2884" i="2"/>
  <c r="B2884" i="2" s="1"/>
  <c r="AF2864" i="2"/>
  <c r="B2864" i="2" s="1"/>
  <c r="AF2840" i="2"/>
  <c r="B2840" i="2" s="1"/>
  <c r="AF2820" i="2"/>
  <c r="B2820" i="2" s="1"/>
  <c r="AF2800" i="2"/>
  <c r="B2800" i="2" s="1"/>
  <c r="AF2776" i="2"/>
  <c r="B2776" i="2" s="1"/>
  <c r="AF2756" i="2"/>
  <c r="B2756" i="2" s="1"/>
  <c r="AF2736" i="2"/>
  <c r="B2736" i="2" s="1"/>
  <c r="AF2712" i="2"/>
  <c r="B2712" i="2" s="1"/>
  <c r="AF2692" i="2"/>
  <c r="B2692" i="2" s="1"/>
  <c r="AF2672" i="2"/>
  <c r="B2672" i="2" s="1"/>
  <c r="AF2648" i="2"/>
  <c r="B2648" i="2" s="1"/>
  <c r="AF2628" i="2"/>
  <c r="B2628" i="2" s="1"/>
  <c r="AF2608" i="2"/>
  <c r="B2608" i="2" s="1"/>
  <c r="AF2584" i="2"/>
  <c r="B2584" i="2" s="1"/>
  <c r="AF2564" i="2"/>
  <c r="B2564" i="2" s="1"/>
  <c r="AF2544" i="2"/>
  <c r="B2544" i="2" s="1"/>
  <c r="AF2520" i="2"/>
  <c r="B2520" i="2" s="1"/>
  <c r="AF2500" i="2"/>
  <c r="B2500" i="2" s="1"/>
  <c r="AF2480" i="2"/>
  <c r="B2480" i="2" s="1"/>
  <c r="AF2456" i="2"/>
  <c r="B2456" i="2" s="1"/>
  <c r="AF2436" i="2"/>
  <c r="B2436" i="2" s="1"/>
  <c r="AF2416" i="2"/>
  <c r="B2416" i="2" s="1"/>
  <c r="AF2392" i="2"/>
  <c r="B2392" i="2" s="1"/>
  <c r="AF2372" i="2"/>
  <c r="B2372" i="2" s="1"/>
  <c r="AF2352" i="2"/>
  <c r="B2352" i="2" s="1"/>
  <c r="AF2328" i="2"/>
  <c r="B2328" i="2" s="1"/>
  <c r="AF2308" i="2"/>
  <c r="B2308" i="2" s="1"/>
  <c r="AF2288" i="2"/>
  <c r="B2288" i="2" s="1"/>
  <c r="AF2264" i="2"/>
  <c r="B2264" i="2" s="1"/>
  <c r="AF2244" i="2"/>
  <c r="B2244" i="2" s="1"/>
  <c r="AF2224" i="2"/>
  <c r="B2224" i="2" s="1"/>
  <c r="AF2200" i="2"/>
  <c r="B2200" i="2" s="1"/>
  <c r="AF2180" i="2"/>
  <c r="B2180" i="2" s="1"/>
  <c r="AF2160" i="2"/>
  <c r="B2160" i="2" s="1"/>
  <c r="AF2136" i="2"/>
  <c r="B2136" i="2" s="1"/>
  <c r="AF2116" i="2"/>
  <c r="B2116" i="2" s="1"/>
  <c r="AF2096" i="2"/>
  <c r="B2096" i="2" s="1"/>
  <c r="AF2072" i="2"/>
  <c r="B2072" i="2" s="1"/>
  <c r="AF2052" i="2"/>
  <c r="B2052" i="2" s="1"/>
  <c r="AF2032" i="2"/>
  <c r="B2032" i="2" s="1"/>
  <c r="AF2008" i="2"/>
  <c r="B2008" i="2" s="1"/>
  <c r="AF1988" i="2"/>
  <c r="B1988" i="2" s="1"/>
  <c r="AF1968" i="2"/>
  <c r="B1968" i="2" s="1"/>
  <c r="AF1944" i="2"/>
  <c r="B1944" i="2" s="1"/>
  <c r="AF1924" i="2"/>
  <c r="B1924" i="2" s="1"/>
  <c r="AF1904" i="2"/>
  <c r="B1904" i="2" s="1"/>
  <c r="AF1880" i="2"/>
  <c r="B1880" i="2" s="1"/>
  <c r="AF1860" i="2"/>
  <c r="B1860" i="2" s="1"/>
  <c r="AF1840" i="2"/>
  <c r="B1840" i="2" s="1"/>
  <c r="AF1816" i="2"/>
  <c r="B1816" i="2" s="1"/>
  <c r="AF1796" i="2"/>
  <c r="B1796" i="2" s="1"/>
  <c r="AF1776" i="2"/>
  <c r="B1776" i="2" s="1"/>
  <c r="AF1752" i="2"/>
  <c r="B1752" i="2" s="1"/>
  <c r="AF135" i="2"/>
  <c r="B135" i="2" s="1"/>
  <c r="AF3707" i="2"/>
  <c r="AF3990" i="2"/>
  <c r="B3990" i="2" s="1"/>
  <c r="AF3890" i="2"/>
  <c r="AF4404" i="2"/>
  <c r="B4404" i="2" s="1"/>
  <c r="AF4320" i="2"/>
  <c r="B4320" i="2" s="1"/>
  <c r="AF4236" i="2"/>
  <c r="B4236" i="2" s="1"/>
  <c r="AF4148" i="2"/>
  <c r="B4148" i="2" s="1"/>
  <c r="AF4064" i="2"/>
  <c r="B4064" i="2" s="1"/>
  <c r="AF3980" i="2"/>
  <c r="B3980" i="2" s="1"/>
  <c r="AF3892" i="2"/>
  <c r="B3892" i="2" s="1"/>
  <c r="AF3808" i="2"/>
  <c r="B3808" i="2" s="1"/>
  <c r="AF3724" i="2"/>
  <c r="B3724" i="2" s="1"/>
  <c r="AF3636" i="2"/>
  <c r="B3636" i="2" s="1"/>
  <c r="AF3552" i="2"/>
  <c r="B3552" i="2" s="1"/>
  <c r="AF3480" i="2"/>
  <c r="B3480" i="2" s="1"/>
  <c r="AF3408" i="2"/>
  <c r="B3408" i="2" s="1"/>
  <c r="AF3320" i="2"/>
  <c r="B3320" i="2" s="1"/>
  <c r="AF3236" i="2"/>
  <c r="B3236" i="2" s="1"/>
  <c r="AF3152" i="2"/>
  <c r="B3152" i="2" s="1"/>
  <c r="AF3092" i="2"/>
  <c r="B3092" i="2" s="1"/>
  <c r="AF3072" i="2"/>
  <c r="B3072" i="2" s="1"/>
  <c r="AF3048" i="2"/>
  <c r="B3048" i="2" s="1"/>
  <c r="AF3028" i="2"/>
  <c r="B3028" i="2" s="1"/>
  <c r="AF3008" i="2"/>
  <c r="B3008" i="2" s="1"/>
  <c r="AF2984" i="2"/>
  <c r="B2984" i="2" s="1"/>
  <c r="AF2964" i="2"/>
  <c r="B2964" i="2" s="1"/>
  <c r="AF2944" i="2"/>
  <c r="B2944" i="2" s="1"/>
  <c r="AF2920" i="2"/>
  <c r="B2920" i="2" s="1"/>
  <c r="AF2900" i="2"/>
  <c r="B2900" i="2" s="1"/>
  <c r="AF2880" i="2"/>
  <c r="B2880" i="2" s="1"/>
  <c r="AF2856" i="2"/>
  <c r="B2856" i="2" s="1"/>
  <c r="AF2836" i="2"/>
  <c r="B2836" i="2" s="1"/>
  <c r="AF2816" i="2"/>
  <c r="B2816" i="2" s="1"/>
  <c r="AF2792" i="2"/>
  <c r="B2792" i="2" s="1"/>
  <c r="AF2772" i="2"/>
  <c r="B2772" i="2" s="1"/>
  <c r="AF2752" i="2"/>
  <c r="B2752" i="2" s="1"/>
  <c r="AF2728" i="2"/>
  <c r="B2728" i="2" s="1"/>
  <c r="AF2708" i="2"/>
  <c r="B2708" i="2" s="1"/>
  <c r="AF2688" i="2"/>
  <c r="B2688" i="2" s="1"/>
  <c r="AF2664" i="2"/>
  <c r="B2664" i="2" s="1"/>
  <c r="AF2644" i="2"/>
  <c r="B2644" i="2" s="1"/>
  <c r="AF2624" i="2"/>
  <c r="B2624" i="2" s="1"/>
  <c r="AF2600" i="2"/>
  <c r="B2600" i="2" s="1"/>
  <c r="AF2580" i="2"/>
  <c r="B2580" i="2" s="1"/>
  <c r="AF2560" i="2"/>
  <c r="B2560" i="2" s="1"/>
  <c r="AF2536" i="2"/>
  <c r="B2536" i="2" s="1"/>
  <c r="AF2516" i="2"/>
  <c r="B2516" i="2" s="1"/>
  <c r="AF2496" i="2"/>
  <c r="B2496" i="2" s="1"/>
  <c r="AF2472" i="2"/>
  <c r="B2472" i="2" s="1"/>
  <c r="AF2452" i="2"/>
  <c r="B2452" i="2" s="1"/>
  <c r="AF2432" i="2"/>
  <c r="B2432" i="2" s="1"/>
  <c r="AF2408" i="2"/>
  <c r="B2408" i="2" s="1"/>
  <c r="AF2388" i="2"/>
  <c r="B2388" i="2" s="1"/>
  <c r="AF2368" i="2"/>
  <c r="B2368" i="2" s="1"/>
  <c r="AF2344" i="2"/>
  <c r="B2344" i="2" s="1"/>
  <c r="AF2324" i="2"/>
  <c r="B2324" i="2" s="1"/>
  <c r="AF2304" i="2"/>
  <c r="B2304" i="2" s="1"/>
  <c r="AF2280" i="2"/>
  <c r="B2280" i="2" s="1"/>
  <c r="AF2260" i="2"/>
  <c r="B2260" i="2" s="1"/>
  <c r="AF2240" i="2"/>
  <c r="B2240" i="2" s="1"/>
  <c r="AF2216" i="2"/>
  <c r="B2216" i="2" s="1"/>
  <c r="AF2196" i="2"/>
  <c r="B2196" i="2" s="1"/>
  <c r="AF2176" i="2"/>
  <c r="B2176" i="2" s="1"/>
  <c r="AF2152" i="2"/>
  <c r="B2152" i="2" s="1"/>
  <c r="AF2132" i="2"/>
  <c r="B2132" i="2" s="1"/>
  <c r="AF2112" i="2"/>
  <c r="B2112" i="2" s="1"/>
  <c r="AF2088" i="2"/>
  <c r="B2088" i="2" s="1"/>
  <c r="AF2068" i="2"/>
  <c r="B2068" i="2" s="1"/>
  <c r="AF2048" i="2"/>
  <c r="B2048" i="2" s="1"/>
  <c r="AF2024" i="2"/>
  <c r="B2024" i="2" s="1"/>
  <c r="AF2004" i="2"/>
  <c r="B2004" i="2" s="1"/>
  <c r="AF1984" i="2"/>
  <c r="B1984" i="2" s="1"/>
  <c r="AF1960" i="2"/>
  <c r="B1960" i="2" s="1"/>
  <c r="AF1940" i="2"/>
  <c r="B1940" i="2" s="1"/>
  <c r="AF1920" i="2"/>
  <c r="B1920" i="2" s="1"/>
  <c r="AF1896" i="2"/>
  <c r="B1896" i="2" s="1"/>
  <c r="AF1876" i="2"/>
  <c r="B1876" i="2" s="1"/>
  <c r="AF1856" i="2"/>
  <c r="B1856" i="2" s="1"/>
  <c r="AF1832" i="2"/>
  <c r="B1832" i="2" s="1"/>
  <c r="AF1812" i="2"/>
  <c r="B1812" i="2" s="1"/>
  <c r="AF1792" i="2"/>
  <c r="B1792" i="2" s="1"/>
  <c r="AF1768" i="2"/>
  <c r="B1768" i="2" s="1"/>
  <c r="AF1748" i="2"/>
  <c r="B1748" i="2" s="1"/>
  <c r="AF1728" i="2"/>
  <c r="B1728" i="2" s="1"/>
  <c r="AF4507" i="2"/>
  <c r="B4507" i="2" s="1"/>
  <c r="AF4128" i="2"/>
  <c r="B4128" i="2" s="1"/>
  <c r="AF3788" i="2"/>
  <c r="B3788" i="2" s="1"/>
  <c r="AF3464" i="2"/>
  <c r="B3464" i="2" s="1"/>
  <c r="AF3128" i="2"/>
  <c r="B3128" i="2" s="1"/>
  <c r="AF3024" i="2"/>
  <c r="B3024" i="2" s="1"/>
  <c r="AF2936" i="2"/>
  <c r="B2936" i="2" s="1"/>
  <c r="AF2852" i="2"/>
  <c r="B2852" i="2" s="1"/>
  <c r="AF2768" i="2"/>
  <c r="B2768" i="2" s="1"/>
  <c r="AF2680" i="2"/>
  <c r="B2680" i="2" s="1"/>
  <c r="AF2596" i="2"/>
  <c r="B2596" i="2" s="1"/>
  <c r="AF2512" i="2"/>
  <c r="B2512" i="2" s="1"/>
  <c r="AF2424" i="2"/>
  <c r="B2424" i="2" s="1"/>
  <c r="AF2340" i="2"/>
  <c r="B2340" i="2" s="1"/>
  <c r="AF2256" i="2"/>
  <c r="B2256" i="2" s="1"/>
  <c r="AF2168" i="2"/>
  <c r="B2168" i="2" s="1"/>
  <c r="AF2084" i="2"/>
  <c r="B2084" i="2" s="1"/>
  <c r="AF2000" i="2"/>
  <c r="B2000" i="2" s="1"/>
  <c r="AF1912" i="2"/>
  <c r="B1912" i="2" s="1"/>
  <c r="AF1828" i="2"/>
  <c r="B1828" i="2" s="1"/>
  <c r="AF1744" i="2"/>
  <c r="B1744" i="2" s="1"/>
  <c r="AF1712" i="2"/>
  <c r="B1712" i="2" s="1"/>
  <c r="AF1688" i="2"/>
  <c r="B1688" i="2" s="1"/>
  <c r="AF1668" i="2"/>
  <c r="B1668" i="2" s="1"/>
  <c r="AF1648" i="2"/>
  <c r="B1648" i="2" s="1"/>
  <c r="AF1624" i="2"/>
  <c r="B1624" i="2" s="1"/>
  <c r="AF1604" i="2"/>
  <c r="B1604" i="2" s="1"/>
  <c r="AF1584" i="2"/>
  <c r="B1584" i="2" s="1"/>
  <c r="AF1560" i="2"/>
  <c r="B1560" i="2" s="1"/>
  <c r="AF1540" i="2"/>
  <c r="B1540" i="2" s="1"/>
  <c r="AF1520" i="2"/>
  <c r="B1520" i="2" s="1"/>
  <c r="AF1496" i="2"/>
  <c r="B1496" i="2" s="1"/>
  <c r="AF1476" i="2"/>
  <c r="B1476" i="2" s="1"/>
  <c r="AF1456" i="2"/>
  <c r="B1456" i="2" s="1"/>
  <c r="AF1432" i="2"/>
  <c r="B1432" i="2" s="1"/>
  <c r="AF1412" i="2"/>
  <c r="B1412" i="2" s="1"/>
  <c r="AF1392" i="2"/>
  <c r="B1392" i="2" s="1"/>
  <c r="AF1368" i="2"/>
  <c r="B1368" i="2" s="1"/>
  <c r="AF1348" i="2"/>
  <c r="B1348" i="2" s="1"/>
  <c r="AF1328" i="2"/>
  <c r="B1328" i="2" s="1"/>
  <c r="AF1304" i="2"/>
  <c r="B1304" i="2" s="1"/>
  <c r="AF1284" i="2"/>
  <c r="B1284" i="2" s="1"/>
  <c r="AF1264" i="2"/>
  <c r="B1264" i="2" s="1"/>
  <c r="AF1240" i="2"/>
  <c r="B1240" i="2" s="1"/>
  <c r="AF1220" i="2"/>
  <c r="B1220" i="2" s="1"/>
  <c r="AF1200" i="2"/>
  <c r="B1200" i="2" s="1"/>
  <c r="AF1176" i="2"/>
  <c r="B1176" i="2" s="1"/>
  <c r="AF1156" i="2"/>
  <c r="B1156" i="2" s="1"/>
  <c r="AF1136" i="2"/>
  <c r="B1136" i="2" s="1"/>
  <c r="AF1112" i="2"/>
  <c r="B1112" i="2" s="1"/>
  <c r="AF1092" i="2"/>
  <c r="B1092" i="2" s="1"/>
  <c r="AF1072" i="2"/>
  <c r="B1072" i="2" s="1"/>
  <c r="AF1048" i="2"/>
  <c r="B1048" i="2" s="1"/>
  <c r="AF1028" i="2"/>
  <c r="B1028" i="2" s="1"/>
  <c r="AF1008" i="2"/>
  <c r="B1008" i="2" s="1"/>
  <c r="AF984" i="2"/>
  <c r="B984" i="2" s="1"/>
  <c r="AF964" i="2"/>
  <c r="B964" i="2" s="1"/>
  <c r="AF944" i="2"/>
  <c r="B944" i="2" s="1"/>
  <c r="AF920" i="2"/>
  <c r="B920" i="2" s="1"/>
  <c r="AF900" i="2"/>
  <c r="B900" i="2" s="1"/>
  <c r="AF880" i="2"/>
  <c r="B880" i="2" s="1"/>
  <c r="AF856" i="2"/>
  <c r="B856" i="2" s="1"/>
  <c r="AF836" i="2"/>
  <c r="B836" i="2" s="1"/>
  <c r="AF816" i="2"/>
  <c r="B816" i="2" s="1"/>
  <c r="AF792" i="2"/>
  <c r="B792" i="2" s="1"/>
  <c r="AF772" i="2"/>
  <c r="B772" i="2" s="1"/>
  <c r="AF752" i="2"/>
  <c r="B752" i="2" s="1"/>
  <c r="AF728" i="2"/>
  <c r="B728" i="2" s="1"/>
  <c r="AF708" i="2"/>
  <c r="B708" i="2" s="1"/>
  <c r="AF688" i="2"/>
  <c r="B688" i="2" s="1"/>
  <c r="AF664" i="2"/>
  <c r="B664" i="2" s="1"/>
  <c r="AF644" i="2"/>
  <c r="B644" i="2" s="1"/>
  <c r="AF624" i="2"/>
  <c r="B624" i="2" s="1"/>
  <c r="AF600" i="2"/>
  <c r="B600" i="2" s="1"/>
  <c r="AF580" i="2"/>
  <c r="B580" i="2" s="1"/>
  <c r="AF560" i="2"/>
  <c r="B560" i="2" s="1"/>
  <c r="AF536" i="2"/>
  <c r="B536" i="2" s="1"/>
  <c r="AF516" i="2"/>
  <c r="B516" i="2" s="1"/>
  <c r="AF496" i="2"/>
  <c r="B496" i="2" s="1"/>
  <c r="AF472" i="2"/>
  <c r="B472" i="2" s="1"/>
  <c r="AF452" i="2"/>
  <c r="B452" i="2" s="1"/>
  <c r="AF432" i="2"/>
  <c r="B432" i="2" s="1"/>
  <c r="AF408" i="2"/>
  <c r="B408" i="2" s="1"/>
  <c r="AF280" i="2"/>
  <c r="B280" i="2" s="1"/>
  <c r="AF388" i="2"/>
  <c r="B388" i="2" s="1"/>
  <c r="AF368" i="2"/>
  <c r="B368" i="2" s="1"/>
  <c r="AF340" i="2"/>
  <c r="B340" i="2" s="1"/>
  <c r="AF312" i="2"/>
  <c r="B312" i="2" s="1"/>
  <c r="AF292" i="2"/>
  <c r="B292" i="2" s="1"/>
  <c r="AF232" i="2"/>
  <c r="B232" i="2" s="1"/>
  <c r="AF2755" i="2"/>
  <c r="AF3407" i="2"/>
  <c r="AF3359" i="2"/>
  <c r="AF3311" i="2"/>
  <c r="AF3247" i="2"/>
  <c r="AF3199" i="2"/>
  <c r="AF3155" i="2"/>
  <c r="AF3103" i="2"/>
  <c r="AF3051" i="2"/>
  <c r="AF3003" i="2"/>
  <c r="AF2951" i="2"/>
  <c r="AF2903" i="2"/>
  <c r="AF2847" i="2"/>
  <c r="AF2775" i="2"/>
  <c r="AF2699" i="2"/>
  <c r="AF2651" i="2"/>
  <c r="AF2603" i="2"/>
  <c r="AF2555" i="2"/>
  <c r="B2555" i="2" s="1"/>
  <c r="AF2511" i="2"/>
  <c r="AF2463" i="2"/>
  <c r="AF2419" i="2"/>
  <c r="AF2371" i="2"/>
  <c r="AF2323" i="2"/>
  <c r="AF2279" i="2"/>
  <c r="AF2231" i="2"/>
  <c r="AF2187" i="2"/>
  <c r="AF2139" i="2"/>
  <c r="AF2087" i="2"/>
  <c r="AF2039" i="2"/>
  <c r="AF1995" i="2"/>
  <c r="AF1939" i="2"/>
  <c r="AF1891" i="2"/>
  <c r="AF1835" i="2"/>
  <c r="AF1787" i="2"/>
  <c r="AF1743" i="2"/>
  <c r="AF1695" i="2"/>
  <c r="AF1651" i="2"/>
  <c r="AF1603" i="2"/>
  <c r="AF1551" i="2"/>
  <c r="AF1503" i="2"/>
  <c r="AF1459" i="2"/>
  <c r="AF1407" i="2"/>
  <c r="AF1367" i="2"/>
  <c r="AF1319" i="2"/>
  <c r="AF1271" i="2"/>
  <c r="AF1223" i="2"/>
  <c r="AF1175" i="2"/>
  <c r="B1175" i="2" s="1"/>
  <c r="AF1119" i="2"/>
  <c r="AF1071" i="2"/>
  <c r="B1071" i="2" s="1"/>
  <c r="AF1031" i="2"/>
  <c r="AF979" i="2"/>
  <c r="AF939" i="2"/>
  <c r="AF895" i="2"/>
  <c r="AF847" i="2"/>
  <c r="B847" i="2" s="1"/>
  <c r="AF803" i="2"/>
  <c r="B803" i="2" s="1"/>
  <c r="AF759" i="2"/>
  <c r="AF711" i="2"/>
  <c r="AF663" i="2"/>
  <c r="B663" i="2" s="1"/>
  <c r="AF615" i="2"/>
  <c r="B615" i="2" s="1"/>
  <c r="AF575" i="2"/>
  <c r="AF531" i="2"/>
  <c r="B531" i="2" s="1"/>
  <c r="AF487" i="2"/>
  <c r="AF435" i="2"/>
  <c r="AF387" i="2"/>
  <c r="AF343" i="2"/>
  <c r="AF295" i="2"/>
  <c r="AF235" i="2"/>
  <c r="AF179" i="2"/>
  <c r="B179" i="2" s="1"/>
  <c r="AF131" i="2"/>
  <c r="AF67" i="2"/>
  <c r="AF19" i="2"/>
  <c r="AF3895" i="2"/>
  <c r="AF1962" i="2"/>
  <c r="AF1934" i="2"/>
  <c r="AF1898" i="2"/>
  <c r="B1898" i="2" s="1"/>
  <c r="AF1866" i="2"/>
  <c r="AF1834" i="2"/>
  <c r="B1834" i="2" s="1"/>
  <c r="AF1806" i="2"/>
  <c r="AF1774" i="2"/>
  <c r="AF4384" i="2"/>
  <c r="B4384" i="2" s="1"/>
  <c r="AF4044" i="2"/>
  <c r="B4044" i="2" s="1"/>
  <c r="AF3700" i="2"/>
  <c r="B3700" i="2" s="1"/>
  <c r="AF3384" i="2"/>
  <c r="B3384" i="2" s="1"/>
  <c r="AF3088" i="2"/>
  <c r="B3088" i="2" s="1"/>
  <c r="AF3000" i="2"/>
  <c r="B3000" i="2" s="1"/>
  <c r="AF2916" i="2"/>
  <c r="B2916" i="2" s="1"/>
  <c r="AF2832" i="2"/>
  <c r="B2832" i="2" s="1"/>
  <c r="AF2744" i="2"/>
  <c r="B2744" i="2" s="1"/>
  <c r="AF2660" i="2"/>
  <c r="B2660" i="2" s="1"/>
  <c r="AF2576" i="2"/>
  <c r="B2576" i="2" s="1"/>
  <c r="AF2488" i="2"/>
  <c r="B2488" i="2" s="1"/>
  <c r="AF2404" i="2"/>
  <c r="B2404" i="2" s="1"/>
  <c r="AF2320" i="2"/>
  <c r="B2320" i="2" s="1"/>
  <c r="AF2232" i="2"/>
  <c r="B2232" i="2" s="1"/>
  <c r="AF2148" i="2"/>
  <c r="B2148" i="2" s="1"/>
  <c r="AF2064" i="2"/>
  <c r="B2064" i="2" s="1"/>
  <c r="AF1976" i="2"/>
  <c r="B1976" i="2" s="1"/>
  <c r="AF1892" i="2"/>
  <c r="B1892" i="2" s="1"/>
  <c r="AF1808" i="2"/>
  <c r="B1808" i="2" s="1"/>
  <c r="AF1732" i="2"/>
  <c r="B1732" i="2" s="1"/>
  <c r="AF1704" i="2"/>
  <c r="B1704" i="2" s="1"/>
  <c r="AF1684" i="2"/>
  <c r="B1684" i="2" s="1"/>
  <c r="AF1664" i="2"/>
  <c r="B1664" i="2" s="1"/>
  <c r="AF1640" i="2"/>
  <c r="B1640" i="2" s="1"/>
  <c r="AF1620" i="2"/>
  <c r="B1620" i="2" s="1"/>
  <c r="AF1600" i="2"/>
  <c r="B1600" i="2" s="1"/>
  <c r="AF1576" i="2"/>
  <c r="B1576" i="2" s="1"/>
  <c r="AF1556" i="2"/>
  <c r="B1556" i="2" s="1"/>
  <c r="AF1536" i="2"/>
  <c r="B1536" i="2" s="1"/>
  <c r="AF1512" i="2"/>
  <c r="B1512" i="2" s="1"/>
  <c r="AF1492" i="2"/>
  <c r="B1492" i="2" s="1"/>
  <c r="AF1472" i="2"/>
  <c r="B1472" i="2" s="1"/>
  <c r="AF1448" i="2"/>
  <c r="B1448" i="2" s="1"/>
  <c r="AF1428" i="2"/>
  <c r="B1428" i="2" s="1"/>
  <c r="AF1408" i="2"/>
  <c r="B1408" i="2" s="1"/>
  <c r="AF1384" i="2"/>
  <c r="B1384" i="2" s="1"/>
  <c r="AF1364" i="2"/>
  <c r="B1364" i="2" s="1"/>
  <c r="AF1344" i="2"/>
  <c r="B1344" i="2" s="1"/>
  <c r="AF1320" i="2"/>
  <c r="B1320" i="2" s="1"/>
  <c r="AF1300" i="2"/>
  <c r="B1300" i="2" s="1"/>
  <c r="AF1280" i="2"/>
  <c r="B1280" i="2" s="1"/>
  <c r="AF1256" i="2"/>
  <c r="B1256" i="2" s="1"/>
  <c r="AF1236" i="2"/>
  <c r="B1236" i="2" s="1"/>
  <c r="AF1216" i="2"/>
  <c r="B1216" i="2" s="1"/>
  <c r="AF1192" i="2"/>
  <c r="B1192" i="2" s="1"/>
  <c r="AF1172" i="2"/>
  <c r="B1172" i="2" s="1"/>
  <c r="AF1152" i="2"/>
  <c r="B1152" i="2" s="1"/>
  <c r="AF1128" i="2"/>
  <c r="B1128" i="2" s="1"/>
  <c r="AF1108" i="2"/>
  <c r="B1108" i="2" s="1"/>
  <c r="AF1088" i="2"/>
  <c r="B1088" i="2" s="1"/>
  <c r="AF1064" i="2"/>
  <c r="B1064" i="2" s="1"/>
  <c r="AF1044" i="2"/>
  <c r="B1044" i="2" s="1"/>
  <c r="AF1024" i="2"/>
  <c r="B1024" i="2" s="1"/>
  <c r="AF1000" i="2"/>
  <c r="B1000" i="2" s="1"/>
  <c r="AF980" i="2"/>
  <c r="B980" i="2" s="1"/>
  <c r="AF960" i="2"/>
  <c r="B960" i="2" s="1"/>
  <c r="AF936" i="2"/>
  <c r="B936" i="2" s="1"/>
  <c r="AF916" i="2"/>
  <c r="B916" i="2" s="1"/>
  <c r="AF896" i="2"/>
  <c r="B896" i="2" s="1"/>
  <c r="AF872" i="2"/>
  <c r="B872" i="2" s="1"/>
  <c r="AF852" i="2"/>
  <c r="B852" i="2" s="1"/>
  <c r="AF832" i="2"/>
  <c r="B832" i="2" s="1"/>
  <c r="AF808" i="2"/>
  <c r="B808" i="2" s="1"/>
  <c r="AF788" i="2"/>
  <c r="B788" i="2" s="1"/>
  <c r="AF768" i="2"/>
  <c r="B768" i="2" s="1"/>
  <c r="AF744" i="2"/>
  <c r="B744" i="2" s="1"/>
  <c r="AF724" i="2"/>
  <c r="B724" i="2" s="1"/>
  <c r="AF704" i="2"/>
  <c r="B704" i="2" s="1"/>
  <c r="AF680" i="2"/>
  <c r="B680" i="2" s="1"/>
  <c r="AF660" i="2"/>
  <c r="B660" i="2" s="1"/>
  <c r="AF640" i="2"/>
  <c r="B640" i="2" s="1"/>
  <c r="AF616" i="2"/>
  <c r="B616" i="2" s="1"/>
  <c r="AF596" i="2"/>
  <c r="B596" i="2" s="1"/>
  <c r="AF576" i="2"/>
  <c r="B576" i="2" s="1"/>
  <c r="AF552" i="2"/>
  <c r="B552" i="2" s="1"/>
  <c r="AF532" i="2"/>
  <c r="B532" i="2" s="1"/>
  <c r="AF512" i="2"/>
  <c r="B512" i="2" s="1"/>
  <c r="AF488" i="2"/>
  <c r="B488" i="2" s="1"/>
  <c r="AF468" i="2"/>
  <c r="B468" i="2" s="1"/>
  <c r="AF448" i="2"/>
  <c r="B448" i="2" s="1"/>
  <c r="AF424" i="2"/>
  <c r="B424" i="2" s="1"/>
  <c r="AF392" i="2"/>
  <c r="B392" i="2" s="1"/>
  <c r="AF264" i="2"/>
  <c r="B264" i="2" s="1"/>
  <c r="AF384" i="2"/>
  <c r="B384" i="2" s="1"/>
  <c r="AF360" i="2"/>
  <c r="B360" i="2" s="1"/>
  <c r="AF336" i="2"/>
  <c r="B336" i="2" s="1"/>
  <c r="AF308" i="2"/>
  <c r="B308" i="2" s="1"/>
  <c r="AF288" i="2"/>
  <c r="B288" i="2" s="1"/>
  <c r="AF216" i="2"/>
  <c r="B216" i="2" s="1"/>
  <c r="AF3439" i="2"/>
  <c r="AF3395" i="2"/>
  <c r="AF3347" i="2"/>
  <c r="AF3295" i="2"/>
  <c r="AF3239" i="2"/>
  <c r="AF3191" i="2"/>
  <c r="B3191" i="2" s="1"/>
  <c r="AF3143" i="2"/>
  <c r="AF3095" i="2"/>
  <c r="AF3039" i="2"/>
  <c r="AF2991" i="2"/>
  <c r="AF2939" i="2"/>
  <c r="AF2887" i="2"/>
  <c r="AF2835" i="2"/>
  <c r="AF2739" i="2"/>
  <c r="B2739" i="2" s="1"/>
  <c r="AF2687" i="2"/>
  <c r="AF2639" i="2"/>
  <c r="AF2595" i="2"/>
  <c r="AF2547" i="2"/>
  <c r="AF2503" i="2"/>
  <c r="AF2451" i="2"/>
  <c r="AF2407" i="2"/>
  <c r="AF2363" i="2"/>
  <c r="AF2315" i="2"/>
  <c r="AF2267" i="2"/>
  <c r="AF2223" i="2"/>
  <c r="AF2175" i="2"/>
  <c r="AF2127" i="2"/>
  <c r="AF2075" i="2"/>
  <c r="AF2031" i="2"/>
  <c r="AF1983" i="2"/>
  <c r="AF1931" i="2"/>
  <c r="AF1875" i="2"/>
  <c r="AF1823" i="2"/>
  <c r="AF1779" i="2"/>
  <c r="AF1731" i="2"/>
  <c r="AF1683" i="2"/>
  <c r="AF1639" i="2"/>
  <c r="AF1591" i="2"/>
  <c r="AF1539" i="2"/>
  <c r="AF1487" i="2"/>
  <c r="AF1443" i="2"/>
  <c r="AF1399" i="2"/>
  <c r="B1399" i="2" s="1"/>
  <c r="AF1355" i="2"/>
  <c r="B1355" i="2" s="1"/>
  <c r="AF1311" i="2"/>
  <c r="AF1263" i="2"/>
  <c r="B1263" i="2" s="1"/>
  <c r="AF1211" i="2"/>
  <c r="AF1155" i="2"/>
  <c r="AF1107" i="2"/>
  <c r="AF1059" i="2"/>
  <c r="B1059" i="2" s="1"/>
  <c r="AF1019" i="2"/>
  <c r="B1019" i="2" s="1"/>
  <c r="AF971" i="2"/>
  <c r="B971" i="2" s="1"/>
  <c r="AF927" i="2"/>
  <c r="B927" i="2" s="1"/>
  <c r="AF883" i="2"/>
  <c r="AF835" i="2"/>
  <c r="B835" i="2" s="1"/>
  <c r="AF791" i="2"/>
  <c r="AF743" i="2"/>
  <c r="B743" i="2" s="1"/>
  <c r="AF699" i="2"/>
  <c r="AF651" i="2"/>
  <c r="AF607" i="2"/>
  <c r="AF563" i="2"/>
  <c r="AF519" i="2"/>
  <c r="AF475" i="2"/>
  <c r="AF427" i="2"/>
  <c r="AF379" i="2"/>
  <c r="AF331" i="2"/>
  <c r="AF283" i="2"/>
  <c r="AF223" i="2"/>
  <c r="AF171" i="2"/>
  <c r="AF123" i="2"/>
  <c r="B123" i="2" s="1"/>
  <c r="AF59" i="2"/>
  <c r="AF3831" i="2"/>
  <c r="AF3734" i="2"/>
  <c r="B3734" i="2" s="1"/>
  <c r="AF4300" i="2"/>
  <c r="B4300" i="2" s="1"/>
  <c r="AF3956" i="2"/>
  <c r="B3956" i="2" s="1"/>
  <c r="AF3616" i="2"/>
  <c r="B3616" i="2" s="1"/>
  <c r="AF3300" i="2"/>
  <c r="B3300" i="2" s="1"/>
  <c r="AF3064" i="2"/>
  <c r="B3064" i="2" s="1"/>
  <c r="AF2980" i="2"/>
  <c r="B2980" i="2" s="1"/>
  <c r="AF2896" i="2"/>
  <c r="B2896" i="2" s="1"/>
  <c r="AF2808" i="2"/>
  <c r="B2808" i="2" s="1"/>
  <c r="AF2724" i="2"/>
  <c r="B2724" i="2" s="1"/>
  <c r="AF2640" i="2"/>
  <c r="B2640" i="2" s="1"/>
  <c r="AF2552" i="2"/>
  <c r="B2552" i="2" s="1"/>
  <c r="AF2468" i="2"/>
  <c r="B2468" i="2" s="1"/>
  <c r="AF2384" i="2"/>
  <c r="B2384" i="2" s="1"/>
  <c r="AF2296" i="2"/>
  <c r="B2296" i="2" s="1"/>
  <c r="AF2212" i="2"/>
  <c r="B2212" i="2" s="1"/>
  <c r="AF2128" i="2"/>
  <c r="B2128" i="2" s="1"/>
  <c r="AF2040" i="2"/>
  <c r="B2040" i="2" s="1"/>
  <c r="AF1956" i="2"/>
  <c r="B1956" i="2" s="1"/>
  <c r="AF1872" i="2"/>
  <c r="B1872" i="2" s="1"/>
  <c r="AF1784" i="2"/>
  <c r="B1784" i="2" s="1"/>
  <c r="AF1720" i="2"/>
  <c r="B1720" i="2" s="1"/>
  <c r="AF1700" i="2"/>
  <c r="B1700" i="2" s="1"/>
  <c r="AF1680" i="2"/>
  <c r="B1680" i="2" s="1"/>
  <c r="AF1656" i="2"/>
  <c r="B1656" i="2" s="1"/>
  <c r="AF1636" i="2"/>
  <c r="B1636" i="2" s="1"/>
  <c r="AF1616" i="2"/>
  <c r="B1616" i="2" s="1"/>
  <c r="AF1592" i="2"/>
  <c r="B1592" i="2" s="1"/>
  <c r="AF1572" i="2"/>
  <c r="B1572" i="2" s="1"/>
  <c r="AF1552" i="2"/>
  <c r="B1552" i="2" s="1"/>
  <c r="AF1528" i="2"/>
  <c r="B1528" i="2" s="1"/>
  <c r="AF1508" i="2"/>
  <c r="B1508" i="2" s="1"/>
  <c r="AF1488" i="2"/>
  <c r="B1488" i="2" s="1"/>
  <c r="AF1464" i="2"/>
  <c r="B1464" i="2" s="1"/>
  <c r="AF1444" i="2"/>
  <c r="B1444" i="2" s="1"/>
  <c r="AF1424" i="2"/>
  <c r="B1424" i="2" s="1"/>
  <c r="AF1400" i="2"/>
  <c r="B1400" i="2" s="1"/>
  <c r="AF1380" i="2"/>
  <c r="B1380" i="2" s="1"/>
  <c r="AF1360" i="2"/>
  <c r="B1360" i="2" s="1"/>
  <c r="AF1336" i="2"/>
  <c r="B1336" i="2" s="1"/>
  <c r="AF1316" i="2"/>
  <c r="B1316" i="2" s="1"/>
  <c r="AF1296" i="2"/>
  <c r="B1296" i="2" s="1"/>
  <c r="AF1272" i="2"/>
  <c r="B1272" i="2" s="1"/>
  <c r="AF1252" i="2"/>
  <c r="B1252" i="2" s="1"/>
  <c r="AF1232" i="2"/>
  <c r="B1232" i="2" s="1"/>
  <c r="AF1208" i="2"/>
  <c r="B1208" i="2" s="1"/>
  <c r="AF1188" i="2"/>
  <c r="B1188" i="2" s="1"/>
  <c r="AF1168" i="2"/>
  <c r="B1168" i="2" s="1"/>
  <c r="AF1144" i="2"/>
  <c r="B1144" i="2" s="1"/>
  <c r="AF1124" i="2"/>
  <c r="B1124" i="2" s="1"/>
  <c r="AF1104" i="2"/>
  <c r="B1104" i="2" s="1"/>
  <c r="AF1080" i="2"/>
  <c r="B1080" i="2" s="1"/>
  <c r="AF1060" i="2"/>
  <c r="B1060" i="2" s="1"/>
  <c r="AF1040" i="2"/>
  <c r="B1040" i="2" s="1"/>
  <c r="AF1016" i="2"/>
  <c r="B1016" i="2" s="1"/>
  <c r="AF996" i="2"/>
  <c r="B996" i="2" s="1"/>
  <c r="AF976" i="2"/>
  <c r="B976" i="2" s="1"/>
  <c r="AF952" i="2"/>
  <c r="B952" i="2" s="1"/>
  <c r="AF932" i="2"/>
  <c r="B932" i="2" s="1"/>
  <c r="AF912" i="2"/>
  <c r="B912" i="2" s="1"/>
  <c r="AF888" i="2"/>
  <c r="B888" i="2" s="1"/>
  <c r="AF868" i="2"/>
  <c r="B868" i="2" s="1"/>
  <c r="AF848" i="2"/>
  <c r="B848" i="2" s="1"/>
  <c r="AF824" i="2"/>
  <c r="B824" i="2" s="1"/>
  <c r="AF804" i="2"/>
  <c r="B804" i="2" s="1"/>
  <c r="AF784" i="2"/>
  <c r="B784" i="2" s="1"/>
  <c r="AF760" i="2"/>
  <c r="B760" i="2" s="1"/>
  <c r="AF740" i="2"/>
  <c r="B740" i="2" s="1"/>
  <c r="AF720" i="2"/>
  <c r="B720" i="2" s="1"/>
  <c r="AF696" i="2"/>
  <c r="B696" i="2" s="1"/>
  <c r="AF676" i="2"/>
  <c r="B676" i="2" s="1"/>
  <c r="AF656" i="2"/>
  <c r="B656" i="2" s="1"/>
  <c r="AF632" i="2"/>
  <c r="B632" i="2" s="1"/>
  <c r="AF612" i="2"/>
  <c r="B612" i="2" s="1"/>
  <c r="AF592" i="2"/>
  <c r="B592" i="2" s="1"/>
  <c r="AF568" i="2"/>
  <c r="B568" i="2" s="1"/>
  <c r="AF548" i="2"/>
  <c r="B548" i="2" s="1"/>
  <c r="AF528" i="2"/>
  <c r="B528" i="2" s="1"/>
  <c r="AF504" i="2"/>
  <c r="B504" i="2" s="1"/>
  <c r="AF484" i="2"/>
  <c r="B484" i="2" s="1"/>
  <c r="AF464" i="2"/>
  <c r="B464" i="2" s="1"/>
  <c r="AF440" i="2"/>
  <c r="B440" i="2" s="1"/>
  <c r="AF420" i="2"/>
  <c r="B420" i="2" s="1"/>
  <c r="AF344" i="2"/>
  <c r="B344" i="2" s="1"/>
  <c r="AF404" i="2"/>
  <c r="B404" i="2" s="1"/>
  <c r="AF376" i="2"/>
  <c r="B376" i="2" s="1"/>
  <c r="AF356" i="2"/>
  <c r="B356" i="2" s="1"/>
  <c r="AF324" i="2"/>
  <c r="B324" i="2" s="1"/>
  <c r="AF304" i="2"/>
  <c r="B304" i="2" s="1"/>
  <c r="AF276" i="2"/>
  <c r="B276" i="2" s="1"/>
  <c r="AF200" i="2"/>
  <c r="B200" i="2" s="1"/>
  <c r="AF3431" i="2"/>
  <c r="AF3383" i="2"/>
  <c r="AF3335" i="2"/>
  <c r="AF3275" i="2"/>
  <c r="AF3227" i="2"/>
  <c r="AF3179" i="2"/>
  <c r="AF3127" i="2"/>
  <c r="AF3079" i="2"/>
  <c r="AF3027" i="2"/>
  <c r="AF2979" i="2"/>
  <c r="AF2927" i="2"/>
  <c r="AF2871" i="2"/>
  <c r="AF2823" i="2"/>
  <c r="AF2727" i="2"/>
  <c r="AF2675" i="2"/>
  <c r="B2675" i="2" s="1"/>
  <c r="AF2623" i="2"/>
  <c r="AF2583" i="2"/>
  <c r="AF2539" i="2"/>
  <c r="AF2487" i="2"/>
  <c r="AF2443" i="2"/>
  <c r="AF2395" i="2"/>
  <c r="AF2351" i="2"/>
  <c r="AF2303" i="2"/>
  <c r="AF2255" i="2"/>
  <c r="AF2211" i="2"/>
  <c r="AF2163" i="2"/>
  <c r="AF2111" i="2"/>
  <c r="AF2063" i="2"/>
  <c r="AF2015" i="2"/>
  <c r="AF1967" i="2"/>
  <c r="AF1915" i="2"/>
  <c r="AF1867" i="2"/>
  <c r="AF1811" i="2"/>
  <c r="AF1767" i="2"/>
  <c r="AF1719" i="2"/>
  <c r="AF1671" i="2"/>
  <c r="B1671" i="2" s="1"/>
  <c r="AF1623" i="2"/>
  <c r="AF1575" i="2"/>
  <c r="AF1523" i="2"/>
  <c r="AF1479" i="2"/>
  <c r="AF1431" i="2"/>
  <c r="AF1387" i="2"/>
  <c r="B1387" i="2" s="1"/>
  <c r="AF1339" i="2"/>
  <c r="AF1295" i="2"/>
  <c r="AF1251" i="2"/>
  <c r="AF1199" i="2"/>
  <c r="AF1143" i="2"/>
  <c r="AF1095" i="2"/>
  <c r="B1095" i="2" s="1"/>
  <c r="AF1051" i="2"/>
  <c r="AF1007" i="2"/>
  <c r="AF959" i="2"/>
  <c r="AF915" i="2"/>
  <c r="AF871" i="2"/>
  <c r="AF823" i="2"/>
  <c r="AF783" i="2"/>
  <c r="AF731" i="2"/>
  <c r="B731" i="2" s="1"/>
  <c r="AF687" i="2"/>
  <c r="AF639" i="2"/>
  <c r="AF595" i="2"/>
  <c r="AF547" i="2"/>
  <c r="AF507" i="2"/>
  <c r="B507" i="2" s="1"/>
  <c r="AF463" i="2"/>
  <c r="B463" i="2" s="1"/>
  <c r="AF411" i="2"/>
  <c r="B411" i="2" s="1"/>
  <c r="AF367" i="2"/>
  <c r="AF319" i="2"/>
  <c r="AF271" i="2"/>
  <c r="AF207" i="2"/>
  <c r="AF163" i="2"/>
  <c r="B163" i="2" s="1"/>
  <c r="AF115" i="2"/>
  <c r="AF51" i="2"/>
  <c r="AF4295" i="2"/>
  <c r="AF3799" i="2"/>
  <c r="AF1950" i="2"/>
  <c r="B1950" i="2" s="1"/>
  <c r="AF1914" i="2"/>
  <c r="AF1882" i="2"/>
  <c r="B1882" i="2" s="1"/>
  <c r="AF1850" i="2"/>
  <c r="AF1818" i="2"/>
  <c r="AF1790" i="2"/>
  <c r="AF1758" i="2"/>
  <c r="B1758" i="2" s="1"/>
  <c r="AF3216" i="2"/>
  <c r="B3216" i="2" s="1"/>
  <c r="AF2788" i="2"/>
  <c r="B2788" i="2" s="1"/>
  <c r="AF2448" i="2"/>
  <c r="B2448" i="2" s="1"/>
  <c r="AF2104" i="2"/>
  <c r="B2104" i="2" s="1"/>
  <c r="AF1764" i="2"/>
  <c r="B1764" i="2" s="1"/>
  <c r="AF1652" i="2"/>
  <c r="B1652" i="2" s="1"/>
  <c r="AF1568" i="2"/>
  <c r="B1568" i="2" s="1"/>
  <c r="AF1480" i="2"/>
  <c r="B1480" i="2" s="1"/>
  <c r="AF1396" i="2"/>
  <c r="B1396" i="2" s="1"/>
  <c r="AF1312" i="2"/>
  <c r="B1312" i="2" s="1"/>
  <c r="AF1224" i="2"/>
  <c r="B1224" i="2" s="1"/>
  <c r="AF1140" i="2"/>
  <c r="B1140" i="2" s="1"/>
  <c r="AF1056" i="2"/>
  <c r="B1056" i="2" s="1"/>
  <c r="AF968" i="2"/>
  <c r="B968" i="2" s="1"/>
  <c r="AF884" i="2"/>
  <c r="B884" i="2" s="1"/>
  <c r="AF800" i="2"/>
  <c r="B800" i="2" s="1"/>
  <c r="AF712" i="2"/>
  <c r="B712" i="2" s="1"/>
  <c r="AF628" i="2"/>
  <c r="B628" i="2" s="1"/>
  <c r="AF544" i="2"/>
  <c r="B544" i="2" s="1"/>
  <c r="AF456" i="2"/>
  <c r="B456" i="2" s="1"/>
  <c r="AF400" i="2"/>
  <c r="B400" i="2" s="1"/>
  <c r="AF296" i="2"/>
  <c r="B296" i="2" s="1"/>
  <c r="AF3371" i="2"/>
  <c r="AF3167" i="2"/>
  <c r="AF2967" i="2"/>
  <c r="B2967" i="2" s="1"/>
  <c r="AF2715" i="2"/>
  <c r="AF2527" i="2"/>
  <c r="AF2339" i="2"/>
  <c r="AF2147" i="2"/>
  <c r="AF1951" i="2"/>
  <c r="AF1755" i="2"/>
  <c r="AF1563" i="2"/>
  <c r="AF1375" i="2"/>
  <c r="AF1187" i="2"/>
  <c r="B1187" i="2" s="1"/>
  <c r="AF995" i="2"/>
  <c r="AF815" i="2"/>
  <c r="AF627" i="2"/>
  <c r="B627" i="2" s="1"/>
  <c r="AF451" i="2"/>
  <c r="AF247" i="2"/>
  <c r="AF27" i="2"/>
  <c r="AF1942" i="2"/>
  <c r="AF1874" i="2"/>
  <c r="B1874" i="2" s="1"/>
  <c r="AF1814" i="2"/>
  <c r="B1814" i="2" s="1"/>
  <c r="AF1750" i="2"/>
  <c r="AF1718" i="2"/>
  <c r="B1718" i="2" s="1"/>
  <c r="AF1686" i="2"/>
  <c r="AF1650" i="2"/>
  <c r="AF1618" i="2"/>
  <c r="AF1590" i="2"/>
  <c r="AF1558" i="2"/>
  <c r="AF1526" i="2"/>
  <c r="AF1494" i="2"/>
  <c r="AF1462" i="2"/>
  <c r="AF1430" i="2"/>
  <c r="B1430" i="2" s="1"/>
  <c r="AF1398" i="2"/>
  <c r="AF1366" i="2"/>
  <c r="B1366" i="2" s="1"/>
  <c r="AF1334" i="2"/>
  <c r="B1334" i="2" s="1"/>
  <c r="AF1302" i="2"/>
  <c r="B1302" i="2" s="1"/>
  <c r="AF1266" i="2"/>
  <c r="AF1238" i="2"/>
  <c r="AF1202" i="2"/>
  <c r="AF1170" i="2"/>
  <c r="AF1142" i="2"/>
  <c r="B1142" i="2" s="1"/>
  <c r="AF1106" i="2"/>
  <c r="AF1078" i="2"/>
  <c r="AF1046" i="2"/>
  <c r="AF1014" i="2"/>
  <c r="AF978" i="2"/>
  <c r="AF946" i="2"/>
  <c r="AF914" i="2"/>
  <c r="AF882" i="2"/>
  <c r="AF850" i="2"/>
  <c r="AF814" i="2"/>
  <c r="B814" i="2" s="1"/>
  <c r="AF782" i="2"/>
  <c r="B782" i="2" s="1"/>
  <c r="AF754" i="2"/>
  <c r="AF722" i="2"/>
  <c r="B722" i="2" s="1"/>
  <c r="AF690" i="2"/>
  <c r="B690" i="2" s="1"/>
  <c r="AF658" i="2"/>
  <c r="B658" i="2" s="1"/>
  <c r="AF626" i="2"/>
  <c r="AF594" i="2"/>
  <c r="B594" i="2" s="1"/>
  <c r="AF562" i="2"/>
  <c r="B562" i="2" s="1"/>
  <c r="AF530" i="2"/>
  <c r="AF498" i="2"/>
  <c r="B498" i="2" s="1"/>
  <c r="AF466" i="2"/>
  <c r="B466" i="2" s="1"/>
  <c r="AF434" i="2"/>
  <c r="B434" i="2" s="1"/>
  <c r="AF402" i="2"/>
  <c r="B402" i="2" s="1"/>
  <c r="AF370" i="2"/>
  <c r="B370" i="2" s="1"/>
  <c r="AF342" i="2"/>
  <c r="AF310" i="2"/>
  <c r="B310" i="2" s="1"/>
  <c r="AF278" i="2"/>
  <c r="AF242" i="2"/>
  <c r="B242" i="2" s="1"/>
  <c r="AF198" i="2"/>
  <c r="B198" i="2" s="1"/>
  <c r="AF158" i="2"/>
  <c r="AF110" i="2"/>
  <c r="B110" i="2" s="1"/>
  <c r="AF66" i="2"/>
  <c r="AF14" i="2"/>
  <c r="AF4395" i="2"/>
  <c r="AF4219" i="2"/>
  <c r="AF4043" i="2"/>
  <c r="AF3787" i="2"/>
  <c r="AF3627" i="2"/>
  <c r="AF3499" i="2"/>
  <c r="AF195" i="2"/>
  <c r="AF3427" i="2"/>
  <c r="AF3379" i="2"/>
  <c r="B3379" i="2" s="1"/>
  <c r="AF3331" i="2"/>
  <c r="AF3287" i="2"/>
  <c r="B3287" i="2" s="1"/>
  <c r="AF3251" i="2"/>
  <c r="B3251" i="2" s="1"/>
  <c r="AF3203" i="2"/>
  <c r="B3203" i="2" s="1"/>
  <c r="AF3151" i="2"/>
  <c r="AF3111" i="2"/>
  <c r="B3111" i="2" s="1"/>
  <c r="AF3063" i="2"/>
  <c r="B3063" i="2" s="1"/>
  <c r="AF3019" i="2"/>
  <c r="B3019" i="2" s="1"/>
  <c r="AF2971" i="2"/>
  <c r="B2971" i="2" s="1"/>
  <c r="AF2931" i="2"/>
  <c r="B2931" i="2" s="1"/>
  <c r="AF2891" i="2"/>
  <c r="B2891" i="2" s="1"/>
  <c r="AF2839" i="2"/>
  <c r="B2839" i="2" s="1"/>
  <c r="AF2795" i="2"/>
  <c r="B2795" i="2" s="1"/>
  <c r="AF2763" i="2"/>
  <c r="AF2719" i="2"/>
  <c r="AF2671" i="2"/>
  <c r="B2671" i="2" s="1"/>
  <c r="AF2619" i="2"/>
  <c r="AF2563" i="2"/>
  <c r="B2563" i="2" s="1"/>
  <c r="AF2507" i="2"/>
  <c r="B2507" i="2" s="1"/>
  <c r="AF2459" i="2"/>
  <c r="AF2411" i="2"/>
  <c r="AF2359" i="2"/>
  <c r="AF2307" i="2"/>
  <c r="B2307" i="2" s="1"/>
  <c r="AF2263" i="2"/>
  <c r="AF2207" i="2"/>
  <c r="B2207" i="2" s="1"/>
  <c r="AF2155" i="2"/>
  <c r="B2155" i="2" s="1"/>
  <c r="AF2107" i="2"/>
  <c r="B2107" i="2" s="1"/>
  <c r="AF2059" i="2"/>
  <c r="AF2007" i="2"/>
  <c r="B2007" i="2" s="1"/>
  <c r="AF1959" i="2"/>
  <c r="AF1911" i="2"/>
  <c r="B1911" i="2" s="1"/>
  <c r="AF1859" i="2"/>
  <c r="AF1819" i="2"/>
  <c r="B1819" i="2" s="1"/>
  <c r="AF1763" i="2"/>
  <c r="B1763" i="2" s="1"/>
  <c r="AF1715" i="2"/>
  <c r="B1715" i="2" s="1"/>
  <c r="AF1659" i="2"/>
  <c r="AF1611" i="2"/>
  <c r="AF1567" i="2"/>
  <c r="AF1519" i="2"/>
  <c r="B1519" i="2" s="1"/>
  <c r="AF1463" i="2"/>
  <c r="B1463" i="2" s="1"/>
  <c r="AF1415" i="2"/>
  <c r="AF1363" i="2"/>
  <c r="B1363" i="2" s="1"/>
  <c r="AF1307" i="2"/>
  <c r="B1307" i="2" s="1"/>
  <c r="AF1255" i="2"/>
  <c r="B1255" i="2" s="1"/>
  <c r="AF1207" i="2"/>
  <c r="B1207" i="2" s="1"/>
  <c r="AF1163" i="2"/>
  <c r="B1163" i="2" s="1"/>
  <c r="AF1115" i="2"/>
  <c r="B1115" i="2" s="1"/>
  <c r="AF1063" i="2"/>
  <c r="B1063" i="2" s="1"/>
  <c r="AF1011" i="2"/>
  <c r="B1011" i="2" s="1"/>
  <c r="AF963" i="2"/>
  <c r="B963" i="2" s="1"/>
  <c r="AF907" i="2"/>
  <c r="B907" i="2" s="1"/>
  <c r="AF855" i="2"/>
  <c r="B855" i="2" s="1"/>
  <c r="AF799" i="2"/>
  <c r="B799" i="2" s="1"/>
  <c r="AF751" i="2"/>
  <c r="B751" i="2" s="1"/>
  <c r="AF703" i="2"/>
  <c r="B703" i="2" s="1"/>
  <c r="AF655" i="2"/>
  <c r="B655" i="2" s="1"/>
  <c r="AF611" i="2"/>
  <c r="B611" i="2" s="1"/>
  <c r="AF555" i="2"/>
  <c r="B555" i="2" s="1"/>
  <c r="AF491" i="2"/>
  <c r="B491" i="2" s="1"/>
  <c r="AF443" i="2"/>
  <c r="B443" i="2" s="1"/>
  <c r="AF395" i="2"/>
  <c r="B395" i="2" s="1"/>
  <c r="AF347" i="2"/>
  <c r="B347" i="2" s="1"/>
  <c r="AF299" i="2"/>
  <c r="B299" i="2" s="1"/>
  <c r="AF4212" i="2"/>
  <c r="B4212" i="2" s="1"/>
  <c r="AF3044" i="2"/>
  <c r="B3044" i="2" s="1"/>
  <c r="AF2704" i="2"/>
  <c r="B2704" i="2" s="1"/>
  <c r="AF2360" i="2"/>
  <c r="B2360" i="2" s="1"/>
  <c r="AF2020" i="2"/>
  <c r="B2020" i="2" s="1"/>
  <c r="AF1716" i="2"/>
  <c r="B1716" i="2" s="1"/>
  <c r="AF1632" i="2"/>
  <c r="B1632" i="2" s="1"/>
  <c r="AF1544" i="2"/>
  <c r="B1544" i="2" s="1"/>
  <c r="AF1460" i="2"/>
  <c r="B1460" i="2" s="1"/>
  <c r="AF1376" i="2"/>
  <c r="B1376" i="2" s="1"/>
  <c r="AF1288" i="2"/>
  <c r="B1288" i="2" s="1"/>
  <c r="AF1204" i="2"/>
  <c r="B1204" i="2" s="1"/>
  <c r="AF1120" i="2"/>
  <c r="B1120" i="2" s="1"/>
  <c r="AF1032" i="2"/>
  <c r="B1032" i="2" s="1"/>
  <c r="AF948" i="2"/>
  <c r="B948" i="2" s="1"/>
  <c r="AF864" i="2"/>
  <c r="B864" i="2" s="1"/>
  <c r="AF776" i="2"/>
  <c r="B776" i="2" s="1"/>
  <c r="AF692" i="2"/>
  <c r="B692" i="2" s="1"/>
  <c r="AF608" i="2"/>
  <c r="B608" i="2" s="1"/>
  <c r="AF520" i="2"/>
  <c r="B520" i="2" s="1"/>
  <c r="AF436" i="2"/>
  <c r="B436" i="2" s="1"/>
  <c r="AF372" i="2"/>
  <c r="B372" i="2" s="1"/>
  <c r="AF272" i="2"/>
  <c r="B272" i="2" s="1"/>
  <c r="AF3323" i="2"/>
  <c r="AF3115" i="2"/>
  <c r="AF2915" i="2"/>
  <c r="AF2663" i="2"/>
  <c r="AF2475" i="2"/>
  <c r="AF2291" i="2"/>
  <c r="B2291" i="2" s="1"/>
  <c r="AF2103" i="2"/>
  <c r="AF1903" i="2"/>
  <c r="AF1707" i="2"/>
  <c r="AF1515" i="2"/>
  <c r="AF1331" i="2"/>
  <c r="AF1131" i="2"/>
  <c r="AF947" i="2"/>
  <c r="AF771" i="2"/>
  <c r="AF583" i="2"/>
  <c r="AF399" i="2"/>
  <c r="AF187" i="2"/>
  <c r="AF3959" i="2"/>
  <c r="AF1922" i="2"/>
  <c r="B1922" i="2" s="1"/>
  <c r="AF1858" i="2"/>
  <c r="AF1798" i="2"/>
  <c r="AF1742" i="2"/>
  <c r="AF1710" i="2"/>
  <c r="B1710" i="2" s="1"/>
  <c r="AF1678" i="2"/>
  <c r="AF1642" i="2"/>
  <c r="AF1610" i="2"/>
  <c r="AF1582" i="2"/>
  <c r="AF1550" i="2"/>
  <c r="B1550" i="2" s="1"/>
  <c r="AF1518" i="2"/>
  <c r="AF1486" i="2"/>
  <c r="AF1454" i="2"/>
  <c r="B1454" i="2" s="1"/>
  <c r="AF1418" i="2"/>
  <c r="AF1390" i="2"/>
  <c r="AF1358" i="2"/>
  <c r="AF1326" i="2"/>
  <c r="AF1290" i="2"/>
  <c r="AF1258" i="2"/>
  <c r="AF1226" i="2"/>
  <c r="AF1194" i="2"/>
  <c r="B1194" i="2" s="1"/>
  <c r="AF1162" i="2"/>
  <c r="AF1134" i="2"/>
  <c r="AF1098" i="2"/>
  <c r="B1098" i="2" s="1"/>
  <c r="AF1070" i="2"/>
  <c r="AF1038" i="2"/>
  <c r="AF1006" i="2"/>
  <c r="B1006" i="2" s="1"/>
  <c r="AF970" i="2"/>
  <c r="B970" i="2" s="1"/>
  <c r="AF938" i="2"/>
  <c r="AF906" i="2"/>
  <c r="AF874" i="2"/>
  <c r="AF842" i="2"/>
  <c r="B842" i="2" s="1"/>
  <c r="AF806" i="2"/>
  <c r="B806" i="2" s="1"/>
  <c r="AF774" i="2"/>
  <c r="AF746" i="2"/>
  <c r="AF718" i="2"/>
  <c r="AF682" i="2"/>
  <c r="AF650" i="2"/>
  <c r="B650" i="2" s="1"/>
  <c r="AF618" i="2"/>
  <c r="AF586" i="2"/>
  <c r="B586" i="2" s="1"/>
  <c r="AF554" i="2"/>
  <c r="AF522" i="2"/>
  <c r="B522" i="2" s="1"/>
  <c r="AF490" i="2"/>
  <c r="AF458" i="2"/>
  <c r="AF426" i="2"/>
  <c r="AF394" i="2"/>
  <c r="AF362" i="2"/>
  <c r="B362" i="2" s="1"/>
  <c r="AF334" i="2"/>
  <c r="B334" i="2" s="1"/>
  <c r="AF302" i="2"/>
  <c r="AF270" i="2"/>
  <c r="B270" i="2" s="1"/>
  <c r="AF230" i="2"/>
  <c r="B230" i="2" s="1"/>
  <c r="AF194" i="2"/>
  <c r="AF146" i="2"/>
  <c r="AF98" i="2"/>
  <c r="AF54" i="2"/>
  <c r="B54" i="2" s="1"/>
  <c r="AF9" i="2"/>
  <c r="AF4347" i="2"/>
  <c r="AF4171" i="2"/>
  <c r="AF3995" i="2"/>
  <c r="AF3739" i="2"/>
  <c r="AF3579" i="2"/>
  <c r="AF3475" i="2"/>
  <c r="AF103" i="2"/>
  <c r="AF3415" i="2"/>
  <c r="B3415" i="2" s="1"/>
  <c r="AF3367" i="2"/>
  <c r="AF3319" i="2"/>
  <c r="B3319" i="2" s="1"/>
  <c r="AF3283" i="2"/>
  <c r="B3283" i="2" s="1"/>
  <c r="AF3235" i="2"/>
  <c r="B3235" i="2" s="1"/>
  <c r="AF3187" i="2"/>
  <c r="AF3139" i="2"/>
  <c r="B3139" i="2" s="1"/>
  <c r="AF3099" i="2"/>
  <c r="B3099" i="2" s="1"/>
  <c r="AF3055" i="2"/>
  <c r="B3055" i="2" s="1"/>
  <c r="AF3007" i="2"/>
  <c r="B3007" i="2" s="1"/>
  <c r="AF2963" i="2"/>
  <c r="AF2919" i="2"/>
  <c r="AF2879" i="2"/>
  <c r="AF2827" i="2"/>
  <c r="B2827" i="2" s="1"/>
  <c r="AF2787" i="2"/>
  <c r="AF2751" i="2"/>
  <c r="B2751" i="2" s="1"/>
  <c r="AF2707" i="2"/>
  <c r="AF2659" i="2"/>
  <c r="B2659" i="2" s="1"/>
  <c r="AF2607" i="2"/>
  <c r="AF2551" i="2"/>
  <c r="B2551" i="2" s="1"/>
  <c r="AF2495" i="2"/>
  <c r="B2495" i="2" s="1"/>
  <c r="AF2447" i="2"/>
  <c r="AF2399" i="2"/>
  <c r="AF2347" i="2"/>
  <c r="AF2295" i="2"/>
  <c r="B2295" i="2" s="1"/>
  <c r="AF2247" i="2"/>
  <c r="AF2195" i="2"/>
  <c r="B2195" i="2" s="1"/>
  <c r="AF2143" i="2"/>
  <c r="B2143" i="2" s="1"/>
  <c r="AF2095" i="2"/>
  <c r="AF2043" i="2"/>
  <c r="B2043" i="2" s="1"/>
  <c r="AF1991" i="2"/>
  <c r="AF1947" i="2"/>
  <c r="AF1899" i="2"/>
  <c r="B1899" i="2" s="1"/>
  <c r="AF1855" i="2"/>
  <c r="B1855" i="2" s="1"/>
  <c r="AF1803" i="2"/>
  <c r="B1803" i="2" s="1"/>
  <c r="AF1751" i="2"/>
  <c r="B1751" i="2" s="1"/>
  <c r="AF1703" i="2"/>
  <c r="B1703" i="2" s="1"/>
  <c r="AF1647" i="2"/>
  <c r="AF1599" i="2"/>
  <c r="B1599" i="2" s="1"/>
  <c r="AF1555" i="2"/>
  <c r="B1555" i="2" s="1"/>
  <c r="AF1507" i="2"/>
  <c r="B1507" i="2" s="1"/>
  <c r="AF1451" i="2"/>
  <c r="B1451" i="2" s="1"/>
  <c r="AF1403" i="2"/>
  <c r="B1403" i="2" s="1"/>
  <c r="AF1347" i="2"/>
  <c r="B1347" i="2" s="1"/>
  <c r="AF1291" i="2"/>
  <c r="B1291" i="2" s="1"/>
  <c r="AF1243" i="2"/>
  <c r="B1243" i="2" s="1"/>
  <c r="AF1195" i="2"/>
  <c r="B1195" i="2" s="1"/>
  <c r="AF1151" i="2"/>
  <c r="B1151" i="2" s="1"/>
  <c r="AF1103" i="2"/>
  <c r="B1103" i="2" s="1"/>
  <c r="AF1047" i="2"/>
  <c r="AF999" i="2"/>
  <c r="B999" i="2" s="1"/>
  <c r="AF951" i="2"/>
  <c r="AF891" i="2"/>
  <c r="B891" i="2" s="1"/>
  <c r="AF3872" i="2"/>
  <c r="B3872" i="2" s="1"/>
  <c r="AF2960" i="2"/>
  <c r="B2960" i="2" s="1"/>
  <c r="AF2616" i="2"/>
  <c r="B2616" i="2" s="1"/>
  <c r="AF2276" i="2"/>
  <c r="B2276" i="2" s="1"/>
  <c r="AF1936" i="2"/>
  <c r="B1936" i="2" s="1"/>
  <c r="AF1696" i="2"/>
  <c r="B1696" i="2" s="1"/>
  <c r="AF1608" i="2"/>
  <c r="B1608" i="2" s="1"/>
  <c r="AF1524" i="2"/>
  <c r="B1524" i="2" s="1"/>
  <c r="AF1440" i="2"/>
  <c r="B1440" i="2" s="1"/>
  <c r="AF1352" i="2"/>
  <c r="B1352" i="2" s="1"/>
  <c r="AF1268" i="2"/>
  <c r="B1268" i="2" s="1"/>
  <c r="AF1184" i="2"/>
  <c r="B1184" i="2" s="1"/>
  <c r="AF1096" i="2"/>
  <c r="B1096" i="2" s="1"/>
  <c r="AF1012" i="2"/>
  <c r="B1012" i="2" s="1"/>
  <c r="AF928" i="2"/>
  <c r="B928" i="2" s="1"/>
  <c r="AF840" i="2"/>
  <c r="B840" i="2" s="1"/>
  <c r="AF756" i="2"/>
  <c r="B756" i="2" s="1"/>
  <c r="AF672" i="2"/>
  <c r="B672" i="2" s="1"/>
  <c r="AF584" i="2"/>
  <c r="B584" i="2" s="1"/>
  <c r="AF500" i="2"/>
  <c r="B500" i="2" s="1"/>
  <c r="AF416" i="2"/>
  <c r="B416" i="2" s="1"/>
  <c r="AF352" i="2"/>
  <c r="B352" i="2" s="1"/>
  <c r="AF221" i="2"/>
  <c r="B221" i="2" s="1"/>
  <c r="AF3263" i="2"/>
  <c r="AF3067" i="2"/>
  <c r="AF2859" i="2"/>
  <c r="AF2615" i="2"/>
  <c r="AF2427" i="2"/>
  <c r="AF2243" i="2"/>
  <c r="AF2051" i="2"/>
  <c r="AF1847" i="2"/>
  <c r="AF1663" i="2"/>
  <c r="AF1471" i="2"/>
  <c r="AF1283" i="2"/>
  <c r="AF1083" i="2"/>
  <c r="AF903" i="2"/>
  <c r="AF723" i="2"/>
  <c r="AF539" i="2"/>
  <c r="AF355" i="2"/>
  <c r="AF139" i="2"/>
  <c r="AF3703" i="2"/>
  <c r="AF1906" i="2"/>
  <c r="B1906" i="2" s="1"/>
  <c r="AF1842" i="2"/>
  <c r="AF1782" i="2"/>
  <c r="B1782" i="2" s="1"/>
  <c r="AF1734" i="2"/>
  <c r="B1734" i="2" s="1"/>
  <c r="AF1702" i="2"/>
  <c r="AF1670" i="2"/>
  <c r="AF1634" i="2"/>
  <c r="AF1602" i="2"/>
  <c r="B1602" i="2" s="1"/>
  <c r="AF1574" i="2"/>
  <c r="AF1542" i="2"/>
  <c r="B1542" i="2" s="1"/>
  <c r="AF1510" i="2"/>
  <c r="B1510" i="2" s="1"/>
  <c r="AF1478" i="2"/>
  <c r="AF1446" i="2"/>
  <c r="B1446" i="2" s="1"/>
  <c r="AF1410" i="2"/>
  <c r="AF1382" i="2"/>
  <c r="B1382" i="2" s="1"/>
  <c r="AF1350" i="2"/>
  <c r="AF1318" i="2"/>
  <c r="AF1282" i="2"/>
  <c r="AF1254" i="2"/>
  <c r="AF1222" i="2"/>
  <c r="B1222" i="2" s="1"/>
  <c r="AF1186" i="2"/>
  <c r="B1186" i="2" s="1"/>
  <c r="AF1158" i="2"/>
  <c r="B1158" i="2" s="1"/>
  <c r="AF1122" i="2"/>
  <c r="B1122" i="2" s="1"/>
  <c r="AF1090" i="2"/>
  <c r="AF1062" i="2"/>
  <c r="AF1030" i="2"/>
  <c r="B1030" i="2" s="1"/>
  <c r="AF998" i="2"/>
  <c r="AF962" i="2"/>
  <c r="AF930" i="2"/>
  <c r="B930" i="2" s="1"/>
  <c r="AF898" i="2"/>
  <c r="AF866" i="2"/>
  <c r="AF834" i="2"/>
  <c r="AF798" i="2"/>
  <c r="AF770" i="2"/>
  <c r="AF738" i="2"/>
  <c r="AF710" i="2"/>
  <c r="B710" i="2" s="1"/>
  <c r="AF674" i="2"/>
  <c r="AF642" i="2"/>
  <c r="AF610" i="2"/>
  <c r="AF578" i="2"/>
  <c r="AF546" i="2"/>
  <c r="B546" i="2" s="1"/>
  <c r="AF514" i="2"/>
  <c r="B514" i="2" s="1"/>
  <c r="AF482" i="2"/>
  <c r="B482" i="2" s="1"/>
  <c r="AF450" i="2"/>
  <c r="B450" i="2" s="1"/>
  <c r="AF418" i="2"/>
  <c r="AF386" i="2"/>
  <c r="AF358" i="2"/>
  <c r="AF326" i="2"/>
  <c r="AF294" i="2"/>
  <c r="B294" i="2" s="1"/>
  <c r="AF258" i="2"/>
  <c r="B258" i="2" s="1"/>
  <c r="AF218" i="2"/>
  <c r="AF182" i="2"/>
  <c r="AF134" i="2"/>
  <c r="B134" i="2" s="1"/>
  <c r="AF82" i="2"/>
  <c r="AF42" i="2"/>
  <c r="AF4491" i="2"/>
  <c r="AF4283" i="2"/>
  <c r="AF4123" i="2"/>
  <c r="AF3947" i="2"/>
  <c r="AF3691" i="2"/>
  <c r="AF3563" i="2"/>
  <c r="AF3451" i="2"/>
  <c r="AF39" i="2"/>
  <c r="B39" i="2" s="1"/>
  <c r="AF3399" i="2"/>
  <c r="B3399" i="2" s="1"/>
  <c r="AF3355" i="2"/>
  <c r="B3355" i="2" s="1"/>
  <c r="AF3307" i="2"/>
  <c r="AF3271" i="2"/>
  <c r="B3271" i="2" s="1"/>
  <c r="AF3223" i="2"/>
  <c r="AF3175" i="2"/>
  <c r="B3175" i="2" s="1"/>
  <c r="AF3131" i="2"/>
  <c r="B3131" i="2" s="1"/>
  <c r="AF3087" i="2"/>
  <c r="AF3043" i="2"/>
  <c r="AF2995" i="2"/>
  <c r="AF2955" i="2"/>
  <c r="B2955" i="2" s="1"/>
  <c r="AF2907" i="2"/>
  <c r="AF2867" i="2"/>
  <c r="B2867" i="2" s="1"/>
  <c r="AF2815" i="2"/>
  <c r="B2815" i="2" s="1"/>
  <c r="AF2779" i="2"/>
  <c r="B2779" i="2" s="1"/>
  <c r="AF2743" i="2"/>
  <c r="B2743" i="2" s="1"/>
  <c r="AF2695" i="2"/>
  <c r="B2695" i="2" s="1"/>
  <c r="AF2643" i="2"/>
  <c r="AF2587" i="2"/>
  <c r="AF2531" i="2"/>
  <c r="B2531" i="2" s="1"/>
  <c r="AF2483" i="2"/>
  <c r="B2483" i="2" s="1"/>
  <c r="AF2435" i="2"/>
  <c r="AF2387" i="2"/>
  <c r="AF2335" i="2"/>
  <c r="B2335" i="2" s="1"/>
  <c r="AF2283" i="2"/>
  <c r="B2283" i="2" s="1"/>
  <c r="AF2235" i="2"/>
  <c r="B2235" i="2" s="1"/>
  <c r="AF2183" i="2"/>
  <c r="AF2131" i="2"/>
  <c r="B2131" i="2" s="1"/>
  <c r="AF2083" i="2"/>
  <c r="B2083" i="2" s="1"/>
  <c r="AF2027" i="2"/>
  <c r="B2027" i="2" s="1"/>
  <c r="AF1979" i="2"/>
  <c r="B1979" i="2" s="1"/>
  <c r="AF1935" i="2"/>
  <c r="B1935" i="2" s="1"/>
  <c r="AF1887" i="2"/>
  <c r="B1887" i="2" s="1"/>
  <c r="AF1843" i="2"/>
  <c r="B1843" i="2" s="1"/>
  <c r="AF1791" i="2"/>
  <c r="B1791" i="2" s="1"/>
  <c r="AF1739" i="2"/>
  <c r="B1739" i="2" s="1"/>
  <c r="AF1687" i="2"/>
  <c r="B1687" i="2" s="1"/>
  <c r="AF1635" i="2"/>
  <c r="B1635" i="2" s="1"/>
  <c r="AF1587" i="2"/>
  <c r="B1587" i="2" s="1"/>
  <c r="AF1543" i="2"/>
  <c r="B1543" i="2" s="1"/>
  <c r="AF1495" i="2"/>
  <c r="B1495" i="2" s="1"/>
  <c r="AF1439" i="2"/>
  <c r="B1439" i="2" s="1"/>
  <c r="AF1391" i="2"/>
  <c r="AF1335" i="2"/>
  <c r="B1335" i="2" s="1"/>
  <c r="AF1279" i="2"/>
  <c r="AF1231" i="2"/>
  <c r="B1231" i="2" s="1"/>
  <c r="AF1183" i="2"/>
  <c r="AF1139" i="2"/>
  <c r="AF1091" i="2"/>
  <c r="B1091" i="2" s="1"/>
  <c r="AF1035" i="2"/>
  <c r="B1035" i="2" s="1"/>
  <c r="AF987" i="2"/>
  <c r="AF931" i="2"/>
  <c r="B931" i="2" s="1"/>
  <c r="AF879" i="2"/>
  <c r="AF827" i="2"/>
  <c r="B827" i="2" s="1"/>
  <c r="AF775" i="2"/>
  <c r="B775" i="2" s="1"/>
  <c r="AF727" i="2"/>
  <c r="B727" i="2" s="1"/>
  <c r="AF679" i="2"/>
  <c r="B679" i="2" s="1"/>
  <c r="AF631" i="2"/>
  <c r="B631" i="2" s="1"/>
  <c r="AF587" i="2"/>
  <c r="B587" i="2" s="1"/>
  <c r="AF515" i="2"/>
  <c r="B515" i="2" s="1"/>
  <c r="AF467" i="2"/>
  <c r="B467" i="2" s="1"/>
  <c r="AF419" i="2"/>
  <c r="B419" i="2" s="1"/>
  <c r="AF371" i="2"/>
  <c r="B371" i="2" s="1"/>
  <c r="AF323" i="2"/>
  <c r="B323" i="2" s="1"/>
  <c r="AF3532" i="2"/>
  <c r="B3532" i="2" s="1"/>
  <c r="AF1848" i="2"/>
  <c r="B1848" i="2" s="1"/>
  <c r="AF1416" i="2"/>
  <c r="B1416" i="2" s="1"/>
  <c r="AF1076" i="2"/>
  <c r="B1076" i="2" s="1"/>
  <c r="AF736" i="2"/>
  <c r="B736" i="2" s="1"/>
  <c r="AF328" i="2"/>
  <c r="B328" i="2" s="1"/>
  <c r="AF3015" i="2"/>
  <c r="AF2199" i="2"/>
  <c r="AF1419" i="2"/>
  <c r="AF675" i="2"/>
  <c r="AF1958" i="2"/>
  <c r="AF1726" i="2"/>
  <c r="AF1594" i="2"/>
  <c r="AF1470" i="2"/>
  <c r="AF1342" i="2"/>
  <c r="AF1210" i="2"/>
  <c r="AF1086" i="2"/>
  <c r="AF954" i="2"/>
  <c r="AF822" i="2"/>
  <c r="B822" i="2" s="1"/>
  <c r="AF698" i="2"/>
  <c r="B698" i="2" s="1"/>
  <c r="AF570" i="2"/>
  <c r="AF442" i="2"/>
  <c r="AF318" i="2"/>
  <c r="AF170" i="2"/>
  <c r="AF4075" i="2"/>
  <c r="AF259" i="2"/>
  <c r="AF3299" i="2"/>
  <c r="B3299" i="2" s="1"/>
  <c r="AF3123" i="2"/>
  <c r="B3123" i="2" s="1"/>
  <c r="AF2943" i="2"/>
  <c r="B2943" i="2" s="1"/>
  <c r="AF2767" i="2"/>
  <c r="B2767" i="2" s="1"/>
  <c r="AF2575" i="2"/>
  <c r="B2575" i="2" s="1"/>
  <c r="AF2375" i="2"/>
  <c r="B2375" i="2" s="1"/>
  <c r="AF2167" i="2"/>
  <c r="B2167" i="2" s="1"/>
  <c r="AF1971" i="2"/>
  <c r="B1971" i="2" s="1"/>
  <c r="AF1775" i="2"/>
  <c r="AF1579" i="2"/>
  <c r="B1579" i="2" s="1"/>
  <c r="AF1379" i="2"/>
  <c r="B1379" i="2" s="1"/>
  <c r="AF1171" i="2"/>
  <c r="AF975" i="2"/>
  <c r="B975" i="2" s="1"/>
  <c r="AF811" i="2"/>
  <c r="B811" i="2" s="1"/>
  <c r="AF715" i="2"/>
  <c r="B715" i="2" s="1"/>
  <c r="AF623" i="2"/>
  <c r="B623" i="2" s="1"/>
  <c r="AF503" i="2"/>
  <c r="B503" i="2" s="1"/>
  <c r="AF407" i="2"/>
  <c r="B407" i="2" s="1"/>
  <c r="AF311" i="2"/>
  <c r="B311" i="2" s="1"/>
  <c r="AF231" i="2"/>
  <c r="B231" i="2" s="1"/>
  <c r="AF155" i="2"/>
  <c r="B155" i="2" s="1"/>
  <c r="AF43" i="2"/>
  <c r="B43" i="2" s="1"/>
  <c r="AF4311" i="2"/>
  <c r="AF4183" i="2"/>
  <c r="AF3879" i="2"/>
  <c r="AF3751" i="2"/>
  <c r="AF3559" i="2"/>
  <c r="B3559" i="2" s="1"/>
  <c r="AF246" i="2"/>
  <c r="B246" i="2" s="1"/>
  <c r="AF186" i="2"/>
  <c r="B186" i="2" s="1"/>
  <c r="AF138" i="2"/>
  <c r="B138" i="2" s="1"/>
  <c r="AF90" i="2"/>
  <c r="B90" i="2" s="1"/>
  <c r="AF34" i="2"/>
  <c r="B34" i="2" s="1"/>
  <c r="AF4501" i="2"/>
  <c r="B4501" i="2" s="1"/>
  <c r="AF4485" i="2"/>
  <c r="B4485" i="2" s="1"/>
  <c r="AF4469" i="2"/>
  <c r="B4469" i="2" s="1"/>
  <c r="AF4453" i="2"/>
  <c r="B4453" i="2" s="1"/>
  <c r="AF4437" i="2"/>
  <c r="B4437" i="2" s="1"/>
  <c r="AF4421" i="2"/>
  <c r="B4421" i="2" s="1"/>
  <c r="AF4405" i="2"/>
  <c r="B4405" i="2" s="1"/>
  <c r="AF4389" i="2"/>
  <c r="B4389" i="2" s="1"/>
  <c r="AF4373" i="2"/>
  <c r="B4373" i="2" s="1"/>
  <c r="AF4357" i="2"/>
  <c r="B4357" i="2" s="1"/>
  <c r="AF4341" i="2"/>
  <c r="B4341" i="2" s="1"/>
  <c r="AF4325" i="2"/>
  <c r="B4325" i="2" s="1"/>
  <c r="AF4309" i="2"/>
  <c r="B4309" i="2" s="1"/>
  <c r="AF4293" i="2"/>
  <c r="B4293" i="2" s="1"/>
  <c r="AF4277" i="2"/>
  <c r="B4277" i="2" s="1"/>
  <c r="AF4261" i="2"/>
  <c r="B4261" i="2" s="1"/>
  <c r="AF4245" i="2"/>
  <c r="B4245" i="2" s="1"/>
  <c r="AF4229" i="2"/>
  <c r="B4229" i="2" s="1"/>
  <c r="AF4213" i="2"/>
  <c r="B4213" i="2" s="1"/>
  <c r="AF4197" i="2"/>
  <c r="B4197" i="2" s="1"/>
  <c r="AF4181" i="2"/>
  <c r="B4181" i="2" s="1"/>
  <c r="AF4165" i="2"/>
  <c r="B4165" i="2" s="1"/>
  <c r="AF4149" i="2"/>
  <c r="B4149" i="2" s="1"/>
  <c r="AF4133" i="2"/>
  <c r="B4133" i="2" s="1"/>
  <c r="AF4117" i="2"/>
  <c r="B4117" i="2" s="1"/>
  <c r="AF4101" i="2"/>
  <c r="B4101" i="2" s="1"/>
  <c r="AF4085" i="2"/>
  <c r="B4085" i="2" s="1"/>
  <c r="AF4069" i="2"/>
  <c r="B4069" i="2" s="1"/>
  <c r="AF4053" i="2"/>
  <c r="B4053" i="2" s="1"/>
  <c r="AF4037" i="2"/>
  <c r="B4037" i="2" s="1"/>
  <c r="AF4021" i="2"/>
  <c r="B4021" i="2" s="1"/>
  <c r="AF4005" i="2"/>
  <c r="B4005" i="2" s="1"/>
  <c r="AF3989" i="2"/>
  <c r="B3989" i="2" s="1"/>
  <c r="AF3973" i="2"/>
  <c r="B3973" i="2" s="1"/>
  <c r="AF3957" i="2"/>
  <c r="B3957" i="2" s="1"/>
  <c r="AF3941" i="2"/>
  <c r="B3941" i="2" s="1"/>
  <c r="AF3925" i="2"/>
  <c r="B3925" i="2" s="1"/>
  <c r="AF3909" i="2"/>
  <c r="B3909" i="2" s="1"/>
  <c r="AF3893" i="2"/>
  <c r="B3893" i="2" s="1"/>
  <c r="AF3877" i="2"/>
  <c r="B3877" i="2" s="1"/>
  <c r="AF3861" i="2"/>
  <c r="B3861" i="2" s="1"/>
  <c r="AF3845" i="2"/>
  <c r="B3845" i="2" s="1"/>
  <c r="AF3829" i="2"/>
  <c r="B3829" i="2" s="1"/>
  <c r="AF3813" i="2"/>
  <c r="B3813" i="2" s="1"/>
  <c r="AF3797" i="2"/>
  <c r="B3797" i="2" s="1"/>
  <c r="AF3781" i="2"/>
  <c r="B3781" i="2" s="1"/>
  <c r="AF3765" i="2"/>
  <c r="B3765" i="2" s="1"/>
  <c r="AF3749" i="2"/>
  <c r="B3749" i="2" s="1"/>
  <c r="AF3733" i="2"/>
  <c r="B3733" i="2" s="1"/>
  <c r="AF3717" i="2"/>
  <c r="B3717" i="2" s="1"/>
  <c r="AF3701" i="2"/>
  <c r="B3701" i="2" s="1"/>
  <c r="AF3685" i="2"/>
  <c r="B3685" i="2" s="1"/>
  <c r="AF3669" i="2"/>
  <c r="B3669" i="2" s="1"/>
  <c r="AF3653" i="2"/>
  <c r="B3653" i="2" s="1"/>
  <c r="AF3637" i="2"/>
  <c r="B3637" i="2" s="1"/>
  <c r="AF3621" i="2"/>
  <c r="B3621" i="2" s="1"/>
  <c r="AF3605" i="2"/>
  <c r="B3605" i="2" s="1"/>
  <c r="AF3589" i="2"/>
  <c r="B3589" i="2" s="1"/>
  <c r="AF3573" i="2"/>
  <c r="B3573" i="2" s="1"/>
  <c r="AF3557" i="2"/>
  <c r="B3557" i="2" s="1"/>
  <c r="AF3541" i="2"/>
  <c r="B3541" i="2" s="1"/>
  <c r="AF3525" i="2"/>
  <c r="B3525" i="2" s="1"/>
  <c r="AF3509" i="2"/>
  <c r="B3509" i="2" s="1"/>
  <c r="AF3493" i="2"/>
  <c r="B3493" i="2" s="1"/>
  <c r="AF3477" i="2"/>
  <c r="B3477" i="2" s="1"/>
  <c r="AF3461" i="2"/>
  <c r="B3461" i="2" s="1"/>
  <c r="AF3445" i="2"/>
  <c r="B3445" i="2" s="1"/>
  <c r="AF3429" i="2"/>
  <c r="B3429" i="2" s="1"/>
  <c r="AF3413" i="2"/>
  <c r="B3413" i="2" s="1"/>
  <c r="AF3397" i="2"/>
  <c r="B3397" i="2" s="1"/>
  <c r="AF3381" i="2"/>
  <c r="B3381" i="2" s="1"/>
  <c r="AF3365" i="2"/>
  <c r="B3365" i="2" s="1"/>
  <c r="AF3349" i="2"/>
  <c r="B3349" i="2" s="1"/>
  <c r="AF3333" i="2"/>
  <c r="B3333" i="2" s="1"/>
  <c r="AF3317" i="2"/>
  <c r="B3317" i="2" s="1"/>
  <c r="AF3301" i="2"/>
  <c r="B3301" i="2" s="1"/>
  <c r="AF3285" i="2"/>
  <c r="B3285" i="2" s="1"/>
  <c r="AF3269" i="2"/>
  <c r="B3269" i="2" s="1"/>
  <c r="AF3253" i="2"/>
  <c r="B3253" i="2" s="1"/>
  <c r="AF3237" i="2"/>
  <c r="B3237" i="2" s="1"/>
  <c r="AF3221" i="2"/>
  <c r="B3221" i="2" s="1"/>
  <c r="AF3205" i="2"/>
  <c r="B3205" i="2" s="1"/>
  <c r="AF3189" i="2"/>
  <c r="B3189" i="2" s="1"/>
  <c r="AF3173" i="2"/>
  <c r="B3173" i="2" s="1"/>
  <c r="AF3157" i="2"/>
  <c r="B3157" i="2" s="1"/>
  <c r="AF3141" i="2"/>
  <c r="B3141" i="2" s="1"/>
  <c r="AF3125" i="2"/>
  <c r="B3125" i="2" s="1"/>
  <c r="AF3109" i="2"/>
  <c r="B3109" i="2" s="1"/>
  <c r="AF3093" i="2"/>
  <c r="B3093" i="2" s="1"/>
  <c r="AF3077" i="2"/>
  <c r="B3077" i="2" s="1"/>
  <c r="AF3061" i="2"/>
  <c r="B3061" i="2" s="1"/>
  <c r="AF3045" i="2"/>
  <c r="B3045" i="2" s="1"/>
  <c r="AF3029" i="2"/>
  <c r="B3029" i="2" s="1"/>
  <c r="AF3013" i="2"/>
  <c r="B3013" i="2" s="1"/>
  <c r="AF2997" i="2"/>
  <c r="B2997" i="2" s="1"/>
  <c r="AF2981" i="2"/>
  <c r="B2981" i="2" s="1"/>
  <c r="AF2965" i="2"/>
  <c r="B2965" i="2" s="1"/>
  <c r="AF2949" i="2"/>
  <c r="B2949" i="2" s="1"/>
  <c r="AF2933" i="2"/>
  <c r="B2933" i="2" s="1"/>
  <c r="AF2917" i="2"/>
  <c r="B2917" i="2" s="1"/>
  <c r="AF2901" i="2"/>
  <c r="B2901" i="2" s="1"/>
  <c r="AF2885" i="2"/>
  <c r="B2885" i="2" s="1"/>
  <c r="AF2869" i="2"/>
  <c r="B2869" i="2" s="1"/>
  <c r="AF2853" i="2"/>
  <c r="B2853" i="2" s="1"/>
  <c r="AF2837" i="2"/>
  <c r="B2837" i="2" s="1"/>
  <c r="AF2821" i="2"/>
  <c r="B2821" i="2" s="1"/>
  <c r="AF2805" i="2"/>
  <c r="B2805" i="2" s="1"/>
  <c r="AF2789" i="2"/>
  <c r="B2789" i="2" s="1"/>
  <c r="AF2872" i="2"/>
  <c r="B2872" i="2" s="1"/>
  <c r="AF1672" i="2"/>
  <c r="B1672" i="2" s="1"/>
  <c r="AF1332" i="2"/>
  <c r="B1332" i="2" s="1"/>
  <c r="AF992" i="2"/>
  <c r="B992" i="2" s="1"/>
  <c r="AF648" i="2"/>
  <c r="B648" i="2" s="1"/>
  <c r="AF320" i="2"/>
  <c r="B320" i="2" s="1"/>
  <c r="AF2803" i="2"/>
  <c r="AF2003" i="2"/>
  <c r="AF1239" i="2"/>
  <c r="AF499" i="2"/>
  <c r="AF1890" i="2"/>
  <c r="B1890" i="2" s="1"/>
  <c r="AF1694" i="2"/>
  <c r="AF1566" i="2"/>
  <c r="AF1438" i="2"/>
  <c r="AF1310" i="2"/>
  <c r="AF1178" i="2"/>
  <c r="AF1054" i="2"/>
  <c r="AF922" i="2"/>
  <c r="AF790" i="2"/>
  <c r="B790" i="2" s="1"/>
  <c r="AF666" i="2"/>
  <c r="B666" i="2" s="1"/>
  <c r="AF538" i="2"/>
  <c r="AF410" i="2"/>
  <c r="B410" i="2" s="1"/>
  <c r="AF286" i="2"/>
  <c r="B286" i="2" s="1"/>
  <c r="AF122" i="2"/>
  <c r="AF3867" i="2"/>
  <c r="AF3435" i="2"/>
  <c r="B3435" i="2" s="1"/>
  <c r="AF3259" i="2"/>
  <c r="B3259" i="2" s="1"/>
  <c r="AF3075" i="2"/>
  <c r="B3075" i="2" s="1"/>
  <c r="AF2895" i="2"/>
  <c r="B2895" i="2" s="1"/>
  <c r="AF2731" i="2"/>
  <c r="AF2519" i="2"/>
  <c r="B2519" i="2" s="1"/>
  <c r="AF2327" i="2"/>
  <c r="AF2119" i="2"/>
  <c r="B2119" i="2" s="1"/>
  <c r="AF1923" i="2"/>
  <c r="B1923" i="2" s="1"/>
  <c r="AF1727" i="2"/>
  <c r="B1727" i="2" s="1"/>
  <c r="AF1531" i="2"/>
  <c r="B1531" i="2" s="1"/>
  <c r="AF1323" i="2"/>
  <c r="AF1127" i="2"/>
  <c r="B1127" i="2" s="1"/>
  <c r="AF919" i="2"/>
  <c r="B919" i="2" s="1"/>
  <c r="AF787" i="2"/>
  <c r="B787" i="2" s="1"/>
  <c r="AF691" i="2"/>
  <c r="B691" i="2" s="1"/>
  <c r="AF599" i="2"/>
  <c r="B599" i="2" s="1"/>
  <c r="AF479" i="2"/>
  <c r="B479" i="2" s="1"/>
  <c r="AF383" i="2"/>
  <c r="B383" i="2" s="1"/>
  <c r="AF287" i="2"/>
  <c r="B287" i="2" s="1"/>
  <c r="AF219" i="2"/>
  <c r="B219" i="2" s="1"/>
  <c r="AF147" i="2"/>
  <c r="B147" i="2" s="1"/>
  <c r="AF4503" i="2"/>
  <c r="AF4263" i="2"/>
  <c r="AF4135" i="2"/>
  <c r="AF3847" i="2"/>
  <c r="B3847" i="2" s="1"/>
  <c r="AF3671" i="2"/>
  <c r="B3671" i="2" s="1"/>
  <c r="AF3527" i="2"/>
  <c r="B3527" i="2" s="1"/>
  <c r="AF234" i="2"/>
  <c r="B234" i="2" s="1"/>
  <c r="AF174" i="2"/>
  <c r="B174" i="2" s="1"/>
  <c r="AF126" i="2"/>
  <c r="B126" i="2" s="1"/>
  <c r="AF74" i="2"/>
  <c r="B74" i="2" s="1"/>
  <c r="AF22" i="2"/>
  <c r="B22" i="2" s="1"/>
  <c r="AF4497" i="2"/>
  <c r="B4497" i="2" s="1"/>
  <c r="AF4481" i="2"/>
  <c r="B4481" i="2" s="1"/>
  <c r="AF4465" i="2"/>
  <c r="B4465" i="2" s="1"/>
  <c r="AF4449" i="2"/>
  <c r="B4449" i="2" s="1"/>
  <c r="AF4433" i="2"/>
  <c r="B4433" i="2" s="1"/>
  <c r="AF4417" i="2"/>
  <c r="B4417" i="2" s="1"/>
  <c r="AF4401" i="2"/>
  <c r="B4401" i="2" s="1"/>
  <c r="AF4385" i="2"/>
  <c r="B4385" i="2" s="1"/>
  <c r="AF4369" i="2"/>
  <c r="B4369" i="2" s="1"/>
  <c r="AF4353" i="2"/>
  <c r="B4353" i="2" s="1"/>
  <c r="AF4337" i="2"/>
  <c r="B4337" i="2" s="1"/>
  <c r="AF4321" i="2"/>
  <c r="B4321" i="2" s="1"/>
  <c r="AF4305" i="2"/>
  <c r="B4305" i="2" s="1"/>
  <c r="AF4289" i="2"/>
  <c r="B4289" i="2" s="1"/>
  <c r="AF4273" i="2"/>
  <c r="B4273" i="2" s="1"/>
  <c r="AF4257" i="2"/>
  <c r="B4257" i="2" s="1"/>
  <c r="AF4241" i="2"/>
  <c r="B4241" i="2" s="1"/>
  <c r="AF4225" i="2"/>
  <c r="B4225" i="2" s="1"/>
  <c r="AF4209" i="2"/>
  <c r="B4209" i="2" s="1"/>
  <c r="AF4193" i="2"/>
  <c r="B4193" i="2" s="1"/>
  <c r="AF4177" i="2"/>
  <c r="B4177" i="2" s="1"/>
  <c r="AF4161" i="2"/>
  <c r="B4161" i="2" s="1"/>
  <c r="AF4145" i="2"/>
  <c r="B4145" i="2" s="1"/>
  <c r="AF4129" i="2"/>
  <c r="B4129" i="2" s="1"/>
  <c r="AF4113" i="2"/>
  <c r="B4113" i="2" s="1"/>
  <c r="AF4097" i="2"/>
  <c r="B4097" i="2" s="1"/>
  <c r="AF4081" i="2"/>
  <c r="B4081" i="2" s="1"/>
  <c r="AF4065" i="2"/>
  <c r="B4065" i="2" s="1"/>
  <c r="AF4049" i="2"/>
  <c r="B4049" i="2" s="1"/>
  <c r="AF4033" i="2"/>
  <c r="B4033" i="2" s="1"/>
  <c r="AF4017" i="2"/>
  <c r="B4017" i="2" s="1"/>
  <c r="AF4001" i="2"/>
  <c r="B4001" i="2" s="1"/>
  <c r="AF3985" i="2"/>
  <c r="B3985" i="2" s="1"/>
  <c r="AF3969" i="2"/>
  <c r="B3969" i="2" s="1"/>
  <c r="AF3953" i="2"/>
  <c r="B3953" i="2" s="1"/>
  <c r="AF3937" i="2"/>
  <c r="B3937" i="2" s="1"/>
  <c r="AF3921" i="2"/>
  <c r="B3921" i="2" s="1"/>
  <c r="AF3905" i="2"/>
  <c r="B3905" i="2" s="1"/>
  <c r="AF3889" i="2"/>
  <c r="B3889" i="2" s="1"/>
  <c r="AF3873" i="2"/>
  <c r="B3873" i="2" s="1"/>
  <c r="AF3857" i="2"/>
  <c r="B3857" i="2" s="1"/>
  <c r="AF3841" i="2"/>
  <c r="B3841" i="2" s="1"/>
  <c r="AF3825" i="2"/>
  <c r="B3825" i="2" s="1"/>
  <c r="AF3809" i="2"/>
  <c r="B3809" i="2" s="1"/>
  <c r="AF3793" i="2"/>
  <c r="B3793" i="2" s="1"/>
  <c r="AF3777" i="2"/>
  <c r="B3777" i="2" s="1"/>
  <c r="AF3761" i="2"/>
  <c r="B3761" i="2" s="1"/>
  <c r="AF3745" i="2"/>
  <c r="B3745" i="2" s="1"/>
  <c r="AF3729" i="2"/>
  <c r="B3729" i="2" s="1"/>
  <c r="AF3713" i="2"/>
  <c r="B3713" i="2" s="1"/>
  <c r="AF3697" i="2"/>
  <c r="B3697" i="2" s="1"/>
  <c r="AF3681" i="2"/>
  <c r="B3681" i="2" s="1"/>
  <c r="AF3665" i="2"/>
  <c r="B3665" i="2" s="1"/>
  <c r="AF3649" i="2"/>
  <c r="B3649" i="2" s="1"/>
  <c r="AF3633" i="2"/>
  <c r="B3633" i="2" s="1"/>
  <c r="AF3617" i="2"/>
  <c r="B3617" i="2" s="1"/>
  <c r="AF3601" i="2"/>
  <c r="B3601" i="2" s="1"/>
  <c r="AF3585" i="2"/>
  <c r="B3585" i="2" s="1"/>
  <c r="AF3569" i="2"/>
  <c r="B3569" i="2" s="1"/>
  <c r="AF3553" i="2"/>
  <c r="B3553" i="2" s="1"/>
  <c r="AF3537" i="2"/>
  <c r="B3537" i="2" s="1"/>
  <c r="AF3521" i="2"/>
  <c r="B3521" i="2" s="1"/>
  <c r="AF3505" i="2"/>
  <c r="B3505" i="2" s="1"/>
  <c r="AF3489" i="2"/>
  <c r="B3489" i="2" s="1"/>
  <c r="AF3473" i="2"/>
  <c r="B3473" i="2" s="1"/>
  <c r="AF3457" i="2"/>
  <c r="B3457" i="2" s="1"/>
  <c r="AF3441" i="2"/>
  <c r="B3441" i="2" s="1"/>
  <c r="AF3425" i="2"/>
  <c r="B3425" i="2" s="1"/>
  <c r="AF3409" i="2"/>
  <c r="B3409" i="2" s="1"/>
  <c r="AF3393" i="2"/>
  <c r="B3393" i="2" s="1"/>
  <c r="AF3377" i="2"/>
  <c r="B3377" i="2" s="1"/>
  <c r="AF3361" i="2"/>
  <c r="B3361" i="2" s="1"/>
  <c r="AF3345" i="2"/>
  <c r="B3345" i="2" s="1"/>
  <c r="AF3329" i="2"/>
  <c r="B3329" i="2" s="1"/>
  <c r="AF3313" i="2"/>
  <c r="B3313" i="2" s="1"/>
  <c r="AF3297" i="2"/>
  <c r="B3297" i="2" s="1"/>
  <c r="AF3281" i="2"/>
  <c r="B3281" i="2" s="1"/>
  <c r="AF3265" i="2"/>
  <c r="B3265" i="2" s="1"/>
  <c r="AF3249" i="2"/>
  <c r="B3249" i="2" s="1"/>
  <c r="AF3233" i="2"/>
  <c r="B3233" i="2" s="1"/>
  <c r="AF3217" i="2"/>
  <c r="B3217" i="2" s="1"/>
  <c r="AF3201" i="2"/>
  <c r="B3201" i="2" s="1"/>
  <c r="AF3185" i="2"/>
  <c r="B3185" i="2" s="1"/>
  <c r="AF3169" i="2"/>
  <c r="B3169" i="2" s="1"/>
  <c r="AF3153" i="2"/>
  <c r="B3153" i="2" s="1"/>
  <c r="AF3137" i="2"/>
  <c r="B3137" i="2" s="1"/>
  <c r="AF3121" i="2"/>
  <c r="B3121" i="2" s="1"/>
  <c r="AF3105" i="2"/>
  <c r="B3105" i="2" s="1"/>
  <c r="AF3089" i="2"/>
  <c r="B3089" i="2" s="1"/>
  <c r="AF3073" i="2"/>
  <c r="B3073" i="2" s="1"/>
  <c r="AF3057" i="2"/>
  <c r="B3057" i="2" s="1"/>
  <c r="AF3041" i="2"/>
  <c r="B3041" i="2" s="1"/>
  <c r="AF3025" i="2"/>
  <c r="B3025" i="2" s="1"/>
  <c r="AF3009" i="2"/>
  <c r="B3009" i="2" s="1"/>
  <c r="AF2993" i="2"/>
  <c r="B2993" i="2" s="1"/>
  <c r="AF2977" i="2"/>
  <c r="B2977" i="2" s="1"/>
  <c r="AF2961" i="2"/>
  <c r="B2961" i="2" s="1"/>
  <c r="AF2945" i="2"/>
  <c r="B2945" i="2" s="1"/>
  <c r="AF2929" i="2"/>
  <c r="B2929" i="2" s="1"/>
  <c r="AF2913" i="2"/>
  <c r="B2913" i="2" s="1"/>
  <c r="AF2897" i="2"/>
  <c r="B2897" i="2" s="1"/>
  <c r="AF2881" i="2"/>
  <c r="B2881" i="2" s="1"/>
  <c r="AF2532" i="2"/>
  <c r="B2532" i="2" s="1"/>
  <c r="AF1588" i="2"/>
  <c r="B1588" i="2" s="1"/>
  <c r="AF1248" i="2"/>
  <c r="B1248" i="2" s="1"/>
  <c r="AF904" i="2"/>
  <c r="B904" i="2" s="1"/>
  <c r="AF564" i="2"/>
  <c r="B564" i="2" s="1"/>
  <c r="AF3419" i="2"/>
  <c r="AF2567" i="2"/>
  <c r="B2567" i="2" s="1"/>
  <c r="AF1799" i="2"/>
  <c r="AF1039" i="2"/>
  <c r="AF307" i="2"/>
  <c r="B307" i="2" s="1"/>
  <c r="AF1826" i="2"/>
  <c r="B1826" i="2" s="1"/>
  <c r="AF1658" i="2"/>
  <c r="AF1530" i="2"/>
  <c r="B1530" i="2" s="1"/>
  <c r="AF1406" i="2"/>
  <c r="B1406" i="2" s="1"/>
  <c r="AF1274" i="2"/>
  <c r="AF1150" i="2"/>
  <c r="B1150" i="2" s="1"/>
  <c r="AF1022" i="2"/>
  <c r="AF890" i="2"/>
  <c r="B890" i="2" s="1"/>
  <c r="AF762" i="2"/>
  <c r="B762" i="2" s="1"/>
  <c r="AF634" i="2"/>
  <c r="B634" i="2" s="1"/>
  <c r="AF506" i="2"/>
  <c r="AF378" i="2"/>
  <c r="AF250" i="2"/>
  <c r="AF78" i="2"/>
  <c r="AF4443" i="2"/>
  <c r="AF3643" i="2"/>
  <c r="AF3391" i="2"/>
  <c r="B3391" i="2" s="1"/>
  <c r="AF3215" i="2"/>
  <c r="AF3031" i="2"/>
  <c r="B3031" i="2" s="1"/>
  <c r="AF2855" i="2"/>
  <c r="B2855" i="2" s="1"/>
  <c r="AF2683" i="2"/>
  <c r="B2683" i="2" s="1"/>
  <c r="AF2471" i="2"/>
  <c r="B2471" i="2" s="1"/>
  <c r="AF2271" i="2"/>
  <c r="B2271" i="2" s="1"/>
  <c r="AF2071" i="2"/>
  <c r="B2071" i="2" s="1"/>
  <c r="AF1871" i="2"/>
  <c r="B1871" i="2" s="1"/>
  <c r="AF1675" i="2"/>
  <c r="B1675" i="2" s="1"/>
  <c r="AF1475" i="2"/>
  <c r="B1475" i="2" s="1"/>
  <c r="AF1267" i="2"/>
  <c r="AF1079" i="2"/>
  <c r="B1079" i="2" s="1"/>
  <c r="AF867" i="2"/>
  <c r="B867" i="2" s="1"/>
  <c r="AF763" i="2"/>
  <c r="B763" i="2" s="1"/>
  <c r="AF667" i="2"/>
  <c r="B667" i="2" s="1"/>
  <c r="AF571" i="2"/>
  <c r="B571" i="2" s="1"/>
  <c r="AF455" i="2"/>
  <c r="B455" i="2" s="1"/>
  <c r="AF359" i="2"/>
  <c r="B359" i="2" s="1"/>
  <c r="AF267" i="2"/>
  <c r="B267" i="2" s="1"/>
  <c r="AF203" i="2"/>
  <c r="B203" i="2" s="1"/>
  <c r="AF107" i="2"/>
  <c r="B107" i="2" s="1"/>
  <c r="AF4455" i="2"/>
  <c r="AF4231" i="2"/>
  <c r="AF3991" i="2"/>
  <c r="AF3815" i="2"/>
  <c r="AF3655" i="2"/>
  <c r="AF143" i="2"/>
  <c r="B143" i="2" s="1"/>
  <c r="AF222" i="2"/>
  <c r="B222" i="2" s="1"/>
  <c r="AF162" i="2"/>
  <c r="B162" i="2" s="1"/>
  <c r="AF114" i="2"/>
  <c r="B114" i="2" s="1"/>
  <c r="AF58" i="2"/>
  <c r="B58" i="2" s="1"/>
  <c r="AF10" i="2"/>
  <c r="B10" i="2" s="1"/>
  <c r="AF4509" i="2"/>
  <c r="B4509" i="2" s="1"/>
  <c r="AF4493" i="2"/>
  <c r="B4493" i="2" s="1"/>
  <c r="AF4477" i="2"/>
  <c r="B4477" i="2" s="1"/>
  <c r="AF4461" i="2"/>
  <c r="B4461" i="2" s="1"/>
  <c r="AF4445" i="2"/>
  <c r="B4445" i="2" s="1"/>
  <c r="AF4429" i="2"/>
  <c r="B4429" i="2" s="1"/>
  <c r="AF4413" i="2"/>
  <c r="B4413" i="2" s="1"/>
  <c r="AF4397" i="2"/>
  <c r="B4397" i="2" s="1"/>
  <c r="AF4381" i="2"/>
  <c r="B4381" i="2" s="1"/>
  <c r="AF4365" i="2"/>
  <c r="B4365" i="2" s="1"/>
  <c r="AF4349" i="2"/>
  <c r="B4349" i="2" s="1"/>
  <c r="AF4333" i="2"/>
  <c r="B4333" i="2" s="1"/>
  <c r="AF4317" i="2"/>
  <c r="B4317" i="2" s="1"/>
  <c r="AF4301" i="2"/>
  <c r="B4301" i="2" s="1"/>
  <c r="AF4285" i="2"/>
  <c r="B4285" i="2" s="1"/>
  <c r="AF4269" i="2"/>
  <c r="B4269" i="2" s="1"/>
  <c r="AF4253" i="2"/>
  <c r="B4253" i="2" s="1"/>
  <c r="AF4237" i="2"/>
  <c r="B4237" i="2" s="1"/>
  <c r="AF4221" i="2"/>
  <c r="B4221" i="2" s="1"/>
  <c r="AF4205" i="2"/>
  <c r="B4205" i="2" s="1"/>
  <c r="AF4189" i="2"/>
  <c r="B4189" i="2" s="1"/>
  <c r="AF4173" i="2"/>
  <c r="B4173" i="2" s="1"/>
  <c r="AF4157" i="2"/>
  <c r="B4157" i="2" s="1"/>
  <c r="AF4141" i="2"/>
  <c r="B4141" i="2" s="1"/>
  <c r="AF4125" i="2"/>
  <c r="B4125" i="2" s="1"/>
  <c r="AF4109" i="2"/>
  <c r="B4109" i="2" s="1"/>
  <c r="AF4093" i="2"/>
  <c r="B4093" i="2" s="1"/>
  <c r="AF4077" i="2"/>
  <c r="B4077" i="2" s="1"/>
  <c r="AF4061" i="2"/>
  <c r="B4061" i="2" s="1"/>
  <c r="AF4045" i="2"/>
  <c r="B4045" i="2" s="1"/>
  <c r="AF4029" i="2"/>
  <c r="B4029" i="2" s="1"/>
  <c r="AF4013" i="2"/>
  <c r="B4013" i="2" s="1"/>
  <c r="AF3997" i="2"/>
  <c r="B3997" i="2" s="1"/>
  <c r="AF3981" i="2"/>
  <c r="B3981" i="2" s="1"/>
  <c r="AF3965" i="2"/>
  <c r="B3965" i="2" s="1"/>
  <c r="AF3949" i="2"/>
  <c r="B3949" i="2" s="1"/>
  <c r="AF3933" i="2"/>
  <c r="B3933" i="2" s="1"/>
  <c r="AF3917" i="2"/>
  <c r="B3917" i="2" s="1"/>
  <c r="AF3901" i="2"/>
  <c r="B3901" i="2" s="1"/>
  <c r="AF3885" i="2"/>
  <c r="B3885" i="2" s="1"/>
  <c r="AF3869" i="2"/>
  <c r="B3869" i="2" s="1"/>
  <c r="AF3853" i="2"/>
  <c r="B3853" i="2" s="1"/>
  <c r="AF3837" i="2"/>
  <c r="B3837" i="2" s="1"/>
  <c r="AF3821" i="2"/>
  <c r="B3821" i="2" s="1"/>
  <c r="AF3805" i="2"/>
  <c r="B3805" i="2" s="1"/>
  <c r="AF3789" i="2"/>
  <c r="B3789" i="2" s="1"/>
  <c r="AF3773" i="2"/>
  <c r="B3773" i="2" s="1"/>
  <c r="AF3757" i="2"/>
  <c r="B3757" i="2" s="1"/>
  <c r="AF3741" i="2"/>
  <c r="B3741" i="2" s="1"/>
  <c r="AF3725" i="2"/>
  <c r="B3725" i="2" s="1"/>
  <c r="AF3709" i="2"/>
  <c r="B3709" i="2" s="1"/>
  <c r="AF3693" i="2"/>
  <c r="B3693" i="2" s="1"/>
  <c r="AF3677" i="2"/>
  <c r="B3677" i="2" s="1"/>
  <c r="AF3661" i="2"/>
  <c r="B3661" i="2" s="1"/>
  <c r="AF3645" i="2"/>
  <c r="B3645" i="2" s="1"/>
  <c r="AF3629" i="2"/>
  <c r="B3629" i="2" s="1"/>
  <c r="AF3613" i="2"/>
  <c r="B3613" i="2" s="1"/>
  <c r="AF3597" i="2"/>
  <c r="B3597" i="2" s="1"/>
  <c r="AF3581" i="2"/>
  <c r="B3581" i="2" s="1"/>
  <c r="AF3565" i="2"/>
  <c r="B3565" i="2" s="1"/>
  <c r="AF3549" i="2"/>
  <c r="B3549" i="2" s="1"/>
  <c r="AF3533" i="2"/>
  <c r="B3533" i="2" s="1"/>
  <c r="AF3517" i="2"/>
  <c r="B3517" i="2" s="1"/>
  <c r="AF3501" i="2"/>
  <c r="B3501" i="2" s="1"/>
  <c r="AF3485" i="2"/>
  <c r="B3485" i="2" s="1"/>
  <c r="AF3469" i="2"/>
  <c r="B3469" i="2" s="1"/>
  <c r="AF3453" i="2"/>
  <c r="B3453" i="2" s="1"/>
  <c r="AF3437" i="2"/>
  <c r="B3437" i="2" s="1"/>
  <c r="AF3421" i="2"/>
  <c r="B3421" i="2" s="1"/>
  <c r="AF3405" i="2"/>
  <c r="B3405" i="2" s="1"/>
  <c r="AF3389" i="2"/>
  <c r="B3389" i="2" s="1"/>
  <c r="AF3373" i="2"/>
  <c r="B3373" i="2" s="1"/>
  <c r="AF3357" i="2"/>
  <c r="B3357" i="2" s="1"/>
  <c r="AF3341" i="2"/>
  <c r="B3341" i="2" s="1"/>
  <c r="AF3325" i="2"/>
  <c r="B3325" i="2" s="1"/>
  <c r="AF3309" i="2"/>
  <c r="B3309" i="2" s="1"/>
  <c r="AF3293" i="2"/>
  <c r="B3293" i="2" s="1"/>
  <c r="AF3277" i="2"/>
  <c r="B3277" i="2" s="1"/>
  <c r="AF3261" i="2"/>
  <c r="B3261" i="2" s="1"/>
  <c r="AF3245" i="2"/>
  <c r="B3245" i="2" s="1"/>
  <c r="AF3229" i="2"/>
  <c r="B3229" i="2" s="1"/>
  <c r="AF3213" i="2"/>
  <c r="B3213" i="2" s="1"/>
  <c r="AF3197" i="2"/>
  <c r="B3197" i="2" s="1"/>
  <c r="AF3181" i="2"/>
  <c r="B3181" i="2" s="1"/>
  <c r="AF3165" i="2"/>
  <c r="B3165" i="2" s="1"/>
  <c r="AF3149" i="2"/>
  <c r="B3149" i="2" s="1"/>
  <c r="AF3133" i="2"/>
  <c r="B3133" i="2" s="1"/>
  <c r="AF3117" i="2"/>
  <c r="B3117" i="2" s="1"/>
  <c r="AF3101" i="2"/>
  <c r="B3101" i="2" s="1"/>
  <c r="AF3085" i="2"/>
  <c r="B3085" i="2" s="1"/>
  <c r="AF3069" i="2"/>
  <c r="B3069" i="2" s="1"/>
  <c r="AF3053" i="2"/>
  <c r="B3053" i="2" s="1"/>
  <c r="AF3037" i="2"/>
  <c r="B3037" i="2" s="1"/>
  <c r="AF3021" i="2"/>
  <c r="B3021" i="2" s="1"/>
  <c r="AF3005" i="2"/>
  <c r="B3005" i="2" s="1"/>
  <c r="AF2989" i="2"/>
  <c r="B2989" i="2" s="1"/>
  <c r="AF2973" i="2"/>
  <c r="B2973" i="2" s="1"/>
  <c r="AF2957" i="2"/>
  <c r="B2957" i="2" s="1"/>
  <c r="AF2941" i="2"/>
  <c r="B2941" i="2" s="1"/>
  <c r="AF2925" i="2"/>
  <c r="B2925" i="2" s="1"/>
  <c r="AF2909" i="2"/>
  <c r="B2909" i="2" s="1"/>
  <c r="AF2893" i="2"/>
  <c r="B2893" i="2" s="1"/>
  <c r="AF2877" i="2"/>
  <c r="B2877" i="2" s="1"/>
  <c r="AF2861" i="2"/>
  <c r="B2861" i="2" s="1"/>
  <c r="AF2845" i="2"/>
  <c r="B2845" i="2" s="1"/>
  <c r="AF2829" i="2"/>
  <c r="B2829" i="2" s="1"/>
  <c r="AF2813" i="2"/>
  <c r="B2813" i="2" s="1"/>
  <c r="AF2797" i="2"/>
  <c r="B2797" i="2" s="1"/>
  <c r="AF2192" i="2"/>
  <c r="B2192" i="2" s="1"/>
  <c r="AF480" i="2"/>
  <c r="B480" i="2" s="1"/>
  <c r="AF859" i="2"/>
  <c r="AF1502" i="2"/>
  <c r="AF986" i="2"/>
  <c r="AF474" i="2"/>
  <c r="B474" i="2" s="1"/>
  <c r="AF4267" i="2"/>
  <c r="AF2983" i="2"/>
  <c r="B2983" i="2" s="1"/>
  <c r="AF2219" i="2"/>
  <c r="AF1427" i="2"/>
  <c r="B1427" i="2" s="1"/>
  <c r="AF739" i="2"/>
  <c r="B739" i="2" s="1"/>
  <c r="AF335" i="2"/>
  <c r="B335" i="2" s="1"/>
  <c r="AF4407" i="2"/>
  <c r="AF3623" i="2"/>
  <c r="AF102" i="2"/>
  <c r="B102" i="2" s="1"/>
  <c r="AF4489" i="2"/>
  <c r="B4489" i="2" s="1"/>
  <c r="AF4425" i="2"/>
  <c r="B4425" i="2" s="1"/>
  <c r="AF4361" i="2"/>
  <c r="B4361" i="2" s="1"/>
  <c r="AF4297" i="2"/>
  <c r="B4297" i="2" s="1"/>
  <c r="AF4233" i="2"/>
  <c r="B4233" i="2" s="1"/>
  <c r="AF4169" i="2"/>
  <c r="B4169" i="2" s="1"/>
  <c r="AF4105" i="2"/>
  <c r="B4105" i="2" s="1"/>
  <c r="AF4041" i="2"/>
  <c r="B4041" i="2" s="1"/>
  <c r="AF3977" i="2"/>
  <c r="B3977" i="2" s="1"/>
  <c r="AF3913" i="2"/>
  <c r="B3913" i="2" s="1"/>
  <c r="AF3849" i="2"/>
  <c r="B3849" i="2" s="1"/>
  <c r="AF3785" i="2"/>
  <c r="B3785" i="2" s="1"/>
  <c r="AF3721" i="2"/>
  <c r="B3721" i="2" s="1"/>
  <c r="AF3657" i="2"/>
  <c r="B3657" i="2" s="1"/>
  <c r="AF3593" i="2"/>
  <c r="B3593" i="2" s="1"/>
  <c r="AF3529" i="2"/>
  <c r="B3529" i="2" s="1"/>
  <c r="AF3465" i="2"/>
  <c r="B3465" i="2" s="1"/>
  <c r="AF3401" i="2"/>
  <c r="B3401" i="2" s="1"/>
  <c r="AF3337" i="2"/>
  <c r="B3337" i="2" s="1"/>
  <c r="AF3273" i="2"/>
  <c r="B3273" i="2" s="1"/>
  <c r="AF3209" i="2"/>
  <c r="B3209" i="2" s="1"/>
  <c r="AF3145" i="2"/>
  <c r="B3145" i="2" s="1"/>
  <c r="AF3081" i="2"/>
  <c r="B3081" i="2" s="1"/>
  <c r="AF3017" i="2"/>
  <c r="B3017" i="2" s="1"/>
  <c r="AF2953" i="2"/>
  <c r="B2953" i="2" s="1"/>
  <c r="AF2889" i="2"/>
  <c r="B2889" i="2" s="1"/>
  <c r="AF2849" i="2"/>
  <c r="B2849" i="2" s="1"/>
  <c r="AF2817" i="2"/>
  <c r="B2817" i="2" s="1"/>
  <c r="AF2785" i="2"/>
  <c r="B2785" i="2" s="1"/>
  <c r="AF2769" i="2"/>
  <c r="B2769" i="2" s="1"/>
  <c r="AF2753" i="2"/>
  <c r="B2753" i="2" s="1"/>
  <c r="AF2737" i="2"/>
  <c r="B2737" i="2" s="1"/>
  <c r="AF2721" i="2"/>
  <c r="B2721" i="2" s="1"/>
  <c r="AF2705" i="2"/>
  <c r="B2705" i="2" s="1"/>
  <c r="AF2689" i="2"/>
  <c r="B2689" i="2" s="1"/>
  <c r="AF2673" i="2"/>
  <c r="B2673" i="2" s="1"/>
  <c r="AF2657" i="2"/>
  <c r="B2657" i="2" s="1"/>
  <c r="AF2641" i="2"/>
  <c r="B2641" i="2" s="1"/>
  <c r="AF2625" i="2"/>
  <c r="B2625" i="2" s="1"/>
  <c r="AF2609" i="2"/>
  <c r="B2609" i="2" s="1"/>
  <c r="AF2593" i="2"/>
  <c r="B2593" i="2" s="1"/>
  <c r="AF2577" i="2"/>
  <c r="B2577" i="2" s="1"/>
  <c r="AF2561" i="2"/>
  <c r="B2561" i="2" s="1"/>
  <c r="AF2545" i="2"/>
  <c r="B2545" i="2" s="1"/>
  <c r="AF2529" i="2"/>
  <c r="B2529" i="2" s="1"/>
  <c r="AF2513" i="2"/>
  <c r="B2513" i="2" s="1"/>
  <c r="AF2497" i="2"/>
  <c r="B2497" i="2" s="1"/>
  <c r="AF2481" i="2"/>
  <c r="B2481" i="2" s="1"/>
  <c r="AF2465" i="2"/>
  <c r="B2465" i="2" s="1"/>
  <c r="AF2449" i="2"/>
  <c r="B2449" i="2" s="1"/>
  <c r="AF2433" i="2"/>
  <c r="B2433" i="2" s="1"/>
  <c r="AF2417" i="2"/>
  <c r="B2417" i="2" s="1"/>
  <c r="AF2401" i="2"/>
  <c r="B2401" i="2" s="1"/>
  <c r="AF2385" i="2"/>
  <c r="B2385" i="2" s="1"/>
  <c r="AF2369" i="2"/>
  <c r="B2369" i="2" s="1"/>
  <c r="AF2353" i="2"/>
  <c r="B2353" i="2" s="1"/>
  <c r="AF2337" i="2"/>
  <c r="B2337" i="2" s="1"/>
  <c r="AF2321" i="2"/>
  <c r="B2321" i="2" s="1"/>
  <c r="AF2305" i="2"/>
  <c r="B2305" i="2" s="1"/>
  <c r="AF2289" i="2"/>
  <c r="B2289" i="2" s="1"/>
  <c r="AF2273" i="2"/>
  <c r="B2273" i="2" s="1"/>
  <c r="AF2257" i="2"/>
  <c r="B2257" i="2" s="1"/>
  <c r="AF2241" i="2"/>
  <c r="B2241" i="2" s="1"/>
  <c r="AF2225" i="2"/>
  <c r="B2225" i="2" s="1"/>
  <c r="AF2209" i="2"/>
  <c r="B2209" i="2" s="1"/>
  <c r="AF2193" i="2"/>
  <c r="B2193" i="2" s="1"/>
  <c r="AF2177" i="2"/>
  <c r="B2177" i="2" s="1"/>
  <c r="AF2161" i="2"/>
  <c r="B2161" i="2" s="1"/>
  <c r="AF2145" i="2"/>
  <c r="B2145" i="2" s="1"/>
  <c r="AF2129" i="2"/>
  <c r="B2129" i="2" s="1"/>
  <c r="AF2113" i="2"/>
  <c r="B2113" i="2" s="1"/>
  <c r="AF2097" i="2"/>
  <c r="B2097" i="2" s="1"/>
  <c r="AF2081" i="2"/>
  <c r="B2081" i="2" s="1"/>
  <c r="AF2065" i="2"/>
  <c r="B2065" i="2" s="1"/>
  <c r="AF2049" i="2"/>
  <c r="B2049" i="2" s="1"/>
  <c r="AF2033" i="2"/>
  <c r="B2033" i="2" s="1"/>
  <c r="AF2017" i="2"/>
  <c r="B2017" i="2" s="1"/>
  <c r="AF2001" i="2"/>
  <c r="B2001" i="2" s="1"/>
  <c r="AF1985" i="2"/>
  <c r="B1985" i="2" s="1"/>
  <c r="AF1969" i="2"/>
  <c r="B1969" i="2" s="1"/>
  <c r="AF1953" i="2"/>
  <c r="B1953" i="2" s="1"/>
  <c r="AF1937" i="2"/>
  <c r="B1937" i="2" s="1"/>
  <c r="AF1921" i="2"/>
  <c r="B1921" i="2" s="1"/>
  <c r="AF1905" i="2"/>
  <c r="B1905" i="2" s="1"/>
  <c r="AF1889" i="2"/>
  <c r="B1889" i="2" s="1"/>
  <c r="AF1873" i="2"/>
  <c r="B1873" i="2" s="1"/>
  <c r="AF1857" i="2"/>
  <c r="B1857" i="2" s="1"/>
  <c r="AF1841" i="2"/>
  <c r="B1841" i="2" s="1"/>
  <c r="AF1825" i="2"/>
  <c r="B1825" i="2" s="1"/>
  <c r="AF1809" i="2"/>
  <c r="B1809" i="2" s="1"/>
  <c r="AF1793" i="2"/>
  <c r="B1793" i="2" s="1"/>
  <c r="AF1777" i="2"/>
  <c r="B1777" i="2" s="1"/>
  <c r="AF1761" i="2"/>
  <c r="B1761" i="2" s="1"/>
  <c r="AF1745" i="2"/>
  <c r="B1745" i="2" s="1"/>
  <c r="AF1729" i="2"/>
  <c r="B1729" i="2" s="1"/>
  <c r="AF1713" i="2"/>
  <c r="B1713" i="2" s="1"/>
  <c r="AF1697" i="2"/>
  <c r="B1697" i="2" s="1"/>
  <c r="AF1681" i="2"/>
  <c r="B1681" i="2" s="1"/>
  <c r="AF1665" i="2"/>
  <c r="B1665" i="2" s="1"/>
  <c r="AF1649" i="2"/>
  <c r="B1649" i="2" s="1"/>
  <c r="AF1633" i="2"/>
  <c r="B1633" i="2" s="1"/>
  <c r="AF1617" i="2"/>
  <c r="B1617" i="2" s="1"/>
  <c r="AF1601" i="2"/>
  <c r="B1601" i="2" s="1"/>
  <c r="AF1585" i="2"/>
  <c r="B1585" i="2" s="1"/>
  <c r="AF1569" i="2"/>
  <c r="B1569" i="2" s="1"/>
  <c r="AF1553" i="2"/>
  <c r="B1553" i="2" s="1"/>
  <c r="AF1537" i="2"/>
  <c r="B1537" i="2" s="1"/>
  <c r="AF1521" i="2"/>
  <c r="B1521" i="2" s="1"/>
  <c r="AF1505" i="2"/>
  <c r="B1505" i="2" s="1"/>
  <c r="AF1489" i="2"/>
  <c r="B1489" i="2" s="1"/>
  <c r="AF1473" i="2"/>
  <c r="B1473" i="2" s="1"/>
  <c r="AF1457" i="2"/>
  <c r="B1457" i="2" s="1"/>
  <c r="AF1441" i="2"/>
  <c r="B1441" i="2" s="1"/>
  <c r="AF1425" i="2"/>
  <c r="B1425" i="2" s="1"/>
  <c r="AF1409" i="2"/>
  <c r="B1409" i="2" s="1"/>
  <c r="AF1393" i="2"/>
  <c r="B1393" i="2" s="1"/>
  <c r="AF1377" i="2"/>
  <c r="B1377" i="2" s="1"/>
  <c r="AF1361" i="2"/>
  <c r="B1361" i="2" s="1"/>
  <c r="AF1345" i="2"/>
  <c r="B1345" i="2" s="1"/>
  <c r="AF1329" i="2"/>
  <c r="B1329" i="2" s="1"/>
  <c r="AF1313" i="2"/>
  <c r="B1313" i="2" s="1"/>
  <c r="AF1297" i="2"/>
  <c r="B1297" i="2" s="1"/>
  <c r="AF1281" i="2"/>
  <c r="B1281" i="2" s="1"/>
  <c r="AF1265" i="2"/>
  <c r="B1265" i="2" s="1"/>
  <c r="AF1249" i="2"/>
  <c r="B1249" i="2" s="1"/>
  <c r="AF1233" i="2"/>
  <c r="B1233" i="2" s="1"/>
  <c r="AF1217" i="2"/>
  <c r="B1217" i="2" s="1"/>
  <c r="AF1201" i="2"/>
  <c r="B1201" i="2" s="1"/>
  <c r="AF1185" i="2"/>
  <c r="B1185" i="2" s="1"/>
  <c r="AF1169" i="2"/>
  <c r="B1169" i="2" s="1"/>
  <c r="AF1153" i="2"/>
  <c r="B1153" i="2" s="1"/>
  <c r="AF1137" i="2"/>
  <c r="B1137" i="2" s="1"/>
  <c r="AF1121" i="2"/>
  <c r="B1121" i="2" s="1"/>
  <c r="AF1105" i="2"/>
  <c r="B1105" i="2" s="1"/>
  <c r="AF1089" i="2"/>
  <c r="B1089" i="2" s="1"/>
  <c r="AF1073" i="2"/>
  <c r="B1073" i="2" s="1"/>
  <c r="AF1057" i="2"/>
  <c r="B1057" i="2" s="1"/>
  <c r="AF1041" i="2"/>
  <c r="B1041" i="2" s="1"/>
  <c r="AF1025" i="2"/>
  <c r="B1025" i="2" s="1"/>
  <c r="AF1009" i="2"/>
  <c r="B1009" i="2" s="1"/>
  <c r="AF993" i="2"/>
  <c r="B993" i="2" s="1"/>
  <c r="AF977" i="2"/>
  <c r="B977" i="2" s="1"/>
  <c r="AF961" i="2"/>
  <c r="B961" i="2" s="1"/>
  <c r="AF945" i="2"/>
  <c r="B945" i="2" s="1"/>
  <c r="AF929" i="2"/>
  <c r="B929" i="2" s="1"/>
  <c r="AF913" i="2"/>
  <c r="B913" i="2" s="1"/>
  <c r="AF897" i="2"/>
  <c r="B897" i="2" s="1"/>
  <c r="AF881" i="2"/>
  <c r="B881" i="2" s="1"/>
  <c r="AF865" i="2"/>
  <c r="B865" i="2" s="1"/>
  <c r="AF849" i="2"/>
  <c r="B849" i="2" s="1"/>
  <c r="AF833" i="2"/>
  <c r="B833" i="2" s="1"/>
  <c r="AF817" i="2"/>
  <c r="B817" i="2" s="1"/>
  <c r="AF801" i="2"/>
  <c r="B801" i="2" s="1"/>
  <c r="AF785" i="2"/>
  <c r="B785" i="2" s="1"/>
  <c r="AF769" i="2"/>
  <c r="B769" i="2" s="1"/>
  <c r="AF753" i="2"/>
  <c r="B753" i="2" s="1"/>
  <c r="AF737" i="2"/>
  <c r="B737" i="2" s="1"/>
  <c r="AF721" i="2"/>
  <c r="B721" i="2" s="1"/>
  <c r="AF705" i="2"/>
  <c r="B705" i="2" s="1"/>
  <c r="AF689" i="2"/>
  <c r="B689" i="2" s="1"/>
  <c r="AF673" i="2"/>
  <c r="B673" i="2" s="1"/>
  <c r="AF657" i="2"/>
  <c r="B657" i="2" s="1"/>
  <c r="AF641" i="2"/>
  <c r="B641" i="2" s="1"/>
  <c r="AF625" i="2"/>
  <c r="B625" i="2" s="1"/>
  <c r="AF609" i="2"/>
  <c r="B609" i="2" s="1"/>
  <c r="AF593" i="2"/>
  <c r="B593" i="2" s="1"/>
  <c r="AF577" i="2"/>
  <c r="B577" i="2" s="1"/>
  <c r="AF561" i="2"/>
  <c r="B561" i="2" s="1"/>
  <c r="AF545" i="2"/>
  <c r="B545" i="2" s="1"/>
  <c r="AF529" i="2"/>
  <c r="B529" i="2" s="1"/>
  <c r="AF513" i="2"/>
  <c r="B513" i="2" s="1"/>
  <c r="AF497" i="2"/>
  <c r="B497" i="2" s="1"/>
  <c r="AF481" i="2"/>
  <c r="B481" i="2" s="1"/>
  <c r="AF465" i="2"/>
  <c r="B465" i="2" s="1"/>
  <c r="AF449" i="2"/>
  <c r="B449" i="2" s="1"/>
  <c r="AF433" i="2"/>
  <c r="B433" i="2" s="1"/>
  <c r="AF417" i="2"/>
  <c r="B417" i="2" s="1"/>
  <c r="AF401" i="2"/>
  <c r="B401" i="2" s="1"/>
  <c r="AF385" i="2"/>
  <c r="B385" i="2" s="1"/>
  <c r="AF369" i="2"/>
  <c r="B369" i="2" s="1"/>
  <c r="AF353" i="2"/>
  <c r="B353" i="2" s="1"/>
  <c r="AF337" i="2"/>
  <c r="B337" i="2" s="1"/>
  <c r="AF321" i="2"/>
  <c r="B321" i="2" s="1"/>
  <c r="AF305" i="2"/>
  <c r="B305" i="2" s="1"/>
  <c r="AF289" i="2"/>
  <c r="B289" i="2" s="1"/>
  <c r="AF273" i="2"/>
  <c r="B273" i="2" s="1"/>
  <c r="AF257" i="2"/>
  <c r="B257" i="2" s="1"/>
  <c r="AF233" i="2"/>
  <c r="B233" i="2" s="1"/>
  <c r="AF213" i="2"/>
  <c r="B213" i="2" s="1"/>
  <c r="AF193" i="2"/>
  <c r="B193" i="2" s="1"/>
  <c r="AF173" i="2"/>
  <c r="B173" i="2" s="1"/>
  <c r="AF157" i="2"/>
  <c r="B157" i="2" s="1"/>
  <c r="AF141" i="2"/>
  <c r="B141" i="2" s="1"/>
  <c r="AF125" i="2"/>
  <c r="B125" i="2" s="1"/>
  <c r="AF109" i="2"/>
  <c r="B109" i="2" s="1"/>
  <c r="AF93" i="2"/>
  <c r="B93" i="2" s="1"/>
  <c r="AF77" i="2"/>
  <c r="B77" i="2" s="1"/>
  <c r="AF61" i="2"/>
  <c r="B61" i="2" s="1"/>
  <c r="AF45" i="2"/>
  <c r="B45" i="2" s="1"/>
  <c r="AF29" i="2"/>
  <c r="B29" i="2" s="1"/>
  <c r="AF13" i="2"/>
  <c r="B13" i="2" s="1"/>
  <c r="AF4490" i="2"/>
  <c r="AF4458" i="2"/>
  <c r="AF4415" i="2"/>
  <c r="AF4378" i="2"/>
  <c r="AF4335" i="2"/>
  <c r="AF4298" i="2"/>
  <c r="AF4266" i="2"/>
  <c r="AF4234" i="2"/>
  <c r="AF4202" i="2"/>
  <c r="AF4159" i="2"/>
  <c r="AF4122" i="2"/>
  <c r="B4122" i="2" s="1"/>
  <c r="AF4079" i="2"/>
  <c r="B4079" i="2" s="1"/>
  <c r="AF4042" i="2"/>
  <c r="AF4010" i="2"/>
  <c r="AF3962" i="2"/>
  <c r="AF3930" i="2"/>
  <c r="AF3882" i="2"/>
  <c r="AF3850" i="2"/>
  <c r="AF3802" i="2"/>
  <c r="AF3759" i="2"/>
  <c r="B3759" i="2" s="1"/>
  <c r="AF3722" i="2"/>
  <c r="AF3679" i="2"/>
  <c r="AF3642" i="2"/>
  <c r="AF3599" i="2"/>
  <c r="B3599" i="2" s="1"/>
  <c r="AF3562" i="2"/>
  <c r="AF3530" i="2"/>
  <c r="AF159" i="2"/>
  <c r="AF3423" i="2"/>
  <c r="B3423" i="2" s="1"/>
  <c r="AF3375" i="2"/>
  <c r="B3375" i="2" s="1"/>
  <c r="AF3327" i="2"/>
  <c r="B3327" i="2" s="1"/>
  <c r="AF3279" i="2"/>
  <c r="B3279" i="2" s="1"/>
  <c r="AF3231" i="2"/>
  <c r="B3231" i="2" s="1"/>
  <c r="AF3183" i="2"/>
  <c r="B3183" i="2" s="1"/>
  <c r="AF3135" i="2"/>
  <c r="B3135" i="2" s="1"/>
  <c r="AF3083" i="2"/>
  <c r="B3083" i="2" s="1"/>
  <c r="AF3035" i="2"/>
  <c r="B3035" i="2" s="1"/>
  <c r="AF2987" i="2"/>
  <c r="B2987" i="2" s="1"/>
  <c r="AF2935" i="2"/>
  <c r="B2935" i="2" s="1"/>
  <c r="AF2883" i="2"/>
  <c r="B2883" i="2" s="1"/>
  <c r="AF2843" i="2"/>
  <c r="B2843" i="2" s="1"/>
  <c r="AF2799" i="2"/>
  <c r="B2799" i="2" s="1"/>
  <c r="AF2759" i="2"/>
  <c r="B2759" i="2" s="1"/>
  <c r="AF2711" i="2"/>
  <c r="B2711" i="2" s="1"/>
  <c r="AF2667" i="2"/>
  <c r="B2667" i="2" s="1"/>
  <c r="AF2627" i="2"/>
  <c r="B2627" i="2" s="1"/>
  <c r="AF2579" i="2"/>
  <c r="B2579" i="2" s="1"/>
  <c r="AF2535" i="2"/>
  <c r="B2535" i="2" s="1"/>
  <c r="AF2491" i="2"/>
  <c r="B2491" i="2" s="1"/>
  <c r="AF2439" i="2"/>
  <c r="AF2391" i="2"/>
  <c r="B2391" i="2" s="1"/>
  <c r="AF2343" i="2"/>
  <c r="B2343" i="2" s="1"/>
  <c r="AF2299" i="2"/>
  <c r="B2299" i="2" s="1"/>
  <c r="AF2251" i="2"/>
  <c r="B2251" i="2" s="1"/>
  <c r="AF2203" i="2"/>
  <c r="B2203" i="2" s="1"/>
  <c r="AF2159" i="2"/>
  <c r="B2159" i="2" s="1"/>
  <c r="AF2115" i="2"/>
  <c r="B2115" i="2" s="1"/>
  <c r="AF2067" i="2"/>
  <c r="B2067" i="2" s="1"/>
  <c r="AF2023" i="2"/>
  <c r="B2023" i="2" s="1"/>
  <c r="AF1975" i="2"/>
  <c r="B1975" i="2" s="1"/>
  <c r="AF1927" i="2"/>
  <c r="AF1883" i="2"/>
  <c r="B1883" i="2" s="1"/>
  <c r="AF1839" i="2"/>
  <c r="B1839" i="2" s="1"/>
  <c r="AF1795" i="2"/>
  <c r="B1795" i="2" s="1"/>
  <c r="AF1747" i="2"/>
  <c r="B1747" i="2" s="1"/>
  <c r="AF1699" i="2"/>
  <c r="B1699" i="2" s="1"/>
  <c r="AF1655" i="2"/>
  <c r="B1655" i="2" s="1"/>
  <c r="AF1607" i="2"/>
  <c r="AF1559" i="2"/>
  <c r="B1559" i="2" s="1"/>
  <c r="AF1511" i="2"/>
  <c r="B1511" i="2" s="1"/>
  <c r="AF1467" i="2"/>
  <c r="B1467" i="2" s="1"/>
  <c r="AF1423" i="2"/>
  <c r="B1423" i="2" s="1"/>
  <c r="AF1371" i="2"/>
  <c r="B1371" i="2" s="1"/>
  <c r="AF1327" i="2"/>
  <c r="B1327" i="2" s="1"/>
  <c r="AF1287" i="2"/>
  <c r="B1287" i="2" s="1"/>
  <c r="AF1235" i="2"/>
  <c r="B1235" i="2" s="1"/>
  <c r="AF1191" i="2"/>
  <c r="B1191" i="2" s="1"/>
  <c r="AF1147" i="2"/>
  <c r="B1147" i="2" s="1"/>
  <c r="AF1099" i="2"/>
  <c r="B1099" i="2" s="1"/>
  <c r="AF1055" i="2"/>
  <c r="B1055" i="2" s="1"/>
  <c r="AF1003" i="2"/>
  <c r="B1003" i="2" s="1"/>
  <c r="AF955" i="2"/>
  <c r="B955" i="2" s="1"/>
  <c r="AF911" i="2"/>
  <c r="B911" i="2" s="1"/>
  <c r="AF863" i="2"/>
  <c r="B863" i="2" s="1"/>
  <c r="AF819" i="2"/>
  <c r="B819" i="2" s="1"/>
  <c r="AF767" i="2"/>
  <c r="B767" i="2" s="1"/>
  <c r="AF719" i="2"/>
  <c r="B719" i="2" s="1"/>
  <c r="AF671" i="2"/>
  <c r="B671" i="2" s="1"/>
  <c r="AF619" i="2"/>
  <c r="B619" i="2" s="1"/>
  <c r="AF567" i="2"/>
  <c r="B567" i="2" s="1"/>
  <c r="AF535" i="2"/>
  <c r="B535" i="2" s="1"/>
  <c r="AF483" i="2"/>
  <c r="B483" i="2" s="1"/>
  <c r="AF439" i="2"/>
  <c r="B439" i="2" s="1"/>
  <c r="AF391" i="2"/>
  <c r="B391" i="2" s="1"/>
  <c r="AF339" i="2"/>
  <c r="B339" i="2" s="1"/>
  <c r="AF291" i="2"/>
  <c r="B291" i="2" s="1"/>
  <c r="AF251" i="2"/>
  <c r="B251" i="2" s="1"/>
  <c r="AF99" i="2"/>
  <c r="B99" i="2" s="1"/>
  <c r="AF4359" i="2"/>
  <c r="AF4023" i="2"/>
  <c r="B4023" i="2" s="1"/>
  <c r="AF3767" i="2"/>
  <c r="B3767" i="2" s="1"/>
  <c r="AF3639" i="2"/>
  <c r="B3639" i="2" s="1"/>
  <c r="AF111" i="2"/>
  <c r="AF3506" i="2"/>
  <c r="B3506" i="2" s="1"/>
  <c r="AF3490" i="2"/>
  <c r="B3490" i="2" s="1"/>
  <c r="AF3474" i="2"/>
  <c r="B3474" i="2" s="1"/>
  <c r="AF3458" i="2"/>
  <c r="B3458" i="2" s="1"/>
  <c r="AF3442" i="2"/>
  <c r="B3442" i="2" s="1"/>
  <c r="AF3426" i="2"/>
  <c r="B3426" i="2" s="1"/>
  <c r="AF3410" i="2"/>
  <c r="B3410" i="2" s="1"/>
  <c r="AF3394" i="2"/>
  <c r="B3394" i="2" s="1"/>
  <c r="AF3378" i="2"/>
  <c r="B3378" i="2" s="1"/>
  <c r="AF3362" i="2"/>
  <c r="B3362" i="2" s="1"/>
  <c r="AF3346" i="2"/>
  <c r="B3346" i="2" s="1"/>
  <c r="AF3330" i="2"/>
  <c r="B3330" i="2" s="1"/>
  <c r="AF3314" i="2"/>
  <c r="B3314" i="2" s="1"/>
  <c r="AF1504" i="2"/>
  <c r="B1504" i="2" s="1"/>
  <c r="AF3211" i="2"/>
  <c r="AF91" i="2"/>
  <c r="AF1374" i="2"/>
  <c r="AF858" i="2"/>
  <c r="B858" i="2" s="1"/>
  <c r="AF350" i="2"/>
  <c r="B350" i="2" s="1"/>
  <c r="AF3547" i="2"/>
  <c r="AF2807" i="2"/>
  <c r="AF2019" i="2"/>
  <c r="B2019" i="2" s="1"/>
  <c r="AF1219" i="2"/>
  <c r="B1219" i="2" s="1"/>
  <c r="AF643" i="2"/>
  <c r="B643" i="2" s="1"/>
  <c r="AF255" i="2"/>
  <c r="B255" i="2" s="1"/>
  <c r="AF4199" i="2"/>
  <c r="B4199" i="2" s="1"/>
  <c r="AF1966" i="2"/>
  <c r="B1966" i="2" s="1"/>
  <c r="AF46" i="2"/>
  <c r="B46" i="2" s="1"/>
  <c r="AF4473" i="2"/>
  <c r="B4473" i="2" s="1"/>
  <c r="AF4409" i="2"/>
  <c r="B4409" i="2" s="1"/>
  <c r="AF4345" i="2"/>
  <c r="B4345" i="2" s="1"/>
  <c r="AF4281" i="2"/>
  <c r="B4281" i="2" s="1"/>
  <c r="AF4217" i="2"/>
  <c r="B4217" i="2" s="1"/>
  <c r="AF4153" i="2"/>
  <c r="B4153" i="2" s="1"/>
  <c r="AF4089" i="2"/>
  <c r="B4089" i="2" s="1"/>
  <c r="AF4025" i="2"/>
  <c r="B4025" i="2" s="1"/>
  <c r="AF3961" i="2"/>
  <c r="B3961" i="2" s="1"/>
  <c r="AF3897" i="2"/>
  <c r="B3897" i="2" s="1"/>
  <c r="AF3833" i="2"/>
  <c r="B3833" i="2" s="1"/>
  <c r="AF3769" i="2"/>
  <c r="B3769" i="2" s="1"/>
  <c r="AF3705" i="2"/>
  <c r="B3705" i="2" s="1"/>
  <c r="AF3641" i="2"/>
  <c r="B3641" i="2" s="1"/>
  <c r="AF3577" i="2"/>
  <c r="B3577" i="2" s="1"/>
  <c r="AF3513" i="2"/>
  <c r="B3513" i="2" s="1"/>
  <c r="AF3449" i="2"/>
  <c r="B3449" i="2" s="1"/>
  <c r="AF3385" i="2"/>
  <c r="B3385" i="2" s="1"/>
  <c r="AF3321" i="2"/>
  <c r="B3321" i="2" s="1"/>
  <c r="AF3257" i="2"/>
  <c r="B3257" i="2" s="1"/>
  <c r="AF3193" i="2"/>
  <c r="B3193" i="2" s="1"/>
  <c r="AF3129" i="2"/>
  <c r="B3129" i="2" s="1"/>
  <c r="AF3065" i="2"/>
  <c r="B3065" i="2" s="1"/>
  <c r="AF3001" i="2"/>
  <c r="B3001" i="2" s="1"/>
  <c r="AF2937" i="2"/>
  <c r="B2937" i="2" s="1"/>
  <c r="AF2873" i="2"/>
  <c r="B2873" i="2" s="1"/>
  <c r="AF2841" i="2"/>
  <c r="B2841" i="2" s="1"/>
  <c r="AF2809" i="2"/>
  <c r="B2809" i="2" s="1"/>
  <c r="AF2781" i="2"/>
  <c r="B2781" i="2" s="1"/>
  <c r="AF2765" i="2"/>
  <c r="B2765" i="2" s="1"/>
  <c r="AF2749" i="2"/>
  <c r="B2749" i="2" s="1"/>
  <c r="AF2733" i="2"/>
  <c r="B2733" i="2" s="1"/>
  <c r="AF2717" i="2"/>
  <c r="B2717" i="2" s="1"/>
  <c r="AF2701" i="2"/>
  <c r="B2701" i="2" s="1"/>
  <c r="AF2685" i="2"/>
  <c r="B2685" i="2" s="1"/>
  <c r="AF2669" i="2"/>
  <c r="B2669" i="2" s="1"/>
  <c r="AF2653" i="2"/>
  <c r="B2653" i="2" s="1"/>
  <c r="AF2637" i="2"/>
  <c r="B2637" i="2" s="1"/>
  <c r="AF2621" i="2"/>
  <c r="B2621" i="2" s="1"/>
  <c r="AF2605" i="2"/>
  <c r="B2605" i="2" s="1"/>
  <c r="AF2589" i="2"/>
  <c r="B2589" i="2" s="1"/>
  <c r="AF2573" i="2"/>
  <c r="B2573" i="2" s="1"/>
  <c r="AF2557" i="2"/>
  <c r="B2557" i="2" s="1"/>
  <c r="AF2541" i="2"/>
  <c r="B2541" i="2" s="1"/>
  <c r="AF2525" i="2"/>
  <c r="B2525" i="2" s="1"/>
  <c r="AF2509" i="2"/>
  <c r="B2509" i="2" s="1"/>
  <c r="AF2493" i="2"/>
  <c r="B2493" i="2" s="1"/>
  <c r="AF2477" i="2"/>
  <c r="B2477" i="2" s="1"/>
  <c r="AF2461" i="2"/>
  <c r="B2461" i="2" s="1"/>
  <c r="AF2445" i="2"/>
  <c r="B2445" i="2" s="1"/>
  <c r="AF2429" i="2"/>
  <c r="B2429" i="2" s="1"/>
  <c r="AF2413" i="2"/>
  <c r="B2413" i="2" s="1"/>
  <c r="AF2397" i="2"/>
  <c r="B2397" i="2" s="1"/>
  <c r="AF2381" i="2"/>
  <c r="B2381" i="2" s="1"/>
  <c r="AF2365" i="2"/>
  <c r="B2365" i="2" s="1"/>
  <c r="AF2349" i="2"/>
  <c r="B2349" i="2" s="1"/>
  <c r="AF2333" i="2"/>
  <c r="B2333" i="2" s="1"/>
  <c r="AF2317" i="2"/>
  <c r="B2317" i="2" s="1"/>
  <c r="AF2301" i="2"/>
  <c r="B2301" i="2" s="1"/>
  <c r="AF2285" i="2"/>
  <c r="B2285" i="2" s="1"/>
  <c r="AF2269" i="2"/>
  <c r="B2269" i="2" s="1"/>
  <c r="AF2253" i="2"/>
  <c r="B2253" i="2" s="1"/>
  <c r="AF2237" i="2"/>
  <c r="B2237" i="2" s="1"/>
  <c r="AF2221" i="2"/>
  <c r="B2221" i="2" s="1"/>
  <c r="AF2205" i="2"/>
  <c r="B2205" i="2" s="1"/>
  <c r="AF2189" i="2"/>
  <c r="B2189" i="2" s="1"/>
  <c r="AF2173" i="2"/>
  <c r="B2173" i="2" s="1"/>
  <c r="AF2157" i="2"/>
  <c r="B2157" i="2" s="1"/>
  <c r="AF2141" i="2"/>
  <c r="B2141" i="2" s="1"/>
  <c r="AF2125" i="2"/>
  <c r="B2125" i="2" s="1"/>
  <c r="AF2109" i="2"/>
  <c r="B2109" i="2" s="1"/>
  <c r="AF2093" i="2"/>
  <c r="B2093" i="2" s="1"/>
  <c r="AF2077" i="2"/>
  <c r="B2077" i="2" s="1"/>
  <c r="AF2061" i="2"/>
  <c r="B2061" i="2" s="1"/>
  <c r="AF2045" i="2"/>
  <c r="B2045" i="2" s="1"/>
  <c r="AF2029" i="2"/>
  <c r="B2029" i="2" s="1"/>
  <c r="AF2013" i="2"/>
  <c r="B2013" i="2" s="1"/>
  <c r="AF1997" i="2"/>
  <c r="B1997" i="2" s="1"/>
  <c r="AF1981" i="2"/>
  <c r="B1981" i="2" s="1"/>
  <c r="AF1965" i="2"/>
  <c r="B1965" i="2" s="1"/>
  <c r="AF1949" i="2"/>
  <c r="B1949" i="2" s="1"/>
  <c r="AF1933" i="2"/>
  <c r="B1933" i="2" s="1"/>
  <c r="AF1917" i="2"/>
  <c r="B1917" i="2" s="1"/>
  <c r="AF1901" i="2"/>
  <c r="B1901" i="2" s="1"/>
  <c r="AF1885" i="2"/>
  <c r="B1885" i="2" s="1"/>
  <c r="AF1869" i="2"/>
  <c r="B1869" i="2" s="1"/>
  <c r="AF1853" i="2"/>
  <c r="B1853" i="2" s="1"/>
  <c r="AF1837" i="2"/>
  <c r="B1837" i="2" s="1"/>
  <c r="AF1821" i="2"/>
  <c r="B1821" i="2" s="1"/>
  <c r="AF1805" i="2"/>
  <c r="B1805" i="2" s="1"/>
  <c r="AF1789" i="2"/>
  <c r="B1789" i="2" s="1"/>
  <c r="AF1773" i="2"/>
  <c r="B1773" i="2" s="1"/>
  <c r="AF1757" i="2"/>
  <c r="B1757" i="2" s="1"/>
  <c r="AF1741" i="2"/>
  <c r="B1741" i="2" s="1"/>
  <c r="AF1725" i="2"/>
  <c r="B1725" i="2" s="1"/>
  <c r="AF1709" i="2"/>
  <c r="B1709" i="2" s="1"/>
  <c r="AF1693" i="2"/>
  <c r="B1693" i="2" s="1"/>
  <c r="AF1677" i="2"/>
  <c r="B1677" i="2" s="1"/>
  <c r="AF1661" i="2"/>
  <c r="B1661" i="2" s="1"/>
  <c r="AF1645" i="2"/>
  <c r="B1645" i="2" s="1"/>
  <c r="AF1629" i="2"/>
  <c r="B1629" i="2" s="1"/>
  <c r="AF1613" i="2"/>
  <c r="B1613" i="2" s="1"/>
  <c r="AF1597" i="2"/>
  <c r="B1597" i="2" s="1"/>
  <c r="AF1581" i="2"/>
  <c r="B1581" i="2" s="1"/>
  <c r="AF1565" i="2"/>
  <c r="B1565" i="2" s="1"/>
  <c r="AF1549" i="2"/>
  <c r="B1549" i="2" s="1"/>
  <c r="AF1533" i="2"/>
  <c r="B1533" i="2" s="1"/>
  <c r="AF1517" i="2"/>
  <c r="B1517" i="2" s="1"/>
  <c r="AF1501" i="2"/>
  <c r="B1501" i="2" s="1"/>
  <c r="AF1485" i="2"/>
  <c r="B1485" i="2" s="1"/>
  <c r="AF1469" i="2"/>
  <c r="B1469" i="2" s="1"/>
  <c r="AF1453" i="2"/>
  <c r="B1453" i="2" s="1"/>
  <c r="AF1437" i="2"/>
  <c r="B1437" i="2" s="1"/>
  <c r="AF1421" i="2"/>
  <c r="B1421" i="2" s="1"/>
  <c r="AF1405" i="2"/>
  <c r="B1405" i="2" s="1"/>
  <c r="AF1389" i="2"/>
  <c r="B1389" i="2" s="1"/>
  <c r="AF1373" i="2"/>
  <c r="B1373" i="2" s="1"/>
  <c r="AF1357" i="2"/>
  <c r="B1357" i="2" s="1"/>
  <c r="AF1341" i="2"/>
  <c r="B1341" i="2" s="1"/>
  <c r="AF1325" i="2"/>
  <c r="B1325" i="2" s="1"/>
  <c r="AF1309" i="2"/>
  <c r="B1309" i="2" s="1"/>
  <c r="AF1293" i="2"/>
  <c r="B1293" i="2" s="1"/>
  <c r="AF1277" i="2"/>
  <c r="B1277" i="2" s="1"/>
  <c r="AF1261" i="2"/>
  <c r="B1261" i="2" s="1"/>
  <c r="AF1245" i="2"/>
  <c r="B1245" i="2" s="1"/>
  <c r="AF1229" i="2"/>
  <c r="B1229" i="2" s="1"/>
  <c r="AF1213" i="2"/>
  <c r="B1213" i="2" s="1"/>
  <c r="AF1197" i="2"/>
  <c r="B1197" i="2" s="1"/>
  <c r="AF1181" i="2"/>
  <c r="B1181" i="2" s="1"/>
  <c r="AF1165" i="2"/>
  <c r="B1165" i="2" s="1"/>
  <c r="AF1149" i="2"/>
  <c r="B1149" i="2" s="1"/>
  <c r="AF1133" i="2"/>
  <c r="B1133" i="2" s="1"/>
  <c r="AF1117" i="2"/>
  <c r="B1117" i="2" s="1"/>
  <c r="AF1101" i="2"/>
  <c r="B1101" i="2" s="1"/>
  <c r="AF1085" i="2"/>
  <c r="B1085" i="2" s="1"/>
  <c r="AF1069" i="2"/>
  <c r="B1069" i="2" s="1"/>
  <c r="AF1053" i="2"/>
  <c r="B1053" i="2" s="1"/>
  <c r="AF1037" i="2"/>
  <c r="B1037" i="2" s="1"/>
  <c r="AF1021" i="2"/>
  <c r="B1021" i="2" s="1"/>
  <c r="AF1005" i="2"/>
  <c r="B1005" i="2" s="1"/>
  <c r="AF989" i="2"/>
  <c r="B989" i="2" s="1"/>
  <c r="AF973" i="2"/>
  <c r="B973" i="2" s="1"/>
  <c r="AF957" i="2"/>
  <c r="B957" i="2" s="1"/>
  <c r="AF941" i="2"/>
  <c r="B941" i="2" s="1"/>
  <c r="AF925" i="2"/>
  <c r="B925" i="2" s="1"/>
  <c r="AF909" i="2"/>
  <c r="B909" i="2" s="1"/>
  <c r="AF893" i="2"/>
  <c r="B893" i="2" s="1"/>
  <c r="AF877" i="2"/>
  <c r="B877" i="2" s="1"/>
  <c r="AF861" i="2"/>
  <c r="B861" i="2" s="1"/>
  <c r="AF845" i="2"/>
  <c r="B845" i="2" s="1"/>
  <c r="AF829" i="2"/>
  <c r="B829" i="2" s="1"/>
  <c r="AF813" i="2"/>
  <c r="B813" i="2" s="1"/>
  <c r="AF797" i="2"/>
  <c r="B797" i="2" s="1"/>
  <c r="AF781" i="2"/>
  <c r="B781" i="2" s="1"/>
  <c r="AF765" i="2"/>
  <c r="B765" i="2" s="1"/>
  <c r="AF749" i="2"/>
  <c r="B749" i="2" s="1"/>
  <c r="AF733" i="2"/>
  <c r="B733" i="2" s="1"/>
  <c r="AF717" i="2"/>
  <c r="B717" i="2" s="1"/>
  <c r="AF701" i="2"/>
  <c r="B701" i="2" s="1"/>
  <c r="AF685" i="2"/>
  <c r="B685" i="2" s="1"/>
  <c r="AF669" i="2"/>
  <c r="B669" i="2" s="1"/>
  <c r="AF653" i="2"/>
  <c r="B653" i="2" s="1"/>
  <c r="AF637" i="2"/>
  <c r="B637" i="2" s="1"/>
  <c r="AF621" i="2"/>
  <c r="B621" i="2" s="1"/>
  <c r="AF605" i="2"/>
  <c r="B605" i="2" s="1"/>
  <c r="AF589" i="2"/>
  <c r="B589" i="2" s="1"/>
  <c r="AF573" i="2"/>
  <c r="B573" i="2" s="1"/>
  <c r="AF557" i="2"/>
  <c r="B557" i="2" s="1"/>
  <c r="AF541" i="2"/>
  <c r="B541" i="2" s="1"/>
  <c r="AF525" i="2"/>
  <c r="B525" i="2" s="1"/>
  <c r="AF509" i="2"/>
  <c r="B509" i="2" s="1"/>
  <c r="AF493" i="2"/>
  <c r="B493" i="2" s="1"/>
  <c r="AF477" i="2"/>
  <c r="B477" i="2" s="1"/>
  <c r="AF461" i="2"/>
  <c r="B461" i="2" s="1"/>
  <c r="AF445" i="2"/>
  <c r="B445" i="2" s="1"/>
  <c r="AF429" i="2"/>
  <c r="B429" i="2" s="1"/>
  <c r="AF413" i="2"/>
  <c r="B413" i="2" s="1"/>
  <c r="AF397" i="2"/>
  <c r="B397" i="2" s="1"/>
  <c r="AF381" i="2"/>
  <c r="B381" i="2" s="1"/>
  <c r="AF365" i="2"/>
  <c r="B365" i="2" s="1"/>
  <c r="AF349" i="2"/>
  <c r="B349" i="2" s="1"/>
  <c r="AF333" i="2"/>
  <c r="B333" i="2" s="1"/>
  <c r="AF317" i="2"/>
  <c r="B317" i="2" s="1"/>
  <c r="AF301" i="2"/>
  <c r="B301" i="2" s="1"/>
  <c r="AF285" i="2"/>
  <c r="B285" i="2" s="1"/>
  <c r="AF269" i="2"/>
  <c r="B269" i="2" s="1"/>
  <c r="AF249" i="2"/>
  <c r="B249" i="2" s="1"/>
  <c r="AF229" i="2"/>
  <c r="B229" i="2" s="1"/>
  <c r="AF209" i="2"/>
  <c r="B209" i="2" s="1"/>
  <c r="AF185" i="2"/>
  <c r="B185" i="2" s="1"/>
  <c r="AF169" i="2"/>
  <c r="B169" i="2" s="1"/>
  <c r="AF153" i="2"/>
  <c r="B153" i="2" s="1"/>
  <c r="AF137" i="2"/>
  <c r="B137" i="2" s="1"/>
  <c r="AF121" i="2"/>
  <c r="B121" i="2" s="1"/>
  <c r="AF105" i="2"/>
  <c r="B105" i="2" s="1"/>
  <c r="AF89" i="2"/>
  <c r="B89" i="2" s="1"/>
  <c r="AF73" i="2"/>
  <c r="B73" i="2" s="1"/>
  <c r="AF57" i="2"/>
  <c r="B57" i="2" s="1"/>
  <c r="AF41" i="2"/>
  <c r="B41" i="2" s="1"/>
  <c r="AF25" i="2"/>
  <c r="B25" i="2" s="1"/>
  <c r="AF4479" i="2"/>
  <c r="AF4442" i="2"/>
  <c r="AF4410" i="2"/>
  <c r="AF4367" i="2"/>
  <c r="B4367" i="2" s="1"/>
  <c r="AF4330" i="2"/>
  <c r="AF4287" i="2"/>
  <c r="AF4255" i="2"/>
  <c r="AF4223" i="2"/>
  <c r="AF4186" i="2"/>
  <c r="AF4154" i="2"/>
  <c r="AF4111" i="2"/>
  <c r="AF4074" i="2"/>
  <c r="AF4031" i="2"/>
  <c r="AF3994" i="2"/>
  <c r="AF3951" i="2"/>
  <c r="B3951" i="2" s="1"/>
  <c r="AF3914" i="2"/>
  <c r="AF3871" i="2"/>
  <c r="B3871" i="2" s="1"/>
  <c r="AF3834" i="2"/>
  <c r="AF3786" i="2"/>
  <c r="AF3754" i="2"/>
  <c r="AF3706" i="2"/>
  <c r="AF3674" i="2"/>
  <c r="AF3626" i="2"/>
  <c r="AF3594" i="2"/>
  <c r="AF3551" i="2"/>
  <c r="AF253" i="2"/>
  <c r="B253" i="2" s="1"/>
  <c r="AF127" i="2"/>
  <c r="B127" i="2" s="1"/>
  <c r="AF3411" i="2"/>
  <c r="B3411" i="2" s="1"/>
  <c r="AF3363" i="2"/>
  <c r="B3363" i="2" s="1"/>
  <c r="AF3315" i="2"/>
  <c r="B3315" i="2" s="1"/>
  <c r="AF3267" i="2"/>
  <c r="B3267" i="2" s="1"/>
  <c r="AF3219" i="2"/>
  <c r="B3219" i="2" s="1"/>
  <c r="AF3171" i="2"/>
  <c r="B3171" i="2" s="1"/>
  <c r="AF3119" i="2"/>
  <c r="B3119" i="2" s="1"/>
  <c r="AF3071" i="2"/>
  <c r="B3071" i="2" s="1"/>
  <c r="AF3023" i="2"/>
  <c r="B3023" i="2" s="1"/>
  <c r="AF2975" i="2"/>
  <c r="B2975" i="2" s="1"/>
  <c r="AF2923" i="2"/>
  <c r="B2923" i="2" s="1"/>
  <c r="AF2875" i="2"/>
  <c r="B2875" i="2" s="1"/>
  <c r="AF2831" i="2"/>
  <c r="B2831" i="2" s="1"/>
  <c r="AF2791" i="2"/>
  <c r="B2791" i="2" s="1"/>
  <c r="AF2747" i="2"/>
  <c r="B2747" i="2" s="1"/>
  <c r="AF2703" i="2"/>
  <c r="B2703" i="2" s="1"/>
  <c r="AF2655" i="2"/>
  <c r="B2655" i="2" s="1"/>
  <c r="AF2611" i="2"/>
  <c r="B2611" i="2" s="1"/>
  <c r="AF2571" i="2"/>
  <c r="B2571" i="2" s="1"/>
  <c r="AF2523" i="2"/>
  <c r="B2523" i="2" s="1"/>
  <c r="AF2479" i="2"/>
  <c r="B2479" i="2" s="1"/>
  <c r="AF2431" i="2"/>
  <c r="B2431" i="2" s="1"/>
  <c r="AF2379" i="2"/>
  <c r="B2379" i="2" s="1"/>
  <c r="AF2331" i="2"/>
  <c r="B2331" i="2" s="1"/>
  <c r="AF2287" i="2"/>
  <c r="B2287" i="2" s="1"/>
  <c r="AF2239" i="2"/>
  <c r="B2239" i="2" s="1"/>
  <c r="AF2191" i="2"/>
  <c r="B2191" i="2" s="1"/>
  <c r="AF2151" i="2"/>
  <c r="B2151" i="2" s="1"/>
  <c r="AF2099" i="2"/>
  <c r="B2099" i="2" s="1"/>
  <c r="AF2055" i="2"/>
  <c r="B2055" i="2" s="1"/>
  <c r="AF2011" i="2"/>
  <c r="B2011" i="2" s="1"/>
  <c r="AF1963" i="2"/>
  <c r="B1963" i="2" s="1"/>
  <c r="AF1919" i="2"/>
  <c r="B1919" i="2" s="1"/>
  <c r="AF1879" i="2"/>
  <c r="B1879" i="2" s="1"/>
  <c r="AF1827" i="2"/>
  <c r="B1827" i="2" s="1"/>
  <c r="AF1783" i="2"/>
  <c r="B1783" i="2" s="1"/>
  <c r="AF1735" i="2"/>
  <c r="AF1691" i="2"/>
  <c r="B1691" i="2" s="1"/>
  <c r="AF1643" i="2"/>
  <c r="B1643" i="2" s="1"/>
  <c r="AF1595" i="2"/>
  <c r="B1595" i="2" s="1"/>
  <c r="AF1547" i="2"/>
  <c r="B1547" i="2" s="1"/>
  <c r="AF1499" i="2"/>
  <c r="B1499" i="2" s="1"/>
  <c r="AF1455" i="2"/>
  <c r="B1455" i="2" s="1"/>
  <c r="AF1411" i="2"/>
  <c r="B1411" i="2" s="1"/>
  <c r="AF1359" i="2"/>
  <c r="B1359" i="2" s="1"/>
  <c r="AF1315" i="2"/>
  <c r="B1315" i="2" s="1"/>
  <c r="AF1275" i="2"/>
  <c r="B1275" i="2" s="1"/>
  <c r="AF1227" i="2"/>
  <c r="B1227" i="2" s="1"/>
  <c r="AF1179" i="2"/>
  <c r="B1179" i="2" s="1"/>
  <c r="AF1135" i="2"/>
  <c r="B1135" i="2" s="1"/>
  <c r="AF1087" i="2"/>
  <c r="B1087" i="2" s="1"/>
  <c r="AF1043" i="2"/>
  <c r="B1043" i="2" s="1"/>
  <c r="AF991" i="2"/>
  <c r="B991" i="2" s="1"/>
  <c r="AF943" i="2"/>
  <c r="B943" i="2" s="1"/>
  <c r="AF899" i="2"/>
  <c r="B899" i="2" s="1"/>
  <c r="AF851" i="2"/>
  <c r="B851" i="2" s="1"/>
  <c r="AF807" i="2"/>
  <c r="B807" i="2" s="1"/>
  <c r="AF755" i="2"/>
  <c r="B755" i="2" s="1"/>
  <c r="AF707" i="2"/>
  <c r="B707" i="2" s="1"/>
  <c r="AF659" i="2"/>
  <c r="B659" i="2" s="1"/>
  <c r="AF603" i="2"/>
  <c r="B603" i="2" s="1"/>
  <c r="AF559" i="2"/>
  <c r="B559" i="2" s="1"/>
  <c r="AF523" i="2"/>
  <c r="B523" i="2" s="1"/>
  <c r="AF471" i="2"/>
  <c r="B471" i="2" s="1"/>
  <c r="AF423" i="2"/>
  <c r="B423" i="2" s="1"/>
  <c r="AF375" i="2"/>
  <c r="B375" i="2" s="1"/>
  <c r="AF327" i="2"/>
  <c r="B327" i="2" s="1"/>
  <c r="AF279" i="2"/>
  <c r="B279" i="2" s="1"/>
  <c r="AF239" i="2"/>
  <c r="B239" i="2" s="1"/>
  <c r="AF1160" i="2"/>
  <c r="B1160" i="2" s="1"/>
  <c r="AF2383" i="2"/>
  <c r="AF1766" i="2"/>
  <c r="AF1246" i="2"/>
  <c r="AF730" i="2"/>
  <c r="B730" i="2" s="1"/>
  <c r="AF210" i="2"/>
  <c r="B210" i="2" s="1"/>
  <c r="AF3343" i="2"/>
  <c r="AF2631" i="2"/>
  <c r="AF1831" i="2"/>
  <c r="B1831" i="2" s="1"/>
  <c r="AF1023" i="2"/>
  <c r="B1023" i="2" s="1"/>
  <c r="AF527" i="2"/>
  <c r="B527" i="2" s="1"/>
  <c r="AF191" i="2"/>
  <c r="B191" i="2" s="1"/>
  <c r="AF3927" i="2"/>
  <c r="AF206" i="2"/>
  <c r="B206" i="2" s="1"/>
  <c r="AF4457" i="2"/>
  <c r="B4457" i="2" s="1"/>
  <c r="AF4393" i="2"/>
  <c r="B4393" i="2" s="1"/>
  <c r="AF4329" i="2"/>
  <c r="B4329" i="2" s="1"/>
  <c r="AF4265" i="2"/>
  <c r="B4265" i="2" s="1"/>
  <c r="AF4201" i="2"/>
  <c r="B4201" i="2" s="1"/>
  <c r="AF4137" i="2"/>
  <c r="B4137" i="2" s="1"/>
  <c r="AF4073" i="2"/>
  <c r="B4073" i="2" s="1"/>
  <c r="AF4009" i="2"/>
  <c r="B4009" i="2" s="1"/>
  <c r="AF3945" i="2"/>
  <c r="B3945" i="2" s="1"/>
  <c r="AF3881" i="2"/>
  <c r="B3881" i="2" s="1"/>
  <c r="AF3817" i="2"/>
  <c r="B3817" i="2" s="1"/>
  <c r="AF3753" i="2"/>
  <c r="B3753" i="2" s="1"/>
  <c r="AF3689" i="2"/>
  <c r="B3689" i="2" s="1"/>
  <c r="AF3625" i="2"/>
  <c r="B3625" i="2" s="1"/>
  <c r="AF3561" i="2"/>
  <c r="B3561" i="2" s="1"/>
  <c r="AF3497" i="2"/>
  <c r="B3497" i="2" s="1"/>
  <c r="AF3433" i="2"/>
  <c r="B3433" i="2" s="1"/>
  <c r="AF3369" i="2"/>
  <c r="B3369" i="2" s="1"/>
  <c r="AF3305" i="2"/>
  <c r="B3305" i="2" s="1"/>
  <c r="AF3241" i="2"/>
  <c r="B3241" i="2" s="1"/>
  <c r="AF3177" i="2"/>
  <c r="B3177" i="2" s="1"/>
  <c r="AF3113" i="2"/>
  <c r="B3113" i="2" s="1"/>
  <c r="AF3049" i="2"/>
  <c r="AF2985" i="2"/>
  <c r="AF2921" i="2"/>
  <c r="B2921" i="2" s="1"/>
  <c r="AF2865" i="2"/>
  <c r="B2865" i="2" s="1"/>
  <c r="AF2833" i="2"/>
  <c r="B2833" i="2" s="1"/>
  <c r="AF2801" i="2"/>
  <c r="B2801" i="2" s="1"/>
  <c r="AF2777" i="2"/>
  <c r="B2777" i="2" s="1"/>
  <c r="AF2761" i="2"/>
  <c r="B2761" i="2" s="1"/>
  <c r="AF2745" i="2"/>
  <c r="B2745" i="2" s="1"/>
  <c r="AF2729" i="2"/>
  <c r="B2729" i="2" s="1"/>
  <c r="AF2713" i="2"/>
  <c r="B2713" i="2" s="1"/>
  <c r="AF2697" i="2"/>
  <c r="B2697" i="2" s="1"/>
  <c r="AF2681" i="2"/>
  <c r="B2681" i="2" s="1"/>
  <c r="AF2665" i="2"/>
  <c r="B2665" i="2" s="1"/>
  <c r="AF2649" i="2"/>
  <c r="B2649" i="2" s="1"/>
  <c r="AF2633" i="2"/>
  <c r="B2633" i="2" s="1"/>
  <c r="AF2617" i="2"/>
  <c r="B2617" i="2" s="1"/>
  <c r="AF2601" i="2"/>
  <c r="B2601" i="2" s="1"/>
  <c r="AF2585" i="2"/>
  <c r="B2585" i="2" s="1"/>
  <c r="AF2569" i="2"/>
  <c r="B2569" i="2" s="1"/>
  <c r="AF2553" i="2"/>
  <c r="B2553" i="2" s="1"/>
  <c r="AF2537" i="2"/>
  <c r="B2537" i="2" s="1"/>
  <c r="AF2521" i="2"/>
  <c r="B2521" i="2" s="1"/>
  <c r="AF2505" i="2"/>
  <c r="B2505" i="2" s="1"/>
  <c r="AF2489" i="2"/>
  <c r="B2489" i="2" s="1"/>
  <c r="AF2473" i="2"/>
  <c r="B2473" i="2" s="1"/>
  <c r="AF2457" i="2"/>
  <c r="B2457" i="2" s="1"/>
  <c r="AF2441" i="2"/>
  <c r="B2441" i="2" s="1"/>
  <c r="AF2425" i="2"/>
  <c r="B2425" i="2" s="1"/>
  <c r="AF2409" i="2"/>
  <c r="B2409" i="2" s="1"/>
  <c r="AF2393" i="2"/>
  <c r="B2393" i="2" s="1"/>
  <c r="AF2377" i="2"/>
  <c r="B2377" i="2" s="1"/>
  <c r="AF2361" i="2"/>
  <c r="B2361" i="2" s="1"/>
  <c r="AF2345" i="2"/>
  <c r="B2345" i="2" s="1"/>
  <c r="AF2329" i="2"/>
  <c r="B2329" i="2" s="1"/>
  <c r="AF2313" i="2"/>
  <c r="B2313" i="2" s="1"/>
  <c r="AF2297" i="2"/>
  <c r="B2297" i="2" s="1"/>
  <c r="AF2281" i="2"/>
  <c r="B2281" i="2" s="1"/>
  <c r="AF2265" i="2"/>
  <c r="B2265" i="2" s="1"/>
  <c r="AF2249" i="2"/>
  <c r="B2249" i="2" s="1"/>
  <c r="AF2233" i="2"/>
  <c r="B2233" i="2" s="1"/>
  <c r="AF2217" i="2"/>
  <c r="B2217" i="2" s="1"/>
  <c r="AF2201" i="2"/>
  <c r="B2201" i="2" s="1"/>
  <c r="AF2185" i="2"/>
  <c r="B2185" i="2" s="1"/>
  <c r="AF2169" i="2"/>
  <c r="B2169" i="2" s="1"/>
  <c r="AF2153" i="2"/>
  <c r="B2153" i="2" s="1"/>
  <c r="AF2137" i="2"/>
  <c r="B2137" i="2" s="1"/>
  <c r="AF2121" i="2"/>
  <c r="B2121" i="2" s="1"/>
  <c r="AF2105" i="2"/>
  <c r="B2105" i="2" s="1"/>
  <c r="AF2089" i="2"/>
  <c r="B2089" i="2" s="1"/>
  <c r="AF2073" i="2"/>
  <c r="B2073" i="2" s="1"/>
  <c r="AF2057" i="2"/>
  <c r="B2057" i="2" s="1"/>
  <c r="AF2041" i="2"/>
  <c r="B2041" i="2" s="1"/>
  <c r="AF2025" i="2"/>
  <c r="B2025" i="2" s="1"/>
  <c r="AF2009" i="2"/>
  <c r="B2009" i="2" s="1"/>
  <c r="AF1993" i="2"/>
  <c r="B1993" i="2" s="1"/>
  <c r="AF1977" i="2"/>
  <c r="B1977" i="2" s="1"/>
  <c r="AF1961" i="2"/>
  <c r="B1961" i="2" s="1"/>
  <c r="AF1945" i="2"/>
  <c r="B1945" i="2" s="1"/>
  <c r="AF1929" i="2"/>
  <c r="B1929" i="2" s="1"/>
  <c r="AF1913" i="2"/>
  <c r="B1913" i="2" s="1"/>
  <c r="AF1897" i="2"/>
  <c r="B1897" i="2" s="1"/>
  <c r="AF1881" i="2"/>
  <c r="B1881" i="2" s="1"/>
  <c r="AF1865" i="2"/>
  <c r="B1865" i="2" s="1"/>
  <c r="AF1849" i="2"/>
  <c r="B1849" i="2" s="1"/>
  <c r="AF1833" i="2"/>
  <c r="B1833" i="2" s="1"/>
  <c r="AF1817" i="2"/>
  <c r="B1817" i="2" s="1"/>
  <c r="AF1801" i="2"/>
  <c r="B1801" i="2" s="1"/>
  <c r="AF1785" i="2"/>
  <c r="B1785" i="2" s="1"/>
  <c r="AF1769" i="2"/>
  <c r="B1769" i="2" s="1"/>
  <c r="AF1753" i="2"/>
  <c r="B1753" i="2" s="1"/>
  <c r="AF1737" i="2"/>
  <c r="B1737" i="2" s="1"/>
  <c r="AF1721" i="2"/>
  <c r="B1721" i="2" s="1"/>
  <c r="AF1705" i="2"/>
  <c r="B1705" i="2" s="1"/>
  <c r="AF1689" i="2"/>
  <c r="B1689" i="2" s="1"/>
  <c r="AF1673" i="2"/>
  <c r="B1673" i="2" s="1"/>
  <c r="AF1657" i="2"/>
  <c r="B1657" i="2" s="1"/>
  <c r="AF1641" i="2"/>
  <c r="B1641" i="2" s="1"/>
  <c r="AF1625" i="2"/>
  <c r="B1625" i="2" s="1"/>
  <c r="AF1609" i="2"/>
  <c r="B1609" i="2" s="1"/>
  <c r="AF1593" i="2"/>
  <c r="B1593" i="2" s="1"/>
  <c r="AF1577" i="2"/>
  <c r="B1577" i="2" s="1"/>
  <c r="AF1561" i="2"/>
  <c r="B1561" i="2" s="1"/>
  <c r="AF1545" i="2"/>
  <c r="B1545" i="2" s="1"/>
  <c r="AF1529" i="2"/>
  <c r="B1529" i="2" s="1"/>
  <c r="AF1513" i="2"/>
  <c r="B1513" i="2" s="1"/>
  <c r="AF1497" i="2"/>
  <c r="B1497" i="2" s="1"/>
  <c r="AF1481" i="2"/>
  <c r="B1481" i="2" s="1"/>
  <c r="AF1465" i="2"/>
  <c r="B1465" i="2" s="1"/>
  <c r="AF1449" i="2"/>
  <c r="B1449" i="2" s="1"/>
  <c r="AF1433" i="2"/>
  <c r="B1433" i="2" s="1"/>
  <c r="AF1417" i="2"/>
  <c r="B1417" i="2" s="1"/>
  <c r="AF1401" i="2"/>
  <c r="B1401" i="2" s="1"/>
  <c r="AF1385" i="2"/>
  <c r="B1385" i="2" s="1"/>
  <c r="AF1369" i="2"/>
  <c r="B1369" i="2" s="1"/>
  <c r="AF1353" i="2"/>
  <c r="B1353" i="2" s="1"/>
  <c r="AF1337" i="2"/>
  <c r="B1337" i="2" s="1"/>
  <c r="AF1321" i="2"/>
  <c r="B1321" i="2" s="1"/>
  <c r="AF1305" i="2"/>
  <c r="B1305" i="2" s="1"/>
  <c r="AF1289" i="2"/>
  <c r="B1289" i="2" s="1"/>
  <c r="AF1273" i="2"/>
  <c r="B1273" i="2" s="1"/>
  <c r="AF1257" i="2"/>
  <c r="B1257" i="2" s="1"/>
  <c r="AF1241" i="2"/>
  <c r="B1241" i="2" s="1"/>
  <c r="AF1225" i="2"/>
  <c r="B1225" i="2" s="1"/>
  <c r="AF1209" i="2"/>
  <c r="B1209" i="2" s="1"/>
  <c r="AF1193" i="2"/>
  <c r="B1193" i="2" s="1"/>
  <c r="AF1177" i="2"/>
  <c r="B1177" i="2" s="1"/>
  <c r="AF1161" i="2"/>
  <c r="B1161" i="2" s="1"/>
  <c r="AF1145" i="2"/>
  <c r="B1145" i="2" s="1"/>
  <c r="AF1129" i="2"/>
  <c r="B1129" i="2" s="1"/>
  <c r="AF1113" i="2"/>
  <c r="B1113" i="2" s="1"/>
  <c r="AF1097" i="2"/>
  <c r="B1097" i="2" s="1"/>
  <c r="AF1081" i="2"/>
  <c r="B1081" i="2" s="1"/>
  <c r="AF1065" i="2"/>
  <c r="B1065" i="2" s="1"/>
  <c r="AF1049" i="2"/>
  <c r="B1049" i="2" s="1"/>
  <c r="AF1033" i="2"/>
  <c r="B1033" i="2" s="1"/>
  <c r="AF1017" i="2"/>
  <c r="B1017" i="2" s="1"/>
  <c r="AF1001" i="2"/>
  <c r="B1001" i="2" s="1"/>
  <c r="AF985" i="2"/>
  <c r="B985" i="2" s="1"/>
  <c r="AF969" i="2"/>
  <c r="B969" i="2" s="1"/>
  <c r="AF953" i="2"/>
  <c r="B953" i="2" s="1"/>
  <c r="AF937" i="2"/>
  <c r="B937" i="2" s="1"/>
  <c r="AF921" i="2"/>
  <c r="B921" i="2" s="1"/>
  <c r="AF905" i="2"/>
  <c r="B905" i="2" s="1"/>
  <c r="AF889" i="2"/>
  <c r="B889" i="2" s="1"/>
  <c r="AF873" i="2"/>
  <c r="B873" i="2" s="1"/>
  <c r="AF857" i="2"/>
  <c r="B857" i="2" s="1"/>
  <c r="AF841" i="2"/>
  <c r="B841" i="2" s="1"/>
  <c r="AF825" i="2"/>
  <c r="B825" i="2" s="1"/>
  <c r="AF809" i="2"/>
  <c r="B809" i="2" s="1"/>
  <c r="AF793" i="2"/>
  <c r="B793" i="2" s="1"/>
  <c r="AF777" i="2"/>
  <c r="B777" i="2" s="1"/>
  <c r="AF761" i="2"/>
  <c r="B761" i="2" s="1"/>
  <c r="AF745" i="2"/>
  <c r="B745" i="2" s="1"/>
  <c r="AF729" i="2"/>
  <c r="B729" i="2" s="1"/>
  <c r="AF713" i="2"/>
  <c r="B713" i="2" s="1"/>
  <c r="AF697" i="2"/>
  <c r="B697" i="2" s="1"/>
  <c r="AF681" i="2"/>
  <c r="B681" i="2" s="1"/>
  <c r="AF665" i="2"/>
  <c r="B665" i="2" s="1"/>
  <c r="AF649" i="2"/>
  <c r="B649" i="2" s="1"/>
  <c r="AF633" i="2"/>
  <c r="B633" i="2" s="1"/>
  <c r="AF617" i="2"/>
  <c r="B617" i="2" s="1"/>
  <c r="AF601" i="2"/>
  <c r="B601" i="2" s="1"/>
  <c r="AF585" i="2"/>
  <c r="B585" i="2" s="1"/>
  <c r="AF569" i="2"/>
  <c r="B569" i="2" s="1"/>
  <c r="AF553" i="2"/>
  <c r="B553" i="2" s="1"/>
  <c r="AF537" i="2"/>
  <c r="B537" i="2" s="1"/>
  <c r="AF521" i="2"/>
  <c r="B521" i="2" s="1"/>
  <c r="AF505" i="2"/>
  <c r="B505" i="2" s="1"/>
  <c r="AF489" i="2"/>
  <c r="B489" i="2" s="1"/>
  <c r="AF473" i="2"/>
  <c r="B473" i="2" s="1"/>
  <c r="AF457" i="2"/>
  <c r="B457" i="2" s="1"/>
  <c r="AF441" i="2"/>
  <c r="B441" i="2" s="1"/>
  <c r="AF425" i="2"/>
  <c r="B425" i="2" s="1"/>
  <c r="AF409" i="2"/>
  <c r="B409" i="2" s="1"/>
  <c r="AF393" i="2"/>
  <c r="B393" i="2" s="1"/>
  <c r="AF377" i="2"/>
  <c r="B377" i="2" s="1"/>
  <c r="AF361" i="2"/>
  <c r="B361" i="2" s="1"/>
  <c r="AF345" i="2"/>
  <c r="B345" i="2" s="1"/>
  <c r="AF329" i="2"/>
  <c r="B329" i="2" s="1"/>
  <c r="AF313" i="2"/>
  <c r="B313" i="2" s="1"/>
  <c r="AF297" i="2"/>
  <c r="B297" i="2" s="1"/>
  <c r="AF281" i="2"/>
  <c r="B281" i="2" s="1"/>
  <c r="AF265" i="2"/>
  <c r="B265" i="2" s="1"/>
  <c r="AF245" i="2"/>
  <c r="B245" i="2" s="1"/>
  <c r="AF225" i="2"/>
  <c r="B225" i="2" s="1"/>
  <c r="AF201" i="2"/>
  <c r="B201" i="2" s="1"/>
  <c r="AF181" i="2"/>
  <c r="B181" i="2" s="1"/>
  <c r="AF165" i="2"/>
  <c r="B165" i="2" s="1"/>
  <c r="AF149" i="2"/>
  <c r="B149" i="2" s="1"/>
  <c r="AF133" i="2"/>
  <c r="B133" i="2" s="1"/>
  <c r="AF117" i="2"/>
  <c r="B117" i="2" s="1"/>
  <c r="AF101" i="2"/>
  <c r="B101" i="2" s="1"/>
  <c r="AF85" i="2"/>
  <c r="B85" i="2" s="1"/>
  <c r="AF69" i="2"/>
  <c r="B69" i="2" s="1"/>
  <c r="AF53" i="2"/>
  <c r="B53" i="2" s="1"/>
  <c r="AF37" i="2"/>
  <c r="B37" i="2" s="1"/>
  <c r="AF21" i="2"/>
  <c r="B21" i="2" s="1"/>
  <c r="AF4474" i="2"/>
  <c r="AF4431" i="2"/>
  <c r="AF4394" i="2"/>
  <c r="AF4362" i="2"/>
  <c r="AF4319" i="2"/>
  <c r="AF4282" i="2"/>
  <c r="AF4250" i="2"/>
  <c r="AF4218" i="2"/>
  <c r="AF4175" i="2"/>
  <c r="B4175" i="2" s="1"/>
  <c r="AF4143" i="2"/>
  <c r="B4143" i="2" s="1"/>
  <c r="AF4106" i="2"/>
  <c r="AF4063" i="2"/>
  <c r="B4063" i="2" s="1"/>
  <c r="AF4026" i="2"/>
  <c r="AF3983" i="2"/>
  <c r="AF3946" i="2"/>
  <c r="AF3903" i="2"/>
  <c r="B3903" i="2" s="1"/>
  <c r="AF3866" i="2"/>
  <c r="AF3818" i="2"/>
  <c r="AF3775" i="2"/>
  <c r="AF3738" i="2"/>
  <c r="AF3695" i="2"/>
  <c r="B3695" i="2" s="1"/>
  <c r="AF3658" i="2"/>
  <c r="AF3615" i="2"/>
  <c r="AF3583" i="2"/>
  <c r="AF3546" i="2"/>
  <c r="AF211" i="2"/>
  <c r="AF95" i="2"/>
  <c r="B95" i="2" s="1"/>
  <c r="AF3403" i="2"/>
  <c r="B3403" i="2" s="1"/>
  <c r="AF3351" i="2"/>
  <c r="B3351" i="2" s="1"/>
  <c r="AF3303" i="2"/>
  <c r="B3303" i="2" s="1"/>
  <c r="AF3255" i="2"/>
  <c r="B3255" i="2" s="1"/>
  <c r="AF3207" i="2"/>
  <c r="B3207" i="2" s="1"/>
  <c r="AF3159" i="2"/>
  <c r="B3159" i="2" s="1"/>
  <c r="AF3107" i="2"/>
  <c r="B3107" i="2" s="1"/>
  <c r="AF3059" i="2"/>
  <c r="B3059" i="2" s="1"/>
  <c r="AF3011" i="2"/>
  <c r="B3011" i="2" s="1"/>
  <c r="AF2959" i="2"/>
  <c r="B2959" i="2" s="1"/>
  <c r="AF2911" i="2"/>
  <c r="B2911" i="2" s="1"/>
  <c r="AF2863" i="2"/>
  <c r="B2863" i="2" s="1"/>
  <c r="AF2819" i="2"/>
  <c r="B2819" i="2" s="1"/>
  <c r="AF2783" i="2"/>
  <c r="B2783" i="2" s="1"/>
  <c r="AF2735" i="2"/>
  <c r="B2735" i="2" s="1"/>
  <c r="AF2691" i="2"/>
  <c r="B2691" i="2" s="1"/>
  <c r="AF2647" i="2"/>
  <c r="B2647" i="2" s="1"/>
  <c r="AF2599" i="2"/>
  <c r="B2599" i="2" s="1"/>
  <c r="AF2559" i="2"/>
  <c r="B2559" i="2" s="1"/>
  <c r="AF2515" i="2"/>
  <c r="B2515" i="2" s="1"/>
  <c r="AF2467" i="2"/>
  <c r="B2467" i="2" s="1"/>
  <c r="AF2415" i="2"/>
  <c r="B2415" i="2" s="1"/>
  <c r="AF2367" i="2"/>
  <c r="B2367" i="2" s="1"/>
  <c r="AF2319" i="2"/>
  <c r="B2319" i="2" s="1"/>
  <c r="AF2275" i="2"/>
  <c r="B2275" i="2" s="1"/>
  <c r="AF2227" i="2"/>
  <c r="B2227" i="2" s="1"/>
  <c r="AF2179" i="2"/>
  <c r="B2179" i="2" s="1"/>
  <c r="AF2135" i="2"/>
  <c r="B2135" i="2" s="1"/>
  <c r="AF2091" i="2"/>
  <c r="B2091" i="2" s="1"/>
  <c r="AF2047" i="2"/>
  <c r="B2047" i="2" s="1"/>
  <c r="AF1999" i="2"/>
  <c r="B1999" i="2" s="1"/>
  <c r="AF1955" i="2"/>
  <c r="B1955" i="2" s="1"/>
  <c r="AF1907" i="2"/>
  <c r="B1907" i="2" s="1"/>
  <c r="AF1863" i="2"/>
  <c r="AF1815" i="2"/>
  <c r="B1815" i="2" s="1"/>
  <c r="AF1771" i="2"/>
  <c r="B1771" i="2" s="1"/>
  <c r="AF1723" i="2"/>
  <c r="B1723" i="2" s="1"/>
  <c r="AF1679" i="2"/>
  <c r="B1679" i="2" s="1"/>
  <c r="AF1631" i="2"/>
  <c r="B1631" i="2" s="1"/>
  <c r="AF1583" i="2"/>
  <c r="B1583" i="2" s="1"/>
  <c r="AF1535" i="2"/>
  <c r="B1535" i="2" s="1"/>
  <c r="AF1491" i="2"/>
  <c r="B1491" i="2" s="1"/>
  <c r="AF1447" i="2"/>
  <c r="B1447" i="2" s="1"/>
  <c r="AF1395" i="2"/>
  <c r="B1395" i="2" s="1"/>
  <c r="AF1351" i="2"/>
  <c r="AF1303" i="2"/>
  <c r="B1303" i="2" s="1"/>
  <c r="AF1259" i="2"/>
  <c r="B1259" i="2" s="1"/>
  <c r="AF1215" i="2"/>
  <c r="B1215" i="2" s="1"/>
  <c r="AF1167" i="2"/>
  <c r="B1167" i="2" s="1"/>
  <c r="AF1123" i="2"/>
  <c r="B1123" i="2" s="1"/>
  <c r="AF1075" i="2"/>
  <c r="B1075" i="2" s="1"/>
  <c r="AF1027" i="2"/>
  <c r="B1027" i="2" s="1"/>
  <c r="AF983" i="2"/>
  <c r="B983" i="2" s="1"/>
  <c r="AF935" i="2"/>
  <c r="B935" i="2" s="1"/>
  <c r="AF887" i="2"/>
  <c r="B887" i="2" s="1"/>
  <c r="AF839" i="2"/>
  <c r="B839" i="2" s="1"/>
  <c r="AF795" i="2"/>
  <c r="B795" i="2" s="1"/>
  <c r="AF747" i="2"/>
  <c r="B747" i="2" s="1"/>
  <c r="AF695" i="2"/>
  <c r="B695" i="2" s="1"/>
  <c r="AF647" i="2"/>
  <c r="B647" i="2" s="1"/>
  <c r="AF591" i="2"/>
  <c r="B591" i="2" s="1"/>
  <c r="AF551" i="2"/>
  <c r="B551" i="2" s="1"/>
  <c r="AF511" i="2"/>
  <c r="B511" i="2" s="1"/>
  <c r="AF459" i="2"/>
  <c r="B459" i="2" s="1"/>
  <c r="AF415" i="2"/>
  <c r="B415" i="2" s="1"/>
  <c r="AF363" i="2"/>
  <c r="B363" i="2" s="1"/>
  <c r="AF315" i="2"/>
  <c r="B315" i="2" s="1"/>
  <c r="AF275" i="2"/>
  <c r="B275" i="2" s="1"/>
  <c r="AF215" i="2"/>
  <c r="B215" i="2" s="1"/>
  <c r="AF35" i="2"/>
  <c r="B35" i="2" s="1"/>
  <c r="AF4487" i="2"/>
  <c r="AF4087" i="2"/>
  <c r="AF3943" i="2"/>
  <c r="B3943" i="2" s="1"/>
  <c r="AF3719" i="2"/>
  <c r="B3719" i="2" s="1"/>
  <c r="AF3591" i="2"/>
  <c r="AF3514" i="2"/>
  <c r="AF3498" i="2"/>
  <c r="B3498" i="2" s="1"/>
  <c r="AF3482" i="2"/>
  <c r="AF3466" i="2"/>
  <c r="AF3450" i="2"/>
  <c r="AF3434" i="2"/>
  <c r="B3434" i="2" s="1"/>
  <c r="AF3418" i="2"/>
  <c r="AF3402" i="2"/>
  <c r="AF3386" i="2"/>
  <c r="AF3370" i="2"/>
  <c r="B3370" i="2" s="1"/>
  <c r="AF3354" i="2"/>
  <c r="AF3338" i="2"/>
  <c r="AF3322" i="2"/>
  <c r="AF3306" i="2"/>
  <c r="B3306" i="2" s="1"/>
  <c r="AF820" i="2"/>
  <c r="B820" i="2" s="1"/>
  <c r="AF602" i="2"/>
  <c r="AF1627" i="2"/>
  <c r="B1627" i="2" s="1"/>
  <c r="AF3783" i="2"/>
  <c r="B3783" i="2" s="1"/>
  <c r="AF4505" i="2"/>
  <c r="B4505" i="2" s="1"/>
  <c r="AF4249" i="2"/>
  <c r="B4249" i="2" s="1"/>
  <c r="AF3993" i="2"/>
  <c r="B3993" i="2" s="1"/>
  <c r="AF3737" i="2"/>
  <c r="B3737" i="2" s="1"/>
  <c r="AF3481" i="2"/>
  <c r="B3481" i="2" s="1"/>
  <c r="AF3225" i="2"/>
  <c r="B3225" i="2" s="1"/>
  <c r="AF2969" i="2"/>
  <c r="B2969" i="2" s="1"/>
  <c r="AF2793" i="2"/>
  <c r="B2793" i="2" s="1"/>
  <c r="AF2725" i="2"/>
  <c r="B2725" i="2" s="1"/>
  <c r="AF2661" i="2"/>
  <c r="B2661" i="2" s="1"/>
  <c r="AF2597" i="2"/>
  <c r="B2597" i="2" s="1"/>
  <c r="AF2533" i="2"/>
  <c r="B2533" i="2" s="1"/>
  <c r="AF2469" i="2"/>
  <c r="B2469" i="2" s="1"/>
  <c r="AF2405" i="2"/>
  <c r="B2405" i="2" s="1"/>
  <c r="AF2341" i="2"/>
  <c r="B2341" i="2" s="1"/>
  <c r="AF2277" i="2"/>
  <c r="B2277" i="2" s="1"/>
  <c r="AF2213" i="2"/>
  <c r="B2213" i="2" s="1"/>
  <c r="AF2149" i="2"/>
  <c r="B2149" i="2" s="1"/>
  <c r="AF2085" i="2"/>
  <c r="B2085" i="2" s="1"/>
  <c r="AF2021" i="2"/>
  <c r="B2021" i="2" s="1"/>
  <c r="AF1957" i="2"/>
  <c r="B1957" i="2" s="1"/>
  <c r="AF1893" i="2"/>
  <c r="B1893" i="2" s="1"/>
  <c r="AF1829" i="2"/>
  <c r="B1829" i="2" s="1"/>
  <c r="AF1765" i="2"/>
  <c r="B1765" i="2" s="1"/>
  <c r="AF1701" i="2"/>
  <c r="B1701" i="2" s="1"/>
  <c r="AF1637" i="2"/>
  <c r="B1637" i="2" s="1"/>
  <c r="AF1573" i="2"/>
  <c r="B1573" i="2" s="1"/>
  <c r="AF1509" i="2"/>
  <c r="B1509" i="2" s="1"/>
  <c r="AF1445" i="2"/>
  <c r="B1445" i="2" s="1"/>
  <c r="AF1381" i="2"/>
  <c r="B1381" i="2" s="1"/>
  <c r="AF1317" i="2"/>
  <c r="B1317" i="2" s="1"/>
  <c r="AF1253" i="2"/>
  <c r="B1253" i="2" s="1"/>
  <c r="AF1189" i="2"/>
  <c r="B1189" i="2" s="1"/>
  <c r="AF1125" i="2"/>
  <c r="B1125" i="2" s="1"/>
  <c r="AF1061" i="2"/>
  <c r="B1061" i="2" s="1"/>
  <c r="AF997" i="2"/>
  <c r="B997" i="2" s="1"/>
  <c r="AF933" i="2"/>
  <c r="B933" i="2" s="1"/>
  <c r="AF869" i="2"/>
  <c r="B869" i="2" s="1"/>
  <c r="AF805" i="2"/>
  <c r="B805" i="2" s="1"/>
  <c r="AF741" i="2"/>
  <c r="B741" i="2" s="1"/>
  <c r="AF677" i="2"/>
  <c r="B677" i="2" s="1"/>
  <c r="AF613" i="2"/>
  <c r="B613" i="2" s="1"/>
  <c r="AF549" i="2"/>
  <c r="B549" i="2" s="1"/>
  <c r="AF485" i="2"/>
  <c r="B485" i="2" s="1"/>
  <c r="AF421" i="2"/>
  <c r="B421" i="2" s="1"/>
  <c r="AF357" i="2"/>
  <c r="B357" i="2" s="1"/>
  <c r="AF293" i="2"/>
  <c r="B293" i="2" s="1"/>
  <c r="AF217" i="2"/>
  <c r="B217" i="2" s="1"/>
  <c r="AF145" i="2"/>
  <c r="B145" i="2" s="1"/>
  <c r="AF81" i="2"/>
  <c r="B81" i="2" s="1"/>
  <c r="AF17" i="2"/>
  <c r="B17" i="2" s="1"/>
  <c r="AF4463" i="2"/>
  <c r="AF4314" i="2"/>
  <c r="AF4170" i="2"/>
  <c r="AF4015" i="2"/>
  <c r="B4015" i="2" s="1"/>
  <c r="AF3855" i="2"/>
  <c r="AF3690" i="2"/>
  <c r="AF3535" i="2"/>
  <c r="AF3339" i="2"/>
  <c r="B3339" i="2" s="1"/>
  <c r="AF3147" i="2"/>
  <c r="B3147" i="2" s="1"/>
  <c r="AF2947" i="2"/>
  <c r="B2947" i="2" s="1"/>
  <c r="AF2771" i="2"/>
  <c r="B2771" i="2" s="1"/>
  <c r="AF2591" i="2"/>
  <c r="B2591" i="2" s="1"/>
  <c r="AF2403" i="2"/>
  <c r="B2403" i="2" s="1"/>
  <c r="AF2215" i="2"/>
  <c r="B2215" i="2" s="1"/>
  <c r="AF2035" i="2"/>
  <c r="B2035" i="2" s="1"/>
  <c r="AF1851" i="2"/>
  <c r="B1851" i="2" s="1"/>
  <c r="AF1667" i="2"/>
  <c r="B1667" i="2" s="1"/>
  <c r="AF1483" i="2"/>
  <c r="B1483" i="2" s="1"/>
  <c r="AF1299" i="2"/>
  <c r="B1299" i="2" s="1"/>
  <c r="AF1111" i="2"/>
  <c r="B1111" i="2" s="1"/>
  <c r="AF923" i="2"/>
  <c r="B923" i="2" s="1"/>
  <c r="AF735" i="2"/>
  <c r="B735" i="2" s="1"/>
  <c r="AF543" i="2"/>
  <c r="B543" i="2" s="1"/>
  <c r="AF351" i="2"/>
  <c r="B351" i="2" s="1"/>
  <c r="AF75" i="2"/>
  <c r="B75" i="2" s="1"/>
  <c r="AF4007" i="2"/>
  <c r="AF3607" i="2"/>
  <c r="B3607" i="2" s="1"/>
  <c r="AF3502" i="2"/>
  <c r="B3502" i="2" s="1"/>
  <c r="AF3470" i="2"/>
  <c r="B3470" i="2" s="1"/>
  <c r="AF3438" i="2"/>
  <c r="B3438" i="2" s="1"/>
  <c r="AF3406" i="2"/>
  <c r="B3406" i="2" s="1"/>
  <c r="AF3374" i="2"/>
  <c r="B3374" i="2" s="1"/>
  <c r="AF3342" i="2"/>
  <c r="B3342" i="2" s="1"/>
  <c r="AF3310" i="2"/>
  <c r="B3310" i="2" s="1"/>
  <c r="AF3290" i="2"/>
  <c r="AF3274" i="2"/>
  <c r="AF3258" i="2"/>
  <c r="AF3242" i="2"/>
  <c r="B3242" i="2" s="1"/>
  <c r="AF3226" i="2"/>
  <c r="AF3210" i="2"/>
  <c r="AF3194" i="2"/>
  <c r="AF3178" i="2"/>
  <c r="B3178" i="2" s="1"/>
  <c r="AF3162" i="2"/>
  <c r="B3162" i="2" s="1"/>
  <c r="AF3146" i="2"/>
  <c r="B3146" i="2" s="1"/>
  <c r="AF3130" i="2"/>
  <c r="B3130" i="2" s="1"/>
  <c r="AF3114" i="2"/>
  <c r="B3114" i="2" s="1"/>
  <c r="AF3098" i="2"/>
  <c r="B3098" i="2" s="1"/>
  <c r="AF3082" i="2"/>
  <c r="B3082" i="2" s="1"/>
  <c r="AF3066" i="2"/>
  <c r="B3066" i="2" s="1"/>
  <c r="AF3050" i="2"/>
  <c r="B3050" i="2" s="1"/>
  <c r="AF3034" i="2"/>
  <c r="B3034" i="2" s="1"/>
  <c r="AF3018" i="2"/>
  <c r="B3018" i="2" s="1"/>
  <c r="AF3002" i="2"/>
  <c r="B3002" i="2" s="1"/>
  <c r="AF2986" i="2"/>
  <c r="B2986" i="2" s="1"/>
  <c r="AF2970" i="2"/>
  <c r="B2970" i="2" s="1"/>
  <c r="AF2954" i="2"/>
  <c r="B2954" i="2" s="1"/>
  <c r="AF2938" i="2"/>
  <c r="B2938" i="2" s="1"/>
  <c r="AF2922" i="2"/>
  <c r="B2922" i="2" s="1"/>
  <c r="AF2906" i="2"/>
  <c r="B2906" i="2" s="1"/>
  <c r="AF2890" i="2"/>
  <c r="B2890" i="2" s="1"/>
  <c r="AF2874" i="2"/>
  <c r="B2874" i="2" s="1"/>
  <c r="AF2858" i="2"/>
  <c r="B2858" i="2" s="1"/>
  <c r="AF2842" i="2"/>
  <c r="B2842" i="2" s="1"/>
  <c r="AF2826" i="2"/>
  <c r="B2826" i="2" s="1"/>
  <c r="AF2810" i="2"/>
  <c r="B2810" i="2" s="1"/>
  <c r="AF2794" i="2"/>
  <c r="B2794" i="2" s="1"/>
  <c r="AF2778" i="2"/>
  <c r="B2778" i="2" s="1"/>
  <c r="AF2762" i="2"/>
  <c r="B2762" i="2" s="1"/>
  <c r="AF2746" i="2"/>
  <c r="B2746" i="2" s="1"/>
  <c r="AF2730" i="2"/>
  <c r="B2730" i="2" s="1"/>
  <c r="AF2714" i="2"/>
  <c r="B2714" i="2" s="1"/>
  <c r="AF2698" i="2"/>
  <c r="B2698" i="2" s="1"/>
  <c r="AF2682" i="2"/>
  <c r="B2682" i="2" s="1"/>
  <c r="AF2666" i="2"/>
  <c r="B2666" i="2" s="1"/>
  <c r="AF2650" i="2"/>
  <c r="B2650" i="2" s="1"/>
  <c r="AF2634" i="2"/>
  <c r="B2634" i="2" s="1"/>
  <c r="AF2618" i="2"/>
  <c r="B2618" i="2" s="1"/>
  <c r="AF2602" i="2"/>
  <c r="B2602" i="2" s="1"/>
  <c r="AF2586" i="2"/>
  <c r="B2586" i="2" s="1"/>
  <c r="AF2570" i="2"/>
  <c r="B2570" i="2" s="1"/>
  <c r="AF2554" i="2"/>
  <c r="B2554" i="2" s="1"/>
  <c r="AF2538" i="2"/>
  <c r="B2538" i="2" s="1"/>
  <c r="AF2522" i="2"/>
  <c r="B2522" i="2" s="1"/>
  <c r="AF2506" i="2"/>
  <c r="B2506" i="2" s="1"/>
  <c r="AF2490" i="2"/>
  <c r="B2490" i="2" s="1"/>
  <c r="AF2474" i="2"/>
  <c r="B2474" i="2" s="1"/>
  <c r="AF2458" i="2"/>
  <c r="B2458" i="2" s="1"/>
  <c r="AF2442" i="2"/>
  <c r="B2442" i="2" s="1"/>
  <c r="AF2426" i="2"/>
  <c r="B2426" i="2" s="1"/>
  <c r="AF2410" i="2"/>
  <c r="B2410" i="2" s="1"/>
  <c r="AF2394" i="2"/>
  <c r="B2394" i="2" s="1"/>
  <c r="AF2378" i="2"/>
  <c r="B2378" i="2" s="1"/>
  <c r="AF2362" i="2"/>
  <c r="B2362" i="2" s="1"/>
  <c r="AF2346" i="2"/>
  <c r="B2346" i="2" s="1"/>
  <c r="AF2330" i="2"/>
  <c r="B2330" i="2" s="1"/>
  <c r="AF2314" i="2"/>
  <c r="B2314" i="2" s="1"/>
  <c r="AF2298" i="2"/>
  <c r="B2298" i="2" s="1"/>
  <c r="AF2282" i="2"/>
  <c r="B2282" i="2" s="1"/>
  <c r="AF2266" i="2"/>
  <c r="B2266" i="2" s="1"/>
  <c r="AF2250" i="2"/>
  <c r="B2250" i="2" s="1"/>
  <c r="AF2234" i="2"/>
  <c r="B2234" i="2" s="1"/>
  <c r="AF2218" i="2"/>
  <c r="B2218" i="2" s="1"/>
  <c r="AF2202" i="2"/>
  <c r="B2202" i="2" s="1"/>
  <c r="AF2186" i="2"/>
  <c r="B2186" i="2" s="1"/>
  <c r="AF2170" i="2"/>
  <c r="B2170" i="2" s="1"/>
  <c r="AF2154" i="2"/>
  <c r="B2154" i="2" s="1"/>
  <c r="AF2138" i="2"/>
  <c r="B2138" i="2" s="1"/>
  <c r="AF2122" i="2"/>
  <c r="B2122" i="2" s="1"/>
  <c r="AF2106" i="2"/>
  <c r="B2106" i="2" s="1"/>
  <c r="AF2090" i="2"/>
  <c r="B2090" i="2" s="1"/>
  <c r="AF2074" i="2"/>
  <c r="B2074" i="2" s="1"/>
  <c r="AF2058" i="2"/>
  <c r="B2058" i="2" s="1"/>
  <c r="AF2042" i="2"/>
  <c r="B2042" i="2" s="1"/>
  <c r="AF2026" i="2"/>
  <c r="B2026" i="2" s="1"/>
  <c r="AF2010" i="2"/>
  <c r="B2010" i="2" s="1"/>
  <c r="AF1994" i="2"/>
  <c r="B1994" i="2" s="1"/>
  <c r="AF1978" i="2"/>
  <c r="B1978" i="2" s="1"/>
  <c r="AF1946" i="2"/>
  <c r="B1946" i="2" s="1"/>
  <c r="AF1918" i="2"/>
  <c r="B1918" i="2" s="1"/>
  <c r="AF1886" i="2"/>
  <c r="B1886" i="2" s="1"/>
  <c r="AF1854" i="2"/>
  <c r="B1854" i="2" s="1"/>
  <c r="AF1822" i="2"/>
  <c r="B1822" i="2" s="1"/>
  <c r="AF1786" i="2"/>
  <c r="B1786" i="2" s="1"/>
  <c r="AF1754" i="2"/>
  <c r="B1754" i="2" s="1"/>
  <c r="AF1722" i="2"/>
  <c r="B1722" i="2" s="1"/>
  <c r="AF1690" i="2"/>
  <c r="B1690" i="2" s="1"/>
  <c r="AF1662" i="2"/>
  <c r="B1662" i="2" s="1"/>
  <c r="AF1630" i="2"/>
  <c r="B1630" i="2" s="1"/>
  <c r="AF1598" i="2"/>
  <c r="B1598" i="2" s="1"/>
  <c r="AF1562" i="2"/>
  <c r="B1562" i="2" s="1"/>
  <c r="AF1534" i="2"/>
  <c r="B1534" i="2" s="1"/>
  <c r="AF1498" i="2"/>
  <c r="B1498" i="2" s="1"/>
  <c r="AF1466" i="2"/>
  <c r="B1466" i="2" s="1"/>
  <c r="AF1434" i="2"/>
  <c r="B1434" i="2" s="1"/>
  <c r="AF1402" i="2"/>
  <c r="B1402" i="2" s="1"/>
  <c r="AF1370" i="2"/>
  <c r="B1370" i="2" s="1"/>
  <c r="AF1338" i="2"/>
  <c r="B1338" i="2" s="1"/>
  <c r="AF1306" i="2"/>
  <c r="B1306" i="2" s="1"/>
  <c r="AF1278" i="2"/>
  <c r="B1278" i="2" s="1"/>
  <c r="AF1242" i="2"/>
  <c r="B1242" i="2" s="1"/>
  <c r="AF1214" i="2"/>
  <c r="B1214" i="2" s="1"/>
  <c r="AF1182" i="2"/>
  <c r="B1182" i="2" s="1"/>
  <c r="AF1146" i="2"/>
  <c r="B1146" i="2" s="1"/>
  <c r="AF1118" i="2"/>
  <c r="B1118" i="2" s="1"/>
  <c r="AF1082" i="2"/>
  <c r="B1082" i="2" s="1"/>
  <c r="AF1050" i="2"/>
  <c r="B1050" i="2" s="1"/>
  <c r="AF1018" i="2"/>
  <c r="B1018" i="2" s="1"/>
  <c r="AF990" i="2"/>
  <c r="B990" i="2" s="1"/>
  <c r="AF958" i="2"/>
  <c r="B958" i="2" s="1"/>
  <c r="AF926" i="2"/>
  <c r="B926" i="2" s="1"/>
  <c r="AF894" i="2"/>
  <c r="B894" i="2" s="1"/>
  <c r="AF862" i="2"/>
  <c r="B862" i="2" s="1"/>
  <c r="AF830" i="2"/>
  <c r="B830" i="2" s="1"/>
  <c r="AF802" i="2"/>
  <c r="B802" i="2" s="1"/>
  <c r="AF766" i="2"/>
  <c r="B766" i="2" s="1"/>
  <c r="AF734" i="2"/>
  <c r="B734" i="2" s="1"/>
  <c r="AF702" i="2"/>
  <c r="B702" i="2" s="1"/>
  <c r="AF670" i="2"/>
  <c r="B670" i="2" s="1"/>
  <c r="AF638" i="2"/>
  <c r="B638" i="2" s="1"/>
  <c r="AF606" i="2"/>
  <c r="B606" i="2" s="1"/>
  <c r="AF574" i="2"/>
  <c r="B574" i="2" s="1"/>
  <c r="AF542" i="2"/>
  <c r="B542" i="2" s="1"/>
  <c r="AF510" i="2"/>
  <c r="B510" i="2" s="1"/>
  <c r="AF478" i="2"/>
  <c r="B478" i="2" s="1"/>
  <c r="AF446" i="2"/>
  <c r="B446" i="2" s="1"/>
  <c r="AF414" i="2"/>
  <c r="B414" i="2" s="1"/>
  <c r="AF382" i="2"/>
  <c r="B382" i="2" s="1"/>
  <c r="AF346" i="2"/>
  <c r="B346" i="2" s="1"/>
  <c r="AF314" i="2"/>
  <c r="B314" i="2" s="1"/>
  <c r="AF282" i="2"/>
  <c r="B282" i="2" s="1"/>
  <c r="AF254" i="2"/>
  <c r="B254" i="2" s="1"/>
  <c r="AF202" i="2"/>
  <c r="B202" i="2" s="1"/>
  <c r="AF154" i="2"/>
  <c r="B154" i="2" s="1"/>
  <c r="AF106" i="2"/>
  <c r="B106" i="2" s="1"/>
  <c r="AF62" i="2"/>
  <c r="B62" i="2" s="1"/>
  <c r="AF18" i="2"/>
  <c r="B18" i="2" s="1"/>
  <c r="AF244" i="2"/>
  <c r="B244" i="2" s="1"/>
  <c r="AF224" i="2"/>
  <c r="B224" i="2" s="1"/>
  <c r="AF204" i="2"/>
  <c r="B204" i="2" s="1"/>
  <c r="AF184" i="2"/>
  <c r="B184" i="2" s="1"/>
  <c r="AF168" i="2"/>
  <c r="B168" i="2" s="1"/>
  <c r="AF152" i="2"/>
  <c r="B152" i="2" s="1"/>
  <c r="AF136" i="2"/>
  <c r="B136" i="2" s="1"/>
  <c r="AF120" i="2"/>
  <c r="B120" i="2" s="1"/>
  <c r="AF104" i="2"/>
  <c r="B104" i="2" s="1"/>
  <c r="AF88" i="2"/>
  <c r="B88" i="2" s="1"/>
  <c r="AF72" i="2"/>
  <c r="B72" i="2" s="1"/>
  <c r="AF56" i="2"/>
  <c r="B56" i="2" s="1"/>
  <c r="AF40" i="2"/>
  <c r="B40" i="2" s="1"/>
  <c r="AF24" i="2"/>
  <c r="B24" i="2" s="1"/>
  <c r="AF4488" i="2"/>
  <c r="B4488" i="2" s="1"/>
  <c r="AF4467" i="2"/>
  <c r="AF4446" i="2"/>
  <c r="B4446" i="2" s="1"/>
  <c r="AF4424" i="2"/>
  <c r="B4424" i="2" s="1"/>
  <c r="AF4403" i="2"/>
  <c r="AF4382" i="2"/>
  <c r="B4382" i="2" s="1"/>
  <c r="AF4360" i="2"/>
  <c r="B4360" i="2" s="1"/>
  <c r="AF4339" i="2"/>
  <c r="B4339" i="2" s="1"/>
  <c r="AF4318" i="2"/>
  <c r="B4318" i="2" s="1"/>
  <c r="AF4296" i="2"/>
  <c r="B4296" i="2" s="1"/>
  <c r="AF4275" i="2"/>
  <c r="B4275" i="2" s="1"/>
  <c r="AF4254" i="2"/>
  <c r="B4254" i="2" s="1"/>
  <c r="AF4232" i="2"/>
  <c r="B4232" i="2" s="1"/>
  <c r="AF4211" i="2"/>
  <c r="B4211" i="2" s="1"/>
  <c r="AF4190" i="2"/>
  <c r="B4190" i="2" s="1"/>
  <c r="AF4168" i="2"/>
  <c r="B4168" i="2" s="1"/>
  <c r="AF4147" i="2"/>
  <c r="AF4126" i="2"/>
  <c r="B4126" i="2" s="1"/>
  <c r="AF4104" i="2"/>
  <c r="B4104" i="2" s="1"/>
  <c r="AF4083" i="2"/>
  <c r="B4083" i="2" s="1"/>
  <c r="AF4062" i="2"/>
  <c r="B4062" i="2" s="1"/>
  <c r="AF4040" i="2"/>
  <c r="B4040" i="2" s="1"/>
  <c r="AF4019" i="2"/>
  <c r="AF3998" i="2"/>
  <c r="B3998" i="2" s="1"/>
  <c r="AF3976" i="2"/>
  <c r="B3976" i="2" s="1"/>
  <c r="AF3955" i="2"/>
  <c r="B3955" i="2" s="1"/>
  <c r="AF3934" i="2"/>
  <c r="B3934" i="2" s="1"/>
  <c r="AF3912" i="2"/>
  <c r="B3912" i="2" s="1"/>
  <c r="AF3891" i="2"/>
  <c r="B3891" i="2" s="1"/>
  <c r="AF3870" i="2"/>
  <c r="B3870" i="2" s="1"/>
  <c r="AF3848" i="2"/>
  <c r="B3848" i="2" s="1"/>
  <c r="AF3827" i="2"/>
  <c r="AF3806" i="2"/>
  <c r="B3806" i="2" s="1"/>
  <c r="AF3784" i="2"/>
  <c r="B3784" i="2" s="1"/>
  <c r="AF3763" i="2"/>
  <c r="AF3742" i="2"/>
  <c r="B3742" i="2" s="1"/>
  <c r="AF3720" i="2"/>
  <c r="B3720" i="2" s="1"/>
  <c r="AF3699" i="2"/>
  <c r="B3699" i="2" s="1"/>
  <c r="AF3678" i="2"/>
  <c r="B3678" i="2" s="1"/>
  <c r="AF3656" i="2"/>
  <c r="B3656" i="2" s="1"/>
  <c r="AF3635" i="2"/>
  <c r="B3635" i="2" s="1"/>
  <c r="AF3614" i="2"/>
  <c r="B3614" i="2" s="1"/>
  <c r="AF3592" i="2"/>
  <c r="B3592" i="2" s="1"/>
  <c r="AF3571" i="2"/>
  <c r="B3571" i="2" s="1"/>
  <c r="AF3550" i="2"/>
  <c r="B3550" i="2" s="1"/>
  <c r="AF3528" i="2"/>
  <c r="B3528" i="2" s="1"/>
  <c r="AF3503" i="2"/>
  <c r="B3503" i="2" s="1"/>
  <c r="AF3471" i="2"/>
  <c r="B3471" i="2" s="1"/>
  <c r="AF3436" i="2"/>
  <c r="B3436" i="2" s="1"/>
  <c r="AF3372" i="2"/>
  <c r="B3372" i="2" s="1"/>
  <c r="AF3308" i="2"/>
  <c r="B3308" i="2" s="1"/>
  <c r="AF3244" i="2"/>
  <c r="B3244" i="2" s="1"/>
  <c r="AF3180" i="2"/>
  <c r="B3180" i="2" s="1"/>
  <c r="AF3116" i="2"/>
  <c r="B3116" i="2" s="1"/>
  <c r="AF3052" i="2"/>
  <c r="B3052" i="2" s="1"/>
  <c r="AF2988" i="2"/>
  <c r="B2988" i="2" s="1"/>
  <c r="AF2924" i="2"/>
  <c r="B2924" i="2" s="1"/>
  <c r="AF2860" i="2"/>
  <c r="B2860" i="2" s="1"/>
  <c r="AF2796" i="2"/>
  <c r="B2796" i="2" s="1"/>
  <c r="AF2732" i="2"/>
  <c r="B2732" i="2" s="1"/>
  <c r="AF2668" i="2"/>
  <c r="B2668" i="2" s="1"/>
  <c r="AF2604" i="2"/>
  <c r="B2604" i="2" s="1"/>
  <c r="AF2540" i="2"/>
  <c r="B2540" i="2" s="1"/>
  <c r="AF2476" i="2"/>
  <c r="B2476" i="2" s="1"/>
  <c r="AF2412" i="2"/>
  <c r="B2412" i="2" s="1"/>
  <c r="AF2348" i="2"/>
  <c r="B2348" i="2" s="1"/>
  <c r="AF2284" i="2"/>
  <c r="B2284" i="2" s="1"/>
  <c r="AF2220" i="2"/>
  <c r="B2220" i="2" s="1"/>
  <c r="AF2156" i="2"/>
  <c r="B2156" i="2" s="1"/>
  <c r="AF2092" i="2"/>
  <c r="B2092" i="2" s="1"/>
  <c r="AF2028" i="2"/>
  <c r="B2028" i="2" s="1"/>
  <c r="AF1964" i="2"/>
  <c r="B1964" i="2" s="1"/>
  <c r="AF1900" i="2"/>
  <c r="B1900" i="2" s="1"/>
  <c r="AF1836" i="2"/>
  <c r="B1836" i="2" s="1"/>
  <c r="AF1772" i="2"/>
  <c r="B1772" i="2" s="1"/>
  <c r="AF1708" i="2"/>
  <c r="B1708" i="2" s="1"/>
  <c r="AF1644" i="2"/>
  <c r="B1644" i="2" s="1"/>
  <c r="AF1580" i="2"/>
  <c r="B1580" i="2" s="1"/>
  <c r="AF1516" i="2"/>
  <c r="B1516" i="2" s="1"/>
  <c r="AF1452" i="2"/>
  <c r="B1452" i="2" s="1"/>
  <c r="AF1388" i="2"/>
  <c r="B1388" i="2" s="1"/>
  <c r="AF1324" i="2"/>
  <c r="B1324" i="2" s="1"/>
  <c r="AF1615" i="2"/>
  <c r="AF30" i="2"/>
  <c r="AF843" i="2"/>
  <c r="B843" i="2" s="1"/>
  <c r="AF150" i="2"/>
  <c r="B150" i="2" s="1"/>
  <c r="AF4441" i="2"/>
  <c r="B4441" i="2" s="1"/>
  <c r="AF4185" i="2"/>
  <c r="B4185" i="2" s="1"/>
  <c r="AF3929" i="2"/>
  <c r="B3929" i="2" s="1"/>
  <c r="AF3673" i="2"/>
  <c r="B3673" i="2" s="1"/>
  <c r="AF3417" i="2"/>
  <c r="B3417" i="2" s="1"/>
  <c r="AF3161" i="2"/>
  <c r="B3161" i="2" s="1"/>
  <c r="AF2905" i="2"/>
  <c r="B2905" i="2" s="1"/>
  <c r="AF2773" i="2"/>
  <c r="B2773" i="2" s="1"/>
  <c r="AF2709" i="2"/>
  <c r="B2709" i="2" s="1"/>
  <c r="AF2645" i="2"/>
  <c r="B2645" i="2" s="1"/>
  <c r="AF2581" i="2"/>
  <c r="B2581" i="2" s="1"/>
  <c r="AF2517" i="2"/>
  <c r="B2517" i="2" s="1"/>
  <c r="AF2453" i="2"/>
  <c r="B2453" i="2" s="1"/>
  <c r="AF2389" i="2"/>
  <c r="B2389" i="2" s="1"/>
  <c r="AF2325" i="2"/>
  <c r="B2325" i="2" s="1"/>
  <c r="AF2261" i="2"/>
  <c r="B2261" i="2" s="1"/>
  <c r="AF2197" i="2"/>
  <c r="B2197" i="2" s="1"/>
  <c r="AF2133" i="2"/>
  <c r="B2133" i="2" s="1"/>
  <c r="AF2069" i="2"/>
  <c r="B2069" i="2" s="1"/>
  <c r="AF2005" i="2"/>
  <c r="B2005" i="2" s="1"/>
  <c r="AF1941" i="2"/>
  <c r="B1941" i="2" s="1"/>
  <c r="AF1877" i="2"/>
  <c r="B1877" i="2" s="1"/>
  <c r="AF1813" i="2"/>
  <c r="B1813" i="2" s="1"/>
  <c r="AF1749" i="2"/>
  <c r="B1749" i="2" s="1"/>
  <c r="AF1685" i="2"/>
  <c r="B1685" i="2" s="1"/>
  <c r="AF1621" i="2"/>
  <c r="B1621" i="2" s="1"/>
  <c r="AF1557" i="2"/>
  <c r="B1557" i="2" s="1"/>
  <c r="AF1493" i="2"/>
  <c r="B1493" i="2" s="1"/>
  <c r="AF1429" i="2"/>
  <c r="B1429" i="2" s="1"/>
  <c r="AF1365" i="2"/>
  <c r="B1365" i="2" s="1"/>
  <c r="AF1301" i="2"/>
  <c r="B1301" i="2" s="1"/>
  <c r="AF1237" i="2"/>
  <c r="B1237" i="2" s="1"/>
  <c r="AF1173" i="2"/>
  <c r="B1173" i="2" s="1"/>
  <c r="AF1109" i="2"/>
  <c r="B1109" i="2" s="1"/>
  <c r="AF1045" i="2"/>
  <c r="B1045" i="2" s="1"/>
  <c r="AF981" i="2"/>
  <c r="B981" i="2" s="1"/>
  <c r="AF917" i="2"/>
  <c r="B917" i="2" s="1"/>
  <c r="AF853" i="2"/>
  <c r="B853" i="2" s="1"/>
  <c r="AF789" i="2"/>
  <c r="B789" i="2" s="1"/>
  <c r="AF725" i="2"/>
  <c r="B725" i="2" s="1"/>
  <c r="AF661" i="2"/>
  <c r="B661" i="2" s="1"/>
  <c r="AF597" i="2"/>
  <c r="B597" i="2" s="1"/>
  <c r="AF533" i="2"/>
  <c r="B533" i="2" s="1"/>
  <c r="AF469" i="2"/>
  <c r="B469" i="2" s="1"/>
  <c r="AF405" i="2"/>
  <c r="B405" i="2" s="1"/>
  <c r="AF341" i="2"/>
  <c r="B341" i="2" s="1"/>
  <c r="AF277" i="2"/>
  <c r="B277" i="2" s="1"/>
  <c r="AF197" i="2"/>
  <c r="B197" i="2" s="1"/>
  <c r="AF129" i="2"/>
  <c r="B129" i="2" s="1"/>
  <c r="AF65" i="2"/>
  <c r="B65" i="2" s="1"/>
  <c r="AF4426" i="2"/>
  <c r="AF4271" i="2"/>
  <c r="AF4138" i="2"/>
  <c r="AF3978" i="2"/>
  <c r="AF3807" i="2"/>
  <c r="B3807" i="2" s="1"/>
  <c r="AF3647" i="2"/>
  <c r="B3647" i="2" s="1"/>
  <c r="AF189" i="2"/>
  <c r="B189" i="2" s="1"/>
  <c r="AF3291" i="2"/>
  <c r="B3291" i="2" s="1"/>
  <c r="AF3091" i="2"/>
  <c r="B3091" i="2" s="1"/>
  <c r="AF2899" i="2"/>
  <c r="AF2723" i="2"/>
  <c r="B2723" i="2" s="1"/>
  <c r="AF2543" i="2"/>
  <c r="B2543" i="2" s="1"/>
  <c r="AF2355" i="2"/>
  <c r="B2355" i="2" s="1"/>
  <c r="AF2171" i="2"/>
  <c r="B2171" i="2" s="1"/>
  <c r="AF1987" i="2"/>
  <c r="B1987" i="2" s="1"/>
  <c r="AF1807" i="2"/>
  <c r="B1807" i="2" s="1"/>
  <c r="AF1619" i="2"/>
  <c r="B1619" i="2" s="1"/>
  <c r="AF1435" i="2"/>
  <c r="B1435" i="2" s="1"/>
  <c r="AF1247" i="2"/>
  <c r="B1247" i="2" s="1"/>
  <c r="AF1067" i="2"/>
  <c r="B1067" i="2" s="1"/>
  <c r="AF875" i="2"/>
  <c r="B875" i="2" s="1"/>
  <c r="AF683" i="2"/>
  <c r="B683" i="2" s="1"/>
  <c r="AF495" i="2"/>
  <c r="B495" i="2" s="1"/>
  <c r="AF303" i="2"/>
  <c r="B303" i="2" s="1"/>
  <c r="AF11" i="2"/>
  <c r="B11" i="2" s="1"/>
  <c r="AF4375" i="2"/>
  <c r="B4375" i="2" s="1"/>
  <c r="AF3911" i="2"/>
  <c r="AF3575" i="2"/>
  <c r="B3575" i="2" s="1"/>
  <c r="AF3494" i="2"/>
  <c r="B3494" i="2" s="1"/>
  <c r="AF3462" i="2"/>
  <c r="B3462" i="2" s="1"/>
  <c r="AF3430" i="2"/>
  <c r="B3430" i="2" s="1"/>
  <c r="AF3398" i="2"/>
  <c r="B3398" i="2" s="1"/>
  <c r="AF3366" i="2"/>
  <c r="B3366" i="2" s="1"/>
  <c r="AF3334" i="2"/>
  <c r="B3334" i="2" s="1"/>
  <c r="AF3302" i="2"/>
  <c r="B3302" i="2" s="1"/>
  <c r="AF3286" i="2"/>
  <c r="B3286" i="2" s="1"/>
  <c r="AF3270" i="2"/>
  <c r="B3270" i="2" s="1"/>
  <c r="AF3254" i="2"/>
  <c r="B3254" i="2" s="1"/>
  <c r="AF3238" i="2"/>
  <c r="B3238" i="2" s="1"/>
  <c r="AF3222" i="2"/>
  <c r="B3222" i="2" s="1"/>
  <c r="AF3206" i="2"/>
  <c r="B3206" i="2" s="1"/>
  <c r="AF3190" i="2"/>
  <c r="B3190" i="2" s="1"/>
  <c r="AF3174" i="2"/>
  <c r="B3174" i="2" s="1"/>
  <c r="AF3158" i="2"/>
  <c r="B3158" i="2" s="1"/>
  <c r="AF3142" i="2"/>
  <c r="B3142" i="2" s="1"/>
  <c r="AF3126" i="2"/>
  <c r="B3126" i="2" s="1"/>
  <c r="AF3110" i="2"/>
  <c r="B3110" i="2" s="1"/>
  <c r="AF3094" i="2"/>
  <c r="B3094" i="2" s="1"/>
  <c r="AF3078" i="2"/>
  <c r="B3078" i="2" s="1"/>
  <c r="AF3062" i="2"/>
  <c r="B3062" i="2" s="1"/>
  <c r="AF3046" i="2"/>
  <c r="B3046" i="2" s="1"/>
  <c r="AF3030" i="2"/>
  <c r="B3030" i="2" s="1"/>
  <c r="AF3014" i="2"/>
  <c r="B3014" i="2" s="1"/>
  <c r="AF2998" i="2"/>
  <c r="B2998" i="2" s="1"/>
  <c r="AF2982" i="2"/>
  <c r="B2982" i="2" s="1"/>
  <c r="AF2966" i="2"/>
  <c r="B2966" i="2" s="1"/>
  <c r="AF2950" i="2"/>
  <c r="B2950" i="2" s="1"/>
  <c r="AF2934" i="2"/>
  <c r="B2934" i="2" s="1"/>
  <c r="AF2918" i="2"/>
  <c r="B2918" i="2" s="1"/>
  <c r="AF2902" i="2"/>
  <c r="B2902" i="2" s="1"/>
  <c r="AF2886" i="2"/>
  <c r="B2886" i="2" s="1"/>
  <c r="AF2870" i="2"/>
  <c r="B2870" i="2" s="1"/>
  <c r="AF2854" i="2"/>
  <c r="B2854" i="2" s="1"/>
  <c r="AF2838" i="2"/>
  <c r="B2838" i="2" s="1"/>
  <c r="AF2822" i="2"/>
  <c r="B2822" i="2" s="1"/>
  <c r="AF2806" i="2"/>
  <c r="B2806" i="2" s="1"/>
  <c r="AF2790" i="2"/>
  <c r="B2790" i="2" s="1"/>
  <c r="AF2774" i="2"/>
  <c r="B2774" i="2" s="1"/>
  <c r="AF2758" i="2"/>
  <c r="B2758" i="2" s="1"/>
  <c r="AF2742" i="2"/>
  <c r="B2742" i="2" s="1"/>
  <c r="AF2726" i="2"/>
  <c r="B2726" i="2" s="1"/>
  <c r="AF2710" i="2"/>
  <c r="B2710" i="2" s="1"/>
  <c r="AF2694" i="2"/>
  <c r="B2694" i="2" s="1"/>
  <c r="AF2678" i="2"/>
  <c r="B2678" i="2" s="1"/>
  <c r="AF2662" i="2"/>
  <c r="B2662" i="2" s="1"/>
  <c r="AF2646" i="2"/>
  <c r="B2646" i="2" s="1"/>
  <c r="AF2630" i="2"/>
  <c r="B2630" i="2" s="1"/>
  <c r="AF2614" i="2"/>
  <c r="B2614" i="2" s="1"/>
  <c r="AF2598" i="2"/>
  <c r="B2598" i="2" s="1"/>
  <c r="AF2582" i="2"/>
  <c r="B2582" i="2" s="1"/>
  <c r="AF2566" i="2"/>
  <c r="B2566" i="2" s="1"/>
  <c r="AF2550" i="2"/>
  <c r="B2550" i="2" s="1"/>
  <c r="AF2534" i="2"/>
  <c r="B2534" i="2" s="1"/>
  <c r="AF2518" i="2"/>
  <c r="B2518" i="2" s="1"/>
  <c r="AF2502" i="2"/>
  <c r="B2502" i="2" s="1"/>
  <c r="AF2486" i="2"/>
  <c r="B2486" i="2" s="1"/>
  <c r="AF2470" i="2"/>
  <c r="B2470" i="2" s="1"/>
  <c r="AF2454" i="2"/>
  <c r="B2454" i="2" s="1"/>
  <c r="AF2438" i="2"/>
  <c r="B2438" i="2" s="1"/>
  <c r="AF2422" i="2"/>
  <c r="B2422" i="2" s="1"/>
  <c r="AF2406" i="2"/>
  <c r="B2406" i="2" s="1"/>
  <c r="AF2390" i="2"/>
  <c r="B2390" i="2" s="1"/>
  <c r="AF2374" i="2"/>
  <c r="B2374" i="2" s="1"/>
  <c r="AF2358" i="2"/>
  <c r="B2358" i="2" s="1"/>
  <c r="AF2342" i="2"/>
  <c r="B2342" i="2" s="1"/>
  <c r="AF2326" i="2"/>
  <c r="B2326" i="2" s="1"/>
  <c r="AF2310" i="2"/>
  <c r="B2310" i="2" s="1"/>
  <c r="AF2294" i="2"/>
  <c r="B2294" i="2" s="1"/>
  <c r="AF2278" i="2"/>
  <c r="B2278" i="2" s="1"/>
  <c r="AF2262" i="2"/>
  <c r="B2262" i="2" s="1"/>
  <c r="AF2246" i="2"/>
  <c r="B2246" i="2" s="1"/>
  <c r="AF2230" i="2"/>
  <c r="B2230" i="2" s="1"/>
  <c r="AF2214" i="2"/>
  <c r="B2214" i="2" s="1"/>
  <c r="AF2198" i="2"/>
  <c r="B2198" i="2" s="1"/>
  <c r="AF2182" i="2"/>
  <c r="B2182" i="2" s="1"/>
  <c r="AF2166" i="2"/>
  <c r="B2166" i="2" s="1"/>
  <c r="AF2150" i="2"/>
  <c r="B2150" i="2" s="1"/>
  <c r="AF2134" i="2"/>
  <c r="B2134" i="2" s="1"/>
  <c r="AF2118" i="2"/>
  <c r="B2118" i="2" s="1"/>
  <c r="AF2102" i="2"/>
  <c r="B2102" i="2" s="1"/>
  <c r="AF2086" i="2"/>
  <c r="B2086" i="2" s="1"/>
  <c r="AF2070" i="2"/>
  <c r="B2070" i="2" s="1"/>
  <c r="AF2054" i="2"/>
  <c r="B2054" i="2" s="1"/>
  <c r="AF2038" i="2"/>
  <c r="B2038" i="2" s="1"/>
  <c r="AF2022" i="2"/>
  <c r="B2022" i="2" s="1"/>
  <c r="AF2006" i="2"/>
  <c r="B2006" i="2" s="1"/>
  <c r="AF1990" i="2"/>
  <c r="B1990" i="2" s="1"/>
  <c r="AF1974" i="2"/>
  <c r="B1974" i="2" s="1"/>
  <c r="AF1938" i="2"/>
  <c r="B1938" i="2" s="1"/>
  <c r="AF1910" i="2"/>
  <c r="B1910" i="2" s="1"/>
  <c r="AF1878" i="2"/>
  <c r="B1878" i="2" s="1"/>
  <c r="AF1846" i="2"/>
  <c r="B1846" i="2" s="1"/>
  <c r="AF1810" i="2"/>
  <c r="B1810" i="2" s="1"/>
  <c r="AF1778" i="2"/>
  <c r="B1778" i="2" s="1"/>
  <c r="AF1746" i="2"/>
  <c r="B1746" i="2" s="1"/>
  <c r="AF1714" i="2"/>
  <c r="B1714" i="2" s="1"/>
  <c r="AF1682" i="2"/>
  <c r="B1682" i="2" s="1"/>
  <c r="AF1654" i="2"/>
  <c r="B1654" i="2" s="1"/>
  <c r="AF1622" i="2"/>
  <c r="B1622" i="2" s="1"/>
  <c r="AF1586" i="2"/>
  <c r="B1586" i="2" s="1"/>
  <c r="AF1554" i="2"/>
  <c r="B1554" i="2" s="1"/>
  <c r="AF1522" i="2"/>
  <c r="B1522" i="2" s="1"/>
  <c r="AF1490" i="2"/>
  <c r="B1490" i="2" s="1"/>
  <c r="AF1458" i="2"/>
  <c r="B1458" i="2" s="1"/>
  <c r="AF1426" i="2"/>
  <c r="B1426" i="2" s="1"/>
  <c r="AF1394" i="2"/>
  <c r="B1394" i="2" s="1"/>
  <c r="AF1362" i="2"/>
  <c r="B1362" i="2" s="1"/>
  <c r="AF1330" i="2"/>
  <c r="B1330" i="2" s="1"/>
  <c r="AF1298" i="2"/>
  <c r="B1298" i="2" s="1"/>
  <c r="AF1270" i="2"/>
  <c r="B1270" i="2" s="1"/>
  <c r="AF1234" i="2"/>
  <c r="B1234" i="2" s="1"/>
  <c r="AF1206" i="2"/>
  <c r="B1206" i="2" s="1"/>
  <c r="AF1174" i="2"/>
  <c r="B1174" i="2" s="1"/>
  <c r="AF1138" i="2"/>
  <c r="B1138" i="2" s="1"/>
  <c r="AF1110" i="2"/>
  <c r="B1110" i="2" s="1"/>
  <c r="AF1074" i="2"/>
  <c r="B1074" i="2" s="1"/>
  <c r="AF1042" i="2"/>
  <c r="B1042" i="2" s="1"/>
  <c r="AF1010" i="2"/>
  <c r="B1010" i="2" s="1"/>
  <c r="AF982" i="2"/>
  <c r="B982" i="2" s="1"/>
  <c r="AF950" i="2"/>
  <c r="B950" i="2" s="1"/>
  <c r="AF918" i="2"/>
  <c r="B918" i="2" s="1"/>
  <c r="AF886" i="2"/>
  <c r="B886" i="2" s="1"/>
  <c r="AF854" i="2"/>
  <c r="B854" i="2" s="1"/>
  <c r="AF826" i="2"/>
  <c r="B826" i="2" s="1"/>
  <c r="AF794" i="2"/>
  <c r="B794" i="2" s="1"/>
  <c r="AF758" i="2"/>
  <c r="B758" i="2" s="1"/>
  <c r="AF726" i="2"/>
  <c r="B726" i="2" s="1"/>
  <c r="AF694" i="2"/>
  <c r="B694" i="2" s="1"/>
  <c r="AF662" i="2"/>
  <c r="B662" i="2" s="1"/>
  <c r="AF630" i="2"/>
  <c r="B630" i="2" s="1"/>
  <c r="AF598" i="2"/>
  <c r="B598" i="2" s="1"/>
  <c r="AF566" i="2"/>
  <c r="B566" i="2" s="1"/>
  <c r="AF534" i="2"/>
  <c r="B534" i="2" s="1"/>
  <c r="AF502" i="2"/>
  <c r="B502" i="2" s="1"/>
  <c r="AF470" i="2"/>
  <c r="B470" i="2" s="1"/>
  <c r="AF438" i="2"/>
  <c r="B438" i="2" s="1"/>
  <c r="AF406" i="2"/>
  <c r="B406" i="2" s="1"/>
  <c r="AF374" i="2"/>
  <c r="B374" i="2" s="1"/>
  <c r="AF338" i="2"/>
  <c r="B338" i="2" s="1"/>
  <c r="AF306" i="2"/>
  <c r="B306" i="2" s="1"/>
  <c r="AF274" i="2"/>
  <c r="B274" i="2" s="1"/>
  <c r="AF238" i="2"/>
  <c r="B238" i="2" s="1"/>
  <c r="AF190" i="2"/>
  <c r="B190" i="2" s="1"/>
  <c r="AF142" i="2"/>
  <c r="B142" i="2" s="1"/>
  <c r="AF94" i="2"/>
  <c r="B94" i="2" s="1"/>
  <c r="AF50" i="2"/>
  <c r="B50" i="2" s="1"/>
  <c r="AF260" i="2"/>
  <c r="B260" i="2" s="1"/>
  <c r="AF240" i="2"/>
  <c r="B240" i="2" s="1"/>
  <c r="AF220" i="2"/>
  <c r="B220" i="2" s="1"/>
  <c r="AF196" i="2"/>
  <c r="B196" i="2" s="1"/>
  <c r="AF180" i="2"/>
  <c r="B180" i="2" s="1"/>
  <c r="AF164" i="2"/>
  <c r="B164" i="2" s="1"/>
  <c r="AF148" i="2"/>
  <c r="B148" i="2" s="1"/>
  <c r="AF132" i="2"/>
  <c r="B132" i="2" s="1"/>
  <c r="AF116" i="2"/>
  <c r="B116" i="2" s="1"/>
  <c r="AF100" i="2"/>
  <c r="B100" i="2" s="1"/>
  <c r="AF84" i="2"/>
  <c r="B84" i="2" s="1"/>
  <c r="AF68" i="2"/>
  <c r="B68" i="2" s="1"/>
  <c r="AF52" i="2"/>
  <c r="B52" i="2" s="1"/>
  <c r="AF36" i="2"/>
  <c r="B36" i="2" s="1"/>
  <c r="AF20" i="2"/>
  <c r="B20" i="2" s="1"/>
  <c r="AF4504" i="2"/>
  <c r="B4504" i="2" s="1"/>
  <c r="AF4483" i="2"/>
  <c r="B4483" i="2" s="1"/>
  <c r="AF4462" i="2"/>
  <c r="B4462" i="2" s="1"/>
  <c r="AF4440" i="2"/>
  <c r="B4440" i="2" s="1"/>
  <c r="AF4419" i="2"/>
  <c r="AF4398" i="2"/>
  <c r="B4398" i="2" s="1"/>
  <c r="AF4376" i="2"/>
  <c r="B4376" i="2" s="1"/>
  <c r="AF4355" i="2"/>
  <c r="B4355" i="2" s="1"/>
  <c r="AF4334" i="2"/>
  <c r="B4334" i="2" s="1"/>
  <c r="AF4312" i="2"/>
  <c r="B4312" i="2" s="1"/>
  <c r="AF4291" i="2"/>
  <c r="B4291" i="2" s="1"/>
  <c r="AF4270" i="2"/>
  <c r="B4270" i="2" s="1"/>
  <c r="AF4248" i="2"/>
  <c r="B4248" i="2" s="1"/>
  <c r="AF4227" i="2"/>
  <c r="B4227" i="2" s="1"/>
  <c r="AF4206" i="2"/>
  <c r="B4206" i="2" s="1"/>
  <c r="AF4184" i="2"/>
  <c r="B4184" i="2" s="1"/>
  <c r="AF4163" i="2"/>
  <c r="B4163" i="2" s="1"/>
  <c r="AF4142" i="2"/>
  <c r="B4142" i="2" s="1"/>
  <c r="AF4120" i="2"/>
  <c r="B4120" i="2" s="1"/>
  <c r="AF4099" i="2"/>
  <c r="AF4078" i="2"/>
  <c r="B4078" i="2" s="1"/>
  <c r="AF4056" i="2"/>
  <c r="B4056" i="2" s="1"/>
  <c r="AF4035" i="2"/>
  <c r="B4035" i="2" s="1"/>
  <c r="AF4014" i="2"/>
  <c r="B4014" i="2" s="1"/>
  <c r="AF3992" i="2"/>
  <c r="B3992" i="2" s="1"/>
  <c r="AF3971" i="2"/>
  <c r="AF3950" i="2"/>
  <c r="B3950" i="2" s="1"/>
  <c r="AF3928" i="2"/>
  <c r="B3928" i="2" s="1"/>
  <c r="AF3907" i="2"/>
  <c r="B3907" i="2" s="1"/>
  <c r="AF3886" i="2"/>
  <c r="B3886" i="2" s="1"/>
  <c r="AF3864" i="2"/>
  <c r="B3864" i="2" s="1"/>
  <c r="AF3843" i="2"/>
  <c r="AF3822" i="2"/>
  <c r="B3822" i="2" s="1"/>
  <c r="AF3800" i="2"/>
  <c r="B3800" i="2" s="1"/>
  <c r="AF3779" i="2"/>
  <c r="B3779" i="2" s="1"/>
  <c r="AF3758" i="2"/>
  <c r="B3758" i="2" s="1"/>
  <c r="AF3736" i="2"/>
  <c r="B3736" i="2" s="1"/>
  <c r="AF3715" i="2"/>
  <c r="AF3694" i="2"/>
  <c r="B3694" i="2" s="1"/>
  <c r="AF3672" i="2"/>
  <c r="B3672" i="2" s="1"/>
  <c r="AF3651" i="2"/>
  <c r="B3651" i="2" s="1"/>
  <c r="AF3630" i="2"/>
  <c r="B3630" i="2" s="1"/>
  <c r="AF3608" i="2"/>
  <c r="B3608" i="2" s="1"/>
  <c r="AF3587" i="2"/>
  <c r="B3587" i="2" s="1"/>
  <c r="AF3566" i="2"/>
  <c r="B3566" i="2" s="1"/>
  <c r="AF3544" i="2"/>
  <c r="B3544" i="2" s="1"/>
  <c r="AF3523" i="2"/>
  <c r="AF3495" i="2"/>
  <c r="B3495" i="2" s="1"/>
  <c r="AF3463" i="2"/>
  <c r="AF3420" i="2"/>
  <c r="B3420" i="2" s="1"/>
  <c r="AF3356" i="2"/>
  <c r="B3356" i="2" s="1"/>
  <c r="AF3292" i="2"/>
  <c r="B3292" i="2" s="1"/>
  <c r="AF3228" i="2"/>
  <c r="B3228" i="2" s="1"/>
  <c r="AF3164" i="2"/>
  <c r="B3164" i="2" s="1"/>
  <c r="AF3100" i="2"/>
  <c r="B3100" i="2" s="1"/>
  <c r="AF3036" i="2"/>
  <c r="B3036" i="2" s="1"/>
  <c r="AF2972" i="2"/>
  <c r="B2972" i="2" s="1"/>
  <c r="AF2908" i="2"/>
  <c r="B2908" i="2" s="1"/>
  <c r="AF2844" i="2"/>
  <c r="B2844" i="2" s="1"/>
  <c r="AF2780" i="2"/>
  <c r="B2780" i="2" s="1"/>
  <c r="AF2716" i="2"/>
  <c r="B2716" i="2" s="1"/>
  <c r="AF2652" i="2"/>
  <c r="B2652" i="2" s="1"/>
  <c r="AF2588" i="2"/>
  <c r="B2588" i="2" s="1"/>
  <c r="AF2524" i="2"/>
  <c r="B2524" i="2" s="1"/>
  <c r="AF2460" i="2"/>
  <c r="B2460" i="2" s="1"/>
  <c r="AF2396" i="2"/>
  <c r="B2396" i="2" s="1"/>
  <c r="AF1626" i="2"/>
  <c r="AF3163" i="2"/>
  <c r="AF431" i="2"/>
  <c r="B431" i="2" s="1"/>
  <c r="AF4377" i="2"/>
  <c r="B4377" i="2" s="1"/>
  <c r="AF4121" i="2"/>
  <c r="B4121" i="2" s="1"/>
  <c r="AF3865" i="2"/>
  <c r="B3865" i="2" s="1"/>
  <c r="AF3609" i="2"/>
  <c r="B3609" i="2" s="1"/>
  <c r="AF3353" i="2"/>
  <c r="B3353" i="2" s="1"/>
  <c r="AF3097" i="2"/>
  <c r="B3097" i="2" s="1"/>
  <c r="AF2857" i="2"/>
  <c r="B2857" i="2" s="1"/>
  <c r="AF2757" i="2"/>
  <c r="B2757" i="2" s="1"/>
  <c r="AF2693" i="2"/>
  <c r="B2693" i="2" s="1"/>
  <c r="AF2629" i="2"/>
  <c r="B2629" i="2" s="1"/>
  <c r="AF2565" i="2"/>
  <c r="B2565" i="2" s="1"/>
  <c r="AF2501" i="2"/>
  <c r="B2501" i="2" s="1"/>
  <c r="AF2437" i="2"/>
  <c r="B2437" i="2" s="1"/>
  <c r="AF2373" i="2"/>
  <c r="B2373" i="2" s="1"/>
  <c r="AF2309" i="2"/>
  <c r="B2309" i="2" s="1"/>
  <c r="AF2245" i="2"/>
  <c r="B2245" i="2" s="1"/>
  <c r="AF2181" i="2"/>
  <c r="B2181" i="2" s="1"/>
  <c r="AF2117" i="2"/>
  <c r="B2117" i="2" s="1"/>
  <c r="AF2053" i="2"/>
  <c r="B2053" i="2" s="1"/>
  <c r="AF1989" i="2"/>
  <c r="B1989" i="2" s="1"/>
  <c r="AF1925" i="2"/>
  <c r="B1925" i="2" s="1"/>
  <c r="AF1861" i="2"/>
  <c r="B1861" i="2" s="1"/>
  <c r="AF1797" i="2"/>
  <c r="B1797" i="2" s="1"/>
  <c r="AF1733" i="2"/>
  <c r="B1733" i="2" s="1"/>
  <c r="AF1669" i="2"/>
  <c r="B1669" i="2" s="1"/>
  <c r="AF1605" i="2"/>
  <c r="B1605" i="2" s="1"/>
  <c r="AF1541" i="2"/>
  <c r="B1541" i="2" s="1"/>
  <c r="AF1477" i="2"/>
  <c r="B1477" i="2" s="1"/>
  <c r="AF1413" i="2"/>
  <c r="B1413" i="2" s="1"/>
  <c r="AF1349" i="2"/>
  <c r="B1349" i="2" s="1"/>
  <c r="AF1285" i="2"/>
  <c r="B1285" i="2" s="1"/>
  <c r="AF1221" i="2"/>
  <c r="B1221" i="2" s="1"/>
  <c r="AF1157" i="2"/>
  <c r="B1157" i="2" s="1"/>
  <c r="AF1093" i="2"/>
  <c r="B1093" i="2" s="1"/>
  <c r="AF1029" i="2"/>
  <c r="B1029" i="2" s="1"/>
  <c r="AF965" i="2"/>
  <c r="B965" i="2" s="1"/>
  <c r="AF901" i="2"/>
  <c r="B901" i="2" s="1"/>
  <c r="AF837" i="2"/>
  <c r="B837" i="2" s="1"/>
  <c r="AF773" i="2"/>
  <c r="B773" i="2" s="1"/>
  <c r="AF709" i="2"/>
  <c r="B709" i="2" s="1"/>
  <c r="AF645" i="2"/>
  <c r="B645" i="2" s="1"/>
  <c r="AF581" i="2"/>
  <c r="B581" i="2" s="1"/>
  <c r="AF517" i="2"/>
  <c r="B517" i="2" s="1"/>
  <c r="AF453" i="2"/>
  <c r="B453" i="2" s="1"/>
  <c r="AF389" i="2"/>
  <c r="B389" i="2" s="1"/>
  <c r="AF325" i="2"/>
  <c r="B325" i="2" s="1"/>
  <c r="AF261" i="2"/>
  <c r="B261" i="2" s="1"/>
  <c r="AF177" i="2"/>
  <c r="B177" i="2" s="1"/>
  <c r="AF113" i="2"/>
  <c r="B113" i="2" s="1"/>
  <c r="AF49" i="2"/>
  <c r="B49" i="2" s="1"/>
  <c r="AF4383" i="2"/>
  <c r="AF4239" i="2"/>
  <c r="AF4090" i="2"/>
  <c r="AF3935" i="2"/>
  <c r="AF3770" i="2"/>
  <c r="AF3610" i="2"/>
  <c r="AF31" i="2"/>
  <c r="B31" i="2" s="1"/>
  <c r="AF3243" i="2"/>
  <c r="B3243" i="2" s="1"/>
  <c r="AF3047" i="2"/>
  <c r="B3047" i="2" s="1"/>
  <c r="AF2851" i="2"/>
  <c r="B2851" i="2" s="1"/>
  <c r="AF2679" i="2"/>
  <c r="B2679" i="2" s="1"/>
  <c r="AF2499" i="2"/>
  <c r="B2499" i="2" s="1"/>
  <c r="AF2311" i="2"/>
  <c r="B2311" i="2" s="1"/>
  <c r="AF2123" i="2"/>
  <c r="B2123" i="2" s="1"/>
  <c r="AF1943" i="2"/>
  <c r="B1943" i="2" s="1"/>
  <c r="AF1759" i="2"/>
  <c r="B1759" i="2" s="1"/>
  <c r="AF1571" i="2"/>
  <c r="B1571" i="2" s="1"/>
  <c r="AF1383" i="2"/>
  <c r="B1383" i="2" s="1"/>
  <c r="AF1203" i="2"/>
  <c r="B1203" i="2" s="1"/>
  <c r="AF1015" i="2"/>
  <c r="B1015" i="2" s="1"/>
  <c r="AF831" i="2"/>
  <c r="B831" i="2" s="1"/>
  <c r="AF635" i="2"/>
  <c r="B635" i="2" s="1"/>
  <c r="AF447" i="2"/>
  <c r="B447" i="2" s="1"/>
  <c r="AF263" i="2"/>
  <c r="B263" i="2" s="1"/>
  <c r="AF4119" i="2"/>
  <c r="AF3735" i="2"/>
  <c r="AF79" i="2"/>
  <c r="AF3486" i="2"/>
  <c r="B3486" i="2" s="1"/>
  <c r="AF3454" i="2"/>
  <c r="B3454" i="2" s="1"/>
  <c r="AF3422" i="2"/>
  <c r="B3422" i="2" s="1"/>
  <c r="AF3390" i="2"/>
  <c r="B3390" i="2" s="1"/>
  <c r="AF3358" i="2"/>
  <c r="B3358" i="2" s="1"/>
  <c r="AF3326" i="2"/>
  <c r="B3326" i="2" s="1"/>
  <c r="AF3298" i="2"/>
  <c r="B3298" i="2" s="1"/>
  <c r="AF3282" i="2"/>
  <c r="B3282" i="2" s="1"/>
  <c r="AF3266" i="2"/>
  <c r="B3266" i="2" s="1"/>
  <c r="AF3250" i="2"/>
  <c r="B3250" i="2" s="1"/>
  <c r="AF3234" i="2"/>
  <c r="B3234" i="2" s="1"/>
  <c r="AF3218" i="2"/>
  <c r="B3218" i="2" s="1"/>
  <c r="AF3202" i="2"/>
  <c r="B3202" i="2" s="1"/>
  <c r="AF3186" i="2"/>
  <c r="B3186" i="2" s="1"/>
  <c r="AF3170" i="2"/>
  <c r="B3170" i="2" s="1"/>
  <c r="AF3154" i="2"/>
  <c r="B3154" i="2" s="1"/>
  <c r="AF3138" i="2"/>
  <c r="B3138" i="2" s="1"/>
  <c r="AF3122" i="2"/>
  <c r="B3122" i="2" s="1"/>
  <c r="AF3106" i="2"/>
  <c r="B3106" i="2" s="1"/>
  <c r="AF3090" i="2"/>
  <c r="B3090" i="2" s="1"/>
  <c r="AF3074" i="2"/>
  <c r="B3074" i="2" s="1"/>
  <c r="AF3058" i="2"/>
  <c r="B3058" i="2" s="1"/>
  <c r="AF3042" i="2"/>
  <c r="B3042" i="2" s="1"/>
  <c r="AF3026" i="2"/>
  <c r="B3026" i="2" s="1"/>
  <c r="AF3010" i="2"/>
  <c r="B3010" i="2" s="1"/>
  <c r="AF2994" i="2"/>
  <c r="B2994" i="2" s="1"/>
  <c r="AF2978" i="2"/>
  <c r="B2978" i="2" s="1"/>
  <c r="AF2962" i="2"/>
  <c r="B2962" i="2" s="1"/>
  <c r="AF2946" i="2"/>
  <c r="B2946" i="2" s="1"/>
  <c r="AF2930" i="2"/>
  <c r="B2930" i="2" s="1"/>
  <c r="AF2914" i="2"/>
  <c r="B2914" i="2" s="1"/>
  <c r="AF2898" i="2"/>
  <c r="B2898" i="2" s="1"/>
  <c r="AF2882" i="2"/>
  <c r="B2882" i="2" s="1"/>
  <c r="AF2866" i="2"/>
  <c r="B2866" i="2" s="1"/>
  <c r="AF2850" i="2"/>
  <c r="B2850" i="2" s="1"/>
  <c r="AF2834" i="2"/>
  <c r="B2834" i="2" s="1"/>
  <c r="AF2818" i="2"/>
  <c r="B2818" i="2" s="1"/>
  <c r="AF2802" i="2"/>
  <c r="B2802" i="2" s="1"/>
  <c r="AF2786" i="2"/>
  <c r="AF2770" i="2"/>
  <c r="B2770" i="2" s="1"/>
  <c r="AF2754" i="2"/>
  <c r="AF2738" i="2"/>
  <c r="B2738" i="2" s="1"/>
  <c r="AF2722" i="2"/>
  <c r="B2722" i="2" s="1"/>
  <c r="AF2706" i="2"/>
  <c r="B2706" i="2" s="1"/>
  <c r="AF2690" i="2"/>
  <c r="AF2674" i="2"/>
  <c r="B2674" i="2" s="1"/>
  <c r="AF2658" i="2"/>
  <c r="AF2642" i="2"/>
  <c r="B2642" i="2" s="1"/>
  <c r="AF2626" i="2"/>
  <c r="AF2610" i="2"/>
  <c r="B2610" i="2" s="1"/>
  <c r="AF2594" i="2"/>
  <c r="B2594" i="2" s="1"/>
  <c r="AF2578" i="2"/>
  <c r="B2578" i="2" s="1"/>
  <c r="AF2562" i="2"/>
  <c r="B2562" i="2" s="1"/>
  <c r="AF2546" i="2"/>
  <c r="B2546" i="2" s="1"/>
  <c r="AF2530" i="2"/>
  <c r="B2530" i="2" s="1"/>
  <c r="AF2514" i="2"/>
  <c r="B2514" i="2" s="1"/>
  <c r="AF2498" i="2"/>
  <c r="B2498" i="2" s="1"/>
  <c r="AF2482" i="2"/>
  <c r="B2482" i="2" s="1"/>
  <c r="AF2466" i="2"/>
  <c r="B2466" i="2" s="1"/>
  <c r="AF2450" i="2"/>
  <c r="B2450" i="2" s="1"/>
  <c r="AF2434" i="2"/>
  <c r="B2434" i="2" s="1"/>
  <c r="AF2418" i="2"/>
  <c r="B2418" i="2" s="1"/>
  <c r="AF2402" i="2"/>
  <c r="B2402" i="2" s="1"/>
  <c r="AF2386" i="2"/>
  <c r="B2386" i="2" s="1"/>
  <c r="AF2370" i="2"/>
  <c r="B2370" i="2" s="1"/>
  <c r="AF2354" i="2"/>
  <c r="B2354" i="2" s="1"/>
  <c r="AF2338" i="2"/>
  <c r="B2338" i="2" s="1"/>
  <c r="AF2322" i="2"/>
  <c r="B2322" i="2" s="1"/>
  <c r="AF2306" i="2"/>
  <c r="B2306" i="2" s="1"/>
  <c r="AF2290" i="2"/>
  <c r="B2290" i="2" s="1"/>
  <c r="AF2274" i="2"/>
  <c r="B2274" i="2" s="1"/>
  <c r="AF2258" i="2"/>
  <c r="B2258" i="2" s="1"/>
  <c r="AF2242" i="2"/>
  <c r="B2242" i="2" s="1"/>
  <c r="AF2226" i="2"/>
  <c r="B2226" i="2" s="1"/>
  <c r="AF2210" i="2"/>
  <c r="B2210" i="2" s="1"/>
  <c r="AF2194" i="2"/>
  <c r="B2194" i="2" s="1"/>
  <c r="AF2178" i="2"/>
  <c r="B2178" i="2" s="1"/>
  <c r="AF2162" i="2"/>
  <c r="B2162" i="2" s="1"/>
  <c r="AF2146" i="2"/>
  <c r="B2146" i="2" s="1"/>
  <c r="AF2130" i="2"/>
  <c r="B2130" i="2" s="1"/>
  <c r="AF2114" i="2"/>
  <c r="B2114" i="2" s="1"/>
  <c r="AF2098" i="2"/>
  <c r="B2098" i="2" s="1"/>
  <c r="AF2082" i="2"/>
  <c r="B2082" i="2" s="1"/>
  <c r="AF2066" i="2"/>
  <c r="B2066" i="2" s="1"/>
  <c r="AF2050" i="2"/>
  <c r="B2050" i="2" s="1"/>
  <c r="AF2034" i="2"/>
  <c r="B2034" i="2" s="1"/>
  <c r="AF2018" i="2"/>
  <c r="B2018" i="2" s="1"/>
  <c r="AF2002" i="2"/>
  <c r="B2002" i="2" s="1"/>
  <c r="AF1986" i="2"/>
  <c r="B1986" i="2" s="1"/>
  <c r="AF1970" i="2"/>
  <c r="B1970" i="2" s="1"/>
  <c r="AF1930" i="2"/>
  <c r="B1930" i="2" s="1"/>
  <c r="AF1902" i="2"/>
  <c r="B1902" i="2" s="1"/>
  <c r="AF1870" i="2"/>
  <c r="B1870" i="2" s="1"/>
  <c r="AF1838" i="2"/>
  <c r="B1838" i="2" s="1"/>
  <c r="AF1802" i="2"/>
  <c r="B1802" i="2" s="1"/>
  <c r="AF1770" i="2"/>
  <c r="B1770" i="2" s="1"/>
  <c r="AF1738" i="2"/>
  <c r="B1738" i="2" s="1"/>
  <c r="AF1706" i="2"/>
  <c r="B1706" i="2" s="1"/>
  <c r="AF1674" i="2"/>
  <c r="B1674" i="2" s="1"/>
  <c r="AF1646" i="2"/>
  <c r="B1646" i="2" s="1"/>
  <c r="AF1614" i="2"/>
  <c r="B1614" i="2" s="1"/>
  <c r="AF1578" i="2"/>
  <c r="B1578" i="2" s="1"/>
  <c r="AF1546" i="2"/>
  <c r="B1546" i="2" s="1"/>
  <c r="AF1514" i="2"/>
  <c r="B1514" i="2" s="1"/>
  <c r="AF1482" i="2"/>
  <c r="B1482" i="2" s="1"/>
  <c r="AF1450" i="2"/>
  <c r="B1450" i="2" s="1"/>
  <c r="AF1422" i="2"/>
  <c r="B1422" i="2" s="1"/>
  <c r="AF1386" i="2"/>
  <c r="B1386" i="2" s="1"/>
  <c r="AF1354" i="2"/>
  <c r="B1354" i="2" s="1"/>
  <c r="AF1322" i="2"/>
  <c r="B1322" i="2" s="1"/>
  <c r="AF1294" i="2"/>
  <c r="B1294" i="2" s="1"/>
  <c r="AF1262" i="2"/>
  <c r="B1262" i="2" s="1"/>
  <c r="AF1230" i="2"/>
  <c r="B1230" i="2" s="1"/>
  <c r="AF1198" i="2"/>
  <c r="B1198" i="2" s="1"/>
  <c r="AF1166" i="2"/>
  <c r="B1166" i="2" s="1"/>
  <c r="AF1130" i="2"/>
  <c r="B1130" i="2" s="1"/>
  <c r="AF1102" i="2"/>
  <c r="B1102" i="2" s="1"/>
  <c r="AF1066" i="2"/>
  <c r="B1066" i="2" s="1"/>
  <c r="AF1034" i="2"/>
  <c r="B1034" i="2" s="1"/>
  <c r="AF1002" i="2"/>
  <c r="B1002" i="2" s="1"/>
  <c r="AF974" i="2"/>
  <c r="B974" i="2" s="1"/>
  <c r="AF942" i="2"/>
  <c r="B942" i="2" s="1"/>
  <c r="AF910" i="2"/>
  <c r="B910" i="2" s="1"/>
  <c r="AF878" i="2"/>
  <c r="B878" i="2" s="1"/>
  <c r="AF846" i="2"/>
  <c r="B846" i="2" s="1"/>
  <c r="AF818" i="2"/>
  <c r="B818" i="2" s="1"/>
  <c r="AF786" i="2"/>
  <c r="B786" i="2" s="1"/>
  <c r="AF750" i="2"/>
  <c r="B750" i="2" s="1"/>
  <c r="AF714" i="2"/>
  <c r="B714" i="2" s="1"/>
  <c r="AF686" i="2"/>
  <c r="B686" i="2" s="1"/>
  <c r="AF654" i="2"/>
  <c r="B654" i="2" s="1"/>
  <c r="AF622" i="2"/>
  <c r="B622" i="2" s="1"/>
  <c r="AF590" i="2"/>
  <c r="B590" i="2" s="1"/>
  <c r="AF558" i="2"/>
  <c r="B558" i="2" s="1"/>
  <c r="AF526" i="2"/>
  <c r="B526" i="2" s="1"/>
  <c r="AF494" i="2"/>
  <c r="B494" i="2" s="1"/>
  <c r="AF462" i="2"/>
  <c r="B462" i="2" s="1"/>
  <c r="AF430" i="2"/>
  <c r="B430" i="2" s="1"/>
  <c r="AF398" i="2"/>
  <c r="B398" i="2" s="1"/>
  <c r="AF366" i="2"/>
  <c r="B366" i="2" s="1"/>
  <c r="AF330" i="2"/>
  <c r="B330" i="2" s="1"/>
  <c r="AF298" i="2"/>
  <c r="B298" i="2" s="1"/>
  <c r="AF266" i="2"/>
  <c r="B266" i="2" s="1"/>
  <c r="AF226" i="2"/>
  <c r="B226" i="2" s="1"/>
  <c r="AF178" i="2"/>
  <c r="B178" i="2" s="1"/>
  <c r="AF130" i="2"/>
  <c r="B130" i="2" s="1"/>
  <c r="AF86" i="2"/>
  <c r="B86" i="2" s="1"/>
  <c r="AF38" i="2"/>
  <c r="B38" i="2" s="1"/>
  <c r="AF256" i="2"/>
  <c r="B256" i="2" s="1"/>
  <c r="AF236" i="2"/>
  <c r="B236" i="2" s="1"/>
  <c r="AF212" i="2"/>
  <c r="B212" i="2" s="1"/>
  <c r="AF192" i="2"/>
  <c r="B192" i="2" s="1"/>
  <c r="AF176" i="2"/>
  <c r="B176" i="2" s="1"/>
  <c r="AF160" i="2"/>
  <c r="B160" i="2" s="1"/>
  <c r="AF144" i="2"/>
  <c r="B144" i="2" s="1"/>
  <c r="AF128" i="2"/>
  <c r="B128" i="2" s="1"/>
  <c r="AF112" i="2"/>
  <c r="B112" i="2" s="1"/>
  <c r="AF96" i="2"/>
  <c r="B96" i="2" s="1"/>
  <c r="AF80" i="2"/>
  <c r="B80" i="2" s="1"/>
  <c r="AF64" i="2"/>
  <c r="B64" i="2" s="1"/>
  <c r="AF48" i="2"/>
  <c r="B48" i="2" s="1"/>
  <c r="AF32" i="2"/>
  <c r="B32" i="2" s="1"/>
  <c r="AF16" i="2"/>
  <c r="B16" i="2" s="1"/>
  <c r="AF4499" i="2"/>
  <c r="AF4478" i="2"/>
  <c r="B4478" i="2" s="1"/>
  <c r="AF4456" i="2"/>
  <c r="B4456" i="2" s="1"/>
  <c r="AF4435" i="2"/>
  <c r="B4435" i="2" s="1"/>
  <c r="AF4414" i="2"/>
  <c r="B4414" i="2" s="1"/>
  <c r="AF4392" i="2"/>
  <c r="B4392" i="2" s="1"/>
  <c r="AF4371" i="2"/>
  <c r="AF4350" i="2"/>
  <c r="B4350" i="2" s="1"/>
  <c r="AF4328" i="2"/>
  <c r="B4328" i="2" s="1"/>
  <c r="AF4307" i="2"/>
  <c r="AF4286" i="2"/>
  <c r="B4286" i="2" s="1"/>
  <c r="AF4264" i="2"/>
  <c r="B4264" i="2" s="1"/>
  <c r="AF4243" i="2"/>
  <c r="AF4222" i="2"/>
  <c r="B4222" i="2" s="1"/>
  <c r="AF4200" i="2"/>
  <c r="B4200" i="2" s="1"/>
  <c r="AF4179" i="2"/>
  <c r="B4179" i="2" s="1"/>
  <c r="AF4158" i="2"/>
  <c r="B4158" i="2" s="1"/>
  <c r="AF4136" i="2"/>
  <c r="B4136" i="2" s="1"/>
  <c r="AF4115" i="2"/>
  <c r="B4115" i="2" s="1"/>
  <c r="AF4094" i="2"/>
  <c r="B4094" i="2" s="1"/>
  <c r="AF4072" i="2"/>
  <c r="B4072" i="2" s="1"/>
  <c r="AF4051" i="2"/>
  <c r="AF4030" i="2"/>
  <c r="B4030" i="2" s="1"/>
  <c r="AF4008" i="2"/>
  <c r="B4008" i="2" s="1"/>
  <c r="AF3987" i="2"/>
  <c r="B3987" i="2" s="1"/>
  <c r="AF3966" i="2"/>
  <c r="B3966" i="2" s="1"/>
  <c r="AF3944" i="2"/>
  <c r="B3944" i="2" s="1"/>
  <c r="AF3923" i="2"/>
  <c r="AF3902" i="2"/>
  <c r="B3902" i="2" s="1"/>
  <c r="AF3880" i="2"/>
  <c r="B3880" i="2" s="1"/>
  <c r="AF3859" i="2"/>
  <c r="B3859" i="2" s="1"/>
  <c r="AF3838" i="2"/>
  <c r="B3838" i="2" s="1"/>
  <c r="AF3816" i="2"/>
  <c r="B3816" i="2" s="1"/>
  <c r="AF3795" i="2"/>
  <c r="AF3774" i="2"/>
  <c r="B3774" i="2" s="1"/>
  <c r="AF3752" i="2"/>
  <c r="B3752" i="2" s="1"/>
  <c r="AF3731" i="2"/>
  <c r="B3731" i="2" s="1"/>
  <c r="AF3710" i="2"/>
  <c r="B3710" i="2" s="1"/>
  <c r="AF3688" i="2"/>
  <c r="B3688" i="2" s="1"/>
  <c r="AF3667" i="2"/>
  <c r="AF3646" i="2"/>
  <c r="B3646" i="2" s="1"/>
  <c r="AF3624" i="2"/>
  <c r="B3624" i="2" s="1"/>
  <c r="AF3603" i="2"/>
  <c r="AF3582" i="2"/>
  <c r="B3582" i="2" s="1"/>
  <c r="AF3560" i="2"/>
  <c r="B3560" i="2" s="1"/>
  <c r="AF3539" i="2"/>
  <c r="AF3518" i="2"/>
  <c r="B3518" i="2" s="1"/>
  <c r="AF3487" i="2"/>
  <c r="AF3455" i="2"/>
  <c r="B3455" i="2" s="1"/>
  <c r="AF3404" i="2"/>
  <c r="B3404" i="2" s="1"/>
  <c r="AF3340" i="2"/>
  <c r="B3340" i="2" s="1"/>
  <c r="AF3276" i="2"/>
  <c r="B3276" i="2" s="1"/>
  <c r="AF3212" i="2"/>
  <c r="B3212" i="2" s="1"/>
  <c r="AF3148" i="2"/>
  <c r="B3148" i="2" s="1"/>
  <c r="AF3084" i="2"/>
  <c r="B3084" i="2" s="1"/>
  <c r="AF3020" i="2"/>
  <c r="B3020" i="2" s="1"/>
  <c r="AF2956" i="2"/>
  <c r="B2956" i="2" s="1"/>
  <c r="AF2892" i="2"/>
  <c r="B2892" i="2" s="1"/>
  <c r="AF2828" i="2"/>
  <c r="B2828" i="2" s="1"/>
  <c r="AF2764" i="2"/>
  <c r="B2764" i="2" s="1"/>
  <c r="AF2700" i="2"/>
  <c r="B2700" i="2" s="1"/>
  <c r="AF2636" i="2"/>
  <c r="B2636" i="2" s="1"/>
  <c r="AF2572" i="2"/>
  <c r="B2572" i="2" s="1"/>
  <c r="AF2508" i="2"/>
  <c r="B2508" i="2" s="1"/>
  <c r="AF2444" i="2"/>
  <c r="B2444" i="2" s="1"/>
  <c r="AF2380" i="2"/>
  <c r="B2380" i="2" s="1"/>
  <c r="AF2316" i="2"/>
  <c r="B2316" i="2" s="1"/>
  <c r="AF2252" i="2"/>
  <c r="B2252" i="2" s="1"/>
  <c r="AF2188" i="2"/>
  <c r="B2188" i="2" s="1"/>
  <c r="AF2124" i="2"/>
  <c r="B2124" i="2" s="1"/>
  <c r="AF2060" i="2"/>
  <c r="B2060" i="2" s="1"/>
  <c r="AF1996" i="2"/>
  <c r="B1996" i="2" s="1"/>
  <c r="AF1932" i="2"/>
  <c r="B1932" i="2" s="1"/>
  <c r="AF1868" i="2"/>
  <c r="B1868" i="2" s="1"/>
  <c r="AF1804" i="2"/>
  <c r="B1804" i="2" s="1"/>
  <c r="AF1740" i="2"/>
  <c r="B1740" i="2" s="1"/>
  <c r="AF1676" i="2"/>
  <c r="B1676" i="2" s="1"/>
  <c r="AF1612" i="2"/>
  <c r="B1612" i="2" s="1"/>
  <c r="AF1548" i="2"/>
  <c r="B1548" i="2" s="1"/>
  <c r="AF1484" i="2"/>
  <c r="B1484" i="2" s="1"/>
  <c r="AF1420" i="2"/>
  <c r="B1420" i="2" s="1"/>
  <c r="AF1356" i="2"/>
  <c r="B1356" i="2" s="1"/>
  <c r="AF1114" i="2"/>
  <c r="AF4313" i="2"/>
  <c r="B4313" i="2" s="1"/>
  <c r="AF3289" i="2"/>
  <c r="B3289" i="2" s="1"/>
  <c r="AF2677" i="2"/>
  <c r="B2677" i="2" s="1"/>
  <c r="AF2421" i="2"/>
  <c r="B2421" i="2" s="1"/>
  <c r="AF2165" i="2"/>
  <c r="B2165" i="2" s="1"/>
  <c r="AF1909" i="2"/>
  <c r="B1909" i="2" s="1"/>
  <c r="AF1653" i="2"/>
  <c r="B1653" i="2" s="1"/>
  <c r="AF1397" i="2"/>
  <c r="B1397" i="2" s="1"/>
  <c r="AF1141" i="2"/>
  <c r="B1141" i="2" s="1"/>
  <c r="AF885" i="2"/>
  <c r="B885" i="2" s="1"/>
  <c r="AF629" i="2"/>
  <c r="B629" i="2" s="1"/>
  <c r="AF373" i="2"/>
  <c r="B373" i="2" s="1"/>
  <c r="AF97" i="2"/>
  <c r="B97" i="2" s="1"/>
  <c r="AF4346" i="2"/>
  <c r="AF3727" i="2"/>
  <c r="AF2999" i="2"/>
  <c r="B2999" i="2" s="1"/>
  <c r="AF2259" i="2"/>
  <c r="B2259" i="2" s="1"/>
  <c r="AF1527" i="2"/>
  <c r="B1527" i="2" s="1"/>
  <c r="AF779" i="2"/>
  <c r="B779" i="2" s="1"/>
  <c r="AF3478" i="2"/>
  <c r="B3478" i="2" s="1"/>
  <c r="AF3350" i="2"/>
  <c r="B3350" i="2" s="1"/>
  <c r="AF3262" i="2"/>
  <c r="B3262" i="2" s="1"/>
  <c r="AF3198" i="2"/>
  <c r="B3198" i="2" s="1"/>
  <c r="AF3134" i="2"/>
  <c r="AF3070" i="2"/>
  <c r="AF3006" i="2"/>
  <c r="B3006" i="2" s="1"/>
  <c r="AF2942" i="2"/>
  <c r="AF2878" i="2"/>
  <c r="AF2814" i="2"/>
  <c r="AF2750" i="2"/>
  <c r="B2750" i="2" s="1"/>
  <c r="AF2686" i="2"/>
  <c r="B2686" i="2" s="1"/>
  <c r="AF2622" i="2"/>
  <c r="B2622" i="2" s="1"/>
  <c r="AF2558" i="2"/>
  <c r="B2558" i="2" s="1"/>
  <c r="AF2494" i="2"/>
  <c r="B2494" i="2" s="1"/>
  <c r="AF2430" i="2"/>
  <c r="B2430" i="2" s="1"/>
  <c r="AF2366" i="2"/>
  <c r="B2366" i="2" s="1"/>
  <c r="AF2302" i="2"/>
  <c r="B2302" i="2" s="1"/>
  <c r="AF2238" i="2"/>
  <c r="B2238" i="2" s="1"/>
  <c r="AF2174" i="2"/>
  <c r="B2174" i="2" s="1"/>
  <c r="AF2110" i="2"/>
  <c r="B2110" i="2" s="1"/>
  <c r="AF2046" i="2"/>
  <c r="B2046" i="2" s="1"/>
  <c r="AF1982" i="2"/>
  <c r="B1982" i="2" s="1"/>
  <c r="AF1862" i="2"/>
  <c r="B1862" i="2" s="1"/>
  <c r="AF1730" i="2"/>
  <c r="B1730" i="2" s="1"/>
  <c r="AF1606" i="2"/>
  <c r="B1606" i="2" s="1"/>
  <c r="AF1474" i="2"/>
  <c r="B1474" i="2" s="1"/>
  <c r="AF1346" i="2"/>
  <c r="B1346" i="2" s="1"/>
  <c r="AF1218" i="2"/>
  <c r="B1218" i="2" s="1"/>
  <c r="AF1094" i="2"/>
  <c r="B1094" i="2" s="1"/>
  <c r="AF966" i="2"/>
  <c r="B966" i="2" s="1"/>
  <c r="AF838" i="2"/>
  <c r="B838" i="2" s="1"/>
  <c r="AF706" i="2"/>
  <c r="B706" i="2" s="1"/>
  <c r="AF582" i="2"/>
  <c r="B582" i="2" s="1"/>
  <c r="AF454" i="2"/>
  <c r="B454" i="2" s="1"/>
  <c r="AF322" i="2"/>
  <c r="B322" i="2" s="1"/>
  <c r="AF166" i="2"/>
  <c r="B166" i="2" s="1"/>
  <c r="AF252" i="2"/>
  <c r="B252" i="2" s="1"/>
  <c r="AF172" i="2"/>
  <c r="B172" i="2" s="1"/>
  <c r="AF108" i="2"/>
  <c r="B108" i="2" s="1"/>
  <c r="AF44" i="2"/>
  <c r="B44" i="2" s="1"/>
  <c r="AF4472" i="2"/>
  <c r="B4472" i="2" s="1"/>
  <c r="AF4387" i="2"/>
  <c r="B4387" i="2" s="1"/>
  <c r="AF4302" i="2"/>
  <c r="B4302" i="2" s="1"/>
  <c r="AF4216" i="2"/>
  <c r="B4216" i="2" s="1"/>
  <c r="AF4131" i="2"/>
  <c r="B4131" i="2" s="1"/>
  <c r="AF4046" i="2"/>
  <c r="B4046" i="2" s="1"/>
  <c r="AF3960" i="2"/>
  <c r="B3960" i="2" s="1"/>
  <c r="AF3875" i="2"/>
  <c r="B3875" i="2" s="1"/>
  <c r="AF3790" i="2"/>
  <c r="B3790" i="2" s="1"/>
  <c r="AF3704" i="2"/>
  <c r="B3704" i="2" s="1"/>
  <c r="AF3619" i="2"/>
  <c r="B3619" i="2" s="1"/>
  <c r="AF3534" i="2"/>
  <c r="B3534" i="2" s="1"/>
  <c r="AF3388" i="2"/>
  <c r="B3388" i="2" s="1"/>
  <c r="AF3132" i="2"/>
  <c r="B3132" i="2" s="1"/>
  <c r="AF2876" i="2"/>
  <c r="B2876" i="2" s="1"/>
  <c r="AF2620" i="2"/>
  <c r="B2620" i="2" s="1"/>
  <c r="AF2364" i="2"/>
  <c r="B2364" i="2" s="1"/>
  <c r="AF2236" i="2"/>
  <c r="B2236" i="2" s="1"/>
  <c r="AF2108" i="2"/>
  <c r="B2108" i="2" s="1"/>
  <c r="AF1980" i="2"/>
  <c r="B1980" i="2" s="1"/>
  <c r="AF1852" i="2"/>
  <c r="B1852" i="2" s="1"/>
  <c r="AF1724" i="2"/>
  <c r="B1724" i="2" s="1"/>
  <c r="AF1596" i="2"/>
  <c r="B1596" i="2" s="1"/>
  <c r="AF1468" i="2"/>
  <c r="B1468" i="2" s="1"/>
  <c r="AF1340" i="2"/>
  <c r="B1340" i="2" s="1"/>
  <c r="AF1260" i="2"/>
  <c r="B1260" i="2" s="1"/>
  <c r="AF1196" i="2"/>
  <c r="B1196" i="2" s="1"/>
  <c r="AF1132" i="2"/>
  <c r="B1132" i="2" s="1"/>
  <c r="AF1068" i="2"/>
  <c r="B1068" i="2" s="1"/>
  <c r="AF1004" i="2"/>
  <c r="B1004" i="2" s="1"/>
  <c r="AF940" i="2"/>
  <c r="B940" i="2" s="1"/>
  <c r="AF876" i="2"/>
  <c r="B876" i="2" s="1"/>
  <c r="AF812" i="2"/>
  <c r="B812" i="2" s="1"/>
  <c r="AF748" i="2"/>
  <c r="B748" i="2" s="1"/>
  <c r="AF684" i="2"/>
  <c r="B684" i="2" s="1"/>
  <c r="AF620" i="2"/>
  <c r="B620" i="2" s="1"/>
  <c r="AF556" i="2"/>
  <c r="B556" i="2" s="1"/>
  <c r="AF492" i="2"/>
  <c r="B492" i="2" s="1"/>
  <c r="AF428" i="2"/>
  <c r="B428" i="2" s="1"/>
  <c r="AF364" i="2"/>
  <c r="B364" i="2" s="1"/>
  <c r="AF300" i="2"/>
  <c r="B300" i="2" s="1"/>
  <c r="AF227" i="2"/>
  <c r="B227" i="2" s="1"/>
  <c r="AF119" i="2"/>
  <c r="B119" i="2" s="1"/>
  <c r="AF988" i="2"/>
  <c r="B988" i="2" s="1"/>
  <c r="AF796" i="2"/>
  <c r="B796" i="2" s="1"/>
  <c r="AF668" i="2"/>
  <c r="B668" i="2" s="1"/>
  <c r="AF540" i="2"/>
  <c r="B540" i="2" s="1"/>
  <c r="AF476" i="2"/>
  <c r="B476" i="2" s="1"/>
  <c r="AF348" i="2"/>
  <c r="B348" i="2" s="1"/>
  <c r="AF284" i="2"/>
  <c r="B284" i="2" s="1"/>
  <c r="AF87" i="2"/>
  <c r="B87" i="2" s="1"/>
  <c r="AF949" i="2"/>
  <c r="B949" i="2" s="1"/>
  <c r="AF1711" i="2"/>
  <c r="B1711" i="2" s="1"/>
  <c r="AF3510" i="2"/>
  <c r="B3510" i="2" s="1"/>
  <c r="AF3278" i="2"/>
  <c r="B3278" i="2" s="1"/>
  <c r="AF3150" i="2"/>
  <c r="B3150" i="2" s="1"/>
  <c r="AF3022" i="2"/>
  <c r="B3022" i="2" s="1"/>
  <c r="AF2830" i="2"/>
  <c r="B2830" i="2" s="1"/>
  <c r="AF2702" i="2"/>
  <c r="B2702" i="2" s="1"/>
  <c r="AF2510" i="2"/>
  <c r="B2510" i="2" s="1"/>
  <c r="AF2318" i="2"/>
  <c r="B2318" i="2" s="1"/>
  <c r="AF2126" i="2"/>
  <c r="B2126" i="2" s="1"/>
  <c r="AF1894" i="2"/>
  <c r="B1894" i="2" s="1"/>
  <c r="AF1506" i="2"/>
  <c r="B1506" i="2" s="1"/>
  <c r="AF1126" i="2"/>
  <c r="B1126" i="2" s="1"/>
  <c r="AF870" i="2"/>
  <c r="B870" i="2" s="1"/>
  <c r="AF486" i="2"/>
  <c r="B486" i="2" s="1"/>
  <c r="AF26" i="2"/>
  <c r="B26" i="2" s="1"/>
  <c r="AF60" i="2"/>
  <c r="B60" i="2" s="1"/>
  <c r="AF4408" i="2"/>
  <c r="B4408" i="2" s="1"/>
  <c r="AF4152" i="2"/>
  <c r="B4152" i="2" s="1"/>
  <c r="AF3896" i="2"/>
  <c r="B3896" i="2" s="1"/>
  <c r="AF3726" i="2"/>
  <c r="B3726" i="2" s="1"/>
  <c r="AF3447" i="2"/>
  <c r="AF2684" i="2"/>
  <c r="B2684" i="2" s="1"/>
  <c r="AF2268" i="2"/>
  <c r="B2268" i="2" s="1"/>
  <c r="AF2012" i="2"/>
  <c r="B2012" i="2" s="1"/>
  <c r="AF1628" i="2"/>
  <c r="B1628" i="2" s="1"/>
  <c r="AF1276" i="2"/>
  <c r="B1276" i="2" s="1"/>
  <c r="AF1084" i="2"/>
  <c r="B1084" i="2" s="1"/>
  <c r="AF892" i="2"/>
  <c r="B892" i="2" s="1"/>
  <c r="AF764" i="2"/>
  <c r="B764" i="2" s="1"/>
  <c r="AF572" i="2"/>
  <c r="AF380" i="2"/>
  <c r="B380" i="2" s="1"/>
  <c r="AF248" i="2"/>
  <c r="B248" i="2" s="1"/>
  <c r="AF2423" i="2"/>
  <c r="AF4057" i="2"/>
  <c r="B4057" i="2" s="1"/>
  <c r="AF3033" i="2"/>
  <c r="B3033" i="2" s="1"/>
  <c r="AF2613" i="2"/>
  <c r="B2613" i="2" s="1"/>
  <c r="AF2357" i="2"/>
  <c r="B2357" i="2" s="1"/>
  <c r="AF2101" i="2"/>
  <c r="B2101" i="2" s="1"/>
  <c r="AF1845" i="2"/>
  <c r="B1845" i="2" s="1"/>
  <c r="AF1589" i="2"/>
  <c r="B1589" i="2" s="1"/>
  <c r="AF1333" i="2"/>
  <c r="B1333" i="2" s="1"/>
  <c r="AF1077" i="2"/>
  <c r="B1077" i="2" s="1"/>
  <c r="AF821" i="2"/>
  <c r="B821" i="2" s="1"/>
  <c r="AF565" i="2"/>
  <c r="B565" i="2" s="1"/>
  <c r="AF309" i="2"/>
  <c r="B309" i="2" s="1"/>
  <c r="AF33" i="2"/>
  <c r="B33" i="2" s="1"/>
  <c r="AF4207" i="2"/>
  <c r="AF3578" i="2"/>
  <c r="AF2811" i="2"/>
  <c r="B2811" i="2" s="1"/>
  <c r="AF2079" i="2"/>
  <c r="B2079" i="2" s="1"/>
  <c r="AF1343" i="2"/>
  <c r="B1343" i="2" s="1"/>
  <c r="AF579" i="2"/>
  <c r="B579" i="2" s="1"/>
  <c r="AF4055" i="2"/>
  <c r="AF3446" i="2"/>
  <c r="B3446" i="2" s="1"/>
  <c r="AF3318" i="2"/>
  <c r="B3318" i="2" s="1"/>
  <c r="AF3246" i="2"/>
  <c r="B3246" i="2" s="1"/>
  <c r="AF3182" i="2"/>
  <c r="B3182" i="2" s="1"/>
  <c r="AF3118" i="2"/>
  <c r="B3118" i="2" s="1"/>
  <c r="AF3054" i="2"/>
  <c r="B3054" i="2" s="1"/>
  <c r="AF2990" i="2"/>
  <c r="B2990" i="2" s="1"/>
  <c r="AF2926" i="2"/>
  <c r="B2926" i="2" s="1"/>
  <c r="AF2862" i="2"/>
  <c r="B2862" i="2" s="1"/>
  <c r="AF2798" i="2"/>
  <c r="B2798" i="2" s="1"/>
  <c r="AF2734" i="2"/>
  <c r="B2734" i="2" s="1"/>
  <c r="AF2670" i="2"/>
  <c r="B2670" i="2" s="1"/>
  <c r="AF2606" i="2"/>
  <c r="B2606" i="2" s="1"/>
  <c r="AF2542" i="2"/>
  <c r="B2542" i="2" s="1"/>
  <c r="AF2478" i="2"/>
  <c r="B2478" i="2" s="1"/>
  <c r="AF2414" i="2"/>
  <c r="B2414" i="2" s="1"/>
  <c r="AF2350" i="2"/>
  <c r="B2350" i="2" s="1"/>
  <c r="AF2286" i="2"/>
  <c r="B2286" i="2" s="1"/>
  <c r="AF2222" i="2"/>
  <c r="B2222" i="2" s="1"/>
  <c r="AF2158" i="2"/>
  <c r="B2158" i="2" s="1"/>
  <c r="AF2094" i="2"/>
  <c r="B2094" i="2" s="1"/>
  <c r="AF2030" i="2"/>
  <c r="B2030" i="2" s="1"/>
  <c r="AF1954" i="2"/>
  <c r="B1954" i="2" s="1"/>
  <c r="AF1830" i="2"/>
  <c r="B1830" i="2" s="1"/>
  <c r="AF1698" i="2"/>
  <c r="B1698" i="2" s="1"/>
  <c r="AF1570" i="2"/>
  <c r="B1570" i="2" s="1"/>
  <c r="AF1442" i="2"/>
  <c r="B1442" i="2" s="1"/>
  <c r="AF1314" i="2"/>
  <c r="B1314" i="2" s="1"/>
  <c r="AF1190" i="2"/>
  <c r="B1190" i="2" s="1"/>
  <c r="AF1058" i="2"/>
  <c r="B1058" i="2" s="1"/>
  <c r="AF934" i="2"/>
  <c r="B934" i="2" s="1"/>
  <c r="AF810" i="2"/>
  <c r="B810" i="2" s="1"/>
  <c r="AF678" i="2"/>
  <c r="B678" i="2" s="1"/>
  <c r="AF550" i="2"/>
  <c r="B550" i="2" s="1"/>
  <c r="AF422" i="2"/>
  <c r="B422" i="2" s="1"/>
  <c r="AF290" i="2"/>
  <c r="B290" i="2" s="1"/>
  <c r="AF118" i="2"/>
  <c r="B118" i="2" s="1"/>
  <c r="AF228" i="2"/>
  <c r="B228" i="2" s="1"/>
  <c r="AF156" i="2"/>
  <c r="B156" i="2" s="1"/>
  <c r="AF92" i="2"/>
  <c r="B92" i="2" s="1"/>
  <c r="AF28" i="2"/>
  <c r="B28" i="2" s="1"/>
  <c r="AF4451" i="2"/>
  <c r="B4451" i="2" s="1"/>
  <c r="AF4366" i="2"/>
  <c r="B4366" i="2" s="1"/>
  <c r="AF4280" i="2"/>
  <c r="B4280" i="2" s="1"/>
  <c r="AF4195" i="2"/>
  <c r="AF4110" i="2"/>
  <c r="B4110" i="2" s="1"/>
  <c r="AF4024" i="2"/>
  <c r="B4024" i="2" s="1"/>
  <c r="AF3939" i="2"/>
  <c r="AF3854" i="2"/>
  <c r="B3854" i="2" s="1"/>
  <c r="AF3768" i="2"/>
  <c r="B3768" i="2" s="1"/>
  <c r="AF3683" i="2"/>
  <c r="B3683" i="2" s="1"/>
  <c r="AF3598" i="2"/>
  <c r="B3598" i="2" s="1"/>
  <c r="AF3511" i="2"/>
  <c r="AF3324" i="2"/>
  <c r="B3324" i="2" s="1"/>
  <c r="AF3068" i="2"/>
  <c r="B3068" i="2" s="1"/>
  <c r="AF2812" i="2"/>
  <c r="B2812" i="2" s="1"/>
  <c r="AF2556" i="2"/>
  <c r="B2556" i="2" s="1"/>
  <c r="AF2332" i="2"/>
  <c r="B2332" i="2" s="1"/>
  <c r="AF2204" i="2"/>
  <c r="B2204" i="2" s="1"/>
  <c r="AF2076" i="2"/>
  <c r="B2076" i="2" s="1"/>
  <c r="AF1948" i="2"/>
  <c r="B1948" i="2" s="1"/>
  <c r="AF1820" i="2"/>
  <c r="B1820" i="2" s="1"/>
  <c r="AF1692" i="2"/>
  <c r="B1692" i="2" s="1"/>
  <c r="AF1564" i="2"/>
  <c r="B1564" i="2" s="1"/>
  <c r="AF1436" i="2"/>
  <c r="B1436" i="2" s="1"/>
  <c r="AF1308" i="2"/>
  <c r="B1308" i="2" s="1"/>
  <c r="AF1244" i="2"/>
  <c r="B1244" i="2" s="1"/>
  <c r="AF1180" i="2"/>
  <c r="B1180" i="2" s="1"/>
  <c r="AF1116" i="2"/>
  <c r="B1116" i="2" s="1"/>
  <c r="AF1052" i="2"/>
  <c r="B1052" i="2" s="1"/>
  <c r="AF924" i="2"/>
  <c r="B924" i="2" s="1"/>
  <c r="AF860" i="2"/>
  <c r="B860" i="2" s="1"/>
  <c r="AF732" i="2"/>
  <c r="B732" i="2" s="1"/>
  <c r="AF604" i="2"/>
  <c r="B604" i="2" s="1"/>
  <c r="AF412" i="2"/>
  <c r="B412" i="2" s="1"/>
  <c r="AF205" i="2"/>
  <c r="B205" i="2" s="1"/>
  <c r="AF437" i="2"/>
  <c r="B437" i="2" s="1"/>
  <c r="AF2958" i="2"/>
  <c r="B2958" i="2" s="1"/>
  <c r="AF2638" i="2"/>
  <c r="B2638" i="2" s="1"/>
  <c r="AF2446" i="2"/>
  <c r="B2446" i="2" s="1"/>
  <c r="AF2254" i="2"/>
  <c r="B2254" i="2" s="1"/>
  <c r="AF2062" i="2"/>
  <c r="B2062" i="2" s="1"/>
  <c r="AF1762" i="2"/>
  <c r="B1762" i="2" s="1"/>
  <c r="AF1250" i="2"/>
  <c r="B1250" i="2" s="1"/>
  <c r="AF742" i="2"/>
  <c r="B742" i="2" s="1"/>
  <c r="AF354" i="2"/>
  <c r="B354" i="2" s="1"/>
  <c r="AF188" i="2"/>
  <c r="B188" i="2" s="1"/>
  <c r="AF4323" i="2"/>
  <c r="B4323" i="2" s="1"/>
  <c r="AF4067" i="2"/>
  <c r="AF3640" i="2"/>
  <c r="B3640" i="2" s="1"/>
  <c r="AF3196" i="2"/>
  <c r="B3196" i="2" s="1"/>
  <c r="AF2428" i="2"/>
  <c r="B2428" i="2" s="1"/>
  <c r="AF1884" i="2"/>
  <c r="B1884" i="2" s="1"/>
  <c r="AF1500" i="2"/>
  <c r="B1500" i="2" s="1"/>
  <c r="AF1212" i="2"/>
  <c r="B1212" i="2" s="1"/>
  <c r="AF956" i="2"/>
  <c r="B956" i="2" s="1"/>
  <c r="AF700" i="2"/>
  <c r="B700" i="2" s="1"/>
  <c r="AF508" i="2"/>
  <c r="B508" i="2" s="1"/>
  <c r="AF316" i="2"/>
  <c r="B316" i="2" s="1"/>
  <c r="AF83" i="2"/>
  <c r="B83" i="2" s="1"/>
  <c r="AF3801" i="2"/>
  <c r="B3801" i="2" s="1"/>
  <c r="AF2825" i="2"/>
  <c r="B2825" i="2" s="1"/>
  <c r="AF2549" i="2"/>
  <c r="B2549" i="2" s="1"/>
  <c r="AF2293" i="2"/>
  <c r="B2293" i="2" s="1"/>
  <c r="AF2037" i="2"/>
  <c r="B2037" i="2" s="1"/>
  <c r="AF1781" i="2"/>
  <c r="B1781" i="2" s="1"/>
  <c r="AF1525" i="2"/>
  <c r="B1525" i="2" s="1"/>
  <c r="AF1269" i="2"/>
  <c r="B1269" i="2" s="1"/>
  <c r="AF1013" i="2"/>
  <c r="B1013" i="2" s="1"/>
  <c r="AF757" i="2"/>
  <c r="B757" i="2" s="1"/>
  <c r="AF501" i="2"/>
  <c r="B501" i="2" s="1"/>
  <c r="AF241" i="2"/>
  <c r="B241" i="2" s="1"/>
  <c r="AF4058" i="2"/>
  <c r="AF3387" i="2"/>
  <c r="B3387" i="2" s="1"/>
  <c r="AF2635" i="2"/>
  <c r="B2635" i="2" s="1"/>
  <c r="AF1895" i="2"/>
  <c r="B1895" i="2" s="1"/>
  <c r="AF1159" i="2"/>
  <c r="B1159" i="2" s="1"/>
  <c r="AF403" i="2"/>
  <c r="B403" i="2" s="1"/>
  <c r="AF3687" i="2"/>
  <c r="B3687" i="2" s="1"/>
  <c r="AF3414" i="2"/>
  <c r="B3414" i="2" s="1"/>
  <c r="AF3294" i="2"/>
  <c r="B3294" i="2" s="1"/>
  <c r="AF3230" i="2"/>
  <c r="B3230" i="2" s="1"/>
  <c r="AF3166" i="2"/>
  <c r="B3166" i="2" s="1"/>
  <c r="AF3102" i="2"/>
  <c r="B3102" i="2" s="1"/>
  <c r="AF3038" i="2"/>
  <c r="B3038" i="2" s="1"/>
  <c r="AF2974" i="2"/>
  <c r="B2974" i="2" s="1"/>
  <c r="AF2910" i="2"/>
  <c r="B2910" i="2" s="1"/>
  <c r="AF2846" i="2"/>
  <c r="B2846" i="2" s="1"/>
  <c r="AF2782" i="2"/>
  <c r="B2782" i="2" s="1"/>
  <c r="AF2718" i="2"/>
  <c r="B2718" i="2" s="1"/>
  <c r="AF2654" i="2"/>
  <c r="B2654" i="2" s="1"/>
  <c r="AF2590" i="2"/>
  <c r="B2590" i="2" s="1"/>
  <c r="AF2526" i="2"/>
  <c r="B2526" i="2" s="1"/>
  <c r="AF2462" i="2"/>
  <c r="B2462" i="2" s="1"/>
  <c r="AF2398" i="2"/>
  <c r="B2398" i="2" s="1"/>
  <c r="AF2334" i="2"/>
  <c r="B2334" i="2" s="1"/>
  <c r="AF2270" i="2"/>
  <c r="B2270" i="2" s="1"/>
  <c r="AF2206" i="2"/>
  <c r="B2206" i="2" s="1"/>
  <c r="AF2142" i="2"/>
  <c r="B2142" i="2" s="1"/>
  <c r="AF2078" i="2"/>
  <c r="B2078" i="2" s="1"/>
  <c r="AF2014" i="2"/>
  <c r="B2014" i="2" s="1"/>
  <c r="AF1926" i="2"/>
  <c r="B1926" i="2" s="1"/>
  <c r="AF1794" i="2"/>
  <c r="B1794" i="2" s="1"/>
  <c r="AF1666" i="2"/>
  <c r="B1666" i="2" s="1"/>
  <c r="AF1538" i="2"/>
  <c r="B1538" i="2" s="1"/>
  <c r="AF1414" i="2"/>
  <c r="B1414" i="2" s="1"/>
  <c r="AF1286" i="2"/>
  <c r="B1286" i="2" s="1"/>
  <c r="AF1154" i="2"/>
  <c r="B1154" i="2" s="1"/>
  <c r="AF1026" i="2"/>
  <c r="B1026" i="2" s="1"/>
  <c r="AF902" i="2"/>
  <c r="B902" i="2" s="1"/>
  <c r="AF778" i="2"/>
  <c r="B778" i="2" s="1"/>
  <c r="AF646" i="2"/>
  <c r="B646" i="2" s="1"/>
  <c r="AF518" i="2"/>
  <c r="B518" i="2" s="1"/>
  <c r="AF390" i="2"/>
  <c r="B390" i="2" s="1"/>
  <c r="AF262" i="2"/>
  <c r="B262" i="2" s="1"/>
  <c r="AF70" i="2"/>
  <c r="B70" i="2" s="1"/>
  <c r="AF208" i="2"/>
  <c r="B208" i="2" s="1"/>
  <c r="AF140" i="2"/>
  <c r="B140" i="2" s="1"/>
  <c r="AF76" i="2"/>
  <c r="B76" i="2" s="1"/>
  <c r="AF12" i="2"/>
  <c r="B12" i="2" s="1"/>
  <c r="AF4430" i="2"/>
  <c r="B4430" i="2" s="1"/>
  <c r="AF4344" i="2"/>
  <c r="AF4259" i="2"/>
  <c r="B4259" i="2" s="1"/>
  <c r="AF4174" i="2"/>
  <c r="B4174" i="2" s="1"/>
  <c r="AF4088" i="2"/>
  <c r="B4088" i="2" s="1"/>
  <c r="AF4003" i="2"/>
  <c r="B4003" i="2" s="1"/>
  <c r="AF3918" i="2"/>
  <c r="B3918" i="2" s="1"/>
  <c r="AF3832" i="2"/>
  <c r="B3832" i="2" s="1"/>
  <c r="AF3747" i="2"/>
  <c r="AF3662" i="2"/>
  <c r="B3662" i="2" s="1"/>
  <c r="AF3576" i="2"/>
  <c r="B3576" i="2" s="1"/>
  <c r="AF3479" i="2"/>
  <c r="B3479" i="2" s="1"/>
  <c r="AF3260" i="2"/>
  <c r="B3260" i="2" s="1"/>
  <c r="AF3004" i="2"/>
  <c r="B3004" i="2" s="1"/>
  <c r="AF2748" i="2"/>
  <c r="B2748" i="2" s="1"/>
  <c r="AF2492" i="2"/>
  <c r="B2492" i="2" s="1"/>
  <c r="AF2300" i="2"/>
  <c r="B2300" i="2" s="1"/>
  <c r="AF2172" i="2"/>
  <c r="B2172" i="2" s="1"/>
  <c r="AF2044" i="2"/>
  <c r="B2044" i="2" s="1"/>
  <c r="AF1916" i="2"/>
  <c r="B1916" i="2" s="1"/>
  <c r="AF1788" i="2"/>
  <c r="B1788" i="2" s="1"/>
  <c r="AF1660" i="2"/>
  <c r="B1660" i="2" s="1"/>
  <c r="AF1532" i="2"/>
  <c r="B1532" i="2" s="1"/>
  <c r="AF1404" i="2"/>
  <c r="B1404" i="2" s="1"/>
  <c r="AF1292" i="2"/>
  <c r="B1292" i="2" s="1"/>
  <c r="AF1228" i="2"/>
  <c r="B1228" i="2" s="1"/>
  <c r="AF1164" i="2"/>
  <c r="B1164" i="2" s="1"/>
  <c r="AF1100" i="2"/>
  <c r="B1100" i="2" s="1"/>
  <c r="AF1036" i="2"/>
  <c r="B1036" i="2" s="1"/>
  <c r="AF972" i="2"/>
  <c r="B972" i="2" s="1"/>
  <c r="AF908" i="2"/>
  <c r="B908" i="2" s="1"/>
  <c r="AF844" i="2"/>
  <c r="B844" i="2" s="1"/>
  <c r="AF780" i="2"/>
  <c r="B780" i="2" s="1"/>
  <c r="AF716" i="2"/>
  <c r="B716" i="2" s="1"/>
  <c r="AF652" i="2"/>
  <c r="B652" i="2" s="1"/>
  <c r="AF588" i="2"/>
  <c r="B588" i="2" s="1"/>
  <c r="AF524" i="2"/>
  <c r="B524" i="2" s="1"/>
  <c r="AF460" i="2"/>
  <c r="B460" i="2" s="1"/>
  <c r="AF396" i="2"/>
  <c r="B396" i="2" s="1"/>
  <c r="AF332" i="2"/>
  <c r="B332" i="2" s="1"/>
  <c r="AF268" i="2"/>
  <c r="B268" i="2" s="1"/>
  <c r="AF183" i="2"/>
  <c r="B183" i="2" s="1"/>
  <c r="AF55" i="2"/>
  <c r="B55" i="2" s="1"/>
  <c r="AF3545" i="2"/>
  <c r="B3545" i="2" s="1"/>
  <c r="AF2741" i="2"/>
  <c r="B2741" i="2" s="1"/>
  <c r="AF2485" i="2"/>
  <c r="B2485" i="2" s="1"/>
  <c r="AF2229" i="2"/>
  <c r="B2229" i="2" s="1"/>
  <c r="AF1973" i="2"/>
  <c r="B1973" i="2" s="1"/>
  <c r="AF1717" i="2"/>
  <c r="B1717" i="2" s="1"/>
  <c r="AF1461" i="2"/>
  <c r="B1461" i="2" s="1"/>
  <c r="AF1205" i="2"/>
  <c r="B1205" i="2" s="1"/>
  <c r="AF693" i="2"/>
  <c r="B693" i="2" s="1"/>
  <c r="AF161" i="2"/>
  <c r="B161" i="2" s="1"/>
  <c r="AF4506" i="2"/>
  <c r="AF3898" i="2"/>
  <c r="AF3195" i="2"/>
  <c r="B3195" i="2" s="1"/>
  <c r="AF2455" i="2"/>
  <c r="B2455" i="2" s="1"/>
  <c r="AF967" i="2"/>
  <c r="B967" i="2" s="1"/>
  <c r="AF199" i="2"/>
  <c r="B199" i="2" s="1"/>
  <c r="AF3382" i="2"/>
  <c r="B3382" i="2" s="1"/>
  <c r="AF3214" i="2"/>
  <c r="B3214" i="2" s="1"/>
  <c r="AF3086" i="2"/>
  <c r="B3086" i="2" s="1"/>
  <c r="AF2894" i="2"/>
  <c r="B2894" i="2" s="1"/>
  <c r="AF2766" i="2"/>
  <c r="B2766" i="2" s="1"/>
  <c r="AF2574" i="2"/>
  <c r="B2574" i="2" s="1"/>
  <c r="AF2382" i="2"/>
  <c r="B2382" i="2" s="1"/>
  <c r="AF2190" i="2"/>
  <c r="B2190" i="2" s="1"/>
  <c r="AF1998" i="2"/>
  <c r="B1998" i="2" s="1"/>
  <c r="AF1638" i="2"/>
  <c r="B1638" i="2" s="1"/>
  <c r="AF1378" i="2"/>
  <c r="B1378" i="2" s="1"/>
  <c r="AF994" i="2"/>
  <c r="B994" i="2" s="1"/>
  <c r="AF614" i="2"/>
  <c r="B614" i="2" s="1"/>
  <c r="AF214" i="2"/>
  <c r="B214" i="2" s="1"/>
  <c r="AF124" i="2"/>
  <c r="B124" i="2" s="1"/>
  <c r="AF4494" i="2"/>
  <c r="B4494" i="2" s="1"/>
  <c r="AF4238" i="2"/>
  <c r="B4238" i="2" s="1"/>
  <c r="AF3982" i="2"/>
  <c r="B3982" i="2" s="1"/>
  <c r="AF3811" i="2"/>
  <c r="B3811" i="2" s="1"/>
  <c r="AF3555" i="2"/>
  <c r="B3555" i="2" s="1"/>
  <c r="AF2940" i="2"/>
  <c r="B2940" i="2" s="1"/>
  <c r="AF2140" i="2"/>
  <c r="B2140" i="2" s="1"/>
  <c r="AF1756" i="2"/>
  <c r="B1756" i="2" s="1"/>
  <c r="AF1372" i="2"/>
  <c r="B1372" i="2" s="1"/>
  <c r="AF1148" i="2"/>
  <c r="B1148" i="2" s="1"/>
  <c r="AF1020" i="2"/>
  <c r="B1020" i="2" s="1"/>
  <c r="AF828" i="2"/>
  <c r="AF636" i="2"/>
  <c r="B636" i="2" s="1"/>
  <c r="AF444" i="2"/>
  <c r="B444" i="2" s="1"/>
  <c r="AF151" i="2"/>
  <c r="B151" i="2" s="1"/>
  <c r="AF23" i="2"/>
  <c r="B23" i="2" s="1"/>
  <c r="U22" i="6"/>
  <c r="U33" i="6"/>
  <c r="L10" i="6" a="1"/>
  <c r="L20" i="6" a="1"/>
  <c r="U12" i="6"/>
  <c r="L31" i="6" a="1"/>
  <c r="B3735" i="2" l="1"/>
  <c r="B4239" i="2"/>
  <c r="B3827" i="2"/>
  <c r="B2435" i="2"/>
  <c r="B774" i="2"/>
  <c r="B1266" i="2"/>
  <c r="B563" i="2"/>
  <c r="B4207" i="2"/>
  <c r="B1114" i="2"/>
  <c r="B1274" i="2"/>
  <c r="B879" i="2"/>
  <c r="B182" i="2"/>
  <c r="B723" i="2"/>
  <c r="B1047" i="2"/>
  <c r="B554" i="2"/>
  <c r="B3331" i="2"/>
  <c r="B530" i="2"/>
  <c r="B3027" i="2"/>
  <c r="B223" i="2"/>
  <c r="B2939" i="2"/>
  <c r="B575" i="2"/>
  <c r="B378" i="2"/>
  <c r="B1438" i="2"/>
  <c r="B2907" i="2"/>
  <c r="B218" i="2"/>
  <c r="B738" i="2"/>
  <c r="B903" i="2"/>
  <c r="B1859" i="2"/>
  <c r="B2263" i="2"/>
  <c r="B1078" i="2"/>
  <c r="B651" i="2"/>
  <c r="B235" i="2"/>
  <c r="B3623" i="2"/>
  <c r="B538" i="2"/>
  <c r="B3307" i="2"/>
  <c r="B2347" i="2"/>
  <c r="B618" i="2"/>
  <c r="B27" i="2"/>
  <c r="B30" i="2"/>
  <c r="B1766" i="2"/>
  <c r="B675" i="2"/>
  <c r="B798" i="2"/>
  <c r="B394" i="2"/>
  <c r="B1567" i="2"/>
  <c r="B2359" i="2"/>
  <c r="B2763" i="2"/>
  <c r="B247" i="2"/>
  <c r="B1487" i="2"/>
  <c r="B711" i="2"/>
  <c r="B3515" i="2"/>
  <c r="B1486" i="2"/>
  <c r="B158" i="2"/>
  <c r="B3975" i="2"/>
  <c r="B1054" i="2"/>
  <c r="B1183" i="2"/>
  <c r="B642" i="2"/>
  <c r="B490" i="2"/>
  <c r="B1258" i="2"/>
  <c r="B1238" i="2"/>
  <c r="B595" i="2"/>
  <c r="B1358" i="2"/>
  <c r="B426" i="2"/>
  <c r="B1590" i="2"/>
  <c r="B3939" i="2"/>
  <c r="B3447" i="2"/>
  <c r="B4403" i="2"/>
  <c r="B602" i="2"/>
  <c r="B91" i="2"/>
  <c r="B506" i="2"/>
  <c r="B1566" i="2"/>
  <c r="B1775" i="2"/>
  <c r="B987" i="2"/>
  <c r="B1391" i="2"/>
  <c r="B770" i="2"/>
  <c r="B1282" i="2"/>
  <c r="B1083" i="2"/>
  <c r="B187" i="2"/>
  <c r="B2719" i="2"/>
  <c r="B3427" i="2"/>
  <c r="B342" i="2"/>
  <c r="B850" i="2"/>
  <c r="B1106" i="2"/>
  <c r="B783" i="2"/>
  <c r="B4475" i="2"/>
  <c r="B259" i="2"/>
  <c r="B954" i="2"/>
  <c r="B2643" i="2"/>
  <c r="B1062" i="2"/>
  <c r="B1574" i="2"/>
  <c r="B98" i="2"/>
  <c r="B1162" i="2"/>
  <c r="B1418" i="2"/>
  <c r="B1678" i="2"/>
  <c r="B1959" i="2"/>
  <c r="B66" i="2"/>
  <c r="B882" i="2"/>
  <c r="B1398" i="2"/>
  <c r="B1650" i="2"/>
  <c r="B1790" i="2"/>
  <c r="B1199" i="2"/>
  <c r="B379" i="2"/>
  <c r="B3659" i="2"/>
  <c r="B1267" i="2"/>
  <c r="B2878" i="2"/>
  <c r="B3163" i="2"/>
  <c r="B4138" i="2"/>
  <c r="B1502" i="2"/>
  <c r="B4311" i="2"/>
  <c r="B578" i="2"/>
  <c r="B1090" i="2"/>
  <c r="B1350" i="2"/>
  <c r="B1647" i="2"/>
  <c r="B2447" i="2"/>
  <c r="B3187" i="2"/>
  <c r="B2103" i="2"/>
  <c r="B1611" i="2"/>
  <c r="B2411" i="2"/>
  <c r="B914" i="2"/>
  <c r="B451" i="2"/>
  <c r="B1951" i="2"/>
  <c r="B1155" i="2"/>
  <c r="B1119" i="2"/>
  <c r="B3746" i="2"/>
  <c r="B3539" i="2"/>
  <c r="B1626" i="2"/>
  <c r="B4271" i="2"/>
  <c r="B3551" i="2"/>
  <c r="B170" i="2"/>
  <c r="B1210" i="2"/>
  <c r="B1139" i="2"/>
  <c r="B42" i="2"/>
  <c r="B358" i="2"/>
  <c r="B610" i="2"/>
  <c r="B2879" i="2"/>
  <c r="B458" i="2"/>
  <c r="B718" i="2"/>
  <c r="B771" i="2"/>
  <c r="B2059" i="2"/>
  <c r="B2459" i="2"/>
  <c r="B547" i="2"/>
  <c r="B1295" i="2"/>
  <c r="B1774" i="2"/>
  <c r="B2699" i="2"/>
  <c r="B3954" i="2"/>
  <c r="B3747" i="2"/>
  <c r="B4487" i="2"/>
  <c r="B1022" i="2"/>
  <c r="B4263" i="2"/>
  <c r="B318" i="2"/>
  <c r="B1670" i="2"/>
  <c r="B355" i="2"/>
  <c r="B2919" i="2"/>
  <c r="B1798" i="2"/>
  <c r="B978" i="2"/>
  <c r="B1750" i="2"/>
  <c r="B815" i="2"/>
  <c r="B1339" i="2"/>
  <c r="B1806" i="2"/>
  <c r="B4067" i="2"/>
  <c r="B2219" i="2"/>
  <c r="B2327" i="2"/>
  <c r="B1178" i="2"/>
  <c r="B1171" i="2"/>
  <c r="B442" i="2"/>
  <c r="B418" i="2"/>
  <c r="B2607" i="2"/>
  <c r="B1290" i="2"/>
  <c r="B1858" i="2"/>
  <c r="B1014" i="2"/>
  <c r="B1526" i="2"/>
  <c r="B995" i="2"/>
  <c r="B1311" i="2"/>
  <c r="B895" i="2"/>
  <c r="B1271" i="2"/>
  <c r="B4322" i="2"/>
  <c r="B3583" i="2"/>
  <c r="B570" i="2"/>
  <c r="B3223" i="2"/>
  <c r="B962" i="2"/>
  <c r="B2619" i="2"/>
  <c r="B1051" i="2"/>
  <c r="B3682" i="2"/>
  <c r="B3835" i="2"/>
  <c r="B1610" i="2"/>
  <c r="B1942" i="2"/>
  <c r="B283" i="2"/>
  <c r="B1367" i="2"/>
  <c r="B3707" i="2"/>
  <c r="B4499" i="2"/>
  <c r="B1246" i="2"/>
  <c r="B1947" i="2"/>
  <c r="B103" i="2"/>
  <c r="B14" i="2"/>
  <c r="B1934" i="2"/>
  <c r="B3215" i="2"/>
  <c r="B1694" i="2"/>
  <c r="B2995" i="2"/>
  <c r="B1318" i="2"/>
  <c r="B1283" i="2"/>
  <c r="B2399" i="2"/>
  <c r="B2787" i="2"/>
  <c r="B906" i="2"/>
  <c r="B626" i="2"/>
  <c r="B823" i="2"/>
  <c r="B1575" i="2"/>
  <c r="B1107" i="2"/>
  <c r="B2639" i="2"/>
  <c r="B1962" i="2"/>
  <c r="B343" i="2"/>
  <c r="B1459" i="2"/>
  <c r="B1835" i="2"/>
  <c r="B3634" i="2"/>
  <c r="B4463" i="2"/>
  <c r="B326" i="2"/>
  <c r="B834" i="2"/>
  <c r="B1471" i="2"/>
  <c r="B3151" i="2"/>
  <c r="B1170" i="2"/>
  <c r="B1818" i="2"/>
  <c r="B1251" i="2"/>
  <c r="B3143" i="2"/>
  <c r="B4051" i="2"/>
  <c r="B2807" i="2"/>
  <c r="B3643" i="2"/>
  <c r="B866" i="2"/>
  <c r="B1659" i="2"/>
  <c r="B946" i="2"/>
  <c r="B1202" i="2"/>
  <c r="B19" i="2"/>
  <c r="B435" i="2"/>
  <c r="B2423" i="2"/>
  <c r="B79" i="2"/>
  <c r="B2387" i="2"/>
  <c r="B951" i="2"/>
  <c r="B1518" i="2"/>
  <c r="B1494" i="2"/>
  <c r="B519" i="2"/>
  <c r="B883" i="2"/>
  <c r="B3991" i="2"/>
  <c r="B1086" i="2"/>
  <c r="B1419" i="2"/>
  <c r="B3043" i="2"/>
  <c r="B146" i="2"/>
  <c r="B682" i="2"/>
  <c r="B938" i="2"/>
  <c r="B1686" i="2"/>
  <c r="B115" i="2"/>
  <c r="B871" i="2"/>
  <c r="B3915" i="2"/>
  <c r="B159" i="2"/>
  <c r="B4415" i="2"/>
  <c r="B922" i="2"/>
  <c r="B3087" i="2"/>
  <c r="B139" i="2"/>
  <c r="B2095" i="2"/>
  <c r="B194" i="2"/>
  <c r="B1226" i="2"/>
  <c r="B1742" i="2"/>
  <c r="B1462" i="2"/>
  <c r="B59" i="2"/>
  <c r="B475" i="2"/>
  <c r="B1211" i="2"/>
  <c r="B4279" i="2"/>
  <c r="B2631" i="2"/>
  <c r="B4223" i="2"/>
  <c r="B82" i="2"/>
  <c r="B898" i="2"/>
  <c r="B746" i="2"/>
  <c r="B67" i="2"/>
  <c r="B3343" i="2"/>
  <c r="B78" i="2"/>
  <c r="B1799" i="2"/>
  <c r="B122" i="2"/>
  <c r="B1470" i="2"/>
  <c r="B2051" i="2"/>
  <c r="B4043" i="2"/>
  <c r="B754" i="2"/>
  <c r="B639" i="2"/>
  <c r="B4370" i="2"/>
  <c r="B4242" i="2"/>
  <c r="B4119" i="2"/>
  <c r="B4287" i="2"/>
  <c r="B1279" i="2"/>
  <c r="B1478" i="2"/>
  <c r="B3367" i="2"/>
  <c r="B302" i="2"/>
  <c r="B1326" i="2"/>
  <c r="B1582" i="2"/>
  <c r="B1331" i="2"/>
  <c r="B278" i="2"/>
  <c r="B1046" i="2"/>
  <c r="B1558" i="2"/>
  <c r="B687" i="2"/>
  <c r="B607" i="2"/>
  <c r="B3795" i="2"/>
  <c r="B3927" i="2"/>
  <c r="B1374" i="2"/>
  <c r="B2731" i="2"/>
  <c r="B1726" i="2"/>
  <c r="B998" i="2"/>
  <c r="B2707" i="2"/>
  <c r="B1375" i="2"/>
  <c r="B367" i="2"/>
  <c r="B979" i="2"/>
  <c r="B2139" i="2"/>
  <c r="B4343" i="2"/>
  <c r="B1323" i="2"/>
  <c r="B2183" i="2"/>
  <c r="B2587" i="2"/>
  <c r="B1390" i="2"/>
  <c r="B1642" i="2"/>
  <c r="B1618" i="2"/>
  <c r="B4306" i="2"/>
  <c r="B986" i="2"/>
  <c r="B51" i="2"/>
  <c r="B387" i="2"/>
  <c r="B759" i="2"/>
  <c r="B1239" i="2"/>
  <c r="B386" i="2"/>
  <c r="B1410" i="2"/>
  <c r="B959" i="2"/>
  <c r="B487" i="2"/>
  <c r="B674" i="2"/>
  <c r="B539" i="2"/>
  <c r="B1038" i="2"/>
  <c r="B171" i="2"/>
  <c r="B131" i="2"/>
  <c r="B2039" i="2"/>
  <c r="B250" i="2"/>
  <c r="B1310" i="2"/>
  <c r="B319" i="2"/>
  <c r="B1866" i="2"/>
  <c r="B3049" i="2"/>
  <c r="B3962" i="2"/>
  <c r="B1254" i="2"/>
  <c r="B1842" i="2"/>
  <c r="B1143" i="2"/>
  <c r="B2267" i="2"/>
  <c r="B1591" i="2"/>
  <c r="B207" i="2"/>
  <c r="B1007" i="2"/>
  <c r="B399" i="2"/>
  <c r="B499" i="2"/>
  <c r="B915" i="2"/>
  <c r="B1342" i="2"/>
  <c r="B1958" i="2"/>
  <c r="B874" i="2"/>
  <c r="B331" i="2"/>
  <c r="B1443" i="2"/>
  <c r="B1914" i="2"/>
  <c r="B271" i="2"/>
  <c r="B1875" i="2"/>
  <c r="B1594" i="2"/>
  <c r="B939" i="2"/>
  <c r="B859" i="2"/>
  <c r="B1634" i="2"/>
  <c r="B3799" i="2"/>
  <c r="B2363" i="2"/>
  <c r="B211" i="2"/>
  <c r="B1039" i="2"/>
  <c r="B1134" i="2"/>
  <c r="B699" i="2"/>
  <c r="B295" i="2"/>
  <c r="B1131" i="2"/>
  <c r="B583" i="2"/>
  <c r="B427" i="2"/>
  <c r="B1319" i="2"/>
  <c r="B1850" i="2"/>
  <c r="B1755" i="2"/>
  <c r="B947" i="2"/>
  <c r="B1031" i="2"/>
  <c r="B1407" i="2"/>
  <c r="B1658" i="2"/>
  <c r="B1702" i="2"/>
  <c r="B195" i="2"/>
  <c r="B1070" i="2"/>
  <c r="B1431" i="2"/>
  <c r="B791" i="2"/>
  <c r="B2775" i="2"/>
  <c r="B3067" i="2"/>
  <c r="B2015" i="2"/>
  <c r="B1663" i="2"/>
  <c r="B2147" i="2"/>
  <c r="B2175" i="2"/>
  <c r="B3679" i="2"/>
  <c r="B4159" i="2"/>
  <c r="B3451" i="2"/>
  <c r="B1787" i="2"/>
  <c r="B4007" i="2"/>
  <c r="B3475" i="2"/>
  <c r="B2075" i="2"/>
  <c r="B2451" i="2"/>
  <c r="B1983" i="2"/>
  <c r="B4467" i="2"/>
  <c r="B4087" i="2"/>
  <c r="B2487" i="2"/>
  <c r="B1719" i="2"/>
  <c r="B4443" i="2"/>
  <c r="B3879" i="2"/>
  <c r="B1847" i="2"/>
  <c r="B2187" i="2"/>
  <c r="B3199" i="2"/>
  <c r="B2603" i="2"/>
  <c r="B2279" i="2"/>
  <c r="B1891" i="2"/>
  <c r="B2111" i="2"/>
  <c r="B2395" i="2"/>
  <c r="B1731" i="2"/>
  <c r="B1607" i="2"/>
  <c r="B3603" i="2"/>
  <c r="B3523" i="2"/>
  <c r="B4319" i="2"/>
  <c r="B1767" i="2"/>
  <c r="B2243" i="2"/>
  <c r="B3263" i="2"/>
  <c r="B3115" i="2"/>
  <c r="B4395" i="2"/>
  <c r="B3079" i="2"/>
  <c r="B2511" i="2"/>
  <c r="B4295" i="2"/>
  <c r="B2031" i="2"/>
  <c r="B3371" i="2"/>
  <c r="B3499" i="2"/>
  <c r="B1603" i="2"/>
  <c r="B2814" i="2"/>
  <c r="B4255" i="2"/>
  <c r="B2003" i="2"/>
  <c r="B2527" i="2"/>
  <c r="B3051" i="2"/>
  <c r="B4226" i="2"/>
  <c r="B3898" i="2"/>
  <c r="B4314" i="2"/>
  <c r="B4026" i="2"/>
  <c r="B4474" i="2"/>
  <c r="B4111" i="2"/>
  <c r="B1903" i="2"/>
  <c r="B2351" i="2"/>
  <c r="B3179" i="2"/>
  <c r="B2231" i="2"/>
  <c r="B2419" i="2"/>
  <c r="B2755" i="2"/>
  <c r="B4034" i="2"/>
  <c r="B4114" i="2"/>
  <c r="B4162" i="2"/>
  <c r="B4383" i="2"/>
  <c r="B2803" i="2"/>
  <c r="B2247" i="2"/>
  <c r="B3579" i="2"/>
  <c r="B1415" i="2"/>
  <c r="B3794" i="2"/>
  <c r="B3843" i="2"/>
  <c r="B2942" i="2"/>
  <c r="B3727" i="2"/>
  <c r="B3210" i="2"/>
  <c r="B3322" i="2"/>
  <c r="B3386" i="2"/>
  <c r="B3450" i="2"/>
  <c r="B4250" i="2"/>
  <c r="B4031" i="2"/>
  <c r="B3642" i="2"/>
  <c r="B4267" i="2"/>
  <c r="B3947" i="2"/>
  <c r="B2871" i="2"/>
  <c r="B1743" i="2"/>
  <c r="B2951" i="2"/>
  <c r="B3906" i="2"/>
  <c r="B4450" i="2"/>
  <c r="B4243" i="2"/>
  <c r="B3338" i="2"/>
  <c r="B3983" i="2"/>
  <c r="B4431" i="2"/>
  <c r="B3578" i="2"/>
  <c r="B3610" i="2"/>
  <c r="B3482" i="2"/>
  <c r="B1683" i="2"/>
  <c r="B4344" i="2"/>
  <c r="B4371" i="2"/>
  <c r="B4195" i="2"/>
  <c r="B3935" i="2"/>
  <c r="B3615" i="2"/>
  <c r="B3959" i="2"/>
  <c r="B1515" i="2"/>
  <c r="B1479" i="2"/>
  <c r="B2255" i="2"/>
  <c r="B3275" i="2"/>
  <c r="B2991" i="2"/>
  <c r="B4498" i="2"/>
  <c r="B3586" i="2"/>
  <c r="B4346" i="2"/>
  <c r="B3466" i="2"/>
  <c r="B3591" i="2"/>
  <c r="B1735" i="2"/>
  <c r="B3547" i="2"/>
  <c r="B1707" i="2"/>
  <c r="B3167" i="2"/>
  <c r="B1523" i="2"/>
  <c r="B2303" i="2"/>
  <c r="B2927" i="2"/>
  <c r="B1639" i="2"/>
  <c r="B2595" i="2"/>
  <c r="B2835" i="2"/>
  <c r="B4066" i="2"/>
  <c r="B3911" i="2"/>
  <c r="B1615" i="2"/>
  <c r="B4019" i="2"/>
  <c r="B3258" i="2"/>
  <c r="B3855" i="2"/>
  <c r="B2383" i="2"/>
  <c r="B3994" i="2"/>
  <c r="B1927" i="2"/>
  <c r="B4058" i="2"/>
  <c r="B572" i="2"/>
  <c r="B4186" i="2"/>
  <c r="B3419" i="2"/>
  <c r="B4147" i="2"/>
  <c r="B3535" i="2"/>
  <c r="B3402" i="2"/>
  <c r="B4359" i="2"/>
  <c r="B1931" i="2"/>
  <c r="B1695" i="2"/>
  <c r="B3311" i="2"/>
  <c r="B3751" i="2"/>
  <c r="B2199" i="2"/>
  <c r="B2547" i="2"/>
  <c r="B3395" i="2"/>
  <c r="B1939" i="2"/>
  <c r="B3155" i="2"/>
  <c r="B2475" i="2"/>
  <c r="B3323" i="2"/>
  <c r="B3127" i="2"/>
  <c r="B1223" i="2"/>
  <c r="B3730" i="2"/>
  <c r="B3858" i="2"/>
  <c r="B3666" i="2"/>
  <c r="B3970" i="2"/>
  <c r="B2615" i="2"/>
  <c r="B1915" i="2"/>
  <c r="B1823" i="2"/>
  <c r="B2407" i="2"/>
  <c r="B3239" i="2"/>
  <c r="B3810" i="2"/>
  <c r="B2859" i="2"/>
  <c r="B2539" i="2"/>
  <c r="B1651" i="2"/>
  <c r="B2847" i="2"/>
  <c r="B3247" i="2"/>
  <c r="B4154" i="2"/>
  <c r="B4491" i="2"/>
  <c r="B2211" i="2"/>
  <c r="B1539" i="2"/>
  <c r="B2315" i="2"/>
  <c r="B2463" i="2"/>
  <c r="B4354" i="2"/>
  <c r="B3211" i="2"/>
  <c r="B4231" i="2"/>
  <c r="B3627" i="2"/>
  <c r="B1779" i="2"/>
  <c r="B1503" i="2"/>
  <c r="B2087" i="2"/>
  <c r="B2651" i="2"/>
  <c r="B1863" i="2"/>
  <c r="B4298" i="2"/>
  <c r="B4183" i="2"/>
  <c r="B4347" i="2"/>
  <c r="B2715" i="2"/>
  <c r="B1967" i="2"/>
  <c r="B2163" i="2"/>
  <c r="B2727" i="2"/>
  <c r="B3439" i="2"/>
  <c r="B3359" i="2"/>
  <c r="B4210" i="2"/>
  <c r="B4362" i="2"/>
  <c r="B4335" i="2"/>
  <c r="B2427" i="2"/>
  <c r="B3739" i="2"/>
  <c r="B1811" i="2"/>
  <c r="B3831" i="2"/>
  <c r="B2371" i="2"/>
  <c r="B3407" i="2"/>
  <c r="B4098" i="2"/>
  <c r="B3554" i="2"/>
  <c r="B4050" i="2"/>
  <c r="B4055" i="2"/>
  <c r="B3546" i="2"/>
  <c r="B3866" i="2"/>
  <c r="B3655" i="2"/>
  <c r="B4135" i="2"/>
  <c r="B3703" i="2"/>
  <c r="B2979" i="2"/>
  <c r="B2223" i="2"/>
  <c r="B3039" i="2"/>
  <c r="B1551" i="2"/>
  <c r="B2323" i="2"/>
  <c r="B3971" i="2"/>
  <c r="B3763" i="2"/>
  <c r="B4170" i="2"/>
  <c r="B1351" i="2"/>
  <c r="B3867" i="2"/>
  <c r="B1623" i="2"/>
  <c r="B2887" i="2"/>
  <c r="B1995" i="2"/>
  <c r="B3003" i="2"/>
  <c r="B2786" i="2"/>
  <c r="B4419" i="2"/>
  <c r="B3775" i="2"/>
  <c r="B1563" i="2"/>
  <c r="B2339" i="2"/>
  <c r="B1867" i="2"/>
  <c r="B2063" i="2"/>
  <c r="B2443" i="2"/>
  <c r="B2623" i="2"/>
  <c r="B2127" i="2"/>
  <c r="B2503" i="2"/>
  <c r="B2687" i="2"/>
  <c r="B3347" i="2"/>
  <c r="B4290" i="2"/>
  <c r="B3674" i="2"/>
  <c r="B4171" i="2"/>
  <c r="B3383" i="2"/>
  <c r="B3602" i="2"/>
  <c r="B4202" i="2"/>
  <c r="B4283" i="2"/>
  <c r="B4018" i="2"/>
  <c r="B3563" i="2"/>
  <c r="B3463" i="2"/>
  <c r="B4234" i="2"/>
  <c r="B3698" i="2"/>
  <c r="B4090" i="2"/>
  <c r="B4307" i="2"/>
  <c r="B3770" i="2"/>
  <c r="B3290" i="2"/>
  <c r="B4330" i="2"/>
  <c r="B3850" i="2"/>
  <c r="B828" i="2"/>
  <c r="B3715" i="2"/>
  <c r="B4218" i="2"/>
  <c r="B3754" i="2"/>
  <c r="B2439" i="2"/>
  <c r="B3562" i="2"/>
  <c r="B3134" i="2"/>
  <c r="B3487" i="2"/>
  <c r="B3667" i="2"/>
  <c r="B3194" i="2"/>
  <c r="B3690" i="2"/>
  <c r="B3946" i="2"/>
  <c r="B4394" i="2"/>
  <c r="B4410" i="2"/>
  <c r="B3930" i="2"/>
  <c r="B4503" i="2"/>
  <c r="B4258" i="2"/>
  <c r="B2663" i="2"/>
  <c r="B4426" i="2"/>
  <c r="B3095" i="2"/>
  <c r="B3786" i="2"/>
  <c r="B3762" i="2"/>
  <c r="B2985" i="2"/>
  <c r="B3787" i="2"/>
  <c r="B4378" i="2"/>
  <c r="B3895" i="2"/>
  <c r="B4146" i="2"/>
  <c r="B3890" i="2"/>
  <c r="B3070" i="2"/>
  <c r="B3882" i="2"/>
  <c r="B3274" i="2"/>
  <c r="B9" i="2"/>
  <c r="B3706" i="2"/>
  <c r="B3418" i="2"/>
  <c r="B4506" i="2"/>
  <c r="B3738" i="2"/>
  <c r="B3594" i="2"/>
  <c r="B4074" i="2"/>
  <c r="B3722" i="2"/>
  <c r="B4042" i="2"/>
  <c r="B4490" i="2"/>
  <c r="B4407" i="2"/>
  <c r="B3923" i="2"/>
  <c r="B3978" i="2"/>
  <c r="B2754" i="2"/>
  <c r="B4338" i="2"/>
  <c r="B2583" i="2"/>
  <c r="B2823" i="2"/>
  <c r="B3431" i="2"/>
  <c r="B3295" i="2"/>
  <c r="B4106" i="2"/>
  <c r="B4219" i="2"/>
  <c r="B3818" i="2"/>
  <c r="B3802" i="2"/>
  <c r="B2963" i="2"/>
  <c r="B3986" i="2"/>
  <c r="B3538" i="2"/>
  <c r="B4002" i="2"/>
  <c r="B4130" i="2"/>
  <c r="B4466" i="2"/>
  <c r="B4194" i="2"/>
  <c r="B4418" i="2"/>
  <c r="B3778" i="2"/>
  <c r="B3874" i="2"/>
  <c r="B3842" i="2"/>
  <c r="B3227" i="2"/>
  <c r="B3650" i="2"/>
  <c r="B3691" i="2"/>
  <c r="B2915" i="2"/>
  <c r="B3922" i="2"/>
  <c r="B3522" i="2"/>
  <c r="B3714" i="2"/>
  <c r="B4099" i="2"/>
  <c r="B3354" i="2"/>
  <c r="B3658" i="2"/>
  <c r="B3834" i="2"/>
  <c r="B4266" i="2"/>
  <c r="B3103" i="2"/>
  <c r="B2690" i="2"/>
  <c r="B2899" i="2"/>
  <c r="B3226" i="2"/>
  <c r="B3530" i="2"/>
  <c r="B4010" i="2"/>
  <c r="B4458" i="2"/>
  <c r="B3015" i="2"/>
  <c r="B3570" i="2"/>
  <c r="B3514" i="2"/>
  <c r="B3914" i="2"/>
  <c r="B3815" i="2"/>
  <c r="B4075" i="2"/>
  <c r="B4274" i="2"/>
  <c r="B3626" i="2"/>
  <c r="B111" i="2"/>
  <c r="B3995" i="2"/>
  <c r="B4282" i="2"/>
  <c r="B4442" i="2"/>
  <c r="B1991" i="2"/>
  <c r="B3335" i="2"/>
  <c r="B2658" i="2"/>
  <c r="B3511" i="2"/>
  <c r="B2626" i="2"/>
  <c r="B4479" i="2"/>
  <c r="B4455" i="2"/>
  <c r="B4123" i="2"/>
  <c r="L20" i="6"/>
  <c r="O20" i="6" s="1"/>
  <c r="L31" i="6"/>
  <c r="B3826" i="2"/>
  <c r="B4402" i="2"/>
  <c r="B4386" i="2"/>
  <c r="B2903" i="2"/>
  <c r="B4434" i="2"/>
  <c r="B3618" i="2"/>
  <c r="B4482" i="2"/>
  <c r="B4082" i="2"/>
  <c r="B3938" i="2"/>
  <c r="B4178" i="2"/>
  <c r="L10" i="6"/>
  <c r="O31" i="6" l="1"/>
  <c r="O10" i="6"/>
  <c r="R20" i="6"/>
  <c r="R10" i="6"/>
  <c r="N31" i="6"/>
  <c r="R31" i="6"/>
  <c r="P31" i="6"/>
  <c r="N10" i="6"/>
  <c r="P10" i="6"/>
  <c r="L32" i="6" a="1"/>
  <c r="L11" i="6" a="1"/>
  <c r="L32" i="6" l="1"/>
  <c r="L11" i="6"/>
  <c r="O32" i="6" l="1"/>
  <c r="O11" i="6"/>
  <c r="P32" i="6"/>
  <c r="R32" i="6"/>
  <c r="N32" i="6"/>
  <c r="R11" i="6"/>
  <c r="N11" i="6"/>
  <c r="P11" i="6"/>
  <c r="L33" i="6" a="1"/>
  <c r="L12" i="6" a="1"/>
  <c r="L33" i="6" l="1"/>
  <c r="L12" i="6"/>
  <c r="O33" i="6" l="1"/>
  <c r="O12" i="6"/>
  <c r="N33" i="6"/>
  <c r="R33" i="6"/>
  <c r="P33" i="6"/>
  <c r="R12" i="6"/>
  <c r="N12" i="6"/>
  <c r="P12" i="6"/>
  <c r="L34" i="6" a="1"/>
  <c r="L13" i="6" a="1"/>
  <c r="L34" i="6" l="1"/>
  <c r="L13" i="6"/>
  <c r="O34" i="6" l="1"/>
  <c r="O13" i="6"/>
  <c r="N34" i="6"/>
  <c r="P34" i="6"/>
  <c r="R34" i="6"/>
  <c r="R13" i="6"/>
  <c r="N13" i="6"/>
  <c r="P13" i="6"/>
  <c r="L14" i="6" a="1"/>
  <c r="L35" i="6" a="1"/>
  <c r="L35" i="6" l="1"/>
  <c r="L14" i="6"/>
  <c r="R35" i="6" l="1"/>
  <c r="O35" i="6"/>
  <c r="O14" i="6"/>
  <c r="N35" i="6"/>
  <c r="P35" i="6"/>
  <c r="R14" i="6"/>
  <c r="P14" i="6"/>
  <c r="N14" i="6"/>
  <c r="L36" i="6" a="1"/>
  <c r="L15" i="6" a="1"/>
  <c r="L36" i="6" l="1"/>
  <c r="L15" i="6"/>
  <c r="O36" i="6" l="1"/>
  <c r="O15" i="6"/>
  <c r="R36" i="6"/>
  <c r="P36" i="6"/>
  <c r="R15" i="6"/>
  <c r="P15" i="6"/>
  <c r="P20" i="6" l="1"/>
  <c r="N20" i="6"/>
  <c r="L21" i="6" a="1"/>
  <c r="L21" i="6" l="1"/>
  <c r="O21" i="6" l="1"/>
  <c r="N21" i="6"/>
  <c r="R21" i="6"/>
  <c r="P21" i="6"/>
  <c r="L22" i="6" a="1"/>
  <c r="L22" i="6" l="1"/>
  <c r="P22" i="6" l="1"/>
  <c r="O22" i="6"/>
  <c r="R22" i="6"/>
  <c r="N22" i="6"/>
  <c r="L23" i="6" a="1"/>
  <c r="L23" i="6" l="1"/>
  <c r="O23" i="6" l="1"/>
  <c r="R23" i="6"/>
  <c r="N23" i="6"/>
  <c r="P23" i="6"/>
  <c r="L24" i="6" a="1"/>
  <c r="L24" i="6" l="1"/>
  <c r="O24" i="6" l="1"/>
  <c r="R24" i="6"/>
  <c r="P24" i="6"/>
  <c r="N24" i="6"/>
  <c r="L25" i="6" a="1"/>
  <c r="L25" i="6" l="1"/>
  <c r="O25" i="6" l="1"/>
  <c r="R25" i="6"/>
  <c r="P25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EB4F94B-5C32-41F3-9B84-87B77C0C7617}" keepAlive="1" name="Query - PGOptionList" description="Connection to the 'PGOptionList' query in the workbook." type="5" refreshedVersion="0" background="1">
    <dbPr connection="Provider=Microsoft.Mashup.OleDb.1;Data Source=$Workbook$;Location=PGOptionList;Extended Properties=&quot;&quot;" command="SELECT * FROM [PGOptionList]"/>
  </connection>
  <connection id="2" xr16:uid="{EF37CBE2-7A79-4161-873E-18EDF7B17E56}" keepAlive="1" name="Query - PGOptionList (2)" description="Connection to the 'PGOptionList (2)' query in the workbook." type="5" refreshedVersion="0" background="1">
    <dbPr connection="Provider=Microsoft.Mashup.OleDb.1;Data Source=$Workbook$;Location=&quot;PGOptionList (2)&quot;;Extended Properties=&quot;&quot;" command="SELECT * FROM [PGOptionList (2)]"/>
  </connection>
  <connection id="3" xr16:uid="{06E31AD5-4743-4E59-A093-211157303270}" keepAlive="1" name="Query - PGOptionList (3)" description="Connection to the 'PGOptionList (3)' query in the workbook." type="5" refreshedVersion="0" background="1">
    <dbPr connection="Provider=Microsoft.Mashup.OleDb.1;Data Source=$Workbook$;Location=&quot;PGOptionList (3)&quot;;Extended Properties=&quot;&quot;" command="SELECT * FROM [PGOptionList (3)]"/>
  </connection>
  <connection id="4" xr16:uid="{8CC17F3A-4DB1-4C2D-B9C0-ECD49E6F4258}" keepAlive="1" name="Query - PGOptionList (4)" description="Connection to the 'PGOptionList (4)' query in the workbook." type="5" refreshedVersion="0" background="1">
    <dbPr connection="Provider=Microsoft.Mashup.OleDb.1;Data Source=$Workbook$;Location=&quot;PGOptionList (4)&quot;;Extended Properties=&quot;&quot;" command="SELECT * FROM [PGOptionList (4)]"/>
  </connection>
  <connection id="5" xr16:uid="{FF1A4915-F378-443A-A17F-54B257B52385}" keepAlive="1" name="Query - PGOptionList (5)" description="Connection to the 'PGOptionList (5)' query in the workbook." type="5" refreshedVersion="0" background="1">
    <dbPr connection="Provider=Microsoft.Mashup.OleDb.1;Data Source=$Workbook$;Location=&quot;PGOptionList (5)&quot;;Extended Properties=&quot;&quot;" command="SELECT * FROM [PGOptionList (5)]"/>
  </connection>
  <connection id="6" xr16:uid="{58ECE4E9-4F5C-4FE0-8393-B2B49D897D73}" keepAlive="1" name="Query - PGOptionList (6)" description="Connection to the 'PGOptionList (6)' query in the workbook." type="5" refreshedVersion="0" background="1">
    <dbPr connection="Provider=Microsoft.Mashup.OleDb.1;Data Source=$Workbook$;Location=&quot;PGOptionList (6)&quot;;Extended Properties=&quot;&quot;" command="SELECT * FROM [PGOptionList (6)]"/>
  </connection>
  <connection id="7" xr16:uid="{5908B01E-4D66-4FBE-B1AF-87700ABB4CDF}" keepAlive="1" name="Query - PGOptionList (7)" description="Connection to the 'PGOptionList (7)' query in the workbook." type="5" refreshedVersion="0" background="1">
    <dbPr connection="Provider=Microsoft.Mashup.OleDb.1;Data Source=$Workbook$;Location=&quot;PGOptionList (7)&quot;;Extended Properties=&quot;&quot;" command="SELECT * FROM [PGOptionList (7)]"/>
  </connection>
  <connection id="8" xr16:uid="{91BC17EF-0E8C-48D4-9C50-3FF51CDDE852}" keepAlive="1" name="Query - PGOptionList (8)" description="Connection to the 'PGOptionList (8)' query in the workbook." type="5" refreshedVersion="0" background="1">
    <dbPr connection="Provider=Microsoft.Mashup.OleDb.1;Data Source=$Workbook$;Location=&quot;PGOptionList (8)&quot;;Extended Properties=&quot;&quot;" command="SELECT * FROM [PGOptionList (8)]"/>
  </connection>
  <connection id="9" xr16:uid="{7E7E2C89-B78B-43F3-B2BC-827664F31ECF}" keepAlive="1" name="Query - PGOptionList (9)" description="Connection to the 'PGOptionList (9)' query in the workbook." type="5" refreshedVersion="0" background="1">
    <dbPr connection="Provider=Microsoft.Mashup.OleDb.1;Data Source=$Workbook$;Location=&quot;PGOptionList (9)&quot;;Extended Properties=&quot;&quot;" command="SELECT * FROM [PGOptionList (9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<sst xmlns="http://schemas.openxmlformats.org/spreadsheetml/2006/main" count="28053" uniqueCount="4823">
  <si>
    <t>Typ suchen</t>
  </si>
  <si>
    <t>Auswahlhilfe</t>
  </si>
  <si>
    <t>Schritt 1</t>
  </si>
  <si>
    <t>Liste mit allen Getriebe</t>
  </si>
  <si>
    <t>Flansch</t>
  </si>
  <si>
    <t>Drehmoment, Drehzahl</t>
  </si>
  <si>
    <t>Liste mit allen Mounts</t>
  </si>
  <si>
    <t>Anwendung</t>
  </si>
  <si>
    <t>Standard</t>
  </si>
  <si>
    <t>Zahnriemen</t>
  </si>
  <si>
    <t>Direktantrieb</t>
  </si>
  <si>
    <t>TD/TDR</t>
  </si>
  <si>
    <t>TF</t>
  </si>
  <si>
    <t>Standard (Flansch mit Druchgangslöcher)</t>
  </si>
  <si>
    <t>Kompakt (Flansch mit Gewinde)</t>
  </si>
  <si>
    <t>TB/TBR</t>
  </si>
  <si>
    <t>TCB/TCBR</t>
  </si>
  <si>
    <t>Economy</t>
  </si>
  <si>
    <t>TE/TER</t>
  </si>
  <si>
    <t>TCE</t>
  </si>
  <si>
    <t>Hohlwelle</t>
  </si>
  <si>
    <t>TM</t>
  </si>
  <si>
    <t>Oxni GmbH – Antriebstechnik</t>
  </si>
  <si>
    <t>oxni.ch</t>
  </si>
  <si>
    <t>Klosterstrasse 34</t>
  </si>
  <si>
    <t>info@oxni.ch</t>
  </si>
  <si>
    <t>8406 Winterthur</t>
  </si>
  <si>
    <t>+41 52 551 00 40</t>
  </si>
  <si>
    <t>Model</t>
  </si>
  <si>
    <t>Flanschmass</t>
  </si>
  <si>
    <t>Welle</t>
  </si>
  <si>
    <t>Ausgangsdrehmoment</t>
  </si>
  <si>
    <t>Eingangsdrehzahl</t>
  </si>
  <si>
    <t>Belastung Abgangswelle</t>
  </si>
  <si>
    <t>Geräuschemmission</t>
  </si>
  <si>
    <t>Produkt-
linie</t>
  </si>
  <si>
    <t>Typenschlüssel</t>
  </si>
  <si>
    <r>
      <t xml:space="preserve"> </t>
    </r>
    <r>
      <rPr>
        <b/>
        <sz val="11"/>
        <color theme="1"/>
        <rFont val="Helvetica"/>
        <family val="2"/>
      </rPr>
      <t>□</t>
    </r>
    <r>
      <rPr>
        <b/>
        <sz val="11"/>
        <color theme="1"/>
        <rFont val="Helvetica"/>
        <family val="3"/>
      </rPr>
      <t xml:space="preserve"> [mm]
</t>
    </r>
    <r>
      <rPr>
        <sz val="8"/>
        <color theme="1"/>
        <rFont val="Helvetica"/>
        <family val="3"/>
      </rPr>
      <t>Standard, andere Abmessungen möglich</t>
    </r>
  </si>
  <si>
    <t>Übersetzung
i</t>
  </si>
  <si>
    <t>Getriebe-
spiel
[']</t>
  </si>
  <si>
    <t>Verdreh- 
steifigkeit
[Nm/']</t>
  </si>
  <si>
    <t>Wirkungsgrad
[%]</t>
  </si>
  <si>
    <t>Nominal 
[Nm]</t>
  </si>
  <si>
    <t>Notstop
[Nm]</t>
  </si>
  <si>
    <t>Maximal 
[Nm]</t>
  </si>
  <si>
    <t>Nominal
[1/min]</t>
  </si>
  <si>
    <t>Maximal
[1/min]</t>
  </si>
  <si>
    <t>Maximale
Radialekraft [N]</t>
  </si>
  <si>
    <r>
      <t xml:space="preserve">Maximales
Biegemoment 
[Nm] </t>
    </r>
    <r>
      <rPr>
        <sz val="8"/>
        <color theme="1"/>
        <rFont val="Helvetica"/>
        <family val="3"/>
      </rPr>
      <t>TD, TDR</t>
    </r>
  </si>
  <si>
    <t>Maximale
Axialekraft
[N]</t>
  </si>
  <si>
    <r>
      <t xml:space="preserve">Betriebsstunden
[h] 
</t>
    </r>
    <r>
      <rPr>
        <sz val="8"/>
        <color theme="1"/>
        <rFont val="Helvetica"/>
        <family val="3"/>
      </rPr>
      <t>S1 Betrieb</t>
    </r>
  </si>
  <si>
    <r>
      <t>Trägheitsmoment
 [kgcm</t>
    </r>
    <r>
      <rPr>
        <b/>
        <sz val="11"/>
        <color theme="1"/>
        <rFont val="Arial"/>
        <family val="2"/>
      </rPr>
      <t>²</t>
    </r>
    <r>
      <rPr>
        <b/>
        <sz val="11"/>
        <color theme="1"/>
        <rFont val="Helvetica"/>
        <family val="3"/>
      </rPr>
      <t xml:space="preserve">]
</t>
    </r>
    <r>
      <rPr>
        <sz val="8"/>
        <color theme="1"/>
        <rFont val="Helvetica"/>
        <family val="3"/>
      </rPr>
      <t>Reflektiert auf den Eingang</t>
    </r>
  </si>
  <si>
    <t>Gewicht
[kg]</t>
  </si>
  <si>
    <r>
      <t xml:space="preserve">[dB]
</t>
    </r>
    <r>
      <rPr>
        <sz val="8"/>
        <color theme="1"/>
        <rFont val="Helvetica"/>
        <family val="3"/>
      </rPr>
      <t>Gemesse für die Modelreihe mit i = 10 bei 3000 U/min Eingangsdrehzahl</t>
    </r>
  </si>
  <si>
    <t>TB</t>
  </si>
  <si>
    <t>glatte Welle</t>
  </si>
  <si>
    <t>45x60%</t>
  </si>
  <si>
    <t/>
  </si>
  <si>
    <t>mit Keil</t>
  </si>
  <si>
    <t>54x60%</t>
  </si>
  <si>
    <t>57x60%</t>
  </si>
  <si>
    <t>51x60%</t>
  </si>
  <si>
    <t>42x60%</t>
  </si>
  <si>
    <t>156x60%</t>
  </si>
  <si>
    <t>150x60%</t>
  </si>
  <si>
    <t>174x60%</t>
  </si>
  <si>
    <t>165x60%</t>
  </si>
  <si>
    <t>135x60%</t>
  </si>
  <si>
    <t>126x60%</t>
  </si>
  <si>
    <t>390x60%</t>
  </si>
  <si>
    <t>420x60%</t>
  </si>
  <si>
    <t>480x60%</t>
  </si>
  <si>
    <t>444x60%</t>
  </si>
  <si>
    <t>369x60%</t>
  </si>
  <si>
    <t>306x60%</t>
  </si>
  <si>
    <t>630x60%</t>
  </si>
  <si>
    <t>870x60%</t>
  </si>
  <si>
    <t>999x60%</t>
  </si>
  <si>
    <t>930x60%</t>
  </si>
  <si>
    <t>900x60%</t>
  </si>
  <si>
    <t>780x60%</t>
  </si>
  <si>
    <t>705x60%</t>
  </si>
  <si>
    <t>1020x60%</t>
  </si>
  <si>
    <t>1635x60%</t>
  </si>
  <si>
    <t>1950x60%</t>
  </si>
  <si>
    <t>1800x60%</t>
  </si>
  <si>
    <t>1665x60%</t>
  </si>
  <si>
    <t>1500x60%</t>
  </si>
  <si>
    <t>1380x60%</t>
  </si>
  <si>
    <t>1770x60%</t>
  </si>
  <si>
    <t>3150x60%</t>
  </si>
  <si>
    <t>3600x60%</t>
  </si>
  <si>
    <t>3324x60%</t>
  </si>
  <si>
    <t>3300x60%</t>
  </si>
  <si>
    <t>3000x60%</t>
  </si>
  <si>
    <t>2730x60%</t>
  </si>
  <si>
    <t>3450x60%</t>
  </si>
  <si>
    <t>5100x60%</t>
  </si>
  <si>
    <t>6024x60%</t>
  </si>
  <si>
    <t>5700x60%</t>
  </si>
  <si>
    <t>5430x60%</t>
  </si>
  <si>
    <t>4800x60%</t>
  </si>
  <si>
    <t>4650x60%</t>
  </si>
  <si>
    <t>TBR</t>
  </si>
  <si>
    <t>144x60%</t>
  </si>
  <si>
    <t>300x60%</t>
  </si>
  <si>
    <t>360x60%</t>
  </si>
  <si>
    <t>450x60%</t>
  </si>
  <si>
    <t>600x60%</t>
  </si>
  <si>
    <t>990x60%</t>
  </si>
  <si>
    <t>1620x60%</t>
  </si>
  <si>
    <t>1350x60%</t>
  </si>
  <si>
    <t>3120x60%</t>
  </si>
  <si>
    <t>TD</t>
  </si>
  <si>
    <t>60x60%</t>
  </si>
  <si>
    <t>125</t>
  </si>
  <si>
    <t>235</t>
  </si>
  <si>
    <t>430</t>
  </si>
  <si>
    <t>1300</t>
  </si>
  <si>
    <t>1680x60%</t>
  </si>
  <si>
    <t>3064</t>
  </si>
  <si>
    <t>5900</t>
  </si>
  <si>
    <t>TDR</t>
  </si>
  <si>
    <t>TE</t>
  </si>
  <si>
    <t>TER</t>
  </si>
  <si>
    <t>TCB</t>
  </si>
  <si>
    <t>48x60%</t>
  </si>
  <si>
    <t>120x60%</t>
  </si>
  <si>
    <t>105x60%</t>
  </si>
  <si>
    <t>330x60%</t>
  </si>
  <si>
    <t>405x60%</t>
  </si>
  <si>
    <t>840x60%</t>
  </si>
  <si>
    <t>960x60%</t>
  </si>
  <si>
    <t>765x60%</t>
  </si>
  <si>
    <t>660x60%</t>
  </si>
  <si>
    <t>1605x60%</t>
  </si>
  <si>
    <t>1650x60%</t>
  </si>
  <si>
    <t>1335x60%</t>
  </si>
  <si>
    <t>1740x60%</t>
  </si>
  <si>
    <t>3060x60%</t>
  </si>
  <si>
    <t>3540x60%</t>
  </si>
  <si>
    <t>2910x60%</t>
  </si>
  <si>
    <t>2610x60%</t>
  </si>
  <si>
    <t>TCBR</t>
  </si>
  <si>
    <t>33x60%</t>
  </si>
  <si>
    <t>39x60%</t>
  </si>
  <si>
    <t>138x60%</t>
  </si>
  <si>
    <t>129x60%</t>
  </si>
  <si>
    <t>255x60%</t>
  </si>
  <si>
    <t>345x60%</t>
  </si>
  <si>
    <t>291x60%</t>
  </si>
  <si>
    <t>570x60%</t>
  </si>
  <si>
    <t>735x60%</t>
  </si>
  <si>
    <t>945x60%</t>
  </si>
  <si>
    <t>915x60%</t>
  </si>
  <si>
    <t>675x60%</t>
  </si>
  <si>
    <t>Technische Daten</t>
  </si>
  <si>
    <t>Bennenung gemäss Hersteller</t>
  </si>
  <si>
    <t>Name</t>
  </si>
  <si>
    <t>Montage</t>
  </si>
  <si>
    <t>Ausführung</t>
  </si>
  <si>
    <t>Standard Motor Adaptergrösse</t>
  </si>
  <si>
    <t>Keilnut</t>
  </si>
  <si>
    <t>Gehäuse-
grösse</t>
  </si>
  <si>
    <t>Zentrierring-
durchmesser</t>
  </si>
  <si>
    <t>Loch-
kreis</t>
  </si>
  <si>
    <t>Loch-
grösse</t>
  </si>
  <si>
    <t>Schaft-
durchmesser</t>
  </si>
  <si>
    <t>Schaft-
länge</t>
  </si>
  <si>
    <t>Keil-
breite</t>
  </si>
  <si>
    <t>Keil-
länge</t>
  </si>
  <si>
    <t>Modell</t>
  </si>
  <si>
    <t>Typen
code</t>
  </si>
  <si>
    <t>Kompaktflansch mit Gewinde</t>
  </si>
  <si>
    <t>gerade</t>
  </si>
  <si>
    <t>42x42</t>
  </si>
  <si>
    <t>ohne</t>
  </si>
  <si>
    <t>Ø50</t>
  </si>
  <si>
    <t>M4x9</t>
  </si>
  <si>
    <t>-</t>
  </si>
  <si>
    <t>050</t>
  </si>
  <si>
    <t>mit</t>
  </si>
  <si>
    <t>60x60</t>
  </si>
  <si>
    <t>Ø70</t>
  </si>
  <si>
    <t>M5x10</t>
  </si>
  <si>
    <t>070</t>
  </si>
  <si>
    <t>90x90</t>
  </si>
  <si>
    <t>Ø90</t>
  </si>
  <si>
    <t>M6x12</t>
  </si>
  <si>
    <t>090</t>
  </si>
  <si>
    <t>DIN 
ohne Keilnut</t>
  </si>
  <si>
    <t>DIN 
mit Keilnut</t>
  </si>
  <si>
    <t>130x130</t>
  </si>
  <si>
    <t>Ø120</t>
  </si>
  <si>
    <t>M8x16</t>
  </si>
  <si>
    <t>120</t>
  </si>
  <si>
    <t>NEMA 
ohne Keilnut</t>
  </si>
  <si>
    <t>NEMA 
mit Keilnut</t>
  </si>
  <si>
    <t>180x180</t>
  </si>
  <si>
    <t>Ø155</t>
  </si>
  <si>
    <t>M10x20</t>
  </si>
  <si>
    <t>155</t>
  </si>
  <si>
    <t>DIN alternative
ohne Keilnut</t>
  </si>
  <si>
    <t>DIN alternative
mit Keilnut</t>
  </si>
  <si>
    <t>Ø205</t>
  </si>
  <si>
    <t>M12x26</t>
  </si>
  <si>
    <t>205</t>
  </si>
  <si>
    <t>NEMA alternative
ohne Keilnut</t>
  </si>
  <si>
    <t>NEMA alternative
mit Keilnut</t>
  </si>
  <si>
    <t>220x220</t>
  </si>
  <si>
    <t>Ø235</t>
  </si>
  <si>
    <t>M16x32</t>
  </si>
  <si>
    <t>rechtwinklig</t>
  </si>
  <si>
    <t>Siemens
ohne Keilnut</t>
  </si>
  <si>
    <t>Siemens
mit Keilnut</t>
  </si>
  <si>
    <t>Flansch mit Durchgangslöcher</t>
  </si>
  <si>
    <t>042</t>
  </si>
  <si>
    <t>060</t>
  </si>
  <si>
    <t>115x115</t>
  </si>
  <si>
    <t>115</t>
  </si>
  <si>
    <t>142x142</t>
  </si>
  <si>
    <t>142</t>
  </si>
  <si>
    <t>180</t>
  </si>
  <si>
    <t>220</t>
  </si>
  <si>
    <t>Siemens alternative
ohne Keilnut</t>
  </si>
  <si>
    <t>Siemens alternative
mit Keilnut</t>
  </si>
  <si>
    <t>62x62</t>
  </si>
  <si>
    <t>76x76</t>
  </si>
  <si>
    <t>075</t>
  </si>
  <si>
    <t>105x105</t>
  </si>
  <si>
    <t>100</t>
  </si>
  <si>
    <t>140</t>
  </si>
  <si>
    <t>61x61</t>
  </si>
  <si>
    <t>120x120</t>
  </si>
  <si>
    <t>140x140</t>
  </si>
  <si>
    <t>NEMA
mit Keilnut</t>
  </si>
  <si>
    <t>M5x12</t>
  </si>
  <si>
    <t>M6x14</t>
  </si>
  <si>
    <t>Ø155.5</t>
  </si>
  <si>
    <t>Übersicht</t>
  </si>
  <si>
    <t>Auswahlhilfe Starten</t>
  </si>
  <si>
    <t>Typ eingeben</t>
  </si>
  <si>
    <t>Flansch suchen</t>
  </si>
  <si>
    <t>Schritt 1 - Auswahl</t>
  </si>
  <si>
    <t>Schritt 2</t>
  </si>
  <si>
    <t xml:space="preserve">Schritt 2 </t>
  </si>
  <si>
    <t>Daten angeben</t>
  </si>
  <si>
    <t>Abgangsdrehmoment</t>
  </si>
  <si>
    <t>Nm</t>
  </si>
  <si>
    <t>Abgangsdrehzahl</t>
  </si>
  <si>
    <t>1/min</t>
  </si>
  <si>
    <t>Minimum</t>
  </si>
  <si>
    <t>Maximum</t>
  </si>
  <si>
    <t>rpm</t>
  </si>
  <si>
    <t>Schritt 3</t>
  </si>
  <si>
    <t>Spezialitäten</t>
  </si>
  <si>
    <t>Zahnriemen (Verstärkte Lager am Abgang)</t>
  </si>
  <si>
    <t>Direkt angeflanscht (Welle von der Anwendung)</t>
  </si>
  <si>
    <t>Rechtwinklig</t>
  </si>
  <si>
    <t>Ja</t>
  </si>
  <si>
    <t>Nein</t>
  </si>
  <si>
    <t xml:space="preserve"> </t>
  </si>
  <si>
    <t>Schritt 4</t>
  </si>
  <si>
    <t>Kompakte Anwendung (mit Welle, Flansch mit Gewinde)</t>
  </si>
  <si>
    <t>Standard Anwendung (mit Welle)</t>
  </si>
  <si>
    <t>Präzisionslösung</t>
  </si>
  <si>
    <t>Code</t>
  </si>
  <si>
    <t>Standard 
Rechtwinklig</t>
  </si>
  <si>
    <t>Economy 
Rechtwinklig</t>
  </si>
  <si>
    <t>S1</t>
  </si>
  <si>
    <t>S2</t>
  </si>
  <si>
    <t>xx</t>
  </si>
  <si>
    <t>Nicht verfügbar</t>
  </si>
  <si>
    <t>i Abschätzung</t>
  </si>
  <si>
    <t>i</t>
  </si>
  <si>
    <t>Leistung</t>
  </si>
  <si>
    <t>W</t>
  </si>
  <si>
    <t>Abgangsdrehzahl
[rpm]</t>
  </si>
  <si>
    <t>Speed match</t>
  </si>
  <si>
    <t>T1 match</t>
  </si>
  <si>
    <t>Schaft match</t>
  </si>
  <si>
    <t>Match P2</t>
  </si>
  <si>
    <t>Match P1</t>
  </si>
  <si>
    <t>Match P0</t>
  </si>
  <si>
    <t>Match Eco</t>
  </si>
  <si>
    <t>Match Standard</t>
  </si>
  <si>
    <t>Match  Performance</t>
  </si>
  <si>
    <t>Motor</t>
  </si>
  <si>
    <t>Lösungvorschläge Getriebe</t>
  </si>
  <si>
    <t>Mögliche</t>
  </si>
  <si>
    <t>Lösung</t>
  </si>
  <si>
    <t>Anzahl Lösungen</t>
  </si>
  <si>
    <t>AF</t>
  </si>
  <si>
    <t>Gerne freuen wir uns über Ihre Kontaktaufnahme</t>
  </si>
  <si>
    <t>Stand Dokument</t>
  </si>
  <si>
    <t>Preisemfpehlung</t>
  </si>
  <si>
    <t>AG</t>
  </si>
  <si>
    <t>AH</t>
  </si>
  <si>
    <t>Für Soforthilfe</t>
  </si>
  <si>
    <t>Oxni GmbH</t>
  </si>
  <si>
    <t>Kontakt</t>
  </si>
  <si>
    <t>Mit wenigen Angaben das passende Getriebe finden</t>
  </si>
  <si>
    <t>Aus der gesamten List den exakten Typen auswählen</t>
  </si>
  <si>
    <t>Anhand des Abgangsflansch eine kompatible Version finden</t>
  </si>
  <si>
    <t>Handbuch zu allen Getriebe Varianten</t>
  </si>
  <si>
    <t>Bemerkungen</t>
  </si>
  <si>
    <t>- Die TD Serie für Die Direktanflanschung fehlt in der MountList</t>
  </si>
  <si>
    <t>- Der Motorflansch für die Getriebe ist nicht teil der Auswahl, da dieser gemäss Kundenanforderung modifiziert werden kann</t>
  </si>
  <si>
    <t xml:space="preserve">- Das Leerlaufmoment für die Getrieb ist nicht immer definiert, dann wird ein Richtwert von 0.24Nm angenommen </t>
  </si>
  <si>
    <r>
      <t xml:space="preserve">Leerlauf- moment [Nm] </t>
    </r>
    <r>
      <rPr>
        <sz val="8"/>
        <color theme="1"/>
        <rFont val="Helvetica"/>
        <family val="3"/>
      </rPr>
      <t>theoretisch</t>
    </r>
  </si>
  <si>
    <t>TB-042-100-S1-P0</t>
  </si>
  <si>
    <t>TB-042-100-S2-P0</t>
  </si>
  <si>
    <t>TB-042-100-S1-P1</t>
  </si>
  <si>
    <t>TB-042-100-S2-P1</t>
  </si>
  <si>
    <t>TB-042-100-S1-P2</t>
  </si>
  <si>
    <t>TB-042-100-S2-P2</t>
  </si>
  <si>
    <t>TB-042-080-S1-P0</t>
  </si>
  <si>
    <t>TB-042-080-S2-P0</t>
  </si>
  <si>
    <t>TB-042-080-S1-P1</t>
  </si>
  <si>
    <t>TB-042-080-S2-P1</t>
  </si>
  <si>
    <t>TB-042-080-S1-P2</t>
  </si>
  <si>
    <t>TB-042-080-S2-P2</t>
  </si>
  <si>
    <t>TB-042-070-S1-P0</t>
  </si>
  <si>
    <t>TB-042-070-S2-P0</t>
  </si>
  <si>
    <t>TB-042-070-S1-P1</t>
  </si>
  <si>
    <t>TB-042-070-S2-P1</t>
  </si>
  <si>
    <t>TB-042-070-S1-P2</t>
  </si>
  <si>
    <t>TB-042-070-S2-P2</t>
  </si>
  <si>
    <t>TB-042-060-S1-P0</t>
  </si>
  <si>
    <t>TB-042-060-S2-P0</t>
  </si>
  <si>
    <t>TB-042-060-S1-P1</t>
  </si>
  <si>
    <t>TB-042-060-S2-P1</t>
  </si>
  <si>
    <t>TB-042-060-S1-P2</t>
  </si>
  <si>
    <t>TB-042-060-S2-P2</t>
  </si>
  <si>
    <t>TB-042-050-S1-P0</t>
  </si>
  <si>
    <t>TB-042-050-S2-P0</t>
  </si>
  <si>
    <t>TB-042-050-S1-P1</t>
  </si>
  <si>
    <t>TB-042-050-S2-P1</t>
  </si>
  <si>
    <t>TB-042-050-S1-P2</t>
  </si>
  <si>
    <t>TB-042-050-S2-P2</t>
  </si>
  <si>
    <t>TB-042-040-S1-P0</t>
  </si>
  <si>
    <t>TB-042-040-S2-P0</t>
  </si>
  <si>
    <t>TB-042-040-S1-P1</t>
  </si>
  <si>
    <t>TB-042-040-S2-P1</t>
  </si>
  <si>
    <t>TB-042-040-S1-P2</t>
  </si>
  <si>
    <t>TB-042-040-S2-P2</t>
  </si>
  <si>
    <t>TB-042-035-S1-P0</t>
  </si>
  <si>
    <t>TB-042-035-S2-P0</t>
  </si>
  <si>
    <t>TB-042-035-S1-P1</t>
  </si>
  <si>
    <t>TB-042-035-S2-P1</t>
  </si>
  <si>
    <t>TB-042-035-S1-P2</t>
  </si>
  <si>
    <t>TB-042-035-S2-P2</t>
  </si>
  <si>
    <t>TB-042-030-S1-P0</t>
  </si>
  <si>
    <t>TB-042-030-S2-P0</t>
  </si>
  <si>
    <t>TB-042-030-S1-P1</t>
  </si>
  <si>
    <t>TB-042-030-S2-P1</t>
  </si>
  <si>
    <t>TB-042-030-S1-P2</t>
  </si>
  <si>
    <t>TB-042-030-S2-P2</t>
  </si>
  <si>
    <t>TB-042-025-S1-P0</t>
  </si>
  <si>
    <t>TB-042-025-S2-P0</t>
  </si>
  <si>
    <t>TB-042-025-S1-P1</t>
  </si>
  <si>
    <t>TB-042-025-S2-P1</t>
  </si>
  <si>
    <t>TB-042-025-S1-P2</t>
  </si>
  <si>
    <t>TB-042-025-S2-P2</t>
  </si>
  <si>
    <t>TB-042-020-S1-P0</t>
  </si>
  <si>
    <t>TB-042-020-S2-P0</t>
  </si>
  <si>
    <t>TB-042-020-S1-P1</t>
  </si>
  <si>
    <t>TB-042-020-S2-P1</t>
  </si>
  <si>
    <t>TB-042-020-S1-P2</t>
  </si>
  <si>
    <t>TB-042-020-S2-P2</t>
  </si>
  <si>
    <t>TB-042-010-S1-P0</t>
  </si>
  <si>
    <t>TB-042-010-S2-P0</t>
  </si>
  <si>
    <t>TB-042-010-S1-P1</t>
  </si>
  <si>
    <t>TB-042-010-S2-P1</t>
  </si>
  <si>
    <t>TB-042-010-S1-P2</t>
  </si>
  <si>
    <t>TB-042-010-S2-P2</t>
  </si>
  <si>
    <t>TB-042-008-S1-P0</t>
  </si>
  <si>
    <t>TB-042-008-S2-P0</t>
  </si>
  <si>
    <t>TB-042-008-S1-P1</t>
  </si>
  <si>
    <t>TB-042-008-S2-P1</t>
  </si>
  <si>
    <t>TB-042-008-S1-P2</t>
  </si>
  <si>
    <t>TB-042-008-S2-P2</t>
  </si>
  <si>
    <t>TB-042-007-S1-P0</t>
  </si>
  <si>
    <t>TB-042-007-S2-P0</t>
  </si>
  <si>
    <t>TB-042-007-S1-P1</t>
  </si>
  <si>
    <t>TB-042-007-S2-P1</t>
  </si>
  <si>
    <t>TB-042-007-S1-P2</t>
  </si>
  <si>
    <t>TB-042-007-S2-P2</t>
  </si>
  <si>
    <t>TB-042-006-S1-P0</t>
  </si>
  <si>
    <t>TB-042-006-S2-P0</t>
  </si>
  <si>
    <t>TB-042-006-S1-P1</t>
  </si>
  <si>
    <t>TB-042-006-S2-P1</t>
  </si>
  <si>
    <t>TB-042-006-S1-P2</t>
  </si>
  <si>
    <t>TB-042-006-S2-P2</t>
  </si>
  <si>
    <t>TB-042-005-S1-P0</t>
  </si>
  <si>
    <t>TB-042-005-S2-P0</t>
  </si>
  <si>
    <t>TB-042-005-S1-P1</t>
  </si>
  <si>
    <t>TB-042-005-S2-P1</t>
  </si>
  <si>
    <t>TB-042-005-S1-P2</t>
  </si>
  <si>
    <t>TB-042-005-S2-P2</t>
  </si>
  <si>
    <t>TB-042-004-S1-P0</t>
  </si>
  <si>
    <t>TB-042-004-S2-P0</t>
  </si>
  <si>
    <t>TB-042-004-S1-P1</t>
  </si>
  <si>
    <t>TB-042-004-S2-P1</t>
  </si>
  <si>
    <t>TB-042-004-S1-P2</t>
  </si>
  <si>
    <t>TB-042-004-S2-P2</t>
  </si>
  <si>
    <t>TB-060-100-S1-P0</t>
  </si>
  <si>
    <t>TB-060-100-S2-P0</t>
  </si>
  <si>
    <t>TB-060-100-S1-P1</t>
  </si>
  <si>
    <t>TB-060-100-S2-P1</t>
  </si>
  <si>
    <t>TB-060-100-S1-P2</t>
  </si>
  <si>
    <t>TB-060-100-S2-P2</t>
  </si>
  <si>
    <t>TB-060-080-S1-P0</t>
  </si>
  <si>
    <t>TB-060-080-S2-P0</t>
  </si>
  <si>
    <t>TB-060-080-S1-P1</t>
  </si>
  <si>
    <t>TB-060-080-S2-P1</t>
  </si>
  <si>
    <t>TB-060-080-S1-P2</t>
  </si>
  <si>
    <t>TB-060-080-S2-P2</t>
  </si>
  <si>
    <t>TB-060-070-S1-P0</t>
  </si>
  <si>
    <t>TB-060-070-S2-P0</t>
  </si>
  <si>
    <t>TB-060-070-S1-P1</t>
  </si>
  <si>
    <t>TB-060-070-S2-P1</t>
  </si>
  <si>
    <t>TB-060-070-S1-P2</t>
  </si>
  <si>
    <t>TB-060-070-S2-P2</t>
  </si>
  <si>
    <t>TB-060-060-S1-P0</t>
  </si>
  <si>
    <t>TB-060-060-S2-P0</t>
  </si>
  <si>
    <t>TB-060-060-S1-P1</t>
  </si>
  <si>
    <t>TB-060-060-S2-P1</t>
  </si>
  <si>
    <t>TB-060-060-S1-P2</t>
  </si>
  <si>
    <t>TB-060-060-S2-P2</t>
  </si>
  <si>
    <t>TB-060-050-S1-P0</t>
  </si>
  <si>
    <t>TB-060-050-S2-P0</t>
  </si>
  <si>
    <t>TB-060-050-S1-P1</t>
  </si>
  <si>
    <t>TB-060-050-S2-P1</t>
  </si>
  <si>
    <t>TB-060-050-S1-P2</t>
  </si>
  <si>
    <t>TB-060-050-S2-P2</t>
  </si>
  <si>
    <t>TB-060-040-S1-P0</t>
  </si>
  <si>
    <t>TB-060-040-S2-P0</t>
  </si>
  <si>
    <t>TB-060-040-S1-P1</t>
  </si>
  <si>
    <t>TB-060-040-S2-P1</t>
  </si>
  <si>
    <t>TB-060-040-S1-P2</t>
  </si>
  <si>
    <t>TB-060-040-S2-P2</t>
  </si>
  <si>
    <t>TB-060-035-S1-P0</t>
  </si>
  <si>
    <t>TB-060-035-S2-P0</t>
  </si>
  <si>
    <t>TB-060-035-S1-P1</t>
  </si>
  <si>
    <t>TB-060-035-S2-P1</t>
  </si>
  <si>
    <t>TB-060-035-S1-P2</t>
  </si>
  <si>
    <t>TB-060-035-S2-P2</t>
  </si>
  <si>
    <t>TB-060-030-S1-P0</t>
  </si>
  <si>
    <t>TB-060-030-S2-P0</t>
  </si>
  <si>
    <t>TB-060-030-S1-P1</t>
  </si>
  <si>
    <t>TB-060-030-S2-P1</t>
  </si>
  <si>
    <t>TB-060-030-S1-P2</t>
  </si>
  <si>
    <t>TB-060-030-S2-P2</t>
  </si>
  <si>
    <t>TB-060-025-S1-P0</t>
  </si>
  <si>
    <t>TB-060-025-S2-P0</t>
  </si>
  <si>
    <t>TB-060-025-S1-P1</t>
  </si>
  <si>
    <t>TB-060-025-S2-P1</t>
  </si>
  <si>
    <t>TB-060-025-S1-P2</t>
  </si>
  <si>
    <t>TB-060-025-S2-P2</t>
  </si>
  <si>
    <t>TB-060-020-S1-P0</t>
  </si>
  <si>
    <t>TB-060-020-S2-P0</t>
  </si>
  <si>
    <t>TB-060-020-S1-P1</t>
  </si>
  <si>
    <t>TB-060-020-S2-P1</t>
  </si>
  <si>
    <t>TB-060-020-S1-P2</t>
  </si>
  <si>
    <t>TB-060-020-S2-P2</t>
  </si>
  <si>
    <t>TB-060-015-S1-P0</t>
  </si>
  <si>
    <t>TB-060-015-S2-P0</t>
  </si>
  <si>
    <t>TB-060-015-S1-P1</t>
  </si>
  <si>
    <t>TB-060-015-S2-P1</t>
  </si>
  <si>
    <t>TB-060-015-S1-P2</t>
  </si>
  <si>
    <t>TB-060-015-S2-P2</t>
  </si>
  <si>
    <t>TB-060-010-S1-P0</t>
  </si>
  <si>
    <t>TB-060-010-S2-P0</t>
  </si>
  <si>
    <t>TB-060-010-S1-P1</t>
  </si>
  <si>
    <t>TB-060-010-S2-P1</t>
  </si>
  <si>
    <t>TB-060-010-S1-P2</t>
  </si>
  <si>
    <t>TB-060-010-S2-P2</t>
  </si>
  <si>
    <t>TB-060-008-S1-P0</t>
  </si>
  <si>
    <t>TB-060-008-S2-P0</t>
  </si>
  <si>
    <t>TB-060-008-S1-P1</t>
  </si>
  <si>
    <t>TB-060-008-S2-P1</t>
  </si>
  <si>
    <t>TB-060-008-S1-P2</t>
  </si>
  <si>
    <t>TB-060-008-S2-P2</t>
  </si>
  <si>
    <t>TB-060-007-S1-P0</t>
  </si>
  <si>
    <t>TB-060-007-S2-P0</t>
  </si>
  <si>
    <t>TB-060-007-S1-P1</t>
  </si>
  <si>
    <t>TB-060-007-S2-P1</t>
  </si>
  <si>
    <t>TB-060-007-S1-P2</t>
  </si>
  <si>
    <t>TB-060-007-S2-P2</t>
  </si>
  <si>
    <t>TB-060-006-S1-P0</t>
  </si>
  <si>
    <t>TB-060-006-S2-P0</t>
  </si>
  <si>
    <t>TB-060-006-S1-P1</t>
  </si>
  <si>
    <t>TB-060-006-S2-P1</t>
  </si>
  <si>
    <t>TB-060-006-S1-P2</t>
  </si>
  <si>
    <t>TB-060-006-S2-P2</t>
  </si>
  <si>
    <t>TB-060-005-S1-P0</t>
  </si>
  <si>
    <t>TB-060-005-S2-P0</t>
  </si>
  <si>
    <t>TB-060-005-S1-P1</t>
  </si>
  <si>
    <t>TB-060-005-S2-P1</t>
  </si>
  <si>
    <t>TB-060-005-S1-P2</t>
  </si>
  <si>
    <t>TB-060-005-S2-P2</t>
  </si>
  <si>
    <t>TB-060-004-S1-P0</t>
  </si>
  <si>
    <t>TB-060-004-S2-P0</t>
  </si>
  <si>
    <t>TB-060-004-S1-P1</t>
  </si>
  <si>
    <t>TB-060-004-S2-P1</t>
  </si>
  <si>
    <t>TB-060-004-S1-P2</t>
  </si>
  <si>
    <t>TB-060-004-S2-P2</t>
  </si>
  <si>
    <t>TB-060-003-S1-P0</t>
  </si>
  <si>
    <t>TB-060-003-S2-P0</t>
  </si>
  <si>
    <t>TB-060-003-S1-P1</t>
  </si>
  <si>
    <t>TB-060-003-S2-P1</t>
  </si>
  <si>
    <t>TB-060-003-S1-P2</t>
  </si>
  <si>
    <t>TB-060-003-S2-P2</t>
  </si>
  <si>
    <t>TB-090-100-S1-P0</t>
  </si>
  <si>
    <t>TB-090-100-S2-P0</t>
  </si>
  <si>
    <t>TB-090-100-S1-P1</t>
  </si>
  <si>
    <t>TB-090-100-S2-P1</t>
  </si>
  <si>
    <t>TB-090-100-S1-P2</t>
  </si>
  <si>
    <t>TB-090-100-S2-P2</t>
  </si>
  <si>
    <t>TB-090-080-S1-P0</t>
  </si>
  <si>
    <t>TB-090-080-S2-P0</t>
  </si>
  <si>
    <t>TB-090-080-S1-P1</t>
  </si>
  <si>
    <t>TB-090-080-S2-P1</t>
  </si>
  <si>
    <t>TB-090-080-S1-P2</t>
  </si>
  <si>
    <t>TB-090-080-S2-P2</t>
  </si>
  <si>
    <t>TB-090-070-S1-P0</t>
  </si>
  <si>
    <t>TB-090-070-S2-P0</t>
  </si>
  <si>
    <t>TB-090-070-S1-P1</t>
  </si>
  <si>
    <t>TB-090-070-S2-P1</t>
  </si>
  <si>
    <t>TB-090-070-S1-P2</t>
  </si>
  <si>
    <t>TB-090-070-S2-P2</t>
  </si>
  <si>
    <t>TB-090-060-S1-P0</t>
  </si>
  <si>
    <t>TB-090-060-S2-P0</t>
  </si>
  <si>
    <t>TB-090-060-S1-P1</t>
  </si>
  <si>
    <t>TB-090-060-S2-P1</t>
  </si>
  <si>
    <t>TB-090-060-S1-P2</t>
  </si>
  <si>
    <t>TB-090-060-S2-P2</t>
  </si>
  <si>
    <t>TB-090-050-S1-P0</t>
  </si>
  <si>
    <t>TB-090-050-S2-P0</t>
  </si>
  <si>
    <t>TB-090-050-S1-P1</t>
  </si>
  <si>
    <t>TB-090-050-S2-P1</t>
  </si>
  <si>
    <t>TB-090-050-S1-P2</t>
  </si>
  <si>
    <t>TB-090-050-S2-P2</t>
  </si>
  <si>
    <t>TB-090-040-S1-P0</t>
  </si>
  <si>
    <t>TB-090-040-S2-P0</t>
  </si>
  <si>
    <t>TB-090-040-S1-P1</t>
  </si>
  <si>
    <t>TB-090-040-S2-P1</t>
  </si>
  <si>
    <t>TB-090-040-S1-P2</t>
  </si>
  <si>
    <t>TB-090-040-S2-P2</t>
  </si>
  <si>
    <t>TB-090-035-S1-P0</t>
  </si>
  <si>
    <t>TB-090-035-S2-P0</t>
  </si>
  <si>
    <t>TB-090-035-S1-P1</t>
  </si>
  <si>
    <t>TB-090-035-S2-P1</t>
  </si>
  <si>
    <t>TB-090-035-S1-P2</t>
  </si>
  <si>
    <t>TB-090-035-S2-P2</t>
  </si>
  <si>
    <t>TB-090-030-S1-P0</t>
  </si>
  <si>
    <t>TB-090-030-S2-P0</t>
  </si>
  <si>
    <t>TB-090-030-S1-P1</t>
  </si>
  <si>
    <t>TB-090-030-S2-P1</t>
  </si>
  <si>
    <t>TB-090-030-S1-P2</t>
  </si>
  <si>
    <t>TB-090-030-S2-P2</t>
  </si>
  <si>
    <t>TB-090-025-S1-P0</t>
  </si>
  <si>
    <t>TB-090-025-S2-P0</t>
  </si>
  <si>
    <t>TB-090-025-S1-P1</t>
  </si>
  <si>
    <t>TB-090-025-S2-P1</t>
  </si>
  <si>
    <t>TB-090-025-S1-P2</t>
  </si>
  <si>
    <t>TB-090-025-S2-P2</t>
  </si>
  <si>
    <t>TB-090-020-S1-P0</t>
  </si>
  <si>
    <t>TB-090-020-S2-P0</t>
  </si>
  <si>
    <t>TB-090-020-S1-P1</t>
  </si>
  <si>
    <t>TB-090-020-S2-P1</t>
  </si>
  <si>
    <t>TB-090-020-S1-P2</t>
  </si>
  <si>
    <t>TB-090-020-S2-P2</t>
  </si>
  <si>
    <t>TB-090-015-S1-P0</t>
  </si>
  <si>
    <t>TB-090-015-S2-P0</t>
  </si>
  <si>
    <t>TB-090-015-S1-P1</t>
  </si>
  <si>
    <t>TB-090-015-S2-P1</t>
  </si>
  <si>
    <t>TB-090-015-S1-P2</t>
  </si>
  <si>
    <t>TB-090-015-S2-P2</t>
  </si>
  <si>
    <t>TB-090-010-S1-P0</t>
  </si>
  <si>
    <t>TB-090-010-S2-P0</t>
  </si>
  <si>
    <t>TB-090-010-S1-P1</t>
  </si>
  <si>
    <t>TB-090-010-S2-P1</t>
  </si>
  <si>
    <t>TB-090-010-S1-P2</t>
  </si>
  <si>
    <t>TB-090-010-S2-P2</t>
  </si>
  <si>
    <t>TB-090-008-S1-P0</t>
  </si>
  <si>
    <t>TB-090-008-S2-P0</t>
  </si>
  <si>
    <t>TB-090-008-S1-P1</t>
  </si>
  <si>
    <t>TB-090-008-S2-P1</t>
  </si>
  <si>
    <t>TB-090-008-S1-P2</t>
  </si>
  <si>
    <t>TB-090-008-S2-P2</t>
  </si>
  <si>
    <t>TB-090-007-S1-P0</t>
  </si>
  <si>
    <t>TB-090-007-S2-P0</t>
  </si>
  <si>
    <t>TB-090-007-S1-P1</t>
  </si>
  <si>
    <t>TB-090-007-S2-P1</t>
  </si>
  <si>
    <t>TB-090-007-S1-P2</t>
  </si>
  <si>
    <t>TB-090-007-S2-P2</t>
  </si>
  <si>
    <t>TB-090-006-S1-P0</t>
  </si>
  <si>
    <t>TB-090-006-S2-P0</t>
  </si>
  <si>
    <t>TB-090-006-S1-P1</t>
  </si>
  <si>
    <t>TB-090-006-S2-P1</t>
  </si>
  <si>
    <t>TB-090-006-S1-P2</t>
  </si>
  <si>
    <t>TB-090-006-S2-P2</t>
  </si>
  <si>
    <t>TB-090-005-S1-P0</t>
  </si>
  <si>
    <t>TB-090-005-S2-P0</t>
  </si>
  <si>
    <t>TB-090-005-S1-P1</t>
  </si>
  <si>
    <t>TB-090-005-S2-P1</t>
  </si>
  <si>
    <t>TB-090-005-S1-P2</t>
  </si>
  <si>
    <t>TB-090-005-S2-P2</t>
  </si>
  <si>
    <t>TB-090-004-S1-P0</t>
  </si>
  <si>
    <t>TB-090-004-S2-P0</t>
  </si>
  <si>
    <t>TB-090-004-S1-P1</t>
  </si>
  <si>
    <t>TB-090-004-S2-P1</t>
  </si>
  <si>
    <t>TB-090-004-S1-P2</t>
  </si>
  <si>
    <t>TB-090-004-S2-P2</t>
  </si>
  <si>
    <t>TB-090-003-S1-P0</t>
  </si>
  <si>
    <t>TB-090-003-S2-P0</t>
  </si>
  <si>
    <t>TB-090-003-S1-P1</t>
  </si>
  <si>
    <t>TB-090-003-S2-P1</t>
  </si>
  <si>
    <t>TB-090-003-S1-P2</t>
  </si>
  <si>
    <t>TB-090-003-S2-P2</t>
  </si>
  <si>
    <t>TB-115-100-S1-P0</t>
  </si>
  <si>
    <t>TB-115-100-S2-P0</t>
  </si>
  <si>
    <t>TB-115-100-S1-P1</t>
  </si>
  <si>
    <t>TB-115-100-S2-P1</t>
  </si>
  <si>
    <t>TB-115-100-S1-P2</t>
  </si>
  <si>
    <t>TB-115-100-S2-P2</t>
  </si>
  <si>
    <t>TB-115-080-S1-P0</t>
  </si>
  <si>
    <t>TB-115-080-S2-P0</t>
  </si>
  <si>
    <t>TB-115-080-S1-P1</t>
  </si>
  <si>
    <t>TB-115-080-S2-P1</t>
  </si>
  <si>
    <t>TB-115-080-S1-P2</t>
  </si>
  <si>
    <t>TB-115-080-S2-P2</t>
  </si>
  <si>
    <t>TB-115-070-S1-P0</t>
  </si>
  <si>
    <t>TB-115-070-S2-P0</t>
  </si>
  <si>
    <t>TB-115-070-S1-P1</t>
  </si>
  <si>
    <t>TB-115-070-S2-P1</t>
  </si>
  <si>
    <t>TB-115-070-S1-P2</t>
  </si>
  <si>
    <t>TB-115-070-S2-P2</t>
  </si>
  <si>
    <t>TB-115-060-S1-P0</t>
  </si>
  <si>
    <t>TB-115-060-S2-P0</t>
  </si>
  <si>
    <t>TB-115-060-S1-P1</t>
  </si>
  <si>
    <t>TB-115-060-S2-P1</t>
  </si>
  <si>
    <t>TB-115-060-S1-P2</t>
  </si>
  <si>
    <t>TB-115-060-S2-P2</t>
  </si>
  <si>
    <t>TB-115-050-S1-P0</t>
  </si>
  <si>
    <t>TB-115-050-S2-P0</t>
  </si>
  <si>
    <t>TB-115-050-S1-P1</t>
  </si>
  <si>
    <t>TB-115-050-S2-P1</t>
  </si>
  <si>
    <t>TB-115-050-S1-P2</t>
  </si>
  <si>
    <t>TB-115-050-S2-P2</t>
  </si>
  <si>
    <t>TB-115-040-S1-P0</t>
  </si>
  <si>
    <t>TB-115-040-S2-P0</t>
  </si>
  <si>
    <t>TB-115-040-S1-P1</t>
  </si>
  <si>
    <t>TB-115-040-S2-P1</t>
  </si>
  <si>
    <t>TB-115-040-S1-P2</t>
  </si>
  <si>
    <t>TB-115-040-S2-P2</t>
  </si>
  <si>
    <t>TB-115-035-S1-P0</t>
  </si>
  <si>
    <t>TB-115-035-S2-P0</t>
  </si>
  <si>
    <t>TB-115-035-S1-P1</t>
  </si>
  <si>
    <t>TB-115-035-S2-P1</t>
  </si>
  <si>
    <t>TB-115-035-S1-P2</t>
  </si>
  <si>
    <t>TB-115-035-S2-P2</t>
  </si>
  <si>
    <t>TB-115-030-S1-P0</t>
  </si>
  <si>
    <t>TB-115-030-S2-P0</t>
  </si>
  <si>
    <t>TB-115-030-S1-P1</t>
  </si>
  <si>
    <t>TB-115-030-S2-P1</t>
  </si>
  <si>
    <t>TB-115-030-S1-P2</t>
  </si>
  <si>
    <t>TB-115-030-S2-P2</t>
  </si>
  <si>
    <t>TB-115-025-S1-P0</t>
  </si>
  <si>
    <t>TB-115-025-S2-P0</t>
  </si>
  <si>
    <t>TB-115-025-S1-P1</t>
  </si>
  <si>
    <t>TB-115-025-S2-P1</t>
  </si>
  <si>
    <t>TB-115-025-S1-P2</t>
  </si>
  <si>
    <t>TB-115-025-S2-P2</t>
  </si>
  <si>
    <t>TB-115-020-S1-P0</t>
  </si>
  <si>
    <t>TB-115-020-S2-P0</t>
  </si>
  <si>
    <t>TB-115-020-S1-P1</t>
  </si>
  <si>
    <t>TB-115-020-S2-P1</t>
  </si>
  <si>
    <t>TB-115-020-S1-P2</t>
  </si>
  <si>
    <t>TB-115-020-S2-P2</t>
  </si>
  <si>
    <t>TB-115-015-S1-P0</t>
  </si>
  <si>
    <t>TB-115-015-S2-P0</t>
  </si>
  <si>
    <t>TB-115-015-S1-P1</t>
  </si>
  <si>
    <t>TB-115-015-S2-P1</t>
  </si>
  <si>
    <t>TB-115-015-S1-P2</t>
  </si>
  <si>
    <t>TB-115-015-S2-P2</t>
  </si>
  <si>
    <t>TB-115-010-S1-P0</t>
  </si>
  <si>
    <t>TB-115-010-S2-P0</t>
  </si>
  <si>
    <t>TB-115-010-S1-P1</t>
  </si>
  <si>
    <t>TB-115-010-S2-P1</t>
  </si>
  <si>
    <t>TB-115-010-S1-P2</t>
  </si>
  <si>
    <t>TB-115-010-S2-P2</t>
  </si>
  <si>
    <t>TB-115-008-S1-P0</t>
  </si>
  <si>
    <t>TB-115-008-S2-P0</t>
  </si>
  <si>
    <t>TB-115-008-S1-P1</t>
  </si>
  <si>
    <t>TB-115-008-S2-P1</t>
  </si>
  <si>
    <t>TB-115-008-S1-P2</t>
  </si>
  <si>
    <t>TB-115-008-S2-P2</t>
  </si>
  <si>
    <t>TB-115-007-S1-P0</t>
  </si>
  <si>
    <t>TB-115-007-S2-P0</t>
  </si>
  <si>
    <t>TB-115-007-S1-P1</t>
  </si>
  <si>
    <t>TB-115-007-S2-P1</t>
  </si>
  <si>
    <t>TB-115-007-S1-P2</t>
  </si>
  <si>
    <t>TB-115-007-S2-P2</t>
  </si>
  <si>
    <t>TB-115-006-S1-P0</t>
  </si>
  <si>
    <t>TB-115-006-S2-P0</t>
  </si>
  <si>
    <t>TB-115-006-S1-P1</t>
  </si>
  <si>
    <t>TB-115-006-S2-P1</t>
  </si>
  <si>
    <t>TB-115-006-S1-P2</t>
  </si>
  <si>
    <t>TB-115-006-S2-P2</t>
  </si>
  <si>
    <t>TB-115-005-S1-P0</t>
  </si>
  <si>
    <t>TB-115-005-S2-P0</t>
  </si>
  <si>
    <t>TB-115-005-S1-P1</t>
  </si>
  <si>
    <t>TB-115-005-S2-P1</t>
  </si>
  <si>
    <t>TB-115-005-S1-P2</t>
  </si>
  <si>
    <t>TB-115-005-S2-P2</t>
  </si>
  <si>
    <t>TB-115-004-S1-P0</t>
  </si>
  <si>
    <t>TB-115-004-S2-P0</t>
  </si>
  <si>
    <t>TB-115-004-S1-P1</t>
  </si>
  <si>
    <t>TB-115-004-S2-P1</t>
  </si>
  <si>
    <t>TB-115-004-S1-P2</t>
  </si>
  <si>
    <t>TB-115-004-S2-P2</t>
  </si>
  <si>
    <t>TB-115-003-S1-P0</t>
  </si>
  <si>
    <t>TB-115-003-S2-P0</t>
  </si>
  <si>
    <t>TB-115-003-S1-P1</t>
  </si>
  <si>
    <t>TB-115-003-S2-P1</t>
  </si>
  <si>
    <t>TB-115-003-S1-P2</t>
  </si>
  <si>
    <t>TB-115-003-S2-P2</t>
  </si>
  <si>
    <t>TB-142-100-S1-P0</t>
  </si>
  <si>
    <t>TB-142-100-S2-P0</t>
  </si>
  <si>
    <t>TB-142-100-S1-P1</t>
  </si>
  <si>
    <t>TB-142-100-S2-P1</t>
  </si>
  <si>
    <t>TB-142-100-S1-P2</t>
  </si>
  <si>
    <t>TB-142-100-S2-P2</t>
  </si>
  <si>
    <t>TB-142-080-S1-P0</t>
  </si>
  <si>
    <t>TB-142-080-S2-P0</t>
  </si>
  <si>
    <t>TB-142-080-S1-P1</t>
  </si>
  <si>
    <t>TB-142-080-S2-P1</t>
  </si>
  <si>
    <t>TB-142-080-S1-P2</t>
  </si>
  <si>
    <t>TB-142-080-S2-P2</t>
  </si>
  <si>
    <t>TB-142-070-S1-P0</t>
  </si>
  <si>
    <t>TB-142-070-S2-P0</t>
  </si>
  <si>
    <t>TB-142-070-S1-P1</t>
  </si>
  <si>
    <t>TB-142-070-S2-P1</t>
  </si>
  <si>
    <t>TB-142-070-S1-P2</t>
  </si>
  <si>
    <t>TB-142-070-S2-P2</t>
  </si>
  <si>
    <t>TB-142-060-S1-P0</t>
  </si>
  <si>
    <t>TB-142-060-S2-P0</t>
  </si>
  <si>
    <t>TB-142-060-S1-P1</t>
  </si>
  <si>
    <t>TB-142-060-S2-P1</t>
  </si>
  <si>
    <t>TB-142-060-S1-P2</t>
  </si>
  <si>
    <t>TB-142-060-S2-P2</t>
  </si>
  <si>
    <t>TB-142-050-S1-P0</t>
  </si>
  <si>
    <t>TB-142-050-S2-P0</t>
  </si>
  <si>
    <t>TB-142-050-S1-P1</t>
  </si>
  <si>
    <t>TB-142-050-S2-P1</t>
  </si>
  <si>
    <t>TB-142-050-S1-P2</t>
  </si>
  <si>
    <t>TB-142-050-S2-P2</t>
  </si>
  <si>
    <t>TB-142-040-S1-P0</t>
  </si>
  <si>
    <t>TB-142-040-S2-P0</t>
  </si>
  <si>
    <t>TB-142-040-S1-P1</t>
  </si>
  <si>
    <t>TB-142-040-S2-P1</t>
  </si>
  <si>
    <t>TB-142-040-S1-P2</t>
  </si>
  <si>
    <t>TB-142-040-S2-P2</t>
  </si>
  <si>
    <t>TB-142-035-S1-P0</t>
  </si>
  <si>
    <t>TB-142-035-S2-P0</t>
  </si>
  <si>
    <t>TB-142-035-S1-P1</t>
  </si>
  <si>
    <t>TB-142-035-S2-P1</t>
  </si>
  <si>
    <t>TB-142-035-S1-P2</t>
  </si>
  <si>
    <t>TB-142-035-S2-P2</t>
  </si>
  <si>
    <t>TB-142-030-S1-P0</t>
  </si>
  <si>
    <t>TB-142-030-S2-P0</t>
  </si>
  <si>
    <t>TB-142-030-S1-P1</t>
  </si>
  <si>
    <t>TB-142-030-S2-P1</t>
  </si>
  <si>
    <t>TB-142-030-S1-P2</t>
  </si>
  <si>
    <t>TB-142-030-S2-P2</t>
  </si>
  <si>
    <t>TB-142-025-S1-P0</t>
  </si>
  <si>
    <t>TB-142-025-S2-P0</t>
  </si>
  <si>
    <t>TB-142-025-S1-P1</t>
  </si>
  <si>
    <t>TB-142-025-S2-P1</t>
  </si>
  <si>
    <t>TB-142-025-S1-P2</t>
  </si>
  <si>
    <t>TB-142-025-S2-P2</t>
  </si>
  <si>
    <t>TB-142-020-S1-P0</t>
  </si>
  <si>
    <t>TB-142-020-S2-P0</t>
  </si>
  <si>
    <t>TB-142-020-S1-P1</t>
  </si>
  <si>
    <t>TB-142-020-S2-P1</t>
  </si>
  <si>
    <t>TB-142-020-S1-P2</t>
  </si>
  <si>
    <t>TB-142-020-S2-P2</t>
  </si>
  <si>
    <t>TB-142-015-S1-P0</t>
  </si>
  <si>
    <t>TB-142-015-S2-P0</t>
  </si>
  <si>
    <t>TB-142-015-S1-P1</t>
  </si>
  <si>
    <t>TB-142-015-S2-P1</t>
  </si>
  <si>
    <t>TB-142-015-S1-P2</t>
  </si>
  <si>
    <t>TB-142-015-S2-P2</t>
  </si>
  <si>
    <t>TB-142-010-S1-P0</t>
  </si>
  <si>
    <t>TB-142-010-S2-P0</t>
  </si>
  <si>
    <t>TB-142-010-S1-P1</t>
  </si>
  <si>
    <t>TB-142-010-S2-P1</t>
  </si>
  <si>
    <t>TB-142-010-S1-P2</t>
  </si>
  <si>
    <t>TB-142-010-S2-P2</t>
  </si>
  <si>
    <t>TB-142-008-S1-P0</t>
  </si>
  <si>
    <t>TB-142-008-S2-P0</t>
  </si>
  <si>
    <t>TB-142-008-S1-P1</t>
  </si>
  <si>
    <t>TB-142-008-S2-P1</t>
  </si>
  <si>
    <t>TB-142-008-S1-P2</t>
  </si>
  <si>
    <t>TB-142-008-S2-P2</t>
  </si>
  <si>
    <t>TB-142-007-S1-P0</t>
  </si>
  <si>
    <t>TB-142-007-S2-P0</t>
  </si>
  <si>
    <t>TB-142-007-S1-P1</t>
  </si>
  <si>
    <t>TB-142-007-S2-P1</t>
  </si>
  <si>
    <t>TB-142-007-S1-P2</t>
  </si>
  <si>
    <t>TB-142-007-S2-P2</t>
  </si>
  <si>
    <t>TB-142-006-S1-P0</t>
  </si>
  <si>
    <t>TB-142-006-S2-P0</t>
  </si>
  <si>
    <t>TB-142-006-S1-P1</t>
  </si>
  <si>
    <t>TB-142-006-S2-P1</t>
  </si>
  <si>
    <t>TB-142-006-S1-P2</t>
  </si>
  <si>
    <t>TB-142-006-S2-P2</t>
  </si>
  <si>
    <t>TB-142-005-S1-P0</t>
  </si>
  <si>
    <t>TB-142-005-S2-P0</t>
  </si>
  <si>
    <t>TB-142-005-S1-P1</t>
  </si>
  <si>
    <t>TB-142-005-S2-P1</t>
  </si>
  <si>
    <t>TB-142-005-S1-P2</t>
  </si>
  <si>
    <t>TB-142-005-S2-P2</t>
  </si>
  <si>
    <t>TB-142-004-S1-P0</t>
  </si>
  <si>
    <t>TB-142-004-S2-P0</t>
  </si>
  <si>
    <t>TB-142-004-S1-P1</t>
  </si>
  <si>
    <t>TB-142-004-S2-P1</t>
  </si>
  <si>
    <t>TB-142-004-S1-P2</t>
  </si>
  <si>
    <t>TB-142-004-S2-P2</t>
  </si>
  <si>
    <t>TB-142-003-S1-P0</t>
  </si>
  <si>
    <t>TB-142-003-S2-P0</t>
  </si>
  <si>
    <t>TB-142-003-S1-P1</t>
  </si>
  <si>
    <t>TB-142-003-S2-P1</t>
  </si>
  <si>
    <t>TB-142-003-S1-P2</t>
  </si>
  <si>
    <t>TB-142-003-S2-P2</t>
  </si>
  <si>
    <t>TB-180-100-S1-P0</t>
  </si>
  <si>
    <t>TB-180-100-S2-P0</t>
  </si>
  <si>
    <t>TB-180-100-S1-P1</t>
  </si>
  <si>
    <t>TB-180-100-S2-P1</t>
  </si>
  <si>
    <t>TB-180-100-S1-P2</t>
  </si>
  <si>
    <t>TB-180-100-S2-P2</t>
  </si>
  <si>
    <t>TB-180-080-S1-P0</t>
  </si>
  <si>
    <t>TB-180-080-S2-P0</t>
  </si>
  <si>
    <t>TB-180-080-S1-P1</t>
  </si>
  <si>
    <t>TB-180-080-S2-P1</t>
  </si>
  <si>
    <t>TB-180-080-S1-P2</t>
  </si>
  <si>
    <t>TB-180-080-S2-P2</t>
  </si>
  <si>
    <t>TB-180-070-S1-P0</t>
  </si>
  <si>
    <t>TB-180-070-S2-P0</t>
  </si>
  <si>
    <t>TB-180-070-S1-P1</t>
  </si>
  <si>
    <t>TB-180-070-S2-P1</t>
  </si>
  <si>
    <t>TB-180-070-S1-P2</t>
  </si>
  <si>
    <t>TB-180-070-S2-P2</t>
  </si>
  <si>
    <t>TB-180-060-S1-P0</t>
  </si>
  <si>
    <t>TB-180-060-S2-P0</t>
  </si>
  <si>
    <t>TB-180-060-S1-P1</t>
  </si>
  <si>
    <t>TB-180-060-S2-P1</t>
  </si>
  <si>
    <t>TB-180-060-S1-P2</t>
  </si>
  <si>
    <t>TB-180-060-S2-P2</t>
  </si>
  <si>
    <t>TB-180-050-S1-P0</t>
  </si>
  <si>
    <t>TB-180-050-S2-P0</t>
  </si>
  <si>
    <t>TB-180-050-S1-P1</t>
  </si>
  <si>
    <t>TB-180-050-S2-P1</t>
  </si>
  <si>
    <t>TB-180-050-S1-P2</t>
  </si>
  <si>
    <t>TB-180-050-S2-P2</t>
  </si>
  <si>
    <t>TB-180-040-S1-P0</t>
  </si>
  <si>
    <t>TB-180-040-S2-P0</t>
  </si>
  <si>
    <t>TB-180-040-S1-P1</t>
  </si>
  <si>
    <t>TB-180-040-S2-P1</t>
  </si>
  <si>
    <t>TB-180-040-S1-P2</t>
  </si>
  <si>
    <t>TB-180-040-S2-P2</t>
  </si>
  <si>
    <t>TB-180-035-S1-P0</t>
  </si>
  <si>
    <t>TB-180-035-S2-P0</t>
  </si>
  <si>
    <t>TB-180-035-S1-P1</t>
  </si>
  <si>
    <t>TB-180-035-S2-P1</t>
  </si>
  <si>
    <t>TB-180-035-S1-P2</t>
  </si>
  <si>
    <t>TB-180-035-S2-P2</t>
  </si>
  <si>
    <t>TB-180-030-S1-P0</t>
  </si>
  <si>
    <t>TB-180-030-S2-P0</t>
  </si>
  <si>
    <t>TB-180-030-S1-P1</t>
  </si>
  <si>
    <t>TB-180-030-S2-P1</t>
  </si>
  <si>
    <t>TB-180-030-S1-P2</t>
  </si>
  <si>
    <t>TB-180-030-S2-P2</t>
  </si>
  <si>
    <t>TB-180-025-S1-P0</t>
  </si>
  <si>
    <t>TB-180-025-S2-P0</t>
  </si>
  <si>
    <t>TB-180-025-S1-P1</t>
  </si>
  <si>
    <t>TB-180-025-S2-P1</t>
  </si>
  <si>
    <t>TB-180-025-S1-P2</t>
  </si>
  <si>
    <t>TB-180-025-S2-P2</t>
  </si>
  <si>
    <t>TB-180-020-S1-P0</t>
  </si>
  <si>
    <t>TB-180-020-S2-P0</t>
  </si>
  <si>
    <t>TB-180-020-S1-P1</t>
  </si>
  <si>
    <t>TB-180-020-S2-P1</t>
  </si>
  <si>
    <t>TB-180-020-S1-P2</t>
  </si>
  <si>
    <t>TB-180-020-S2-P2</t>
  </si>
  <si>
    <t>TB-180-015-S1-P0</t>
  </si>
  <si>
    <t>TB-180-015-S2-P0</t>
  </si>
  <si>
    <t>TB-180-015-S1-P1</t>
  </si>
  <si>
    <t>TB-180-015-S2-P1</t>
  </si>
  <si>
    <t>TB-180-015-S1-P2</t>
  </si>
  <si>
    <t>TB-180-015-S2-P2</t>
  </si>
  <si>
    <t>TB-180-010-S1-P0</t>
  </si>
  <si>
    <t>TB-180-010-S2-P0</t>
  </si>
  <si>
    <t>TB-180-010-S1-P1</t>
  </si>
  <si>
    <t>TB-180-010-S2-P1</t>
  </si>
  <si>
    <t>TB-180-010-S1-P2</t>
  </si>
  <si>
    <t>TB-180-010-S2-P2</t>
  </si>
  <si>
    <t>TB-180-008-S1-P0</t>
  </si>
  <si>
    <t>TB-180-008-S2-P0</t>
  </si>
  <si>
    <t>TB-180-008-S1-P1</t>
  </si>
  <si>
    <t>TB-180-008-S2-P1</t>
  </si>
  <si>
    <t>TB-180-008-S1-P2</t>
  </si>
  <si>
    <t>TB-180-008-S2-P2</t>
  </si>
  <si>
    <t>TB-180-007-S1-P0</t>
  </si>
  <si>
    <t>TB-180-007-S2-P0</t>
  </si>
  <si>
    <t>TB-180-007-S1-P1</t>
  </si>
  <si>
    <t>TB-180-007-S2-P1</t>
  </si>
  <si>
    <t>TB-180-007-S1-P2</t>
  </si>
  <si>
    <t>TB-180-007-S2-P2</t>
  </si>
  <si>
    <t>TB-180-006-S1-P0</t>
  </si>
  <si>
    <t>TB-180-006-S2-P0</t>
  </si>
  <si>
    <t>TB-180-006-S1-P1</t>
  </si>
  <si>
    <t>TB-180-006-S2-P1</t>
  </si>
  <si>
    <t>TB-180-006-S1-P2</t>
  </si>
  <si>
    <t>TB-180-006-S2-P2</t>
  </si>
  <si>
    <t>TB-180-005-S1-P0</t>
  </si>
  <si>
    <t>TB-180-005-S2-P0</t>
  </si>
  <si>
    <t>TB-180-005-S1-P1</t>
  </si>
  <si>
    <t>TB-180-005-S2-P1</t>
  </si>
  <si>
    <t>TB-180-005-S1-P2</t>
  </si>
  <si>
    <t>TB-180-005-S2-P2</t>
  </si>
  <si>
    <t>TB-180-004-S1-P0</t>
  </si>
  <si>
    <t>TB-180-004-S2-P0</t>
  </si>
  <si>
    <t>TB-180-004-S1-P1</t>
  </si>
  <si>
    <t>TB-180-004-S2-P1</t>
  </si>
  <si>
    <t>TB-180-004-S1-P2</t>
  </si>
  <si>
    <t>TB-180-004-S2-P2</t>
  </si>
  <si>
    <t>TB-180-003-S1-P0</t>
  </si>
  <si>
    <t>TB-180-003-S2-P0</t>
  </si>
  <si>
    <t>TB-180-003-S1-P1</t>
  </si>
  <si>
    <t>TB-180-003-S2-P1</t>
  </si>
  <si>
    <t>TB-180-003-S1-P2</t>
  </si>
  <si>
    <t>TB-180-003-S2-P2</t>
  </si>
  <si>
    <t>TB-220-100-S1-P0</t>
  </si>
  <si>
    <t>TB-220-100-S2-P0</t>
  </si>
  <si>
    <t>TB-220-100-S1-P1</t>
  </si>
  <si>
    <t>TB-220-100-S2-P1</t>
  </si>
  <si>
    <t>TB-220-100-S1-P2</t>
  </si>
  <si>
    <t>TB-220-100-S2-P2</t>
  </si>
  <si>
    <t>TB-220-080-S1-P0</t>
  </si>
  <si>
    <t>TB-220-080-S2-P0</t>
  </si>
  <si>
    <t>TB-220-080-S1-P1</t>
  </si>
  <si>
    <t>TB-220-080-S2-P1</t>
  </si>
  <si>
    <t>TB-220-080-S1-P2</t>
  </si>
  <si>
    <t>TB-220-080-S2-P2</t>
  </si>
  <si>
    <t>TB-220-070-S1-P0</t>
  </si>
  <si>
    <t>TB-220-070-S2-P0</t>
  </si>
  <si>
    <t>TB-220-070-S1-P1</t>
  </si>
  <si>
    <t>TB-220-070-S2-P1</t>
  </si>
  <si>
    <t>TB-220-070-S1-P2</t>
  </si>
  <si>
    <t>TB-220-070-S2-P2</t>
  </si>
  <si>
    <t>TB-220-060-S1-P0</t>
  </si>
  <si>
    <t>TB-220-060-S2-P0</t>
  </si>
  <si>
    <t>TB-220-060-S1-P1</t>
  </si>
  <si>
    <t>TB-220-060-S2-P1</t>
  </si>
  <si>
    <t>TB-220-060-S1-P2</t>
  </si>
  <si>
    <t>TB-220-060-S2-P2</t>
  </si>
  <si>
    <t>TB-220-050-S1-P0</t>
  </si>
  <si>
    <t>TB-220-050-S2-P0</t>
  </si>
  <si>
    <t>TB-220-050-S1-P1</t>
  </si>
  <si>
    <t>TB-220-050-S2-P1</t>
  </si>
  <si>
    <t>TB-220-050-S1-P2</t>
  </si>
  <si>
    <t>TB-220-050-S2-P2</t>
  </si>
  <si>
    <t>TB-220-040-S1-P0</t>
  </si>
  <si>
    <t>TB-220-040-S2-P0</t>
  </si>
  <si>
    <t>TB-220-040-S1-P1</t>
  </si>
  <si>
    <t>TB-220-040-S2-P1</t>
  </si>
  <si>
    <t>TB-220-040-S1-P2</t>
  </si>
  <si>
    <t>TB-220-040-S2-P2</t>
  </si>
  <si>
    <t>TB-220-035-S1-P0</t>
  </si>
  <si>
    <t>TB-220-035-S2-P0</t>
  </si>
  <si>
    <t>TB-220-035-S1-P1</t>
  </si>
  <si>
    <t>TB-220-035-S2-P1</t>
  </si>
  <si>
    <t>TB-220-035-S1-P2</t>
  </si>
  <si>
    <t>TB-220-035-S2-P2</t>
  </si>
  <si>
    <t>TB-220-030-S1-P0</t>
  </si>
  <si>
    <t>TB-220-030-S2-P0</t>
  </si>
  <si>
    <t>TB-220-030-S1-P1</t>
  </si>
  <si>
    <t>TB-220-030-S2-P1</t>
  </si>
  <si>
    <t>TB-220-030-S1-P2</t>
  </si>
  <si>
    <t>TB-220-030-S2-P2</t>
  </si>
  <si>
    <t>TB-220-025-S1-P0</t>
  </si>
  <si>
    <t>TB-220-025-S2-P0</t>
  </si>
  <si>
    <t>TB-220-025-S1-P1</t>
  </si>
  <si>
    <t>TB-220-025-S2-P1</t>
  </si>
  <si>
    <t>TB-220-025-S1-P2</t>
  </si>
  <si>
    <t>TB-220-025-S2-P2</t>
  </si>
  <si>
    <t>TB-220-020-S1-P0</t>
  </si>
  <si>
    <t>TB-220-020-S2-P0</t>
  </si>
  <si>
    <t>TB-220-020-S1-P1</t>
  </si>
  <si>
    <t>TB-220-020-S2-P1</t>
  </si>
  <si>
    <t>TB-220-020-S1-P2</t>
  </si>
  <si>
    <t>TB-220-020-S2-P2</t>
  </si>
  <si>
    <t>TB-220-015-S1-P0</t>
  </si>
  <si>
    <t>TB-220-015-S2-P0</t>
  </si>
  <si>
    <t>TB-220-015-S1-P1</t>
  </si>
  <si>
    <t>TB-220-015-S2-P1</t>
  </si>
  <si>
    <t>TB-220-015-S1-P2</t>
  </si>
  <si>
    <t>TB-220-015-S2-P2</t>
  </si>
  <si>
    <t>TB-220-010-S1-P0</t>
  </si>
  <si>
    <t>TB-220-010-S2-P0</t>
  </si>
  <si>
    <t>TB-220-010-S1-P1</t>
  </si>
  <si>
    <t>TB-220-010-S2-P1</t>
  </si>
  <si>
    <t>TB-220-010-S1-P2</t>
  </si>
  <si>
    <t>TB-220-010-S2-P2</t>
  </si>
  <si>
    <t>TB-220-008-S1-P0</t>
  </si>
  <si>
    <t>TB-220-008-S2-P0</t>
  </si>
  <si>
    <t>TB-220-008-S1-P1</t>
  </si>
  <si>
    <t>TB-220-008-S2-P1</t>
  </si>
  <si>
    <t>TB-220-008-S1-P2</t>
  </si>
  <si>
    <t>TB-220-008-S2-P2</t>
  </si>
  <si>
    <t>TB-220-007-S1-P0</t>
  </si>
  <si>
    <t>TB-220-007-S2-P0</t>
  </si>
  <si>
    <t>TB-220-007-S1-P1</t>
  </si>
  <si>
    <t>TB-220-007-S2-P1</t>
  </si>
  <si>
    <t>TB-220-007-S1-P2</t>
  </si>
  <si>
    <t>TB-220-007-S2-P2</t>
  </si>
  <si>
    <t>TB-220-006-S1-P0</t>
  </si>
  <si>
    <t>TB-220-006-S2-P0</t>
  </si>
  <si>
    <t>TB-220-006-S1-P1</t>
  </si>
  <si>
    <t>TB-220-006-S2-P1</t>
  </si>
  <si>
    <t>TB-220-006-S1-P2</t>
  </si>
  <si>
    <t>TB-220-006-S2-P2</t>
  </si>
  <si>
    <t>TB-220-005-S1-P0</t>
  </si>
  <si>
    <t>TB-220-005-S2-P0</t>
  </si>
  <si>
    <t>TB-220-005-S1-P1</t>
  </si>
  <si>
    <t>TB-220-005-S2-P1</t>
  </si>
  <si>
    <t>TB-220-005-S1-P2</t>
  </si>
  <si>
    <t>TB-220-005-S2-P2</t>
  </si>
  <si>
    <t>TB-220-004-S1-P0</t>
  </si>
  <si>
    <t>TB-220-004-S2-P0</t>
  </si>
  <si>
    <t>TB-220-004-S1-P1</t>
  </si>
  <si>
    <t>TB-220-004-S2-P1</t>
  </si>
  <si>
    <t>TB-220-004-S1-P2</t>
  </si>
  <si>
    <t>TB-220-004-S2-P2</t>
  </si>
  <si>
    <t>TB-220-003-S1-P0</t>
  </si>
  <si>
    <t>TB-220-003-S2-P0</t>
  </si>
  <si>
    <t>TB-220-003-S1-P1</t>
  </si>
  <si>
    <t>TB-220-003-S2-P1</t>
  </si>
  <si>
    <t>TB-220-003-S1-P2</t>
  </si>
  <si>
    <t>TB-220-003-S2-P2</t>
  </si>
  <si>
    <t>TBR-042-100-S1-P1</t>
  </si>
  <si>
    <t>TBR-042-100-S2-P1</t>
  </si>
  <si>
    <t>TBR-042-100-S1-P2</t>
  </si>
  <si>
    <t>TBR-042-100-S2-P2</t>
  </si>
  <si>
    <t>TBR-042-080-S1-P1</t>
  </si>
  <si>
    <t>TBR-042-080-S2-P1</t>
  </si>
  <si>
    <t>TBR-042-080-S1-P2</t>
  </si>
  <si>
    <t>TBR-042-080-S2-P2</t>
  </si>
  <si>
    <t>TBR-042-070-S1-P1</t>
  </si>
  <si>
    <t>TBR-042-070-S2-P1</t>
  </si>
  <si>
    <t>TBR-042-070-S1-P2</t>
  </si>
  <si>
    <t>TBR-042-070-S2-P2</t>
  </si>
  <si>
    <t>TBR-042-060-S1-P1</t>
  </si>
  <si>
    <t>TBR-042-060-S2-P1</t>
  </si>
  <si>
    <t>TBR-042-060-S1-P2</t>
  </si>
  <si>
    <t>TBR-042-060-S2-P2</t>
  </si>
  <si>
    <t>TBR-042-050-S1-P1</t>
  </si>
  <si>
    <t>TBR-042-050-S2-P1</t>
  </si>
  <si>
    <t>TBR-042-050-S1-P2</t>
  </si>
  <si>
    <t>TBR-042-050-S2-P2</t>
  </si>
  <si>
    <t>TBR-042-040-S1-P1</t>
  </si>
  <si>
    <t>TBR-042-040-S2-P1</t>
  </si>
  <si>
    <t>TBR-042-040-S1-P2</t>
  </si>
  <si>
    <t>TBR-042-040-S2-P2</t>
  </si>
  <si>
    <t>TBR-042-035-S1-P1</t>
  </si>
  <si>
    <t>TBR-042-035-S2-P1</t>
  </si>
  <si>
    <t>TBR-042-035-S1-P2</t>
  </si>
  <si>
    <t>TBR-042-035-S2-P2</t>
  </si>
  <si>
    <t>TBR-042-030-S1-P1</t>
  </si>
  <si>
    <t>TBR-042-030-S2-P1</t>
  </si>
  <si>
    <t>TBR-042-030-S1-P2</t>
  </si>
  <si>
    <t>TBR-042-030-S2-P2</t>
  </si>
  <si>
    <t>TBR-042-025-S1-P1</t>
  </si>
  <si>
    <t>TBR-042-025-S2-P1</t>
  </si>
  <si>
    <t>TBR-042-025-S1-P2</t>
  </si>
  <si>
    <t>TBR-042-025-S2-P2</t>
  </si>
  <si>
    <t>TBR-042-020-S1-P1</t>
  </si>
  <si>
    <t>TBR-042-020-S2-P1</t>
  </si>
  <si>
    <t>TBR-042-020-S1-P2</t>
  </si>
  <si>
    <t>TBR-042-020-S2-P2</t>
  </si>
  <si>
    <t>TBR-042-010-S1-P1</t>
  </si>
  <si>
    <t>TBR-042-010-S2-P1</t>
  </si>
  <si>
    <t>TBR-042-010-S1-P2</t>
  </si>
  <si>
    <t>TBR-042-010-S2-P2</t>
  </si>
  <si>
    <t>TBR-042-008-S1-P1</t>
  </si>
  <si>
    <t>TBR-042-008-S2-P1</t>
  </si>
  <si>
    <t>TBR-042-008-S1-P2</t>
  </si>
  <si>
    <t>TBR-042-008-S2-P2</t>
  </si>
  <si>
    <t>TBR-042-007-S1-P1</t>
  </si>
  <si>
    <t>TBR-042-007-S2-P1</t>
  </si>
  <si>
    <t>TBR-042-007-S1-P2</t>
  </si>
  <si>
    <t>TBR-042-007-S2-P2</t>
  </si>
  <si>
    <t>TBR-042-006-S1-P1</t>
  </si>
  <si>
    <t>TBR-042-006-S2-P1</t>
  </si>
  <si>
    <t>TBR-042-006-S1-P2</t>
  </si>
  <si>
    <t>TBR-042-006-S2-P2</t>
  </si>
  <si>
    <t>TBR-042-005-S1-P1</t>
  </si>
  <si>
    <t>TBR-042-005-S2-P1</t>
  </si>
  <si>
    <t>TBR-042-005-S1-P2</t>
  </si>
  <si>
    <t>TBR-042-005-S2-P2</t>
  </si>
  <si>
    <t>TBR-042-004-S1-P1</t>
  </si>
  <si>
    <t>TBR-042-004-S2-P1</t>
  </si>
  <si>
    <t>TBR-042-004-S1-P2</t>
  </si>
  <si>
    <t>TBR-042-004-S2-P2</t>
  </si>
  <si>
    <t>TBR-060-200-S1-P1</t>
  </si>
  <si>
    <t>TBR-060-200-S2-P1</t>
  </si>
  <si>
    <t>TBR-060-200-S1-P2</t>
  </si>
  <si>
    <t>TBR-060-200-S2-P2</t>
  </si>
  <si>
    <t>TBR-060-160-S1-P1</t>
  </si>
  <si>
    <t>TBR-060-160-S2-P1</t>
  </si>
  <si>
    <t>TBR-060-160-S1-P2</t>
  </si>
  <si>
    <t>TBR-060-160-S2-P2</t>
  </si>
  <si>
    <t>TBR-060-140-S1-P1</t>
  </si>
  <si>
    <t>TBR-060-140-S2-P1</t>
  </si>
  <si>
    <t>TBR-060-140-S1-P2</t>
  </si>
  <si>
    <t>TBR-060-140-S2-P2</t>
  </si>
  <si>
    <t>TBR-060-120-S1-P1</t>
  </si>
  <si>
    <t>TBR-060-120-S2-P1</t>
  </si>
  <si>
    <t>TBR-060-120-S1-P2</t>
  </si>
  <si>
    <t>TBR-060-120-S2-P2</t>
  </si>
  <si>
    <t>TBR-060-100-S1-P1</t>
  </si>
  <si>
    <t>TBR-060-100-S2-P1</t>
  </si>
  <si>
    <t>TBR-060-100-S1-P2</t>
  </si>
  <si>
    <t>TBR-060-100-S2-P2</t>
  </si>
  <si>
    <t>TBR-060-080-S1-P1</t>
  </si>
  <si>
    <t>TBR-060-080-S2-P1</t>
  </si>
  <si>
    <t>TBR-060-080-S1-P2</t>
  </si>
  <si>
    <t>TBR-060-080-S2-P2</t>
  </si>
  <si>
    <t>TBR-060-070-S1-P1</t>
  </si>
  <si>
    <t>TBR-060-070-S2-P1</t>
  </si>
  <si>
    <t>TBR-060-070-S1-P2</t>
  </si>
  <si>
    <t>TBR-060-070-S2-P2</t>
  </si>
  <si>
    <t>TBR-060-060-S1-P1</t>
  </si>
  <si>
    <t>TBR-060-060-S2-P1</t>
  </si>
  <si>
    <t>TBR-060-060-S1-P2</t>
  </si>
  <si>
    <t>TBR-060-060-S2-P2</t>
  </si>
  <si>
    <t>TBR-060-050-S1-P1</t>
  </si>
  <si>
    <t>TBR-060-050-S2-P1</t>
  </si>
  <si>
    <t>TBR-060-050-S1-P2</t>
  </si>
  <si>
    <t>TBR-060-050-S2-P2</t>
  </si>
  <si>
    <t>TBR-060-040-S1-P1</t>
  </si>
  <si>
    <t>TBR-060-040-S2-P1</t>
  </si>
  <si>
    <t>TBR-060-040-S1-P2</t>
  </si>
  <si>
    <t>TBR-060-040-S2-P2</t>
  </si>
  <si>
    <t>TBR-060-035-S1-P1</t>
  </si>
  <si>
    <t>TBR-060-035-S2-P1</t>
  </si>
  <si>
    <t>TBR-060-035-S1-P2</t>
  </si>
  <si>
    <t>TBR-060-035-S2-P2</t>
  </si>
  <si>
    <t>TBR-060-030-S1-P1</t>
  </si>
  <si>
    <t>TBR-060-030-S2-P1</t>
  </si>
  <si>
    <t>TBR-060-030-S1-P2</t>
  </si>
  <si>
    <t>TBR-060-030-S2-P2</t>
  </si>
  <si>
    <t>TBR-060-025-S1-P1</t>
  </si>
  <si>
    <t>TBR-060-025-S2-P1</t>
  </si>
  <si>
    <t>TBR-060-025-S1-P2</t>
  </si>
  <si>
    <t>TBR-060-025-S2-P2</t>
  </si>
  <si>
    <t>TBR-060-020-S1-P1</t>
  </si>
  <si>
    <t>TBR-060-020-S2-P1</t>
  </si>
  <si>
    <t>TBR-060-020-S1-P2</t>
  </si>
  <si>
    <t>TBR-060-020-S2-P2</t>
  </si>
  <si>
    <t>TBR-060-016-S1-P1</t>
  </si>
  <si>
    <t>TBR-060-016-S2-P1</t>
  </si>
  <si>
    <t>TBR-060-016-S1-P2</t>
  </si>
  <si>
    <t>TBR-060-016-S2-P2</t>
  </si>
  <si>
    <t>TBR-060-014-S1-P1</t>
  </si>
  <si>
    <t>TBR-060-014-S2-P1</t>
  </si>
  <si>
    <t>TBR-060-014-S1-P2</t>
  </si>
  <si>
    <t>TBR-060-014-S2-P2</t>
  </si>
  <si>
    <t>TBR-060-012-S1-P1</t>
  </si>
  <si>
    <t>TBR-060-012-S2-P1</t>
  </si>
  <si>
    <t>TBR-060-012-S1-P2</t>
  </si>
  <si>
    <t>TBR-060-012-S2-P2</t>
  </si>
  <si>
    <t>TBR-060-010-S1-P1</t>
  </si>
  <si>
    <t>TBR-060-010-S2-P1</t>
  </si>
  <si>
    <t>TBR-060-010-S1-P2</t>
  </si>
  <si>
    <t>TBR-060-010-S2-P2</t>
  </si>
  <si>
    <t>TBR-060-008-S1-P1</t>
  </si>
  <si>
    <t>TBR-060-008-S2-P1</t>
  </si>
  <si>
    <t>TBR-060-008-S1-P2</t>
  </si>
  <si>
    <t>TBR-060-008-S2-P2</t>
  </si>
  <si>
    <t>TBR-060-007-S1-P1</t>
  </si>
  <si>
    <t>TBR-060-007-S2-P1</t>
  </si>
  <si>
    <t>TBR-060-007-S1-P2</t>
  </si>
  <si>
    <t>TBR-060-007-S2-P2</t>
  </si>
  <si>
    <t>TBR-060-006-S1-P1</t>
  </si>
  <si>
    <t>TBR-060-006-S2-P1</t>
  </si>
  <si>
    <t>TBR-060-006-S1-P2</t>
  </si>
  <si>
    <t>TBR-060-006-S2-P2</t>
  </si>
  <si>
    <t>TBR-060-005-S1-P1</t>
  </si>
  <si>
    <t>TBR-060-005-S2-P1</t>
  </si>
  <si>
    <t>TBR-060-005-S1-P2</t>
  </si>
  <si>
    <t>TBR-060-005-S2-P2</t>
  </si>
  <si>
    <t>TBR-060-004-S1-P1</t>
  </si>
  <si>
    <t>TBR-060-004-S2-P1</t>
  </si>
  <si>
    <t>TBR-060-004-S1-P2</t>
  </si>
  <si>
    <t>TBR-060-004-S2-P2</t>
  </si>
  <si>
    <t>TBR-060-003-S1-P1</t>
  </si>
  <si>
    <t>TBR-060-003-S2-P1</t>
  </si>
  <si>
    <t>TBR-060-003-S1-P2</t>
  </si>
  <si>
    <t>TBR-060-003-S2-P2</t>
  </si>
  <si>
    <t>TBR-090-200-S1-P0</t>
  </si>
  <si>
    <t>TBR-090-200-S2-P0</t>
  </si>
  <si>
    <t>TBR-090-200-S1-P1</t>
  </si>
  <si>
    <t>TBR-090-200-S2-P1</t>
  </si>
  <si>
    <t>TBR-090-200-S1-P2</t>
  </si>
  <si>
    <t>TBR-090-200-S2-P2</t>
  </si>
  <si>
    <t>TBR-090-160-S1-P0</t>
  </si>
  <si>
    <t>TBR-090-160-S2-P0</t>
  </si>
  <si>
    <t>TBR-090-160-S1-P1</t>
  </si>
  <si>
    <t>TBR-090-160-S2-P1</t>
  </si>
  <si>
    <t>TBR-090-160-S1-P2</t>
  </si>
  <si>
    <t>TBR-090-160-S2-P2</t>
  </si>
  <si>
    <t>TBR-090-140-S1-P0</t>
  </si>
  <si>
    <t>TBR-090-140-S2-P0</t>
  </si>
  <si>
    <t>TBR-090-140-S1-P1</t>
  </si>
  <si>
    <t>TBR-090-140-S2-P1</t>
  </si>
  <si>
    <t>TBR-090-140-S1-P2</t>
  </si>
  <si>
    <t>TBR-090-140-S2-P2</t>
  </si>
  <si>
    <t>TBR-090-120-S1-P0</t>
  </si>
  <si>
    <t>TBR-090-120-S2-P0</t>
  </si>
  <si>
    <t>TBR-090-120-S1-P1</t>
  </si>
  <si>
    <t>TBR-090-120-S2-P1</t>
  </si>
  <si>
    <t>TBR-090-120-S1-P2</t>
  </si>
  <si>
    <t>TBR-090-120-S2-P2</t>
  </si>
  <si>
    <t>TBR-090-100-S1-P0</t>
  </si>
  <si>
    <t>TBR-090-100-S2-P0</t>
  </si>
  <si>
    <t>TBR-090-100-S1-P1</t>
  </si>
  <si>
    <t>TBR-090-100-S2-P1</t>
  </si>
  <si>
    <t>TBR-090-100-S1-P2</t>
  </si>
  <si>
    <t>TBR-090-100-S2-P2</t>
  </si>
  <si>
    <t>TBR-090-080-S1-P0</t>
  </si>
  <si>
    <t>TBR-090-080-S2-P0</t>
  </si>
  <si>
    <t>TBR-090-080-S1-P1</t>
  </si>
  <si>
    <t>TBR-090-080-S2-P1</t>
  </si>
  <si>
    <t>TBR-090-080-S1-P2</t>
  </si>
  <si>
    <t>TBR-090-080-S2-P2</t>
  </si>
  <si>
    <t>TBR-090-070-S1-P0</t>
  </si>
  <si>
    <t>TBR-090-070-S2-P0</t>
  </si>
  <si>
    <t>TBR-090-070-S1-P1</t>
  </si>
  <si>
    <t>TBR-090-070-S2-P1</t>
  </si>
  <si>
    <t>TBR-090-070-S1-P2</t>
  </si>
  <si>
    <t>TBR-090-070-S2-P2</t>
  </si>
  <si>
    <t>TBR-090-060-S1-P0</t>
  </si>
  <si>
    <t>TBR-090-060-S2-P0</t>
  </si>
  <si>
    <t>TBR-090-060-S1-P1</t>
  </si>
  <si>
    <t>TBR-090-060-S2-P1</t>
  </si>
  <si>
    <t>TBR-090-060-S1-P2</t>
  </si>
  <si>
    <t>TBR-090-060-S2-P2</t>
  </si>
  <si>
    <t>TBR-090-050-S1-P0</t>
  </si>
  <si>
    <t>TBR-090-050-S2-P0</t>
  </si>
  <si>
    <t>TBR-090-050-S1-P1</t>
  </si>
  <si>
    <t>TBR-090-050-S2-P1</t>
  </si>
  <si>
    <t>TBR-090-050-S1-P2</t>
  </si>
  <si>
    <t>TBR-090-050-S2-P2</t>
  </si>
  <si>
    <t>TBR-090-040-S1-P0</t>
  </si>
  <si>
    <t>TBR-090-040-S2-P0</t>
  </si>
  <si>
    <t>TBR-090-040-S1-P1</t>
  </si>
  <si>
    <t>TBR-090-040-S2-P1</t>
  </si>
  <si>
    <t>TBR-090-040-S1-P2</t>
  </si>
  <si>
    <t>TBR-090-040-S2-P2</t>
  </si>
  <si>
    <t>TBR-090-035-S1-P0</t>
  </si>
  <si>
    <t>TBR-090-035-S2-P0</t>
  </si>
  <si>
    <t>TBR-090-035-S1-P1</t>
  </si>
  <si>
    <t>TBR-090-035-S2-P1</t>
  </si>
  <si>
    <t>TBR-090-035-S1-P2</t>
  </si>
  <si>
    <t>TBR-090-035-S2-P2</t>
  </si>
  <si>
    <t>TBR-090-030-S1-P0</t>
  </si>
  <si>
    <t>TBR-090-030-S2-P0</t>
  </si>
  <si>
    <t>TBR-090-030-S1-P1</t>
  </si>
  <si>
    <t>TBR-090-030-S2-P1</t>
  </si>
  <si>
    <t>TBR-090-030-S1-P2</t>
  </si>
  <si>
    <t>TBR-090-030-S2-P2</t>
  </si>
  <si>
    <t>TBR-090-025-S1-P0</t>
  </si>
  <si>
    <t>TBR-090-025-S2-P0</t>
  </si>
  <si>
    <t>TBR-090-025-S1-P1</t>
  </si>
  <si>
    <t>TBR-090-025-S2-P1</t>
  </si>
  <si>
    <t>TBR-090-025-S1-P2</t>
  </si>
  <si>
    <t>TBR-090-025-S2-P2</t>
  </si>
  <si>
    <t>TBR-090-020-S1-P0</t>
  </si>
  <si>
    <t>TBR-090-020-S2-P0</t>
  </si>
  <si>
    <t>TBR-090-020-S1-P1</t>
  </si>
  <si>
    <t>TBR-090-020-S2-P1</t>
  </si>
  <si>
    <t>TBR-090-020-S1-P2</t>
  </si>
  <si>
    <t>TBR-090-020-S2-P2</t>
  </si>
  <si>
    <t>TBR-090-016-S1-P0</t>
  </si>
  <si>
    <t>TBR-090-016-S2-P0</t>
  </si>
  <si>
    <t>TBR-090-016-S1-P1</t>
  </si>
  <si>
    <t>TBR-090-016-S2-P1</t>
  </si>
  <si>
    <t>TBR-090-016-S1-P2</t>
  </si>
  <si>
    <t>TBR-090-016-S2-P2</t>
  </si>
  <si>
    <t>TBR-090-014-S1-P0</t>
  </si>
  <si>
    <t>TBR-090-014-S2-P0</t>
  </si>
  <si>
    <t>TBR-090-014-S1-P1</t>
  </si>
  <si>
    <t>TBR-090-014-S2-P1</t>
  </si>
  <si>
    <t>TBR-090-014-S1-P2</t>
  </si>
  <si>
    <t>TBR-090-014-S2-P2</t>
  </si>
  <si>
    <t>TBR-090-012-S1-P0</t>
  </si>
  <si>
    <t>TBR-090-012-S2-P0</t>
  </si>
  <si>
    <t>TBR-090-012-S1-P1</t>
  </si>
  <si>
    <t>TBR-090-012-S2-P1</t>
  </si>
  <si>
    <t>TBR-090-012-S1-P2</t>
  </si>
  <si>
    <t>TBR-090-012-S2-P2</t>
  </si>
  <si>
    <t>TBR-090-010-S1-P0</t>
  </si>
  <si>
    <t>TBR-090-010-S2-P0</t>
  </si>
  <si>
    <t>TBR-090-010-S1-P1</t>
  </si>
  <si>
    <t>TBR-090-010-S2-P1</t>
  </si>
  <si>
    <t>TBR-090-010-S1-P2</t>
  </si>
  <si>
    <t>TBR-090-010-S2-P2</t>
  </si>
  <si>
    <t>TBR-090-008-S1-P0</t>
  </si>
  <si>
    <t>TBR-090-008-S2-P0</t>
  </si>
  <si>
    <t>TBR-090-008-S1-P1</t>
  </si>
  <si>
    <t>TBR-090-008-S2-P1</t>
  </si>
  <si>
    <t>TBR-090-008-S1-P2</t>
  </si>
  <si>
    <t>TBR-090-008-S2-P2</t>
  </si>
  <si>
    <t>TBR-090-007-S1-P0</t>
  </si>
  <si>
    <t>TBR-090-007-S2-P0</t>
  </si>
  <si>
    <t>TBR-090-007-S1-P1</t>
  </si>
  <si>
    <t>TBR-090-007-S2-P1</t>
  </si>
  <si>
    <t>TBR-090-007-S1-P2</t>
  </si>
  <si>
    <t>TBR-090-007-S2-P2</t>
  </si>
  <si>
    <t>TBR-090-006-S1-P0</t>
  </si>
  <si>
    <t>TBR-090-006-S2-P0</t>
  </si>
  <si>
    <t>TBR-090-006-S1-P1</t>
  </si>
  <si>
    <t>TBR-090-006-S2-P1</t>
  </si>
  <si>
    <t>TBR-090-006-S1-P2</t>
  </si>
  <si>
    <t>TBR-090-006-S2-P2</t>
  </si>
  <si>
    <t>TBR-090-005-S1-P0</t>
  </si>
  <si>
    <t>TBR-090-005-S2-P0</t>
  </si>
  <si>
    <t>TBR-090-005-S1-P1</t>
  </si>
  <si>
    <t>TBR-090-005-S2-P1</t>
  </si>
  <si>
    <t>TBR-090-005-S1-P2</t>
  </si>
  <si>
    <t>TBR-090-005-S2-P2</t>
  </si>
  <si>
    <t>TBR-090-004-S1-P0</t>
  </si>
  <si>
    <t>TBR-090-004-S2-P0</t>
  </si>
  <si>
    <t>TBR-090-004-S1-P1</t>
  </si>
  <si>
    <t>TBR-090-004-S2-P1</t>
  </si>
  <si>
    <t>TBR-090-004-S1-P2</t>
  </si>
  <si>
    <t>TBR-090-004-S2-P2</t>
  </si>
  <si>
    <t>TBR-090-003-S1-P0</t>
  </si>
  <si>
    <t>TBR-090-003-S2-P0</t>
  </si>
  <si>
    <t>TBR-090-003-S1-P1</t>
  </si>
  <si>
    <t>TBR-090-003-S2-P1</t>
  </si>
  <si>
    <t>TBR-090-003-S1-P2</t>
  </si>
  <si>
    <t>TBR-090-003-S2-P2</t>
  </si>
  <si>
    <t>TBR-115-200-S1-P0</t>
  </si>
  <si>
    <t>TBR-115-200-S2-P0</t>
  </si>
  <si>
    <t>TBR-115-200-S1-P1</t>
  </si>
  <si>
    <t>TBR-115-200-S2-P1</t>
  </si>
  <si>
    <t>TBR-115-200-S1-P2</t>
  </si>
  <si>
    <t>TBR-115-200-S2-P2</t>
  </si>
  <si>
    <t>TBR-115-160-S1-P0</t>
  </si>
  <si>
    <t>TBR-115-160-S2-P0</t>
  </si>
  <si>
    <t>TBR-115-160-S1-P1</t>
  </si>
  <si>
    <t>TBR-115-160-S2-P1</t>
  </si>
  <si>
    <t>TBR-115-160-S1-P2</t>
  </si>
  <si>
    <t>TBR-115-160-S2-P2</t>
  </si>
  <si>
    <t>TBR-115-140-S1-P0</t>
  </si>
  <si>
    <t>TBR-115-140-S2-P0</t>
  </si>
  <si>
    <t>TBR-115-140-S1-P1</t>
  </si>
  <si>
    <t>TBR-115-140-S2-P1</t>
  </si>
  <si>
    <t>TBR-115-140-S1-P2</t>
  </si>
  <si>
    <t>TBR-115-140-S2-P2</t>
  </si>
  <si>
    <t>TBR-115-120-S1-P0</t>
  </si>
  <si>
    <t>TBR-115-120-S2-P0</t>
  </si>
  <si>
    <t>TBR-115-120-S1-P1</t>
  </si>
  <si>
    <t>TBR-115-120-S2-P1</t>
  </si>
  <si>
    <t>TBR-115-120-S1-P2</t>
  </si>
  <si>
    <t>TBR-115-120-S2-P2</t>
  </si>
  <si>
    <t>TBR-115-100-S1-P0</t>
  </si>
  <si>
    <t>TBR-115-100-S2-P0</t>
  </si>
  <si>
    <t>TBR-115-100-S1-P1</t>
  </si>
  <si>
    <t>TBR-115-100-S2-P1</t>
  </si>
  <si>
    <t>TBR-115-100-S1-P2</t>
  </si>
  <si>
    <t>TBR-115-100-S2-P2</t>
  </si>
  <si>
    <t>TBR-115-080-S1-P0</t>
  </si>
  <si>
    <t>TBR-115-080-S2-P0</t>
  </si>
  <si>
    <t>TBR-115-080-S1-P1</t>
  </si>
  <si>
    <t>TBR-115-080-S2-P1</t>
  </si>
  <si>
    <t>TBR-115-080-S1-P2</t>
  </si>
  <si>
    <t>TBR-115-080-S2-P2</t>
  </si>
  <si>
    <t>TBR-115-070-S1-P0</t>
  </si>
  <si>
    <t>TBR-115-070-S2-P0</t>
  </si>
  <si>
    <t>TBR-115-070-S1-P1</t>
  </si>
  <si>
    <t>TBR-115-070-S2-P1</t>
  </si>
  <si>
    <t>TBR-115-070-S1-P2</t>
  </si>
  <si>
    <t>TBR-115-070-S2-P2</t>
  </si>
  <si>
    <t>TBR-115-060-S1-P0</t>
  </si>
  <si>
    <t>TBR-115-060-S2-P0</t>
  </si>
  <si>
    <t>TBR-115-060-S1-P1</t>
  </si>
  <si>
    <t>TBR-115-060-S2-P1</t>
  </si>
  <si>
    <t>TBR-115-060-S1-P2</t>
  </si>
  <si>
    <t>TBR-115-060-S2-P2</t>
  </si>
  <si>
    <t>TBR-115-050-S1-P0</t>
  </si>
  <si>
    <t>TBR-115-050-S2-P0</t>
  </si>
  <si>
    <t>TBR-115-050-S1-P1</t>
  </si>
  <si>
    <t>TBR-115-050-S2-P1</t>
  </si>
  <si>
    <t>TBR-115-050-S1-P2</t>
  </si>
  <si>
    <t>TBR-115-050-S2-P2</t>
  </si>
  <si>
    <t>TBR-115-040-S1-P0</t>
  </si>
  <si>
    <t>TBR-115-040-S2-P0</t>
  </si>
  <si>
    <t>TBR-115-040-S1-P1</t>
  </si>
  <si>
    <t>TBR-115-040-S2-P1</t>
  </si>
  <si>
    <t>TBR-115-040-S1-P2</t>
  </si>
  <si>
    <t>TBR-115-040-S2-P2</t>
  </si>
  <si>
    <t>TBR-115-035-S1-P0</t>
  </si>
  <si>
    <t>TBR-115-035-S2-P0</t>
  </si>
  <si>
    <t>TBR-115-035-S1-P1</t>
  </si>
  <si>
    <t>TBR-115-035-S2-P1</t>
  </si>
  <si>
    <t>TBR-115-035-S1-P2</t>
  </si>
  <si>
    <t>TBR-115-035-S2-P2</t>
  </si>
  <si>
    <t>TBR-115-030-S1-P0</t>
  </si>
  <si>
    <t>TBR-115-030-S2-P0</t>
  </si>
  <si>
    <t>TBR-115-030-S1-P1</t>
  </si>
  <si>
    <t>TBR-115-030-S2-P1</t>
  </si>
  <si>
    <t>TBR-115-030-S1-P2</t>
  </si>
  <si>
    <t>TBR-115-030-S2-P2</t>
  </si>
  <si>
    <t>TBR-115-025-S1-P0</t>
  </si>
  <si>
    <t>TBR-115-025-S2-P0</t>
  </si>
  <si>
    <t>TBR-115-025-S1-P1</t>
  </si>
  <si>
    <t>TBR-115-025-S2-P1</t>
  </si>
  <si>
    <t>TBR-115-025-S1-P2</t>
  </si>
  <si>
    <t>TBR-115-025-S2-P2</t>
  </si>
  <si>
    <t>TBR-115-020-S1-P0</t>
  </si>
  <si>
    <t>TBR-115-020-S2-P0</t>
  </si>
  <si>
    <t>TBR-115-020-S1-P1</t>
  </si>
  <si>
    <t>TBR-115-020-S2-P1</t>
  </si>
  <si>
    <t>TBR-115-020-S1-P2</t>
  </si>
  <si>
    <t>TBR-115-020-S2-P2</t>
  </si>
  <si>
    <t>TBR-115-016-S1-P0</t>
  </si>
  <si>
    <t>TBR-115-016-S2-P0</t>
  </si>
  <si>
    <t>TBR-115-016-S1-P1</t>
  </si>
  <si>
    <t>TBR-115-016-S2-P1</t>
  </si>
  <si>
    <t>TBR-115-016-S1-P2</t>
  </si>
  <si>
    <t>TBR-115-016-S2-P2</t>
  </si>
  <si>
    <t>TBR-115-014-S1-P0</t>
  </si>
  <si>
    <t>TBR-115-014-S2-P0</t>
  </si>
  <si>
    <t>TBR-115-014-S1-P1</t>
  </si>
  <si>
    <t>TBR-115-014-S2-P1</t>
  </si>
  <si>
    <t>TBR-115-014-S1-P2</t>
  </si>
  <si>
    <t>TBR-115-014-S2-P2</t>
  </si>
  <si>
    <t>TBR-115-012-S1-P0</t>
  </si>
  <si>
    <t>TBR-115-012-S2-P0</t>
  </si>
  <si>
    <t>TBR-115-012-S1-P1</t>
  </si>
  <si>
    <t>TBR-115-012-S2-P1</t>
  </si>
  <si>
    <t>TBR-115-012-S1-P2</t>
  </si>
  <si>
    <t>TBR-115-012-S2-P2</t>
  </si>
  <si>
    <t>TBR-115-010-S1-P0</t>
  </si>
  <si>
    <t>TBR-115-010-S2-P0</t>
  </si>
  <si>
    <t>TBR-115-010-S1-P1</t>
  </si>
  <si>
    <t>TBR-115-010-S2-P1</t>
  </si>
  <si>
    <t>TBR-115-010-S1-P2</t>
  </si>
  <si>
    <t>TBR-115-010-S2-P2</t>
  </si>
  <si>
    <t>TBR-115-008-S1-P0</t>
  </si>
  <si>
    <t>TBR-115-008-S2-P0</t>
  </si>
  <si>
    <t>TBR-115-008-S1-P1</t>
  </si>
  <si>
    <t>TBR-115-008-S2-P1</t>
  </si>
  <si>
    <t>TBR-115-008-S1-P2</t>
  </si>
  <si>
    <t>TBR-115-008-S2-P2</t>
  </si>
  <si>
    <t>TBR-115-007-S1-P0</t>
  </si>
  <si>
    <t>TBR-115-007-S2-P0</t>
  </si>
  <si>
    <t>TBR-115-007-S1-P1</t>
  </si>
  <si>
    <t>TBR-115-007-S2-P1</t>
  </si>
  <si>
    <t>TBR-115-007-S1-P2</t>
  </si>
  <si>
    <t>TBR-115-007-S2-P2</t>
  </si>
  <si>
    <t>TBR-115-006-S1-P0</t>
  </si>
  <si>
    <t>TBR-115-006-S2-P0</t>
  </si>
  <si>
    <t>TBR-115-006-S1-P1</t>
  </si>
  <si>
    <t>TBR-115-006-S2-P1</t>
  </si>
  <si>
    <t>TBR-115-006-S1-P2</t>
  </si>
  <si>
    <t>TBR-115-006-S2-P2</t>
  </si>
  <si>
    <t>TBR-115-005-S1-P0</t>
  </si>
  <si>
    <t>TBR-115-005-S2-P0</t>
  </si>
  <si>
    <t>TBR-115-005-S1-P1</t>
  </si>
  <si>
    <t>TBR-115-005-S2-P1</t>
  </si>
  <si>
    <t>TBR-115-005-S1-P2</t>
  </si>
  <si>
    <t>TBR-115-005-S2-P2</t>
  </si>
  <si>
    <t>TBR-115-004-S1-P0</t>
  </si>
  <si>
    <t>TBR-115-004-S2-P0</t>
  </si>
  <si>
    <t>TBR-115-004-S1-P1</t>
  </si>
  <si>
    <t>TBR-115-004-S2-P1</t>
  </si>
  <si>
    <t>TBR-115-004-S1-P2</t>
  </si>
  <si>
    <t>TBR-115-004-S2-P2</t>
  </si>
  <si>
    <t>TBR-115-003-S1-P0</t>
  </si>
  <si>
    <t>TBR-115-003-S2-P0</t>
  </si>
  <si>
    <t>TBR-115-003-S1-P1</t>
  </si>
  <si>
    <t>TBR-115-003-S2-P1</t>
  </si>
  <si>
    <t>TBR-115-003-S1-P2</t>
  </si>
  <si>
    <t>TBR-115-003-S2-P2</t>
  </si>
  <si>
    <t>TBR-142-200-S1-P0</t>
  </si>
  <si>
    <t>TBR-142-200-S2-P0</t>
  </si>
  <si>
    <t>TBR-142-200-S1-P1</t>
  </si>
  <si>
    <t>TBR-142-200-S2-P1</t>
  </si>
  <si>
    <t>TBR-142-200-S1-P2</t>
  </si>
  <si>
    <t>TBR-142-200-S2-P2</t>
  </si>
  <si>
    <t>TBR-142-160-S1-P0</t>
  </si>
  <si>
    <t>TBR-142-160-S2-P0</t>
  </si>
  <si>
    <t>TBR-142-160-S1-P1</t>
  </si>
  <si>
    <t>TBR-142-160-S2-P1</t>
  </si>
  <si>
    <t>TBR-142-160-S1-P2</t>
  </si>
  <si>
    <t>TBR-142-160-S2-P2</t>
  </si>
  <si>
    <t>TBR-142-140-S1-P0</t>
  </si>
  <si>
    <t>TBR-142-140-S2-P0</t>
  </si>
  <si>
    <t>TBR-142-140-S1-P1</t>
  </si>
  <si>
    <t>TBR-142-140-S2-P1</t>
  </si>
  <si>
    <t>TBR-142-140-S1-P2</t>
  </si>
  <si>
    <t>TBR-142-140-S2-P2</t>
  </si>
  <si>
    <t>TBR-142-120-S1-P0</t>
  </si>
  <si>
    <t>TBR-142-120-S2-P0</t>
  </si>
  <si>
    <t>TBR-142-120-S1-P1</t>
  </si>
  <si>
    <t>TBR-142-120-S2-P1</t>
  </si>
  <si>
    <t>TBR-142-120-S1-P2</t>
  </si>
  <si>
    <t>TBR-142-120-S2-P2</t>
  </si>
  <si>
    <t>TBR-142-100-S1-P0</t>
  </si>
  <si>
    <t>TBR-142-100-S2-P0</t>
  </si>
  <si>
    <t>TBR-142-100-S1-P1</t>
  </si>
  <si>
    <t>TBR-142-100-S2-P1</t>
  </si>
  <si>
    <t>TBR-142-100-S1-P2</t>
  </si>
  <si>
    <t>TBR-142-100-S2-P2</t>
  </si>
  <si>
    <t>TBR-142-080-S1-P0</t>
  </si>
  <si>
    <t>TBR-142-080-S2-P0</t>
  </si>
  <si>
    <t>TBR-142-080-S1-P1</t>
  </si>
  <si>
    <t>TBR-142-080-S2-P1</t>
  </si>
  <si>
    <t>TBR-142-080-S1-P2</t>
  </si>
  <si>
    <t>TBR-142-080-S2-P2</t>
  </si>
  <si>
    <t>TBR-142-070-S1-P0</t>
  </si>
  <si>
    <t>TBR-142-070-S2-P0</t>
  </si>
  <si>
    <t>TBR-142-070-S1-P1</t>
  </si>
  <si>
    <t>TBR-142-070-S2-P1</t>
  </si>
  <si>
    <t>TBR-142-070-S1-P2</t>
  </si>
  <si>
    <t>TBR-142-070-S2-P2</t>
  </si>
  <si>
    <t>TBR-142-060-S1-P0</t>
  </si>
  <si>
    <t>TBR-142-060-S2-P0</t>
  </si>
  <si>
    <t>TBR-142-060-S1-P1</t>
  </si>
  <si>
    <t>TBR-142-060-S2-P1</t>
  </si>
  <si>
    <t>TBR-142-060-S1-P2</t>
  </si>
  <si>
    <t>TBR-142-060-S2-P2</t>
  </si>
  <si>
    <t>TBR-142-050-S1-P0</t>
  </si>
  <si>
    <t>TBR-142-050-S2-P0</t>
  </si>
  <si>
    <t>TBR-142-050-S1-P1</t>
  </si>
  <si>
    <t>TBR-142-050-S2-P1</t>
  </si>
  <si>
    <t>TBR-142-050-S1-P2</t>
  </si>
  <si>
    <t>TBR-142-050-S2-P2</t>
  </si>
  <si>
    <t>TBR-142-040-S1-P0</t>
  </si>
  <si>
    <t>TBR-142-040-S2-P0</t>
  </si>
  <si>
    <t>TBR-142-040-S1-P1</t>
  </si>
  <si>
    <t>TBR-142-040-S2-P1</t>
  </si>
  <si>
    <t>TBR-142-040-S1-P2</t>
  </si>
  <si>
    <t>TBR-142-040-S2-P2</t>
  </si>
  <si>
    <t>TBR-142-035-S1-P0</t>
  </si>
  <si>
    <t>TBR-142-035-S2-P0</t>
  </si>
  <si>
    <t>TBR-142-035-S1-P1</t>
  </si>
  <si>
    <t>TBR-142-035-S2-P1</t>
  </si>
  <si>
    <t>TBR-142-035-S1-P2</t>
  </si>
  <si>
    <t>TBR-142-035-S2-P2</t>
  </si>
  <si>
    <t>TBR-142-030-S1-P0</t>
  </si>
  <si>
    <t>TBR-142-030-S2-P0</t>
  </si>
  <si>
    <t>TBR-142-030-S1-P1</t>
  </si>
  <si>
    <t>TBR-142-030-S2-P1</t>
  </si>
  <si>
    <t>TBR-142-030-S1-P2</t>
  </si>
  <si>
    <t>TBR-142-030-S2-P2</t>
  </si>
  <si>
    <t>TBR-142-025-S1-P0</t>
  </si>
  <si>
    <t>TBR-142-025-S2-P0</t>
  </si>
  <si>
    <t>TBR-142-025-S1-P1</t>
  </si>
  <si>
    <t>TBR-142-025-S2-P1</t>
  </si>
  <si>
    <t>TBR-142-025-S1-P2</t>
  </si>
  <si>
    <t>TBR-142-025-S2-P2</t>
  </si>
  <si>
    <t>TBR-142-020-S1-P0</t>
  </si>
  <si>
    <t>TBR-142-020-S2-P0</t>
  </si>
  <si>
    <t>TBR-142-020-S1-P1</t>
  </si>
  <si>
    <t>TBR-142-020-S2-P1</t>
  </si>
  <si>
    <t>TBR-142-020-S1-P2</t>
  </si>
  <si>
    <t>TBR-142-020-S2-P2</t>
  </si>
  <si>
    <t>TBR-142-016-S1-P0</t>
  </si>
  <si>
    <t>TBR-142-016-S2-P0</t>
  </si>
  <si>
    <t>TBR-142-016-S1-P1</t>
  </si>
  <si>
    <t>TBR-142-016-S2-P1</t>
  </si>
  <si>
    <t>TBR-142-016-S1-P2</t>
  </si>
  <si>
    <t>TBR-142-016-S2-P2</t>
  </si>
  <si>
    <t>TBR-142-014-S1-P0</t>
  </si>
  <si>
    <t>TBR-142-014-S2-P0</t>
  </si>
  <si>
    <t>TBR-142-014-S1-P1</t>
  </si>
  <si>
    <t>TBR-142-014-S2-P1</t>
  </si>
  <si>
    <t>TBR-142-014-S1-P2</t>
  </si>
  <si>
    <t>TBR-142-014-S2-P2</t>
  </si>
  <si>
    <t>TBR-142-012-S1-P0</t>
  </si>
  <si>
    <t>TBR-142-012-S2-P0</t>
  </si>
  <si>
    <t>TBR-142-012-S1-P1</t>
  </si>
  <si>
    <t>TBR-142-012-S2-P1</t>
  </si>
  <si>
    <t>TBR-142-012-S1-P2</t>
  </si>
  <si>
    <t>TBR-142-012-S2-P2</t>
  </si>
  <si>
    <t>TBR-142-010-S1-P0</t>
  </si>
  <si>
    <t>TBR-142-010-S2-P0</t>
  </si>
  <si>
    <t>TBR-142-010-S1-P1</t>
  </si>
  <si>
    <t>TBR-142-010-S2-P1</t>
  </si>
  <si>
    <t>TBR-142-010-S1-P2</t>
  </si>
  <si>
    <t>TBR-142-010-S2-P2</t>
  </si>
  <si>
    <t>TBR-142-008-S1-P0</t>
  </si>
  <si>
    <t>TBR-142-008-S2-P0</t>
  </si>
  <si>
    <t>TBR-142-008-S1-P1</t>
  </si>
  <si>
    <t>TBR-142-008-S2-P1</t>
  </si>
  <si>
    <t>TBR-142-008-S1-P2</t>
  </si>
  <si>
    <t>TBR-142-008-S2-P2</t>
  </si>
  <si>
    <t>TBR-142-007-S1-P0</t>
  </si>
  <si>
    <t>TBR-142-007-S2-P0</t>
  </si>
  <si>
    <t>TBR-142-007-S1-P1</t>
  </si>
  <si>
    <t>TBR-142-007-S2-P1</t>
  </si>
  <si>
    <t>TBR-142-007-S1-P2</t>
  </si>
  <si>
    <t>TBR-142-007-S2-P2</t>
  </si>
  <si>
    <t>TBR-142-006-S1-P0</t>
  </si>
  <si>
    <t>TBR-142-006-S2-P0</t>
  </si>
  <si>
    <t>TBR-142-006-S1-P1</t>
  </si>
  <si>
    <t>TBR-142-006-S2-P1</t>
  </si>
  <si>
    <t>TBR-142-006-S1-P2</t>
  </si>
  <si>
    <t>TBR-142-006-S2-P2</t>
  </si>
  <si>
    <t>TBR-142-005-S1-P0</t>
  </si>
  <si>
    <t>TBR-142-005-S2-P0</t>
  </si>
  <si>
    <t>TBR-142-005-S1-P1</t>
  </si>
  <si>
    <t>TBR-142-005-S2-P1</t>
  </si>
  <si>
    <t>TBR-142-005-S1-P2</t>
  </si>
  <si>
    <t>TBR-142-005-S2-P2</t>
  </si>
  <si>
    <t>TBR-142-004-S1-P0</t>
  </si>
  <si>
    <t>TBR-142-004-S2-P0</t>
  </si>
  <si>
    <t>TBR-142-004-S1-P1</t>
  </si>
  <si>
    <t>TBR-142-004-S2-P1</t>
  </si>
  <si>
    <t>TBR-142-004-S1-P2</t>
  </si>
  <si>
    <t>TBR-142-004-S2-P2</t>
  </si>
  <si>
    <t>TBR-142-003-S1-P0</t>
  </si>
  <si>
    <t>TBR-142-003-S2-P0</t>
  </si>
  <si>
    <t>TBR-142-003-S1-P1</t>
  </si>
  <si>
    <t>TBR-142-003-S2-P1</t>
  </si>
  <si>
    <t>TBR-142-003-S1-P2</t>
  </si>
  <si>
    <t>TBR-142-003-S2-P2</t>
  </si>
  <si>
    <t>TBR-180-200-S1-P0</t>
  </si>
  <si>
    <t>TBR-180-200-S2-P0</t>
  </si>
  <si>
    <t>TBR-180-200-S1-P1</t>
  </si>
  <si>
    <t>TBR-180-200-S2-P1</t>
  </si>
  <si>
    <t>TBR-180-200-S1-P2</t>
  </si>
  <si>
    <t>TBR-180-200-S2-P2</t>
  </si>
  <si>
    <t>TBR-180-160-S1-P0</t>
  </si>
  <si>
    <t>TBR-180-160-S2-P0</t>
  </si>
  <si>
    <t>TBR-180-160-S1-P1</t>
  </si>
  <si>
    <t>TBR-180-160-S2-P1</t>
  </si>
  <si>
    <t>TBR-180-160-S1-P2</t>
  </si>
  <si>
    <t>TBR-180-160-S2-P2</t>
  </si>
  <si>
    <t>TBR-180-140-S1-P0</t>
  </si>
  <si>
    <t>TBR-180-140-S2-P0</t>
  </si>
  <si>
    <t>TBR-180-140-S1-P1</t>
  </si>
  <si>
    <t>TBR-180-140-S2-P1</t>
  </si>
  <si>
    <t>TBR-180-140-S1-P2</t>
  </si>
  <si>
    <t>TBR-180-140-S2-P2</t>
  </si>
  <si>
    <t>TBR-180-120-S1-P0</t>
  </si>
  <si>
    <t>TBR-180-120-S2-P0</t>
  </si>
  <si>
    <t>TBR-180-120-S1-P1</t>
  </si>
  <si>
    <t>TBR-180-120-S2-P1</t>
  </si>
  <si>
    <t>TBR-180-120-S1-P2</t>
  </si>
  <si>
    <t>TBR-180-120-S2-P2</t>
  </si>
  <si>
    <t>TBR-180-100-S1-P0</t>
  </si>
  <si>
    <t>TBR-180-100-S2-P0</t>
  </si>
  <si>
    <t>TBR-180-100-S1-P1</t>
  </si>
  <si>
    <t>TBR-180-100-S2-P1</t>
  </si>
  <si>
    <t>TBR-180-100-S1-P2</t>
  </si>
  <si>
    <t>TBR-180-100-S2-P2</t>
  </si>
  <si>
    <t>TBR-180-080-S1-P0</t>
  </si>
  <si>
    <t>TBR-180-080-S2-P0</t>
  </si>
  <si>
    <t>TBR-180-080-S1-P1</t>
  </si>
  <si>
    <t>TBR-180-080-S2-P1</t>
  </si>
  <si>
    <t>TBR-180-080-S1-P2</t>
  </si>
  <si>
    <t>TBR-180-080-S2-P2</t>
  </si>
  <si>
    <t>TBR-180-070-S1-P0</t>
  </si>
  <si>
    <t>TBR-180-070-S2-P0</t>
  </si>
  <si>
    <t>TBR-180-070-S1-P1</t>
  </si>
  <si>
    <t>TBR-180-070-S2-P1</t>
  </si>
  <si>
    <t>TBR-180-070-S1-P2</t>
  </si>
  <si>
    <t>TBR-180-070-S2-P2</t>
  </si>
  <si>
    <t>TBR-180-060-S1-P0</t>
  </si>
  <si>
    <t>TBR-180-060-S2-P0</t>
  </si>
  <si>
    <t>TBR-180-060-S1-P1</t>
  </si>
  <si>
    <t>TBR-180-060-S2-P1</t>
  </si>
  <si>
    <t>TBR-180-060-S1-P2</t>
  </si>
  <si>
    <t>TBR-180-060-S2-P2</t>
  </si>
  <si>
    <t>TBR-180-050-S1-P0</t>
  </si>
  <si>
    <t>TBR-180-050-S2-P0</t>
  </si>
  <si>
    <t>TBR-180-050-S1-P1</t>
  </si>
  <si>
    <t>TBR-180-050-S2-P1</t>
  </si>
  <si>
    <t>TBR-180-050-S1-P2</t>
  </si>
  <si>
    <t>TBR-180-050-S2-P2</t>
  </si>
  <si>
    <t>TBR-180-040-S1-P0</t>
  </si>
  <si>
    <t>TBR-180-040-S2-P0</t>
  </si>
  <si>
    <t>TBR-180-040-S1-P1</t>
  </si>
  <si>
    <t>TBR-180-040-S2-P1</t>
  </si>
  <si>
    <t>TBR-180-040-S1-P2</t>
  </si>
  <si>
    <t>TBR-180-040-S2-P2</t>
  </si>
  <si>
    <t>TBR-180-035-S1-P0</t>
  </si>
  <si>
    <t>TBR-180-035-S2-P0</t>
  </si>
  <si>
    <t>TBR-180-035-S1-P1</t>
  </si>
  <si>
    <t>TBR-180-035-S2-P1</t>
  </si>
  <si>
    <t>TBR-180-035-S1-P2</t>
  </si>
  <si>
    <t>TBR-180-035-S2-P2</t>
  </si>
  <si>
    <t>TBR-180-030-S1-P0</t>
  </si>
  <si>
    <t>TBR-180-030-S2-P0</t>
  </si>
  <si>
    <t>TBR-180-030-S1-P1</t>
  </si>
  <si>
    <t>TBR-180-030-S2-P1</t>
  </si>
  <si>
    <t>TBR-180-030-S1-P2</t>
  </si>
  <si>
    <t>TBR-180-030-S2-P2</t>
  </si>
  <si>
    <t>TBR-180-025-S1-P0</t>
  </si>
  <si>
    <t>TBR-180-025-S2-P0</t>
  </si>
  <si>
    <t>TBR-180-025-S1-P1</t>
  </si>
  <si>
    <t>TBR-180-025-S2-P1</t>
  </si>
  <si>
    <t>TBR-180-025-S1-P2</t>
  </si>
  <si>
    <t>TBR-180-025-S2-P2</t>
  </si>
  <si>
    <t>TBR-180-020-S1-P0</t>
  </si>
  <si>
    <t>TBR-180-020-S2-P0</t>
  </si>
  <si>
    <t>TBR-180-020-S1-P1</t>
  </si>
  <si>
    <t>TBR-180-020-S2-P1</t>
  </si>
  <si>
    <t>TBR-180-020-S1-P2</t>
  </si>
  <si>
    <t>TBR-180-020-S2-P2</t>
  </si>
  <si>
    <t>TBR-180-016-S1-P0</t>
  </si>
  <si>
    <t>TBR-180-016-S2-P0</t>
  </si>
  <si>
    <t>TBR-180-016-S1-P1</t>
  </si>
  <si>
    <t>TBR-180-016-S2-P1</t>
  </si>
  <si>
    <t>TBR-180-016-S1-P2</t>
  </si>
  <si>
    <t>TBR-180-016-S2-P2</t>
  </si>
  <si>
    <t>TBR-180-014-S1-P0</t>
  </si>
  <si>
    <t>TBR-180-014-S2-P0</t>
  </si>
  <si>
    <t>TBR-180-014-S1-P1</t>
  </si>
  <si>
    <t>TBR-180-014-S2-P1</t>
  </si>
  <si>
    <t>TBR-180-014-S1-P2</t>
  </si>
  <si>
    <t>TBR-180-014-S2-P2</t>
  </si>
  <si>
    <t>TBR-180-012-S1-P0</t>
  </si>
  <si>
    <t>TBR-180-012-S2-P0</t>
  </si>
  <si>
    <t>TBR-180-012-S1-P1</t>
  </si>
  <si>
    <t>TBR-180-012-S2-P1</t>
  </si>
  <si>
    <t>TBR-180-012-S1-P2</t>
  </si>
  <si>
    <t>TBR-180-012-S2-P2</t>
  </si>
  <si>
    <t>TBR-180-010-S1-P0</t>
  </si>
  <si>
    <t>TBR-180-010-S2-P0</t>
  </si>
  <si>
    <t>TBR-180-010-S1-P1</t>
  </si>
  <si>
    <t>TBR-180-010-S2-P1</t>
  </si>
  <si>
    <t>TBR-180-010-S1-P2</t>
  </si>
  <si>
    <t>TBR-180-010-S2-P2</t>
  </si>
  <si>
    <t>TBR-180-008-S1-P0</t>
  </si>
  <si>
    <t>TBR-180-008-S2-P0</t>
  </si>
  <si>
    <t>TBR-180-008-S1-P1</t>
  </si>
  <si>
    <t>TBR-180-008-S2-P1</t>
  </si>
  <si>
    <t>TBR-180-008-S1-P2</t>
  </si>
  <si>
    <t>TBR-180-008-S2-P2</t>
  </si>
  <si>
    <t>TBR-180-007-S1-P0</t>
  </si>
  <si>
    <t>TBR-180-007-S2-P0</t>
  </si>
  <si>
    <t>TBR-180-007-S1-P1</t>
  </si>
  <si>
    <t>TBR-180-007-S2-P1</t>
  </si>
  <si>
    <t>TBR-180-007-S1-P2</t>
  </si>
  <si>
    <t>TBR-180-007-S2-P2</t>
  </si>
  <si>
    <t>TBR-180-006-S1-P0</t>
  </si>
  <si>
    <t>TBR-180-006-S2-P0</t>
  </si>
  <si>
    <t>TBR-180-006-S1-P1</t>
  </si>
  <si>
    <t>TBR-180-006-S2-P1</t>
  </si>
  <si>
    <t>TBR-180-006-S1-P2</t>
  </si>
  <si>
    <t>TBR-180-006-S2-P2</t>
  </si>
  <si>
    <t>TBR-180-005-S1-P0</t>
  </si>
  <si>
    <t>TBR-180-005-S2-P0</t>
  </si>
  <si>
    <t>TBR-180-005-S1-P1</t>
  </si>
  <si>
    <t>TBR-180-005-S2-P1</t>
  </si>
  <si>
    <t>TBR-180-005-S1-P2</t>
  </si>
  <si>
    <t>TBR-180-005-S2-P2</t>
  </si>
  <si>
    <t>TBR-180-004-S1-P0</t>
  </si>
  <si>
    <t>TBR-180-004-S2-P0</t>
  </si>
  <si>
    <t>TBR-180-004-S1-P1</t>
  </si>
  <si>
    <t>TBR-180-004-S2-P1</t>
  </si>
  <si>
    <t>TBR-180-004-S1-P2</t>
  </si>
  <si>
    <t>TBR-180-004-S2-P2</t>
  </si>
  <si>
    <t>TBR-180-003-S1-P0</t>
  </si>
  <si>
    <t>TBR-180-003-S2-P0</t>
  </si>
  <si>
    <t>TBR-180-003-S1-P1</t>
  </si>
  <si>
    <t>TBR-180-003-S2-P1</t>
  </si>
  <si>
    <t>TBR-180-003-S1-P2</t>
  </si>
  <si>
    <t>TBR-180-003-S2-P2</t>
  </si>
  <si>
    <t>TD-047-100-00-P0</t>
  </si>
  <si>
    <t>TD-047-100-00-P1</t>
  </si>
  <si>
    <t>TD-047-100-00-P2</t>
  </si>
  <si>
    <t>TD-047-070-00-P0</t>
  </si>
  <si>
    <t>TD-047-070-00-P1</t>
  </si>
  <si>
    <t>TD-047-070-00-P2</t>
  </si>
  <si>
    <t>TD-047-050-00-P0</t>
  </si>
  <si>
    <t>TD-047-050-00-P1</t>
  </si>
  <si>
    <t>TD-047-050-00-P2</t>
  </si>
  <si>
    <t>TD-047-040-00-P0</t>
  </si>
  <si>
    <t>TD-047-040-00-P1</t>
  </si>
  <si>
    <t>TD-047-040-00-P2</t>
  </si>
  <si>
    <t>TD-047-035-00-P0</t>
  </si>
  <si>
    <t>TD-047-035-00-P1</t>
  </si>
  <si>
    <t>TD-047-035-00-P2</t>
  </si>
  <si>
    <t>TD-047-025-00-P0</t>
  </si>
  <si>
    <t>TD-047-025-00-P1</t>
  </si>
  <si>
    <t>TD-047-025-00-P2</t>
  </si>
  <si>
    <t>TD-047-020-00-P0</t>
  </si>
  <si>
    <t>TD-047-020-00-P1</t>
  </si>
  <si>
    <t>TD-047-020-00-P2</t>
  </si>
  <si>
    <t>TD-047-010-00-P0</t>
  </si>
  <si>
    <t>TD-047-010-00-P1</t>
  </si>
  <si>
    <t>TD-047-010-00-P2</t>
  </si>
  <si>
    <t>TD-047-007-00-P0</t>
  </si>
  <si>
    <t>TD-047-007-00-P1</t>
  </si>
  <si>
    <t>TD-047-007-00-P2</t>
  </si>
  <si>
    <t>TD-047-005-00-P0</t>
  </si>
  <si>
    <t>TD-047-005-00-P1</t>
  </si>
  <si>
    <t>TD-047-005-00-P2</t>
  </si>
  <si>
    <t>TD-047-004-00-P0</t>
  </si>
  <si>
    <t>TD-047-004-00-P1</t>
  </si>
  <si>
    <t>TD-047-004-00-P2</t>
  </si>
  <si>
    <t>TD-064-100-00-P0</t>
  </si>
  <si>
    <t>TD-064-100-00-P1</t>
  </si>
  <si>
    <t>TD-064-100-00-P2</t>
  </si>
  <si>
    <t>TD-064-070-00-P0</t>
  </si>
  <si>
    <t>TD-064-070-00-P1</t>
  </si>
  <si>
    <t>TD-064-070-00-P2</t>
  </si>
  <si>
    <t>TD-064-050-00-P0</t>
  </si>
  <si>
    <t>TD-064-050-00-P1</t>
  </si>
  <si>
    <t>TD-064-050-00-P2</t>
  </si>
  <si>
    <t>TD-064-040-00-P0</t>
  </si>
  <si>
    <t>TD-064-040-00-P1</t>
  </si>
  <si>
    <t>TD-064-040-00-P2</t>
  </si>
  <si>
    <t>TD-064-035-00-P0</t>
  </si>
  <si>
    <t>TD-064-035-00-P1</t>
  </si>
  <si>
    <t>TD-064-035-00-P2</t>
  </si>
  <si>
    <t>TD-064-025-00-P0</t>
  </si>
  <si>
    <t>TD-064-025-00-P1</t>
  </si>
  <si>
    <t>TD-064-025-00-P2</t>
  </si>
  <si>
    <t>TD-064-020-00-P0</t>
  </si>
  <si>
    <t>TD-064-020-00-P1</t>
  </si>
  <si>
    <t>TD-064-020-00-P2</t>
  </si>
  <si>
    <t>TD-064-010-00-P0</t>
  </si>
  <si>
    <t>TD-064-010-00-P1</t>
  </si>
  <si>
    <t>TD-064-010-00-P2</t>
  </si>
  <si>
    <t>TD-064-007-00-P0</t>
  </si>
  <si>
    <t>TD-064-007-00-P1</t>
  </si>
  <si>
    <t>TD-064-007-00-P2</t>
  </si>
  <si>
    <t>TD-064-005-00-P0</t>
  </si>
  <si>
    <t>TD-064-005-00-P1</t>
  </si>
  <si>
    <t>TD-064-005-00-P2</t>
  </si>
  <si>
    <t>TD-064-004-00-P0</t>
  </si>
  <si>
    <t>TD-064-004-00-P1</t>
  </si>
  <si>
    <t>TD-064-004-00-P2</t>
  </si>
  <si>
    <t>TD-090-100-00-P0</t>
  </si>
  <si>
    <t>TD-090-100-00-P1</t>
  </si>
  <si>
    <t>TD-090-100-00-P2</t>
  </si>
  <si>
    <t>TD-090-070-00-P0</t>
  </si>
  <si>
    <t>TD-090-070-00-P1</t>
  </si>
  <si>
    <t>TD-090-070-00-P2</t>
  </si>
  <si>
    <t>TD-090-050-00-P0</t>
  </si>
  <si>
    <t>TD-090-050-00-P1</t>
  </si>
  <si>
    <t>TD-090-050-00-P2</t>
  </si>
  <si>
    <t>TD-090-040-00-P0</t>
  </si>
  <si>
    <t>TD-090-040-00-P1</t>
  </si>
  <si>
    <t>TD-090-040-00-P2</t>
  </si>
  <si>
    <t>TD-090-035-00-P0</t>
  </si>
  <si>
    <t>TD-090-035-00-P1</t>
  </si>
  <si>
    <t>TD-090-035-00-P2</t>
  </si>
  <si>
    <t>TD-090-025-00-P0</t>
  </si>
  <si>
    <t>TD-090-025-00-P1</t>
  </si>
  <si>
    <t>TD-090-025-00-P2</t>
  </si>
  <si>
    <t>TD-090-020-00-P0</t>
  </si>
  <si>
    <t>TD-090-020-00-P1</t>
  </si>
  <si>
    <t>TD-090-020-00-P2</t>
  </si>
  <si>
    <t>TD-090-010-00-P0</t>
  </si>
  <si>
    <t>TD-090-010-00-P1</t>
  </si>
  <si>
    <t>TD-090-010-00-P2</t>
  </si>
  <si>
    <t>TD-090-007-00-P0</t>
  </si>
  <si>
    <t>TD-090-007-00-P1</t>
  </si>
  <si>
    <t>TD-090-007-00-P2</t>
  </si>
  <si>
    <t>TD-090-005-00-P0</t>
  </si>
  <si>
    <t>TD-090-005-00-P1</t>
  </si>
  <si>
    <t>TD-090-005-00-P2</t>
  </si>
  <si>
    <t>TD-090-004-00-P0</t>
  </si>
  <si>
    <t>TD-090-004-00-P1</t>
  </si>
  <si>
    <t>TD-090-004-00-P2</t>
  </si>
  <si>
    <t>TD-110-100-00-P0</t>
  </si>
  <si>
    <t>TD-110-100-00-P1</t>
  </si>
  <si>
    <t>TD-110-100-00-P2</t>
  </si>
  <si>
    <t>TD-110-070-00-P0</t>
  </si>
  <si>
    <t>TD-110-070-00-P1</t>
  </si>
  <si>
    <t>TD-110-070-00-P2</t>
  </si>
  <si>
    <t>TD-110-050-00-P0</t>
  </si>
  <si>
    <t>TD-110-050-00-P1</t>
  </si>
  <si>
    <t>TD-110-050-00-P2</t>
  </si>
  <si>
    <t>TD-110-040-00-P0</t>
  </si>
  <si>
    <t>TD-110-040-00-P1</t>
  </si>
  <si>
    <t>TD-110-040-00-P2</t>
  </si>
  <si>
    <t>TD-110-035-00-P0</t>
  </si>
  <si>
    <t>TD-110-035-00-P1</t>
  </si>
  <si>
    <t>TD-110-035-00-P2</t>
  </si>
  <si>
    <t>TD-110-025-00-P0</t>
  </si>
  <si>
    <t>TD-110-025-00-P1</t>
  </si>
  <si>
    <t>TD-110-025-00-P2</t>
  </si>
  <si>
    <t>TD-110-020-00-P0</t>
  </si>
  <si>
    <t>TD-110-020-00-P1</t>
  </si>
  <si>
    <t>TD-110-020-00-P2</t>
  </si>
  <si>
    <t>TD-110-010-00-P0</t>
  </si>
  <si>
    <t>TD-110-010-00-P1</t>
  </si>
  <si>
    <t>TD-110-010-00-P2</t>
  </si>
  <si>
    <t>TD-110-007-00-P0</t>
  </si>
  <si>
    <t>TD-110-007-00-P1</t>
  </si>
  <si>
    <t>TD-110-007-00-P2</t>
  </si>
  <si>
    <t>TD-110-005-00-P0</t>
  </si>
  <si>
    <t>TD-110-005-00-P1</t>
  </si>
  <si>
    <t>TD-110-005-00-P2</t>
  </si>
  <si>
    <t>TD-110-004-00-P0</t>
  </si>
  <si>
    <t>TD-110-004-00-P1</t>
  </si>
  <si>
    <t>TD-110-004-00-P2</t>
  </si>
  <si>
    <t>TD-140-100-00-P0</t>
  </si>
  <si>
    <t>TD-140-100-00-P1</t>
  </si>
  <si>
    <t>TD-140-100-00-P2</t>
  </si>
  <si>
    <t>TD-140-070-00-P0</t>
  </si>
  <si>
    <t>TD-140-070-00-P1</t>
  </si>
  <si>
    <t>TD-140-070-00-P2</t>
  </si>
  <si>
    <t>TD-140-050-00-P0</t>
  </si>
  <si>
    <t>TD-140-050-00-P1</t>
  </si>
  <si>
    <t>TD-140-050-00-P2</t>
  </si>
  <si>
    <t>TD-140-040-00-P0</t>
  </si>
  <si>
    <t>TD-140-040-00-P1</t>
  </si>
  <si>
    <t>TD-140-040-00-P2</t>
  </si>
  <si>
    <t>TD-140-035-00-P0</t>
  </si>
  <si>
    <t>TD-140-035-00-P1</t>
  </si>
  <si>
    <t>TD-140-035-00-P2</t>
  </si>
  <si>
    <t>TD-140-025-00-P0</t>
  </si>
  <si>
    <t>TD-140-025-00-P1</t>
  </si>
  <si>
    <t>TD-140-025-00-P2</t>
  </si>
  <si>
    <t>TD-140-020-00-P0</t>
  </si>
  <si>
    <t>TD-140-020-00-P1</t>
  </si>
  <si>
    <t>TD-140-020-00-P2</t>
  </si>
  <si>
    <t>TD-140-010-00-P0</t>
  </si>
  <si>
    <t>TD-140-010-00-P1</t>
  </si>
  <si>
    <t>TD-140-010-00-P2</t>
  </si>
  <si>
    <t>TD-140-007-00-P0</t>
  </si>
  <si>
    <t>TD-140-007-00-P1</t>
  </si>
  <si>
    <t>TD-140-007-00-P2</t>
  </si>
  <si>
    <t>TD-140-005-00-P0</t>
  </si>
  <si>
    <t>TD-140-005-00-P1</t>
  </si>
  <si>
    <t>TD-140-005-00-P2</t>
  </si>
  <si>
    <t>TD-140-004-00-P0</t>
  </si>
  <si>
    <t>TD-140-004-00-P1</t>
  </si>
  <si>
    <t>TD-140-004-00-P2</t>
  </si>
  <si>
    <t>TD-200-100-00-P0</t>
  </si>
  <si>
    <t>TD-200-100-00-P1</t>
  </si>
  <si>
    <t>TD-200-100-00-P2</t>
  </si>
  <si>
    <t>TD-200-070-00-P0</t>
  </si>
  <si>
    <t>TD-200-070-00-P1</t>
  </si>
  <si>
    <t>TD-200-070-00-P2</t>
  </si>
  <si>
    <t>TD-200-050-00-P0</t>
  </si>
  <si>
    <t>TD-200-050-00-P1</t>
  </si>
  <si>
    <t>TD-200-050-00-P2</t>
  </si>
  <si>
    <t>TD-200-040-00-P0</t>
  </si>
  <si>
    <t>TD-200-040-00-P1</t>
  </si>
  <si>
    <t>TD-200-040-00-P2</t>
  </si>
  <si>
    <t>TD-200-035-00-P0</t>
  </si>
  <si>
    <t>TD-200-035-00-P1</t>
  </si>
  <si>
    <t>TD-200-035-00-P2</t>
  </si>
  <si>
    <t>TD-200-025-00-P0</t>
  </si>
  <si>
    <t>TD-200-025-00-P1</t>
  </si>
  <si>
    <t>TD-200-025-00-P2</t>
  </si>
  <si>
    <t>TD-200-020-00-P0</t>
  </si>
  <si>
    <t>TD-200-020-00-P1</t>
  </si>
  <si>
    <t>TD-200-020-00-P2</t>
  </si>
  <si>
    <t>TD-200-010-00-P0</t>
  </si>
  <si>
    <t>TD-200-010-00-P1</t>
  </si>
  <si>
    <t>TD-200-010-00-P2</t>
  </si>
  <si>
    <t>TD-200-007-00-P0</t>
  </si>
  <si>
    <t>TD-200-007-00-P1</t>
  </si>
  <si>
    <t>TD-200-007-00-P2</t>
  </si>
  <si>
    <t>TD-200-005-00-P0</t>
  </si>
  <si>
    <t>TD-200-005-00-P1</t>
  </si>
  <si>
    <t>TD-200-005-00-P2</t>
  </si>
  <si>
    <t>TD-200-004-00-P0</t>
  </si>
  <si>
    <t>TD-200-004-00-P1</t>
  </si>
  <si>
    <t>TD-200-004-00-P2</t>
  </si>
  <si>
    <t>TD-255-100-00-P0</t>
  </si>
  <si>
    <t>TD-255-100-00-P1</t>
  </si>
  <si>
    <t>TD-255-100-00-P2</t>
  </si>
  <si>
    <t>TD-255-070-00-P0</t>
  </si>
  <si>
    <t>TD-255-070-00-P1</t>
  </si>
  <si>
    <t>TD-255-070-00-P2</t>
  </si>
  <si>
    <t>TD-255-050-00-P0</t>
  </si>
  <si>
    <t>TD-255-050-00-P1</t>
  </si>
  <si>
    <t>TD-255-050-00-P2</t>
  </si>
  <si>
    <t>TD-255-040-00-P0</t>
  </si>
  <si>
    <t>TD-255-040-00-P1</t>
  </si>
  <si>
    <t>TD-255-040-00-P2</t>
  </si>
  <si>
    <t>TD-255-035-00-P0</t>
  </si>
  <si>
    <t>TD-255-035-00-P1</t>
  </si>
  <si>
    <t>TD-255-035-00-P2</t>
  </si>
  <si>
    <t>TD-255-025-00-P0</t>
  </si>
  <si>
    <t>TD-255-025-00-P1</t>
  </si>
  <si>
    <t>TD-255-025-00-P2</t>
  </si>
  <si>
    <t>TD-255-020-00-P0</t>
  </si>
  <si>
    <t>TD-255-020-00-P1</t>
  </si>
  <si>
    <t>TD-255-020-00-P2</t>
  </si>
  <si>
    <t>TD-255-010-00-P0</t>
  </si>
  <si>
    <t>TD-255-010-00-P1</t>
  </si>
  <si>
    <t>TD-255-010-00-P2</t>
  </si>
  <si>
    <t>TD-255-007-00-P0</t>
  </si>
  <si>
    <t>TD-255-007-00-P1</t>
  </si>
  <si>
    <t>TD-255-007-00-P2</t>
  </si>
  <si>
    <t>TD-255-005-00-P0</t>
  </si>
  <si>
    <t>TD-255-005-00-P1</t>
  </si>
  <si>
    <t>TD-255-005-00-P2</t>
  </si>
  <si>
    <t>TD-255-004-00-P0</t>
  </si>
  <si>
    <t>TD-255-004-00-P1</t>
  </si>
  <si>
    <t>TD-255-004-00-P2</t>
  </si>
  <si>
    <t>TDR-064-100-S1-P1</t>
  </si>
  <si>
    <t>TDR-064-100-S2-P1</t>
  </si>
  <si>
    <t>TDR-064-100-S1-P2</t>
  </si>
  <si>
    <t>TDR-064-100-S2-P2</t>
  </si>
  <si>
    <t>TDR-064-070-S1-P1</t>
  </si>
  <si>
    <t>TDR-064-070-S2-P1</t>
  </si>
  <si>
    <t>TDR-064-070-S1-P2</t>
  </si>
  <si>
    <t>TDR-064-070-S2-P2</t>
  </si>
  <si>
    <t>TDR-064-050-S1-P1</t>
  </si>
  <si>
    <t>TDR-064-050-S2-P1</t>
  </si>
  <si>
    <t>TDR-064-050-S1-P2</t>
  </si>
  <si>
    <t>TDR-064-050-S2-P2</t>
  </si>
  <si>
    <t>TDR-064-040-S1-P1</t>
  </si>
  <si>
    <t>TDR-064-040-S2-P1</t>
  </si>
  <si>
    <t>TDR-064-040-S1-P2</t>
  </si>
  <si>
    <t>TDR-064-040-S2-P2</t>
  </si>
  <si>
    <t>TDR-064-035-S1-P1</t>
  </si>
  <si>
    <t>TDR-064-035-S2-P1</t>
  </si>
  <si>
    <t>TDR-064-035-S1-P2</t>
  </si>
  <si>
    <t>TDR-064-035-S2-P2</t>
  </si>
  <si>
    <t>TDR-064-025-S1-P1</t>
  </si>
  <si>
    <t>TDR-064-025-S2-P1</t>
  </si>
  <si>
    <t>TDR-064-025-S1-P2</t>
  </si>
  <si>
    <t>TDR-064-025-S2-P2</t>
  </si>
  <si>
    <t>TDR-064-020-S1-P1</t>
  </si>
  <si>
    <t>TDR-064-020-S2-P1</t>
  </si>
  <si>
    <t>TDR-064-020-S1-P2</t>
  </si>
  <si>
    <t>TDR-064-020-S2-P2</t>
  </si>
  <si>
    <t>TDR-064-014-S1-P1</t>
  </si>
  <si>
    <t>TDR-064-014-S2-P1</t>
  </si>
  <si>
    <t>TDR-064-014-S1-P2</t>
  </si>
  <si>
    <t>TDR-064-014-S2-P2</t>
  </si>
  <si>
    <t>TDR-064-010-S1-P1</t>
  </si>
  <si>
    <t>TDR-064-010-S2-P1</t>
  </si>
  <si>
    <t>TDR-064-010-S1-P2</t>
  </si>
  <si>
    <t>TDR-064-010-S2-P2</t>
  </si>
  <si>
    <t>TDR-064-007-S1-P1</t>
  </si>
  <si>
    <t>TDR-064-007-S2-P1</t>
  </si>
  <si>
    <t>TDR-064-007-S1-P2</t>
  </si>
  <si>
    <t>TDR-064-007-S2-P2</t>
  </si>
  <si>
    <t>TDR-064-005-S1-P1</t>
  </si>
  <si>
    <t>TDR-064-005-S2-P1</t>
  </si>
  <si>
    <t>TDR-064-005-S1-P2</t>
  </si>
  <si>
    <t>TDR-064-005-S2-P2</t>
  </si>
  <si>
    <t>TDR-064-004-S1-P1</t>
  </si>
  <si>
    <t>TDR-064-004-S2-P1</t>
  </si>
  <si>
    <t>TDR-064-004-S1-P2</t>
  </si>
  <si>
    <t>TDR-064-004-S2-P2</t>
  </si>
  <si>
    <t>TDR-090-200-S1-P0</t>
  </si>
  <si>
    <t>TDR-090-200-S2-P0</t>
  </si>
  <si>
    <t>TDR-090-200-S1-P1</t>
  </si>
  <si>
    <t>TDR-090-200-S2-P1</t>
  </si>
  <si>
    <t>TDR-090-200-S1-P2</t>
  </si>
  <si>
    <t>TDR-090-200-S2-P2</t>
  </si>
  <si>
    <t>TDR-090-140-S1-P0</t>
  </si>
  <si>
    <t>TDR-090-140-S2-P0</t>
  </si>
  <si>
    <t>TDR-090-140-S1-P1</t>
  </si>
  <si>
    <t>TDR-090-140-S2-P1</t>
  </si>
  <si>
    <t>TDR-090-140-S1-P2</t>
  </si>
  <si>
    <t>TDR-090-140-S2-P2</t>
  </si>
  <si>
    <t>TDR-090-100-S1-P0</t>
  </si>
  <si>
    <t>TDR-090-100-S2-P0</t>
  </si>
  <si>
    <t>TDR-090-100-S1-P1</t>
  </si>
  <si>
    <t>TDR-090-100-S2-P1</t>
  </si>
  <si>
    <t>TDR-090-100-S1-P2</t>
  </si>
  <si>
    <t>TDR-090-100-S2-P2</t>
  </si>
  <si>
    <t>TDR-090-070-S1-P0</t>
  </si>
  <si>
    <t>TDR-090-070-S2-P0</t>
  </si>
  <si>
    <t>TDR-090-070-S1-P1</t>
  </si>
  <si>
    <t>TDR-090-070-S2-P1</t>
  </si>
  <si>
    <t>TDR-090-070-S1-P2</t>
  </si>
  <si>
    <t>TDR-090-070-S2-P2</t>
  </si>
  <si>
    <t>TDR-090-050-S1-P0</t>
  </si>
  <si>
    <t>TDR-090-050-S2-P0</t>
  </si>
  <si>
    <t>TDR-090-050-S1-P1</t>
  </si>
  <si>
    <t>TDR-090-050-S2-P1</t>
  </si>
  <si>
    <t>TDR-090-050-S1-P2</t>
  </si>
  <si>
    <t>TDR-090-050-S2-P2</t>
  </si>
  <si>
    <t>TDR-090-040-S1-P0</t>
  </si>
  <si>
    <t>TDR-090-040-S2-P0</t>
  </si>
  <si>
    <t>TDR-090-040-S1-P1</t>
  </si>
  <si>
    <t>TDR-090-040-S2-P1</t>
  </si>
  <si>
    <t>TDR-090-040-S1-P2</t>
  </si>
  <si>
    <t>TDR-090-040-S2-P2</t>
  </si>
  <si>
    <t>TDR-090-035-S1-P0</t>
  </si>
  <si>
    <t>TDR-090-035-S2-P0</t>
  </si>
  <si>
    <t>TDR-090-035-S1-P1</t>
  </si>
  <si>
    <t>TDR-090-035-S2-P1</t>
  </si>
  <si>
    <t>TDR-090-035-S1-P2</t>
  </si>
  <si>
    <t>TDR-090-035-S2-P2</t>
  </si>
  <si>
    <t>TDR-090-025-S1-P0</t>
  </si>
  <si>
    <t>TDR-090-025-S2-P0</t>
  </si>
  <si>
    <t>TDR-090-025-S1-P1</t>
  </si>
  <si>
    <t>TDR-090-025-S2-P1</t>
  </si>
  <si>
    <t>TDR-090-025-S1-P2</t>
  </si>
  <si>
    <t>TDR-090-025-S2-P2</t>
  </si>
  <si>
    <t>TDR-090-020-S1-P0</t>
  </si>
  <si>
    <t>TDR-090-020-S2-P0</t>
  </si>
  <si>
    <t>TDR-090-020-S1-P1</t>
  </si>
  <si>
    <t>TDR-090-020-S2-P1</t>
  </si>
  <si>
    <t>TDR-090-020-S1-P2</t>
  </si>
  <si>
    <t>TDR-090-020-S2-P2</t>
  </si>
  <si>
    <t>TDR-090-014-S1-P0</t>
  </si>
  <si>
    <t>TDR-090-014-S2-P0</t>
  </si>
  <si>
    <t>TDR-090-014-S1-P1</t>
  </si>
  <si>
    <t>TDR-090-014-S2-P1</t>
  </si>
  <si>
    <t>TDR-090-014-S1-P2</t>
  </si>
  <si>
    <t>TDR-090-014-S2-P2</t>
  </si>
  <si>
    <t>TDR-090-010-S1-P0</t>
  </si>
  <si>
    <t>TDR-090-010-S2-P0</t>
  </si>
  <si>
    <t>TDR-090-010-S1-P1</t>
  </si>
  <si>
    <t>TDR-090-010-S2-P1</t>
  </si>
  <si>
    <t>TDR-090-010-S1-P2</t>
  </si>
  <si>
    <t>TDR-090-010-S2-P2</t>
  </si>
  <si>
    <t>TDR-090-007-S1-P0</t>
  </si>
  <si>
    <t>TDR-090-007-S2-P0</t>
  </si>
  <si>
    <t>TDR-090-007-S1-P1</t>
  </si>
  <si>
    <t>TDR-090-007-S2-P1</t>
  </si>
  <si>
    <t>TDR-090-007-S1-P2</t>
  </si>
  <si>
    <t>TDR-090-007-S2-P2</t>
  </si>
  <si>
    <t>TDR-090-005-S1-P0</t>
  </si>
  <si>
    <t>TDR-090-005-S2-P0</t>
  </si>
  <si>
    <t>TDR-090-005-S1-P1</t>
  </si>
  <si>
    <t>TDR-090-005-S2-P1</t>
  </si>
  <si>
    <t>TDR-090-005-S1-P2</t>
  </si>
  <si>
    <t>TDR-090-005-S2-P2</t>
  </si>
  <si>
    <t>TDR-090-004-S1-P0</t>
  </si>
  <si>
    <t>TDR-090-004-S2-P0</t>
  </si>
  <si>
    <t>TDR-090-004-S1-P1</t>
  </si>
  <si>
    <t>TDR-090-004-S2-P1</t>
  </si>
  <si>
    <t>TDR-090-004-S1-P2</t>
  </si>
  <si>
    <t>TDR-090-004-S2-P2</t>
  </si>
  <si>
    <t>TDR-110-200-S1-P0</t>
  </si>
  <si>
    <t>TDR-110-200-S2-P0</t>
  </si>
  <si>
    <t>TDR-110-200-S1-P1</t>
  </si>
  <si>
    <t>TDR-110-200-S2-P1</t>
  </si>
  <si>
    <t>TDR-110-200-S1-P2</t>
  </si>
  <si>
    <t>TDR-110-200-S2-P2</t>
  </si>
  <si>
    <t>TDR-110-140-S1-P0</t>
  </si>
  <si>
    <t>TDR-110-140-S2-P0</t>
  </si>
  <si>
    <t>TDR-110-140-S1-P1</t>
  </si>
  <si>
    <t>TDR-110-140-S2-P1</t>
  </si>
  <si>
    <t>TDR-110-140-S1-P2</t>
  </si>
  <si>
    <t>TDR-110-140-S2-P2</t>
  </si>
  <si>
    <t>TDR-110-100-S1-P0</t>
  </si>
  <si>
    <t>TDR-110-100-S2-P0</t>
  </si>
  <si>
    <t>TDR-110-100-S1-P1</t>
  </si>
  <si>
    <t>TDR-110-100-S2-P1</t>
  </si>
  <si>
    <t>TDR-110-100-S1-P2</t>
  </si>
  <si>
    <t>TDR-110-100-S2-P2</t>
  </si>
  <si>
    <t>TDR-110-070-S1-P0</t>
  </si>
  <si>
    <t>TDR-110-070-S2-P0</t>
  </si>
  <si>
    <t>TDR-110-070-S1-P1</t>
  </si>
  <si>
    <t>TDR-110-070-S2-P1</t>
  </si>
  <si>
    <t>TDR-110-070-S1-P2</t>
  </si>
  <si>
    <t>TDR-110-070-S2-P2</t>
  </si>
  <si>
    <t>TDR-110-050-S1-P0</t>
  </si>
  <si>
    <t>TDR-110-050-S2-P0</t>
  </si>
  <si>
    <t>TDR-110-050-S1-P1</t>
  </si>
  <si>
    <t>TDR-110-050-S2-P1</t>
  </si>
  <si>
    <t>TDR-110-050-S1-P2</t>
  </si>
  <si>
    <t>TDR-110-050-S2-P2</t>
  </si>
  <si>
    <t>TDR-110-040-S1-P0</t>
  </si>
  <si>
    <t>TDR-110-040-S2-P0</t>
  </si>
  <si>
    <t>TDR-110-040-S1-P1</t>
  </si>
  <si>
    <t>TDR-110-040-S2-P1</t>
  </si>
  <si>
    <t>TDR-110-040-S1-P2</t>
  </si>
  <si>
    <t>TDR-110-040-S2-P2</t>
  </si>
  <si>
    <t>TDR-110-035-S1-P0</t>
  </si>
  <si>
    <t>TDR-110-035-S2-P0</t>
  </si>
  <si>
    <t>TDR-110-035-S1-P1</t>
  </si>
  <si>
    <t>TDR-110-035-S2-P1</t>
  </si>
  <si>
    <t>TDR-110-035-S1-P2</t>
  </si>
  <si>
    <t>TDR-110-035-S2-P2</t>
  </si>
  <si>
    <t>TDR-110-025-S1-P0</t>
  </si>
  <si>
    <t>TDR-110-025-S2-P0</t>
  </si>
  <si>
    <t>TDR-110-025-S1-P1</t>
  </si>
  <si>
    <t>TDR-110-025-S2-P1</t>
  </si>
  <si>
    <t>TDR-110-025-S1-P2</t>
  </si>
  <si>
    <t>TDR-110-025-S2-P2</t>
  </si>
  <si>
    <t>TDR-110-020-S1-P0</t>
  </si>
  <si>
    <t>TDR-110-020-S2-P0</t>
  </si>
  <si>
    <t>TDR-110-020-S1-P1</t>
  </si>
  <si>
    <t>TDR-110-020-S2-P1</t>
  </si>
  <si>
    <t>TDR-110-020-S1-P2</t>
  </si>
  <si>
    <t>TDR-110-020-S2-P2</t>
  </si>
  <si>
    <t>TDR-110-014-S1-P0</t>
  </si>
  <si>
    <t>TDR-110-014-S2-P0</t>
  </si>
  <si>
    <t>TDR-110-014-S1-P1</t>
  </si>
  <si>
    <t>TDR-110-014-S2-P1</t>
  </si>
  <si>
    <t>TDR-110-014-S1-P2</t>
  </si>
  <si>
    <t>TDR-110-014-S2-P2</t>
  </si>
  <si>
    <t>TDR-110-010-S1-P0</t>
  </si>
  <si>
    <t>TDR-110-010-S2-P0</t>
  </si>
  <si>
    <t>TDR-110-010-S1-P1</t>
  </si>
  <si>
    <t>TDR-110-010-S2-P1</t>
  </si>
  <si>
    <t>TDR-110-010-S1-P2</t>
  </si>
  <si>
    <t>TDR-110-010-S2-P2</t>
  </si>
  <si>
    <t>TDR-110-007-S1-P0</t>
  </si>
  <si>
    <t>TDR-110-007-S2-P0</t>
  </si>
  <si>
    <t>TDR-110-007-S1-P1</t>
  </si>
  <si>
    <t>TDR-110-007-S2-P1</t>
  </si>
  <si>
    <t>TDR-110-007-S1-P2</t>
  </si>
  <si>
    <t>TDR-110-007-S2-P2</t>
  </si>
  <si>
    <t>TDR-110-005-S1-P0</t>
  </si>
  <si>
    <t>TDR-110-005-S2-P0</t>
  </si>
  <si>
    <t>TDR-110-005-S1-P1</t>
  </si>
  <si>
    <t>TDR-110-005-S2-P1</t>
  </si>
  <si>
    <t>TDR-110-005-S1-P2</t>
  </si>
  <si>
    <t>TDR-110-005-S2-P2</t>
  </si>
  <si>
    <t>TDR-110-004-S1-P0</t>
  </si>
  <si>
    <t>TDR-110-004-S2-P0</t>
  </si>
  <si>
    <t>TDR-110-004-S1-P1</t>
  </si>
  <si>
    <t>TDR-110-004-S2-P1</t>
  </si>
  <si>
    <t>TDR-110-004-S1-P2</t>
  </si>
  <si>
    <t>TDR-110-004-S2-P2</t>
  </si>
  <si>
    <t>TDR-140-200-S1-P0</t>
  </si>
  <si>
    <t>TDR-140-200-S2-P0</t>
  </si>
  <si>
    <t>TDR-140-200-S1-P1</t>
  </si>
  <si>
    <t>TDR-140-200-S2-P1</t>
  </si>
  <si>
    <t>TDR-140-200-S1-P2</t>
  </si>
  <si>
    <t>TDR-140-200-S2-P2</t>
  </si>
  <si>
    <t>TDR-140-140-S1-P0</t>
  </si>
  <si>
    <t>TDR-140-140-S2-P0</t>
  </si>
  <si>
    <t>TDR-140-140-S1-P1</t>
  </si>
  <si>
    <t>TDR-140-140-S2-P1</t>
  </si>
  <si>
    <t>TDR-140-140-S1-P2</t>
  </si>
  <si>
    <t>TDR-140-140-S2-P2</t>
  </si>
  <si>
    <t>TDR-140-100-S1-P0</t>
  </si>
  <si>
    <t>TDR-140-100-S2-P0</t>
  </si>
  <si>
    <t>TDR-140-100-S1-P1</t>
  </si>
  <si>
    <t>TDR-140-100-S2-P1</t>
  </si>
  <si>
    <t>TDR-140-100-S1-P2</t>
  </si>
  <si>
    <t>TDR-140-100-S2-P2</t>
  </si>
  <si>
    <t>TDR-140-070-S1-P0</t>
  </si>
  <si>
    <t>TDR-140-070-S2-P0</t>
  </si>
  <si>
    <t>TDR-140-070-S1-P1</t>
  </si>
  <si>
    <t>TDR-140-070-S2-P1</t>
  </si>
  <si>
    <t>TDR-140-070-S1-P2</t>
  </si>
  <si>
    <t>TDR-140-070-S2-P2</t>
  </si>
  <si>
    <t>TDR-140-050-S1-P0</t>
  </si>
  <si>
    <t>TDR-140-050-S2-P0</t>
  </si>
  <si>
    <t>TDR-140-050-S1-P1</t>
  </si>
  <si>
    <t>TDR-140-050-S2-P1</t>
  </si>
  <si>
    <t>TDR-140-050-S1-P2</t>
  </si>
  <si>
    <t>TDR-140-050-S2-P2</t>
  </si>
  <si>
    <t>TDR-140-040-S1-P0</t>
  </si>
  <si>
    <t>TDR-140-040-S2-P0</t>
  </si>
  <si>
    <t>TDR-140-040-S1-P1</t>
  </si>
  <si>
    <t>TDR-140-040-S2-P1</t>
  </si>
  <si>
    <t>TDR-140-040-S1-P2</t>
  </si>
  <si>
    <t>TDR-140-040-S2-P2</t>
  </si>
  <si>
    <t>TDR-140-035-S1-P0</t>
  </si>
  <si>
    <t>TDR-140-035-S2-P0</t>
  </si>
  <si>
    <t>TDR-140-035-S1-P1</t>
  </si>
  <si>
    <t>TDR-140-035-S2-P1</t>
  </si>
  <si>
    <t>TDR-140-035-S1-P2</t>
  </si>
  <si>
    <t>TDR-140-035-S2-P2</t>
  </si>
  <si>
    <t>TDR-140-025-S1-P0</t>
  </si>
  <si>
    <t>TDR-140-025-S2-P0</t>
  </si>
  <si>
    <t>TDR-140-025-S1-P1</t>
  </si>
  <si>
    <t>TDR-140-025-S2-P1</t>
  </si>
  <si>
    <t>TDR-140-025-S1-P2</t>
  </si>
  <si>
    <t>TDR-140-025-S2-P2</t>
  </si>
  <si>
    <t>TDR-140-020-S1-P0</t>
  </si>
  <si>
    <t>TDR-140-020-S2-P0</t>
  </si>
  <si>
    <t>TDR-140-020-S1-P1</t>
  </si>
  <si>
    <t>TDR-140-020-S2-P1</t>
  </si>
  <si>
    <t>TDR-140-020-S1-P2</t>
  </si>
  <si>
    <t>TDR-140-020-S2-P2</t>
  </si>
  <si>
    <t>TDR-140-014-S1-P0</t>
  </si>
  <si>
    <t>TDR-140-014-S2-P0</t>
  </si>
  <si>
    <t>TDR-140-014-S1-P1</t>
  </si>
  <si>
    <t>TDR-140-014-S2-P1</t>
  </si>
  <si>
    <t>TDR-140-014-S1-P2</t>
  </si>
  <si>
    <t>TDR-140-014-S2-P2</t>
  </si>
  <si>
    <t>TDR-140-010-S1-P0</t>
  </si>
  <si>
    <t>TDR-140-010-S2-P0</t>
  </si>
  <si>
    <t>TDR-140-010-S1-P1</t>
  </si>
  <si>
    <t>TDR-140-010-S2-P1</t>
  </si>
  <si>
    <t>TDR-140-010-S1-P2</t>
  </si>
  <si>
    <t>TDR-140-010-S2-P2</t>
  </si>
  <si>
    <t>TDR-140-007-S1-P0</t>
  </si>
  <si>
    <t>TDR-140-007-S2-P0</t>
  </si>
  <si>
    <t>TDR-140-007-S1-P1</t>
  </si>
  <si>
    <t>TDR-140-007-S2-P1</t>
  </si>
  <si>
    <t>TDR-140-007-S1-P2</t>
  </si>
  <si>
    <t>TDR-140-007-S2-P2</t>
  </si>
  <si>
    <t>TDR-140-005-S1-P0</t>
  </si>
  <si>
    <t>TDR-140-005-S2-P0</t>
  </si>
  <si>
    <t>TDR-140-005-S1-P1</t>
  </si>
  <si>
    <t>TDR-140-005-S2-P1</t>
  </si>
  <si>
    <t>TDR-140-005-S1-P2</t>
  </si>
  <si>
    <t>TDR-140-005-S2-P2</t>
  </si>
  <si>
    <t>TDR-140-004-S1-P0</t>
  </si>
  <si>
    <t>TDR-140-004-S2-P0</t>
  </si>
  <si>
    <t>TDR-140-004-S1-P1</t>
  </si>
  <si>
    <t>TDR-140-004-S2-P1</t>
  </si>
  <si>
    <t>TDR-140-004-S1-P2</t>
  </si>
  <si>
    <t>TDR-140-004-S2-P2</t>
  </si>
  <si>
    <t>TE-050-100-S1-P1</t>
  </si>
  <si>
    <t>TE-050-100-S2-P1</t>
  </si>
  <si>
    <t>TE-050-100-S1-P2</t>
  </si>
  <si>
    <t>TE-050-100-S2-P2</t>
  </si>
  <si>
    <t>TE-050-080-S1-P1</t>
  </si>
  <si>
    <t>TE-050-080-S2-P1</t>
  </si>
  <si>
    <t>TE-050-080-S1-P2</t>
  </si>
  <si>
    <t>TE-050-080-S2-P2</t>
  </si>
  <si>
    <t>TE-050-070-S1-P1</t>
  </si>
  <si>
    <t>TE-050-070-S2-P1</t>
  </si>
  <si>
    <t>TE-050-070-S1-P2</t>
  </si>
  <si>
    <t>TE-050-070-S2-P2</t>
  </si>
  <si>
    <t>TE-050-060-S1-P1</t>
  </si>
  <si>
    <t>TE-050-060-S2-P1</t>
  </si>
  <si>
    <t>TE-050-060-S1-P2</t>
  </si>
  <si>
    <t>TE-050-060-S2-P2</t>
  </si>
  <si>
    <t>TE-050-050-S1-P1</t>
  </si>
  <si>
    <t>TE-050-050-S2-P1</t>
  </si>
  <si>
    <t>TE-050-050-S1-P2</t>
  </si>
  <si>
    <t>TE-050-050-S2-P2</t>
  </si>
  <si>
    <t>TE-050-040-S1-P1</t>
  </si>
  <si>
    <t>TE-050-040-S2-P1</t>
  </si>
  <si>
    <t>TE-050-040-S1-P2</t>
  </si>
  <si>
    <t>TE-050-040-S2-P2</t>
  </si>
  <si>
    <t>TE-050-035-S1-P1</t>
  </si>
  <si>
    <t>TE-050-035-S2-P1</t>
  </si>
  <si>
    <t>TE-050-035-S1-P2</t>
  </si>
  <si>
    <t>TE-050-035-S2-P2</t>
  </si>
  <si>
    <t>TE-050-030-S1-P1</t>
  </si>
  <si>
    <t>TE-050-030-S2-P1</t>
  </si>
  <si>
    <t>TE-050-030-S1-P2</t>
  </si>
  <si>
    <t>TE-050-030-S2-P2</t>
  </si>
  <si>
    <t>TE-050-025-S1-P1</t>
  </si>
  <si>
    <t>TE-050-025-S2-P1</t>
  </si>
  <si>
    <t>TE-050-025-S1-P2</t>
  </si>
  <si>
    <t>TE-050-025-S2-P2</t>
  </si>
  <si>
    <t>TE-050-020-S1-P1</t>
  </si>
  <si>
    <t>TE-050-020-S2-P1</t>
  </si>
  <si>
    <t>TE-050-020-S1-P2</t>
  </si>
  <si>
    <t>TE-050-020-S2-P2</t>
  </si>
  <si>
    <t>TE-050-010-S1-P1</t>
  </si>
  <si>
    <t>TE-050-010-S2-P1</t>
  </si>
  <si>
    <t>TE-050-010-S1-P2</t>
  </si>
  <si>
    <t>TE-050-010-S2-P2</t>
  </si>
  <si>
    <t>TE-050-008-S1-P1</t>
  </si>
  <si>
    <t>TE-050-008-S2-P1</t>
  </si>
  <si>
    <t>TE-050-008-S1-P2</t>
  </si>
  <si>
    <t>TE-050-008-S2-P2</t>
  </si>
  <si>
    <t>TE-050-007-S1-P1</t>
  </si>
  <si>
    <t>TE-050-007-S2-P1</t>
  </si>
  <si>
    <t>TE-050-007-S1-P2</t>
  </si>
  <si>
    <t>TE-050-007-S2-P2</t>
  </si>
  <si>
    <t>TE-050-006-S1-P1</t>
  </si>
  <si>
    <t>TE-050-006-S2-P1</t>
  </si>
  <si>
    <t>TE-050-006-S1-P2</t>
  </si>
  <si>
    <t>TE-050-006-S2-P2</t>
  </si>
  <si>
    <t>TE-050-005-S1-P1</t>
  </si>
  <si>
    <t>TE-050-005-S2-P1</t>
  </si>
  <si>
    <t>TE-050-005-S1-P2</t>
  </si>
  <si>
    <t>TE-050-005-S2-P2</t>
  </si>
  <si>
    <t>TE-050-004-S1-P1</t>
  </si>
  <si>
    <t>TE-050-004-S2-P1</t>
  </si>
  <si>
    <t>TE-050-004-S1-P2</t>
  </si>
  <si>
    <t>TE-050-004-S2-P2</t>
  </si>
  <si>
    <t>TE-070-100-S1-P1</t>
  </si>
  <si>
    <t>TE-070-100-S2-P1</t>
  </si>
  <si>
    <t>TE-070-100-S1-P2</t>
  </si>
  <si>
    <t>TE-070-100-S2-P2</t>
  </si>
  <si>
    <t>TE-070-080-S1-P1</t>
  </si>
  <si>
    <t>TE-070-080-S2-P1</t>
  </si>
  <si>
    <t>TE-070-080-S1-P2</t>
  </si>
  <si>
    <t>TE-070-080-S2-P2</t>
  </si>
  <si>
    <t>TE-070-070-S1-P1</t>
  </si>
  <si>
    <t>TE-070-070-S2-P1</t>
  </si>
  <si>
    <t>TE-070-070-S1-P2</t>
  </si>
  <si>
    <t>TE-070-070-S2-P2</t>
  </si>
  <si>
    <t>TE-070-060-S1-P1</t>
  </si>
  <si>
    <t>TE-070-060-S2-P1</t>
  </si>
  <si>
    <t>TE-070-060-S1-P2</t>
  </si>
  <si>
    <t>TE-070-060-S2-P2</t>
  </si>
  <si>
    <t>TE-070-050-S1-P1</t>
  </si>
  <si>
    <t>TE-070-050-S2-P1</t>
  </si>
  <si>
    <t>TE-070-050-S1-P2</t>
  </si>
  <si>
    <t>TE-070-050-S2-P2</t>
  </si>
  <si>
    <t>TE-070-040-S1-P1</t>
  </si>
  <si>
    <t>TE-070-040-S2-P1</t>
  </si>
  <si>
    <t>TE-070-040-S1-P2</t>
  </si>
  <si>
    <t>TE-070-040-S2-P2</t>
  </si>
  <si>
    <t>TE-070-035-S1-P1</t>
  </si>
  <si>
    <t>TE-070-035-S2-P1</t>
  </si>
  <si>
    <t>TE-070-035-S1-P2</t>
  </si>
  <si>
    <t>TE-070-035-S2-P2</t>
  </si>
  <si>
    <t>TE-070-030-S1-P1</t>
  </si>
  <si>
    <t>TE-070-030-S2-P1</t>
  </si>
  <si>
    <t>TE-070-030-S1-P2</t>
  </si>
  <si>
    <t>TE-070-030-S2-P2</t>
  </si>
  <si>
    <t>TE-070-025-S1-P1</t>
  </si>
  <si>
    <t>TE-070-025-S2-P1</t>
  </si>
  <si>
    <t>TE-070-025-S1-P2</t>
  </si>
  <si>
    <t>TE-070-025-S2-P2</t>
  </si>
  <si>
    <t>TE-070-020-S1-P1</t>
  </si>
  <si>
    <t>TE-070-020-S2-P1</t>
  </si>
  <si>
    <t>TE-070-020-S1-P2</t>
  </si>
  <si>
    <t>TE-070-020-S2-P2</t>
  </si>
  <si>
    <t>TE-070-015-S1-P1</t>
  </si>
  <si>
    <t>TE-070-015-S2-P1</t>
  </si>
  <si>
    <t>TE-070-015-S1-P2</t>
  </si>
  <si>
    <t>TE-070-015-S2-P2</t>
  </si>
  <si>
    <t>TE-070-010-S1-P1</t>
  </si>
  <si>
    <t>TE-070-010-S2-P1</t>
  </si>
  <si>
    <t>TE-070-010-S1-P2</t>
  </si>
  <si>
    <t>TE-070-010-S2-P2</t>
  </si>
  <si>
    <t>TE-070-008-S1-P1</t>
  </si>
  <si>
    <t>TE-070-008-S2-P1</t>
  </si>
  <si>
    <t>TE-070-008-S1-P2</t>
  </si>
  <si>
    <t>TE-070-008-S2-P2</t>
  </si>
  <si>
    <t>TE-070-007-S1-P1</t>
  </si>
  <si>
    <t>TE-070-007-S2-P1</t>
  </si>
  <si>
    <t>TE-070-007-S1-P2</t>
  </si>
  <si>
    <t>TE-070-007-S2-P2</t>
  </si>
  <si>
    <t>TE-070-006-S1-P1</t>
  </si>
  <si>
    <t>TE-070-006-S2-P1</t>
  </si>
  <si>
    <t>TE-070-006-S1-P2</t>
  </si>
  <si>
    <t>TE-070-006-S2-P2</t>
  </si>
  <si>
    <t>TE-070-005-S1-P1</t>
  </si>
  <si>
    <t>TE-070-005-S2-P1</t>
  </si>
  <si>
    <t>TE-070-005-S1-P2</t>
  </si>
  <si>
    <t>TE-070-005-S2-P2</t>
  </si>
  <si>
    <t>TE-070-004-S1-P1</t>
  </si>
  <si>
    <t>TE-070-004-S2-P1</t>
  </si>
  <si>
    <t>TE-070-004-S1-P2</t>
  </si>
  <si>
    <t>TE-070-004-S2-P2</t>
  </si>
  <si>
    <t>TE-070-003-S1-P1</t>
  </si>
  <si>
    <t>TE-070-003-S2-P1</t>
  </si>
  <si>
    <t>TE-070-003-S1-P2</t>
  </si>
  <si>
    <t>TE-070-003-S2-P2</t>
  </si>
  <si>
    <t>TE-090-100-S1-P1</t>
  </si>
  <si>
    <t>TE-090-100-S2-P1</t>
  </si>
  <si>
    <t>TE-090-100-S1-P2</t>
  </si>
  <si>
    <t>TE-090-100-S2-P2</t>
  </si>
  <si>
    <t>TE-090-080-S1-P1</t>
  </si>
  <si>
    <t>TE-090-080-S2-P1</t>
  </si>
  <si>
    <t>TE-090-080-S1-P2</t>
  </si>
  <si>
    <t>TE-090-080-S2-P2</t>
  </si>
  <si>
    <t>TE-090-070-S1-P1</t>
  </si>
  <si>
    <t>TE-090-070-S2-P1</t>
  </si>
  <si>
    <t>TE-090-070-S1-P2</t>
  </si>
  <si>
    <t>TE-090-070-S2-P2</t>
  </si>
  <si>
    <t>TE-090-060-S1-P1</t>
  </si>
  <si>
    <t>TE-090-060-S2-P1</t>
  </si>
  <si>
    <t>TE-090-060-S1-P2</t>
  </si>
  <si>
    <t>TE-090-060-S2-P2</t>
  </si>
  <si>
    <t>TE-090-050-S1-P1</t>
  </si>
  <si>
    <t>TE-090-050-S2-P1</t>
  </si>
  <si>
    <t>TE-090-050-S1-P2</t>
  </si>
  <si>
    <t>TE-090-050-S2-P2</t>
  </si>
  <si>
    <t>TE-090-040-S1-P1</t>
  </si>
  <si>
    <t>TE-090-040-S2-P1</t>
  </si>
  <si>
    <t>TE-090-040-S1-P2</t>
  </si>
  <si>
    <t>TE-090-040-S2-P2</t>
  </si>
  <si>
    <t>TE-090-035-S1-P1</t>
  </si>
  <si>
    <t>TE-090-035-S2-P1</t>
  </si>
  <si>
    <t>TE-090-035-S1-P2</t>
  </si>
  <si>
    <t>TE-090-035-S2-P2</t>
  </si>
  <si>
    <t>TE-090-030-S1-P1</t>
  </si>
  <si>
    <t>TE-090-030-S2-P1</t>
  </si>
  <si>
    <t>TE-090-030-S1-P2</t>
  </si>
  <si>
    <t>TE-090-030-S2-P2</t>
  </si>
  <si>
    <t>TE-090-025-S1-P1</t>
  </si>
  <si>
    <t>TE-090-025-S2-P1</t>
  </si>
  <si>
    <t>TE-090-025-S1-P2</t>
  </si>
  <si>
    <t>TE-090-025-S2-P2</t>
  </si>
  <si>
    <t>TE-090-020-S1-P1</t>
  </si>
  <si>
    <t>TE-090-020-S2-P1</t>
  </si>
  <si>
    <t>TE-090-020-S1-P2</t>
  </si>
  <si>
    <t>TE-090-020-S2-P2</t>
  </si>
  <si>
    <t>TE-090-015-S1-P1</t>
  </si>
  <si>
    <t>TE-090-015-S2-P1</t>
  </si>
  <si>
    <t>TE-090-015-S1-P2</t>
  </si>
  <si>
    <t>TE-090-015-S2-P2</t>
  </si>
  <si>
    <t>TE-090-010-S1-P1</t>
  </si>
  <si>
    <t>TE-090-010-S2-P1</t>
  </si>
  <si>
    <t>TE-090-010-S1-P2</t>
  </si>
  <si>
    <t>TE-090-010-S2-P2</t>
  </si>
  <si>
    <t>TE-090-008-S1-P1</t>
  </si>
  <si>
    <t>TE-090-008-S2-P1</t>
  </si>
  <si>
    <t>TE-090-008-S1-P2</t>
  </si>
  <si>
    <t>TE-090-008-S2-P2</t>
  </si>
  <si>
    <t>TE-090-007-S1-P1</t>
  </si>
  <si>
    <t>TE-090-007-S2-P1</t>
  </si>
  <si>
    <t>TE-090-007-S1-P2</t>
  </si>
  <si>
    <t>TE-090-007-S2-P2</t>
  </si>
  <si>
    <t>TE-090-006-S1-P1</t>
  </si>
  <si>
    <t>TE-090-006-S2-P1</t>
  </si>
  <si>
    <t>TE-090-006-S1-P2</t>
  </si>
  <si>
    <t>TE-090-006-S2-P2</t>
  </si>
  <si>
    <t>TE-090-005-S1-P1</t>
  </si>
  <si>
    <t>TE-090-005-S2-P1</t>
  </si>
  <si>
    <t>TE-090-005-S1-P2</t>
  </si>
  <si>
    <t>TE-090-005-S2-P2</t>
  </si>
  <si>
    <t>TE-090-004-S1-P1</t>
  </si>
  <si>
    <t>TE-090-004-S2-P1</t>
  </si>
  <si>
    <t>TE-090-004-S1-P2</t>
  </si>
  <si>
    <t>TE-090-004-S2-P2</t>
  </si>
  <si>
    <t>TE-090-003-S1-P1</t>
  </si>
  <si>
    <t>TE-090-003-S2-P1</t>
  </si>
  <si>
    <t>TE-090-003-S1-P2</t>
  </si>
  <si>
    <t>TE-090-003-S2-P2</t>
  </si>
  <si>
    <t>TE-120-100-S1-P1</t>
  </si>
  <si>
    <t>TE-120-100-S2-P1</t>
  </si>
  <si>
    <t>TE-120-100-S1-P2</t>
  </si>
  <si>
    <t>TE-120-100-S2-P2</t>
  </si>
  <si>
    <t>TE-120-080-S1-P1</t>
  </si>
  <si>
    <t>TE-120-080-S2-P1</t>
  </si>
  <si>
    <t>TE-120-080-S1-P2</t>
  </si>
  <si>
    <t>TE-120-080-S2-P2</t>
  </si>
  <si>
    <t>TE-120-070-S1-P1</t>
  </si>
  <si>
    <t>TE-120-070-S2-P1</t>
  </si>
  <si>
    <t>TE-120-070-S1-P2</t>
  </si>
  <si>
    <t>TE-120-070-S2-P2</t>
  </si>
  <si>
    <t>TE-120-060-S1-P1</t>
  </si>
  <si>
    <t>TE-120-060-S2-P1</t>
  </si>
  <si>
    <t>TE-120-060-S1-P2</t>
  </si>
  <si>
    <t>TE-120-060-S2-P2</t>
  </si>
  <si>
    <t>TE-120-050-S1-P1</t>
  </si>
  <si>
    <t>TE-120-050-S2-P1</t>
  </si>
  <si>
    <t>TE-120-050-S1-P2</t>
  </si>
  <si>
    <t>TE-120-050-S2-P2</t>
  </si>
  <si>
    <t>TE-120-040-S1-P1</t>
  </si>
  <si>
    <t>TE-120-040-S2-P1</t>
  </si>
  <si>
    <t>TE-120-040-S1-P2</t>
  </si>
  <si>
    <t>TE-120-040-S2-P2</t>
  </si>
  <si>
    <t>TE-120-035-S1-P1</t>
  </si>
  <si>
    <t>TE-120-035-S2-P1</t>
  </si>
  <si>
    <t>TE-120-035-S1-P2</t>
  </si>
  <si>
    <t>TE-120-035-S2-P2</t>
  </si>
  <si>
    <t>TE-120-030-S1-P1</t>
  </si>
  <si>
    <t>TE-120-030-S2-P1</t>
  </si>
  <si>
    <t>TE-120-030-S1-P2</t>
  </si>
  <si>
    <t>TE-120-030-S2-P2</t>
  </si>
  <si>
    <t>TE-120-025-S1-P1</t>
  </si>
  <si>
    <t>TE-120-025-S2-P1</t>
  </si>
  <si>
    <t>TE-120-025-S1-P2</t>
  </si>
  <si>
    <t>TE-120-025-S2-P2</t>
  </si>
  <si>
    <t>TE-120-020-S1-P1</t>
  </si>
  <si>
    <t>TE-120-020-S2-P1</t>
  </si>
  <si>
    <t>TE-120-020-S1-P2</t>
  </si>
  <si>
    <t>TE-120-020-S2-P2</t>
  </si>
  <si>
    <t>TE-120-015-S1-P1</t>
  </si>
  <si>
    <t>TE-120-015-S2-P1</t>
  </si>
  <si>
    <t>TE-120-015-S1-P2</t>
  </si>
  <si>
    <t>TE-120-015-S2-P2</t>
  </si>
  <si>
    <t>TE-120-010-S1-P1</t>
  </si>
  <si>
    <t>TE-120-010-S2-P1</t>
  </si>
  <si>
    <t>TE-120-010-S1-P2</t>
  </si>
  <si>
    <t>TE-120-010-S2-P2</t>
  </si>
  <si>
    <t>TE-120-008-S1-P1</t>
  </si>
  <si>
    <t>TE-120-008-S2-P1</t>
  </si>
  <si>
    <t>TE-120-008-S1-P2</t>
  </si>
  <si>
    <t>TE-120-008-S2-P2</t>
  </si>
  <si>
    <t>TE-120-007-S1-P1</t>
  </si>
  <si>
    <t>TE-120-007-S2-P1</t>
  </si>
  <si>
    <t>TE-120-007-S1-P2</t>
  </si>
  <si>
    <t>TE-120-007-S2-P2</t>
  </si>
  <si>
    <t>TE-120-006-S1-P1</t>
  </si>
  <si>
    <t>TE-120-006-S2-P1</t>
  </si>
  <si>
    <t>TE-120-006-S1-P2</t>
  </si>
  <si>
    <t>TE-120-006-S2-P2</t>
  </si>
  <si>
    <t>TE-120-005-S1-P1</t>
  </si>
  <si>
    <t>TE-120-005-S2-P1</t>
  </si>
  <si>
    <t>TE-120-005-S1-P2</t>
  </si>
  <si>
    <t>TE-120-005-S2-P2</t>
  </si>
  <si>
    <t>TE-120-004-S1-P1</t>
  </si>
  <si>
    <t>TE-120-004-S2-P1</t>
  </si>
  <si>
    <t>TE-120-004-S1-P2</t>
  </si>
  <si>
    <t>TE-120-004-S2-P2</t>
  </si>
  <si>
    <t>TE-120-003-S1-P1</t>
  </si>
  <si>
    <t>TE-120-003-S2-P1</t>
  </si>
  <si>
    <t>TE-120-003-S1-P2</t>
  </si>
  <si>
    <t>TE-120-003-S2-P2</t>
  </si>
  <si>
    <t>TE-155-100-S1-P1</t>
  </si>
  <si>
    <t>TE-155-100-S2-P1</t>
  </si>
  <si>
    <t>TE-155-100-S1-P2</t>
  </si>
  <si>
    <t>TE-155-100-S2-P2</t>
  </si>
  <si>
    <t>TE-155-080-S1-P1</t>
  </si>
  <si>
    <t>TE-155-080-S2-P1</t>
  </si>
  <si>
    <t>TE-155-080-S1-P2</t>
  </si>
  <si>
    <t>TE-155-080-S2-P2</t>
  </si>
  <si>
    <t>TE-155-070-S1-P1</t>
  </si>
  <si>
    <t>TE-155-070-S2-P1</t>
  </si>
  <si>
    <t>TE-155-070-S1-P2</t>
  </si>
  <si>
    <t>TE-155-070-S2-P2</t>
  </si>
  <si>
    <t>TE-155-060-S1-P1</t>
  </si>
  <si>
    <t>TE-155-060-S2-P1</t>
  </si>
  <si>
    <t>TE-155-060-S1-P2</t>
  </si>
  <si>
    <t>TE-155-060-S2-P2</t>
  </si>
  <si>
    <t>TE-155-050-S1-P1</t>
  </si>
  <si>
    <t>TE-155-050-S2-P1</t>
  </si>
  <si>
    <t>TE-155-050-S1-P2</t>
  </si>
  <si>
    <t>TE-155-050-S2-P2</t>
  </si>
  <si>
    <t>TE-155-040-S1-P1</t>
  </si>
  <si>
    <t>TE-155-040-S2-P1</t>
  </si>
  <si>
    <t>TE-155-040-S1-P2</t>
  </si>
  <si>
    <t>TE-155-040-S2-P2</t>
  </si>
  <si>
    <t>TE-155-035-S1-P1</t>
  </si>
  <si>
    <t>TE-155-035-S2-P1</t>
  </si>
  <si>
    <t>TE-155-035-S1-P2</t>
  </si>
  <si>
    <t>TE-155-035-S2-P2</t>
  </si>
  <si>
    <t>TE-155-030-S1-P1</t>
  </si>
  <si>
    <t>TE-155-030-S2-P1</t>
  </si>
  <si>
    <t>TE-155-030-S1-P2</t>
  </si>
  <si>
    <t>TE-155-030-S2-P2</t>
  </si>
  <si>
    <t>TE-155-025-S1-P1</t>
  </si>
  <si>
    <t>TE-155-025-S2-P1</t>
  </si>
  <si>
    <t>TE-155-025-S1-P2</t>
  </si>
  <si>
    <t>TE-155-025-S2-P2</t>
  </si>
  <si>
    <t>TE-155-020-S1-P1</t>
  </si>
  <si>
    <t>TE-155-020-S2-P1</t>
  </si>
  <si>
    <t>TE-155-020-S1-P2</t>
  </si>
  <si>
    <t>TE-155-020-S2-P2</t>
  </si>
  <si>
    <t>TE-155-015-S1-P1</t>
  </si>
  <si>
    <t>TE-155-015-S2-P1</t>
  </si>
  <si>
    <t>TE-155-015-S1-P2</t>
  </si>
  <si>
    <t>TE-155-015-S2-P2</t>
  </si>
  <si>
    <t>TE-155-010-S1-P1</t>
  </si>
  <si>
    <t>TE-155-010-S2-P1</t>
  </si>
  <si>
    <t>TE-155-010-S1-P2</t>
  </si>
  <si>
    <t>TE-155-010-S2-P2</t>
  </si>
  <si>
    <t>TE-155-008-S1-P1</t>
  </si>
  <si>
    <t>TE-155-008-S2-P1</t>
  </si>
  <si>
    <t>TE-155-008-S1-P2</t>
  </si>
  <si>
    <t>TE-155-008-S2-P2</t>
  </si>
  <si>
    <t>TE-155-007-S1-P1</t>
  </si>
  <si>
    <t>TE-155-007-S2-P1</t>
  </si>
  <si>
    <t>TE-155-007-S1-P2</t>
  </si>
  <si>
    <t>TE-155-007-S2-P2</t>
  </si>
  <si>
    <t>TE-155-006-S1-P1</t>
  </si>
  <si>
    <t>TE-155-006-S2-P1</t>
  </si>
  <si>
    <t>TE-155-006-S1-P2</t>
  </si>
  <si>
    <t>TE-155-006-S2-P2</t>
  </si>
  <si>
    <t>TE-155-005-S1-P1</t>
  </si>
  <si>
    <t>TE-155-005-S2-P1</t>
  </si>
  <si>
    <t>TE-155-005-S1-P2</t>
  </si>
  <si>
    <t>TE-155-005-S2-P2</t>
  </si>
  <si>
    <t>TE-155-004-S1-P1</t>
  </si>
  <si>
    <t>TE-155-004-S2-P1</t>
  </si>
  <si>
    <t>TE-155-004-S1-P2</t>
  </si>
  <si>
    <t>TE-155-004-S2-P2</t>
  </si>
  <si>
    <t>TE-155-003-S1-P1</t>
  </si>
  <si>
    <t>TE-155-003-S2-P1</t>
  </si>
  <si>
    <t>TE-155-003-S1-P2</t>
  </si>
  <si>
    <t>TE-155-003-S2-P2</t>
  </si>
  <si>
    <t>TE-205-100-S1-P1</t>
  </si>
  <si>
    <t>TE-205-100-S2-P1</t>
  </si>
  <si>
    <t>TE-205-100-S1-P2</t>
  </si>
  <si>
    <t>TE-205-100-S2-P2</t>
  </si>
  <si>
    <t>TE-205-080-S1-P1</t>
  </si>
  <si>
    <t>TE-205-080-S2-P1</t>
  </si>
  <si>
    <t>TE-205-080-S1-P2</t>
  </si>
  <si>
    <t>TE-205-080-S2-P2</t>
  </si>
  <si>
    <t>TE-205-070-S1-P1</t>
  </si>
  <si>
    <t>TE-205-070-S2-P1</t>
  </si>
  <si>
    <t>TE-205-070-S1-P2</t>
  </si>
  <si>
    <t>TE-205-070-S2-P2</t>
  </si>
  <si>
    <t>TE-205-060-S1-P1</t>
  </si>
  <si>
    <t>TE-205-060-S2-P1</t>
  </si>
  <si>
    <t>TE-205-060-S1-P2</t>
  </si>
  <si>
    <t>TE-205-060-S2-P2</t>
  </si>
  <si>
    <t>TE-205-050-S1-P1</t>
  </si>
  <si>
    <t>TE-205-050-S2-P1</t>
  </si>
  <si>
    <t>TE-205-050-S1-P2</t>
  </si>
  <si>
    <t>TE-205-050-S2-P2</t>
  </si>
  <si>
    <t>TE-205-040-S1-P1</t>
  </si>
  <si>
    <t>TE-205-040-S2-P1</t>
  </si>
  <si>
    <t>TE-205-040-S1-P2</t>
  </si>
  <si>
    <t>TE-205-040-S2-P2</t>
  </si>
  <si>
    <t>TE-205-035-S1-P1</t>
  </si>
  <si>
    <t>TE-205-035-S2-P1</t>
  </si>
  <si>
    <t>TE-205-035-S1-P2</t>
  </si>
  <si>
    <t>TE-205-035-S2-P2</t>
  </si>
  <si>
    <t>TE-205-030-S1-P1</t>
  </si>
  <si>
    <t>TE-205-030-S2-P1</t>
  </si>
  <si>
    <t>TE-205-030-S1-P2</t>
  </si>
  <si>
    <t>TE-205-030-S2-P2</t>
  </si>
  <si>
    <t>TE-205-025-S1-P1</t>
  </si>
  <si>
    <t>TE-205-025-S2-P1</t>
  </si>
  <si>
    <t>TE-205-025-S1-P2</t>
  </si>
  <si>
    <t>TE-205-025-S2-P2</t>
  </si>
  <si>
    <t>TE-205-020-S1-P1</t>
  </si>
  <si>
    <t>TE-205-020-S2-P1</t>
  </si>
  <si>
    <t>TE-205-020-S1-P2</t>
  </si>
  <si>
    <t>TE-205-020-S2-P2</t>
  </si>
  <si>
    <t>TE-205-015-S1-P1</t>
  </si>
  <si>
    <t>TE-205-015-S2-P1</t>
  </si>
  <si>
    <t>TE-205-015-S1-P2</t>
  </si>
  <si>
    <t>TE-205-015-S2-P2</t>
  </si>
  <si>
    <t>TE-205-010-S1-P1</t>
  </si>
  <si>
    <t>TE-205-010-S2-P1</t>
  </si>
  <si>
    <t>TE-205-010-S1-P2</t>
  </si>
  <si>
    <t>TE-205-010-S2-P2</t>
  </si>
  <si>
    <t>TE-205-008-S1-P1</t>
  </si>
  <si>
    <t>TE-205-008-S2-P1</t>
  </si>
  <si>
    <t>TE-205-008-S1-P2</t>
  </si>
  <si>
    <t>TE-205-008-S2-P2</t>
  </si>
  <si>
    <t>TE-205-007-S1-P1</t>
  </si>
  <si>
    <t>TE-205-007-S2-P1</t>
  </si>
  <si>
    <t>TE-205-007-S1-P2</t>
  </si>
  <si>
    <t>TE-205-007-S2-P2</t>
  </si>
  <si>
    <t>TE-205-006-S1-P1</t>
  </si>
  <si>
    <t>TE-205-006-S2-P1</t>
  </si>
  <si>
    <t>TE-205-006-S1-P2</t>
  </si>
  <si>
    <t>TE-205-006-S2-P2</t>
  </si>
  <si>
    <t>TE-205-005-S1-P1</t>
  </si>
  <si>
    <t>TE-205-005-S2-P1</t>
  </si>
  <si>
    <t>TE-205-005-S1-P2</t>
  </si>
  <si>
    <t>TE-205-005-S2-P2</t>
  </si>
  <si>
    <t>TE-205-004-S1-P1</t>
  </si>
  <si>
    <t>TE-205-004-S2-P1</t>
  </si>
  <si>
    <t>TE-205-004-S1-P2</t>
  </si>
  <si>
    <t>TE-205-004-S2-P2</t>
  </si>
  <si>
    <t>TE-205-003-S1-P1</t>
  </si>
  <si>
    <t>TE-205-003-S2-P1</t>
  </si>
  <si>
    <t>TE-205-003-S1-P2</t>
  </si>
  <si>
    <t>TE-205-003-S2-P2</t>
  </si>
  <si>
    <t>TE-235-100-S1-P1</t>
  </si>
  <si>
    <t>TE-235-100-S2-P1</t>
  </si>
  <si>
    <t>TE-235-100-S1-P2</t>
  </si>
  <si>
    <t>TE-235-100-S2-P2</t>
  </si>
  <si>
    <t>TE-235-080-S1-P1</t>
  </si>
  <si>
    <t>TE-235-080-S2-P1</t>
  </si>
  <si>
    <t>TE-235-080-S1-P2</t>
  </si>
  <si>
    <t>TE-235-080-S2-P2</t>
  </si>
  <si>
    <t>TE-235-070-S1-P1</t>
  </si>
  <si>
    <t>TE-235-070-S2-P1</t>
  </si>
  <si>
    <t>TE-235-070-S1-P2</t>
  </si>
  <si>
    <t>TE-235-070-S2-P2</t>
  </si>
  <si>
    <t>TE-235-060-S1-P1</t>
  </si>
  <si>
    <t>TE-235-060-S2-P1</t>
  </si>
  <si>
    <t>TE-235-060-S1-P2</t>
  </si>
  <si>
    <t>TE-235-060-S2-P2</t>
  </si>
  <si>
    <t>TE-235-050-S1-P1</t>
  </si>
  <si>
    <t>TE-235-050-S2-P1</t>
  </si>
  <si>
    <t>TE-235-050-S1-P2</t>
  </si>
  <si>
    <t>TE-235-050-S2-P2</t>
  </si>
  <si>
    <t>TE-235-040-S1-P1</t>
  </si>
  <si>
    <t>TE-235-040-S2-P1</t>
  </si>
  <si>
    <t>TE-235-040-S1-P2</t>
  </si>
  <si>
    <t>TE-235-040-S2-P2</t>
  </si>
  <si>
    <t>TE-235-035-S1-P1</t>
  </si>
  <si>
    <t>TE-235-035-S2-P1</t>
  </si>
  <si>
    <t>TE-235-035-S1-P2</t>
  </si>
  <si>
    <t>TE-235-035-S2-P2</t>
  </si>
  <si>
    <t>TE-235-030-S1-P1</t>
  </si>
  <si>
    <t>TE-235-030-S2-P1</t>
  </si>
  <si>
    <t>TE-235-030-S1-P2</t>
  </si>
  <si>
    <t>TE-235-030-S2-P2</t>
  </si>
  <si>
    <t>TE-235-025-S1-P1</t>
  </si>
  <si>
    <t>TE-235-025-S2-P1</t>
  </si>
  <si>
    <t>TE-235-025-S1-P2</t>
  </si>
  <si>
    <t>TE-235-025-S2-P2</t>
  </si>
  <si>
    <t>TE-235-020-S1-P1</t>
  </si>
  <si>
    <t>TE-235-020-S2-P1</t>
  </si>
  <si>
    <t>TE-235-020-S1-P2</t>
  </si>
  <si>
    <t>TE-235-020-S2-P2</t>
  </si>
  <si>
    <t>TE-235-015-S1-P1</t>
  </si>
  <si>
    <t>TE-235-015-S2-P1</t>
  </si>
  <si>
    <t>TE-235-015-S1-P2</t>
  </si>
  <si>
    <t>TE-235-015-S2-P2</t>
  </si>
  <si>
    <t>TE-235-010-S1-P1</t>
  </si>
  <si>
    <t>TE-235-010-S2-P1</t>
  </si>
  <si>
    <t>TE-235-010-S1-P2</t>
  </si>
  <si>
    <t>TE-235-010-S2-P2</t>
  </si>
  <si>
    <t>TE-235-008-S1-P1</t>
  </si>
  <si>
    <t>TE-235-008-S2-P1</t>
  </si>
  <si>
    <t>TE-235-008-S1-P2</t>
  </si>
  <si>
    <t>TE-235-008-S2-P2</t>
  </si>
  <si>
    <t>TE-235-007-S1-P1</t>
  </si>
  <si>
    <t>TE-235-007-S2-P1</t>
  </si>
  <si>
    <t>TE-235-007-S1-P2</t>
  </si>
  <si>
    <t>TE-235-007-S2-P2</t>
  </si>
  <si>
    <t>TE-235-006-S1-P1</t>
  </si>
  <si>
    <t>TE-235-006-S2-P1</t>
  </si>
  <si>
    <t>TE-235-006-S1-P2</t>
  </si>
  <si>
    <t>TE-235-006-S2-P2</t>
  </si>
  <si>
    <t>TE-235-005-S1-P1</t>
  </si>
  <si>
    <t>TE-235-005-S2-P1</t>
  </si>
  <si>
    <t>TE-235-005-S1-P2</t>
  </si>
  <si>
    <t>TE-235-005-S2-P2</t>
  </si>
  <si>
    <t>TE-235-004-S1-P1</t>
  </si>
  <si>
    <t>TE-235-004-S2-P1</t>
  </si>
  <si>
    <t>TE-235-004-S1-P2</t>
  </si>
  <si>
    <t>TE-235-004-S2-P2</t>
  </si>
  <si>
    <t>TE-235-003-S1-P1</t>
  </si>
  <si>
    <t>TE-235-003-S2-P1</t>
  </si>
  <si>
    <t>TE-235-003-S1-P2</t>
  </si>
  <si>
    <t>TE-235-003-S2-P2</t>
  </si>
  <si>
    <t>TER-070-200-S1-P1</t>
  </si>
  <si>
    <t>TER-070-200-S2-P1</t>
  </si>
  <si>
    <t>TER-070-200-S1-P2</t>
  </si>
  <si>
    <t>TER-070-200-S2-P2</t>
  </si>
  <si>
    <t>TER-070-160-S1-P1</t>
  </si>
  <si>
    <t>TER-070-160-S2-P1</t>
  </si>
  <si>
    <t>TER-070-160-S1-P2</t>
  </si>
  <si>
    <t>TER-070-160-S2-P2</t>
  </si>
  <si>
    <t>TER-070-140-S1-P1</t>
  </si>
  <si>
    <t>TER-070-140-S2-P1</t>
  </si>
  <si>
    <t>TER-070-140-S1-P2</t>
  </si>
  <si>
    <t>TER-070-140-S2-P2</t>
  </si>
  <si>
    <t>TER-070-120-S1-P1</t>
  </si>
  <si>
    <t>TER-070-120-S2-P1</t>
  </si>
  <si>
    <t>TER-070-120-S1-P2</t>
  </si>
  <si>
    <t>TER-070-120-S2-P2</t>
  </si>
  <si>
    <t>TER-070-100-S1-P1</t>
  </si>
  <si>
    <t>TER-070-100-S2-P1</t>
  </si>
  <si>
    <t>TER-070-100-S1-P2</t>
  </si>
  <si>
    <t>TER-070-100-S2-P2</t>
  </si>
  <si>
    <t>TER-070-080-S1-P1</t>
  </si>
  <si>
    <t>TER-070-080-S2-P1</t>
  </si>
  <si>
    <t>TER-070-080-S1-P2</t>
  </si>
  <si>
    <t>TER-070-080-S2-P2</t>
  </si>
  <si>
    <t>TER-070-070-S1-P1</t>
  </si>
  <si>
    <t>TER-070-070-S2-P1</t>
  </si>
  <si>
    <t>TER-070-070-S1-P2</t>
  </si>
  <si>
    <t>TER-070-070-S2-P2</t>
  </si>
  <si>
    <t>TER-070-060-S1-P1</t>
  </si>
  <si>
    <t>TER-070-060-S2-P1</t>
  </si>
  <si>
    <t>TER-070-060-S1-P2</t>
  </si>
  <si>
    <t>TER-070-060-S2-P2</t>
  </si>
  <si>
    <t>TER-070-050-S1-P1</t>
  </si>
  <si>
    <t>TER-070-050-S2-P1</t>
  </si>
  <si>
    <t>TER-070-050-S1-P2</t>
  </si>
  <si>
    <t>TER-070-050-S2-P2</t>
  </si>
  <si>
    <t>TER-070-040-S1-P1</t>
  </si>
  <si>
    <t>TER-070-040-S2-P1</t>
  </si>
  <si>
    <t>TER-070-040-S1-P2</t>
  </si>
  <si>
    <t>TER-070-040-S2-P2</t>
  </si>
  <si>
    <t>TER-070-035-S1-P1</t>
  </si>
  <si>
    <t>TER-070-035-S2-P1</t>
  </si>
  <si>
    <t>TER-070-035-S1-P2</t>
  </si>
  <si>
    <t>TER-070-035-S2-P2</t>
  </si>
  <si>
    <t>TER-070-030-S1-P1</t>
  </si>
  <si>
    <t>TER-070-030-S2-P1</t>
  </si>
  <si>
    <t>TER-070-030-S1-P2</t>
  </si>
  <si>
    <t>TER-070-030-S2-P2</t>
  </si>
  <si>
    <t>TER-070-025-S1-P1</t>
  </si>
  <si>
    <t>TER-070-025-S2-P1</t>
  </si>
  <si>
    <t>TER-070-025-S1-P2</t>
  </si>
  <si>
    <t>TER-070-025-S2-P2</t>
  </si>
  <si>
    <t>TER-070-020-S1-P1</t>
  </si>
  <si>
    <t>TER-070-020-S2-P1</t>
  </si>
  <si>
    <t>TER-070-020-S1-P2</t>
  </si>
  <si>
    <t>TER-070-020-S2-P2</t>
  </si>
  <si>
    <t>TER-070-014-S1-P1</t>
  </si>
  <si>
    <t>TER-070-014-S2-P1</t>
  </si>
  <si>
    <t>TER-070-014-S1-P2</t>
  </si>
  <si>
    <t>TER-070-014-S2-P2</t>
  </si>
  <si>
    <t>TER-070-010-S1-P1</t>
  </si>
  <si>
    <t>TER-070-010-S2-P1</t>
  </si>
  <si>
    <t>TER-070-010-S1-P2</t>
  </si>
  <si>
    <t>TER-070-010-S2-P2</t>
  </si>
  <si>
    <t>TER-070-008-S1-P1</t>
  </si>
  <si>
    <t>TER-070-008-S2-P1</t>
  </si>
  <si>
    <t>TER-070-008-S1-P2</t>
  </si>
  <si>
    <t>TER-070-008-S2-P2</t>
  </si>
  <si>
    <t>TER-070-007-S1-P1</t>
  </si>
  <si>
    <t>TER-070-007-S2-P1</t>
  </si>
  <si>
    <t>TER-070-007-S1-P2</t>
  </si>
  <si>
    <t>TER-070-007-S2-P2</t>
  </si>
  <si>
    <t>TER-070-006-S1-P1</t>
  </si>
  <si>
    <t>TER-070-006-S2-P1</t>
  </si>
  <si>
    <t>TER-070-006-S1-P2</t>
  </si>
  <si>
    <t>TER-070-006-S2-P2</t>
  </si>
  <si>
    <t>TER-070-005-S1-P1</t>
  </si>
  <si>
    <t>TER-070-005-S2-P1</t>
  </si>
  <si>
    <t>TER-070-005-S1-P2</t>
  </si>
  <si>
    <t>TER-070-005-S2-P2</t>
  </si>
  <si>
    <t>TER-070-004-S1-P1</t>
  </si>
  <si>
    <t>TER-070-004-S2-P1</t>
  </si>
  <si>
    <t>TER-070-004-S1-P2</t>
  </si>
  <si>
    <t>TER-070-004-S2-P2</t>
  </si>
  <si>
    <t>TER-070-003-S1-P1</t>
  </si>
  <si>
    <t>TER-070-003-S2-P1</t>
  </si>
  <si>
    <t>TER-070-003-S1-P2</t>
  </si>
  <si>
    <t>TER-070-003-S2-P2</t>
  </si>
  <si>
    <t>TER-090-200-S1-P1</t>
  </si>
  <si>
    <t>TER-090-200-S2-P1</t>
  </si>
  <si>
    <t>TER-090-200-S1-P2</t>
  </si>
  <si>
    <t>TER-090-200-S2-P2</t>
  </si>
  <si>
    <t>TER-090-160-S1-P1</t>
  </si>
  <si>
    <t>TER-090-160-S2-P1</t>
  </si>
  <si>
    <t>TER-090-160-S1-P2</t>
  </si>
  <si>
    <t>TER-090-160-S2-P2</t>
  </si>
  <si>
    <t>TER-090-140-S1-P1</t>
  </si>
  <si>
    <t>TER-090-140-S2-P1</t>
  </si>
  <si>
    <t>TER-090-140-S1-P2</t>
  </si>
  <si>
    <t>TER-090-140-S2-P2</t>
  </si>
  <si>
    <t>TER-090-120-S1-P1</t>
  </si>
  <si>
    <t>TER-090-120-S2-P1</t>
  </si>
  <si>
    <t>TER-090-120-S1-P2</t>
  </si>
  <si>
    <t>TER-090-120-S2-P2</t>
  </si>
  <si>
    <t>TER-090-100-S1-P1</t>
  </si>
  <si>
    <t>TER-090-100-S2-P1</t>
  </si>
  <si>
    <t>TER-090-100-S1-P2</t>
  </si>
  <si>
    <t>TER-090-100-S2-P2</t>
  </si>
  <si>
    <t>TER-090-080-S1-P1</t>
  </si>
  <si>
    <t>TER-090-080-S2-P1</t>
  </si>
  <si>
    <t>TER-090-080-S1-P2</t>
  </si>
  <si>
    <t>TER-090-080-S2-P2</t>
  </si>
  <si>
    <t>TER-090-070-S1-P1</t>
  </si>
  <si>
    <t>TER-090-070-S2-P1</t>
  </si>
  <si>
    <t>TER-090-070-S1-P2</t>
  </si>
  <si>
    <t>TER-090-070-S2-P2</t>
  </si>
  <si>
    <t>TER-090-060-S1-P1</t>
  </si>
  <si>
    <t>TER-090-060-S2-P1</t>
  </si>
  <si>
    <t>TER-090-060-S1-P2</t>
  </si>
  <si>
    <t>TER-090-060-S2-P2</t>
  </si>
  <si>
    <t>TER-090-050-S1-P1</t>
  </si>
  <si>
    <t>TER-090-050-S2-P1</t>
  </si>
  <si>
    <t>TER-090-050-S1-P2</t>
  </si>
  <si>
    <t>TER-090-050-S2-P2</t>
  </si>
  <si>
    <t>TER-090-040-S1-P1</t>
  </si>
  <si>
    <t>TER-090-040-S2-P1</t>
  </si>
  <si>
    <t>TER-090-040-S1-P2</t>
  </si>
  <si>
    <t>TER-090-040-S2-P2</t>
  </si>
  <si>
    <t>TER-090-035-S1-P1</t>
  </si>
  <si>
    <t>TER-090-035-S2-P1</t>
  </si>
  <si>
    <t>TER-090-035-S1-P2</t>
  </si>
  <si>
    <t>TER-090-035-S2-P2</t>
  </si>
  <si>
    <t>TER-090-030-S1-P1</t>
  </si>
  <si>
    <t>TER-090-030-S2-P1</t>
  </si>
  <si>
    <t>TER-090-030-S1-P2</t>
  </si>
  <si>
    <t>TER-090-030-S2-P2</t>
  </si>
  <si>
    <t>TER-090-025-S1-P1</t>
  </si>
  <si>
    <t>TER-090-025-S2-P1</t>
  </si>
  <si>
    <t>TER-090-025-S1-P2</t>
  </si>
  <si>
    <t>TER-090-025-S2-P2</t>
  </si>
  <si>
    <t>TER-090-020-S1-P1</t>
  </si>
  <si>
    <t>TER-090-020-S2-P1</t>
  </si>
  <si>
    <t>TER-090-020-S1-P2</t>
  </si>
  <si>
    <t>TER-090-020-S2-P2</t>
  </si>
  <si>
    <t>TER-090-014-S1-P1</t>
  </si>
  <si>
    <t>TER-090-014-S2-P1</t>
  </si>
  <si>
    <t>TER-090-014-S1-P2</t>
  </si>
  <si>
    <t>TER-090-014-S2-P2</t>
  </si>
  <si>
    <t>TER-090-010-S1-P1</t>
  </si>
  <si>
    <t>TER-090-010-S2-P1</t>
  </si>
  <si>
    <t>TER-090-010-S1-P2</t>
  </si>
  <si>
    <t>TER-090-010-S2-P2</t>
  </si>
  <si>
    <t>TER-090-008-S1-P1</t>
  </si>
  <si>
    <t>TER-090-008-S2-P1</t>
  </si>
  <si>
    <t>TER-090-008-S1-P2</t>
  </si>
  <si>
    <t>TER-090-008-S2-P2</t>
  </si>
  <si>
    <t>TER-090-007-S1-P1</t>
  </si>
  <si>
    <t>TER-090-007-S2-P1</t>
  </si>
  <si>
    <t>TER-090-007-S1-P2</t>
  </si>
  <si>
    <t>TER-090-007-S2-P2</t>
  </si>
  <si>
    <t>TER-090-006-S1-P1</t>
  </si>
  <si>
    <t>TER-090-006-S2-P1</t>
  </si>
  <si>
    <t>TER-090-006-S1-P2</t>
  </si>
  <si>
    <t>TER-090-006-S2-P2</t>
  </si>
  <si>
    <t>TER-090-005-S1-P1</t>
  </si>
  <si>
    <t>TER-090-005-S2-P1</t>
  </si>
  <si>
    <t>TER-090-005-S1-P2</t>
  </si>
  <si>
    <t>TER-090-005-S2-P2</t>
  </si>
  <si>
    <t>TER-090-004-S1-P1</t>
  </si>
  <si>
    <t>TER-090-004-S2-P1</t>
  </si>
  <si>
    <t>TER-090-004-S1-P2</t>
  </si>
  <si>
    <t>TER-090-004-S2-P2</t>
  </si>
  <si>
    <t>TER-090-003-S1-P1</t>
  </si>
  <si>
    <t>TER-090-003-S2-P1</t>
  </si>
  <si>
    <t>TER-090-003-S1-P2</t>
  </si>
  <si>
    <t>TER-090-003-S2-P2</t>
  </si>
  <si>
    <t>TER-120-200-S1-P1</t>
  </si>
  <si>
    <t>TER-120-200-S2-P1</t>
  </si>
  <si>
    <t>TER-120-200-S1-P2</t>
  </si>
  <si>
    <t>TER-120-200-S2-P2</t>
  </si>
  <si>
    <t>TER-120-160-S1-P1</t>
  </si>
  <si>
    <t>TER-120-160-S2-P1</t>
  </si>
  <si>
    <t>TER-120-160-S1-P2</t>
  </si>
  <si>
    <t>TER-120-160-S2-P2</t>
  </si>
  <si>
    <t>TER-120-140-S1-P1</t>
  </si>
  <si>
    <t>TER-120-140-S2-P1</t>
  </si>
  <si>
    <t>TER-120-140-S1-P2</t>
  </si>
  <si>
    <t>TER-120-140-S2-P2</t>
  </si>
  <si>
    <t>TER-120-120-S1-P1</t>
  </si>
  <si>
    <t>TER-120-120-S2-P1</t>
  </si>
  <si>
    <t>TER-120-120-S1-P2</t>
  </si>
  <si>
    <t>TER-120-120-S2-P2</t>
  </si>
  <si>
    <t>TER-120-100-S1-P1</t>
  </si>
  <si>
    <t>TER-120-100-S2-P1</t>
  </si>
  <si>
    <t>TER-120-100-S1-P2</t>
  </si>
  <si>
    <t>TER-120-100-S2-P2</t>
  </si>
  <si>
    <t>TER-120-080-S1-P1</t>
  </si>
  <si>
    <t>TER-120-080-S2-P1</t>
  </si>
  <si>
    <t>TER-120-080-S1-P2</t>
  </si>
  <si>
    <t>TER-120-080-S2-P2</t>
  </si>
  <si>
    <t>TER-120-070-S1-P1</t>
  </si>
  <si>
    <t>TER-120-070-S2-P1</t>
  </si>
  <si>
    <t>TER-120-070-S1-P2</t>
  </si>
  <si>
    <t>TER-120-070-S2-P2</t>
  </si>
  <si>
    <t>TER-120-060-S1-P1</t>
  </si>
  <si>
    <t>TER-120-060-S2-P1</t>
  </si>
  <si>
    <t>TER-120-060-S1-P2</t>
  </si>
  <si>
    <t>TER-120-060-S2-P2</t>
  </si>
  <si>
    <t>TER-120-050-S1-P1</t>
  </si>
  <si>
    <t>TER-120-050-S2-P1</t>
  </si>
  <si>
    <t>TER-120-050-S1-P2</t>
  </si>
  <si>
    <t>TER-120-050-S2-P2</t>
  </si>
  <si>
    <t>TER-120-040-S1-P1</t>
  </si>
  <si>
    <t>TER-120-040-S2-P1</t>
  </si>
  <si>
    <t>TER-120-040-S1-P2</t>
  </si>
  <si>
    <t>TER-120-040-S2-P2</t>
  </si>
  <si>
    <t>TER-120-035-S1-P1</t>
  </si>
  <si>
    <t>TER-120-035-S2-P1</t>
  </si>
  <si>
    <t>TER-120-035-S1-P2</t>
  </si>
  <si>
    <t>TER-120-035-S2-P2</t>
  </si>
  <si>
    <t>TER-120-030-S1-P1</t>
  </si>
  <si>
    <t>TER-120-030-S2-P1</t>
  </si>
  <si>
    <t>TER-120-030-S1-P2</t>
  </si>
  <si>
    <t>TER-120-030-S2-P2</t>
  </si>
  <si>
    <t>TER-120-025-S1-P1</t>
  </si>
  <si>
    <t>TER-120-025-S2-P1</t>
  </si>
  <si>
    <t>TER-120-025-S1-P2</t>
  </si>
  <si>
    <t>TER-120-025-S2-P2</t>
  </si>
  <si>
    <t>TER-120-020-S1-P1</t>
  </si>
  <si>
    <t>TER-120-020-S2-P1</t>
  </si>
  <si>
    <t>TER-120-020-S1-P2</t>
  </si>
  <si>
    <t>TER-120-020-S2-P2</t>
  </si>
  <si>
    <t>TER-120-014-S1-P1</t>
  </si>
  <si>
    <t>TER-120-014-S2-P1</t>
  </si>
  <si>
    <t>TER-120-014-S1-P2</t>
  </si>
  <si>
    <t>TER-120-014-S2-P2</t>
  </si>
  <si>
    <t>TER-120-010-S1-P1</t>
  </si>
  <si>
    <t>TER-120-010-S2-P1</t>
  </si>
  <si>
    <t>TER-120-010-S1-P2</t>
  </si>
  <si>
    <t>TER-120-010-S2-P2</t>
  </si>
  <si>
    <t>TER-120-008-S1-P1</t>
  </si>
  <si>
    <t>TER-120-008-S2-P1</t>
  </si>
  <si>
    <t>TER-120-008-S1-P2</t>
  </si>
  <si>
    <t>TER-120-008-S2-P2</t>
  </si>
  <si>
    <t>TER-120-007-S1-P1</t>
  </si>
  <si>
    <t>TER-120-007-S2-P1</t>
  </si>
  <si>
    <t>TER-120-007-S1-P2</t>
  </si>
  <si>
    <t>TER-120-007-S2-P2</t>
  </si>
  <si>
    <t>TER-120-006-S1-P1</t>
  </si>
  <si>
    <t>TER-120-006-S2-P1</t>
  </si>
  <si>
    <t>TER-120-006-S1-P2</t>
  </si>
  <si>
    <t>TER-120-006-S2-P2</t>
  </si>
  <si>
    <t>TER-120-005-S1-P1</t>
  </si>
  <si>
    <t>TER-120-005-S2-P1</t>
  </si>
  <si>
    <t>TER-120-005-S1-P2</t>
  </si>
  <si>
    <t>TER-120-005-S2-P2</t>
  </si>
  <si>
    <t>TER-120-004-S1-P1</t>
  </si>
  <si>
    <t>TER-120-004-S2-P1</t>
  </si>
  <si>
    <t>TER-120-004-S1-P2</t>
  </si>
  <si>
    <t>TER-120-004-S2-P2</t>
  </si>
  <si>
    <t>TER-120-003-S1-P1</t>
  </si>
  <si>
    <t>TER-120-003-S2-P1</t>
  </si>
  <si>
    <t>TER-120-003-S1-P2</t>
  </si>
  <si>
    <t>TER-120-003-S2-P2</t>
  </si>
  <si>
    <t>TER-155-200-S1-P1</t>
  </si>
  <si>
    <t>TER-155-200-S2-P1</t>
  </si>
  <si>
    <t>TER-155-200-S1-P2</t>
  </si>
  <si>
    <t>TER-155-200-S2-P2</t>
  </si>
  <si>
    <t>TER-155-160-S1-P1</t>
  </si>
  <si>
    <t>TER-155-160-S2-P1</t>
  </si>
  <si>
    <t>TER-155-160-S1-P2</t>
  </si>
  <si>
    <t>TER-155-160-S2-P2</t>
  </si>
  <si>
    <t>TER-155-140-S1-P1</t>
  </si>
  <si>
    <t>TER-155-140-S2-P1</t>
  </si>
  <si>
    <t>TER-155-140-S1-P2</t>
  </si>
  <si>
    <t>TER-155-140-S2-P2</t>
  </si>
  <si>
    <t>TER-155-120-S1-P1</t>
  </si>
  <si>
    <t>TER-155-120-S2-P1</t>
  </si>
  <si>
    <t>TER-155-120-S1-P2</t>
  </si>
  <si>
    <t>TER-155-120-S2-P2</t>
  </si>
  <si>
    <t>TER-155-100-S1-P1</t>
  </si>
  <si>
    <t>TER-155-100-S2-P1</t>
  </si>
  <si>
    <t>TER-155-100-S1-P2</t>
  </si>
  <si>
    <t>TER-155-100-S2-P2</t>
  </si>
  <si>
    <t>TER-155-080-S1-P1</t>
  </si>
  <si>
    <t>TER-155-080-S2-P1</t>
  </si>
  <si>
    <t>TER-155-080-S1-P2</t>
  </si>
  <si>
    <t>TER-155-080-S2-P2</t>
  </si>
  <si>
    <t>TER-155-070-S1-P1</t>
  </si>
  <si>
    <t>TER-155-070-S2-P1</t>
  </si>
  <si>
    <t>TER-155-070-S1-P2</t>
  </si>
  <si>
    <t>TER-155-070-S2-P2</t>
  </si>
  <si>
    <t>TER-155-060-S1-P1</t>
  </si>
  <si>
    <t>TER-155-060-S2-P1</t>
  </si>
  <si>
    <t>TER-155-060-S1-P2</t>
  </si>
  <si>
    <t>TER-155-060-S2-P2</t>
  </si>
  <si>
    <t>TER-155-050-S1-P1</t>
  </si>
  <si>
    <t>TER-155-050-S2-P1</t>
  </si>
  <si>
    <t>TER-155-050-S1-P2</t>
  </si>
  <si>
    <t>TER-155-050-S2-P2</t>
  </si>
  <si>
    <t>TER-155-040-S1-P1</t>
  </si>
  <si>
    <t>TER-155-040-S2-P1</t>
  </si>
  <si>
    <t>TER-155-040-S1-P2</t>
  </si>
  <si>
    <t>TER-155-040-S2-P2</t>
  </si>
  <si>
    <t>TER-155-035-S1-P1</t>
  </si>
  <si>
    <t>TER-155-035-S2-P1</t>
  </si>
  <si>
    <t>TER-155-035-S1-P2</t>
  </si>
  <si>
    <t>TER-155-035-S2-P2</t>
  </si>
  <si>
    <t>TER-155-030-S1-P1</t>
  </si>
  <si>
    <t>TER-155-030-S2-P1</t>
  </si>
  <si>
    <t>TER-155-030-S1-P2</t>
  </si>
  <si>
    <t>TER-155-030-S2-P2</t>
  </si>
  <si>
    <t>TER-155-025-S1-P1</t>
  </si>
  <si>
    <t>TER-155-025-S2-P1</t>
  </si>
  <si>
    <t>TER-155-025-S1-P2</t>
  </si>
  <si>
    <t>TER-155-025-S2-P2</t>
  </si>
  <si>
    <t>TER-155-020-S1-P1</t>
  </si>
  <si>
    <t>TER-155-020-S2-P1</t>
  </si>
  <si>
    <t>TER-155-020-S1-P2</t>
  </si>
  <si>
    <t>TER-155-020-S2-P2</t>
  </si>
  <si>
    <t>TER-155-014-S1-P1</t>
  </si>
  <si>
    <t>TER-155-014-S2-P1</t>
  </si>
  <si>
    <t>TER-155-014-S1-P2</t>
  </si>
  <si>
    <t>TER-155-014-S2-P2</t>
  </si>
  <si>
    <t>TER-155-010-S1-P1</t>
  </si>
  <si>
    <t>TER-155-010-S2-P1</t>
  </si>
  <si>
    <t>TER-155-010-S1-P2</t>
  </si>
  <si>
    <t>TER-155-010-S2-P2</t>
  </si>
  <si>
    <t>TER-155-008-S1-P1</t>
  </si>
  <si>
    <t>TER-155-008-S2-P1</t>
  </si>
  <si>
    <t>TER-155-008-S1-P2</t>
  </si>
  <si>
    <t>TER-155-008-S2-P2</t>
  </si>
  <si>
    <t>TER-155-007-S1-P1</t>
  </si>
  <si>
    <t>TER-155-007-S2-P1</t>
  </si>
  <si>
    <t>TER-155-007-S1-P2</t>
  </si>
  <si>
    <t>TER-155-007-S2-P2</t>
  </si>
  <si>
    <t>TER-155-006-S1-P1</t>
  </si>
  <si>
    <t>TER-155-006-S2-P1</t>
  </si>
  <si>
    <t>TER-155-006-S1-P2</t>
  </si>
  <si>
    <t>TER-155-006-S2-P2</t>
  </si>
  <si>
    <t>TER-155-005-S1-P1</t>
  </si>
  <si>
    <t>TER-155-005-S2-P1</t>
  </si>
  <si>
    <t>TER-155-005-S1-P2</t>
  </si>
  <si>
    <t>TER-155-005-S2-P2</t>
  </si>
  <si>
    <t>TER-155-004-S1-P1</t>
  </si>
  <si>
    <t>TER-155-004-S2-P1</t>
  </si>
  <si>
    <t>TER-155-004-S1-P2</t>
  </si>
  <si>
    <t>TER-155-004-S2-P2</t>
  </si>
  <si>
    <t>TER-155-003-S1-P1</t>
  </si>
  <si>
    <t>TER-155-003-S2-P1</t>
  </si>
  <si>
    <t>TER-155-003-S1-P2</t>
  </si>
  <si>
    <t>TER-155-003-S2-P2</t>
  </si>
  <si>
    <t>TF-060-100-S1-P1</t>
  </si>
  <si>
    <t>TF-060-100-S2-P1</t>
  </si>
  <si>
    <t>TF-060-100-S1-P2</t>
  </si>
  <si>
    <t>TF-060-100-S2-P2</t>
  </si>
  <si>
    <t>TF-060-080-S1-P1</t>
  </si>
  <si>
    <t>TF-060-080-S2-P1</t>
  </si>
  <si>
    <t>TF-060-080-S1-P2</t>
  </si>
  <si>
    <t>TF-060-080-S2-P2</t>
  </si>
  <si>
    <t>TF-060-070-S1-P1</t>
  </si>
  <si>
    <t>TF-060-070-S2-P1</t>
  </si>
  <si>
    <t>TF-060-070-S1-P2</t>
  </si>
  <si>
    <t>TF-060-070-S2-P2</t>
  </si>
  <si>
    <t>TF-060-060-S1-P1</t>
  </si>
  <si>
    <t>TF-060-060-S2-P1</t>
  </si>
  <si>
    <t>TF-060-060-S1-P2</t>
  </si>
  <si>
    <t>TF-060-060-S2-P2</t>
  </si>
  <si>
    <t>TF-060-050-S1-P1</t>
  </si>
  <si>
    <t>TF-060-050-S2-P1</t>
  </si>
  <si>
    <t>TF-060-050-S1-P2</t>
  </si>
  <si>
    <t>TF-060-050-S2-P2</t>
  </si>
  <si>
    <t>TF-060-040-S1-P1</t>
  </si>
  <si>
    <t>TF-060-040-S2-P1</t>
  </si>
  <si>
    <t>TF-060-040-S1-P2</t>
  </si>
  <si>
    <t>TF-060-040-S2-P2</t>
  </si>
  <si>
    <t>TF-060-035-S1-P1</t>
  </si>
  <si>
    <t>TF-060-035-S2-P1</t>
  </si>
  <si>
    <t>TF-060-035-S1-P2</t>
  </si>
  <si>
    <t>TF-060-035-S2-P2</t>
  </si>
  <si>
    <t>TF-060-030-S1-P1</t>
  </si>
  <si>
    <t>TF-060-030-S2-P1</t>
  </si>
  <si>
    <t>TF-060-030-S1-P2</t>
  </si>
  <si>
    <t>TF-060-030-S2-P2</t>
  </si>
  <si>
    <t>TF-060-025-S1-P1</t>
  </si>
  <si>
    <t>TF-060-025-S2-P1</t>
  </si>
  <si>
    <t>TF-060-025-S1-P2</t>
  </si>
  <si>
    <t>TF-060-025-S2-P2</t>
  </si>
  <si>
    <t>TF-060-020-S1-P1</t>
  </si>
  <si>
    <t>TF-060-020-S2-P1</t>
  </si>
  <si>
    <t>TF-060-020-S1-P2</t>
  </si>
  <si>
    <t>TF-060-020-S2-P2</t>
  </si>
  <si>
    <t>TF-060-015-S1-P1</t>
  </si>
  <si>
    <t>TF-060-015-S2-P1</t>
  </si>
  <si>
    <t>TF-060-015-S1-P2</t>
  </si>
  <si>
    <t>TF-060-015-S2-P2</t>
  </si>
  <si>
    <t>TF-060-010-S1-P1</t>
  </si>
  <si>
    <t>TF-060-010-S2-P1</t>
  </si>
  <si>
    <t>TF-060-010-S1-P2</t>
  </si>
  <si>
    <t>TF-060-010-S2-P2</t>
  </si>
  <si>
    <t>TF-060-008-S1-P1</t>
  </si>
  <si>
    <t>TF-060-008-S2-P1</t>
  </si>
  <si>
    <t>TF-060-008-S1-P2</t>
  </si>
  <si>
    <t>TF-060-008-S2-P2</t>
  </si>
  <si>
    <t>TF-060-007-S1-P1</t>
  </si>
  <si>
    <t>TF-060-007-S2-P1</t>
  </si>
  <si>
    <t>TF-060-007-S1-P2</t>
  </si>
  <si>
    <t>TF-060-007-S2-P2</t>
  </si>
  <si>
    <t>TF-060-006-S1-P1</t>
  </si>
  <si>
    <t>TF-060-006-S2-P1</t>
  </si>
  <si>
    <t>TF-060-006-S1-P2</t>
  </si>
  <si>
    <t>TF-060-006-S2-P2</t>
  </si>
  <si>
    <t>TF-060-005-S1-P1</t>
  </si>
  <si>
    <t>TF-060-005-S2-P1</t>
  </si>
  <si>
    <t>TF-060-005-S1-P2</t>
  </si>
  <si>
    <t>TF-060-005-S2-P2</t>
  </si>
  <si>
    <t>TF-060-004-S1-P1</t>
  </si>
  <si>
    <t>TF-060-004-S2-P1</t>
  </si>
  <si>
    <t>TF-060-004-S1-P2</t>
  </si>
  <si>
    <t>TF-060-004-S2-P2</t>
  </si>
  <si>
    <t>TF-060-003-S1-P1</t>
  </si>
  <si>
    <t>TF-060-003-S2-P1</t>
  </si>
  <si>
    <t>TF-060-003-S1-P2</t>
  </si>
  <si>
    <t>TF-060-003-S2-P2</t>
  </si>
  <si>
    <t>TF-075-100-S1-P1</t>
  </si>
  <si>
    <t>TF-075-100-S2-P1</t>
  </si>
  <si>
    <t>TF-075-100-S1-P2</t>
  </si>
  <si>
    <t>TF-075-100-S2-P2</t>
  </si>
  <si>
    <t>TF-075-080-S1-P1</t>
  </si>
  <si>
    <t>TF-075-080-S2-P1</t>
  </si>
  <si>
    <t>TF-075-080-S1-P2</t>
  </si>
  <si>
    <t>TF-075-080-S2-P2</t>
  </si>
  <si>
    <t>TF-075-070-S1-P1</t>
  </si>
  <si>
    <t>TF-075-070-S2-P1</t>
  </si>
  <si>
    <t>TF-075-070-S1-P2</t>
  </si>
  <si>
    <t>TF-075-070-S2-P2</t>
  </si>
  <si>
    <t>TF-075-060-S1-P1</t>
  </si>
  <si>
    <t>TF-075-060-S2-P1</t>
  </si>
  <si>
    <t>TF-075-060-S1-P2</t>
  </si>
  <si>
    <t>TF-075-060-S2-P2</t>
  </si>
  <si>
    <t>TF-075-050-S1-P1</t>
  </si>
  <si>
    <t>TF-075-050-S2-P1</t>
  </si>
  <si>
    <t>TF-075-050-S1-P2</t>
  </si>
  <si>
    <t>TF-075-050-S2-P2</t>
  </si>
  <si>
    <t>TF-075-040-S1-P1</t>
  </si>
  <si>
    <t>TF-075-040-S2-P1</t>
  </si>
  <si>
    <t>TF-075-040-S1-P2</t>
  </si>
  <si>
    <t>TF-075-040-S2-P2</t>
  </si>
  <si>
    <t>TF-075-035-S1-P1</t>
  </si>
  <si>
    <t>TF-075-035-S2-P1</t>
  </si>
  <si>
    <t>TF-075-035-S1-P2</t>
  </si>
  <si>
    <t>TF-075-035-S2-P2</t>
  </si>
  <si>
    <t>TF-075-030-S1-P1</t>
  </si>
  <si>
    <t>TF-075-030-S2-P1</t>
  </si>
  <si>
    <t>TF-075-030-S1-P2</t>
  </si>
  <si>
    <t>TF-075-030-S2-P2</t>
  </si>
  <si>
    <t>TF-075-025-S1-P1</t>
  </si>
  <si>
    <t>TF-075-025-S2-P1</t>
  </si>
  <si>
    <t>TF-075-025-S1-P2</t>
  </si>
  <si>
    <t>TF-075-025-S2-P2</t>
  </si>
  <si>
    <t>TF-075-020-S1-P1</t>
  </si>
  <si>
    <t>TF-075-020-S2-P1</t>
  </si>
  <si>
    <t>TF-075-020-S1-P2</t>
  </si>
  <si>
    <t>TF-075-020-S2-P2</t>
  </si>
  <si>
    <t>TF-075-015-S1-P1</t>
  </si>
  <si>
    <t>TF-075-015-S2-P1</t>
  </si>
  <si>
    <t>TF-075-015-S1-P2</t>
  </si>
  <si>
    <t>TF-075-015-S2-P2</t>
  </si>
  <si>
    <t>TF-075-010-S1-P0</t>
  </si>
  <si>
    <t>TF-075-010-S2-P0</t>
  </si>
  <si>
    <t>TF-075-010-S1-P1</t>
  </si>
  <si>
    <t>TF-075-010-S2-P1</t>
  </si>
  <si>
    <t>TF-075-010-S1-P2</t>
  </si>
  <si>
    <t>TF-075-010-S2-P2</t>
  </si>
  <si>
    <t>TF-075-008-S1-P0</t>
  </si>
  <si>
    <t>TF-075-008-S2-P0</t>
  </si>
  <si>
    <t>TF-075-008-S1-P1</t>
  </si>
  <si>
    <t>TF-075-008-S2-P1</t>
  </si>
  <si>
    <t>TF-075-008-S1-P2</t>
  </si>
  <si>
    <t>TF-075-008-S2-P2</t>
  </si>
  <si>
    <t>TF-075-007-S1-P0</t>
  </si>
  <si>
    <t>TF-075-007-S2-P0</t>
  </si>
  <si>
    <t>TF-075-007-S1-P1</t>
  </si>
  <si>
    <t>TF-075-007-S2-P1</t>
  </si>
  <si>
    <t>TF-075-007-S1-P2</t>
  </si>
  <si>
    <t>TF-075-007-S2-P2</t>
  </si>
  <si>
    <t>TF-075-006-S1-P0</t>
  </si>
  <si>
    <t>TF-075-006-S2-P0</t>
  </si>
  <si>
    <t>TF-075-006-S1-P1</t>
  </si>
  <si>
    <t>TF-075-006-S2-P1</t>
  </si>
  <si>
    <t>TF-075-006-S1-P2</t>
  </si>
  <si>
    <t>TF-075-006-S2-P2</t>
  </si>
  <si>
    <t>TF-075-005-S1-P0</t>
  </si>
  <si>
    <t>TF-075-005-S2-P0</t>
  </si>
  <si>
    <t>TF-075-005-S1-P1</t>
  </si>
  <si>
    <t>TF-075-005-S2-P1</t>
  </si>
  <si>
    <t>TF-075-005-S1-P2</t>
  </si>
  <si>
    <t>TF-075-005-S2-P2</t>
  </si>
  <si>
    <t>TF-075-004-S1-P0</t>
  </si>
  <si>
    <t>TF-075-004-S2-P0</t>
  </si>
  <si>
    <t>TF-075-004-S1-P1</t>
  </si>
  <si>
    <t>TF-075-004-S2-P1</t>
  </si>
  <si>
    <t>TF-075-004-S1-P2</t>
  </si>
  <si>
    <t>TF-075-004-S2-P2</t>
  </si>
  <si>
    <t>TF-075-003-S1-P0</t>
  </si>
  <si>
    <t>TF-075-003-S2-P0</t>
  </si>
  <si>
    <t>TF-075-003-S1-P1</t>
  </si>
  <si>
    <t>TF-075-003-S2-P1</t>
  </si>
  <si>
    <t>TF-075-003-S1-P2</t>
  </si>
  <si>
    <t>TF-075-003-S2-P2</t>
  </si>
  <si>
    <t>TF-100-100-S1-P0</t>
  </si>
  <si>
    <t>TF-100-100-S2-P0</t>
  </si>
  <si>
    <t>TF-100-100-S1-P1</t>
  </si>
  <si>
    <t>TF-100-100-S2-P1</t>
  </si>
  <si>
    <t>TF-100-100-S1-P2</t>
  </si>
  <si>
    <t>TF-100-100-S2-P2</t>
  </si>
  <si>
    <t>TF-100-080-S1-P0</t>
  </si>
  <si>
    <t>TF-100-080-S2-P0</t>
  </si>
  <si>
    <t>TF-100-080-S1-P1</t>
  </si>
  <si>
    <t>TF-100-080-S2-P1</t>
  </si>
  <si>
    <t>TF-100-080-S1-P2</t>
  </si>
  <si>
    <t>TF-100-080-S2-P2</t>
  </si>
  <si>
    <t>TF-100-070-S1-P0</t>
  </si>
  <si>
    <t>TF-100-070-S2-P0</t>
  </si>
  <si>
    <t>TF-100-070-S1-P1</t>
  </si>
  <si>
    <t>TF-100-070-S2-P1</t>
  </si>
  <si>
    <t>TF-100-070-S1-P2</t>
  </si>
  <si>
    <t>TF-100-070-S2-P2</t>
  </si>
  <si>
    <t>TF-100-060-S1-P0</t>
  </si>
  <si>
    <t>TF-100-060-S2-P0</t>
  </si>
  <si>
    <t>TF-100-060-S1-P1</t>
  </si>
  <si>
    <t>TF-100-060-S2-P1</t>
  </si>
  <si>
    <t>TF-100-060-S1-P2</t>
  </si>
  <si>
    <t>TF-100-060-S2-P2</t>
  </si>
  <si>
    <t>TF-100-050-S1-P0</t>
  </si>
  <si>
    <t>TF-100-050-S2-P0</t>
  </si>
  <si>
    <t>TF-100-050-S1-P1</t>
  </si>
  <si>
    <t>TF-100-050-S2-P1</t>
  </si>
  <si>
    <t>TF-100-050-S1-P2</t>
  </si>
  <si>
    <t>TF-100-050-S2-P2</t>
  </si>
  <si>
    <t>TF-100-040-S1-P0</t>
  </si>
  <si>
    <t>TF-100-040-S2-P0</t>
  </si>
  <si>
    <t>TF-100-040-S1-P1</t>
  </si>
  <si>
    <t>TF-100-040-S2-P1</t>
  </si>
  <si>
    <t>TF-100-040-S1-P2</t>
  </si>
  <si>
    <t>TF-100-040-S2-P2</t>
  </si>
  <si>
    <t>TF-100-035-S1-P0</t>
  </si>
  <si>
    <t>TF-100-035-S2-P0</t>
  </si>
  <si>
    <t>TF-100-035-S1-P1</t>
  </si>
  <si>
    <t>TF-100-035-S2-P1</t>
  </si>
  <si>
    <t>TF-100-035-S1-P2</t>
  </si>
  <si>
    <t>TF-100-035-S2-P2</t>
  </si>
  <si>
    <t>TF-100-030-S1-P0</t>
  </si>
  <si>
    <t>TF-100-030-S2-P0</t>
  </si>
  <si>
    <t>TF-100-030-S1-P1</t>
  </si>
  <si>
    <t>TF-100-030-S2-P1</t>
  </si>
  <si>
    <t>TF-100-030-S1-P2</t>
  </si>
  <si>
    <t>TF-100-030-S2-P2</t>
  </si>
  <si>
    <t>TF-100-025-S1-P0</t>
  </si>
  <si>
    <t>TF-100-025-S2-P0</t>
  </si>
  <si>
    <t>TF-100-025-S1-P1</t>
  </si>
  <si>
    <t>TF-100-025-S2-P1</t>
  </si>
  <si>
    <t>TF-100-025-S1-P2</t>
  </si>
  <si>
    <t>TF-100-025-S2-P2</t>
  </si>
  <si>
    <t>TF-100-020-S1-P0</t>
  </si>
  <si>
    <t>TF-100-020-S2-P0</t>
  </si>
  <si>
    <t>TF-100-020-S1-P1</t>
  </si>
  <si>
    <t>TF-100-020-S2-P1</t>
  </si>
  <si>
    <t>TF-100-020-S1-P2</t>
  </si>
  <si>
    <t>TF-100-020-S2-P2</t>
  </si>
  <si>
    <t>TF-100-015-S1-P0</t>
  </si>
  <si>
    <t>TF-100-015-S2-P0</t>
  </si>
  <si>
    <t>TF-100-015-S1-P1</t>
  </si>
  <si>
    <t>TF-100-015-S2-P1</t>
  </si>
  <si>
    <t>TF-100-015-S1-P2</t>
  </si>
  <si>
    <t>TF-100-015-S2-P2</t>
  </si>
  <si>
    <t>TF-100-010-S1-P0</t>
  </si>
  <si>
    <t>TF-100-010-S2-P0</t>
  </si>
  <si>
    <t>TF-100-010-S1-P1</t>
  </si>
  <si>
    <t>TF-100-010-S2-P1</t>
  </si>
  <si>
    <t>TF-100-010-S1-P2</t>
  </si>
  <si>
    <t>TF-100-010-S2-P2</t>
  </si>
  <si>
    <t>TF-100-008-S1-P0</t>
  </si>
  <si>
    <t>TF-100-008-S2-P0</t>
  </si>
  <si>
    <t>TF-100-008-S1-P1</t>
  </si>
  <si>
    <t>TF-100-008-S2-P1</t>
  </si>
  <si>
    <t>TF-100-008-S1-P2</t>
  </si>
  <si>
    <t>TF-100-008-S2-P2</t>
  </si>
  <si>
    <t>TF-100-007-S1-P0</t>
  </si>
  <si>
    <t>TF-100-007-S2-P0</t>
  </si>
  <si>
    <t>TF-100-007-S1-P1</t>
  </si>
  <si>
    <t>TF-100-007-S2-P1</t>
  </si>
  <si>
    <t>TF-100-007-S1-P2</t>
  </si>
  <si>
    <t>TF-100-007-S2-P2</t>
  </si>
  <si>
    <t>TF-100-006-S1-P0</t>
  </si>
  <si>
    <t>TF-100-006-S2-P0</t>
  </si>
  <si>
    <t>TF-100-006-S1-P1</t>
  </si>
  <si>
    <t>TF-100-006-S2-P1</t>
  </si>
  <si>
    <t>TF-100-006-S1-P2</t>
  </si>
  <si>
    <t>TF-100-006-S2-P2</t>
  </si>
  <si>
    <t>TF-100-005-S1-P0</t>
  </si>
  <si>
    <t>TF-100-005-S2-P0</t>
  </si>
  <si>
    <t>TF-100-005-S1-P1</t>
  </si>
  <si>
    <t>TF-100-005-S2-P1</t>
  </si>
  <si>
    <t>TF-100-005-S1-P2</t>
  </si>
  <si>
    <t>TF-100-005-S2-P2</t>
  </si>
  <si>
    <t>TF-100-004-S1-P0</t>
  </si>
  <si>
    <t>TF-100-004-S2-P0</t>
  </si>
  <si>
    <t>TF-100-004-S1-P1</t>
  </si>
  <si>
    <t>TF-100-004-S2-P1</t>
  </si>
  <si>
    <t>TF-100-004-S1-P2</t>
  </si>
  <si>
    <t>TF-100-004-S2-P2</t>
  </si>
  <si>
    <t>TF-100-003-S1-P0</t>
  </si>
  <si>
    <t>TF-100-003-S2-P0</t>
  </si>
  <si>
    <t>TF-100-003-S1-P1</t>
  </si>
  <si>
    <t>TF-100-003-S2-P1</t>
  </si>
  <si>
    <t>TF-100-003-S1-P2</t>
  </si>
  <si>
    <t>TF-100-003-S2-P2</t>
  </si>
  <si>
    <t>TF-140-100-S1-P0</t>
  </si>
  <si>
    <t>TF-140-100-S2-P0</t>
  </si>
  <si>
    <t>TF-140-100-S1-P1</t>
  </si>
  <si>
    <t>TF-140-100-S2-P1</t>
  </si>
  <si>
    <t>TF-140-100-S1-P2</t>
  </si>
  <si>
    <t>TF-140-100-S2-P2</t>
  </si>
  <si>
    <t>TF-140-080-S1-P0</t>
  </si>
  <si>
    <t>TF-140-080-S2-P0</t>
  </si>
  <si>
    <t>TF-140-080-S1-P1</t>
  </si>
  <si>
    <t>TF-140-080-S2-P1</t>
  </si>
  <si>
    <t>TF-140-080-S1-P2</t>
  </si>
  <si>
    <t>TF-140-080-S2-P2</t>
  </si>
  <si>
    <t>TF-140-070-S1-P0</t>
  </si>
  <si>
    <t>TF-140-070-S2-P0</t>
  </si>
  <si>
    <t>TF-140-070-S1-P1</t>
  </si>
  <si>
    <t>TF-140-070-S2-P1</t>
  </si>
  <si>
    <t>TF-140-070-S1-P2</t>
  </si>
  <si>
    <t>TF-140-070-S2-P2</t>
  </si>
  <si>
    <t>TF-140-060-S1-P0</t>
  </si>
  <si>
    <t>TF-140-060-S2-P0</t>
  </si>
  <si>
    <t>TF-140-060-S1-P1</t>
  </si>
  <si>
    <t>TF-140-060-S2-P1</t>
  </si>
  <si>
    <t>TF-140-060-S1-P2</t>
  </si>
  <si>
    <t>TF-140-060-S2-P2</t>
  </si>
  <si>
    <t>TF-140-050-S1-P0</t>
  </si>
  <si>
    <t>TF-140-050-S2-P0</t>
  </si>
  <si>
    <t>TF-140-050-S1-P1</t>
  </si>
  <si>
    <t>TF-140-050-S2-P1</t>
  </si>
  <si>
    <t>TF-140-050-S1-P2</t>
  </si>
  <si>
    <t>TF-140-050-S2-P2</t>
  </si>
  <si>
    <t>TF-140-040-S1-P0</t>
  </si>
  <si>
    <t>TF-140-040-S2-P0</t>
  </si>
  <si>
    <t>TF-140-040-S1-P1</t>
  </si>
  <si>
    <t>TF-140-040-S2-P1</t>
  </si>
  <si>
    <t>TF-140-040-S1-P2</t>
  </si>
  <si>
    <t>TF-140-040-S2-P2</t>
  </si>
  <si>
    <t>TF-140-035-S1-P0</t>
  </si>
  <si>
    <t>TF-140-035-S2-P0</t>
  </si>
  <si>
    <t>TF-140-035-S1-P1</t>
  </si>
  <si>
    <t>TF-140-035-S2-P1</t>
  </si>
  <si>
    <t>TF-140-035-S1-P2</t>
  </si>
  <si>
    <t>TF-140-035-S2-P2</t>
  </si>
  <si>
    <t>TF-140-030-S1-P0</t>
  </si>
  <si>
    <t>TF-140-030-S2-P0</t>
  </si>
  <si>
    <t>TF-140-030-S1-P1</t>
  </si>
  <si>
    <t>TF-140-030-S2-P1</t>
  </si>
  <si>
    <t>TF-140-030-S1-P2</t>
  </si>
  <si>
    <t>TF-140-030-S2-P2</t>
  </si>
  <si>
    <t>TF-140-025-S1-P0</t>
  </si>
  <si>
    <t>TF-140-025-S2-P0</t>
  </si>
  <si>
    <t>TF-140-025-S1-P1</t>
  </si>
  <si>
    <t>TF-140-025-S2-P1</t>
  </si>
  <si>
    <t>TF-140-025-S1-P2</t>
  </si>
  <si>
    <t>TF-140-025-S2-P2</t>
  </si>
  <si>
    <t>TF-140-020-S1-P0</t>
  </si>
  <si>
    <t>TF-140-020-S2-P0</t>
  </si>
  <si>
    <t>TF-140-020-S1-P1</t>
  </si>
  <si>
    <t>TF-140-020-S2-P1</t>
  </si>
  <si>
    <t>TF-140-020-S1-P2</t>
  </si>
  <si>
    <t>TF-140-020-S2-P2</t>
  </si>
  <si>
    <t>TF-140-015-S1-P0</t>
  </si>
  <si>
    <t>TF-140-015-S2-P0</t>
  </si>
  <si>
    <t>TF-140-015-S1-P1</t>
  </si>
  <si>
    <t>TF-140-015-S2-P1</t>
  </si>
  <si>
    <t>TF-140-015-S1-P2</t>
  </si>
  <si>
    <t>TF-140-015-S2-P2</t>
  </si>
  <si>
    <t>TF-140-010-S1-P0</t>
  </si>
  <si>
    <t>TF-140-010-S2-P0</t>
  </si>
  <si>
    <t>TF-140-010-S1-P1</t>
  </si>
  <si>
    <t>TF-140-010-S2-P1</t>
  </si>
  <si>
    <t>TF-140-010-S1-P2</t>
  </si>
  <si>
    <t>TF-140-010-S2-P2</t>
  </si>
  <si>
    <t>TF-140-008-S1-P0</t>
  </si>
  <si>
    <t>TF-140-008-S2-P0</t>
  </si>
  <si>
    <t>TF-140-008-S1-P1</t>
  </si>
  <si>
    <t>TF-140-008-S2-P1</t>
  </si>
  <si>
    <t>TF-140-008-S1-P2</t>
  </si>
  <si>
    <t>TF-140-008-S2-P2</t>
  </si>
  <si>
    <t>TF-140-007-S1-P0</t>
  </si>
  <si>
    <t>TF-140-007-S2-P0</t>
  </si>
  <si>
    <t>TF-140-007-S1-P1</t>
  </si>
  <si>
    <t>TF-140-007-S2-P1</t>
  </si>
  <si>
    <t>TF-140-007-S1-P2</t>
  </si>
  <si>
    <t>TF-140-007-S2-P2</t>
  </si>
  <si>
    <t>TF-140-006-S1-P0</t>
  </si>
  <si>
    <t>TF-140-006-S2-P0</t>
  </si>
  <si>
    <t>TF-140-006-S1-P1</t>
  </si>
  <si>
    <t>TF-140-006-S2-P1</t>
  </si>
  <si>
    <t>TF-140-006-S1-P2</t>
  </si>
  <si>
    <t>TF-140-006-S2-P2</t>
  </si>
  <si>
    <t>TF-140-005-S1-P0</t>
  </si>
  <si>
    <t>TF-140-005-S2-P0</t>
  </si>
  <si>
    <t>TF-140-005-S1-P1</t>
  </si>
  <si>
    <t>TF-140-005-S2-P1</t>
  </si>
  <si>
    <t>TF-140-005-S1-P2</t>
  </si>
  <si>
    <t>TF-140-005-S2-P2</t>
  </si>
  <si>
    <t>TF-140-004-S1-P0</t>
  </si>
  <si>
    <t>TF-140-004-S2-P0</t>
  </si>
  <si>
    <t>TF-140-004-S1-P1</t>
  </si>
  <si>
    <t>TF-140-004-S2-P1</t>
  </si>
  <si>
    <t>TF-140-004-S1-P2</t>
  </si>
  <si>
    <t>TF-140-004-S2-P2</t>
  </si>
  <si>
    <t>TF-140-003-S1-P0</t>
  </si>
  <si>
    <t>TF-140-003-S2-P0</t>
  </si>
  <si>
    <t>TF-140-003-S1-P1</t>
  </si>
  <si>
    <t>TF-140-003-S2-P1</t>
  </si>
  <si>
    <t>TF-140-003-S1-P2</t>
  </si>
  <si>
    <t>TF-140-003-S2-P2</t>
  </si>
  <si>
    <t>TF-180-100-S1-P0</t>
  </si>
  <si>
    <t>TF-180-100-S2-P0</t>
  </si>
  <si>
    <t>TF-180-100-S1-P1</t>
  </si>
  <si>
    <t>TF-180-100-S2-P1</t>
  </si>
  <si>
    <t>TF-180-100-S1-P2</t>
  </si>
  <si>
    <t>TF-180-100-S2-P2</t>
  </si>
  <si>
    <t>TF-180-080-S1-P0</t>
  </si>
  <si>
    <t>TF-180-080-S2-P0</t>
  </si>
  <si>
    <t>TF-180-080-S1-P1</t>
  </si>
  <si>
    <t>TF-180-080-S2-P1</t>
  </si>
  <si>
    <t>TF-180-080-S1-P2</t>
  </si>
  <si>
    <t>TF-180-080-S2-P2</t>
  </si>
  <si>
    <t>TF-180-070-S1-P0</t>
  </si>
  <si>
    <t>TF-180-070-S2-P0</t>
  </si>
  <si>
    <t>TF-180-070-S1-P1</t>
  </si>
  <si>
    <t>TF-180-070-S2-P1</t>
  </si>
  <si>
    <t>TF-180-070-S1-P2</t>
  </si>
  <si>
    <t>TF-180-070-S2-P2</t>
  </si>
  <si>
    <t>TF-180-060-S1-P0</t>
  </si>
  <si>
    <t>TF-180-060-S2-P0</t>
  </si>
  <si>
    <t>TF-180-060-S1-P1</t>
  </si>
  <si>
    <t>TF-180-060-S2-P1</t>
  </si>
  <si>
    <t>TF-180-060-S1-P2</t>
  </si>
  <si>
    <t>TF-180-060-S2-P2</t>
  </si>
  <si>
    <t>TF-180-050-S1-P0</t>
  </si>
  <si>
    <t>TF-180-050-S2-P0</t>
  </si>
  <si>
    <t>TF-180-050-S1-P1</t>
  </si>
  <si>
    <t>TF-180-050-S2-P1</t>
  </si>
  <si>
    <t>TF-180-050-S1-P2</t>
  </si>
  <si>
    <t>TF-180-050-S2-P2</t>
  </si>
  <si>
    <t>TF-180-040-S1-P0</t>
  </si>
  <si>
    <t>TF-180-040-S2-P0</t>
  </si>
  <si>
    <t>TF-180-040-S1-P1</t>
  </si>
  <si>
    <t>TF-180-040-S2-P1</t>
  </si>
  <si>
    <t>TF-180-040-S1-P2</t>
  </si>
  <si>
    <t>TF-180-040-S2-P2</t>
  </si>
  <si>
    <t>TF-180-035-S1-P0</t>
  </si>
  <si>
    <t>TF-180-035-S2-P0</t>
  </si>
  <si>
    <t>TF-180-035-S1-P1</t>
  </si>
  <si>
    <t>TF-180-035-S2-P1</t>
  </si>
  <si>
    <t>TF-180-035-S1-P2</t>
  </si>
  <si>
    <t>TF-180-035-S2-P2</t>
  </si>
  <si>
    <t>TF-180-030-S1-P0</t>
  </si>
  <si>
    <t>TF-180-030-S2-P0</t>
  </si>
  <si>
    <t>TF-180-030-S1-P1</t>
  </si>
  <si>
    <t>TF-180-030-S2-P1</t>
  </si>
  <si>
    <t>TF-180-030-S1-P2</t>
  </si>
  <si>
    <t>TF-180-030-S2-P2</t>
  </si>
  <si>
    <t>TF-180-025-S1-P0</t>
  </si>
  <si>
    <t>TF-180-025-S2-P0</t>
  </si>
  <si>
    <t>TF-180-025-S1-P1</t>
  </si>
  <si>
    <t>TF-180-025-S2-P1</t>
  </si>
  <si>
    <t>TF-180-025-S1-P2</t>
  </si>
  <si>
    <t>TF-180-025-S2-P2</t>
  </si>
  <si>
    <t>TF-180-020-S1-P0</t>
  </si>
  <si>
    <t>TF-180-020-S2-P0</t>
  </si>
  <si>
    <t>TF-180-020-S1-P1</t>
  </si>
  <si>
    <t>TF-180-020-S2-P1</t>
  </si>
  <si>
    <t>TF-180-020-S1-P2</t>
  </si>
  <si>
    <t>TF-180-020-S2-P2</t>
  </si>
  <si>
    <t>TF-180-015-S1-P0</t>
  </si>
  <si>
    <t>TF-180-015-S2-P0</t>
  </si>
  <si>
    <t>TF-180-015-S1-P1</t>
  </si>
  <si>
    <t>TF-180-015-S2-P1</t>
  </si>
  <si>
    <t>TF-180-015-S1-P2</t>
  </si>
  <si>
    <t>TF-180-015-S2-P2</t>
  </si>
  <si>
    <t>TF-180-010-S1-P0</t>
  </si>
  <si>
    <t>TF-180-010-S2-P0</t>
  </si>
  <si>
    <t>TF-180-010-S1-P1</t>
  </si>
  <si>
    <t>TF-180-010-S2-P1</t>
  </si>
  <si>
    <t>TF-180-010-S1-P2</t>
  </si>
  <si>
    <t>TF-180-010-S2-P2</t>
  </si>
  <si>
    <t>TF-180-008-S1-P0</t>
  </si>
  <si>
    <t>TF-180-008-S2-P0</t>
  </si>
  <si>
    <t>TF-180-008-S1-P1</t>
  </si>
  <si>
    <t>TF-180-008-S2-P1</t>
  </si>
  <si>
    <t>TF-180-008-S1-P2</t>
  </si>
  <si>
    <t>TF-180-008-S2-P2</t>
  </si>
  <si>
    <t>TF-180-007-S1-P0</t>
  </si>
  <si>
    <t>TF-180-007-S2-P0</t>
  </si>
  <si>
    <t>TF-180-007-S1-P1</t>
  </si>
  <si>
    <t>TF-180-007-S2-P1</t>
  </si>
  <si>
    <t>TF-180-007-S1-P2</t>
  </si>
  <si>
    <t>TF-180-007-S2-P2</t>
  </si>
  <si>
    <t>TF-180-006-S1-P0</t>
  </si>
  <si>
    <t>TF-180-006-S2-P0</t>
  </si>
  <si>
    <t>TF-180-006-S1-P1</t>
  </si>
  <si>
    <t>TF-180-006-S2-P1</t>
  </si>
  <si>
    <t>TF-180-006-S1-P2</t>
  </si>
  <si>
    <t>TF-180-006-S2-P2</t>
  </si>
  <si>
    <t>TF-180-005-S1-P0</t>
  </si>
  <si>
    <t>TF-180-005-S2-P0</t>
  </si>
  <si>
    <t>TF-180-005-S1-P1</t>
  </si>
  <si>
    <t>TF-180-005-S2-P1</t>
  </si>
  <si>
    <t>TF-180-005-S1-P2</t>
  </si>
  <si>
    <t>TF-180-005-S2-P2</t>
  </si>
  <si>
    <t>TF-180-004-S1-P0</t>
  </si>
  <si>
    <t>TF-180-004-S2-P0</t>
  </si>
  <si>
    <t>TF-180-004-S1-P1</t>
  </si>
  <si>
    <t>TF-180-004-S2-P1</t>
  </si>
  <si>
    <t>TF-180-004-S1-P2</t>
  </si>
  <si>
    <t>TF-180-004-S2-P2</t>
  </si>
  <si>
    <t>TF-180-003-S1-P0</t>
  </si>
  <si>
    <t>TF-180-003-S2-P0</t>
  </si>
  <si>
    <t>TF-180-003-S1-P1</t>
  </si>
  <si>
    <t>TF-180-003-S2-P1</t>
  </si>
  <si>
    <t>TF-180-003-S1-P2</t>
  </si>
  <si>
    <t>TF-180-003-S2-P2</t>
  </si>
  <si>
    <t>TCB-042-100-S1-P1</t>
  </si>
  <si>
    <t>TCB-042-100-S2-P1</t>
  </si>
  <si>
    <t>TCB-042-100-S1-P2</t>
  </si>
  <si>
    <t>TCB-042-100-S2-P2</t>
  </si>
  <si>
    <t>TCB-042-080-S1-P1</t>
  </si>
  <si>
    <t>TCB-042-080-S2-P1</t>
  </si>
  <si>
    <t>TCB-042-080-S1-P2</t>
  </si>
  <si>
    <t>TCB-042-080-S2-P2</t>
  </si>
  <si>
    <t>TCB-042-070-S1-P1</t>
  </si>
  <si>
    <t>TCB-042-070-S2-P1</t>
  </si>
  <si>
    <t>TCB-042-070-S1-P2</t>
  </si>
  <si>
    <t>TCB-042-070-S2-P2</t>
  </si>
  <si>
    <t>TCB-042-060-S1-P1</t>
  </si>
  <si>
    <t>TCB-042-060-S2-P1</t>
  </si>
  <si>
    <t>TCB-042-060-S1-P2</t>
  </si>
  <si>
    <t>TCB-042-060-S2-P2</t>
  </si>
  <si>
    <t>TCB-042-050-S1-P1</t>
  </si>
  <si>
    <t>TCB-042-050-S2-P1</t>
  </si>
  <si>
    <t>TCB-042-050-S1-P2</t>
  </si>
  <si>
    <t>TCB-042-050-S2-P2</t>
  </si>
  <si>
    <t>TCB-042-040-S1-P1</t>
  </si>
  <si>
    <t>TCB-042-040-S2-P1</t>
  </si>
  <si>
    <t>TCB-042-040-S1-P2</t>
  </si>
  <si>
    <t>TCB-042-040-S2-P2</t>
  </si>
  <si>
    <t>TCB-042-035-S1-P1</t>
  </si>
  <si>
    <t>TCB-042-035-S2-P1</t>
  </si>
  <si>
    <t>TCB-042-035-S1-P2</t>
  </si>
  <si>
    <t>TCB-042-035-S2-P2</t>
  </si>
  <si>
    <t>TCB-042-030-S1-P1</t>
  </si>
  <si>
    <t>TCB-042-030-S2-P1</t>
  </si>
  <si>
    <t>TCB-042-030-S1-P2</t>
  </si>
  <si>
    <t>TCB-042-030-S2-P2</t>
  </si>
  <si>
    <t>TCB-042-025-S1-P1</t>
  </si>
  <si>
    <t>TCB-042-025-S2-P1</t>
  </si>
  <si>
    <t>TCB-042-025-S1-P2</t>
  </si>
  <si>
    <t>TCB-042-025-S2-P2</t>
  </si>
  <si>
    <t>TCB-042-020-S1-P1</t>
  </si>
  <si>
    <t>TCB-042-020-S2-P1</t>
  </si>
  <si>
    <t>TCB-042-020-S1-P2</t>
  </si>
  <si>
    <t>TCB-042-020-S2-P2</t>
  </si>
  <si>
    <t>TCB-042-010-S1-P1</t>
  </si>
  <si>
    <t>TCB-042-010-S2-P1</t>
  </si>
  <si>
    <t>TCB-042-010-S1-P2</t>
  </si>
  <si>
    <t>TCB-042-010-S2-P2</t>
  </si>
  <si>
    <t>TCB-042-008-S1-P1</t>
  </si>
  <si>
    <t>TCB-042-008-S2-P1</t>
  </si>
  <si>
    <t>TCB-042-008-S1-P2</t>
  </si>
  <si>
    <t>TCB-042-008-S2-P2</t>
  </si>
  <si>
    <t>TCB-042-007-S1-P1</t>
  </si>
  <si>
    <t>TCB-042-007-S2-P1</t>
  </si>
  <si>
    <t>TCB-042-007-S1-P2</t>
  </si>
  <si>
    <t>TCB-042-007-S2-P2</t>
  </si>
  <si>
    <t>TCB-042-006-S1-P1</t>
  </si>
  <si>
    <t>TCB-042-006-S2-P1</t>
  </si>
  <si>
    <t>TCB-042-006-S1-P2</t>
  </si>
  <si>
    <t>TCB-042-006-S2-P2</t>
  </si>
  <si>
    <t>TCB-042-005-S1-P1</t>
  </si>
  <si>
    <t>TCB-042-005-S2-P1</t>
  </si>
  <si>
    <t>TCB-042-005-S1-P2</t>
  </si>
  <si>
    <t>TCB-042-005-S2-P2</t>
  </si>
  <si>
    <t>TCB-042-004-S1-P1</t>
  </si>
  <si>
    <t>TCB-042-004-S2-P1</t>
  </si>
  <si>
    <t>TCB-042-004-S1-P2</t>
  </si>
  <si>
    <t>TCB-042-004-S2-P2</t>
  </si>
  <si>
    <t>TCB-060-100-S1-P1</t>
  </si>
  <si>
    <t>TCB-060-100-S2-P1</t>
  </si>
  <si>
    <t>TCB-060-100-S1-P2</t>
  </si>
  <si>
    <t>TCB-060-100-S2-P2</t>
  </si>
  <si>
    <t>TCB-060-080-S1-P1</t>
  </si>
  <si>
    <t>TCB-060-080-S2-P1</t>
  </si>
  <si>
    <t>TCB-060-080-S1-P2</t>
  </si>
  <si>
    <t>TCB-060-080-S2-P2</t>
  </si>
  <si>
    <t>TCB-060-070-S1-P1</t>
  </si>
  <si>
    <t>TCB-060-070-S2-P1</t>
  </si>
  <si>
    <t>TCB-060-070-S1-P2</t>
  </si>
  <si>
    <t>TCB-060-070-S2-P2</t>
  </si>
  <si>
    <t>TCB-060-060-S1-P1</t>
  </si>
  <si>
    <t>TCB-060-060-S2-P1</t>
  </si>
  <si>
    <t>TCB-060-060-S1-P2</t>
  </si>
  <si>
    <t>TCB-060-060-S2-P2</t>
  </si>
  <si>
    <t>TCB-060-050-S1-P1</t>
  </si>
  <si>
    <t>TCB-060-050-S2-P1</t>
  </si>
  <si>
    <t>TCB-060-050-S1-P2</t>
  </si>
  <si>
    <t>TCB-060-050-S2-P2</t>
  </si>
  <si>
    <t>TCB-060-040-S1-P1</t>
  </si>
  <si>
    <t>TCB-060-040-S2-P1</t>
  </si>
  <si>
    <t>TCB-060-040-S1-P2</t>
  </si>
  <si>
    <t>TCB-060-040-S2-P2</t>
  </si>
  <si>
    <t>TCB-060-035-S1-P1</t>
  </si>
  <si>
    <t>TCB-060-035-S2-P1</t>
  </si>
  <si>
    <t>TCB-060-035-S1-P2</t>
  </si>
  <si>
    <t>TCB-060-035-S2-P2</t>
  </si>
  <si>
    <t>TCB-060-030-S1-P1</t>
  </si>
  <si>
    <t>TCB-060-030-S2-P1</t>
  </si>
  <si>
    <t>TCB-060-030-S1-P2</t>
  </si>
  <si>
    <t>TCB-060-030-S2-P2</t>
  </si>
  <si>
    <t>TCB-060-025-S1-P1</t>
  </si>
  <si>
    <t>TCB-060-025-S2-P1</t>
  </si>
  <si>
    <t>TCB-060-025-S1-P2</t>
  </si>
  <si>
    <t>TCB-060-025-S2-P2</t>
  </si>
  <si>
    <t>TCB-060-020-S1-P1</t>
  </si>
  <si>
    <t>TCB-060-020-S2-P1</t>
  </si>
  <si>
    <t>TCB-060-020-S1-P2</t>
  </si>
  <si>
    <t>TCB-060-020-S2-P2</t>
  </si>
  <si>
    <t>TCB-060-015-S1-P1</t>
  </si>
  <si>
    <t>TCB-060-015-S2-P1</t>
  </si>
  <si>
    <t>TCB-060-015-S1-P2</t>
  </si>
  <si>
    <t>TCB-060-015-S2-P2</t>
  </si>
  <si>
    <t>TCB-060-010-S1-P1</t>
  </si>
  <si>
    <t>TCB-060-010-S2-P1</t>
  </si>
  <si>
    <t>TCB-060-010-S1-P2</t>
  </si>
  <si>
    <t>TCB-060-010-S2-P2</t>
  </si>
  <si>
    <t>TCB-060-008-S1-P1</t>
  </si>
  <si>
    <t>TCB-060-008-S2-P1</t>
  </si>
  <si>
    <t>TCB-060-008-S1-P2</t>
  </si>
  <si>
    <t>TCB-060-008-S2-P2</t>
  </si>
  <si>
    <t>TCB-060-007-S1-P1</t>
  </si>
  <si>
    <t>TCB-060-007-S2-P1</t>
  </si>
  <si>
    <t>TCB-060-007-S1-P2</t>
  </si>
  <si>
    <t>TCB-060-007-S2-P2</t>
  </si>
  <si>
    <t>TCB-060-006-S1-P1</t>
  </si>
  <si>
    <t>TCB-060-006-S2-P1</t>
  </si>
  <si>
    <t>TCB-060-006-S1-P2</t>
  </si>
  <si>
    <t>TCB-060-006-S2-P2</t>
  </si>
  <si>
    <t>TCB-060-005-S1-P1</t>
  </si>
  <si>
    <t>TCB-060-005-S2-P1</t>
  </si>
  <si>
    <t>TCB-060-005-S1-P2</t>
  </si>
  <si>
    <t>TCB-060-005-S2-P2</t>
  </si>
  <si>
    <t>TCB-060-004-S1-P1</t>
  </si>
  <si>
    <t>TCB-060-004-S2-P1</t>
  </si>
  <si>
    <t>TCB-060-004-S1-P2</t>
  </si>
  <si>
    <t>TCB-060-004-S2-P2</t>
  </si>
  <si>
    <t>TCB-060-003-S1-P1</t>
  </si>
  <si>
    <t>TCB-060-003-S2-P1</t>
  </si>
  <si>
    <t>TCB-060-003-S1-P2</t>
  </si>
  <si>
    <t>TCB-060-003-S2-P2</t>
  </si>
  <si>
    <t>TCB-090-100-S1-P1</t>
  </si>
  <si>
    <t>TCB-090-100-S2-P1</t>
  </si>
  <si>
    <t>TCB-090-100-S1-P2</t>
  </si>
  <si>
    <t>TCB-090-100-S2-P2</t>
  </si>
  <si>
    <t>TCB-090-080-S1-P1</t>
  </si>
  <si>
    <t>TCB-090-080-S2-P1</t>
  </si>
  <si>
    <t>TCB-090-080-S1-P2</t>
  </si>
  <si>
    <t>TCB-090-080-S2-P2</t>
  </si>
  <si>
    <t>TCB-090-070-S1-P1</t>
  </si>
  <si>
    <t>TCB-090-070-S2-P1</t>
  </si>
  <si>
    <t>TCB-090-070-S1-P2</t>
  </si>
  <si>
    <t>TCB-090-070-S2-P2</t>
  </si>
  <si>
    <t>TCB-090-060-S1-P1</t>
  </si>
  <si>
    <t>TCB-090-060-S2-P1</t>
  </si>
  <si>
    <t>TCB-090-060-S1-P2</t>
  </si>
  <si>
    <t>TCB-090-060-S2-P2</t>
  </si>
  <si>
    <t>TCB-090-050-S1-P1</t>
  </si>
  <si>
    <t>TCB-090-050-S2-P1</t>
  </si>
  <si>
    <t>TCB-090-050-S1-P2</t>
  </si>
  <si>
    <t>TCB-090-050-S2-P2</t>
  </si>
  <si>
    <t>TCB-090-040-S1-P1</t>
  </si>
  <si>
    <t>TCB-090-040-S2-P1</t>
  </si>
  <si>
    <t>TCB-090-040-S1-P2</t>
  </si>
  <si>
    <t>TCB-090-040-S2-P2</t>
  </si>
  <si>
    <t>TCB-090-035-S1-P1</t>
  </si>
  <si>
    <t>TCB-090-035-S2-P1</t>
  </si>
  <si>
    <t>TCB-090-035-S1-P2</t>
  </si>
  <si>
    <t>TCB-090-035-S2-P2</t>
  </si>
  <si>
    <t>TCB-090-030-S1-P1</t>
  </si>
  <si>
    <t>TCB-090-030-S2-P1</t>
  </si>
  <si>
    <t>TCB-090-030-S1-P2</t>
  </si>
  <si>
    <t>TCB-090-030-S2-P2</t>
  </si>
  <si>
    <t>TCB-090-025-S1-P1</t>
  </si>
  <si>
    <t>TCB-090-025-S2-P1</t>
  </si>
  <si>
    <t>TCB-090-025-S1-P2</t>
  </si>
  <si>
    <t>TCB-090-025-S2-P2</t>
  </si>
  <si>
    <t>TCB-090-020-S1-P1</t>
  </si>
  <si>
    <t>TCB-090-020-S2-P1</t>
  </si>
  <si>
    <t>TCB-090-020-S1-P2</t>
  </si>
  <si>
    <t>TCB-090-020-S2-P2</t>
  </si>
  <si>
    <t>TCB-090-015-S1-P1</t>
  </si>
  <si>
    <t>TCB-090-015-S2-P1</t>
  </si>
  <si>
    <t>TCB-090-015-S1-P2</t>
  </si>
  <si>
    <t>TCB-090-015-S2-P2</t>
  </si>
  <si>
    <t>TCB-090-010-S1-P1</t>
  </si>
  <si>
    <t>TCB-090-010-S2-P1</t>
  </si>
  <si>
    <t>TCB-090-010-S1-P2</t>
  </si>
  <si>
    <t>TCB-090-010-S2-P2</t>
  </si>
  <si>
    <t>TCB-090-008-S1-P1</t>
  </si>
  <si>
    <t>TCB-090-008-S2-P1</t>
  </si>
  <si>
    <t>TCB-090-008-S1-P2</t>
  </si>
  <si>
    <t>TCB-090-008-S2-P2</t>
  </si>
  <si>
    <t>TCB-090-007-S1-P1</t>
  </si>
  <si>
    <t>TCB-090-007-S2-P1</t>
  </si>
  <si>
    <t>TCB-090-007-S1-P2</t>
  </si>
  <si>
    <t>TCB-090-007-S2-P2</t>
  </si>
  <si>
    <t>TCB-090-006-S1-P1</t>
  </si>
  <si>
    <t>TCB-090-006-S2-P1</t>
  </si>
  <si>
    <t>TCB-090-006-S1-P2</t>
  </si>
  <si>
    <t>TCB-090-006-S2-P2</t>
  </si>
  <si>
    <t>TCB-090-005-S1-P1</t>
  </si>
  <si>
    <t>TCB-090-005-S2-P1</t>
  </si>
  <si>
    <t>TCB-090-005-S1-P2</t>
  </si>
  <si>
    <t>TCB-090-005-S2-P2</t>
  </si>
  <si>
    <t>TCB-090-004-S1-P1</t>
  </si>
  <si>
    <t>TCB-090-004-S2-P1</t>
  </si>
  <si>
    <t>TCB-090-004-S1-P2</t>
  </si>
  <si>
    <t>TCB-090-004-S2-P2</t>
  </si>
  <si>
    <t>TCB-090-003-S1-P1</t>
  </si>
  <si>
    <t>TCB-090-003-S2-P1</t>
  </si>
  <si>
    <t>TCB-090-003-S1-P2</t>
  </si>
  <si>
    <t>TCB-090-003-S2-P2</t>
  </si>
  <si>
    <t>TCB-120-100-S1-P1</t>
  </si>
  <si>
    <t>TCB-120-100-S2-P1</t>
  </si>
  <si>
    <t>TCB-120-100-S1-P2</t>
  </si>
  <si>
    <t>TCB-120-100-S2-P2</t>
  </si>
  <si>
    <t>TCB-120-080-S1-P1</t>
  </si>
  <si>
    <t>TCB-120-080-S2-P1</t>
  </si>
  <si>
    <t>TCB-120-080-S1-P2</t>
  </si>
  <si>
    <t>TCB-120-080-S2-P2</t>
  </si>
  <si>
    <t>TCB-120-070-S1-P1</t>
  </si>
  <si>
    <t>TCB-120-070-S2-P1</t>
  </si>
  <si>
    <t>TCB-120-070-S1-P2</t>
  </si>
  <si>
    <t>TCB-120-070-S2-P2</t>
  </si>
  <si>
    <t>TCB-120-060-S1-P1</t>
  </si>
  <si>
    <t>TCB-120-060-S2-P1</t>
  </si>
  <si>
    <t>TCB-120-060-S1-P2</t>
  </si>
  <si>
    <t>TCB-120-060-S2-P2</t>
  </si>
  <si>
    <t>TCB-120-050-S1-P1</t>
  </si>
  <si>
    <t>TCB-120-050-S2-P1</t>
  </si>
  <si>
    <t>TCB-120-050-S1-P2</t>
  </si>
  <si>
    <t>TCB-120-050-S2-P2</t>
  </si>
  <si>
    <t>TCB-120-040-S1-P1</t>
  </si>
  <si>
    <t>TCB-120-040-S2-P1</t>
  </si>
  <si>
    <t>TCB-120-040-S1-P2</t>
  </si>
  <si>
    <t>TCB-120-040-S2-P2</t>
  </si>
  <si>
    <t>TCB-120-035-S1-P1</t>
  </si>
  <si>
    <t>TCB-120-035-S2-P1</t>
  </si>
  <si>
    <t>TCB-120-035-S1-P2</t>
  </si>
  <si>
    <t>TCB-120-035-S2-P2</t>
  </si>
  <si>
    <t>TCB-120-030-S1-P1</t>
  </si>
  <si>
    <t>TCB-120-030-S2-P1</t>
  </si>
  <si>
    <t>TCB-120-030-S1-P2</t>
  </si>
  <si>
    <t>TCB-120-030-S2-P2</t>
  </si>
  <si>
    <t>TCB-120-025-S1-P1</t>
  </si>
  <si>
    <t>TCB-120-025-S2-P1</t>
  </si>
  <si>
    <t>TCB-120-025-S1-P2</t>
  </si>
  <si>
    <t>TCB-120-025-S2-P2</t>
  </si>
  <si>
    <t>TCB-120-020-S1-P1</t>
  </si>
  <si>
    <t>TCB-120-020-S2-P1</t>
  </si>
  <si>
    <t>TCB-120-020-S1-P2</t>
  </si>
  <si>
    <t>TCB-120-020-S2-P2</t>
  </si>
  <si>
    <t>TCB-120-015-S1-P1</t>
  </si>
  <si>
    <t>TCB-120-015-S2-P1</t>
  </si>
  <si>
    <t>TCB-120-015-S1-P2</t>
  </si>
  <si>
    <t>TCB-120-015-S2-P2</t>
  </si>
  <si>
    <t>TCB-120-010-S1-P1</t>
  </si>
  <si>
    <t>TCB-120-010-S2-P1</t>
  </si>
  <si>
    <t>TCB-120-010-S1-P2</t>
  </si>
  <si>
    <t>TCB-120-010-S2-P2</t>
  </si>
  <si>
    <t>TCB-120-008-S1-P1</t>
  </si>
  <si>
    <t>TCB-120-008-S2-P1</t>
  </si>
  <si>
    <t>TCB-120-008-S1-P2</t>
  </si>
  <si>
    <t>TCB-120-008-S2-P2</t>
  </si>
  <si>
    <t>TCB-120-007-S1-P1</t>
  </si>
  <si>
    <t>TCB-120-007-S2-P1</t>
  </si>
  <si>
    <t>TCB-120-007-S1-P2</t>
  </si>
  <si>
    <t>TCB-120-007-S2-P2</t>
  </si>
  <si>
    <t>TCB-120-006-S1-P1</t>
  </si>
  <si>
    <t>TCB-120-006-S2-P1</t>
  </si>
  <si>
    <t>TCB-120-006-S1-P2</t>
  </si>
  <si>
    <t>TCB-120-006-S2-P2</t>
  </si>
  <si>
    <t>TCB-120-005-S1-P1</t>
  </si>
  <si>
    <t>TCB-120-005-S2-P1</t>
  </si>
  <si>
    <t>TCB-120-005-S1-P2</t>
  </si>
  <si>
    <t>TCB-120-005-S2-P2</t>
  </si>
  <si>
    <t>TCB-120-004-S1-P1</t>
  </si>
  <si>
    <t>TCB-120-004-S2-P1</t>
  </si>
  <si>
    <t>TCB-120-004-S1-P2</t>
  </si>
  <si>
    <t>TCB-120-004-S2-P2</t>
  </si>
  <si>
    <t>TCB-120-003-S1-P1</t>
  </si>
  <si>
    <t>TCB-120-003-S2-P1</t>
  </si>
  <si>
    <t>TCB-120-003-S1-P2</t>
  </si>
  <si>
    <t>TCB-120-003-S2-P2</t>
  </si>
  <si>
    <t>TCB-140-100-S1-P1</t>
  </si>
  <si>
    <t>TCB-140-100-S2-P1</t>
  </si>
  <si>
    <t>TCB-140-100-S1-P2</t>
  </si>
  <si>
    <t>TCB-140-100-S2-P2</t>
  </si>
  <si>
    <t>TCB-140-080-S1-P1</t>
  </si>
  <si>
    <t>TCB-140-080-S2-P1</t>
  </si>
  <si>
    <t>TCB-140-080-S1-P2</t>
  </si>
  <si>
    <t>TCB-140-080-S2-P2</t>
  </si>
  <si>
    <t>TCB-140-070-S1-P1</t>
  </si>
  <si>
    <t>TCB-140-070-S2-P1</t>
  </si>
  <si>
    <t>TCB-140-070-S1-P2</t>
  </si>
  <si>
    <t>TCB-140-070-S2-P2</t>
  </si>
  <si>
    <t>TCB-140-060-S1-P1</t>
  </si>
  <si>
    <t>TCB-140-060-S2-P1</t>
  </si>
  <si>
    <t>TCB-140-060-S1-P2</t>
  </si>
  <si>
    <t>TCB-140-060-S2-P2</t>
  </si>
  <si>
    <t>TCB-140-050-S1-P1</t>
  </si>
  <si>
    <t>TCB-140-050-S2-P1</t>
  </si>
  <si>
    <t>TCB-140-050-S1-P2</t>
  </si>
  <si>
    <t>TCB-140-050-S2-P2</t>
  </si>
  <si>
    <t>TCB-140-040-S1-P1</t>
  </si>
  <si>
    <t>TCB-140-040-S2-P1</t>
  </si>
  <si>
    <t>TCB-140-040-S1-P2</t>
  </si>
  <si>
    <t>TCB-140-040-S2-P2</t>
  </si>
  <si>
    <t>TCB-140-035-S1-P1</t>
  </si>
  <si>
    <t>TCB-140-035-S2-P1</t>
  </si>
  <si>
    <t>TCB-140-035-S1-P2</t>
  </si>
  <si>
    <t>TCB-140-035-S2-P2</t>
  </si>
  <si>
    <t>TCB-140-030-S1-P1</t>
  </si>
  <si>
    <t>TCB-140-030-S2-P1</t>
  </si>
  <si>
    <t>TCB-140-030-S1-P2</t>
  </si>
  <si>
    <t>TCB-140-030-S2-P2</t>
  </si>
  <si>
    <t>TCB-140-025-S1-P1</t>
  </si>
  <si>
    <t>TCB-140-025-S2-P1</t>
  </si>
  <si>
    <t>TCB-140-025-S1-P2</t>
  </si>
  <si>
    <t>TCB-140-025-S2-P2</t>
  </si>
  <si>
    <t>TCB-140-020-S1-P1</t>
  </si>
  <si>
    <t>TCB-140-020-S2-P1</t>
  </si>
  <si>
    <t>TCB-140-020-S1-P2</t>
  </si>
  <si>
    <t>TCB-140-020-S2-P2</t>
  </si>
  <si>
    <t>TCB-140-015-S1-P1</t>
  </si>
  <si>
    <t>TCB-140-015-S2-P1</t>
  </si>
  <si>
    <t>TCB-140-015-S1-P2</t>
  </si>
  <si>
    <t>TCB-140-015-S2-P2</t>
  </si>
  <si>
    <t>TCB-140-010-S1-P1</t>
  </si>
  <si>
    <t>TCB-140-010-S2-P1</t>
  </si>
  <si>
    <t>TCB-140-010-S1-P2</t>
  </si>
  <si>
    <t>TCB-140-010-S2-P2</t>
  </si>
  <si>
    <t>TCB-140-008-S1-P1</t>
  </si>
  <si>
    <t>TCB-140-008-S2-P1</t>
  </si>
  <si>
    <t>TCB-140-008-S1-P2</t>
  </si>
  <si>
    <t>TCB-140-008-S2-P2</t>
  </si>
  <si>
    <t>TCB-140-007-S1-P1</t>
  </si>
  <si>
    <t>TCB-140-007-S2-P1</t>
  </si>
  <si>
    <t>TCB-140-007-S1-P2</t>
  </si>
  <si>
    <t>TCB-140-007-S2-P2</t>
  </si>
  <si>
    <t>TCB-140-006-S1-P1</t>
  </si>
  <si>
    <t>TCB-140-006-S2-P1</t>
  </si>
  <si>
    <t>TCB-140-006-S1-P2</t>
  </si>
  <si>
    <t>TCB-140-006-S2-P2</t>
  </si>
  <si>
    <t>TCB-140-005-S1-P1</t>
  </si>
  <si>
    <t>TCB-140-005-S2-P1</t>
  </si>
  <si>
    <t>TCB-140-005-S1-P2</t>
  </si>
  <si>
    <t>TCB-140-005-S2-P2</t>
  </si>
  <si>
    <t>TCB-140-004-S1-P1</t>
  </si>
  <si>
    <t>TCB-140-004-S2-P1</t>
  </si>
  <si>
    <t>TCB-140-004-S1-P2</t>
  </si>
  <si>
    <t>TCB-140-004-S2-P2</t>
  </si>
  <si>
    <t>TCB-140-003-S1-P1</t>
  </si>
  <si>
    <t>TCB-140-003-S2-P1</t>
  </si>
  <si>
    <t>TCB-140-003-S1-P2</t>
  </si>
  <si>
    <t>TCB-140-003-S2-P2</t>
  </si>
  <si>
    <t>TCB-180-100-S1-P1</t>
  </si>
  <si>
    <t>TCB-180-100-S2-P1</t>
  </si>
  <si>
    <t>TCB-180-100-S1-P2</t>
  </si>
  <si>
    <t>TCB-180-100-S2-P2</t>
  </si>
  <si>
    <t>TCB-180-080-S1-P1</t>
  </si>
  <si>
    <t>TCB-180-080-S2-P1</t>
  </si>
  <si>
    <t>TCB-180-080-S1-P2</t>
  </si>
  <si>
    <t>TCB-180-080-S2-P2</t>
  </si>
  <si>
    <t>TCB-180-070-S1-P1</t>
  </si>
  <si>
    <t>TCB-180-070-S2-P1</t>
  </si>
  <si>
    <t>TCB-180-070-S1-P2</t>
  </si>
  <si>
    <t>TCB-180-070-S2-P2</t>
  </si>
  <si>
    <t>TCB-180-060-S1-P1</t>
  </si>
  <si>
    <t>TCB-180-060-S2-P1</t>
  </si>
  <si>
    <t>TCB-180-060-S1-P2</t>
  </si>
  <si>
    <t>TCB-180-060-S2-P2</t>
  </si>
  <si>
    <t>TCB-180-050-S1-P1</t>
  </si>
  <si>
    <t>TCB-180-050-S2-P1</t>
  </si>
  <si>
    <t>TCB-180-050-S1-P2</t>
  </si>
  <si>
    <t>TCB-180-050-S2-P2</t>
  </si>
  <si>
    <t>TCB-180-040-S1-P1</t>
  </si>
  <si>
    <t>TCB-180-040-S2-P1</t>
  </si>
  <si>
    <t>TCB-180-040-S1-P2</t>
  </si>
  <si>
    <t>TCB-180-040-S2-P2</t>
  </si>
  <si>
    <t>TCB-180-035-S1-P1</t>
  </si>
  <si>
    <t>TCB-180-035-S2-P1</t>
  </si>
  <si>
    <t>TCB-180-035-S1-P2</t>
  </si>
  <si>
    <t>TCB-180-035-S2-P2</t>
  </si>
  <si>
    <t>TCB-180-030-S1-P1</t>
  </si>
  <si>
    <t>TCB-180-030-S2-P1</t>
  </si>
  <si>
    <t>TCB-180-030-S1-P2</t>
  </si>
  <si>
    <t>TCB-180-030-S2-P2</t>
  </si>
  <si>
    <t>TCB-180-025-S1-P1</t>
  </si>
  <si>
    <t>TCB-180-025-S2-P1</t>
  </si>
  <si>
    <t>TCB-180-025-S1-P2</t>
  </si>
  <si>
    <t>TCB-180-025-S2-P2</t>
  </si>
  <si>
    <t>TCB-180-020-S1-P1</t>
  </si>
  <si>
    <t>TCB-180-020-S2-P1</t>
  </si>
  <si>
    <t>TCB-180-020-S1-P2</t>
  </si>
  <si>
    <t>TCB-180-020-S2-P2</t>
  </si>
  <si>
    <t>TCB-180-015-S1-P1</t>
  </si>
  <si>
    <t>TCB-180-015-S2-P1</t>
  </si>
  <si>
    <t>TCB-180-015-S1-P2</t>
  </si>
  <si>
    <t>TCB-180-015-S2-P2</t>
  </si>
  <si>
    <t>TCB-180-010-S1-P1</t>
  </si>
  <si>
    <t>TCB-180-010-S2-P1</t>
  </si>
  <si>
    <t>TCB-180-010-S1-P2</t>
  </si>
  <si>
    <t>TCB-180-010-S2-P2</t>
  </si>
  <si>
    <t>TCB-180-008-S1-P1</t>
  </si>
  <si>
    <t>TCB-180-008-S2-P1</t>
  </si>
  <si>
    <t>TCB-180-008-S1-P2</t>
  </si>
  <si>
    <t>TCB-180-008-S2-P2</t>
  </si>
  <si>
    <t>TCB-180-007-S1-P1</t>
  </si>
  <si>
    <t>TCB-180-007-S2-P1</t>
  </si>
  <si>
    <t>TCB-180-007-S1-P2</t>
  </si>
  <si>
    <t>TCB-180-007-S2-P2</t>
  </si>
  <si>
    <t>TCB-180-006-S1-P1</t>
  </si>
  <si>
    <t>TCB-180-006-S2-P1</t>
  </si>
  <si>
    <t>TCB-180-006-S1-P2</t>
  </si>
  <si>
    <t>TCB-180-006-S2-P2</t>
  </si>
  <si>
    <t>TCB-180-005-S1-P1</t>
  </si>
  <si>
    <t>TCB-180-005-S2-P1</t>
  </si>
  <si>
    <t>TCB-180-005-S1-P2</t>
  </si>
  <si>
    <t>TCB-180-005-S2-P2</t>
  </si>
  <si>
    <t>TCB-180-004-S1-P1</t>
  </si>
  <si>
    <t>TCB-180-004-S2-P1</t>
  </si>
  <si>
    <t>TCB-180-004-S1-P2</t>
  </si>
  <si>
    <t>TCB-180-004-S2-P2</t>
  </si>
  <si>
    <t>TCB-180-003-S1-P1</t>
  </si>
  <si>
    <t>TCB-180-003-S2-P1</t>
  </si>
  <si>
    <t>TCB-180-003-S1-P2</t>
  </si>
  <si>
    <t>TCB-180-003-S2-P2</t>
  </si>
  <si>
    <t>TCBR-042-100-S1-P1</t>
  </si>
  <si>
    <t>TCBR-042-100-S2-P1</t>
  </si>
  <si>
    <t>TCBR-042-100-S1-P2</t>
  </si>
  <si>
    <t>TCBR-042-100-S2-P2</t>
  </si>
  <si>
    <t>TCBR-042-080-S1-P1</t>
  </si>
  <si>
    <t>TCBR-042-080-S2-P1</t>
  </si>
  <si>
    <t>TCBR-042-080-S1-P2</t>
  </si>
  <si>
    <t>TCBR-042-080-S2-P2</t>
  </si>
  <si>
    <t>TCBR-042-070-S1-P1</t>
  </si>
  <si>
    <t>TCBR-042-070-S2-P1</t>
  </si>
  <si>
    <t>TCBR-042-070-S1-P2</t>
  </si>
  <si>
    <t>TCBR-042-070-S2-P2</t>
  </si>
  <si>
    <t>TCBR-042-060-S1-P1</t>
  </si>
  <si>
    <t>TCBR-042-060-S2-P1</t>
  </si>
  <si>
    <t>TCBR-042-060-S1-P2</t>
  </si>
  <si>
    <t>TCBR-042-060-S2-P2</t>
  </si>
  <si>
    <t>TCBR-042-050-S1-P1</t>
  </si>
  <si>
    <t>TCBR-042-050-S2-P1</t>
  </si>
  <si>
    <t>TCBR-042-050-S1-P2</t>
  </si>
  <si>
    <t>TCBR-042-050-S2-P2</t>
  </si>
  <si>
    <t>TCBR-042-040-S1-P1</t>
  </si>
  <si>
    <t>TCBR-042-040-S2-P1</t>
  </si>
  <si>
    <t>TCBR-042-040-S1-P2</t>
  </si>
  <si>
    <t>TCBR-042-040-S2-P2</t>
  </si>
  <si>
    <t>TCBR-042-035-S1-P1</t>
  </si>
  <si>
    <t>TCBR-042-035-S2-P1</t>
  </si>
  <si>
    <t>TCBR-042-035-S1-P2</t>
  </si>
  <si>
    <t>TCBR-042-035-S2-P2</t>
  </si>
  <si>
    <t>TCBR-042-030-S1-P1</t>
  </si>
  <si>
    <t>TCBR-042-030-S2-P1</t>
  </si>
  <si>
    <t>TCBR-042-030-S1-P2</t>
  </si>
  <si>
    <t>TCBR-042-030-S2-P2</t>
  </si>
  <si>
    <t>TCBR-042-025-S1-P1</t>
  </si>
  <si>
    <t>TCBR-042-025-S2-P1</t>
  </si>
  <si>
    <t>TCBR-042-025-S1-P2</t>
  </si>
  <si>
    <t>TCBR-042-025-S2-P2</t>
  </si>
  <si>
    <t>TCBR-042-020-S1-P1</t>
  </si>
  <si>
    <t>TCBR-042-020-S2-P1</t>
  </si>
  <si>
    <t>TCBR-042-020-S1-P2</t>
  </si>
  <si>
    <t>TCBR-042-020-S2-P2</t>
  </si>
  <si>
    <t>TCBR-042-010-S1-P1</t>
  </si>
  <si>
    <t>TCBR-042-010-S2-P1</t>
  </si>
  <si>
    <t>TCBR-042-010-S1-P2</t>
  </si>
  <si>
    <t>TCBR-042-010-S2-P2</t>
  </si>
  <si>
    <t>TCBR-042-008-S1-P1</t>
  </si>
  <si>
    <t>TCBR-042-008-S2-P1</t>
  </si>
  <si>
    <t>TCBR-042-008-S1-P2</t>
  </si>
  <si>
    <t>TCBR-042-008-S2-P2</t>
  </si>
  <si>
    <t>TCBR-042-007-S1-P1</t>
  </si>
  <si>
    <t>TCBR-042-007-S2-P1</t>
  </si>
  <si>
    <t>TCBR-042-007-S1-P2</t>
  </si>
  <si>
    <t>TCBR-042-007-S2-P2</t>
  </si>
  <si>
    <t>TCBR-042-006-S1-P1</t>
  </si>
  <si>
    <t>TCBR-042-006-S2-P1</t>
  </si>
  <si>
    <t>TCBR-042-006-S1-P2</t>
  </si>
  <si>
    <t>TCBR-042-006-S2-P2</t>
  </si>
  <si>
    <t>TCBR-042-005-S1-P1</t>
  </si>
  <si>
    <t>TCBR-042-005-S2-P1</t>
  </si>
  <si>
    <t>TCBR-042-005-S1-P2</t>
  </si>
  <si>
    <t>TCBR-042-005-S2-P2</t>
  </si>
  <si>
    <t>TCBR-042-004-S1-P1</t>
  </si>
  <si>
    <t>TCBR-042-004-S2-P1</t>
  </si>
  <si>
    <t>TCBR-042-004-S1-P2</t>
  </si>
  <si>
    <t>TCBR-042-004-S2-P2</t>
  </si>
  <si>
    <t>TCBR-060-200-S1-P1</t>
  </si>
  <si>
    <t>TCBR-060-200-S2-P1</t>
  </si>
  <si>
    <t>TCBR-060-200-S1-P2</t>
  </si>
  <si>
    <t>TCBR-060-200-S2-P2</t>
  </si>
  <si>
    <t>TCBR-060-160-S1-P1</t>
  </si>
  <si>
    <t>TCBR-060-160-S2-P1</t>
  </si>
  <si>
    <t>TCBR-060-160-S1-P2</t>
  </si>
  <si>
    <t>TCBR-060-160-S2-P2</t>
  </si>
  <si>
    <t>TCBR-060-140-S1-P1</t>
  </si>
  <si>
    <t>TCBR-060-140-S2-P1</t>
  </si>
  <si>
    <t>TCBR-060-140-S1-P2</t>
  </si>
  <si>
    <t>TCBR-060-140-S2-P2</t>
  </si>
  <si>
    <t>TCBR-060-120-S1-P1</t>
  </si>
  <si>
    <t>TCBR-060-120-S2-P1</t>
  </si>
  <si>
    <t>TCBR-060-120-S1-P2</t>
  </si>
  <si>
    <t>TCBR-060-120-S2-P2</t>
  </si>
  <si>
    <t>TCBR-060-100-S1-P1</t>
  </si>
  <si>
    <t>TCBR-060-100-S2-P1</t>
  </si>
  <si>
    <t>TCBR-060-100-S1-P2</t>
  </si>
  <si>
    <t>TCBR-060-100-S2-P2</t>
  </si>
  <si>
    <t>TCBR-060-080-S1-P1</t>
  </si>
  <si>
    <t>TCBR-060-080-S2-P1</t>
  </si>
  <si>
    <t>TCBR-060-080-S1-P2</t>
  </si>
  <si>
    <t>TCBR-060-080-S2-P2</t>
  </si>
  <si>
    <t>TCBR-060-070-S1-P1</t>
  </si>
  <si>
    <t>TCBR-060-070-S2-P1</t>
  </si>
  <si>
    <t>TCBR-060-070-S1-P2</t>
  </si>
  <si>
    <t>TCBR-060-070-S2-P2</t>
  </si>
  <si>
    <t>TCBR-060-060-S1-P1</t>
  </si>
  <si>
    <t>TCBR-060-060-S2-P1</t>
  </si>
  <si>
    <t>TCBR-060-060-S1-P2</t>
  </si>
  <si>
    <t>TCBR-060-060-S2-P2</t>
  </si>
  <si>
    <t>TCBR-060-050-S1-P1</t>
  </si>
  <si>
    <t>TCBR-060-050-S2-P1</t>
  </si>
  <si>
    <t>TCBR-060-050-S1-P2</t>
  </si>
  <si>
    <t>TCBR-060-050-S2-P2</t>
  </si>
  <si>
    <t>TCBR-060-040-S1-P1</t>
  </si>
  <si>
    <t>TCBR-060-040-S2-P1</t>
  </si>
  <si>
    <t>TCBR-060-040-S1-P2</t>
  </si>
  <si>
    <t>TCBR-060-040-S2-P2</t>
  </si>
  <si>
    <t>TCBR-060-035-S1-P1</t>
  </si>
  <si>
    <t>TCBR-060-035-S2-P1</t>
  </si>
  <si>
    <t>TCBR-060-035-S1-P2</t>
  </si>
  <si>
    <t>TCBR-060-035-S2-P2</t>
  </si>
  <si>
    <t>TCBR-060-030-S1-P1</t>
  </si>
  <si>
    <t>TCBR-060-030-S2-P1</t>
  </si>
  <si>
    <t>TCBR-060-030-S1-P2</t>
  </si>
  <si>
    <t>TCBR-060-030-S2-P2</t>
  </si>
  <si>
    <t>TCBR-060-025-S1-P1</t>
  </si>
  <si>
    <t>TCBR-060-025-S2-P1</t>
  </si>
  <si>
    <t>TCBR-060-025-S1-P2</t>
  </si>
  <si>
    <t>TCBR-060-025-S2-P2</t>
  </si>
  <si>
    <t>TCBR-060-020-S1-P1</t>
  </si>
  <si>
    <t>TCBR-060-020-S2-P1</t>
  </si>
  <si>
    <t>TCBR-060-020-S1-P2</t>
  </si>
  <si>
    <t>TCBR-060-020-S2-P2</t>
  </si>
  <si>
    <t>TCBR-060-016-S1-P1</t>
  </si>
  <si>
    <t>TCBR-060-016-S2-P1</t>
  </si>
  <si>
    <t>TCBR-060-016-S1-P2</t>
  </si>
  <si>
    <t>TCBR-060-016-S2-P2</t>
  </si>
  <si>
    <t>TCBR-060-014-S1-P1</t>
  </si>
  <si>
    <t>TCBR-060-014-S2-P1</t>
  </si>
  <si>
    <t>TCBR-060-014-S1-P2</t>
  </si>
  <si>
    <t>TCBR-060-014-S2-P2</t>
  </si>
  <si>
    <t>TCBR-060-012-S1-P1</t>
  </si>
  <si>
    <t>TCBR-060-012-S2-P1</t>
  </si>
  <si>
    <t>TCBR-060-012-S1-P2</t>
  </si>
  <si>
    <t>TCBR-060-012-S2-P2</t>
  </si>
  <si>
    <t>TCBR-060-010-S1-P1</t>
  </si>
  <si>
    <t>TCBR-060-010-S2-P1</t>
  </si>
  <si>
    <t>TCBR-060-010-S1-P2</t>
  </si>
  <si>
    <t>TCBR-060-010-S2-P2</t>
  </si>
  <si>
    <t>TCBR-060-008-S1-P1</t>
  </si>
  <si>
    <t>TCBR-060-008-S2-P1</t>
  </si>
  <si>
    <t>TCBR-060-008-S1-P2</t>
  </si>
  <si>
    <t>TCBR-060-008-S2-P2</t>
  </si>
  <si>
    <t>TCBR-060-007-S1-P1</t>
  </si>
  <si>
    <t>TCBR-060-007-S2-P1</t>
  </si>
  <si>
    <t>TCBR-060-007-S1-P2</t>
  </si>
  <si>
    <t>TCBR-060-007-S2-P2</t>
  </si>
  <si>
    <t>TCBR-060-006-S1-P1</t>
  </si>
  <si>
    <t>TCBR-060-006-S2-P1</t>
  </si>
  <si>
    <t>TCBR-060-006-S1-P2</t>
  </si>
  <si>
    <t>TCBR-060-006-S2-P2</t>
  </si>
  <si>
    <t>TCBR-060-005-S1-P1</t>
  </si>
  <si>
    <t>TCBR-060-005-S2-P1</t>
  </si>
  <si>
    <t>TCBR-060-005-S1-P2</t>
  </si>
  <si>
    <t>TCBR-060-005-S2-P2</t>
  </si>
  <si>
    <t>TCBR-060-004-S1-P1</t>
  </si>
  <si>
    <t>TCBR-060-004-S2-P1</t>
  </si>
  <si>
    <t>TCBR-060-004-S1-P2</t>
  </si>
  <si>
    <t>TCBR-060-004-S2-P2</t>
  </si>
  <si>
    <t>TCBR-060-003-S1-P1</t>
  </si>
  <si>
    <t>TCBR-060-003-S2-P1</t>
  </si>
  <si>
    <t>TCBR-060-003-S1-P2</t>
  </si>
  <si>
    <t>TCBR-060-003-S2-P2</t>
  </si>
  <si>
    <t>TCBR-090-200-S1-P0</t>
  </si>
  <si>
    <t>TCBR-090-200-S2-P0</t>
  </si>
  <si>
    <t>TCBR-090-200-S1-P1</t>
  </si>
  <si>
    <t>TCBR-090-200-S2-P1</t>
  </si>
  <si>
    <t>TCBR-090-200-S1-P2</t>
  </si>
  <si>
    <t>TCBR-090-200-S2-P2</t>
  </si>
  <si>
    <t>TCBR-090-160-S1-P0</t>
  </si>
  <si>
    <t>TCBR-090-160-S2-P0</t>
  </si>
  <si>
    <t>TCBR-090-160-S1-P1</t>
  </si>
  <si>
    <t>TCBR-090-160-S2-P1</t>
  </si>
  <si>
    <t>TCBR-090-160-S1-P2</t>
  </si>
  <si>
    <t>TCBR-090-160-S2-P2</t>
  </si>
  <si>
    <t>TCBR-090-140-S1-P0</t>
  </si>
  <si>
    <t>TCBR-090-140-S2-P0</t>
  </si>
  <si>
    <t>TCBR-090-140-S1-P1</t>
  </si>
  <si>
    <t>TCBR-090-140-S2-P1</t>
  </si>
  <si>
    <t>TCBR-090-140-S1-P2</t>
  </si>
  <si>
    <t>TCBR-090-140-S2-P2</t>
  </si>
  <si>
    <t>TCBR-090-120-S1-P0</t>
  </si>
  <si>
    <t>TCBR-090-120-S2-P0</t>
  </si>
  <si>
    <t>TCBR-090-120-S1-P1</t>
  </si>
  <si>
    <t>TCBR-090-120-S2-P1</t>
  </si>
  <si>
    <t>TCBR-090-120-S1-P2</t>
  </si>
  <si>
    <t>TCBR-090-120-S2-P2</t>
  </si>
  <si>
    <t>TCBR-090-100-S1-P0</t>
  </si>
  <si>
    <t>TCBR-090-100-S2-P0</t>
  </si>
  <si>
    <t>TCBR-090-100-S1-P1</t>
  </si>
  <si>
    <t>TCBR-090-100-S2-P1</t>
  </si>
  <si>
    <t>TCBR-090-100-S1-P2</t>
  </si>
  <si>
    <t>TCBR-090-100-S2-P2</t>
  </si>
  <si>
    <t>TCBR-090-080-S1-P0</t>
  </si>
  <si>
    <t>TCBR-090-080-S2-P0</t>
  </si>
  <si>
    <t>TCBR-090-080-S1-P1</t>
  </si>
  <si>
    <t>TCBR-090-080-S2-P1</t>
  </si>
  <si>
    <t>TCBR-090-080-S1-P2</t>
  </si>
  <si>
    <t>TCBR-090-080-S2-P2</t>
  </si>
  <si>
    <t>TCBR-090-070-S1-P0</t>
  </si>
  <si>
    <t>TCBR-090-070-S2-P0</t>
  </si>
  <si>
    <t>TCBR-090-070-S1-P1</t>
  </si>
  <si>
    <t>TCBR-090-070-S2-P1</t>
  </si>
  <si>
    <t>TCBR-090-070-S1-P2</t>
  </si>
  <si>
    <t>TCBR-090-070-S2-P2</t>
  </si>
  <si>
    <t>TCBR-090-060-S1-P0</t>
  </si>
  <si>
    <t>TCBR-090-060-S2-P0</t>
  </si>
  <si>
    <t>TCBR-090-060-S1-P1</t>
  </si>
  <si>
    <t>TCBR-090-060-S2-P1</t>
  </si>
  <si>
    <t>TCBR-090-060-S1-P2</t>
  </si>
  <si>
    <t>TCBR-090-060-S2-P2</t>
  </si>
  <si>
    <t>TCBR-090-050-S1-P0</t>
  </si>
  <si>
    <t>TCBR-090-050-S2-P0</t>
  </si>
  <si>
    <t>TCBR-090-050-S1-P1</t>
  </si>
  <si>
    <t>TCBR-090-050-S2-P1</t>
  </si>
  <si>
    <t>TCBR-090-050-S1-P2</t>
  </si>
  <si>
    <t>TCBR-090-050-S2-P2</t>
  </si>
  <si>
    <t>TCBR-090-040-S1-P0</t>
  </si>
  <si>
    <t>TCBR-090-040-S2-P0</t>
  </si>
  <si>
    <t>TCBR-090-040-S1-P1</t>
  </si>
  <si>
    <t>TCBR-090-040-S2-P1</t>
  </si>
  <si>
    <t>TCBR-090-040-S1-P2</t>
  </si>
  <si>
    <t>TCBR-090-040-S2-P2</t>
  </si>
  <si>
    <t>TCBR-090-035-S1-P0</t>
  </si>
  <si>
    <t>TCBR-090-035-S2-P0</t>
  </si>
  <si>
    <t>TCBR-090-035-S1-P1</t>
  </si>
  <si>
    <t>TCBR-090-035-S2-P1</t>
  </si>
  <si>
    <t>TCBR-090-035-S1-P2</t>
  </si>
  <si>
    <t>TCBR-090-035-S2-P2</t>
  </si>
  <si>
    <t>TCBR-090-030-S1-P0</t>
  </si>
  <si>
    <t>TCBR-090-030-S2-P0</t>
  </si>
  <si>
    <t>TCBR-090-030-S1-P1</t>
  </si>
  <si>
    <t>TCBR-090-030-S2-P1</t>
  </si>
  <si>
    <t>TCBR-090-030-S1-P2</t>
  </si>
  <si>
    <t>TCBR-090-030-S2-P2</t>
  </si>
  <si>
    <t>TCBR-090-025-S1-P0</t>
  </si>
  <si>
    <t>TCBR-090-025-S2-P0</t>
  </si>
  <si>
    <t>TCBR-090-025-S1-P1</t>
  </si>
  <si>
    <t>TCBR-090-025-S2-P1</t>
  </si>
  <si>
    <t>TCBR-090-025-S1-P2</t>
  </si>
  <si>
    <t>TCBR-090-025-S2-P2</t>
  </si>
  <si>
    <t>TCBR-090-020-S1-P0</t>
  </si>
  <si>
    <t>TCBR-090-020-S2-P0</t>
  </si>
  <si>
    <t>TCBR-090-020-S1-P1</t>
  </si>
  <si>
    <t>TCBR-090-020-S2-P1</t>
  </si>
  <si>
    <t>TCBR-090-020-S1-P2</t>
  </si>
  <si>
    <t>TCBR-090-020-S2-P2</t>
  </si>
  <si>
    <t>TCBR-090-016-S1-P0</t>
  </si>
  <si>
    <t>TCBR-090-016-S2-P0</t>
  </si>
  <si>
    <t>TCBR-090-016-S1-P1</t>
  </si>
  <si>
    <t>TCBR-090-016-S2-P1</t>
  </si>
  <si>
    <t>TCBR-090-016-S1-P2</t>
  </si>
  <si>
    <t>TCBR-090-016-S2-P2</t>
  </si>
  <si>
    <t>TCBR-090-014-S1-P0</t>
  </si>
  <si>
    <t>TCBR-090-014-S2-P0</t>
  </si>
  <si>
    <t>TCBR-090-014-S1-P1</t>
  </si>
  <si>
    <t>TCBR-090-014-S2-P1</t>
  </si>
  <si>
    <t>TCBR-090-014-S1-P2</t>
  </si>
  <si>
    <t>TCBR-090-014-S2-P2</t>
  </si>
  <si>
    <t>TCBR-090-012-S1-P0</t>
  </si>
  <si>
    <t>TCBR-090-012-S2-P0</t>
  </si>
  <si>
    <t>TCBR-090-012-S1-P1</t>
  </si>
  <si>
    <t>TCBR-090-012-S2-P1</t>
  </si>
  <si>
    <t>TCBR-090-012-S1-P2</t>
  </si>
  <si>
    <t>TCBR-090-012-S2-P2</t>
  </si>
  <si>
    <t>TCBR-090-010-S1-P0</t>
  </si>
  <si>
    <t>TCBR-090-010-S2-P0</t>
  </si>
  <si>
    <t>TCBR-090-010-S1-P1</t>
  </si>
  <si>
    <t>TCBR-090-010-S2-P1</t>
  </si>
  <si>
    <t>TCBR-090-010-S1-P2</t>
  </si>
  <si>
    <t>TCBR-090-010-S2-P2</t>
  </si>
  <si>
    <t>TCBR-090-008-S1-P0</t>
  </si>
  <si>
    <t>TCBR-090-008-S2-P0</t>
  </si>
  <si>
    <t>TCBR-090-008-S1-P1</t>
  </si>
  <si>
    <t>TCBR-090-008-S2-P1</t>
  </si>
  <si>
    <t>TCBR-090-008-S1-P2</t>
  </si>
  <si>
    <t>TCBR-090-008-S2-P2</t>
  </si>
  <si>
    <t>TCBR-090-007-S1-P0</t>
  </si>
  <si>
    <t>TCBR-090-007-S2-P0</t>
  </si>
  <si>
    <t>TCBR-090-007-S1-P1</t>
  </si>
  <si>
    <t>TCBR-090-007-S2-P1</t>
  </si>
  <si>
    <t>TCBR-090-007-S1-P2</t>
  </si>
  <si>
    <t>TCBR-090-007-S2-P2</t>
  </si>
  <si>
    <t>TCBR-090-006-S1-P0</t>
  </si>
  <si>
    <t>TCBR-090-006-S2-P0</t>
  </si>
  <si>
    <t>TCBR-090-006-S1-P1</t>
  </si>
  <si>
    <t>TCBR-090-006-S2-P1</t>
  </si>
  <si>
    <t>TCBR-090-006-S1-P2</t>
  </si>
  <si>
    <t>TCBR-090-006-S2-P2</t>
  </si>
  <si>
    <t>TCBR-090-005-S1-P0</t>
  </si>
  <si>
    <t>TCBR-090-005-S2-P0</t>
  </si>
  <si>
    <t>TCBR-090-005-S1-P1</t>
  </si>
  <si>
    <t>TCBR-090-005-S2-P1</t>
  </si>
  <si>
    <t>TCBR-090-005-S1-P2</t>
  </si>
  <si>
    <t>TCBR-090-005-S2-P2</t>
  </si>
  <si>
    <t>TCBR-090-004-S1-P0</t>
  </si>
  <si>
    <t>TCBR-090-004-S2-P0</t>
  </si>
  <si>
    <t>TCBR-090-004-S1-P1</t>
  </si>
  <si>
    <t>TCBR-090-004-S2-P1</t>
  </si>
  <si>
    <t>TCBR-090-004-S1-P2</t>
  </si>
  <si>
    <t>TCBR-090-004-S2-P2</t>
  </si>
  <si>
    <t>TCBR-090-003-S1-P0</t>
  </si>
  <si>
    <t>TCBR-090-003-S2-P0</t>
  </si>
  <si>
    <t>TCBR-090-003-S1-P1</t>
  </si>
  <si>
    <t>TCBR-090-003-S2-P1</t>
  </si>
  <si>
    <t>TCBR-090-003-S1-P2</t>
  </si>
  <si>
    <t>TCBR-090-003-S2-P2</t>
  </si>
  <si>
    <t>TCBR-120-200-S1-P0</t>
  </si>
  <si>
    <t>TCBR-120-200-S2-P0</t>
  </si>
  <si>
    <t>TCBR-120-200-S1-P1</t>
  </si>
  <si>
    <t>TCBR-120-200-S2-P1</t>
  </si>
  <si>
    <t>TCBR-120-200-S1-P2</t>
  </si>
  <si>
    <t>TCBR-120-200-S2-P2</t>
  </si>
  <si>
    <t>TCBR-120-160-S1-P0</t>
  </si>
  <si>
    <t>TCBR-120-160-S2-P0</t>
  </si>
  <si>
    <t>TCBR-120-160-S1-P1</t>
  </si>
  <si>
    <t>TCBR-120-160-S2-P1</t>
  </si>
  <si>
    <t>TCBR-120-160-S1-P2</t>
  </si>
  <si>
    <t>TCBR-120-160-S2-P2</t>
  </si>
  <si>
    <t>TCBR-120-140-S1-P0</t>
  </si>
  <si>
    <t>TCBR-120-140-S2-P0</t>
  </si>
  <si>
    <t>TCBR-120-140-S1-P1</t>
  </si>
  <si>
    <t>TCBR-120-140-S2-P1</t>
  </si>
  <si>
    <t>TCBR-120-140-S1-P2</t>
  </si>
  <si>
    <t>TCBR-120-140-S2-P2</t>
  </si>
  <si>
    <t>TCBR-120-120-S1-P0</t>
  </si>
  <si>
    <t>TCBR-120-120-S2-P0</t>
  </si>
  <si>
    <t>TCBR-120-120-S1-P1</t>
  </si>
  <si>
    <t>TCBR-120-120-S2-P1</t>
  </si>
  <si>
    <t>TCBR-120-120-S1-P2</t>
  </si>
  <si>
    <t>TCBR-120-120-S2-P2</t>
  </si>
  <si>
    <t>TCBR-120-100-S1-P0</t>
  </si>
  <si>
    <t>TCBR-120-100-S2-P0</t>
  </si>
  <si>
    <t>TCBR-120-100-S1-P1</t>
  </si>
  <si>
    <t>TCBR-120-100-S2-P1</t>
  </si>
  <si>
    <t>TCBR-120-100-S1-P2</t>
  </si>
  <si>
    <t>TCBR-120-100-S2-P2</t>
  </si>
  <si>
    <t>TCBR-120-080-S1-P0</t>
  </si>
  <si>
    <t>TCBR-120-080-S2-P0</t>
  </si>
  <si>
    <t>TCBR-120-080-S1-P1</t>
  </si>
  <si>
    <t>TCBR-120-080-S2-P1</t>
  </si>
  <si>
    <t>TCBR-120-080-S1-P2</t>
  </si>
  <si>
    <t>TCBR-120-080-S2-P2</t>
  </si>
  <si>
    <t>TCBR-120-070-S1-P0</t>
  </si>
  <si>
    <t>TCBR-120-070-S2-P0</t>
  </si>
  <si>
    <t>TCBR-120-070-S1-P1</t>
  </si>
  <si>
    <t>TCBR-120-070-S2-P1</t>
  </si>
  <si>
    <t>TCBR-120-070-S1-P2</t>
  </si>
  <si>
    <t>TCBR-120-070-S2-P2</t>
  </si>
  <si>
    <t>TCBR-120-060-S1-P0</t>
  </si>
  <si>
    <t>TCBR-120-060-S2-P0</t>
  </si>
  <si>
    <t>TCBR-120-060-S1-P1</t>
  </si>
  <si>
    <t>TCBR-120-060-S2-P1</t>
  </si>
  <si>
    <t>TCBR-120-060-S1-P2</t>
  </si>
  <si>
    <t>TCBR-120-060-S2-P2</t>
  </si>
  <si>
    <t>TCBR-120-050-S1-P0</t>
  </si>
  <si>
    <t>TCBR-120-050-S2-P0</t>
  </si>
  <si>
    <t>TCBR-120-050-S1-P1</t>
  </si>
  <si>
    <t>TCBR-120-050-S2-P1</t>
  </si>
  <si>
    <t>TCBR-120-050-S1-P2</t>
  </si>
  <si>
    <t>TCBR-120-050-S2-P2</t>
  </si>
  <si>
    <t>TCBR-120-040-S1-P0</t>
  </si>
  <si>
    <t>TCBR-120-040-S2-P0</t>
  </si>
  <si>
    <t>TCBR-120-040-S1-P1</t>
  </si>
  <si>
    <t>TCBR-120-040-S2-P1</t>
  </si>
  <si>
    <t>TCBR-120-040-S1-P2</t>
  </si>
  <si>
    <t>TCBR-120-040-S2-P2</t>
  </si>
  <si>
    <t>TCBR-120-035-S1-P0</t>
  </si>
  <si>
    <t>TCBR-120-035-S2-P0</t>
  </si>
  <si>
    <t>TCBR-120-035-S1-P1</t>
  </si>
  <si>
    <t>TCBR-120-035-S2-P1</t>
  </si>
  <si>
    <t>TCBR-120-035-S1-P2</t>
  </si>
  <si>
    <t>TCBR-120-035-S2-P2</t>
  </si>
  <si>
    <t>TCBR-120-030-S1-P0</t>
  </si>
  <si>
    <t>TCBR-120-030-S2-P0</t>
  </si>
  <si>
    <t>TCBR-120-030-S1-P1</t>
  </si>
  <si>
    <t>TCBR-120-030-S2-P1</t>
  </si>
  <si>
    <t>TCBR-120-030-S1-P2</t>
  </si>
  <si>
    <t>TCBR-120-030-S2-P2</t>
  </si>
  <si>
    <t>TCBR-120-025-S1-P0</t>
  </si>
  <si>
    <t>TCBR-120-025-S2-P0</t>
  </si>
  <si>
    <t>TCBR-120-025-S1-P1</t>
  </si>
  <si>
    <t>TCBR-120-025-S2-P1</t>
  </si>
  <si>
    <t>TCBR-120-025-S1-P2</t>
  </si>
  <si>
    <t>TCBR-120-025-S2-P2</t>
  </si>
  <si>
    <t>TCBR-120-020-S1-P0</t>
  </si>
  <si>
    <t>TCBR-120-020-S2-P0</t>
  </si>
  <si>
    <t>TCBR-120-020-S1-P1</t>
  </si>
  <si>
    <t>TCBR-120-020-S2-P1</t>
  </si>
  <si>
    <t>TCBR-120-020-S1-P2</t>
  </si>
  <si>
    <t>TCBR-120-020-S2-P2</t>
  </si>
  <si>
    <t>TCBR-120-016-S1-P0</t>
  </si>
  <si>
    <t>TCBR-120-016-S2-P0</t>
  </si>
  <si>
    <t>TCBR-120-016-S1-P1</t>
  </si>
  <si>
    <t>TCBR-120-016-S2-P1</t>
  </si>
  <si>
    <t>TCBR-120-016-S1-P2</t>
  </si>
  <si>
    <t>TCBR-120-016-S2-P2</t>
  </si>
  <si>
    <t>TCBR-120-014-S1-P0</t>
  </si>
  <si>
    <t>TCBR-120-014-S2-P0</t>
  </si>
  <si>
    <t>TCBR-120-014-S1-P1</t>
  </si>
  <si>
    <t>TCBR-120-014-S2-P1</t>
  </si>
  <si>
    <t>TCBR-120-014-S1-P2</t>
  </si>
  <si>
    <t>TCBR-120-014-S2-P2</t>
  </si>
  <si>
    <t>TCBR-120-012-S1-P0</t>
  </si>
  <si>
    <t>TCBR-120-012-S2-P0</t>
  </si>
  <si>
    <t>TCBR-120-012-S1-P1</t>
  </si>
  <si>
    <t>TCBR-120-012-S2-P1</t>
  </si>
  <si>
    <t>TCBR-120-012-S1-P2</t>
  </si>
  <si>
    <t>TCBR-120-012-S2-P2</t>
  </si>
  <si>
    <t>TCBR-120-010-S1-P0</t>
  </si>
  <si>
    <t>TCBR-120-010-S2-P0</t>
  </si>
  <si>
    <t>TCBR-120-010-S1-P1</t>
  </si>
  <si>
    <t>TCBR-120-010-S2-P1</t>
  </si>
  <si>
    <t>TCBR-120-010-S1-P2</t>
  </si>
  <si>
    <t>TCBR-120-010-S2-P2</t>
  </si>
  <si>
    <t>TCBR-120-008-S1-P0</t>
  </si>
  <si>
    <t>TCBR-120-008-S2-P0</t>
  </si>
  <si>
    <t>TCBR-120-008-S1-P1</t>
  </si>
  <si>
    <t>TCBR-120-008-S2-P1</t>
  </si>
  <si>
    <t>TCBR-120-008-S1-P2</t>
  </si>
  <si>
    <t>TCBR-120-008-S2-P2</t>
  </si>
  <si>
    <t>TCBR-120-007-S1-P0</t>
  </si>
  <si>
    <t>TCBR-120-007-S2-P0</t>
  </si>
  <si>
    <t>TCBR-120-007-S1-P1</t>
  </si>
  <si>
    <t>TCBR-120-007-S2-P1</t>
  </si>
  <si>
    <t>TCBR-120-007-S1-P2</t>
  </si>
  <si>
    <t>TCBR-120-007-S2-P2</t>
  </si>
  <si>
    <t>TCBR-120-006-S1-P0</t>
  </si>
  <si>
    <t>TCBR-120-006-S2-P0</t>
  </si>
  <si>
    <t>TCBR-120-006-S1-P1</t>
  </si>
  <si>
    <t>TCBR-120-006-S2-P1</t>
  </si>
  <si>
    <t>TCBR-120-006-S1-P2</t>
  </si>
  <si>
    <t>TCBR-120-006-S2-P2</t>
  </si>
  <si>
    <t>TCBR-120-005-S1-P0</t>
  </si>
  <si>
    <t>TCBR-120-005-S2-P0</t>
  </si>
  <si>
    <t>TCBR-120-005-S1-P1</t>
  </si>
  <si>
    <t>TCBR-120-005-S2-P1</t>
  </si>
  <si>
    <t>TCBR-120-005-S1-P2</t>
  </si>
  <si>
    <t>TCBR-120-005-S2-P2</t>
  </si>
  <si>
    <t>TCBR-120-004-S1-P0</t>
  </si>
  <si>
    <t>TCBR-120-004-S2-P0</t>
  </si>
  <si>
    <t>TCBR-120-004-S1-P1</t>
  </si>
  <si>
    <t>TCBR-120-004-S2-P1</t>
  </si>
  <si>
    <t>TCBR-120-004-S1-P2</t>
  </si>
  <si>
    <t>TCBR-120-004-S2-P2</t>
  </si>
  <si>
    <t>TCBR-120-003-S1-P0</t>
  </si>
  <si>
    <t>TCBR-120-003-S2-P0</t>
  </si>
  <si>
    <t>TCBR-120-003-S1-P1</t>
  </si>
  <si>
    <t>TCBR-120-003-S2-P1</t>
  </si>
  <si>
    <t>TCBR-120-003-S1-P2</t>
  </si>
  <si>
    <t>TCBR-120-003-S2-P2</t>
  </si>
  <si>
    <t>TCE-070-100-S1-P1</t>
  </si>
  <si>
    <t>TCE-070-100-S2-P1</t>
  </si>
  <si>
    <t>TCE-070-100-S1-P2</t>
  </si>
  <si>
    <t>TCE-070-100-S2-P2</t>
  </si>
  <si>
    <t>TCE-070-080-S1-P1</t>
  </si>
  <si>
    <t>TCE-070-080-S2-P1</t>
  </si>
  <si>
    <t>TCE-070-080-S1-P2</t>
  </si>
  <si>
    <t>TCE-070-080-S2-P2</t>
  </si>
  <si>
    <t>TCE-070-070-S1-P1</t>
  </si>
  <si>
    <t>TCE-070-070-S2-P1</t>
  </si>
  <si>
    <t>TCE-070-070-S1-P2</t>
  </si>
  <si>
    <t>TCE-070-070-S2-P2</t>
  </si>
  <si>
    <t>TCE-070-060-S1-P1</t>
  </si>
  <si>
    <t>TCE-070-060-S2-P1</t>
  </si>
  <si>
    <t>TCE-070-060-S1-P2</t>
  </si>
  <si>
    <t>TCE-070-060-S2-P2</t>
  </si>
  <si>
    <t>TCE-070-050-S1-P1</t>
  </si>
  <si>
    <t>TCE-070-050-S2-P1</t>
  </si>
  <si>
    <t>TCE-070-050-S1-P2</t>
  </si>
  <si>
    <t>TCE-070-050-S2-P2</t>
  </si>
  <si>
    <t>TCE-070-040-S1-P1</t>
  </si>
  <si>
    <t>TCE-070-040-S2-P1</t>
  </si>
  <si>
    <t>TCE-070-040-S1-P2</t>
  </si>
  <si>
    <t>TCE-070-040-S2-P2</t>
  </si>
  <si>
    <t>TCE-070-035-S1-P1</t>
  </si>
  <si>
    <t>TCE-070-035-S2-P1</t>
  </si>
  <si>
    <t>TCE-070-035-S1-P2</t>
  </si>
  <si>
    <t>TCE-070-035-S2-P2</t>
  </si>
  <si>
    <t>TCE-070-030-S1-P1</t>
  </si>
  <si>
    <t>TCE-070-030-S2-P1</t>
  </si>
  <si>
    <t>TCE-070-030-S1-P2</t>
  </si>
  <si>
    <t>TCE-070-030-S2-P2</t>
  </si>
  <si>
    <t>TCE-070-025-S1-P1</t>
  </si>
  <si>
    <t>TCE-070-025-S2-P1</t>
  </si>
  <si>
    <t>TCE-070-025-S1-P2</t>
  </si>
  <si>
    <t>TCE-070-025-S2-P2</t>
  </si>
  <si>
    <t>TCE-070-020-S1-P1</t>
  </si>
  <si>
    <t>TCE-070-020-S2-P1</t>
  </si>
  <si>
    <t>TCE-070-020-S1-P2</t>
  </si>
  <si>
    <t>TCE-070-020-S2-P2</t>
  </si>
  <si>
    <t>TCE-070-015-S1-P1</t>
  </si>
  <si>
    <t>TCE-070-015-S2-P1</t>
  </si>
  <si>
    <t>TCE-070-015-S1-P2</t>
  </si>
  <si>
    <t>TCE-070-015-S2-P2</t>
  </si>
  <si>
    <t>TCE-070-010-S1-P1</t>
  </si>
  <si>
    <t>TCE-070-010-S2-P1</t>
  </si>
  <si>
    <t>TCE-070-010-S1-P2</t>
  </si>
  <si>
    <t>TCE-070-010-S2-P2</t>
  </si>
  <si>
    <t>TCE-070-008-S1-P1</t>
  </si>
  <si>
    <t>TCE-070-008-S2-P1</t>
  </si>
  <si>
    <t>TCE-070-008-S1-P2</t>
  </si>
  <si>
    <t>TCE-070-008-S2-P2</t>
  </si>
  <si>
    <t>TCE-070-007-S1-P1</t>
  </si>
  <si>
    <t>TCE-070-007-S2-P1</t>
  </si>
  <si>
    <t>TCE-070-007-S1-P2</t>
  </si>
  <si>
    <t>TCE-070-007-S2-P2</t>
  </si>
  <si>
    <t>TCE-070-006-S1-P1</t>
  </si>
  <si>
    <t>TCE-070-006-S2-P1</t>
  </si>
  <si>
    <t>TCE-070-006-S1-P2</t>
  </si>
  <si>
    <t>TCE-070-006-S2-P2</t>
  </si>
  <si>
    <t>TCE-070-005-S1-P1</t>
  </si>
  <si>
    <t>TCE-070-005-S2-P1</t>
  </si>
  <si>
    <t>TCE-070-005-S1-P2</t>
  </si>
  <si>
    <t>TCE-070-005-S2-P2</t>
  </si>
  <si>
    <t>TCE-070-004-S1-P1</t>
  </si>
  <si>
    <t>TCE-070-004-S2-P1</t>
  </si>
  <si>
    <t>TCE-070-004-S1-P2</t>
  </si>
  <si>
    <t>TCE-070-004-S2-P2</t>
  </si>
  <si>
    <t>TCE-070-003-S1-P1</t>
  </si>
  <si>
    <t>TCE-070-003-S2-P1</t>
  </si>
  <si>
    <t>TCE-070-003-S1-P2</t>
  </si>
  <si>
    <t>TCE-070-003-S2-P2</t>
  </si>
  <si>
    <t>TCE-090-100-S1-P1</t>
  </si>
  <si>
    <t>TCE-090-100-S2-P1</t>
  </si>
  <si>
    <t>TCE-090-100-S1-P2</t>
  </si>
  <si>
    <t>TCE-090-100-S2-P2</t>
  </si>
  <si>
    <t>TCE-090-080-S1-P1</t>
  </si>
  <si>
    <t>TCE-090-080-S2-P1</t>
  </si>
  <si>
    <t>TCE-090-080-S1-P2</t>
  </si>
  <si>
    <t>TCE-090-080-S2-P2</t>
  </si>
  <si>
    <t>TCE-090-070-S1-P1</t>
  </si>
  <si>
    <t>TCE-090-070-S2-P1</t>
  </si>
  <si>
    <t>TCE-090-070-S1-P2</t>
  </si>
  <si>
    <t>TCE-090-070-S2-P2</t>
  </si>
  <si>
    <t>TCE-090-060-S1-P1</t>
  </si>
  <si>
    <t>TCE-090-060-S2-P1</t>
  </si>
  <si>
    <t>TCE-090-060-S1-P2</t>
  </si>
  <si>
    <t>TCE-090-060-S2-P2</t>
  </si>
  <si>
    <t>TCE-090-050-S1-P1</t>
  </si>
  <si>
    <t>TCE-090-050-S2-P1</t>
  </si>
  <si>
    <t>TCE-090-050-S1-P2</t>
  </si>
  <si>
    <t>TCE-090-050-S2-P2</t>
  </si>
  <si>
    <t>TCE-090-040-S1-P1</t>
  </si>
  <si>
    <t>TCE-090-040-S2-P1</t>
  </si>
  <si>
    <t>TCE-090-040-S1-P2</t>
  </si>
  <si>
    <t>TCE-090-040-S2-P2</t>
  </si>
  <si>
    <t>TCE-090-035-S1-P1</t>
  </si>
  <si>
    <t>TCE-090-035-S2-P1</t>
  </si>
  <si>
    <t>TCE-090-035-S1-P2</t>
  </si>
  <si>
    <t>TCE-090-035-S2-P2</t>
  </si>
  <si>
    <t>TCE-090-030-S1-P1</t>
  </si>
  <si>
    <t>TCE-090-030-S2-P1</t>
  </si>
  <si>
    <t>TCE-090-030-S1-P2</t>
  </si>
  <si>
    <t>TCE-090-030-S2-P2</t>
  </si>
  <si>
    <t>TCE-090-025-S1-P1</t>
  </si>
  <si>
    <t>TCE-090-025-S2-P1</t>
  </si>
  <si>
    <t>TCE-090-025-S1-P2</t>
  </si>
  <si>
    <t>TCE-090-025-S2-P2</t>
  </si>
  <si>
    <t>TCE-090-020-S1-P1</t>
  </si>
  <si>
    <t>TCE-090-020-S2-P1</t>
  </si>
  <si>
    <t>TCE-090-020-S1-P2</t>
  </si>
  <si>
    <t>TCE-090-020-S2-P2</t>
  </si>
  <si>
    <t>TCE-090-015-S1-P1</t>
  </si>
  <si>
    <t>TCE-090-015-S2-P1</t>
  </si>
  <si>
    <t>TCE-090-015-S1-P2</t>
  </si>
  <si>
    <t>TCE-090-015-S2-P2</t>
  </si>
  <si>
    <t>TCE-090-010-S1-P1</t>
  </si>
  <si>
    <t>TCE-090-010-S2-P1</t>
  </si>
  <si>
    <t>TCE-090-010-S1-P2</t>
  </si>
  <si>
    <t>TCE-090-010-S2-P2</t>
  </si>
  <si>
    <t>TCE-090-008-S1-P1</t>
  </si>
  <si>
    <t>TCE-090-008-S2-P1</t>
  </si>
  <si>
    <t>TCE-090-008-S1-P2</t>
  </si>
  <si>
    <t>TCE-090-008-S2-P2</t>
  </si>
  <si>
    <t>TCE-090-007-S1-P1</t>
  </si>
  <si>
    <t>TCE-090-007-S2-P1</t>
  </si>
  <si>
    <t>TCE-090-007-S1-P2</t>
  </si>
  <si>
    <t>TCE-090-007-S2-P2</t>
  </si>
  <si>
    <t>TCE-090-006-S1-P1</t>
  </si>
  <si>
    <t>TCE-090-006-S2-P1</t>
  </si>
  <si>
    <t>TCE-090-006-S1-P2</t>
  </si>
  <si>
    <t>TCE-090-006-S2-P2</t>
  </si>
  <si>
    <t>TCE-090-005-S1-P1</t>
  </si>
  <si>
    <t>TCE-090-005-S2-P1</t>
  </si>
  <si>
    <t>TCE-090-005-S1-P2</t>
  </si>
  <si>
    <t>TCE-090-005-S2-P2</t>
  </si>
  <si>
    <t>TCE-090-004-S1-P1</t>
  </si>
  <si>
    <t>TCE-090-004-S2-P1</t>
  </si>
  <si>
    <t>TCE-090-004-S1-P2</t>
  </si>
  <si>
    <t>TCE-090-004-S2-P2</t>
  </si>
  <si>
    <t>TCE-090-003-S1-P1</t>
  </si>
  <si>
    <t>TCE-090-003-S2-P1</t>
  </si>
  <si>
    <t>TCE-090-003-S1-P2</t>
  </si>
  <si>
    <t>TCE-090-003-S2-P2</t>
  </si>
  <si>
    <t>TCE-120-100-S1-P1</t>
  </si>
  <si>
    <t>TCE-120-100-S2-P1</t>
  </si>
  <si>
    <t>TCE-120-100-S1-P2</t>
  </si>
  <si>
    <t>TCE-120-100-S2-P2</t>
  </si>
  <si>
    <t>TCE-120-080-S1-P1</t>
  </si>
  <si>
    <t>TCE-120-080-S2-P1</t>
  </si>
  <si>
    <t>TCE-120-080-S1-P2</t>
  </si>
  <si>
    <t>TCE-120-080-S2-P2</t>
  </si>
  <si>
    <t>TCE-120-070-S1-P1</t>
  </si>
  <si>
    <t>TCE-120-070-S2-P1</t>
  </si>
  <si>
    <t>TCE-120-070-S1-P2</t>
  </si>
  <si>
    <t>TCE-120-070-S2-P2</t>
  </si>
  <si>
    <t>TCE-120-060-S1-P1</t>
  </si>
  <si>
    <t>TCE-120-060-S2-P1</t>
  </si>
  <si>
    <t>TCE-120-060-S1-P2</t>
  </si>
  <si>
    <t>TCE-120-060-S2-P2</t>
  </si>
  <si>
    <t>TCE-120-050-S1-P1</t>
  </si>
  <si>
    <t>TCE-120-050-S2-P1</t>
  </si>
  <si>
    <t>TCE-120-050-S1-P2</t>
  </si>
  <si>
    <t>TCE-120-050-S2-P2</t>
  </si>
  <si>
    <t>TCE-120-040-S1-P1</t>
  </si>
  <si>
    <t>TCE-120-040-S2-P1</t>
  </si>
  <si>
    <t>TCE-120-040-S1-P2</t>
  </si>
  <si>
    <t>TCE-120-040-S2-P2</t>
  </si>
  <si>
    <t>TCE-120-035-S1-P1</t>
  </si>
  <si>
    <t>TCE-120-035-S2-P1</t>
  </si>
  <si>
    <t>TCE-120-035-S1-P2</t>
  </si>
  <si>
    <t>TCE-120-035-S2-P2</t>
  </si>
  <si>
    <t>TCE-120-030-S1-P1</t>
  </si>
  <si>
    <t>TCE-120-030-S2-P1</t>
  </si>
  <si>
    <t>TCE-120-030-S1-P2</t>
  </si>
  <si>
    <t>TCE-120-030-S2-P2</t>
  </si>
  <si>
    <t>TCE-120-025-S1-P1</t>
  </si>
  <si>
    <t>TCE-120-025-S2-P1</t>
  </si>
  <si>
    <t>TCE-120-025-S1-P2</t>
  </si>
  <si>
    <t>TCE-120-025-S2-P2</t>
  </si>
  <si>
    <t>TCE-120-020-S1-P1</t>
  </si>
  <si>
    <t>TCE-120-020-S2-P1</t>
  </si>
  <si>
    <t>TCE-120-020-S1-P2</t>
  </si>
  <si>
    <t>TCE-120-020-S2-P2</t>
  </si>
  <si>
    <t>TCE-120-015-S1-P1</t>
  </si>
  <si>
    <t>TCE-120-015-S2-P1</t>
  </si>
  <si>
    <t>TCE-120-015-S1-P2</t>
  </si>
  <si>
    <t>TCE-120-015-S2-P2</t>
  </si>
  <si>
    <t>TCE-120-010-S1-P1</t>
  </si>
  <si>
    <t>TCE-120-010-S2-P1</t>
  </si>
  <si>
    <t>TCE-120-010-S1-P2</t>
  </si>
  <si>
    <t>TCE-120-010-S2-P2</t>
  </si>
  <si>
    <t>TCE-120-008-S1-P1</t>
  </si>
  <si>
    <t>TCE-120-008-S2-P1</t>
  </si>
  <si>
    <t>TCE-120-008-S1-P2</t>
  </si>
  <si>
    <t>TCE-120-008-S2-P2</t>
  </si>
  <si>
    <t>TCE-120-007-S1-P1</t>
  </si>
  <si>
    <t>TCE-120-007-S2-P1</t>
  </si>
  <si>
    <t>TCE-120-007-S1-P2</t>
  </si>
  <si>
    <t>TCE-120-007-S2-P2</t>
  </si>
  <si>
    <t>TCE-120-006-S1-P1</t>
  </si>
  <si>
    <t>TCE-120-006-S2-P1</t>
  </si>
  <si>
    <t>TCE-120-006-S1-P2</t>
  </si>
  <si>
    <t>TCE-120-006-S2-P2</t>
  </si>
  <si>
    <t>TCE-120-005-S1-P1</t>
  </si>
  <si>
    <t>TCE-120-005-S2-P1</t>
  </si>
  <si>
    <t>TCE-120-005-S1-P2</t>
  </si>
  <si>
    <t>TCE-120-005-S2-P2</t>
  </si>
  <si>
    <t>TCE-120-004-S1-P1</t>
  </si>
  <si>
    <t>TCE-120-004-S2-P1</t>
  </si>
  <si>
    <t>TCE-120-004-S1-P2</t>
  </si>
  <si>
    <t>TCE-120-004-S2-P2</t>
  </si>
  <si>
    <t>TCE-120-003-S1-P1</t>
  </si>
  <si>
    <t>TCE-120-003-S2-P1</t>
  </si>
  <si>
    <t>TCE-120-003-S1-P2</t>
  </si>
  <si>
    <t>TCE-120-003-S2-P2</t>
  </si>
  <si>
    <t>TCE-155-100-S1-P1</t>
  </si>
  <si>
    <t>TCE-155-100-S2-P1</t>
  </si>
  <si>
    <t>TCE-155-100-S1-P2</t>
  </si>
  <si>
    <t>TCE-155-100-S2-P2</t>
  </si>
  <si>
    <t>TCE-155-080-S1-P1</t>
  </si>
  <si>
    <t>TCE-155-080-S2-P1</t>
  </si>
  <si>
    <t>TCE-155-080-S1-P2</t>
  </si>
  <si>
    <t>TCE-155-080-S2-P2</t>
  </si>
  <si>
    <t>TCE-155-070-S1-P1</t>
  </si>
  <si>
    <t>TCE-155-070-S2-P1</t>
  </si>
  <si>
    <t>TCE-155-070-S1-P2</t>
  </si>
  <si>
    <t>TCE-155-070-S2-P2</t>
  </si>
  <si>
    <t>TCE-155-060-S1-P1</t>
  </si>
  <si>
    <t>TCE-155-060-S2-P1</t>
  </si>
  <si>
    <t>TCE-155-060-S1-P2</t>
  </si>
  <si>
    <t>TCE-155-060-S2-P2</t>
  </si>
  <si>
    <t>TCE-155-050-S1-P1</t>
  </si>
  <si>
    <t>TCE-155-050-S2-P1</t>
  </si>
  <si>
    <t>TCE-155-050-S1-P2</t>
  </si>
  <si>
    <t>TCE-155-050-S2-P2</t>
  </si>
  <si>
    <t>TCE-155-040-S1-P1</t>
  </si>
  <si>
    <t>TCE-155-040-S2-P1</t>
  </si>
  <si>
    <t>TCE-155-040-S1-P2</t>
  </si>
  <si>
    <t>TCE-155-040-S2-P2</t>
  </si>
  <si>
    <t>TCE-155-035-S1-P1</t>
  </si>
  <si>
    <t>TCE-155-035-S2-P1</t>
  </si>
  <si>
    <t>TCE-155-035-S1-P2</t>
  </si>
  <si>
    <t>TCE-155-035-S2-P2</t>
  </si>
  <si>
    <t>TCE-155-030-S1-P1</t>
  </si>
  <si>
    <t>TCE-155-030-S2-P1</t>
  </si>
  <si>
    <t>TCE-155-030-S1-P2</t>
  </si>
  <si>
    <t>TCE-155-030-S2-P2</t>
  </si>
  <si>
    <t>TCE-155-025-S1-P1</t>
  </si>
  <si>
    <t>TCE-155-025-S2-P1</t>
  </si>
  <si>
    <t>TCE-155-025-S1-P2</t>
  </si>
  <si>
    <t>TCE-155-025-S2-P2</t>
  </si>
  <si>
    <t>TCE-155-020-S1-P1</t>
  </si>
  <si>
    <t>TCE-155-020-S2-P1</t>
  </si>
  <si>
    <t>TCE-155-020-S1-P2</t>
  </si>
  <si>
    <t>TCE-155-020-S2-P2</t>
  </si>
  <si>
    <t>TCE-155-015-S1-P1</t>
  </si>
  <si>
    <t>TCE-155-015-S2-P1</t>
  </si>
  <si>
    <t>TCE-155-015-S1-P2</t>
  </si>
  <si>
    <t>TCE-155-015-S2-P2</t>
  </si>
  <si>
    <t>TCE-155-010-S1-P1</t>
  </si>
  <si>
    <t>TCE-155-010-S2-P1</t>
  </si>
  <si>
    <t>TCE-155-010-S1-P2</t>
  </si>
  <si>
    <t>TCE-155-010-S2-P2</t>
  </si>
  <si>
    <t>TCE-155-008-S1-P1</t>
  </si>
  <si>
    <t>TCE-155-008-S2-P1</t>
  </si>
  <si>
    <t>TCE-155-008-S1-P2</t>
  </si>
  <si>
    <t>TCE-155-008-S2-P2</t>
  </si>
  <si>
    <t>TCE-155-007-S1-P1</t>
  </si>
  <si>
    <t>TCE-155-007-S2-P1</t>
  </si>
  <si>
    <t>TCE-155-007-S1-P2</t>
  </si>
  <si>
    <t>TCE-155-007-S2-P2</t>
  </si>
  <si>
    <t>TCE-155-006-S1-P1</t>
  </si>
  <si>
    <t>TCE-155-006-S2-P1</t>
  </si>
  <si>
    <t>TCE-155-006-S1-P2</t>
  </si>
  <si>
    <t>TCE-155-006-S2-P2</t>
  </si>
  <si>
    <t>TCE-155-005-S1-P1</t>
  </si>
  <si>
    <t>TCE-155-005-S2-P1</t>
  </si>
  <si>
    <t>TCE-155-005-S1-P2</t>
  </si>
  <si>
    <t>TCE-155-005-S2-P2</t>
  </si>
  <si>
    <t>TCE-155-004-S1-P1</t>
  </si>
  <si>
    <t>TCE-155-004-S2-P1</t>
  </si>
  <si>
    <t>TCE-155-004-S1-P2</t>
  </si>
  <si>
    <t>TCE-155-004-S2-P2</t>
  </si>
  <si>
    <t>TCE-155-003-S1-P1</t>
  </si>
  <si>
    <t>TCE-155-003-S2-P1</t>
  </si>
  <si>
    <t>TCE-155-003-S1-P2</t>
  </si>
  <si>
    <t>TCE-155-003-S2-P2</t>
  </si>
  <si>
    <t>Shop Link</t>
  </si>
  <si>
    <t>Im Webshop</t>
  </si>
  <si>
    <r>
      <rPr>
        <sz val="8"/>
        <color theme="1"/>
        <rFont val="Helvetica"/>
        <family val="3"/>
      </rPr>
      <t xml:space="preserve">unverbindliche 
ohne MwSt / Transport
</t>
    </r>
    <r>
      <rPr>
        <b/>
        <sz val="11"/>
        <color theme="1"/>
        <rFont val="Helvetica"/>
        <family val="3"/>
      </rPr>
      <t>[EUR]</t>
    </r>
  </si>
  <si>
    <t xml:space="preserve">shop.oxni.ch </t>
  </si>
  <si>
    <t>- In der PGOptionList finden Sie Richtpreise auch für Produkte die noch nicht im Webshop sind</t>
  </si>
  <si>
    <t>- Die aktuell gültigen Preise können dem Webshop entnommen werden!</t>
  </si>
  <si>
    <t>nein</t>
  </si>
  <si>
    <t>ja</t>
  </si>
  <si>
    <t>Über diesen Link können die Getriebe direkt bestellt werden.</t>
  </si>
  <si>
    <t>Ist das Getriebe im Webshop verfügbar, dann verweist der Link direkt zum Getriebe im Webshop.</t>
  </si>
  <si>
    <t xml:space="preserve">Wir arbeiten daran die Auswahl im Webshop laufend zu erweitern. Momentan sind nur Getriebe mit Passfeder für die Abtriebswelle gelistet. </t>
  </si>
  <si>
    <t>Sollte Ihre Variante nicht verfügbar sein kann mit dem Link "Auf Anfrage" direkt eine Nachricht an uns gesendet werden. Wir werden uns danach umgehend bei Ihnen melden.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</si>
</sst>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807]d/\ mmmm\ yyyy;@"/>
    <numFmt numFmtId="165" formatCode="[$EUR]\ #,##0.00;[$EUR]\ \-#,##0.00"/>
  </numFmts>
  <fonts count="17" x14ac:knownFonts="1">
    <font>
      <sz val="11"/>
      <color theme="1"/>
      <name val="Helvetica"/>
      <family val="2"/>
    </font>
    <font>
      <b/>
      <sz val="11"/>
      <color theme="1"/>
      <name val="Helvetica"/>
      <family val="2"/>
    </font>
    <font>
      <u/>
      <sz val="11"/>
      <color theme="10"/>
      <name val="Helvetica"/>
      <family val="2"/>
    </font>
    <font>
      <sz val="11"/>
      <color theme="1"/>
      <name val="Helvetica"/>
      <family val="3"/>
    </font>
    <font>
      <b/>
      <sz val="11"/>
      <color theme="1"/>
      <name val="Helvetica"/>
      <family val="3"/>
    </font>
    <font>
      <sz val="8"/>
      <color theme="1"/>
      <name val="Helvetica"/>
      <family val="3"/>
    </font>
    <font>
      <b/>
      <sz val="11"/>
      <color theme="1"/>
      <name val="Arial"/>
      <family val="2"/>
    </font>
    <font>
      <b/>
      <sz val="12"/>
      <color theme="1"/>
      <name val="Wingdings"/>
      <charset val="2"/>
    </font>
    <font>
      <sz val="11"/>
      <color theme="0"/>
      <name val="Helvetica"/>
      <family val="2"/>
    </font>
    <font>
      <sz val="11"/>
      <color theme="0"/>
      <name val="Helvetica"/>
      <family val="3"/>
    </font>
    <font>
      <sz val="11"/>
      <name val="Helvetica"/>
      <family val="2"/>
    </font>
    <font>
      <b/>
      <sz val="11"/>
      <name val="Helvetica"/>
      <family val="3"/>
    </font>
    <font>
      <b/>
      <sz val="12"/>
      <name val="Wingdings"/>
      <charset val="2"/>
    </font>
    <font>
      <u/>
      <sz val="11"/>
      <color theme="10"/>
      <name val="Helvetica"/>
      <family val="3"/>
    </font>
    <font>
      <sz val="11"/>
      <name val="Helvetica"/>
      <family val="3"/>
    </font>
    <font>
      <u/>
      <sz val="11"/>
      <color rgb="FF6B7D59"/>
      <name val="Helvetica"/>
      <family val="3"/>
    </font>
    <font>
      <u/>
      <sz val="11"/>
      <color rgb="FF6B7D59"/>
      <name val="Helvetic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B7D59"/>
        <bgColor indexed="64"/>
      </patternFill>
    </fill>
    <fill>
      <patternFill patternType="solid">
        <fgColor rgb="FFA9B79C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3" fillId="0" borderId="0" xfId="0" applyFont="1"/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0" fillId="0" borderId="4" xfId="0" applyBorder="1"/>
    <xf numFmtId="0" fontId="0" fillId="0" borderId="1" xfId="0" applyBorder="1"/>
    <xf numFmtId="0" fontId="0" fillId="0" borderId="2" xfId="0" applyBorder="1"/>
    <xf numFmtId="0" fontId="4" fillId="0" borderId="5" xfId="0" applyFont="1" applyBorder="1" applyAlignment="1">
      <alignment wrapText="1"/>
    </xf>
    <xf numFmtId="0" fontId="4" fillId="0" borderId="6" xfId="0" applyFont="1" applyBorder="1"/>
    <xf numFmtId="0" fontId="4" fillId="0" borderId="7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0" fillId="0" borderId="9" xfId="0" applyBorder="1"/>
    <xf numFmtId="0" fontId="0" fillId="0" borderId="10" xfId="0" applyBorder="1"/>
    <xf numFmtId="0" fontId="3" fillId="0" borderId="0" xfId="0" applyFont="1" applyAlignment="1">
      <alignment horizontal="left"/>
    </xf>
    <xf numFmtId="0" fontId="2" fillId="0" borderId="0" xfId="1" applyAlignment="1"/>
    <xf numFmtId="0" fontId="0" fillId="0" borderId="0" xfId="0" quotePrefix="1"/>
    <xf numFmtId="0" fontId="4" fillId="0" borderId="11" xfId="0" applyFont="1" applyBorder="1" applyAlignment="1">
      <alignment wrapText="1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14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7" xfId="0" applyFont="1" applyBorder="1" applyAlignment="1">
      <alignment wrapText="1"/>
    </xf>
    <xf numFmtId="0" fontId="3" fillId="0" borderId="15" xfId="0" applyFont="1" applyBorder="1"/>
    <xf numFmtId="0" fontId="3" fillId="0" borderId="9" xfId="0" applyFont="1" applyBorder="1"/>
    <xf numFmtId="0" fontId="3" fillId="0" borderId="9" xfId="0" quotePrefix="1" applyFont="1" applyBorder="1"/>
    <xf numFmtId="0" fontId="3" fillId="0" borderId="10" xfId="0" applyFont="1" applyBorder="1"/>
    <xf numFmtId="0" fontId="3" fillId="0" borderId="10" xfId="0" quotePrefix="1" applyFont="1" applyBorder="1"/>
    <xf numFmtId="0" fontId="3" fillId="0" borderId="0" xfId="0" applyFont="1" applyAlignment="1">
      <alignment wrapText="1"/>
    </xf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center"/>
    </xf>
    <xf numFmtId="1" fontId="0" fillId="3" borderId="0" xfId="0" applyNumberFormat="1" applyFill="1"/>
    <xf numFmtId="0" fontId="8" fillId="0" borderId="0" xfId="0" applyFont="1"/>
    <xf numFmtId="0" fontId="4" fillId="0" borderId="0" xfId="0" applyFont="1" applyFill="1" applyBorder="1" applyAlignment="1">
      <alignment wrapText="1"/>
    </xf>
    <xf numFmtId="0" fontId="8" fillId="0" borderId="10" xfId="0" applyFont="1" applyBorder="1"/>
    <xf numFmtId="0" fontId="0" fillId="0" borderId="19" xfId="0" applyBorder="1"/>
    <xf numFmtId="0" fontId="0" fillId="0" borderId="21" xfId="0" applyBorder="1"/>
    <xf numFmtId="0" fontId="0" fillId="0" borderId="24" xfId="0" applyBorder="1"/>
    <xf numFmtId="0" fontId="9" fillId="0" borderId="10" xfId="0" applyFont="1" applyBorder="1"/>
    <xf numFmtId="0" fontId="9" fillId="0" borderId="24" xfId="0" applyFont="1" applyBorder="1"/>
    <xf numFmtId="0" fontId="4" fillId="0" borderId="18" xfId="0" applyFont="1" applyBorder="1"/>
    <xf numFmtId="0" fontId="0" fillId="0" borderId="20" xfId="0" applyBorder="1"/>
    <xf numFmtId="0" fontId="0" fillId="0" borderId="21" xfId="0" applyBorder="1" applyAlignment="1">
      <alignment vertical="top"/>
    </xf>
    <xf numFmtId="0" fontId="7" fillId="0" borderId="22" xfId="0" applyFont="1" applyBorder="1"/>
    <xf numFmtId="0" fontId="3" fillId="0" borderId="21" xfId="0" applyFont="1" applyBorder="1"/>
    <xf numFmtId="0" fontId="3" fillId="0" borderId="23" xfId="0" applyFont="1" applyBorder="1"/>
    <xf numFmtId="0" fontId="7" fillId="0" borderId="25" xfId="0" applyFont="1" applyBorder="1"/>
    <xf numFmtId="0" fontId="0" fillId="0" borderId="23" xfId="0" applyBorder="1"/>
    <xf numFmtId="0" fontId="8" fillId="0" borderId="24" xfId="0" applyFont="1" applyBorder="1"/>
    <xf numFmtId="0" fontId="4" fillId="0" borderId="0" xfId="0" applyFont="1" applyAlignment="1">
      <alignment wrapText="1"/>
    </xf>
    <xf numFmtId="0" fontId="0" fillId="2" borderId="10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10" fillId="0" borderId="19" xfId="0" applyFont="1" applyBorder="1"/>
    <xf numFmtId="0" fontId="10" fillId="0" borderId="10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20" xfId="0" applyFont="1" applyBorder="1"/>
    <xf numFmtId="0" fontId="10" fillId="0" borderId="10" xfId="0" applyFont="1" applyBorder="1"/>
    <xf numFmtId="0" fontId="10" fillId="0" borderId="22" xfId="0" applyFont="1" applyBorder="1"/>
    <xf numFmtId="0" fontId="10" fillId="0" borderId="24" xfId="0" applyFont="1" applyBorder="1"/>
    <xf numFmtId="0" fontId="10" fillId="0" borderId="25" xfId="0" applyFont="1" applyBorder="1"/>
    <xf numFmtId="0" fontId="12" fillId="0" borderId="22" xfId="0" applyFont="1" applyBorder="1"/>
    <xf numFmtId="2" fontId="10" fillId="0" borderId="0" xfId="0" applyNumberFormat="1" applyFont="1"/>
    <xf numFmtId="0" fontId="12" fillId="0" borderId="25" xfId="0" applyFont="1" applyBorder="1"/>
    <xf numFmtId="0" fontId="11" fillId="0" borderId="0" xfId="0" applyFont="1"/>
    <xf numFmtId="0" fontId="9" fillId="0" borderId="0" xfId="0" applyFont="1"/>
    <xf numFmtId="0" fontId="9" fillId="0" borderId="27" xfId="0" applyFont="1" applyBorder="1"/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8" fillId="0" borderId="27" xfId="0" applyFont="1" applyBorder="1"/>
    <xf numFmtId="164" fontId="0" fillId="0" borderId="0" xfId="0" applyNumberFormat="1" applyAlignment="1">
      <alignment horizontal="center"/>
    </xf>
    <xf numFmtId="0" fontId="10" fillId="0" borderId="0" xfId="0" applyFont="1" applyFill="1"/>
    <xf numFmtId="0" fontId="0" fillId="0" borderId="0" xfId="0" applyFill="1"/>
    <xf numFmtId="0" fontId="4" fillId="0" borderId="1" xfId="0" applyFont="1" applyBorder="1" applyAlignment="1">
      <alignment horizontal="left" wrapText="1"/>
    </xf>
    <xf numFmtId="164" fontId="0" fillId="0" borderId="0" xfId="0" applyNumberFormat="1" applyAlignment="1"/>
    <xf numFmtId="0" fontId="0" fillId="0" borderId="0" xfId="0" applyBorder="1"/>
    <xf numFmtId="0" fontId="8" fillId="0" borderId="28" xfId="0" applyFont="1" applyBorder="1"/>
    <xf numFmtId="49" fontId="13" fillId="0" borderId="0" xfId="1" applyNumberFormat="1" applyFont="1"/>
    <xf numFmtId="0" fontId="10" fillId="0" borderId="0" xfId="0" applyFont="1" applyBorder="1"/>
    <xf numFmtId="0" fontId="12" fillId="0" borderId="0" xfId="0" applyFont="1" applyBorder="1"/>
    <xf numFmtId="0" fontId="2" fillId="0" borderId="0" xfId="1"/>
    <xf numFmtId="0" fontId="3" fillId="0" borderId="9" xfId="0" applyFont="1" applyBorder="1" applyAlignment="1">
      <alignment horizontal="center"/>
    </xf>
    <xf numFmtId="0" fontId="4" fillId="0" borderId="5" xfId="0" applyFont="1" applyBorder="1" applyAlignment="1">
      <alignment horizontal="left" wrapText="1"/>
    </xf>
    <xf numFmtId="165" fontId="0" fillId="0" borderId="9" xfId="0" applyNumberFormat="1" applyBorder="1"/>
    <xf numFmtId="0" fontId="3" fillId="0" borderId="0" xfId="0" applyFont="1" applyBorder="1" applyAlignment="1">
      <alignment horizontal="center"/>
    </xf>
    <xf numFmtId="165" fontId="0" fillId="0" borderId="0" xfId="0" applyNumberFormat="1" applyBorder="1"/>
    <xf numFmtId="165" fontId="0" fillId="0" borderId="10" xfId="0" applyNumberFormat="1" applyBorder="1"/>
    <xf numFmtId="0" fontId="9" fillId="0" borderId="19" xfId="0" applyFont="1" applyBorder="1"/>
    <xf numFmtId="0" fontId="10" fillId="0" borderId="33" xfId="0" applyFont="1" applyBorder="1"/>
    <xf numFmtId="0" fontId="10" fillId="0" borderId="34" xfId="0" applyFont="1" applyBorder="1"/>
    <xf numFmtId="0" fontId="9" fillId="0" borderId="34" xfId="0" applyFont="1" applyBorder="1"/>
    <xf numFmtId="0" fontId="14" fillId="0" borderId="0" xfId="0" applyFont="1" applyBorder="1"/>
    <xf numFmtId="0" fontId="10" fillId="0" borderId="35" xfId="0" applyFont="1" applyBorder="1"/>
    <xf numFmtId="0" fontId="10" fillId="0" borderId="36" xfId="0" applyFont="1" applyBorder="1"/>
    <xf numFmtId="0" fontId="10" fillId="5" borderId="10" xfId="0" applyFont="1" applyFill="1" applyBorder="1"/>
    <xf numFmtId="2" fontId="10" fillId="5" borderId="10" xfId="0" applyNumberFormat="1" applyFont="1" applyFill="1" applyBorder="1"/>
    <xf numFmtId="0" fontId="10" fillId="5" borderId="19" xfId="0" applyFont="1" applyFill="1" applyBorder="1"/>
    <xf numFmtId="2" fontId="10" fillId="5" borderId="19" xfId="0" applyNumberFormat="1" applyFont="1" applyFill="1" applyBorder="1"/>
    <xf numFmtId="0" fontId="10" fillId="5" borderId="24" xfId="0" applyFont="1" applyFill="1" applyBorder="1"/>
    <xf numFmtId="2" fontId="10" fillId="5" borderId="24" xfId="0" applyNumberFormat="1" applyFont="1" applyFill="1" applyBorder="1"/>
    <xf numFmtId="2" fontId="10" fillId="0" borderId="34" xfId="0" applyNumberFormat="1" applyFont="1" applyBorder="1"/>
    <xf numFmtId="0" fontId="15" fillId="0" borderId="1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5" fillId="0" borderId="0" xfId="1" applyFont="1"/>
    <xf numFmtId="49" fontId="15" fillId="0" borderId="0" xfId="1" applyNumberFormat="1" applyFont="1"/>
    <xf numFmtId="0" fontId="16" fillId="0" borderId="0" xfId="1" applyFont="1"/>
    <xf numFmtId="0" fontId="0" fillId="0" borderId="0" xfId="0" quotePrefix="1" applyAlignment="1">
      <alignment horizontal="left" vertical="top" wrapText="1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quotePrefix="1" applyAlignment="1">
      <alignment horizontal="left" vertical="top" wrapText="1"/>
    </xf>
    <xf numFmtId="0" fontId="10" fillId="4" borderId="21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/>
    </xf>
    <xf numFmtId="0" fontId="10" fillId="4" borderId="24" xfId="0" applyFont="1" applyFill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0" fillId="0" borderId="0" xfId="0" applyAlignment="1">
      <alignment horizontal="left" vertical="top" wrapText="1"/>
    </xf>
    <xf numFmtId="0" fontId="10" fillId="4" borderId="18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0" fillId="2" borderId="10" xfId="0" applyFill="1" applyBorder="1" applyAlignment="1" applyProtection="1">
      <alignment horizontal="center" vertical="top" wrapText="1"/>
      <protection locked="0"/>
    </xf>
    <xf numFmtId="0" fontId="0" fillId="2" borderId="24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11" fillId="0" borderId="26" xfId="0" applyFont="1" applyBorder="1" applyAlignment="1">
      <alignment horizontal="center"/>
    </xf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0" fontId="4" fillId="0" borderId="1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3" fillId="0" borderId="0" xfId="0" applyFont="1" applyAlignment="1">
      <alignment horizontal="left"/>
    </xf>
    <xf numFmtId="0" fontId="2" fillId="0" borderId="0" xfId="1" applyFill="1" applyAlignment="1">
      <alignment horizontal="center"/>
    </xf>
    <xf numFmtId="0" fontId="0" fillId="0" borderId="0" xfId="0" quotePrefix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2" fillId="0" borderId="0" xfId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0" borderId="0" xfId="0" applyAlignment="1"/>
  </cellXfs>
  <cellStyles count="2">
    <cellStyle name="Hyperlink" xfId="1" builtinId="8"/>
    <cellStyle name="Normal" xfId="0" builtinId="0"/>
  </cellStyles>
  <dxfs count="1">
    <dxf>
      <fill>
        <patternFill>
          <bgColor rgb="FF6B7D59"/>
        </patternFill>
      </fill>
    </dxf>
  </dxfs>
  <tableStyles count="0" defaultTableStyle="TableStyleMedium2" defaultPivotStyle="PivotStyleLight16"/>
  <colors>
    <mruColors>
      <color rgb="FF6B7D59"/>
      <color rgb="FFA9B7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Auswahlhilfe!A1"/><Relationship Id="rId2" Type="http://schemas.openxmlformats.org/officeDocument/2006/relationships/hyperlink" Target="#PGOptionList!A1"/><Relationship Id="rId1" Type="http://schemas.openxmlformats.org/officeDocument/2006/relationships/hyperlink" Target="#PGMountLis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PGOptionList!A1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048000" y="1990725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Flanschabmessung suchen</a:t>
          </a: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4</xdr:col>
      <xdr:colOff>0</xdr:colOff>
      <xdr:row>10</xdr:row>
      <xdr:rowOff>0</xdr:rowOff>
    </xdr:to>
    <xdr:sp macro="" textlink="">
      <xdr:nvSpPr>
        <xdr:cNvPr id="13" name="Rectangle: Rounded Corner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3048000" y="1447800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Spezifisches</a:t>
          </a:r>
          <a:r>
            <a:rPr lang="de-CH" sz="1100" baseline="0"/>
            <a:t> Getriebe</a:t>
          </a:r>
          <a:r>
            <a:rPr lang="de-CH" sz="1100"/>
            <a:t> suchen</a:t>
          </a:r>
        </a:p>
      </xdr:txBody>
    </xdr:sp>
    <xdr:clientData/>
  </xdr:twoCellAnchor>
  <xdr:twoCellAnchor>
    <xdr:from>
      <xdr:col>2</xdr:col>
      <xdr:colOff>0</xdr:colOff>
      <xdr:row>5</xdr:row>
      <xdr:rowOff>0</xdr:rowOff>
    </xdr:from>
    <xdr:to>
      <xdr:col>4</xdr:col>
      <xdr:colOff>0</xdr:colOff>
      <xdr:row>7</xdr:row>
      <xdr:rowOff>0</xdr:rowOff>
    </xdr:to>
    <xdr:sp macro="" textlink="">
      <xdr:nvSpPr>
        <xdr:cNvPr id="14" name="Rectangle: Rounded Corners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3048000" y="904875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Auswahlhilfe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171450</xdr:rowOff>
    </xdr:from>
    <xdr:to>
      <xdr:col>7</xdr:col>
      <xdr:colOff>400050</xdr:colOff>
      <xdr:row>2</xdr:row>
      <xdr:rowOff>171450</xdr:rowOff>
    </xdr:to>
    <xdr:sp macro="" textlink="">
      <xdr:nvSpPr>
        <xdr:cNvPr id="5" name="Rectangle: Rounded Corner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847975" y="171450"/>
          <a:ext cx="2343150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zurück</a:t>
          </a:r>
        </a:p>
      </xdr:txBody>
    </xdr:sp>
    <xdr:clientData/>
  </xdr:twoCellAnchor>
  <xdr:twoCellAnchor>
    <xdr:from>
      <xdr:col>19</xdr:col>
      <xdr:colOff>523875</xdr:colOff>
      <xdr:row>5</xdr:row>
      <xdr:rowOff>19050</xdr:rowOff>
    </xdr:from>
    <xdr:to>
      <xdr:col>21</xdr:col>
      <xdr:colOff>352425</xdr:colOff>
      <xdr:row>6</xdr:row>
      <xdr:rowOff>190500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125450" y="933450"/>
          <a:ext cx="1104900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Alle Lösungen anschauen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590550</xdr:colOff>
      <xdr:row>0</xdr:row>
      <xdr:rowOff>161925</xdr:rowOff>
    </xdr:from>
    <xdr:to>
      <xdr:col>22</xdr:col>
      <xdr:colOff>168583</xdr:colOff>
      <xdr:row>4</xdr:row>
      <xdr:rowOff>53265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0" y="161925"/>
          <a:ext cx="1492558" cy="615240"/>
        </a:xfrm>
        <a:prstGeom prst="rect">
          <a:avLst/>
        </a:prstGeom>
      </xdr:spPr>
    </xdr:pic>
    <xdr:clientData/>
  </xdr:twoCellAnchor>
  <xdr:twoCellAnchor>
    <xdr:from>
      <xdr:col>4</xdr:col>
      <xdr:colOff>504825</xdr:colOff>
      <xdr:row>2</xdr:row>
      <xdr:rowOff>0</xdr:rowOff>
    </xdr:from>
    <xdr:to>
      <xdr:col>5</xdr:col>
      <xdr:colOff>781050</xdr:colOff>
      <xdr:row>4</xdr:row>
      <xdr:rowOff>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105275" y="361950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zurück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333375</xdr:colOff>
      <xdr:row>0</xdr:row>
      <xdr:rowOff>142875</xdr:rowOff>
    </xdr:from>
    <xdr:to>
      <xdr:col>15</xdr:col>
      <xdr:colOff>87875</xdr:colOff>
      <xdr:row>4</xdr:row>
      <xdr:rowOff>13364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5"/>
          <a:ext cx="1488050" cy="594389"/>
        </a:xfrm>
        <a:prstGeom prst="rect">
          <a:avLst/>
        </a:prstGeom>
      </xdr:spPr>
    </xdr:pic>
    <xdr:clientData/>
  </xdr:twoCellAnchor>
  <xdr:twoCellAnchor>
    <xdr:from>
      <xdr:col>3</xdr:col>
      <xdr:colOff>390525</xdr:colOff>
      <xdr:row>2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657600" y="361950"/>
          <a:ext cx="2028825" cy="361950"/>
        </a:xfrm>
        <a:prstGeom prst="roundRect">
          <a:avLst/>
        </a:prstGeom>
        <a:solidFill>
          <a:srgbClr val="6B7D59"/>
        </a:solidFill>
        <a:ln>
          <a:solidFill>
            <a:srgbClr val="A9B79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/>
            <a:t>zurück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xni.ch/Manuals/GearKo%20Gearbox.pdf" TargetMode="External"/><Relationship Id="rId2" Type="http://schemas.openxmlformats.org/officeDocument/2006/relationships/hyperlink" Target="tel:+41787242221" TargetMode="External"/><Relationship Id="rId1" Type="http://schemas.openxmlformats.org/officeDocument/2006/relationships/hyperlink" Target="mailto:info@oxni.ch?subject=Anfrage%20zu%20301001,%20AKD-P00306-NBCC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+41787242221" TargetMode="External"/><Relationship Id="rId1" Type="http://schemas.openxmlformats.org/officeDocument/2006/relationships/hyperlink" Target="mailto:info@oxni.ch?subject=Anfrage%20zu%20301001,%20AKD-P00306-NBCC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oxni.ch" TargetMode="External"/><Relationship Id="rId1" Type="http://schemas.openxmlformats.org/officeDocument/2006/relationships/hyperlink" Target="http://www.oxni.ch/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info@oxni.ch" TargetMode="External"/><Relationship Id="rId1" Type="http://schemas.openxmlformats.org/officeDocument/2006/relationships/hyperlink" Target="http://www.oxni.c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0FD1-F678-40A0-84CA-2DC7A87114F9}">
  <sheetPr codeName="Sheet2"/>
  <dimension ref="A1:F11"/>
  <sheetViews>
    <sheetView workbookViewId="0">
      <selection activeCell="E6" sqref="E6:F12"/>
    </sheetView>
  </sheetViews>
  <sheetFormatPr defaultRowHeight="14.25" x14ac:dyDescent="0.2"/>
  <cols>
    <col min="1" max="1" width="11" bestFit="1" customWidth="1"/>
    <col min="2" max="2" width="20.25" bestFit="1" customWidth="1"/>
    <col min="3" max="3" width="18.625" bestFit="1" customWidth="1"/>
    <col min="4" max="4" width="35.75" bestFit="1" customWidth="1"/>
  </cols>
  <sheetData>
    <row r="1" spans="1:6" x14ac:dyDescent="0.2">
      <c r="A1" t="s">
        <v>239</v>
      </c>
    </row>
    <row r="3" spans="1:6" x14ac:dyDescent="0.2">
      <c r="A3" t="s">
        <v>2</v>
      </c>
    </row>
    <row r="5" spans="1:6" x14ac:dyDescent="0.2">
      <c r="A5" t="s">
        <v>0</v>
      </c>
      <c r="B5" t="s">
        <v>3</v>
      </c>
    </row>
    <row r="6" spans="1:6" x14ac:dyDescent="0.2">
      <c r="A6" t="s">
        <v>1</v>
      </c>
      <c r="B6" t="s">
        <v>4</v>
      </c>
      <c r="C6" t="s">
        <v>6</v>
      </c>
      <c r="E6" t="s">
        <v>8</v>
      </c>
      <c r="F6" t="s">
        <v>17</v>
      </c>
    </row>
    <row r="7" spans="1:6" x14ac:dyDescent="0.2">
      <c r="B7" t="s">
        <v>5</v>
      </c>
      <c r="C7" t="s">
        <v>7</v>
      </c>
      <c r="D7" t="s">
        <v>13</v>
      </c>
      <c r="E7" t="s">
        <v>15</v>
      </c>
      <c r="F7" t="s">
        <v>16</v>
      </c>
    </row>
    <row r="8" spans="1:6" x14ac:dyDescent="0.2">
      <c r="D8" t="s">
        <v>14</v>
      </c>
      <c r="E8" t="s">
        <v>18</v>
      </c>
      <c r="F8" t="s">
        <v>19</v>
      </c>
    </row>
    <row r="9" spans="1:6" x14ac:dyDescent="0.2">
      <c r="D9" t="s">
        <v>9</v>
      </c>
      <c r="E9" t="s">
        <v>12</v>
      </c>
    </row>
    <row r="10" spans="1:6" x14ac:dyDescent="0.2">
      <c r="D10" t="s">
        <v>10</v>
      </c>
      <c r="E10" t="s">
        <v>11</v>
      </c>
    </row>
    <row r="11" spans="1:6" x14ac:dyDescent="0.2">
      <c r="D11" t="s">
        <v>20</v>
      </c>
      <c r="E11" t="s">
        <v>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0AE7E-CC4E-4A22-9360-7009A2BADF03}">
  <sheetPr codeName="Sheet5"/>
  <dimension ref="A2:I31"/>
  <sheetViews>
    <sheetView workbookViewId="0">
      <selection activeCell="C26" sqref="C26"/>
    </sheetView>
  </sheetViews>
  <sheetFormatPr defaultRowHeight="14.25" x14ac:dyDescent="0.2"/>
  <cols>
    <col min="1" max="1" width="40.25" bestFit="1" customWidth="1"/>
    <col min="2" max="3" width="10.375" bestFit="1" customWidth="1"/>
    <col min="5" max="6" width="11.125" bestFit="1" customWidth="1"/>
    <col min="7" max="7" width="13.25" bestFit="1" customWidth="1"/>
  </cols>
  <sheetData>
    <row r="2" spans="1:9" x14ac:dyDescent="0.2">
      <c r="A2" t="s">
        <v>243</v>
      </c>
    </row>
    <row r="3" spans="1:9" x14ac:dyDescent="0.2">
      <c r="A3" t="s">
        <v>240</v>
      </c>
    </row>
    <row r="4" spans="1:9" x14ac:dyDescent="0.2">
      <c r="A4" t="s">
        <v>241</v>
      </c>
    </row>
    <row r="5" spans="1:9" x14ac:dyDescent="0.2">
      <c r="A5" t="s">
        <v>242</v>
      </c>
    </row>
    <row r="7" spans="1:9" x14ac:dyDescent="0.2">
      <c r="A7" t="s">
        <v>245</v>
      </c>
    </row>
    <row r="8" spans="1:9" x14ac:dyDescent="0.2">
      <c r="A8" t="s">
        <v>251</v>
      </c>
      <c r="B8">
        <v>1</v>
      </c>
      <c r="C8" t="s">
        <v>248</v>
      </c>
      <c r="D8">
        <v>1</v>
      </c>
      <c r="E8" t="s">
        <v>253</v>
      </c>
    </row>
    <row r="9" spans="1:9" x14ac:dyDescent="0.2">
      <c r="A9" t="s">
        <v>252</v>
      </c>
      <c r="B9">
        <f>MAX(PGOptionList!K9:K5000)</f>
        <v>2008</v>
      </c>
      <c r="C9" t="s">
        <v>248</v>
      </c>
      <c r="D9">
        <f>MAX(PGOptionList!O37:O5000)</f>
        <v>10000</v>
      </c>
      <c r="E9" t="s">
        <v>253</v>
      </c>
    </row>
    <row r="13" spans="1:9" ht="42.75" x14ac:dyDescent="0.2">
      <c r="A13" t="s">
        <v>254</v>
      </c>
      <c r="B13" t="s">
        <v>266</v>
      </c>
      <c r="C13" t="s">
        <v>30</v>
      </c>
      <c r="E13" t="s">
        <v>8</v>
      </c>
      <c r="F13" t="s">
        <v>17</v>
      </c>
      <c r="H13" s="38" t="s">
        <v>267</v>
      </c>
      <c r="I13" s="38" t="s">
        <v>268</v>
      </c>
    </row>
    <row r="14" spans="1:9" x14ac:dyDescent="0.2">
      <c r="A14" t="s">
        <v>264</v>
      </c>
      <c r="B14">
        <v>1</v>
      </c>
      <c r="C14" t="s">
        <v>58</v>
      </c>
      <c r="D14" t="s">
        <v>270</v>
      </c>
      <c r="E14" t="s">
        <v>54</v>
      </c>
      <c r="F14" t="s">
        <v>125</v>
      </c>
      <c r="G14" t="s">
        <v>260</v>
      </c>
      <c r="H14" t="s">
        <v>103</v>
      </c>
      <c r="I14" t="s">
        <v>143</v>
      </c>
    </row>
    <row r="15" spans="1:9" x14ac:dyDescent="0.2">
      <c r="A15" t="s">
        <v>263</v>
      </c>
      <c r="B15">
        <v>2</v>
      </c>
      <c r="C15" t="s">
        <v>58</v>
      </c>
      <c r="D15" t="s">
        <v>270</v>
      </c>
      <c r="E15" t="s">
        <v>123</v>
      </c>
      <c r="F15" t="s">
        <v>19</v>
      </c>
      <c r="G15" t="s">
        <v>260</v>
      </c>
      <c r="H15" t="s">
        <v>124</v>
      </c>
    </row>
    <row r="16" spans="1:9" x14ac:dyDescent="0.2">
      <c r="A16" t="s">
        <v>256</v>
      </c>
      <c r="B16">
        <v>3</v>
      </c>
      <c r="C16" t="s">
        <v>58</v>
      </c>
      <c r="D16" t="s">
        <v>270</v>
      </c>
      <c r="E16" t="s">
        <v>12</v>
      </c>
      <c r="G16" t="s">
        <v>272</v>
      </c>
    </row>
    <row r="17" spans="1:8" x14ac:dyDescent="0.2">
      <c r="A17" t="s">
        <v>257</v>
      </c>
      <c r="B17">
        <v>0</v>
      </c>
      <c r="C17" t="s">
        <v>261</v>
      </c>
      <c r="D17" t="s">
        <v>271</v>
      </c>
      <c r="E17" t="s">
        <v>113</v>
      </c>
      <c r="G17" t="s">
        <v>260</v>
      </c>
      <c r="H17" t="s">
        <v>122</v>
      </c>
    </row>
    <row r="18" spans="1:8" x14ac:dyDescent="0.2">
      <c r="B18" t="s">
        <v>261</v>
      </c>
      <c r="C18" t="s">
        <v>261</v>
      </c>
    </row>
    <row r="22" spans="1:8" x14ac:dyDescent="0.2">
      <c r="A22" t="s">
        <v>259</v>
      </c>
      <c r="C22" t="s">
        <v>55</v>
      </c>
      <c r="D22" t="s">
        <v>269</v>
      </c>
    </row>
    <row r="23" spans="1:8" x14ac:dyDescent="0.2">
      <c r="A23" t="s">
        <v>260</v>
      </c>
      <c r="C23" t="s">
        <v>58</v>
      </c>
      <c r="D23" t="s">
        <v>270</v>
      </c>
    </row>
    <row r="24" spans="1:8" x14ac:dyDescent="0.2">
      <c r="A24" t="s">
        <v>272</v>
      </c>
      <c r="C24" t="s">
        <v>261</v>
      </c>
      <c r="D24" t="s">
        <v>271</v>
      </c>
    </row>
    <row r="29" spans="1:8" x14ac:dyDescent="0.2">
      <c r="A29" t="s">
        <v>273</v>
      </c>
    </row>
    <row r="30" spans="1:8" x14ac:dyDescent="0.2">
      <c r="B30">
        <v>2000</v>
      </c>
      <c r="C30" t="s">
        <v>253</v>
      </c>
      <c r="D30">
        <v>3</v>
      </c>
      <c r="E30" t="s">
        <v>274</v>
      </c>
    </row>
    <row r="31" spans="1:8" x14ac:dyDescent="0.2">
      <c r="B31">
        <v>5000</v>
      </c>
      <c r="C31" t="s">
        <v>253</v>
      </c>
      <c r="D31">
        <v>200</v>
      </c>
      <c r="E31" t="s">
        <v>274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7630-0AFF-468A-BAA9-712120719ACD}">
  <sheetPr codeName="Sheet1"/>
  <dimension ref="A1:I47"/>
  <sheetViews>
    <sheetView showGridLines="0" tabSelected="1" showRuler="0" view="pageLayout" zoomScaleNormal="100" workbookViewId="0">
      <selection activeCell="D18" sqref="D18"/>
    </sheetView>
  </sheetViews>
  <sheetFormatPr defaultRowHeight="14.25" x14ac:dyDescent="0.2"/>
  <cols>
    <col min="2" max="2" width="8.625" bestFit="1" customWidth="1"/>
    <col min="3" max="3" width="17.625" bestFit="1" customWidth="1"/>
    <col min="4" max="4" width="6.5" customWidth="1"/>
    <col min="5" max="5" width="7" customWidth="1"/>
    <col min="6" max="6" width="9.75" customWidth="1"/>
    <col min="7" max="7" width="22.125" customWidth="1"/>
    <col min="8" max="8" width="5.875" customWidth="1"/>
  </cols>
  <sheetData>
    <row r="1" spans="1:9" x14ac:dyDescent="0.2">
      <c r="G1" s="84"/>
      <c r="H1" s="84"/>
    </row>
    <row r="2" spans="1:9" x14ac:dyDescent="0.2">
      <c r="B2" s="37"/>
      <c r="E2" t="s">
        <v>294</v>
      </c>
      <c r="G2" s="84">
        <v>44834</v>
      </c>
      <c r="H2" s="84"/>
      <c r="I2" s="22"/>
    </row>
    <row r="3" spans="1:9" x14ac:dyDescent="0.2">
      <c r="B3" s="37"/>
    </row>
    <row r="5" spans="1:9" x14ac:dyDescent="0.2">
      <c r="A5" s="37" t="s">
        <v>2</v>
      </c>
    </row>
    <row r="6" spans="1:9" ht="14.25" customHeight="1" x14ac:dyDescent="0.2">
      <c r="B6" s="37"/>
      <c r="F6" s="125" t="s">
        <v>301</v>
      </c>
      <c r="G6" s="125"/>
      <c r="H6" s="38"/>
    </row>
    <row r="7" spans="1:9" x14ac:dyDescent="0.2">
      <c r="B7" s="37"/>
      <c r="F7" s="125"/>
      <c r="G7" s="125"/>
      <c r="H7" s="38"/>
    </row>
    <row r="9" spans="1:9" ht="14.25" customHeight="1" x14ac:dyDescent="0.2">
      <c r="F9" s="125" t="s">
        <v>302</v>
      </c>
      <c r="G9" s="125"/>
      <c r="H9" s="38"/>
    </row>
    <row r="10" spans="1:9" x14ac:dyDescent="0.2">
      <c r="F10" s="125"/>
      <c r="G10" s="125"/>
      <c r="H10" s="38"/>
    </row>
    <row r="12" spans="1:9" ht="14.25" customHeight="1" x14ac:dyDescent="0.2">
      <c r="F12" s="125" t="s">
        <v>303</v>
      </c>
      <c r="G12" s="125"/>
      <c r="H12" s="38"/>
    </row>
    <row r="13" spans="1:9" x14ac:dyDescent="0.2">
      <c r="F13" s="125"/>
      <c r="G13" s="125"/>
      <c r="H13" s="38"/>
    </row>
    <row r="14" spans="1:9" x14ac:dyDescent="0.2">
      <c r="B14" s="37"/>
    </row>
    <row r="28" spans="1:7" x14ac:dyDescent="0.2">
      <c r="A28" t="s">
        <v>293</v>
      </c>
    </row>
    <row r="31" spans="1:7" x14ac:dyDescent="0.2">
      <c r="A31" s="37" t="s">
        <v>298</v>
      </c>
      <c r="B31" s="3"/>
      <c r="C31" s="119" t="s">
        <v>25</v>
      </c>
      <c r="E31" s="37" t="s">
        <v>300</v>
      </c>
      <c r="F31" s="3" t="s">
        <v>299</v>
      </c>
    </row>
    <row r="32" spans="1:7" x14ac:dyDescent="0.2">
      <c r="A32" s="3"/>
      <c r="B32" s="87"/>
      <c r="C32" s="120" t="s">
        <v>27</v>
      </c>
      <c r="E32" s="3"/>
      <c r="F32" s="3" t="s">
        <v>24</v>
      </c>
      <c r="G32" s="3"/>
    </row>
    <row r="33" spans="1:8" x14ac:dyDescent="0.2">
      <c r="A33" s="3"/>
      <c r="B33" s="3"/>
      <c r="F33" s="3" t="s">
        <v>26</v>
      </c>
    </row>
    <row r="36" spans="1:8" x14ac:dyDescent="0.2">
      <c r="A36" s="121" t="s">
        <v>304</v>
      </c>
    </row>
    <row r="38" spans="1:8" x14ac:dyDescent="0.2">
      <c r="A38" s="37" t="s">
        <v>305</v>
      </c>
      <c r="H38" s="81"/>
    </row>
    <row r="39" spans="1:8" x14ac:dyDescent="0.2">
      <c r="A39" s="123" t="s">
        <v>306</v>
      </c>
      <c r="B39" s="123"/>
      <c r="C39" s="123"/>
      <c r="D39" s="123"/>
      <c r="E39" s="123"/>
      <c r="F39" s="123"/>
      <c r="G39" s="123"/>
      <c r="H39" s="161"/>
    </row>
    <row r="40" spans="1:8" ht="14.25" customHeight="1" x14ac:dyDescent="0.2">
      <c r="A40" s="124" t="s">
        <v>307</v>
      </c>
      <c r="B40" s="124"/>
      <c r="C40" s="124"/>
      <c r="D40" s="124"/>
      <c r="E40" s="124"/>
      <c r="F40" s="124"/>
      <c r="G40" s="124"/>
      <c r="H40" s="38"/>
    </row>
    <row r="41" spans="1:8" x14ac:dyDescent="0.2">
      <c r="A41" s="124"/>
      <c r="B41" s="124"/>
      <c r="C41" s="124"/>
      <c r="D41" s="124"/>
      <c r="E41" s="124"/>
      <c r="F41" s="124"/>
      <c r="G41" s="124"/>
      <c r="H41" s="38"/>
    </row>
    <row r="42" spans="1:8" ht="14.25" customHeight="1" x14ac:dyDescent="0.2">
      <c r="A42" s="126" t="s">
        <v>308</v>
      </c>
      <c r="B42" s="126"/>
      <c r="C42" s="126"/>
      <c r="D42" s="126"/>
      <c r="E42" s="126"/>
      <c r="F42" s="126"/>
      <c r="G42" s="126"/>
      <c r="H42" s="122"/>
    </row>
    <row r="43" spans="1:8" x14ac:dyDescent="0.2">
      <c r="A43" s="126"/>
      <c r="B43" s="126"/>
      <c r="C43" s="126"/>
      <c r="D43" s="126"/>
      <c r="E43" s="126"/>
      <c r="F43" s="126"/>
      <c r="G43" s="126"/>
      <c r="H43" s="122"/>
    </row>
    <row r="44" spans="1:8" x14ac:dyDescent="0.2">
      <c r="A44" s="3"/>
      <c r="B44" s="3"/>
      <c r="C44" s="3"/>
      <c r="D44" s="3"/>
      <c r="E44" s="3"/>
      <c r="F44" s="3"/>
      <c r="H44" s="3"/>
    </row>
    <row r="45" spans="1:8" x14ac:dyDescent="0.2">
      <c r="A45" s="22" t="s">
        <v>4815</v>
      </c>
    </row>
    <row r="46" spans="1:8" x14ac:dyDescent="0.2">
      <c r="A46" s="22" t="s">
        <v>4816</v>
      </c>
    </row>
    <row r="47" spans="1:8" x14ac:dyDescent="0.2">
      <c r="C47" s="121" t="s">
        <v>4814</v>
      </c>
    </row>
  </sheetData>
  <sheetProtection algorithmName="SHA-512" hashValue="bhLFYyQQfL890ju12I8hiZmFsrCJ5sxKqxkcSb1v6HHGoCL9gT/3DV7TPis2JSw3J6243GCVSDCkoHK1ySmsSg==" saltValue="koWKwejcE2CyvwwFFIZhtQ==" spinCount="100000" sheet="1" objects="1" scenarios="1"/>
  <dataConsolidate/>
  <mergeCells count="6">
    <mergeCell ref="F6:G7"/>
    <mergeCell ref="F9:G10"/>
    <mergeCell ref="F12:G13"/>
    <mergeCell ref="A39:G39"/>
    <mergeCell ref="A40:G41"/>
    <mergeCell ref="A42:G43"/>
  </mergeCells>
  <hyperlinks>
    <hyperlink ref="C31" r:id="rId1" xr:uid="{B71A4910-F4F3-4C68-9179-B6A75EF583AF}"/>
    <hyperlink ref="C32" r:id="rId2" display="+41787242221 " xr:uid="{5B5DDD92-0E68-4B24-B500-3560739B8714}"/>
    <hyperlink ref="A36" r:id="rId3" xr:uid="{4A56C352-DFF4-48C5-BC88-9F3B12F3E898}"/>
  </hyperlinks>
  <pageMargins left="0.7" right="0.7" top="0.75" bottom="0.75" header="0.3" footer="0.3"/>
  <pageSetup paperSize="9" orientation="portrait" r:id="rId4"/>
  <headerFooter>
    <oddHeader>&amp;LOxni - Antriebstechnik&amp;CPräzisions Planetengetrieb 
Auswahl&amp;R&amp;D
V 0.005</oddHeader>
    <oddFooter>&amp;L&amp;G&amp;R&amp;G</oddFooter>
  </headerFooter>
  <drawing r:id="rId5"/>
  <legacyDrawingHF r:id="rId6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2BD3524B-B284-4F56-A769-E9FC398EDF79}">
          <x14:formula1>
            <xm:f>Helper!$A$3:$A$5</xm:f>
          </x14:formula1>
          <xm:sqref>C7</xm:sqref>
        </x14:dataValidation>
        <x14:dataValidation type="list" allowBlank="1" showInputMessage="1" showErrorMessage="1" xr:uid="{ECDCA2DC-DEE5-483F-BFBB-910F4C782801}">
          <x14:formula1>
            <xm:f>PGOptionList!$C$9:$C$4372</xm:f>
          </x14:formula1>
          <xm:sqref>C10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A623A-3C05-437E-AFFA-462B40A6DCED}">
  <sheetPr codeName="Sheet6"/>
  <dimension ref="B2:V52"/>
  <sheetViews>
    <sheetView showGridLines="0" showRowColHeaders="0" showRuler="0" view="pageLayout" zoomScaleNormal="100" workbookViewId="0">
      <selection activeCell="C7" sqref="C7"/>
    </sheetView>
  </sheetViews>
  <sheetFormatPr defaultColWidth="8.75" defaultRowHeight="14.25" x14ac:dyDescent="0.2"/>
  <cols>
    <col min="2" max="2" width="18.625" bestFit="1" customWidth="1"/>
    <col min="4" max="4" width="5.375" bestFit="1" customWidth="1"/>
    <col min="5" max="5" width="5.875" hidden="1" customWidth="1"/>
    <col min="7" max="7" width="11.875" customWidth="1"/>
    <col min="8" max="8" width="6.625" hidden="1" customWidth="1"/>
    <col min="9" max="9" width="8.75" customWidth="1"/>
    <col min="10" max="10" width="12.375" customWidth="1"/>
    <col min="11" max="11" width="3" customWidth="1"/>
    <col min="13" max="13" width="10.125" customWidth="1"/>
    <col min="14" max="14" width="0" hidden="1" customWidth="1"/>
    <col min="15" max="15" width="12.125" bestFit="1" customWidth="1"/>
    <col min="19" max="19" width="6.25" customWidth="1"/>
    <col min="20" max="20" width="3.375" customWidth="1"/>
    <col min="21" max="21" width="8.875" customWidth="1"/>
    <col min="22" max="22" width="6.125" customWidth="1"/>
  </cols>
  <sheetData>
    <row r="2" spans="2:22" x14ac:dyDescent="0.2">
      <c r="L2" s="147"/>
      <c r="M2" s="147"/>
    </row>
    <row r="4" spans="2:22" x14ac:dyDescent="0.2">
      <c r="B4" s="37" t="s">
        <v>244</v>
      </c>
      <c r="L4" s="37" t="s">
        <v>262</v>
      </c>
    </row>
    <row r="5" spans="2:22" ht="15" thickBot="1" x14ac:dyDescent="0.25"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</row>
    <row r="6" spans="2:22" ht="15" thickBot="1" x14ac:dyDescent="0.25">
      <c r="B6" s="49" t="s">
        <v>246</v>
      </c>
      <c r="C6" s="44"/>
      <c r="D6" s="44"/>
      <c r="E6" s="44"/>
      <c r="F6" s="50"/>
      <c r="I6" s="64"/>
      <c r="J6" s="64"/>
      <c r="K6" s="64"/>
      <c r="L6" s="140" t="s">
        <v>288</v>
      </c>
      <c r="M6" s="141"/>
      <c r="N6" s="141"/>
      <c r="O6" s="141"/>
      <c r="P6" s="141"/>
      <c r="Q6" s="141"/>
      <c r="R6" s="141"/>
      <c r="S6" s="142"/>
      <c r="T6" s="65"/>
      <c r="U6" s="39"/>
    </row>
    <row r="7" spans="2:22" ht="15.75" thickBot="1" x14ac:dyDescent="0.25">
      <c r="B7" s="45" t="s">
        <v>247</v>
      </c>
      <c r="C7" s="59"/>
      <c r="D7" s="19" t="s">
        <v>248</v>
      </c>
      <c r="E7" s="43" t="b">
        <f>IF(C7&gt;=Helper!B8,IF(C7&lt;=Helper!B9,TRUE,FALSE),FALSE)</f>
        <v>0</v>
      </c>
      <c r="F7" s="52" t="str">
        <f>IF(E7,CHAR(252),CHAR(251))</f>
        <v>û</v>
      </c>
      <c r="I7" s="64"/>
      <c r="J7" s="64"/>
      <c r="K7" s="64"/>
      <c r="L7" s="41" t="b">
        <f>IF(L16,VLOOKUP(C16,Helper!A14:J20,IF(Auswahlhilfe!C18="Ja",9,6),FALSE))</f>
        <v>0</v>
      </c>
      <c r="M7" s="64"/>
      <c r="N7" s="64"/>
      <c r="O7" s="64"/>
      <c r="P7" s="64"/>
      <c r="Q7" s="64"/>
      <c r="R7" s="64"/>
      <c r="S7" s="64"/>
      <c r="T7" s="64"/>
    </row>
    <row r="8" spans="2:22" ht="15.75" thickBot="1" x14ac:dyDescent="0.25">
      <c r="B8" s="56" t="s">
        <v>249</v>
      </c>
      <c r="C8" s="60"/>
      <c r="D8" s="46" t="s">
        <v>250</v>
      </c>
      <c r="E8" s="57" t="b">
        <f>IF(C8&gt;=Helper!D8,IF(C8&lt;=Helper!D9,TRUE,FALSE),FALSE)</f>
        <v>0</v>
      </c>
      <c r="F8" s="55" t="str">
        <f>IF(E8,CHAR(252),CHAR(251))</f>
        <v>û</v>
      </c>
      <c r="I8" s="64"/>
      <c r="J8" s="64"/>
      <c r="K8" s="64"/>
      <c r="L8" s="140" t="s">
        <v>17</v>
      </c>
      <c r="M8" s="131"/>
      <c r="N8" s="79">
        <v>9</v>
      </c>
      <c r="O8" s="86"/>
      <c r="P8" s="131" t="s">
        <v>287</v>
      </c>
      <c r="Q8" s="132"/>
      <c r="R8" s="132"/>
      <c r="S8" s="133"/>
      <c r="T8" s="64"/>
    </row>
    <row r="9" spans="2:22" ht="15" hidden="1" thickBot="1" x14ac:dyDescent="0.25">
      <c r="B9" t="s">
        <v>275</v>
      </c>
      <c r="C9" s="40">
        <f>C7*C8/60*2*PI()</f>
        <v>0</v>
      </c>
      <c r="D9" t="s">
        <v>276</v>
      </c>
      <c r="I9" s="64"/>
      <c r="J9" s="64"/>
      <c r="K9" s="64"/>
      <c r="L9" s="98" t="b">
        <f>AND(IF(VLOOKUP(C16,Helper!A14:J20,IF(Auswahlhilfe!C18="Ja",9,6),FALSE)&lt;&gt;0,TRUE,FALSE),E7,E8,H16,H17,H18)</f>
        <v>0</v>
      </c>
      <c r="M9" s="99" t="s">
        <v>292</v>
      </c>
      <c r="N9" s="99"/>
      <c r="O9" s="102"/>
      <c r="P9" s="103"/>
      <c r="Q9" s="99"/>
      <c r="R9" s="99"/>
      <c r="S9" s="102"/>
      <c r="T9" s="64"/>
    </row>
    <row r="10" spans="2:22" x14ac:dyDescent="0.2">
      <c r="I10" s="64"/>
      <c r="J10" s="64"/>
      <c r="K10" s="64"/>
      <c r="L10" s="135" t="str" cm="1">
        <f t="array" aca="1" ref="L10" ca="1">IFERROR(INDEX(INDIRECT("PGOptionList!"&amp;$M$9&amp;N8&amp;":"&amp;$M$9&amp;"5000"),MATCH(TRUE,INDEX((INDIRECT("PGOptionList!"&amp;$M$9&amp;N8&amp;":"&amp;$M$9&amp;"5000")&lt;&gt;FALSE),0),0)),"")</f>
        <v/>
      </c>
      <c r="M10" s="136"/>
      <c r="N10" s="97" t="str">
        <f ca="1">IFERROR(MATCH(L10,PGOptionList!$D$1:$D$5000,0)+1,"")</f>
        <v/>
      </c>
      <c r="O10" s="111" t="str">
        <f ca="1">_xlfn.IFNA(IF(VLOOKUP(L10,PGOptionList!$D$9:$AJ$5000,32,FALSE)="Nein",HYPERLINK(VLOOKUP(L10,PGOptionList!$D$9:$AJ$5000,33,FALSE),"Auf Anfrage"),HYPERLINK(VLOOKUP(L10,PGOptionList!$D$9:$AJ$5000,33,FALSE),"Kaufen")),"")</f>
        <v/>
      </c>
      <c r="P10" s="106" t="str">
        <f ca="1">_xlfn.IFNA($C$8*VLOOKUP(L10,PGOptionList!$D$9:$AH$5000,4,FALSE),"")</f>
        <v/>
      </c>
      <c r="Q10" s="61" t="s">
        <v>250</v>
      </c>
      <c r="R10" s="107" t="str">
        <f ca="1">_xlfn.IFNA($C$7/VLOOKUP(L10,PGOptionList!$D$9:$AH$5000,4,FALSE)/(VLOOKUP(L10,PGOptionList!$D$9:$AH$5000,7,FALSE)/100)+VLOOKUP(L10,PGOptionList!$D$9:$AH$5000,19,FALSE),"")</f>
        <v/>
      </c>
      <c r="S10" s="66" t="s">
        <v>248</v>
      </c>
      <c r="T10" s="64"/>
      <c r="U10" s="134" t="s">
        <v>291</v>
      </c>
      <c r="V10" s="134"/>
    </row>
    <row r="11" spans="2:22" x14ac:dyDescent="0.2">
      <c r="I11" s="64"/>
      <c r="J11" s="64"/>
      <c r="K11" s="64"/>
      <c r="L11" s="127" t="str" cm="1">
        <f t="array" aca="1" ref="L11" ca="1">IFERROR(INDEX(INDIRECT("PGOptionList!"&amp;$M$9&amp;N10&amp;":"&amp;$M$9&amp;"5000"),MATCH(TRUE,INDEX((INDIRECT("PGOptionList!"&amp;$M$9&amp;N10&amp;":"&amp;$M$9&amp;"5000")&lt;&gt;FALSE),0),0)),"")</f>
        <v/>
      </c>
      <c r="M11" s="128"/>
      <c r="N11" s="47" t="str">
        <f ca="1">IFERROR(MATCH(L11,PGOptionList!$D$1:$D$5000,0)+1,"")</f>
        <v/>
      </c>
      <c r="O11" s="112" t="str">
        <f ca="1">_xlfn.IFNA(IF(VLOOKUP(L11,PGOptionList!$D$9:$AJ$5000,32,FALSE)="Nein",HYPERLINK(VLOOKUP(L11,PGOptionList!$D$9:$AJ$5000,33,FALSE),"Auf Anfrage"),HYPERLINK(VLOOKUP(L11,PGOptionList!$D$9:$AJ$5000,33,FALSE),"Kaufen")),"")</f>
        <v/>
      </c>
      <c r="P11" s="104" t="str">
        <f ca="1">_xlfn.IFNA($C$8*VLOOKUP(L11,PGOptionList!$D$9:$AH$5000,4,FALSE),"")</f>
        <v/>
      </c>
      <c r="Q11" s="67" t="s">
        <v>250</v>
      </c>
      <c r="R11" s="105" t="str">
        <f ca="1">_xlfn.IFNA($C$7/VLOOKUP(L11,PGOptionList!$D$9:$AH$5000,4,FALSE)/(VLOOKUP(L11,PGOptionList!$D$9:$AH$5000,7,FALSE)/100)+VLOOKUP(L11,PGOptionList!$D$9:$AH$5000,19,FALSE),"")</f>
        <v/>
      </c>
      <c r="S11" s="68" t="s">
        <v>248</v>
      </c>
      <c r="T11" s="64"/>
      <c r="U11" s="134"/>
      <c r="V11" s="134"/>
    </row>
    <row r="12" spans="2:22" x14ac:dyDescent="0.2">
      <c r="I12" s="64"/>
      <c r="J12" s="64"/>
      <c r="K12" s="64"/>
      <c r="L12" s="127" t="str" cm="1">
        <f t="array" aca="1" ref="L12" ca="1">IFERROR(INDEX(INDIRECT("PGOptionList!"&amp;$M$9&amp;N11&amp;":"&amp;$M$9&amp;"5000"),MATCH(TRUE,INDEX((INDIRECT("PGOptionList!"&amp;$M$9&amp;N11&amp;":"&amp;$M$9&amp;"5000")&lt;&gt;FALSE),0),0)),"")</f>
        <v/>
      </c>
      <c r="M12" s="128"/>
      <c r="N12" s="47" t="str">
        <f ca="1">IFERROR(MATCH(L12,PGOptionList!$D$1:$D$5000,0)+1,"")</f>
        <v/>
      </c>
      <c r="O12" s="112" t="str">
        <f ca="1">_xlfn.IFNA(IF(VLOOKUP(L12,PGOptionList!$D$9:$AJ$5000,32,FALSE)="Nein",HYPERLINK(VLOOKUP(L12,PGOptionList!$D$9:$AJ$5000,33,FALSE),"Auf Anfrage"),HYPERLINK(VLOOKUP(L12,PGOptionList!$D$9:$AJ$5000,33,FALSE),"Kaufen")),"")</f>
        <v/>
      </c>
      <c r="P12" s="104" t="str">
        <f ca="1">_xlfn.IFNA($C$8*VLOOKUP(L12,PGOptionList!$D$9:$AH$5000,4,FALSE),"")</f>
        <v/>
      </c>
      <c r="Q12" s="67" t="s">
        <v>250</v>
      </c>
      <c r="R12" s="105" t="str">
        <f ca="1">_xlfn.IFNA($C$7/VLOOKUP(L12,PGOptionList!$D$9:$AH$5000,4,FALSE)/(VLOOKUP(L12,PGOptionList!$D$9:$AH$5000,7,FALSE)/100)+VLOOKUP(L12,PGOptionList!$D$9:$AH$5000,19,FALSE),"")</f>
        <v/>
      </c>
      <c r="S12" s="68" t="s">
        <v>248</v>
      </c>
      <c r="T12" s="64"/>
      <c r="U12">
        <f ca="1">COUNTA(INDIRECT("PGOptionList!"&amp;M9&amp;"9:"&amp;M9&amp;"5000"))-COUNTIF(INDIRECT("PGOptionList!"&amp;M9&amp;"9:"&amp;M9&amp;"5000"),FALSE)</f>
        <v>0</v>
      </c>
    </row>
    <row r="13" spans="2:22" x14ac:dyDescent="0.2">
      <c r="B13" s="37" t="s">
        <v>254</v>
      </c>
      <c r="I13" s="64"/>
      <c r="J13" s="64"/>
      <c r="K13" s="64"/>
      <c r="L13" s="127" t="str" cm="1">
        <f t="array" aca="1" ref="L13" ca="1">IFERROR(INDEX(INDIRECT("PGOptionList!"&amp;$M$9&amp;N12&amp;":"&amp;$M$9&amp;"5000"),MATCH(TRUE,INDEX((INDIRECT("PGOptionList!"&amp;$M$9&amp;N12&amp;":"&amp;$M$9&amp;"5000")&lt;&gt;FALSE),0),0)),"")</f>
        <v/>
      </c>
      <c r="M13" s="128"/>
      <c r="N13" s="47" t="str">
        <f ca="1">IFERROR(MATCH(L13,PGOptionList!$D$1:$D$5000,0)+1,"")</f>
        <v/>
      </c>
      <c r="O13" s="112" t="str">
        <f ca="1">_xlfn.IFNA(IF(VLOOKUP(L13,PGOptionList!$D$9:$AJ$5000,32,FALSE)="Nein",HYPERLINK(VLOOKUP(L13,PGOptionList!$D$9:$AJ$5000,33,FALSE),"Auf Anfrage"),HYPERLINK(VLOOKUP(L13,PGOptionList!$D$9:$AJ$5000,33,FALSE),"Kaufen")),"")</f>
        <v/>
      </c>
      <c r="P13" s="104" t="str">
        <f ca="1">_xlfn.IFNA($C$8*VLOOKUP(L13,PGOptionList!$D$9:$AH$5000,4,FALSE),"")</f>
        <v/>
      </c>
      <c r="Q13" s="67" t="s">
        <v>250</v>
      </c>
      <c r="R13" s="105" t="str">
        <f ca="1">_xlfn.IFNA($C$7/VLOOKUP(L13,PGOptionList!$D$9:$AH$5000,4,FALSE)/(VLOOKUP(L13,PGOptionList!$D$9:$AH$5000,7,FALSE)/100)+VLOOKUP(L13,PGOptionList!$D$9:$AH$5000,19,FALSE),"")</f>
        <v/>
      </c>
      <c r="S13" s="68" t="s">
        <v>248</v>
      </c>
      <c r="T13" s="64"/>
    </row>
    <row r="14" spans="2:22" ht="15" thickBot="1" x14ac:dyDescent="0.25">
      <c r="B14" s="37"/>
      <c r="I14" s="64"/>
      <c r="J14" s="64"/>
      <c r="K14" s="64"/>
      <c r="L14" s="127" t="str" cm="1">
        <f t="array" aca="1" ref="L14" ca="1">IFERROR(INDEX(INDIRECT("PGOptionList!"&amp;$M$9&amp;N13&amp;":"&amp;$M$9&amp;"5000"),MATCH(TRUE,INDEX((INDIRECT("PGOptionList!"&amp;$M$9&amp;N13&amp;":"&amp;$M$9&amp;"5000")&lt;&gt;FALSE),0),0)),"")</f>
        <v/>
      </c>
      <c r="M14" s="128"/>
      <c r="N14" s="47" t="str">
        <f ca="1">IFERROR(MATCH(L14,PGOptionList!$D$1:$D$5000,0)+1,"")</f>
        <v/>
      </c>
      <c r="O14" s="112" t="str">
        <f ca="1">_xlfn.IFNA(IF(VLOOKUP(L14,PGOptionList!$D$9:$AJ$5000,32,FALSE)="Nein",HYPERLINK(VLOOKUP(L14,PGOptionList!$D$9:$AJ$5000,33,FALSE),"Auf Anfrage"),HYPERLINK(VLOOKUP(L14,PGOptionList!$D$9:$AJ$5000,33,FALSE),"Kaufen")),"")</f>
        <v/>
      </c>
      <c r="P14" s="104" t="str">
        <f ca="1">_xlfn.IFNA($C$8*VLOOKUP(L14,PGOptionList!$D$9:$AH$5000,4,FALSE),"")</f>
        <v/>
      </c>
      <c r="Q14" s="67" t="s">
        <v>250</v>
      </c>
      <c r="R14" s="105" t="str">
        <f ca="1">_xlfn.IFNA($C$7/VLOOKUP(L14,PGOptionList!$D$9:$AH$5000,4,FALSE)/(VLOOKUP(L14,PGOptionList!$D$9:$AH$5000,7,FALSE)/100)+VLOOKUP(L14,PGOptionList!$D$9:$AH$5000,19,FALSE),"")</f>
        <v/>
      </c>
      <c r="S14" s="68" t="s">
        <v>248</v>
      </c>
      <c r="T14" s="64"/>
    </row>
    <row r="15" spans="2:22" ht="15" thickBot="1" x14ac:dyDescent="0.25">
      <c r="B15" s="49" t="s">
        <v>255</v>
      </c>
      <c r="C15" s="137"/>
      <c r="D15" s="138"/>
      <c r="E15" s="138"/>
      <c r="F15" s="138"/>
      <c r="G15" s="139"/>
      <c r="H15" s="61"/>
      <c r="I15" s="66"/>
      <c r="J15" s="88"/>
      <c r="K15" s="64"/>
      <c r="L15" s="129" t="str" cm="1">
        <f t="array" aca="1" ref="L15" ca="1">IFERROR(INDEX(INDIRECT("PGOptionList!"&amp;$M$9&amp;N14&amp;":"&amp;$M$9&amp;"5000"),MATCH(TRUE,INDEX((INDIRECT("PGOptionList!"&amp;$M$9&amp;N14&amp;":"&amp;$M$9&amp;"5000")&lt;&gt;FALSE),0),0)),"")</f>
        <v/>
      </c>
      <c r="M15" s="130"/>
      <c r="N15" s="48"/>
      <c r="O15" s="113" t="str">
        <f ca="1">_xlfn.IFNA(IF(VLOOKUP(L15,PGOptionList!$D$9:$AJ$5000,32,FALSE)="Nein",HYPERLINK(VLOOKUP(L15,PGOptionList!$D$9:$AJ$5000,33,FALSE),"Auf Anfrage"),HYPERLINK(VLOOKUP(L15,PGOptionList!$D$9:$AJ$5000,33,FALSE),"Kaufen")),"")</f>
        <v/>
      </c>
      <c r="P15" s="108" t="str">
        <f ca="1">_xlfn.IFNA($C$8*VLOOKUP(L15,PGOptionList!$D$9:$AH$5000,4,FALSE),"")</f>
        <v/>
      </c>
      <c r="Q15" s="69" t="s">
        <v>250</v>
      </c>
      <c r="R15" s="109" t="str">
        <f ca="1">_xlfn.IFNA($C$7/VLOOKUP(L15,PGOptionList!$D$9:$AH$5000,4,FALSE)/(VLOOKUP(L15,PGOptionList!$D$9:$AH$5000,7,FALSE)/100)+VLOOKUP(L15,PGOptionList!$D$9:$AH$5000,19,FALSE),"")</f>
        <v/>
      </c>
      <c r="S15" s="70" t="s">
        <v>248</v>
      </c>
      <c r="T15" s="64"/>
      <c r="V15" s="41"/>
    </row>
    <row r="16" spans="2:22" ht="30.75" customHeight="1" x14ac:dyDescent="0.2">
      <c r="B16" s="51" t="s">
        <v>7</v>
      </c>
      <c r="C16" s="143" t="s">
        <v>264</v>
      </c>
      <c r="D16" s="143"/>
      <c r="E16" s="143"/>
      <c r="F16" s="143"/>
      <c r="G16" s="143"/>
      <c r="H16" s="62" t="b">
        <f>IF(C16&lt;&gt;"",TRUE,FALSE)</f>
        <v>1</v>
      </c>
      <c r="I16" s="71" t="str">
        <f>IF(H16,CHAR(252),CHAR(251))</f>
        <v>ü</v>
      </c>
      <c r="J16" s="89"/>
      <c r="K16" s="64"/>
      <c r="L16" s="41" t="b">
        <f>AND(E7,E8,H16,H17,H18)</f>
        <v>0</v>
      </c>
      <c r="M16" s="64"/>
      <c r="N16" s="75"/>
      <c r="O16" s="114"/>
      <c r="P16" s="64"/>
      <c r="Q16" s="64"/>
      <c r="R16" s="72"/>
      <c r="S16" s="64"/>
      <c r="T16" s="64"/>
    </row>
    <row r="17" spans="2:22" ht="15.75" thickBot="1" x14ac:dyDescent="0.25">
      <c r="B17" s="53" t="s">
        <v>30</v>
      </c>
      <c r="C17" s="145" t="str">
        <f>_xlfn.IFNA(VLOOKUP(C16,Helper!A14:C18,3,FALSE),"")</f>
        <v>mit Keil</v>
      </c>
      <c r="D17" s="145"/>
      <c r="E17" s="145"/>
      <c r="F17" s="145"/>
      <c r="G17" s="145"/>
      <c r="H17" s="62" t="b">
        <f>IF(C16&lt;&gt;"",IF(VLOOKUP(C16,Helper!A14:B17,2,FALSE)&gt;0,IF(C17&lt;&gt;" ",TRUE,FALSE),IF(C17=" ",TRUE,FALSE)),FALSE)</f>
        <v>1</v>
      </c>
      <c r="I17" s="71" t="str">
        <f>IF(H17,CHAR(252),CHAR(251))</f>
        <v>ü</v>
      </c>
      <c r="J17" s="101"/>
      <c r="K17" s="64"/>
      <c r="L17" s="41" t="b">
        <f>IF(L16,VLOOKUP(C16,Helper!A14:J20,IF(Auswahlhilfe!C18="Ja",8,5),FALSE))</f>
        <v>0</v>
      </c>
      <c r="M17" s="64"/>
      <c r="N17" s="75"/>
      <c r="O17" s="114"/>
      <c r="P17" s="64"/>
      <c r="Q17" s="64"/>
      <c r="R17" s="72"/>
      <c r="S17" s="64"/>
      <c r="T17" s="64"/>
    </row>
    <row r="18" spans="2:22" ht="15.75" thickBot="1" x14ac:dyDescent="0.25">
      <c r="B18" s="54" t="s">
        <v>258</v>
      </c>
      <c r="C18" s="144" t="str">
        <f>_xlfn.IFNA(VLOOKUP(C16,Helper!A14:I18,7,FALSE),"")</f>
        <v>Nein</v>
      </c>
      <c r="D18" s="144"/>
      <c r="E18" s="144"/>
      <c r="F18" s="144"/>
      <c r="G18" s="144"/>
      <c r="H18" s="63" t="b">
        <f>IF(C18&lt;&gt;"",TRUE,FALSE)</f>
        <v>1</v>
      </c>
      <c r="I18" s="73" t="str">
        <f>IF(H18,CHAR(252),CHAR(251))</f>
        <v>ü</v>
      </c>
      <c r="J18" s="101"/>
      <c r="K18" s="64"/>
      <c r="L18" s="146" t="s">
        <v>8</v>
      </c>
      <c r="M18" s="132"/>
      <c r="N18" s="76">
        <v>9</v>
      </c>
      <c r="O18" s="115"/>
      <c r="P18" s="131" t="s">
        <v>287</v>
      </c>
      <c r="Q18" s="132"/>
      <c r="R18" s="132"/>
      <c r="S18" s="133"/>
      <c r="T18" s="64"/>
    </row>
    <row r="19" spans="2:22" ht="15" hidden="1" thickBot="1" x14ac:dyDescent="0.25">
      <c r="I19" s="64"/>
      <c r="J19" s="64"/>
      <c r="K19" s="64"/>
      <c r="L19" s="98" t="b">
        <f>AND(IF(VLOOKUP(C16,Helper!A14:J20,IF(Auswahlhilfe!C18="Ja",8,5),FALSE)&lt;&gt;0,TRUE,FALSE),E7,E8,H16,H17,H18)</f>
        <v>0</v>
      </c>
      <c r="M19" s="99" t="s">
        <v>296</v>
      </c>
      <c r="N19" s="100"/>
      <c r="O19" s="116"/>
      <c r="P19" s="103"/>
      <c r="Q19" s="99"/>
      <c r="R19" s="110"/>
      <c r="S19" s="102"/>
      <c r="T19" s="64"/>
    </row>
    <row r="20" spans="2:22" x14ac:dyDescent="0.2">
      <c r="D20" s="82"/>
      <c r="I20" s="64"/>
      <c r="J20" s="64"/>
      <c r="K20" s="74"/>
      <c r="L20" s="135" t="str" cm="1">
        <f t="array" aca="1" ref="L20" ca="1">IFERROR(INDEX(INDIRECT("PGOptionList!"&amp;$M$19&amp;N18&amp;":"&amp;$M$19&amp;"5000"),MATCH(TRUE,INDEX((INDIRECT("PGOptionList!"&amp;$M$19&amp;N18&amp;":"&amp;$M$19&amp;"5000")&lt;&gt;FALSE),0),0)),"")</f>
        <v/>
      </c>
      <c r="M20" s="136"/>
      <c r="N20" s="97" t="str">
        <f ca="1">IFERROR(MATCH(L20,PGOptionList!$D$1:$D$5000,0)+1,"")</f>
        <v/>
      </c>
      <c r="O20" s="111" t="str">
        <f ca="1">_xlfn.IFNA(IF(VLOOKUP(L20,PGOptionList!$D$9:$AJ$5000,32,FALSE)="Nein",HYPERLINK(VLOOKUP(L20,PGOptionList!$D$9:$AJ$5000,33,FALSE),"Auf Anfrage"),HYPERLINK(VLOOKUP(L20,PGOptionList!$D$9:$AJ$5000,33,FALSE),"Kaufen")),"")</f>
        <v/>
      </c>
      <c r="P20" s="106" t="str">
        <f ca="1">_xlfn.IFNA($C$8*VLOOKUP(L20,PGOptionList!$D$9:$AH$5000,4,FALSE),"")</f>
        <v/>
      </c>
      <c r="Q20" s="61" t="s">
        <v>250</v>
      </c>
      <c r="R20" s="107" t="str">
        <f ca="1">_xlfn.IFNA($C$7/VLOOKUP(L20,PGOptionList!$D$9:$AH$5000,4,FALSE)/(VLOOKUP(L20,PGOptionList!$D$9:$AH$5000,7,FALSE)/100)+VLOOKUP(L20,PGOptionList!$D$9:$AH$5000,19,FALSE),"")</f>
        <v/>
      </c>
      <c r="S20" s="66" t="s">
        <v>248</v>
      </c>
      <c r="T20" s="64"/>
      <c r="U20" s="134" t="s">
        <v>291</v>
      </c>
      <c r="V20" s="134"/>
    </row>
    <row r="21" spans="2:22" x14ac:dyDescent="0.2">
      <c r="I21" s="64"/>
      <c r="J21" s="64"/>
      <c r="K21" s="64"/>
      <c r="L21" s="127" t="str" cm="1">
        <f t="array" aca="1" ref="L21" ca="1">IFERROR(INDEX(INDIRECT("PGOptionList!"&amp;$M$19&amp;N20&amp;":"&amp;$M$19&amp;"5000"),MATCH(TRUE,INDEX((INDIRECT("PGOptionList!"&amp;$M$19&amp;N20&amp;":"&amp;$M$19&amp;"5000")&lt;&gt;FALSE),0),0)),"")</f>
        <v/>
      </c>
      <c r="M21" s="128"/>
      <c r="N21" s="47" t="str">
        <f ca="1">IFERROR(MATCH(L21,PGOptionList!$D$1:$D$5000,0)+1,"")</f>
        <v/>
      </c>
      <c r="O21" s="112" t="str">
        <f ca="1">_xlfn.IFNA(IF(VLOOKUP(L21,PGOptionList!$D$9:$AJ$5000,32,FALSE)="Nein",HYPERLINK(VLOOKUP(L21,PGOptionList!$D$9:$AJ$5000,33,FALSE),"Auf Anfrage"),HYPERLINK(VLOOKUP(L21,PGOptionList!$D$9:$AJ$5000,33,FALSE),"Kaufen")),"")</f>
        <v/>
      </c>
      <c r="P21" s="104" t="str">
        <f ca="1">_xlfn.IFNA($C$8*VLOOKUP(L21,PGOptionList!$D$9:$AH$5000,4,FALSE),"")</f>
        <v/>
      </c>
      <c r="Q21" s="67" t="s">
        <v>250</v>
      </c>
      <c r="R21" s="105" t="str">
        <f ca="1">_xlfn.IFNA($C$7/VLOOKUP(L21,PGOptionList!$D$9:$AH$5000,4,FALSE)/(VLOOKUP(L21,PGOptionList!$D$9:$AH$5000,7,FALSE)/100)+VLOOKUP(L21,PGOptionList!$D$9:$AH$5000,19,FALSE),"")</f>
        <v/>
      </c>
      <c r="S21" s="68" t="s">
        <v>248</v>
      </c>
      <c r="T21" s="64"/>
      <c r="U21" s="134"/>
      <c r="V21" s="134"/>
    </row>
    <row r="22" spans="2:22" x14ac:dyDescent="0.2">
      <c r="I22" s="64"/>
      <c r="J22" s="64"/>
      <c r="K22" s="64"/>
      <c r="L22" s="127" t="str" cm="1">
        <f t="array" aca="1" ref="L22" ca="1">IFERROR(INDEX(INDIRECT("PGOptionList!"&amp;$M$19&amp;N21&amp;":"&amp;$M$19&amp;"5000"),MATCH(TRUE,INDEX((INDIRECT("PGOptionList!"&amp;$M$19&amp;N21&amp;":"&amp;$M$19&amp;"5000")&lt;&gt;FALSE),0),0)),"")</f>
        <v/>
      </c>
      <c r="M22" s="128"/>
      <c r="N22" s="47" t="str">
        <f ca="1">IFERROR(MATCH(L22,PGOptionList!$D$1:$D$5000,0)+1,"")</f>
        <v/>
      </c>
      <c r="O22" s="112" t="str">
        <f ca="1">_xlfn.IFNA(IF(VLOOKUP(L22,PGOptionList!$D$9:$AJ$5000,32,FALSE)="Nein",HYPERLINK(VLOOKUP(L22,PGOptionList!$D$9:$AJ$5000,33,FALSE),"Auf Anfrage"),HYPERLINK(VLOOKUP(L22,PGOptionList!$D$9:$AJ$5000,33,FALSE),"Kaufen")),"")</f>
        <v/>
      </c>
      <c r="P22" s="104" t="str">
        <f ca="1">_xlfn.IFNA($C$8*VLOOKUP(L22,PGOptionList!$D$9:$AH$5000,4,FALSE),"")</f>
        <v/>
      </c>
      <c r="Q22" s="67" t="s">
        <v>250</v>
      </c>
      <c r="R22" s="105" t="str">
        <f ca="1">_xlfn.IFNA($C$7/VLOOKUP(L22,PGOptionList!$D$9:$AH$5000,4,FALSE)/(VLOOKUP(L22,PGOptionList!$D$9:$AH$5000,7,FALSE)/100)+VLOOKUP(L22,PGOptionList!$D$9:$AH$5000,19,FALSE),"")</f>
        <v/>
      </c>
      <c r="S22" s="68" t="s">
        <v>248</v>
      </c>
      <c r="T22" s="64"/>
      <c r="U22">
        <f ca="1">COUNTA(INDIRECT("PGOptionList!"&amp;M19&amp;"9:"&amp;M19&amp;"5000"))-COUNTIF(INDIRECT("PGOptionList!"&amp;M19&amp;"9:"&amp;M19&amp;"5000"),FALSE)</f>
        <v>0</v>
      </c>
    </row>
    <row r="23" spans="2:22" ht="14.25" customHeight="1" x14ac:dyDescent="0.2">
      <c r="K23" s="64"/>
      <c r="L23" s="127" t="str" cm="1">
        <f t="array" aca="1" ref="L23" ca="1">IFERROR(INDEX(INDIRECT("PGOptionList!"&amp;$M$19&amp;N22&amp;":"&amp;$M$19&amp;"5000"),MATCH(TRUE,INDEX((INDIRECT("PGOptionList!"&amp;$M$19&amp;N22&amp;":"&amp;$M$19&amp;"5000")&lt;&gt;FALSE),0),0)),"")</f>
        <v/>
      </c>
      <c r="M23" s="128"/>
      <c r="N23" s="47" t="str">
        <f ca="1">IFERROR(MATCH(L23,PGOptionList!$D$1:$D$5000,0)+1,"")</f>
        <v/>
      </c>
      <c r="O23" s="112" t="str">
        <f ca="1">_xlfn.IFNA(IF(VLOOKUP(L23,PGOptionList!$D$9:$AJ$5000,32,FALSE)="Nein",HYPERLINK(VLOOKUP(L23,PGOptionList!$D$9:$AJ$5000,33,FALSE),"Auf Anfrage"),HYPERLINK(VLOOKUP(L23,PGOptionList!$D$9:$AJ$5000,33,FALSE),"Kaufen")),"")</f>
        <v/>
      </c>
      <c r="P23" s="104" t="str">
        <f ca="1">_xlfn.IFNA($C$8*VLOOKUP(L23,PGOptionList!$D$9:$AH$5000,4,FALSE),"")</f>
        <v/>
      </c>
      <c r="Q23" s="67" t="s">
        <v>250</v>
      </c>
      <c r="R23" s="105" t="str">
        <f ca="1">_xlfn.IFNA($C$7/VLOOKUP(L23,PGOptionList!$D$9:$AH$5000,4,FALSE)/(VLOOKUP(L23,PGOptionList!$D$9:$AH$5000,7,FALSE)/100)+VLOOKUP(L23,PGOptionList!$D$9:$AH$5000,19,FALSE),"")</f>
        <v/>
      </c>
      <c r="S23" s="68" t="s">
        <v>248</v>
      </c>
      <c r="T23" s="64"/>
    </row>
    <row r="24" spans="2:22" x14ac:dyDescent="0.2">
      <c r="K24" s="64"/>
      <c r="L24" s="127" t="str" cm="1">
        <f t="array" aca="1" ref="L24" ca="1">IFERROR(INDEX(INDIRECT("PGOptionList!"&amp;$M$19&amp;N23&amp;":"&amp;$M$19&amp;"5000"),MATCH(TRUE,INDEX((INDIRECT("PGOptionList!"&amp;$M$19&amp;N23&amp;":"&amp;$M$19&amp;"5000")&lt;&gt;FALSE),0),0)),"")</f>
        <v/>
      </c>
      <c r="M24" s="128"/>
      <c r="N24" s="47" t="str">
        <f ca="1">IFERROR(MATCH(L24,PGOptionList!$D$1:$D$5000,0)+1,"")</f>
        <v/>
      </c>
      <c r="O24" s="112" t="str">
        <f ca="1">_xlfn.IFNA(IF(VLOOKUP(L24,PGOptionList!$D$9:$AJ$5000,32,FALSE)="Nein",HYPERLINK(VLOOKUP(L24,PGOptionList!$D$9:$AJ$5000,33,FALSE),"Auf Anfrage"),HYPERLINK(VLOOKUP(L24,PGOptionList!$D$9:$AJ$5000,33,FALSE),"Kaufen")),"")</f>
        <v/>
      </c>
      <c r="P24" s="104" t="str">
        <f ca="1">_xlfn.IFNA($C$8*VLOOKUP(L24,PGOptionList!$D$9:$AH$5000,4,FALSE),"")</f>
        <v/>
      </c>
      <c r="Q24" s="67" t="s">
        <v>250</v>
      </c>
      <c r="R24" s="105" t="str">
        <f ca="1">_xlfn.IFNA($C$7/VLOOKUP(L24,PGOptionList!$D$9:$AH$5000,4,FALSE)/(VLOOKUP(L24,PGOptionList!$D$9:$AH$5000,7,FALSE)/100)+VLOOKUP(L24,PGOptionList!$D$9:$AH$5000,19,FALSE),"")</f>
        <v/>
      </c>
      <c r="S24" s="68" t="s">
        <v>248</v>
      </c>
      <c r="T24" s="64"/>
    </row>
    <row r="25" spans="2:22" ht="15" thickBot="1" x14ac:dyDescent="0.25">
      <c r="K25" s="64"/>
      <c r="L25" s="129" t="str" cm="1">
        <f t="array" aca="1" ref="L25" ca="1">IFERROR(INDEX(INDIRECT("PGOptionList!"&amp;$M$19&amp;N24&amp;":"&amp;$M$19&amp;"5000"),MATCH(TRUE,INDEX((INDIRECT("PGOptionList!"&amp;$M$19&amp;N24&amp;":"&amp;$M$19&amp;"5000")&lt;&gt;FALSE),0),0)),"")</f>
        <v/>
      </c>
      <c r="M25" s="130"/>
      <c r="N25" s="48"/>
      <c r="O25" s="113" t="str">
        <f ca="1">_xlfn.IFNA(IF(VLOOKUP(L25,PGOptionList!$D$9:$AJ$5000,32,FALSE)="Nein",HYPERLINK(VLOOKUP(L25,PGOptionList!$D$9:$AJ$5000,33,FALSE),"Auf Anfrage"),HYPERLINK(VLOOKUP(L25,PGOptionList!$D$9:$AJ$5000,33,FALSE),"Kaufen")),"")</f>
        <v/>
      </c>
      <c r="P25" s="108" t="str">
        <f ca="1">_xlfn.IFNA($C$8*VLOOKUP(L25,PGOptionList!$D$9:$AH$5000,4,FALSE),"")</f>
        <v/>
      </c>
      <c r="Q25" s="69" t="s">
        <v>250</v>
      </c>
      <c r="R25" s="109" t="str">
        <f ca="1">_xlfn.IFNA($C$7/VLOOKUP(L25,PGOptionList!$D$9:$AH$5000,4,FALSE)/(VLOOKUP(L25,PGOptionList!$D$9:$AH$5000,7,FALSE)/100)+VLOOKUP(L25,PGOptionList!$D$9:$AH$5000,19,FALSE),"")</f>
        <v/>
      </c>
      <c r="S25" s="70" t="s">
        <v>248</v>
      </c>
      <c r="T25" s="64"/>
    </row>
    <row r="26" spans="2:22" x14ac:dyDescent="0.2">
      <c r="K26" s="64"/>
      <c r="L26" s="64"/>
      <c r="M26" s="64"/>
      <c r="N26" s="75"/>
      <c r="O26" s="114"/>
      <c r="P26" s="64"/>
      <c r="Q26" s="64"/>
      <c r="R26" s="72"/>
      <c r="S26" s="64"/>
      <c r="T26" s="64"/>
    </row>
    <row r="27" spans="2:22" ht="14.25" customHeight="1" x14ac:dyDescent="0.2">
      <c r="K27" s="64"/>
      <c r="L27" s="64"/>
      <c r="M27" s="64"/>
      <c r="N27" s="75"/>
      <c r="O27" s="114"/>
      <c r="P27" s="64"/>
      <c r="Q27" s="64"/>
      <c r="R27" s="72"/>
      <c r="S27" s="64"/>
      <c r="T27" s="64"/>
    </row>
    <row r="28" spans="2:22" ht="15" thickBot="1" x14ac:dyDescent="0.25">
      <c r="K28" s="64"/>
      <c r="L28" s="64"/>
      <c r="M28" s="64"/>
      <c r="N28" s="75"/>
      <c r="O28" s="114"/>
      <c r="P28" s="64"/>
      <c r="Q28" s="64"/>
      <c r="R28" s="72"/>
      <c r="S28" s="64"/>
      <c r="T28" s="64"/>
    </row>
    <row r="29" spans="2:22" ht="15" thickBot="1" x14ac:dyDescent="0.25">
      <c r="K29" s="64"/>
      <c r="L29" s="146" t="s">
        <v>265</v>
      </c>
      <c r="M29" s="132"/>
      <c r="N29" s="76">
        <v>9</v>
      </c>
      <c r="O29" s="115"/>
      <c r="P29" s="131" t="s">
        <v>287</v>
      </c>
      <c r="Q29" s="132"/>
      <c r="R29" s="132"/>
      <c r="S29" s="133"/>
      <c r="T29" s="64"/>
    </row>
    <row r="30" spans="2:22" ht="15" hidden="1" thickBot="1" x14ac:dyDescent="0.25">
      <c r="I30" s="64"/>
      <c r="J30" s="64"/>
      <c r="K30" s="64"/>
      <c r="L30" s="98" t="b">
        <f>AND(IF(VLOOKUP(C16,Helper!A14:J20,IF(Auswahlhilfe!C18="Ja",8,5),FALSE)&lt;&gt;0,TRUE,FALSE),E7,E8,H16,H17,H18)</f>
        <v>0</v>
      </c>
      <c r="M30" s="99" t="s">
        <v>297</v>
      </c>
      <c r="N30" s="100"/>
      <c r="O30" s="116"/>
      <c r="P30" s="103"/>
      <c r="Q30" s="99"/>
      <c r="R30" s="110"/>
      <c r="S30" s="102"/>
      <c r="T30" s="64"/>
    </row>
    <row r="31" spans="2:22" x14ac:dyDescent="0.2">
      <c r="I31" s="64"/>
      <c r="J31" s="64"/>
      <c r="K31" s="64"/>
      <c r="L31" s="135" t="str" cm="1">
        <f t="array" aca="1" ref="L31" ca="1">IFERROR(INDEX(INDIRECT("PGOptionList!"&amp;$M$30&amp;N29&amp;":"&amp;$M$30&amp;"5000"),MATCH(TRUE,INDEX((INDIRECT("PGOptionList!"&amp;$M$30&amp;N29&amp;":"&amp;$M$30&amp;"5000")&lt;&gt;FALSE),0),0)),"")</f>
        <v/>
      </c>
      <c r="M31" s="136"/>
      <c r="N31" s="97" t="str">
        <f ca="1">IFERROR(MATCH(L31,PGOptionList!$D$1:$D$5000,0)+1,"")</f>
        <v/>
      </c>
      <c r="O31" s="111" t="str">
        <f ca="1">_xlfn.IFNA(IF(VLOOKUP(L31,PGOptionList!$D$9:$AJ$5000,32,FALSE)="Nein",HYPERLINK(VLOOKUP(L31,PGOptionList!$D$9:$AJ$5000,33,FALSE),"Auf Anfrage"),HYPERLINK(VLOOKUP(L31,PGOptionList!$D$9:$AJ$5000,33,FALSE),"Kaufen")),"")</f>
        <v/>
      </c>
      <c r="P31" s="106" t="str">
        <f ca="1">_xlfn.IFNA($C$8*VLOOKUP(L31,PGOptionList!$D$9:$AH$5000,4,FALSE),"")</f>
        <v/>
      </c>
      <c r="Q31" s="61" t="s">
        <v>250</v>
      </c>
      <c r="R31" s="107" t="str">
        <f ca="1">_xlfn.IFNA($C$7/VLOOKUP(L31,PGOptionList!$D$9:$AH$5000,4,FALSE)/(VLOOKUP(L31,PGOptionList!$D$9:$AH$5000,7,FALSE)/100)+VLOOKUP(L31,PGOptionList!$D$9:$AH$5000,19,FALSE),"")</f>
        <v/>
      </c>
      <c r="S31" s="66" t="s">
        <v>248</v>
      </c>
      <c r="T31" s="64"/>
      <c r="U31" s="134" t="s">
        <v>291</v>
      </c>
      <c r="V31" s="134"/>
    </row>
    <row r="32" spans="2:22" x14ac:dyDescent="0.2">
      <c r="I32" s="64"/>
      <c r="J32" s="64"/>
      <c r="K32" s="64"/>
      <c r="L32" s="127" t="str" cm="1">
        <f t="array" aca="1" ref="L32" ca="1">IFERROR(INDEX(INDIRECT("PGOptionList!"&amp;$M$30&amp;N31&amp;":"&amp;$M$30&amp;"5000"),MATCH(TRUE,INDEX((INDIRECT("PGOptionList!"&amp;$M$30&amp;N31&amp;":"&amp;$M$30&amp;"5000")&lt;&gt;FALSE),0),0)),"")</f>
        <v/>
      </c>
      <c r="M32" s="128"/>
      <c r="N32" s="47" t="str">
        <f ca="1">IFERROR(MATCH(L32,PGOptionList!$D$1:$D$5000,0)+1,"")</f>
        <v/>
      </c>
      <c r="O32" s="112" t="str">
        <f ca="1">_xlfn.IFNA(IF(VLOOKUP(L32,PGOptionList!$D$9:$AJ$5000,32,FALSE)="Nein",HYPERLINK(VLOOKUP(L32,PGOptionList!$D$9:$AJ$5000,33,FALSE),"Auf Anfrage"),HYPERLINK(VLOOKUP(L32,PGOptionList!$D$9:$AJ$5000,33,FALSE),"Kaufen")),"")</f>
        <v/>
      </c>
      <c r="P32" s="104" t="str">
        <f ca="1">_xlfn.IFNA($C$8*VLOOKUP(L32,PGOptionList!$D$9:$AH$5000,4,FALSE),"")</f>
        <v/>
      </c>
      <c r="Q32" s="67" t="s">
        <v>250</v>
      </c>
      <c r="R32" s="105" t="str">
        <f ca="1">_xlfn.IFNA($C$7/VLOOKUP(L32,PGOptionList!$D$9:$AH$5000,4,FALSE)/(VLOOKUP(L32,PGOptionList!$D$9:$AH$5000,7,FALSE)/100)+VLOOKUP(L32,PGOptionList!$D$9:$AH$5000,19,FALSE),"")</f>
        <v/>
      </c>
      <c r="S32" s="68" t="s">
        <v>248</v>
      </c>
      <c r="T32" s="64"/>
      <c r="U32" s="134"/>
      <c r="V32" s="134"/>
    </row>
    <row r="33" spans="9:21" x14ac:dyDescent="0.2">
      <c r="I33" s="64"/>
      <c r="J33" s="64"/>
      <c r="K33" s="64"/>
      <c r="L33" s="127" t="str" cm="1">
        <f t="array" aca="1" ref="L33" ca="1">IFERROR(INDEX(INDIRECT("PGOptionList!"&amp;$M$30&amp;N32&amp;":"&amp;$M$30&amp;"5000"),MATCH(TRUE,INDEX((INDIRECT("PGOptionList!"&amp;$M$30&amp;N32&amp;":"&amp;$M$30&amp;"5000")&lt;&gt;FALSE),0),0)),"")</f>
        <v/>
      </c>
      <c r="M33" s="128"/>
      <c r="N33" s="47" t="str">
        <f ca="1">IFERROR(MATCH(L33,PGOptionList!$D$1:$D$5000,0)+1,"")</f>
        <v/>
      </c>
      <c r="O33" s="112" t="str">
        <f ca="1">_xlfn.IFNA(IF(VLOOKUP(L33,PGOptionList!$D$9:$AJ$5000,32,FALSE)="Nein",HYPERLINK(VLOOKUP(L33,PGOptionList!$D$9:$AJ$5000,33,FALSE),"Auf Anfrage"),HYPERLINK(VLOOKUP(L33,PGOptionList!$D$9:$AJ$5000,33,FALSE),"Kaufen")),"")</f>
        <v/>
      </c>
      <c r="P33" s="104" t="str">
        <f ca="1">_xlfn.IFNA($C$8*VLOOKUP(L33,PGOptionList!$D$9:$AH$5000,4,FALSE),"")</f>
        <v/>
      </c>
      <c r="Q33" s="67" t="s">
        <v>250</v>
      </c>
      <c r="R33" s="105" t="str">
        <f ca="1">_xlfn.IFNA($C$7/VLOOKUP(L33,PGOptionList!$D$9:$AH$5000,4,FALSE)/(VLOOKUP(L33,PGOptionList!$D$9:$AH$5000,7,FALSE)/100)+VLOOKUP(L33,PGOptionList!$D$9:$AH$5000,19,FALSE),"")</f>
        <v/>
      </c>
      <c r="S33" s="68" t="s">
        <v>248</v>
      </c>
      <c r="T33" s="64"/>
      <c r="U33">
        <f ca="1">COUNTA(INDIRECT("PGOptionList!"&amp;M30&amp;"9:"&amp;M30&amp;"5000"))-COUNTIF(INDIRECT("PGOptionList!"&amp;M30&amp;"9:"&amp;M30&amp;"5000"),FALSE)</f>
        <v>0</v>
      </c>
    </row>
    <row r="34" spans="9:21" x14ac:dyDescent="0.2">
      <c r="I34" s="64"/>
      <c r="J34" s="64"/>
      <c r="K34" s="64"/>
      <c r="L34" s="127" t="str" cm="1">
        <f t="array" aca="1" ref="L34" ca="1">IFERROR(INDEX(INDIRECT("PGOptionList!"&amp;$M$30&amp;N33&amp;":"&amp;$M$30&amp;"5000"),MATCH(TRUE,INDEX((INDIRECT("PGOptionList!"&amp;$M$30&amp;N33&amp;":"&amp;$M$30&amp;"5000")&lt;&gt;FALSE),0),0)),"")</f>
        <v/>
      </c>
      <c r="M34" s="128"/>
      <c r="N34" s="47" t="str">
        <f ca="1">IFERROR(MATCH(L34,PGOptionList!$D$1:$D$5000,0)+1,"")</f>
        <v/>
      </c>
      <c r="O34" s="112" t="str">
        <f ca="1">_xlfn.IFNA(IF(VLOOKUP(L34,PGOptionList!$D$9:$AJ$5000,32,FALSE)="Nein",HYPERLINK(VLOOKUP(L34,PGOptionList!$D$9:$AJ$5000,33,FALSE),"Auf Anfrage"),HYPERLINK(VLOOKUP(L34,PGOptionList!$D$9:$AJ$5000,33,FALSE),"Kaufen")),"")</f>
        <v/>
      </c>
      <c r="P34" s="104" t="str">
        <f ca="1">_xlfn.IFNA($C$8*VLOOKUP(L34,PGOptionList!$D$9:$AH$5000,4,FALSE),"")</f>
        <v/>
      </c>
      <c r="Q34" s="67" t="s">
        <v>250</v>
      </c>
      <c r="R34" s="105" t="str">
        <f ca="1">_xlfn.IFNA($C$7/VLOOKUP(L34,PGOptionList!$D$9:$AH$5000,4,FALSE)/(VLOOKUP(L34,PGOptionList!$D$9:$AH$5000,7,FALSE)/100)+VLOOKUP(L34,PGOptionList!$D$9:$AH$5000,19,FALSE),"")</f>
        <v/>
      </c>
      <c r="S34" s="68" t="s">
        <v>248</v>
      </c>
      <c r="T34" s="64"/>
    </row>
    <row r="35" spans="9:21" x14ac:dyDescent="0.2">
      <c r="I35" s="64"/>
      <c r="J35" s="64"/>
      <c r="K35" s="64"/>
      <c r="L35" s="127" t="str" cm="1">
        <f t="array" aca="1" ref="L35" ca="1">IFERROR(INDEX(INDIRECT("PGOptionList!"&amp;$M$30&amp;N34&amp;":"&amp;$M$30&amp;"5000"),MATCH(TRUE,INDEX((INDIRECT("PGOptionList!"&amp;$M$30&amp;N34&amp;":"&amp;$M$30&amp;"5000")&lt;&gt;FALSE),0),0)),"")</f>
        <v/>
      </c>
      <c r="M35" s="128"/>
      <c r="N35" s="47" t="str">
        <f ca="1">IFERROR(MATCH(L35,PGOptionList!$D$1:$D$5000,0)+1,"")</f>
        <v/>
      </c>
      <c r="O35" s="112" t="str">
        <f ca="1">_xlfn.IFNA(IF(VLOOKUP(L35,PGOptionList!$D$9:$AJ$5000,32,FALSE)="Nein",HYPERLINK(VLOOKUP(L35,PGOptionList!$D$9:$AJ$5000,33,FALSE),"Auf Anfrage"),HYPERLINK(VLOOKUP(L35,PGOptionList!$D$9:$AJ$5000,33,FALSE),"Kaufen")),"")</f>
        <v/>
      </c>
      <c r="P35" s="104" t="str">
        <f ca="1">_xlfn.IFNA($C$8*VLOOKUP(L35,PGOptionList!$D$9:$AH$5000,4,FALSE),"")</f>
        <v/>
      </c>
      <c r="Q35" s="67" t="s">
        <v>250</v>
      </c>
      <c r="R35" s="105" t="str">
        <f ca="1">_xlfn.IFNA($C$7/VLOOKUP(L35,PGOptionList!$D$9:$AH$5000,4,FALSE)/(VLOOKUP(L35,PGOptionList!$D$9:$AH$5000,7,FALSE)/100)+VLOOKUP(L35,PGOptionList!$D$9:$AH$5000,19,FALSE),"")</f>
        <v/>
      </c>
      <c r="S35" s="68" t="s">
        <v>248</v>
      </c>
      <c r="T35" s="64"/>
    </row>
    <row r="36" spans="9:21" ht="15" thickBot="1" x14ac:dyDescent="0.25">
      <c r="I36" s="64"/>
      <c r="J36" s="64"/>
      <c r="K36" s="64"/>
      <c r="L36" s="129" t="str" cm="1">
        <f t="array" aca="1" ref="L36" ca="1">IFERROR(INDEX(INDIRECT("PGOptionList!"&amp;$M$30&amp;N35&amp;":"&amp;$M$30&amp;"5000"),MATCH(TRUE,INDEX((INDIRECT("PGOptionList!"&amp;$M$30&amp;N35&amp;":"&amp;$M$30&amp;"5000")&lt;&gt;FALSE),0),0)),"")</f>
        <v/>
      </c>
      <c r="M36" s="130"/>
      <c r="N36" s="48"/>
      <c r="O36" s="113" t="str">
        <f ca="1">_xlfn.IFNA(IF(VLOOKUP(L36,PGOptionList!$D$9:$AJ$5000,32,FALSE)="Nein",HYPERLINK(VLOOKUP(L36,PGOptionList!$D$9:$AJ$5000,33,FALSE),"Auf Anfrage"),HYPERLINK(VLOOKUP(L36,PGOptionList!$D$9:$AJ$5000,33,FALSE),"Kaufen")),"")</f>
        <v/>
      </c>
      <c r="P36" s="108" t="str">
        <f ca="1">_xlfn.IFNA($C$8*VLOOKUP(L36,PGOptionList!$D$9:$AH$5000,4,FALSE),"")</f>
        <v/>
      </c>
      <c r="Q36" s="69" t="s">
        <v>250</v>
      </c>
      <c r="R36" s="109" t="str">
        <f ca="1">_xlfn.IFNA($C$7/VLOOKUP(L36,PGOptionList!$D$9:$AH$5000,4,FALSE)/(VLOOKUP(L36,PGOptionList!$D$9:$AH$5000,7,FALSE)/100)+VLOOKUP(L36,PGOptionList!$D$9:$AH$5000,19,FALSE),"")</f>
        <v/>
      </c>
      <c r="S36" s="70" t="s">
        <v>248</v>
      </c>
      <c r="T36" s="64"/>
    </row>
    <row r="37" spans="9:21" x14ac:dyDescent="0.2"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</row>
    <row r="38" spans="9:21" x14ac:dyDescent="0.2"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</row>
    <row r="39" spans="9:21" ht="14.25" customHeight="1" x14ac:dyDescent="0.2">
      <c r="I39" s="64"/>
      <c r="J39" s="64"/>
      <c r="K39" s="64"/>
      <c r="L39" s="118" t="s">
        <v>4820</v>
      </c>
      <c r="M39" s="117"/>
      <c r="N39" s="117"/>
      <c r="O39" s="117"/>
      <c r="P39" s="117"/>
      <c r="Q39" s="117"/>
      <c r="R39" s="117"/>
      <c r="S39" s="117"/>
      <c r="T39" s="64"/>
    </row>
    <row r="40" spans="9:21" x14ac:dyDescent="0.2">
      <c r="I40" s="64"/>
      <c r="J40" s="64"/>
      <c r="K40" s="64"/>
      <c r="L40" t="s">
        <v>4819</v>
      </c>
      <c r="M40" s="117"/>
      <c r="N40" s="117"/>
      <c r="O40" s="117"/>
      <c r="P40" s="117"/>
      <c r="Q40" s="117"/>
      <c r="R40" s="117"/>
      <c r="S40" s="117"/>
      <c r="T40" s="64"/>
    </row>
    <row r="41" spans="9:21" x14ac:dyDescent="0.2">
      <c r="I41" s="64"/>
      <c r="J41" s="64"/>
      <c r="K41" s="64"/>
      <c r="L41" s="117"/>
      <c r="M41" s="117"/>
      <c r="N41" s="117"/>
      <c r="O41" s="117"/>
      <c r="P41" s="117"/>
      <c r="Q41" s="117"/>
      <c r="R41" s="117"/>
      <c r="S41" s="117"/>
      <c r="T41" s="64"/>
    </row>
    <row r="42" spans="9:21" ht="14.25" customHeight="1" x14ac:dyDescent="0.2">
      <c r="L42" s="125" t="s">
        <v>4821</v>
      </c>
      <c r="M42" s="125"/>
      <c r="N42" s="125"/>
      <c r="O42" s="125"/>
      <c r="P42" s="125"/>
      <c r="Q42" s="125"/>
      <c r="R42" s="125"/>
      <c r="S42" s="125"/>
      <c r="T42" s="125"/>
      <c r="U42" s="125"/>
    </row>
    <row r="43" spans="9:21" x14ac:dyDescent="0.2">
      <c r="L43" s="125"/>
      <c r="M43" s="125"/>
      <c r="N43" s="125"/>
      <c r="O43" s="125"/>
      <c r="P43" s="125"/>
      <c r="Q43" s="125"/>
      <c r="R43" s="125"/>
      <c r="S43" s="125"/>
      <c r="T43" s="125"/>
      <c r="U43" s="125"/>
    </row>
    <row r="44" spans="9:21" x14ac:dyDescent="0.2">
      <c r="S44" s="64"/>
    </row>
    <row r="45" spans="9:21" ht="13.9" customHeight="1" x14ac:dyDescent="0.2">
      <c r="L45" s="125" t="s">
        <v>4822</v>
      </c>
      <c r="M45" s="125"/>
      <c r="N45" s="125"/>
      <c r="O45" s="125"/>
      <c r="P45" s="125"/>
      <c r="Q45" s="125"/>
      <c r="R45" s="125"/>
      <c r="S45" s="125"/>
      <c r="T45" s="125"/>
      <c r="U45" s="125"/>
    </row>
    <row r="46" spans="9:21" x14ac:dyDescent="0.2">
      <c r="L46" s="125"/>
      <c r="M46" s="125"/>
      <c r="N46" s="125"/>
      <c r="O46" s="125"/>
      <c r="P46" s="125"/>
      <c r="Q46" s="125"/>
      <c r="R46" s="125"/>
      <c r="S46" s="125"/>
      <c r="T46" s="125"/>
      <c r="U46" s="125"/>
    </row>
    <row r="48" spans="9:21" x14ac:dyDescent="0.2">
      <c r="L48" t="s">
        <v>293</v>
      </c>
    </row>
    <row r="49" spans="12:19" x14ac:dyDescent="0.2">
      <c r="M49" s="3"/>
      <c r="N49" s="3"/>
      <c r="P49" s="3"/>
      <c r="S49" s="3"/>
    </row>
    <row r="50" spans="12:19" x14ac:dyDescent="0.2">
      <c r="L50" s="37" t="s">
        <v>298</v>
      </c>
      <c r="M50" s="3"/>
      <c r="N50" s="3"/>
      <c r="O50" s="119" t="s">
        <v>25</v>
      </c>
      <c r="P50" s="3"/>
      <c r="Q50" s="37" t="s">
        <v>300</v>
      </c>
      <c r="R50" s="3" t="s">
        <v>299</v>
      </c>
      <c r="S50" s="3"/>
    </row>
    <row r="51" spans="12:19" x14ac:dyDescent="0.2">
      <c r="L51" s="3"/>
      <c r="M51" s="3"/>
      <c r="N51" s="3"/>
      <c r="O51" s="119" t="s">
        <v>27</v>
      </c>
      <c r="P51" s="3"/>
      <c r="Q51" s="3"/>
      <c r="R51" s="3" t="s">
        <v>24</v>
      </c>
      <c r="S51" s="3"/>
    </row>
    <row r="52" spans="12:19" x14ac:dyDescent="0.2">
      <c r="Q52" s="3"/>
      <c r="R52" s="3" t="s">
        <v>26</v>
      </c>
    </row>
  </sheetData>
  <sheetProtection algorithmName="SHA-512" hashValue="01Inz9/E7SSo1TVExF4+75IE0xUzw00sAjkZSpEuM5fUghhCNoiXsGIBfMZoiTQsMGBAMOatLVM5OERHIOXS4g==" saltValue="rhQWEnWFVCgNW7Ey1zYRUA==" spinCount="100000" sheet="1" objects="1" scenarios="1"/>
  <mergeCells count="35">
    <mergeCell ref="L2:M2"/>
    <mergeCell ref="L23:M23"/>
    <mergeCell ref="L24:M24"/>
    <mergeCell ref="L25:M25"/>
    <mergeCell ref="L32:M32"/>
    <mergeCell ref="C16:G16"/>
    <mergeCell ref="C18:G18"/>
    <mergeCell ref="C17:G17"/>
    <mergeCell ref="L33:M33"/>
    <mergeCell ref="L34:M34"/>
    <mergeCell ref="L18:M18"/>
    <mergeCell ref="L20:M20"/>
    <mergeCell ref="L21:M21"/>
    <mergeCell ref="L22:M22"/>
    <mergeCell ref="L29:M29"/>
    <mergeCell ref="L31:M31"/>
    <mergeCell ref="C15:G15"/>
    <mergeCell ref="L6:S6"/>
    <mergeCell ref="L14:M14"/>
    <mergeCell ref="L15:M15"/>
    <mergeCell ref="L8:M8"/>
    <mergeCell ref="P8:S8"/>
    <mergeCell ref="U10:V11"/>
    <mergeCell ref="U20:V21"/>
    <mergeCell ref="U31:V32"/>
    <mergeCell ref="P18:S18"/>
    <mergeCell ref="L10:M10"/>
    <mergeCell ref="L11:M11"/>
    <mergeCell ref="L12:M12"/>
    <mergeCell ref="L13:M13"/>
    <mergeCell ref="L35:M35"/>
    <mergeCell ref="L36:M36"/>
    <mergeCell ref="P29:S29"/>
    <mergeCell ref="L42:U43"/>
    <mergeCell ref="L45:U46"/>
  </mergeCells>
  <hyperlinks>
    <hyperlink ref="O50" r:id="rId1" xr:uid="{A0421274-3779-44C3-824A-AB42DAD04FEC}"/>
    <hyperlink ref="O51" r:id="rId2" display="+41787242221 " xr:uid="{4D45F7B8-0D81-486A-9793-6D60C6A81143}"/>
  </hyperlinks>
  <pageMargins left="0.51181102362204722" right="0.51181102362204722" top="0.74803149606299213" bottom="1.0629921259842521" header="0.31496062992125984" footer="0.31496062992125984"/>
  <pageSetup paperSize="9" orientation="portrait" r:id="rId3"/>
  <headerFooter>
    <oddHeader>&amp;LOxni - Antriebstechnik&amp;CPräzisions Planetengetrieb 
Auswahl&amp;R&amp;D</oddHeader>
    <oddFooter>&amp;L&amp;G&amp;C&amp;P/&amp;N&amp;R&amp;G</oddFooter>
  </headerFooter>
  <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9945424-8444-4DB3-9C1F-4805F25BB8DE}">
          <x14:formula1>
            <xm:f>Helper!$A$14:$A$17</xm:f>
          </x14:formula1>
          <xm:sqref>C16</xm:sqref>
        </x14:dataValidation>
        <x14:dataValidation type="list" allowBlank="1" showInputMessage="1" showErrorMessage="1" xr:uid="{D51E0C4D-47ED-48B9-8CFB-C2A370578F7C}">
          <x14:formula1>
            <xm:f>Helper!$A$22:$A$23</xm:f>
          </x14:formula1>
          <xm:sqref>C18</xm:sqref>
        </x14:dataValidation>
        <x14:dataValidation type="list" allowBlank="1" showInputMessage="1" showErrorMessage="1" xr:uid="{5C9A0CDA-D9D6-4183-A08E-98D015A38EEA}">
          <x14:formula1>
            <xm:f>Helper!$C$22:$C$24</xm:f>
          </x14:formula1>
          <xm:sqref>C17:G17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C0F8E-4A8F-4CDC-9F3B-B735CF24F7C2}">
  <sheetPr codeName="Sheet3"/>
  <dimension ref="B1:AN4740"/>
  <sheetViews>
    <sheetView showGridLines="0" workbookViewId="0">
      <pane ySplit="8" topLeftCell="A9" activePane="bottomLeft" state="frozen"/>
      <selection pane="bottomLeft" activeCell="C9" sqref="C9"/>
    </sheetView>
  </sheetViews>
  <sheetFormatPr defaultRowHeight="14.25" x14ac:dyDescent="0.2"/>
  <cols>
    <col min="2" max="2" width="9.75" style="77" bestFit="1" customWidth="1"/>
    <col min="3" max="3" width="10.625" bestFit="1" customWidth="1"/>
    <col min="4" max="4" width="18.625" bestFit="1" customWidth="1"/>
    <col min="5" max="5" width="23" bestFit="1" customWidth="1"/>
    <col min="6" max="6" width="10.375" bestFit="1" customWidth="1"/>
    <col min="7" max="7" width="14.5" bestFit="1" customWidth="1"/>
    <col min="8" max="8" width="11.5" bestFit="1" customWidth="1"/>
    <col min="9" max="9" width="11.875" bestFit="1" customWidth="1"/>
    <col min="10" max="10" width="15.625" bestFit="1" customWidth="1"/>
    <col min="11" max="11" width="10.5" bestFit="1" customWidth="1"/>
    <col min="12" max="12" width="10.125" bestFit="1" customWidth="1"/>
    <col min="13" max="13" width="10.625" bestFit="1" customWidth="1"/>
    <col min="14" max="14" width="10.5" bestFit="1" customWidth="1"/>
    <col min="15" max="15" width="10.625" bestFit="1" customWidth="1"/>
    <col min="16" max="16" width="14" bestFit="1" customWidth="1"/>
    <col min="17" max="17" width="15.625" bestFit="1" customWidth="1"/>
    <col min="18" max="18" width="12.625" bestFit="1" customWidth="1"/>
    <col min="19" max="19" width="17.875" bestFit="1" customWidth="1"/>
    <col min="20" max="20" width="19.625" bestFit="1" customWidth="1"/>
    <col min="21" max="21" width="10.375" bestFit="1" customWidth="1"/>
    <col min="22" max="22" width="14.75" bestFit="1" customWidth="1"/>
    <col min="23" max="23" width="20.5" bestFit="1" customWidth="1"/>
    <col min="24" max="24" width="17.125" bestFit="1" customWidth="1"/>
    <col min="25" max="25" width="15.75" hidden="1" customWidth="1"/>
    <col min="26" max="28" width="9" hidden="1" customWidth="1"/>
    <col min="29" max="29" width="6.625" hidden="1" customWidth="1"/>
    <col min="30" max="30" width="7.125" hidden="1" customWidth="1"/>
    <col min="31" max="31" width="6.625" hidden="1" customWidth="1"/>
    <col min="32" max="32" width="9" hidden="1" customWidth="1"/>
    <col min="33" max="33" width="9.25" hidden="1" customWidth="1"/>
    <col min="34" max="35" width="12.5" hidden="1" customWidth="1"/>
    <col min="36" max="36" width="9" hidden="1" customWidth="1"/>
    <col min="37" max="37" width="0" hidden="1" customWidth="1"/>
  </cols>
  <sheetData>
    <row r="1" spans="2:40" x14ac:dyDescent="0.2">
      <c r="C1" s="1"/>
      <c r="D1" s="1"/>
      <c r="E1" s="1"/>
    </row>
    <row r="2" spans="2:40" x14ac:dyDescent="0.2">
      <c r="C2" s="152" t="s">
        <v>22</v>
      </c>
      <c r="D2" s="152"/>
      <c r="E2" s="152"/>
      <c r="F2" s="153" t="s">
        <v>23</v>
      </c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S2" s="2"/>
      <c r="T2" s="148">
        <v>44687</v>
      </c>
      <c r="U2" s="148"/>
      <c r="V2" s="80"/>
    </row>
    <row r="3" spans="2:40" x14ac:dyDescent="0.2">
      <c r="C3" s="152" t="s">
        <v>24</v>
      </c>
      <c r="D3" s="152"/>
      <c r="E3" s="152"/>
      <c r="F3" s="153" t="s">
        <v>25</v>
      </c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</row>
    <row r="4" spans="2:40" x14ac:dyDescent="0.2">
      <c r="C4" s="152" t="s">
        <v>26</v>
      </c>
      <c r="D4" s="152"/>
      <c r="E4" s="152"/>
      <c r="F4" s="154" t="s">
        <v>27</v>
      </c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</row>
    <row r="5" spans="2:40" x14ac:dyDescent="0.2">
      <c r="C5" s="3"/>
      <c r="D5" s="1"/>
      <c r="E5" s="1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</row>
    <row r="6" spans="2:40" ht="15" thickBot="1" x14ac:dyDescent="0.25">
      <c r="C6" s="5"/>
      <c r="D6" s="1"/>
      <c r="E6" s="1"/>
    </row>
    <row r="7" spans="2:40" ht="14.25" customHeight="1" x14ac:dyDescent="0.2">
      <c r="B7" s="83" t="s">
        <v>289</v>
      </c>
      <c r="C7" s="6" t="s">
        <v>28</v>
      </c>
      <c r="D7" s="7"/>
      <c r="E7" s="8" t="s">
        <v>29</v>
      </c>
      <c r="F7" s="8" t="s">
        <v>30</v>
      </c>
      <c r="G7" s="9"/>
      <c r="H7" s="10"/>
      <c r="I7" s="10"/>
      <c r="J7" s="9"/>
      <c r="K7" s="149" t="s">
        <v>31</v>
      </c>
      <c r="L7" s="150"/>
      <c r="M7" s="151"/>
      <c r="N7" s="149" t="s">
        <v>32</v>
      </c>
      <c r="O7" s="151"/>
      <c r="P7" s="149" t="s">
        <v>33</v>
      </c>
      <c r="Q7" s="150"/>
      <c r="R7" s="150"/>
      <c r="S7" s="150"/>
      <c r="T7" s="11"/>
      <c r="U7" s="10"/>
      <c r="V7" s="12"/>
      <c r="W7" s="7" t="s">
        <v>34</v>
      </c>
      <c r="X7" s="7" t="s">
        <v>295</v>
      </c>
    </row>
    <row r="8" spans="2:40" ht="47.25" thickBot="1" x14ac:dyDescent="0.25">
      <c r="B8" s="92" t="s">
        <v>290</v>
      </c>
      <c r="C8" s="13" t="s">
        <v>35</v>
      </c>
      <c r="D8" s="14" t="s">
        <v>36</v>
      </c>
      <c r="E8" s="15" t="s">
        <v>37</v>
      </c>
      <c r="F8" s="15"/>
      <c r="G8" s="16" t="s">
        <v>38</v>
      </c>
      <c r="H8" s="16" t="s">
        <v>39</v>
      </c>
      <c r="I8" s="16" t="s">
        <v>40</v>
      </c>
      <c r="J8" s="17" t="s">
        <v>41</v>
      </c>
      <c r="K8" s="13" t="s">
        <v>42</v>
      </c>
      <c r="L8" s="16" t="s">
        <v>43</v>
      </c>
      <c r="M8" s="17" t="s">
        <v>44</v>
      </c>
      <c r="N8" s="13" t="s">
        <v>45</v>
      </c>
      <c r="O8" s="17" t="s">
        <v>46</v>
      </c>
      <c r="P8" s="13" t="s">
        <v>47</v>
      </c>
      <c r="Q8" s="16" t="s">
        <v>48</v>
      </c>
      <c r="R8" s="16" t="s">
        <v>49</v>
      </c>
      <c r="S8" s="16" t="s">
        <v>50</v>
      </c>
      <c r="T8" s="13" t="s">
        <v>51</v>
      </c>
      <c r="U8" s="16" t="s">
        <v>52</v>
      </c>
      <c r="V8" s="17" t="s">
        <v>309</v>
      </c>
      <c r="W8" s="17" t="s">
        <v>53</v>
      </c>
      <c r="X8" s="17" t="s">
        <v>4813</v>
      </c>
      <c r="Y8" s="58" t="s">
        <v>277</v>
      </c>
      <c r="Z8" s="42" t="s">
        <v>278</v>
      </c>
      <c r="AA8" s="42" t="s">
        <v>279</v>
      </c>
      <c r="AB8" s="42" t="s">
        <v>280</v>
      </c>
      <c r="AC8" s="42" t="s">
        <v>281</v>
      </c>
      <c r="AD8" s="42" t="s">
        <v>282</v>
      </c>
      <c r="AE8" s="42" t="s">
        <v>283</v>
      </c>
      <c r="AF8" s="42" t="s">
        <v>284</v>
      </c>
      <c r="AG8" s="42" t="s">
        <v>285</v>
      </c>
      <c r="AH8" s="42" t="s">
        <v>286</v>
      </c>
      <c r="AI8" s="42" t="s">
        <v>4812</v>
      </c>
      <c r="AJ8" s="42" t="s">
        <v>4811</v>
      </c>
      <c r="AN8" s="42"/>
    </row>
    <row r="9" spans="2:40" x14ac:dyDescent="0.2">
      <c r="B9" s="91" t="str">
        <f>IF(AF9=D9,"Economy",IF(AG9=D9,"Standard",IF(AH9=D9,"Präzision","")))</f>
        <v/>
      </c>
      <c r="C9" s="18" t="s">
        <v>54</v>
      </c>
      <c r="D9" s="18" t="s">
        <v>310</v>
      </c>
      <c r="E9" s="18">
        <v>42</v>
      </c>
      <c r="F9" s="18" t="s">
        <v>55</v>
      </c>
      <c r="G9" s="18">
        <v>100</v>
      </c>
      <c r="H9" s="18">
        <v>3</v>
      </c>
      <c r="I9" s="18">
        <v>3</v>
      </c>
      <c r="J9" s="18">
        <v>94</v>
      </c>
      <c r="K9" s="18">
        <v>14</v>
      </c>
      <c r="L9" s="18">
        <v>42</v>
      </c>
      <c r="M9" s="18" t="s">
        <v>62</v>
      </c>
      <c r="N9" s="18">
        <v>5000</v>
      </c>
      <c r="O9" s="18">
        <v>10000</v>
      </c>
      <c r="P9" s="18">
        <v>780</v>
      </c>
      <c r="Q9" s="18" t="s">
        <v>57</v>
      </c>
      <c r="R9" s="18">
        <v>390</v>
      </c>
      <c r="S9" s="18">
        <v>20000</v>
      </c>
      <c r="T9" s="18">
        <v>0.03</v>
      </c>
      <c r="U9" s="18">
        <v>0.7</v>
      </c>
      <c r="V9" s="18">
        <v>0.24</v>
      </c>
      <c r="W9" s="18">
        <v>55</v>
      </c>
      <c r="X9" s="93"/>
      <c r="Y9">
        <f>N9/G9</f>
        <v>50</v>
      </c>
      <c r="Z9" t="b">
        <f>IF(N9/G9&gt;=Auswahlhilfe!$C$8,TRUE,FALSE)</f>
        <v>1</v>
      </c>
      <c r="AA9" t="b">
        <f>IF(K9&gt;Auswahlhilfe!$C$7,TRUE,FALSE)</f>
        <v>1</v>
      </c>
      <c r="AB9" t="b">
        <f>IF(Auswahlhilfe!$C$17=F9,TRUE,FALSE)</f>
        <v>0</v>
      </c>
      <c r="AC9" t="b">
        <f>IFERROR(IF(FIND("P2",PGOptionList!D9)&gt;0,TRUE),FALSE)</f>
        <v>0</v>
      </c>
      <c r="AD9" t="b">
        <f>IFERROR(IF(FIND("P1",PGOptionList!D9)&gt;0,TRUE),FALSE)</f>
        <v>0</v>
      </c>
      <c r="AE9" t="b">
        <f>IFERROR(IF(FIND("P0",PGOptionList!D9)&gt;0,TRUE),FALSE)</f>
        <v>1</v>
      </c>
      <c r="AF9" t="b">
        <f>IF(AND(Z9,AA9,AB9,AC9,IF(C9=Auswahlhilfe!$L$7,TRUE,FALSE)),D9,FALSE)</f>
        <v>0</v>
      </c>
      <c r="AG9" t="b">
        <f>IF(AND(Z9,AA9,AB9,AD9,IF(C9=Auswahlhilfe!$L$17,TRUE,FALSE)),D9,FALSE)</f>
        <v>0</v>
      </c>
      <c r="AH9" t="b">
        <f>IF(AND(Z9,AA9,AB9,AE9,IF(C9=Auswahlhilfe!$L$17,TRUE,FALSE)),D9,FALSE)</f>
        <v>0</v>
      </c>
      <c r="AI9" t="s">
        <v>4817</v>
      </c>
      <c r="AJ9" s="90" t="str">
        <f>IF(AI9="ja",HYPERLINK(_xlfn.CONCAT("https://shop.oxni.ch/de/shop/motoren/planetengetriebe/",LOWER(D9))),_xlfn.CONCAT("mailto:info@oxni.ch?subject=Anfrage ",D9))</f>
        <v>mailto:info@oxni.ch?subject=Anfrage TB-042-100-S1-P0</v>
      </c>
    </row>
    <row r="10" spans="2:40" x14ac:dyDescent="0.2">
      <c r="B10" s="78" t="str">
        <f t="shared" ref="B10:B73" si="0">IF(AF10=D10,"Economy",IF(AG10=D10,"Standard",IF(AH10=D10,"Präzision","")))</f>
        <v/>
      </c>
      <c r="C10" s="19" t="s">
        <v>54</v>
      </c>
      <c r="D10" s="19" t="s">
        <v>311</v>
      </c>
      <c r="E10" s="19">
        <v>42</v>
      </c>
      <c r="F10" s="19" t="s">
        <v>58</v>
      </c>
      <c r="G10" s="19">
        <v>100</v>
      </c>
      <c r="H10" s="19">
        <v>3</v>
      </c>
      <c r="I10" s="19">
        <v>3</v>
      </c>
      <c r="J10" s="19">
        <v>94</v>
      </c>
      <c r="K10" s="19">
        <v>14</v>
      </c>
      <c r="L10" s="19">
        <v>42</v>
      </c>
      <c r="M10" s="19" t="s">
        <v>62</v>
      </c>
      <c r="N10" s="19">
        <v>5000</v>
      </c>
      <c r="O10" s="19">
        <v>10000</v>
      </c>
      <c r="P10" s="19">
        <v>780</v>
      </c>
      <c r="Q10" s="19" t="s">
        <v>57</v>
      </c>
      <c r="R10" s="19">
        <v>390</v>
      </c>
      <c r="S10" s="19">
        <v>20000</v>
      </c>
      <c r="T10" s="19">
        <v>0.03</v>
      </c>
      <c r="U10" s="19">
        <v>0.7</v>
      </c>
      <c r="V10" s="19">
        <v>0.24</v>
      </c>
      <c r="W10" s="19">
        <v>55</v>
      </c>
      <c r="X10" s="93"/>
      <c r="Y10">
        <f t="shared" ref="Y10:Y73" si="1">N10/G10</f>
        <v>50</v>
      </c>
      <c r="Z10" t="b">
        <f>IF(N10/G10&gt;=Auswahlhilfe!$C$8,TRUE,FALSE)</f>
        <v>1</v>
      </c>
      <c r="AA10" t="b">
        <f>IF(K10&gt;Auswahlhilfe!$C$7,TRUE,FALSE)</f>
        <v>1</v>
      </c>
      <c r="AB10" t="b">
        <f>IF(Auswahlhilfe!$C$17=F10,TRUE,FALSE)</f>
        <v>1</v>
      </c>
      <c r="AC10" t="b">
        <f>IFERROR(IF(FIND("P2",PGOptionList!D10)&gt;0,TRUE),FALSE)</f>
        <v>0</v>
      </c>
      <c r="AD10" t="b">
        <f>IFERROR(IF(FIND("P1",PGOptionList!D10)&gt;0,TRUE),FALSE)</f>
        <v>0</v>
      </c>
      <c r="AE10" t="b">
        <f>IFERROR(IF(FIND("P0",PGOptionList!D10)&gt;0,TRUE),FALSE)</f>
        <v>1</v>
      </c>
      <c r="AF10" t="b">
        <f>IF(AND(Z10,AA10,AB10,AC10,IF(C10=Auswahlhilfe!$L$7,TRUE,FALSE)),D10,FALSE)</f>
        <v>0</v>
      </c>
      <c r="AG10" t="b">
        <f>IF(AND(Z10,AA10,AB10,AD10,IF(C10=Auswahlhilfe!$L$17,TRUE,FALSE)),D10,FALSE)</f>
        <v>0</v>
      </c>
      <c r="AH10" t="b">
        <f>IF(AND(Z10,AA10,AB10,AE10,IF(C10=Auswahlhilfe!$L$17,TRUE,FALSE)),D10,FALSE)</f>
        <v>0</v>
      </c>
      <c r="AI10" t="s">
        <v>4817</v>
      </c>
      <c r="AJ10" s="90" t="str">
        <f t="shared" ref="AJ10:AJ73" si="2">IF(AI10="ja",HYPERLINK(_xlfn.CONCAT("https://shop.oxni.ch/de/shop/motoren/planetengetriebe/",LOWER(D10))),_xlfn.CONCAT("mailto:info@oxni.ch?subject=Anfrage ",D10))</f>
        <v>mailto:info@oxni.ch?subject=Anfrage TB-042-100-S2-P0</v>
      </c>
    </row>
    <row r="11" spans="2:40" x14ac:dyDescent="0.2">
      <c r="B11" s="78" t="str">
        <f t="shared" si="0"/>
        <v/>
      </c>
      <c r="C11" s="19" t="s">
        <v>54</v>
      </c>
      <c r="D11" s="19" t="s">
        <v>312</v>
      </c>
      <c r="E11" s="19">
        <v>42</v>
      </c>
      <c r="F11" s="19" t="s">
        <v>55</v>
      </c>
      <c r="G11" s="19">
        <v>100</v>
      </c>
      <c r="H11" s="19">
        <v>5</v>
      </c>
      <c r="I11" s="19">
        <v>3</v>
      </c>
      <c r="J11" s="19">
        <v>94</v>
      </c>
      <c r="K11" s="19">
        <v>14</v>
      </c>
      <c r="L11" s="19">
        <v>42</v>
      </c>
      <c r="M11" s="19" t="s">
        <v>62</v>
      </c>
      <c r="N11" s="19">
        <v>5000</v>
      </c>
      <c r="O11" s="19">
        <v>10000</v>
      </c>
      <c r="P11" s="19">
        <v>780</v>
      </c>
      <c r="Q11" s="19" t="s">
        <v>57</v>
      </c>
      <c r="R11" s="19">
        <v>390</v>
      </c>
      <c r="S11" s="19">
        <v>20000</v>
      </c>
      <c r="T11" s="19">
        <v>0.03</v>
      </c>
      <c r="U11" s="19">
        <v>0.7</v>
      </c>
      <c r="V11" s="19">
        <v>0.24</v>
      </c>
      <c r="W11" s="19">
        <v>55</v>
      </c>
      <c r="X11" s="93">
        <v>562</v>
      </c>
      <c r="Y11">
        <f t="shared" si="1"/>
        <v>50</v>
      </c>
      <c r="Z11" t="b">
        <f>IF(N11/G11&gt;=Auswahlhilfe!$C$8,TRUE,FALSE)</f>
        <v>1</v>
      </c>
      <c r="AA11" t="b">
        <f>IF(K11&gt;Auswahlhilfe!$C$7,TRUE,FALSE)</f>
        <v>1</v>
      </c>
      <c r="AB11" t="b">
        <f>IF(Auswahlhilfe!$C$17=F11,TRUE,FALSE)</f>
        <v>0</v>
      </c>
      <c r="AC11" t="b">
        <f>IFERROR(IF(FIND("P2",PGOptionList!D11)&gt;0,TRUE),FALSE)</f>
        <v>0</v>
      </c>
      <c r="AD11" t="b">
        <f>IFERROR(IF(FIND("P1",PGOptionList!D11)&gt;0,TRUE),FALSE)</f>
        <v>1</v>
      </c>
      <c r="AE11" t="b">
        <f>IFERROR(IF(FIND("P0",PGOptionList!D11)&gt;0,TRUE),FALSE)</f>
        <v>0</v>
      </c>
      <c r="AF11" t="b">
        <f>IF(AND(Z11,AA11,AB11,AC11,IF(C11=Auswahlhilfe!$L$7,TRUE,FALSE)),D11,FALSE)</f>
        <v>0</v>
      </c>
      <c r="AG11" t="b">
        <f>IF(AND(Z11,AA11,AB11,AD11,IF(C11=Auswahlhilfe!$L$17,TRUE,FALSE)),D11,FALSE)</f>
        <v>0</v>
      </c>
      <c r="AH11" t="b">
        <f>IF(AND(Z11,AA11,AB11,AE11,IF(C11=Auswahlhilfe!$L$17,TRUE,FALSE)),D11,FALSE)</f>
        <v>0</v>
      </c>
      <c r="AI11" t="s">
        <v>4817</v>
      </c>
      <c r="AJ11" s="90" t="str">
        <f t="shared" si="2"/>
        <v>mailto:info@oxni.ch?subject=Anfrage TB-042-100-S1-P1</v>
      </c>
    </row>
    <row r="12" spans="2:40" x14ac:dyDescent="0.2">
      <c r="B12" s="78" t="str">
        <f t="shared" si="0"/>
        <v/>
      </c>
      <c r="C12" s="19" t="s">
        <v>54</v>
      </c>
      <c r="D12" s="19" t="s">
        <v>313</v>
      </c>
      <c r="E12" s="19">
        <v>42</v>
      </c>
      <c r="F12" s="19" t="s">
        <v>58</v>
      </c>
      <c r="G12" s="19">
        <v>100</v>
      </c>
      <c r="H12" s="19">
        <v>5</v>
      </c>
      <c r="I12" s="19">
        <v>3</v>
      </c>
      <c r="J12" s="19">
        <v>94</v>
      </c>
      <c r="K12" s="19">
        <v>14</v>
      </c>
      <c r="L12" s="19">
        <v>42</v>
      </c>
      <c r="M12" s="19" t="s">
        <v>62</v>
      </c>
      <c r="N12" s="19">
        <v>5000</v>
      </c>
      <c r="O12" s="19">
        <v>10000</v>
      </c>
      <c r="P12" s="19">
        <v>780</v>
      </c>
      <c r="Q12" s="19" t="s">
        <v>57</v>
      </c>
      <c r="R12" s="19">
        <v>390</v>
      </c>
      <c r="S12" s="19">
        <v>20000</v>
      </c>
      <c r="T12" s="19">
        <v>0.03</v>
      </c>
      <c r="U12" s="19">
        <v>0.7</v>
      </c>
      <c r="V12" s="19">
        <v>0.24</v>
      </c>
      <c r="W12" s="19">
        <v>55</v>
      </c>
      <c r="X12" s="93">
        <v>562</v>
      </c>
      <c r="Y12">
        <f t="shared" si="1"/>
        <v>50</v>
      </c>
      <c r="Z12" t="b">
        <f>IF(N12/G12&gt;=Auswahlhilfe!$C$8,TRUE,FALSE)</f>
        <v>1</v>
      </c>
      <c r="AA12" t="b">
        <f>IF(K12&gt;Auswahlhilfe!$C$7,TRUE,FALSE)</f>
        <v>1</v>
      </c>
      <c r="AB12" t="b">
        <f>IF(Auswahlhilfe!$C$17=F12,TRUE,FALSE)</f>
        <v>1</v>
      </c>
      <c r="AC12" t="b">
        <f>IFERROR(IF(FIND("P2",PGOptionList!D12)&gt;0,TRUE),FALSE)</f>
        <v>0</v>
      </c>
      <c r="AD12" t="b">
        <f>IFERROR(IF(FIND("P1",PGOptionList!D12)&gt;0,TRUE),FALSE)</f>
        <v>1</v>
      </c>
      <c r="AE12" t="b">
        <f>IFERROR(IF(FIND("P0",PGOptionList!D12)&gt;0,TRUE),FALSE)</f>
        <v>0</v>
      </c>
      <c r="AF12" t="b">
        <f>IF(AND(Z12,AA12,AB12,AC12,IF(C12=Auswahlhilfe!$L$7,TRUE,FALSE)),D12,FALSE)</f>
        <v>0</v>
      </c>
      <c r="AG12" t="b">
        <f>IF(AND(Z12,AA12,AB12,AD12,IF(C12=Auswahlhilfe!$L$17,TRUE,FALSE)),D12,FALSE)</f>
        <v>0</v>
      </c>
      <c r="AH12" t="b">
        <f>IF(AND(Z12,AA12,AB12,AE12,IF(C12=Auswahlhilfe!$L$17,TRUE,FALSE)),D12,FALSE)</f>
        <v>0</v>
      </c>
      <c r="AI12" t="s">
        <v>4818</v>
      </c>
      <c r="AJ12" s="90" t="str">
        <f t="shared" si="2"/>
        <v>https://shop.oxni.ch/de/shop/motoren/planetengetriebe/tb-042-100-s2-p1</v>
      </c>
    </row>
    <row r="13" spans="2:40" x14ac:dyDescent="0.2">
      <c r="B13" s="78" t="str">
        <f t="shared" si="0"/>
        <v/>
      </c>
      <c r="C13" s="19" t="s">
        <v>54</v>
      </c>
      <c r="D13" s="19" t="s">
        <v>314</v>
      </c>
      <c r="E13" s="19">
        <v>42</v>
      </c>
      <c r="F13" s="19" t="s">
        <v>55</v>
      </c>
      <c r="G13" s="19">
        <v>100</v>
      </c>
      <c r="H13" s="19">
        <v>7</v>
      </c>
      <c r="I13" s="19">
        <v>3</v>
      </c>
      <c r="J13" s="19">
        <v>94</v>
      </c>
      <c r="K13" s="19">
        <v>14</v>
      </c>
      <c r="L13" s="19">
        <v>42</v>
      </c>
      <c r="M13" s="19" t="s">
        <v>62</v>
      </c>
      <c r="N13" s="19">
        <v>5000</v>
      </c>
      <c r="O13" s="19">
        <v>10000</v>
      </c>
      <c r="P13" s="19">
        <v>780</v>
      </c>
      <c r="Q13" s="19" t="s">
        <v>57</v>
      </c>
      <c r="R13" s="19">
        <v>390</v>
      </c>
      <c r="S13" s="19">
        <v>20000</v>
      </c>
      <c r="T13" s="19">
        <v>0.03</v>
      </c>
      <c r="U13" s="19">
        <v>0.7</v>
      </c>
      <c r="V13" s="19">
        <v>0.24</v>
      </c>
      <c r="W13" s="19">
        <v>55</v>
      </c>
      <c r="X13" s="93">
        <v>510</v>
      </c>
      <c r="Y13">
        <f t="shared" si="1"/>
        <v>50</v>
      </c>
      <c r="Z13" t="b">
        <f>IF(N13/G13&gt;=Auswahlhilfe!$C$8,TRUE,FALSE)</f>
        <v>1</v>
      </c>
      <c r="AA13" t="b">
        <f>IF(K13&gt;Auswahlhilfe!$C$7,TRUE,FALSE)</f>
        <v>1</v>
      </c>
      <c r="AB13" t="b">
        <f>IF(Auswahlhilfe!$C$17=F13,TRUE,FALSE)</f>
        <v>0</v>
      </c>
      <c r="AC13" t="b">
        <f>IFERROR(IF(FIND("P2",PGOptionList!D13)&gt;0,TRUE),FALSE)</f>
        <v>1</v>
      </c>
      <c r="AD13" t="b">
        <f>IFERROR(IF(FIND("P1",PGOptionList!D13)&gt;0,TRUE),FALSE)</f>
        <v>0</v>
      </c>
      <c r="AE13" t="b">
        <f>IFERROR(IF(FIND("P0",PGOptionList!D13)&gt;0,TRUE),FALSE)</f>
        <v>0</v>
      </c>
      <c r="AF13" t="b">
        <f>IF(AND(Z13,AA13,AB13,AC13,IF(C13=Auswahlhilfe!$L$7,TRUE,FALSE)),D13,FALSE)</f>
        <v>0</v>
      </c>
      <c r="AG13" t="b">
        <f>IF(AND(Z13,AA13,AB13,AD13,IF(C13=Auswahlhilfe!$L$17,TRUE,FALSE)),D13,FALSE)</f>
        <v>0</v>
      </c>
      <c r="AH13" t="b">
        <f>IF(AND(Z13,AA13,AB13,AE13,IF(C13=Auswahlhilfe!$L$17,TRUE,FALSE)),D13,FALSE)</f>
        <v>0</v>
      </c>
      <c r="AI13" t="s">
        <v>4817</v>
      </c>
      <c r="AJ13" s="90" t="str">
        <f t="shared" si="2"/>
        <v>mailto:info@oxni.ch?subject=Anfrage TB-042-100-S1-P2</v>
      </c>
    </row>
    <row r="14" spans="2:40" x14ac:dyDescent="0.2">
      <c r="B14" s="78" t="str">
        <f t="shared" si="0"/>
        <v/>
      </c>
      <c r="C14" s="19" t="s">
        <v>54</v>
      </c>
      <c r="D14" s="19" t="s">
        <v>315</v>
      </c>
      <c r="E14" s="19">
        <v>42</v>
      </c>
      <c r="F14" s="19" t="s">
        <v>58</v>
      </c>
      <c r="G14" s="19">
        <v>100</v>
      </c>
      <c r="H14" s="19">
        <v>7</v>
      </c>
      <c r="I14" s="19">
        <v>3</v>
      </c>
      <c r="J14" s="19">
        <v>94</v>
      </c>
      <c r="K14" s="19">
        <v>14</v>
      </c>
      <c r="L14" s="19">
        <v>42</v>
      </c>
      <c r="M14" s="19" t="s">
        <v>62</v>
      </c>
      <c r="N14" s="19">
        <v>5000</v>
      </c>
      <c r="O14" s="19">
        <v>10000</v>
      </c>
      <c r="P14" s="19">
        <v>780</v>
      </c>
      <c r="Q14" s="19" t="s">
        <v>57</v>
      </c>
      <c r="R14" s="19">
        <v>390</v>
      </c>
      <c r="S14" s="19">
        <v>20000</v>
      </c>
      <c r="T14" s="19">
        <v>0.03</v>
      </c>
      <c r="U14" s="19">
        <v>0.7</v>
      </c>
      <c r="V14" s="19">
        <v>0.24</v>
      </c>
      <c r="W14" s="19">
        <v>55</v>
      </c>
      <c r="X14" s="93">
        <v>510</v>
      </c>
      <c r="Y14">
        <f t="shared" si="1"/>
        <v>50</v>
      </c>
      <c r="Z14" t="b">
        <f>IF(N14/G14&gt;=Auswahlhilfe!$C$8,TRUE,FALSE)</f>
        <v>1</v>
      </c>
      <c r="AA14" t="b">
        <f>IF(K14&gt;Auswahlhilfe!$C$7,TRUE,FALSE)</f>
        <v>1</v>
      </c>
      <c r="AB14" t="b">
        <f>IF(Auswahlhilfe!$C$17=F14,TRUE,FALSE)</f>
        <v>1</v>
      </c>
      <c r="AC14" t="b">
        <f>IFERROR(IF(FIND("P2",PGOptionList!D14)&gt;0,TRUE),FALSE)</f>
        <v>1</v>
      </c>
      <c r="AD14" t="b">
        <f>IFERROR(IF(FIND("P1",PGOptionList!D14)&gt;0,TRUE),FALSE)</f>
        <v>0</v>
      </c>
      <c r="AE14" t="b">
        <f>IFERROR(IF(FIND("P0",PGOptionList!D14)&gt;0,TRUE),FALSE)</f>
        <v>0</v>
      </c>
      <c r="AF14" t="b">
        <f>IF(AND(Z14,AA14,AB14,AC14,IF(C14=Auswahlhilfe!$L$7,TRUE,FALSE)),D14,FALSE)</f>
        <v>0</v>
      </c>
      <c r="AG14" t="b">
        <f>IF(AND(Z14,AA14,AB14,AD14,IF(C14=Auswahlhilfe!$L$17,TRUE,FALSE)),D14,FALSE)</f>
        <v>0</v>
      </c>
      <c r="AH14" t="b">
        <f>IF(AND(Z14,AA14,AB14,AE14,IF(C14=Auswahlhilfe!$L$17,TRUE,FALSE)),D14,FALSE)</f>
        <v>0</v>
      </c>
      <c r="AI14" t="s">
        <v>4818</v>
      </c>
      <c r="AJ14" s="90" t="str">
        <f t="shared" si="2"/>
        <v>https://shop.oxni.ch/de/shop/motoren/planetengetriebe/tb-042-100-s2-p2</v>
      </c>
    </row>
    <row r="15" spans="2:40" x14ac:dyDescent="0.2">
      <c r="B15" s="78" t="str">
        <f t="shared" si="0"/>
        <v/>
      </c>
      <c r="C15" s="19" t="s">
        <v>54</v>
      </c>
      <c r="D15" s="19" t="s">
        <v>316</v>
      </c>
      <c r="E15" s="19">
        <v>42</v>
      </c>
      <c r="F15" s="19" t="s">
        <v>55</v>
      </c>
      <c r="G15" s="19">
        <v>80</v>
      </c>
      <c r="H15" s="19">
        <v>3</v>
      </c>
      <c r="I15" s="19">
        <v>3</v>
      </c>
      <c r="J15" s="19">
        <v>94</v>
      </c>
      <c r="K15" s="19">
        <v>17</v>
      </c>
      <c r="L15" s="19">
        <v>51</v>
      </c>
      <c r="M15" s="19" t="s">
        <v>61</v>
      </c>
      <c r="N15" s="19">
        <v>5000</v>
      </c>
      <c r="O15" s="19">
        <v>10000</v>
      </c>
      <c r="P15" s="19">
        <v>780</v>
      </c>
      <c r="Q15" s="19" t="s">
        <v>57</v>
      </c>
      <c r="R15" s="19">
        <v>390</v>
      </c>
      <c r="S15" s="19">
        <v>20000</v>
      </c>
      <c r="T15" s="19">
        <v>0.03</v>
      </c>
      <c r="U15" s="19">
        <v>0.7</v>
      </c>
      <c r="V15" s="19">
        <v>0.24</v>
      </c>
      <c r="W15" s="19">
        <v>55</v>
      </c>
      <c r="X15" s="93"/>
      <c r="Y15">
        <f t="shared" si="1"/>
        <v>62.5</v>
      </c>
      <c r="Z15" t="b">
        <f>IF(N15/G15&gt;=Auswahlhilfe!$C$8,TRUE,FALSE)</f>
        <v>1</v>
      </c>
      <c r="AA15" t="b">
        <f>IF(K15&gt;Auswahlhilfe!$C$7,TRUE,FALSE)</f>
        <v>1</v>
      </c>
      <c r="AB15" t="b">
        <f>IF(Auswahlhilfe!$C$17=F15,TRUE,FALSE)</f>
        <v>0</v>
      </c>
      <c r="AC15" t="b">
        <f>IFERROR(IF(FIND("P2",PGOptionList!D15)&gt;0,TRUE),FALSE)</f>
        <v>0</v>
      </c>
      <c r="AD15" t="b">
        <f>IFERROR(IF(FIND("P1",PGOptionList!D15)&gt;0,TRUE),FALSE)</f>
        <v>0</v>
      </c>
      <c r="AE15" t="b">
        <f>IFERROR(IF(FIND("P0",PGOptionList!D15)&gt;0,TRUE),FALSE)</f>
        <v>1</v>
      </c>
      <c r="AF15" t="b">
        <f>IF(AND(Z15,AA15,AB15,AC15,IF(C15=Auswahlhilfe!$L$7,TRUE,FALSE)),D15,FALSE)</f>
        <v>0</v>
      </c>
      <c r="AG15" t="b">
        <f>IF(AND(Z15,AA15,AB15,AD15,IF(C15=Auswahlhilfe!$L$17,TRUE,FALSE)),D15,FALSE)</f>
        <v>0</v>
      </c>
      <c r="AH15" t="b">
        <f>IF(AND(Z15,AA15,AB15,AE15,IF(C15=Auswahlhilfe!$L$17,TRUE,FALSE)),D15,FALSE)</f>
        <v>0</v>
      </c>
      <c r="AI15" t="s">
        <v>4817</v>
      </c>
      <c r="AJ15" s="90" t="str">
        <f t="shared" si="2"/>
        <v>mailto:info@oxni.ch?subject=Anfrage TB-042-080-S1-P0</v>
      </c>
    </row>
    <row r="16" spans="2:40" x14ac:dyDescent="0.2">
      <c r="B16" s="78" t="str">
        <f t="shared" si="0"/>
        <v/>
      </c>
      <c r="C16" s="19" t="s">
        <v>54</v>
      </c>
      <c r="D16" s="19" t="s">
        <v>317</v>
      </c>
      <c r="E16" s="19">
        <v>42</v>
      </c>
      <c r="F16" s="19" t="s">
        <v>58</v>
      </c>
      <c r="G16" s="19">
        <v>80</v>
      </c>
      <c r="H16" s="19">
        <v>3</v>
      </c>
      <c r="I16" s="19">
        <v>3</v>
      </c>
      <c r="J16" s="19">
        <v>94</v>
      </c>
      <c r="K16" s="19">
        <v>17</v>
      </c>
      <c r="L16" s="19">
        <v>51</v>
      </c>
      <c r="M16" s="19" t="s">
        <v>61</v>
      </c>
      <c r="N16" s="19">
        <v>5000</v>
      </c>
      <c r="O16" s="19">
        <v>10000</v>
      </c>
      <c r="P16" s="19">
        <v>780</v>
      </c>
      <c r="Q16" s="19" t="s">
        <v>57</v>
      </c>
      <c r="R16" s="19">
        <v>390</v>
      </c>
      <c r="S16" s="19">
        <v>20000</v>
      </c>
      <c r="T16" s="19">
        <v>0.03</v>
      </c>
      <c r="U16" s="19">
        <v>0.7</v>
      </c>
      <c r="V16" s="19">
        <v>0.24</v>
      </c>
      <c r="W16" s="19">
        <v>55</v>
      </c>
      <c r="X16" s="93"/>
      <c r="Y16">
        <f t="shared" si="1"/>
        <v>62.5</v>
      </c>
      <c r="Z16" t="b">
        <f>IF(N16/G16&gt;=Auswahlhilfe!$C$8,TRUE,FALSE)</f>
        <v>1</v>
      </c>
      <c r="AA16" t="b">
        <f>IF(K16&gt;Auswahlhilfe!$C$7,TRUE,FALSE)</f>
        <v>1</v>
      </c>
      <c r="AB16" t="b">
        <f>IF(Auswahlhilfe!$C$17=F16,TRUE,FALSE)</f>
        <v>1</v>
      </c>
      <c r="AC16" t="b">
        <f>IFERROR(IF(FIND("P2",PGOptionList!D16)&gt;0,TRUE),FALSE)</f>
        <v>0</v>
      </c>
      <c r="AD16" t="b">
        <f>IFERROR(IF(FIND("P1",PGOptionList!D16)&gt;0,TRUE),FALSE)</f>
        <v>0</v>
      </c>
      <c r="AE16" t="b">
        <f>IFERROR(IF(FIND("P0",PGOptionList!D16)&gt;0,TRUE),FALSE)</f>
        <v>1</v>
      </c>
      <c r="AF16" t="b">
        <f>IF(AND(Z16,AA16,AB16,AC16,IF(C16=Auswahlhilfe!$L$7,TRUE,FALSE)),D16,FALSE)</f>
        <v>0</v>
      </c>
      <c r="AG16" t="b">
        <f>IF(AND(Z16,AA16,AB16,AD16,IF(C16=Auswahlhilfe!$L$17,TRUE,FALSE)),D16,FALSE)</f>
        <v>0</v>
      </c>
      <c r="AH16" t="b">
        <f>IF(AND(Z16,AA16,AB16,AE16,IF(C16=Auswahlhilfe!$L$17,TRUE,FALSE)),D16,FALSE)</f>
        <v>0</v>
      </c>
      <c r="AI16" t="s">
        <v>4817</v>
      </c>
      <c r="AJ16" s="90" t="str">
        <f t="shared" si="2"/>
        <v>mailto:info@oxni.ch?subject=Anfrage TB-042-080-S2-P0</v>
      </c>
    </row>
    <row r="17" spans="2:36" x14ac:dyDescent="0.2">
      <c r="B17" s="78" t="str">
        <f t="shared" si="0"/>
        <v/>
      </c>
      <c r="C17" s="19" t="s">
        <v>54</v>
      </c>
      <c r="D17" s="19" t="s">
        <v>318</v>
      </c>
      <c r="E17" s="19">
        <v>42</v>
      </c>
      <c r="F17" s="19" t="s">
        <v>55</v>
      </c>
      <c r="G17" s="19">
        <v>80</v>
      </c>
      <c r="H17" s="19">
        <v>5</v>
      </c>
      <c r="I17" s="19">
        <v>3</v>
      </c>
      <c r="J17" s="19">
        <v>94</v>
      </c>
      <c r="K17" s="19">
        <v>17</v>
      </c>
      <c r="L17" s="19">
        <v>51</v>
      </c>
      <c r="M17" s="19" t="s">
        <v>61</v>
      </c>
      <c r="N17" s="19">
        <v>5000</v>
      </c>
      <c r="O17" s="19">
        <v>10000</v>
      </c>
      <c r="P17" s="19">
        <v>780</v>
      </c>
      <c r="Q17" s="19" t="s">
        <v>57</v>
      </c>
      <c r="R17" s="19">
        <v>390</v>
      </c>
      <c r="S17" s="19">
        <v>20000</v>
      </c>
      <c r="T17" s="19">
        <v>0.03</v>
      </c>
      <c r="U17" s="19">
        <v>0.7</v>
      </c>
      <c r="V17" s="19">
        <v>0.24</v>
      </c>
      <c r="W17" s="19">
        <v>55</v>
      </c>
      <c r="X17" s="93">
        <v>562</v>
      </c>
      <c r="Y17">
        <f t="shared" si="1"/>
        <v>62.5</v>
      </c>
      <c r="Z17" t="b">
        <f>IF(N17/G17&gt;=Auswahlhilfe!$C$8,TRUE,FALSE)</f>
        <v>1</v>
      </c>
      <c r="AA17" t="b">
        <f>IF(K17&gt;Auswahlhilfe!$C$7,TRUE,FALSE)</f>
        <v>1</v>
      </c>
      <c r="AB17" t="b">
        <f>IF(Auswahlhilfe!$C$17=F17,TRUE,FALSE)</f>
        <v>0</v>
      </c>
      <c r="AC17" t="b">
        <f>IFERROR(IF(FIND("P2",PGOptionList!D17)&gt;0,TRUE),FALSE)</f>
        <v>0</v>
      </c>
      <c r="AD17" t="b">
        <f>IFERROR(IF(FIND("P1",PGOptionList!D17)&gt;0,TRUE),FALSE)</f>
        <v>1</v>
      </c>
      <c r="AE17" t="b">
        <f>IFERROR(IF(FIND("P0",PGOptionList!D17)&gt;0,TRUE),FALSE)</f>
        <v>0</v>
      </c>
      <c r="AF17" t="b">
        <f>IF(AND(Z17,AA17,AB17,AC17,IF(C17=Auswahlhilfe!$L$7,TRUE,FALSE)),D17,FALSE)</f>
        <v>0</v>
      </c>
      <c r="AG17" t="b">
        <f>IF(AND(Z17,AA17,AB17,AD17,IF(C17=Auswahlhilfe!$L$17,TRUE,FALSE)),D17,FALSE)</f>
        <v>0</v>
      </c>
      <c r="AH17" t="b">
        <f>IF(AND(Z17,AA17,AB17,AE17,IF(C17=Auswahlhilfe!$L$17,TRUE,FALSE)),D17,FALSE)</f>
        <v>0</v>
      </c>
      <c r="AI17" t="s">
        <v>4817</v>
      </c>
      <c r="AJ17" s="90" t="str">
        <f t="shared" si="2"/>
        <v>mailto:info@oxni.ch?subject=Anfrage TB-042-080-S1-P1</v>
      </c>
    </row>
    <row r="18" spans="2:36" x14ac:dyDescent="0.2">
      <c r="B18" s="78" t="str">
        <f t="shared" si="0"/>
        <v/>
      </c>
      <c r="C18" s="19" t="s">
        <v>54</v>
      </c>
      <c r="D18" s="19" t="s">
        <v>319</v>
      </c>
      <c r="E18" s="19">
        <v>42</v>
      </c>
      <c r="F18" s="19" t="s">
        <v>58</v>
      </c>
      <c r="G18" s="19">
        <v>80</v>
      </c>
      <c r="H18" s="19">
        <v>5</v>
      </c>
      <c r="I18" s="19">
        <v>3</v>
      </c>
      <c r="J18" s="19">
        <v>94</v>
      </c>
      <c r="K18" s="19">
        <v>17</v>
      </c>
      <c r="L18" s="19">
        <v>51</v>
      </c>
      <c r="M18" s="19" t="s">
        <v>61</v>
      </c>
      <c r="N18" s="19">
        <v>5000</v>
      </c>
      <c r="O18" s="19">
        <v>10000</v>
      </c>
      <c r="P18" s="19">
        <v>780</v>
      </c>
      <c r="Q18" s="19" t="s">
        <v>57</v>
      </c>
      <c r="R18" s="19">
        <v>390</v>
      </c>
      <c r="S18" s="19">
        <v>20000</v>
      </c>
      <c r="T18" s="19">
        <v>0.03</v>
      </c>
      <c r="U18" s="19">
        <v>0.7</v>
      </c>
      <c r="V18" s="19">
        <v>0.24</v>
      </c>
      <c r="W18" s="19">
        <v>55</v>
      </c>
      <c r="X18" s="93">
        <v>562</v>
      </c>
      <c r="Y18">
        <f t="shared" si="1"/>
        <v>62.5</v>
      </c>
      <c r="Z18" t="b">
        <f>IF(N18/G18&gt;=Auswahlhilfe!$C$8,TRUE,FALSE)</f>
        <v>1</v>
      </c>
      <c r="AA18" t="b">
        <f>IF(K18&gt;Auswahlhilfe!$C$7,TRUE,FALSE)</f>
        <v>1</v>
      </c>
      <c r="AB18" t="b">
        <f>IF(Auswahlhilfe!$C$17=F18,TRUE,FALSE)</f>
        <v>1</v>
      </c>
      <c r="AC18" t="b">
        <f>IFERROR(IF(FIND("P2",PGOptionList!D18)&gt;0,TRUE),FALSE)</f>
        <v>0</v>
      </c>
      <c r="AD18" t="b">
        <f>IFERROR(IF(FIND("P1",PGOptionList!D18)&gt;0,TRUE),FALSE)</f>
        <v>1</v>
      </c>
      <c r="AE18" t="b">
        <f>IFERROR(IF(FIND("P0",PGOptionList!D18)&gt;0,TRUE),FALSE)</f>
        <v>0</v>
      </c>
      <c r="AF18" t="b">
        <f>IF(AND(Z18,AA18,AB18,AC18,IF(C18=Auswahlhilfe!$L$7,TRUE,FALSE)),D18,FALSE)</f>
        <v>0</v>
      </c>
      <c r="AG18" t="b">
        <f>IF(AND(Z18,AA18,AB18,AD18,IF(C18=Auswahlhilfe!$L$17,TRUE,FALSE)),D18,FALSE)</f>
        <v>0</v>
      </c>
      <c r="AH18" t="b">
        <f>IF(AND(Z18,AA18,AB18,AE18,IF(C18=Auswahlhilfe!$L$17,TRUE,FALSE)),D18,FALSE)</f>
        <v>0</v>
      </c>
      <c r="AI18" t="s">
        <v>4818</v>
      </c>
      <c r="AJ18" s="90" t="str">
        <f t="shared" si="2"/>
        <v>https://shop.oxni.ch/de/shop/motoren/planetengetriebe/tb-042-080-s2-p1</v>
      </c>
    </row>
    <row r="19" spans="2:36" x14ac:dyDescent="0.2">
      <c r="B19" s="78" t="str">
        <f t="shared" si="0"/>
        <v/>
      </c>
      <c r="C19" s="19" t="s">
        <v>54</v>
      </c>
      <c r="D19" s="19" t="s">
        <v>320</v>
      </c>
      <c r="E19" s="19">
        <v>42</v>
      </c>
      <c r="F19" s="19" t="s">
        <v>55</v>
      </c>
      <c r="G19" s="19">
        <v>80</v>
      </c>
      <c r="H19" s="19">
        <v>7</v>
      </c>
      <c r="I19" s="19">
        <v>3</v>
      </c>
      <c r="J19" s="19">
        <v>94</v>
      </c>
      <c r="K19" s="19">
        <v>17</v>
      </c>
      <c r="L19" s="19">
        <v>51</v>
      </c>
      <c r="M19" s="19" t="s">
        <v>61</v>
      </c>
      <c r="N19" s="19">
        <v>5000</v>
      </c>
      <c r="O19" s="19">
        <v>10000</v>
      </c>
      <c r="P19" s="19">
        <v>780</v>
      </c>
      <c r="Q19" s="19" t="s">
        <v>57</v>
      </c>
      <c r="R19" s="19">
        <v>390</v>
      </c>
      <c r="S19" s="19">
        <v>20000</v>
      </c>
      <c r="T19" s="19">
        <v>0.03</v>
      </c>
      <c r="U19" s="19">
        <v>0.7</v>
      </c>
      <c r="V19" s="19">
        <v>0.24</v>
      </c>
      <c r="W19" s="19">
        <v>55</v>
      </c>
      <c r="X19" s="93">
        <v>510</v>
      </c>
      <c r="Y19">
        <f t="shared" si="1"/>
        <v>62.5</v>
      </c>
      <c r="Z19" t="b">
        <f>IF(N19/G19&gt;=Auswahlhilfe!$C$8,TRUE,FALSE)</f>
        <v>1</v>
      </c>
      <c r="AA19" t="b">
        <f>IF(K19&gt;Auswahlhilfe!$C$7,TRUE,FALSE)</f>
        <v>1</v>
      </c>
      <c r="AB19" t="b">
        <f>IF(Auswahlhilfe!$C$17=F19,TRUE,FALSE)</f>
        <v>0</v>
      </c>
      <c r="AC19" t="b">
        <f>IFERROR(IF(FIND("P2",PGOptionList!D19)&gt;0,TRUE),FALSE)</f>
        <v>1</v>
      </c>
      <c r="AD19" t="b">
        <f>IFERROR(IF(FIND("P1",PGOptionList!D19)&gt;0,TRUE),FALSE)</f>
        <v>0</v>
      </c>
      <c r="AE19" t="b">
        <f>IFERROR(IF(FIND("P0",PGOptionList!D19)&gt;0,TRUE),FALSE)</f>
        <v>0</v>
      </c>
      <c r="AF19" t="b">
        <f>IF(AND(Z19,AA19,AB19,AC19,IF(C19=Auswahlhilfe!$L$7,TRUE,FALSE)),D19,FALSE)</f>
        <v>0</v>
      </c>
      <c r="AG19" t="b">
        <f>IF(AND(Z19,AA19,AB19,AD19,IF(C19=Auswahlhilfe!$L$17,TRUE,FALSE)),D19,FALSE)</f>
        <v>0</v>
      </c>
      <c r="AH19" t="b">
        <f>IF(AND(Z19,AA19,AB19,AE19,IF(C19=Auswahlhilfe!$L$17,TRUE,FALSE)),D19,FALSE)</f>
        <v>0</v>
      </c>
      <c r="AI19" t="s">
        <v>4817</v>
      </c>
      <c r="AJ19" s="90" t="str">
        <f t="shared" si="2"/>
        <v>mailto:info@oxni.ch?subject=Anfrage TB-042-080-S1-P2</v>
      </c>
    </row>
    <row r="20" spans="2:36" x14ac:dyDescent="0.2">
      <c r="B20" s="78" t="str">
        <f t="shared" si="0"/>
        <v/>
      </c>
      <c r="C20" s="19" t="s">
        <v>54</v>
      </c>
      <c r="D20" s="19" t="s">
        <v>321</v>
      </c>
      <c r="E20" s="19">
        <v>42</v>
      </c>
      <c r="F20" s="19" t="s">
        <v>58</v>
      </c>
      <c r="G20" s="19">
        <v>80</v>
      </c>
      <c r="H20" s="19">
        <v>7</v>
      </c>
      <c r="I20" s="19">
        <v>3</v>
      </c>
      <c r="J20" s="19">
        <v>94</v>
      </c>
      <c r="K20" s="19">
        <v>17</v>
      </c>
      <c r="L20" s="19">
        <v>51</v>
      </c>
      <c r="M20" s="19" t="s">
        <v>61</v>
      </c>
      <c r="N20" s="19">
        <v>5000</v>
      </c>
      <c r="O20" s="19">
        <v>10000</v>
      </c>
      <c r="P20" s="19">
        <v>780</v>
      </c>
      <c r="Q20" s="19" t="s">
        <v>57</v>
      </c>
      <c r="R20" s="19">
        <v>390</v>
      </c>
      <c r="S20" s="19">
        <v>20000</v>
      </c>
      <c r="T20" s="19">
        <v>0.03</v>
      </c>
      <c r="U20" s="19">
        <v>0.7</v>
      </c>
      <c r="V20" s="19">
        <v>0.24</v>
      </c>
      <c r="W20" s="19">
        <v>55</v>
      </c>
      <c r="X20" s="93">
        <v>510</v>
      </c>
      <c r="Y20">
        <f t="shared" si="1"/>
        <v>62.5</v>
      </c>
      <c r="Z20" t="b">
        <f>IF(N20/G20&gt;=Auswahlhilfe!$C$8,TRUE,FALSE)</f>
        <v>1</v>
      </c>
      <c r="AA20" t="b">
        <f>IF(K20&gt;Auswahlhilfe!$C$7,TRUE,FALSE)</f>
        <v>1</v>
      </c>
      <c r="AB20" t="b">
        <f>IF(Auswahlhilfe!$C$17=F20,TRUE,FALSE)</f>
        <v>1</v>
      </c>
      <c r="AC20" t="b">
        <f>IFERROR(IF(FIND("P2",PGOptionList!D20)&gt;0,TRUE),FALSE)</f>
        <v>1</v>
      </c>
      <c r="AD20" t="b">
        <f>IFERROR(IF(FIND("P1",PGOptionList!D20)&gt;0,TRUE),FALSE)</f>
        <v>0</v>
      </c>
      <c r="AE20" t="b">
        <f>IFERROR(IF(FIND("P0",PGOptionList!D20)&gt;0,TRUE),FALSE)</f>
        <v>0</v>
      </c>
      <c r="AF20" t="b">
        <f>IF(AND(Z20,AA20,AB20,AC20,IF(C20=Auswahlhilfe!$L$7,TRUE,FALSE)),D20,FALSE)</f>
        <v>0</v>
      </c>
      <c r="AG20" t="b">
        <f>IF(AND(Z20,AA20,AB20,AD20,IF(C20=Auswahlhilfe!$L$17,TRUE,FALSE)),D20,FALSE)</f>
        <v>0</v>
      </c>
      <c r="AH20" t="b">
        <f>IF(AND(Z20,AA20,AB20,AE20,IF(C20=Auswahlhilfe!$L$17,TRUE,FALSE)),D20,FALSE)</f>
        <v>0</v>
      </c>
      <c r="AI20" t="s">
        <v>4818</v>
      </c>
      <c r="AJ20" s="90" t="str">
        <f t="shared" si="2"/>
        <v>https://shop.oxni.ch/de/shop/motoren/planetengetriebe/tb-042-080-s2-p2</v>
      </c>
    </row>
    <row r="21" spans="2:36" x14ac:dyDescent="0.2">
      <c r="B21" s="78" t="str">
        <f t="shared" si="0"/>
        <v/>
      </c>
      <c r="C21" s="19" t="s">
        <v>54</v>
      </c>
      <c r="D21" s="19" t="s">
        <v>322</v>
      </c>
      <c r="E21" s="19">
        <v>42</v>
      </c>
      <c r="F21" s="19" t="s">
        <v>55</v>
      </c>
      <c r="G21" s="19">
        <v>70</v>
      </c>
      <c r="H21" s="19">
        <v>3</v>
      </c>
      <c r="I21" s="19">
        <v>3</v>
      </c>
      <c r="J21" s="19">
        <v>94</v>
      </c>
      <c r="K21" s="19">
        <v>19</v>
      </c>
      <c r="L21" s="19">
        <v>57</v>
      </c>
      <c r="M21" s="19" t="s">
        <v>60</v>
      </c>
      <c r="N21" s="19">
        <v>5000</v>
      </c>
      <c r="O21" s="19">
        <v>10000</v>
      </c>
      <c r="P21" s="19">
        <v>780</v>
      </c>
      <c r="Q21" s="19" t="s">
        <v>57</v>
      </c>
      <c r="R21" s="19">
        <v>390</v>
      </c>
      <c r="S21" s="19">
        <v>20000</v>
      </c>
      <c r="T21" s="19">
        <v>0.03</v>
      </c>
      <c r="U21" s="19">
        <v>0.7</v>
      </c>
      <c r="V21" s="19">
        <v>0.24</v>
      </c>
      <c r="W21" s="19">
        <v>55</v>
      </c>
      <c r="X21" s="93"/>
      <c r="Y21">
        <f t="shared" si="1"/>
        <v>71.428571428571431</v>
      </c>
      <c r="Z21" t="b">
        <f>IF(N21/G21&gt;=Auswahlhilfe!$C$8,TRUE,FALSE)</f>
        <v>1</v>
      </c>
      <c r="AA21" t="b">
        <f>IF(K21&gt;Auswahlhilfe!$C$7,TRUE,FALSE)</f>
        <v>1</v>
      </c>
      <c r="AB21" t="b">
        <f>IF(Auswahlhilfe!$C$17=F21,TRUE,FALSE)</f>
        <v>0</v>
      </c>
      <c r="AC21" t="b">
        <f>IFERROR(IF(FIND("P2",PGOptionList!D21)&gt;0,TRUE),FALSE)</f>
        <v>0</v>
      </c>
      <c r="AD21" t="b">
        <f>IFERROR(IF(FIND("P1",PGOptionList!D21)&gt;0,TRUE),FALSE)</f>
        <v>0</v>
      </c>
      <c r="AE21" t="b">
        <f>IFERROR(IF(FIND("P0",PGOptionList!D21)&gt;0,TRUE),FALSE)</f>
        <v>1</v>
      </c>
      <c r="AF21" t="b">
        <f>IF(AND(Z21,AA21,AB21,AC21,IF(C21=Auswahlhilfe!$L$7,TRUE,FALSE)),D21,FALSE)</f>
        <v>0</v>
      </c>
      <c r="AG21" t="b">
        <f>IF(AND(Z21,AA21,AB21,AD21,IF(C21=Auswahlhilfe!$L$17,TRUE,FALSE)),D21,FALSE)</f>
        <v>0</v>
      </c>
      <c r="AH21" t="b">
        <f>IF(AND(Z21,AA21,AB21,AE21,IF(C21=Auswahlhilfe!$L$17,TRUE,FALSE)),D21,FALSE)</f>
        <v>0</v>
      </c>
      <c r="AI21" t="s">
        <v>4817</v>
      </c>
      <c r="AJ21" s="90" t="str">
        <f t="shared" si="2"/>
        <v>mailto:info@oxni.ch?subject=Anfrage TB-042-070-S1-P0</v>
      </c>
    </row>
    <row r="22" spans="2:36" x14ac:dyDescent="0.2">
      <c r="B22" s="78" t="str">
        <f t="shared" si="0"/>
        <v/>
      </c>
      <c r="C22" s="19" t="s">
        <v>54</v>
      </c>
      <c r="D22" s="19" t="s">
        <v>323</v>
      </c>
      <c r="E22" s="19">
        <v>42</v>
      </c>
      <c r="F22" s="19" t="s">
        <v>58</v>
      </c>
      <c r="G22" s="19">
        <v>70</v>
      </c>
      <c r="H22" s="19">
        <v>3</v>
      </c>
      <c r="I22" s="19">
        <v>3</v>
      </c>
      <c r="J22" s="19">
        <v>94</v>
      </c>
      <c r="K22" s="19">
        <v>19</v>
      </c>
      <c r="L22" s="19">
        <v>57</v>
      </c>
      <c r="M22" s="19" t="s">
        <v>60</v>
      </c>
      <c r="N22" s="19">
        <v>5000</v>
      </c>
      <c r="O22" s="19">
        <v>10000</v>
      </c>
      <c r="P22" s="19">
        <v>780</v>
      </c>
      <c r="Q22" s="19" t="s">
        <v>57</v>
      </c>
      <c r="R22" s="19">
        <v>390</v>
      </c>
      <c r="S22" s="19">
        <v>20000</v>
      </c>
      <c r="T22" s="19">
        <v>0.03</v>
      </c>
      <c r="U22" s="19">
        <v>0.7</v>
      </c>
      <c r="V22" s="19">
        <v>0.24</v>
      </c>
      <c r="W22" s="19">
        <v>55</v>
      </c>
      <c r="X22" s="93"/>
      <c r="Y22">
        <f t="shared" si="1"/>
        <v>71.428571428571431</v>
      </c>
      <c r="Z22" t="b">
        <f>IF(N22/G22&gt;=Auswahlhilfe!$C$8,TRUE,FALSE)</f>
        <v>1</v>
      </c>
      <c r="AA22" t="b">
        <f>IF(K22&gt;Auswahlhilfe!$C$7,TRUE,FALSE)</f>
        <v>1</v>
      </c>
      <c r="AB22" t="b">
        <f>IF(Auswahlhilfe!$C$17=F22,TRUE,FALSE)</f>
        <v>1</v>
      </c>
      <c r="AC22" t="b">
        <f>IFERROR(IF(FIND("P2",PGOptionList!D22)&gt;0,TRUE),FALSE)</f>
        <v>0</v>
      </c>
      <c r="AD22" t="b">
        <f>IFERROR(IF(FIND("P1",PGOptionList!D22)&gt;0,TRUE),FALSE)</f>
        <v>0</v>
      </c>
      <c r="AE22" t="b">
        <f>IFERROR(IF(FIND("P0",PGOptionList!D22)&gt;0,TRUE),FALSE)</f>
        <v>1</v>
      </c>
      <c r="AF22" t="b">
        <f>IF(AND(Z22,AA22,AB22,AC22,IF(C22=Auswahlhilfe!$L$7,TRUE,FALSE)),D22,FALSE)</f>
        <v>0</v>
      </c>
      <c r="AG22" t="b">
        <f>IF(AND(Z22,AA22,AB22,AD22,IF(C22=Auswahlhilfe!$L$17,TRUE,FALSE)),D22,FALSE)</f>
        <v>0</v>
      </c>
      <c r="AH22" t="b">
        <f>IF(AND(Z22,AA22,AB22,AE22,IF(C22=Auswahlhilfe!$L$17,TRUE,FALSE)),D22,FALSE)</f>
        <v>0</v>
      </c>
      <c r="AI22" t="s">
        <v>4817</v>
      </c>
      <c r="AJ22" s="90" t="str">
        <f t="shared" si="2"/>
        <v>mailto:info@oxni.ch?subject=Anfrage TB-042-070-S2-P0</v>
      </c>
    </row>
    <row r="23" spans="2:36" x14ac:dyDescent="0.2">
      <c r="B23" s="78" t="str">
        <f t="shared" si="0"/>
        <v/>
      </c>
      <c r="C23" s="19" t="s">
        <v>54</v>
      </c>
      <c r="D23" s="19" t="s">
        <v>324</v>
      </c>
      <c r="E23" s="19">
        <v>42</v>
      </c>
      <c r="F23" s="19" t="s">
        <v>55</v>
      </c>
      <c r="G23" s="19">
        <v>70</v>
      </c>
      <c r="H23" s="19">
        <v>5</v>
      </c>
      <c r="I23" s="19">
        <v>3</v>
      </c>
      <c r="J23" s="19">
        <v>94</v>
      </c>
      <c r="K23" s="19">
        <v>19</v>
      </c>
      <c r="L23" s="19">
        <v>57</v>
      </c>
      <c r="M23" s="19" t="s">
        <v>60</v>
      </c>
      <c r="N23" s="19">
        <v>5000</v>
      </c>
      <c r="O23" s="19">
        <v>10000</v>
      </c>
      <c r="P23" s="19">
        <v>780</v>
      </c>
      <c r="Q23" s="19" t="s">
        <v>57</v>
      </c>
      <c r="R23" s="19">
        <v>390</v>
      </c>
      <c r="S23" s="19">
        <v>20000</v>
      </c>
      <c r="T23" s="19">
        <v>0.03</v>
      </c>
      <c r="U23" s="19">
        <v>0.7</v>
      </c>
      <c r="V23" s="19">
        <v>0.24</v>
      </c>
      <c r="W23" s="19">
        <v>55</v>
      </c>
      <c r="X23" s="93">
        <v>562</v>
      </c>
      <c r="Y23">
        <f t="shared" si="1"/>
        <v>71.428571428571431</v>
      </c>
      <c r="Z23" t="b">
        <f>IF(N23/G23&gt;=Auswahlhilfe!$C$8,TRUE,FALSE)</f>
        <v>1</v>
      </c>
      <c r="AA23" t="b">
        <f>IF(K23&gt;Auswahlhilfe!$C$7,TRUE,FALSE)</f>
        <v>1</v>
      </c>
      <c r="AB23" t="b">
        <f>IF(Auswahlhilfe!$C$17=F23,TRUE,FALSE)</f>
        <v>0</v>
      </c>
      <c r="AC23" t="b">
        <f>IFERROR(IF(FIND("P2",PGOptionList!D23)&gt;0,TRUE),FALSE)</f>
        <v>0</v>
      </c>
      <c r="AD23" t="b">
        <f>IFERROR(IF(FIND("P1",PGOptionList!D23)&gt;0,TRUE),FALSE)</f>
        <v>1</v>
      </c>
      <c r="AE23" t="b">
        <f>IFERROR(IF(FIND("P0",PGOptionList!D23)&gt;0,TRUE),FALSE)</f>
        <v>0</v>
      </c>
      <c r="AF23" t="b">
        <f>IF(AND(Z23,AA23,AB23,AC23,IF(C23=Auswahlhilfe!$L$7,TRUE,FALSE)),D23,FALSE)</f>
        <v>0</v>
      </c>
      <c r="AG23" t="b">
        <f>IF(AND(Z23,AA23,AB23,AD23,IF(C23=Auswahlhilfe!$L$17,TRUE,FALSE)),D23,FALSE)</f>
        <v>0</v>
      </c>
      <c r="AH23" t="b">
        <f>IF(AND(Z23,AA23,AB23,AE23,IF(C23=Auswahlhilfe!$L$17,TRUE,FALSE)),D23,FALSE)</f>
        <v>0</v>
      </c>
      <c r="AI23" t="s">
        <v>4817</v>
      </c>
      <c r="AJ23" s="90" t="str">
        <f t="shared" si="2"/>
        <v>mailto:info@oxni.ch?subject=Anfrage TB-042-070-S1-P1</v>
      </c>
    </row>
    <row r="24" spans="2:36" x14ac:dyDescent="0.2">
      <c r="B24" s="78" t="str">
        <f t="shared" si="0"/>
        <v/>
      </c>
      <c r="C24" s="19" t="s">
        <v>54</v>
      </c>
      <c r="D24" s="19" t="s">
        <v>325</v>
      </c>
      <c r="E24" s="19">
        <v>42</v>
      </c>
      <c r="F24" s="19" t="s">
        <v>58</v>
      </c>
      <c r="G24" s="19">
        <v>70</v>
      </c>
      <c r="H24" s="19">
        <v>5</v>
      </c>
      <c r="I24" s="19">
        <v>3</v>
      </c>
      <c r="J24" s="19">
        <v>94</v>
      </c>
      <c r="K24" s="19">
        <v>19</v>
      </c>
      <c r="L24" s="19">
        <v>57</v>
      </c>
      <c r="M24" s="19" t="s">
        <v>60</v>
      </c>
      <c r="N24" s="19">
        <v>5000</v>
      </c>
      <c r="O24" s="19">
        <v>10000</v>
      </c>
      <c r="P24" s="19">
        <v>780</v>
      </c>
      <c r="Q24" s="19" t="s">
        <v>57</v>
      </c>
      <c r="R24" s="19">
        <v>390</v>
      </c>
      <c r="S24" s="19">
        <v>20000</v>
      </c>
      <c r="T24" s="19">
        <v>0.03</v>
      </c>
      <c r="U24" s="19">
        <v>0.7</v>
      </c>
      <c r="V24" s="19">
        <v>0.24</v>
      </c>
      <c r="W24" s="19">
        <v>55</v>
      </c>
      <c r="X24" s="93">
        <v>562</v>
      </c>
      <c r="Y24">
        <f t="shared" si="1"/>
        <v>71.428571428571431</v>
      </c>
      <c r="Z24" t="b">
        <f>IF(N24/G24&gt;=Auswahlhilfe!$C$8,TRUE,FALSE)</f>
        <v>1</v>
      </c>
      <c r="AA24" t="b">
        <f>IF(K24&gt;Auswahlhilfe!$C$7,TRUE,FALSE)</f>
        <v>1</v>
      </c>
      <c r="AB24" t="b">
        <f>IF(Auswahlhilfe!$C$17=F24,TRUE,FALSE)</f>
        <v>1</v>
      </c>
      <c r="AC24" t="b">
        <f>IFERROR(IF(FIND("P2",PGOptionList!D24)&gt;0,TRUE),FALSE)</f>
        <v>0</v>
      </c>
      <c r="AD24" t="b">
        <f>IFERROR(IF(FIND("P1",PGOptionList!D24)&gt;0,TRUE),FALSE)</f>
        <v>1</v>
      </c>
      <c r="AE24" t="b">
        <f>IFERROR(IF(FIND("P0",PGOptionList!D24)&gt;0,TRUE),FALSE)</f>
        <v>0</v>
      </c>
      <c r="AF24" t="b">
        <f>IF(AND(Z24,AA24,AB24,AC24,IF(C24=Auswahlhilfe!$L$7,TRUE,FALSE)),D24,FALSE)</f>
        <v>0</v>
      </c>
      <c r="AG24" t="b">
        <f>IF(AND(Z24,AA24,AB24,AD24,IF(C24=Auswahlhilfe!$L$17,TRUE,FALSE)),D24,FALSE)</f>
        <v>0</v>
      </c>
      <c r="AH24" t="b">
        <f>IF(AND(Z24,AA24,AB24,AE24,IF(C24=Auswahlhilfe!$L$17,TRUE,FALSE)),D24,FALSE)</f>
        <v>0</v>
      </c>
      <c r="AI24" t="s">
        <v>4818</v>
      </c>
      <c r="AJ24" s="90" t="str">
        <f t="shared" si="2"/>
        <v>https://shop.oxni.ch/de/shop/motoren/planetengetriebe/tb-042-070-s2-p1</v>
      </c>
    </row>
    <row r="25" spans="2:36" x14ac:dyDescent="0.2">
      <c r="B25" s="78" t="str">
        <f t="shared" si="0"/>
        <v/>
      </c>
      <c r="C25" s="19" t="s">
        <v>54</v>
      </c>
      <c r="D25" s="19" t="s">
        <v>326</v>
      </c>
      <c r="E25" s="19">
        <v>42</v>
      </c>
      <c r="F25" s="19" t="s">
        <v>55</v>
      </c>
      <c r="G25" s="19">
        <v>70</v>
      </c>
      <c r="H25" s="19">
        <v>7</v>
      </c>
      <c r="I25" s="19">
        <v>3</v>
      </c>
      <c r="J25" s="19">
        <v>94</v>
      </c>
      <c r="K25" s="19">
        <v>19</v>
      </c>
      <c r="L25" s="19">
        <v>57</v>
      </c>
      <c r="M25" s="19" t="s">
        <v>60</v>
      </c>
      <c r="N25" s="19">
        <v>5000</v>
      </c>
      <c r="O25" s="19">
        <v>10000</v>
      </c>
      <c r="P25" s="19">
        <v>780</v>
      </c>
      <c r="Q25" s="19" t="s">
        <v>57</v>
      </c>
      <c r="R25" s="19">
        <v>390</v>
      </c>
      <c r="S25" s="19">
        <v>20000</v>
      </c>
      <c r="T25" s="19">
        <v>0.03</v>
      </c>
      <c r="U25" s="19">
        <v>0.7</v>
      </c>
      <c r="V25" s="19">
        <v>0.24</v>
      </c>
      <c r="W25" s="19">
        <v>55</v>
      </c>
      <c r="X25" s="93">
        <v>510</v>
      </c>
      <c r="Y25">
        <f t="shared" si="1"/>
        <v>71.428571428571431</v>
      </c>
      <c r="Z25" t="b">
        <f>IF(N25/G25&gt;=Auswahlhilfe!$C$8,TRUE,FALSE)</f>
        <v>1</v>
      </c>
      <c r="AA25" t="b">
        <f>IF(K25&gt;Auswahlhilfe!$C$7,TRUE,FALSE)</f>
        <v>1</v>
      </c>
      <c r="AB25" t="b">
        <f>IF(Auswahlhilfe!$C$17=F25,TRUE,FALSE)</f>
        <v>0</v>
      </c>
      <c r="AC25" t="b">
        <f>IFERROR(IF(FIND("P2",PGOptionList!D25)&gt;0,TRUE),FALSE)</f>
        <v>1</v>
      </c>
      <c r="AD25" t="b">
        <f>IFERROR(IF(FIND("P1",PGOptionList!D25)&gt;0,TRUE),FALSE)</f>
        <v>0</v>
      </c>
      <c r="AE25" t="b">
        <f>IFERROR(IF(FIND("P0",PGOptionList!D25)&gt;0,TRUE),FALSE)</f>
        <v>0</v>
      </c>
      <c r="AF25" t="b">
        <f>IF(AND(Z25,AA25,AB25,AC25,IF(C25=Auswahlhilfe!$L$7,TRUE,FALSE)),D25,FALSE)</f>
        <v>0</v>
      </c>
      <c r="AG25" t="b">
        <f>IF(AND(Z25,AA25,AB25,AD25,IF(C25=Auswahlhilfe!$L$17,TRUE,FALSE)),D25,FALSE)</f>
        <v>0</v>
      </c>
      <c r="AH25" t="b">
        <f>IF(AND(Z25,AA25,AB25,AE25,IF(C25=Auswahlhilfe!$L$17,TRUE,FALSE)),D25,FALSE)</f>
        <v>0</v>
      </c>
      <c r="AI25" t="s">
        <v>4817</v>
      </c>
      <c r="AJ25" s="90" t="str">
        <f t="shared" si="2"/>
        <v>mailto:info@oxni.ch?subject=Anfrage TB-042-070-S1-P2</v>
      </c>
    </row>
    <row r="26" spans="2:36" x14ac:dyDescent="0.2">
      <c r="B26" s="78" t="str">
        <f t="shared" si="0"/>
        <v/>
      </c>
      <c r="C26" s="19" t="s">
        <v>54</v>
      </c>
      <c r="D26" s="19" t="s">
        <v>327</v>
      </c>
      <c r="E26" s="19">
        <v>42</v>
      </c>
      <c r="F26" s="19" t="s">
        <v>58</v>
      </c>
      <c r="G26" s="19">
        <v>70</v>
      </c>
      <c r="H26" s="19">
        <v>7</v>
      </c>
      <c r="I26" s="19">
        <v>3</v>
      </c>
      <c r="J26" s="19">
        <v>94</v>
      </c>
      <c r="K26" s="19">
        <v>19</v>
      </c>
      <c r="L26" s="19">
        <v>57</v>
      </c>
      <c r="M26" s="19" t="s">
        <v>60</v>
      </c>
      <c r="N26" s="19">
        <v>5000</v>
      </c>
      <c r="O26" s="19">
        <v>10000</v>
      </c>
      <c r="P26" s="19">
        <v>780</v>
      </c>
      <c r="Q26" s="19" t="s">
        <v>57</v>
      </c>
      <c r="R26" s="19">
        <v>390</v>
      </c>
      <c r="S26" s="19">
        <v>20000</v>
      </c>
      <c r="T26" s="19">
        <v>0.03</v>
      </c>
      <c r="U26" s="19">
        <v>0.7</v>
      </c>
      <c r="V26" s="19">
        <v>0.24</v>
      </c>
      <c r="W26" s="19">
        <v>55</v>
      </c>
      <c r="X26" s="93">
        <v>510</v>
      </c>
      <c r="Y26">
        <f t="shared" si="1"/>
        <v>71.428571428571431</v>
      </c>
      <c r="Z26" t="b">
        <f>IF(N26/G26&gt;=Auswahlhilfe!$C$8,TRUE,FALSE)</f>
        <v>1</v>
      </c>
      <c r="AA26" t="b">
        <f>IF(K26&gt;Auswahlhilfe!$C$7,TRUE,FALSE)</f>
        <v>1</v>
      </c>
      <c r="AB26" t="b">
        <f>IF(Auswahlhilfe!$C$17=F26,TRUE,FALSE)</f>
        <v>1</v>
      </c>
      <c r="AC26" t="b">
        <f>IFERROR(IF(FIND("P2",PGOptionList!D26)&gt;0,TRUE),FALSE)</f>
        <v>1</v>
      </c>
      <c r="AD26" t="b">
        <f>IFERROR(IF(FIND("P1",PGOptionList!D26)&gt;0,TRUE),FALSE)</f>
        <v>0</v>
      </c>
      <c r="AE26" t="b">
        <f>IFERROR(IF(FIND("P0",PGOptionList!D26)&gt;0,TRUE),FALSE)</f>
        <v>0</v>
      </c>
      <c r="AF26" t="b">
        <f>IF(AND(Z26,AA26,AB26,AC26,IF(C26=Auswahlhilfe!$L$7,TRUE,FALSE)),D26,FALSE)</f>
        <v>0</v>
      </c>
      <c r="AG26" t="b">
        <f>IF(AND(Z26,AA26,AB26,AD26,IF(C26=Auswahlhilfe!$L$17,TRUE,FALSE)),D26,FALSE)</f>
        <v>0</v>
      </c>
      <c r="AH26" t="b">
        <f>IF(AND(Z26,AA26,AB26,AE26,IF(C26=Auswahlhilfe!$L$17,TRUE,FALSE)),D26,FALSE)</f>
        <v>0</v>
      </c>
      <c r="AI26" t="s">
        <v>4818</v>
      </c>
      <c r="AJ26" s="90" t="str">
        <f t="shared" si="2"/>
        <v>https://shop.oxni.ch/de/shop/motoren/planetengetriebe/tb-042-070-s2-p2</v>
      </c>
    </row>
    <row r="27" spans="2:36" x14ac:dyDescent="0.2">
      <c r="B27" s="78" t="str">
        <f t="shared" si="0"/>
        <v/>
      </c>
      <c r="C27" s="19" t="s">
        <v>54</v>
      </c>
      <c r="D27" s="19" t="s">
        <v>328</v>
      </c>
      <c r="E27" s="19">
        <v>42</v>
      </c>
      <c r="F27" s="19" t="s">
        <v>55</v>
      </c>
      <c r="G27" s="19">
        <v>60</v>
      </c>
      <c r="H27" s="19">
        <v>3</v>
      </c>
      <c r="I27" s="19">
        <v>3</v>
      </c>
      <c r="J27" s="19">
        <v>94</v>
      </c>
      <c r="K27" s="19">
        <v>19</v>
      </c>
      <c r="L27" s="19">
        <v>57</v>
      </c>
      <c r="M27" s="19" t="s">
        <v>60</v>
      </c>
      <c r="N27" s="19">
        <v>5000</v>
      </c>
      <c r="O27" s="19">
        <v>10000</v>
      </c>
      <c r="P27" s="19">
        <v>780</v>
      </c>
      <c r="Q27" s="19" t="s">
        <v>57</v>
      </c>
      <c r="R27" s="19">
        <v>390</v>
      </c>
      <c r="S27" s="19">
        <v>20000</v>
      </c>
      <c r="T27" s="19">
        <v>0.03</v>
      </c>
      <c r="U27" s="19">
        <v>0.7</v>
      </c>
      <c r="V27" s="19">
        <v>0.24</v>
      </c>
      <c r="W27" s="19">
        <v>55</v>
      </c>
      <c r="X27" s="93"/>
      <c r="Y27">
        <f t="shared" si="1"/>
        <v>83.333333333333329</v>
      </c>
      <c r="Z27" t="b">
        <f>IF(N27/G27&gt;=Auswahlhilfe!$C$8,TRUE,FALSE)</f>
        <v>1</v>
      </c>
      <c r="AA27" t="b">
        <f>IF(K27&gt;Auswahlhilfe!$C$7,TRUE,FALSE)</f>
        <v>1</v>
      </c>
      <c r="AB27" t="b">
        <f>IF(Auswahlhilfe!$C$17=F27,TRUE,FALSE)</f>
        <v>0</v>
      </c>
      <c r="AC27" t="b">
        <f>IFERROR(IF(FIND("P2",PGOptionList!D27)&gt;0,TRUE),FALSE)</f>
        <v>0</v>
      </c>
      <c r="AD27" t="b">
        <f>IFERROR(IF(FIND("P1",PGOptionList!D27)&gt;0,TRUE),FALSE)</f>
        <v>0</v>
      </c>
      <c r="AE27" t="b">
        <f>IFERROR(IF(FIND("P0",PGOptionList!D27)&gt;0,TRUE),FALSE)</f>
        <v>1</v>
      </c>
      <c r="AF27" t="b">
        <f>IF(AND(Z27,AA27,AB27,AC27,IF(C27=Auswahlhilfe!$L$7,TRUE,FALSE)),D27,FALSE)</f>
        <v>0</v>
      </c>
      <c r="AG27" t="b">
        <f>IF(AND(Z27,AA27,AB27,AD27,IF(C27=Auswahlhilfe!$L$17,TRUE,FALSE)),D27,FALSE)</f>
        <v>0</v>
      </c>
      <c r="AH27" t="b">
        <f>IF(AND(Z27,AA27,AB27,AE27,IF(C27=Auswahlhilfe!$L$17,TRUE,FALSE)),D27,FALSE)</f>
        <v>0</v>
      </c>
      <c r="AI27" t="s">
        <v>4817</v>
      </c>
      <c r="AJ27" s="90" t="str">
        <f t="shared" si="2"/>
        <v>mailto:info@oxni.ch?subject=Anfrage TB-042-060-S1-P0</v>
      </c>
    </row>
    <row r="28" spans="2:36" x14ac:dyDescent="0.2">
      <c r="B28" s="78" t="str">
        <f t="shared" si="0"/>
        <v/>
      </c>
      <c r="C28" s="19" t="s">
        <v>54</v>
      </c>
      <c r="D28" s="19" t="s">
        <v>329</v>
      </c>
      <c r="E28" s="19">
        <v>42</v>
      </c>
      <c r="F28" s="19" t="s">
        <v>58</v>
      </c>
      <c r="G28" s="19">
        <v>60</v>
      </c>
      <c r="H28" s="19">
        <v>3</v>
      </c>
      <c r="I28" s="19">
        <v>3</v>
      </c>
      <c r="J28" s="19">
        <v>94</v>
      </c>
      <c r="K28" s="19">
        <v>19</v>
      </c>
      <c r="L28" s="19">
        <v>57</v>
      </c>
      <c r="M28" s="19" t="s">
        <v>60</v>
      </c>
      <c r="N28" s="19">
        <v>5000</v>
      </c>
      <c r="O28" s="19">
        <v>10000</v>
      </c>
      <c r="P28" s="19">
        <v>780</v>
      </c>
      <c r="Q28" s="19" t="s">
        <v>57</v>
      </c>
      <c r="R28" s="19">
        <v>390</v>
      </c>
      <c r="S28" s="19">
        <v>20000</v>
      </c>
      <c r="T28" s="19">
        <v>0.03</v>
      </c>
      <c r="U28" s="19">
        <v>0.7</v>
      </c>
      <c r="V28" s="19">
        <v>0.24</v>
      </c>
      <c r="W28" s="19">
        <v>55</v>
      </c>
      <c r="X28" s="93"/>
      <c r="Y28">
        <f t="shared" si="1"/>
        <v>83.333333333333329</v>
      </c>
      <c r="Z28" t="b">
        <f>IF(N28/G28&gt;=Auswahlhilfe!$C$8,TRUE,FALSE)</f>
        <v>1</v>
      </c>
      <c r="AA28" t="b">
        <f>IF(K28&gt;Auswahlhilfe!$C$7,TRUE,FALSE)</f>
        <v>1</v>
      </c>
      <c r="AB28" t="b">
        <f>IF(Auswahlhilfe!$C$17=F28,TRUE,FALSE)</f>
        <v>1</v>
      </c>
      <c r="AC28" t="b">
        <f>IFERROR(IF(FIND("P2",PGOptionList!D28)&gt;0,TRUE),FALSE)</f>
        <v>0</v>
      </c>
      <c r="AD28" t="b">
        <f>IFERROR(IF(FIND("P1",PGOptionList!D28)&gt;0,TRUE),FALSE)</f>
        <v>0</v>
      </c>
      <c r="AE28" t="b">
        <f>IFERROR(IF(FIND("P0",PGOptionList!D28)&gt;0,TRUE),FALSE)</f>
        <v>1</v>
      </c>
      <c r="AF28" t="b">
        <f>IF(AND(Z28,AA28,AB28,AC28,IF(C28=Auswahlhilfe!$L$7,TRUE,FALSE)),D28,FALSE)</f>
        <v>0</v>
      </c>
      <c r="AG28" t="b">
        <f>IF(AND(Z28,AA28,AB28,AD28,IF(C28=Auswahlhilfe!$L$17,TRUE,FALSE)),D28,FALSE)</f>
        <v>0</v>
      </c>
      <c r="AH28" t="b">
        <f>IF(AND(Z28,AA28,AB28,AE28,IF(C28=Auswahlhilfe!$L$17,TRUE,FALSE)),D28,FALSE)</f>
        <v>0</v>
      </c>
      <c r="AI28" t="s">
        <v>4817</v>
      </c>
      <c r="AJ28" s="90" t="str">
        <f t="shared" si="2"/>
        <v>mailto:info@oxni.ch?subject=Anfrage TB-042-060-S2-P0</v>
      </c>
    </row>
    <row r="29" spans="2:36" x14ac:dyDescent="0.2">
      <c r="B29" s="78" t="str">
        <f t="shared" si="0"/>
        <v/>
      </c>
      <c r="C29" s="19" t="s">
        <v>54</v>
      </c>
      <c r="D29" s="19" t="s">
        <v>330</v>
      </c>
      <c r="E29" s="19">
        <v>42</v>
      </c>
      <c r="F29" s="19" t="s">
        <v>55</v>
      </c>
      <c r="G29" s="19">
        <v>60</v>
      </c>
      <c r="H29" s="19">
        <v>5</v>
      </c>
      <c r="I29" s="19">
        <v>3</v>
      </c>
      <c r="J29" s="19">
        <v>94</v>
      </c>
      <c r="K29" s="19">
        <v>19</v>
      </c>
      <c r="L29" s="19">
        <v>57</v>
      </c>
      <c r="M29" s="19" t="s">
        <v>60</v>
      </c>
      <c r="N29" s="19">
        <v>5000</v>
      </c>
      <c r="O29" s="19">
        <v>10000</v>
      </c>
      <c r="P29" s="19">
        <v>780</v>
      </c>
      <c r="Q29" s="19" t="s">
        <v>57</v>
      </c>
      <c r="R29" s="19">
        <v>390</v>
      </c>
      <c r="S29" s="19">
        <v>20000</v>
      </c>
      <c r="T29" s="19">
        <v>0.03</v>
      </c>
      <c r="U29" s="19">
        <v>0.7</v>
      </c>
      <c r="V29" s="19">
        <v>0.24</v>
      </c>
      <c r="W29" s="19">
        <v>55</v>
      </c>
      <c r="X29" s="93">
        <v>562</v>
      </c>
      <c r="Y29">
        <f t="shared" si="1"/>
        <v>83.333333333333329</v>
      </c>
      <c r="Z29" t="b">
        <f>IF(N29/G29&gt;=Auswahlhilfe!$C$8,TRUE,FALSE)</f>
        <v>1</v>
      </c>
      <c r="AA29" t="b">
        <f>IF(K29&gt;Auswahlhilfe!$C$7,TRUE,FALSE)</f>
        <v>1</v>
      </c>
      <c r="AB29" t="b">
        <f>IF(Auswahlhilfe!$C$17=F29,TRUE,FALSE)</f>
        <v>0</v>
      </c>
      <c r="AC29" t="b">
        <f>IFERROR(IF(FIND("P2",PGOptionList!D29)&gt;0,TRUE),FALSE)</f>
        <v>0</v>
      </c>
      <c r="AD29" t="b">
        <f>IFERROR(IF(FIND("P1",PGOptionList!D29)&gt;0,TRUE),FALSE)</f>
        <v>1</v>
      </c>
      <c r="AE29" t="b">
        <f>IFERROR(IF(FIND("P0",PGOptionList!D29)&gt;0,TRUE),FALSE)</f>
        <v>0</v>
      </c>
      <c r="AF29" t="b">
        <f>IF(AND(Z29,AA29,AB29,AC29,IF(C29=Auswahlhilfe!$L$7,TRUE,FALSE)),D29,FALSE)</f>
        <v>0</v>
      </c>
      <c r="AG29" t="b">
        <f>IF(AND(Z29,AA29,AB29,AD29,IF(C29=Auswahlhilfe!$L$17,TRUE,FALSE)),D29,FALSE)</f>
        <v>0</v>
      </c>
      <c r="AH29" t="b">
        <f>IF(AND(Z29,AA29,AB29,AE29,IF(C29=Auswahlhilfe!$L$17,TRUE,FALSE)),D29,FALSE)</f>
        <v>0</v>
      </c>
      <c r="AI29" t="s">
        <v>4817</v>
      </c>
      <c r="AJ29" s="90" t="str">
        <f t="shared" si="2"/>
        <v>mailto:info@oxni.ch?subject=Anfrage TB-042-060-S1-P1</v>
      </c>
    </row>
    <row r="30" spans="2:36" x14ac:dyDescent="0.2">
      <c r="B30" s="78" t="str">
        <f t="shared" si="0"/>
        <v/>
      </c>
      <c r="C30" s="19" t="s">
        <v>54</v>
      </c>
      <c r="D30" s="19" t="s">
        <v>331</v>
      </c>
      <c r="E30" s="19">
        <v>42</v>
      </c>
      <c r="F30" s="19" t="s">
        <v>58</v>
      </c>
      <c r="G30" s="19">
        <v>60</v>
      </c>
      <c r="H30" s="19">
        <v>5</v>
      </c>
      <c r="I30" s="19">
        <v>3</v>
      </c>
      <c r="J30" s="19">
        <v>94</v>
      </c>
      <c r="K30" s="19">
        <v>19</v>
      </c>
      <c r="L30" s="19">
        <v>57</v>
      </c>
      <c r="M30" s="19" t="s">
        <v>60</v>
      </c>
      <c r="N30" s="19">
        <v>5000</v>
      </c>
      <c r="O30" s="19">
        <v>10000</v>
      </c>
      <c r="P30" s="19">
        <v>780</v>
      </c>
      <c r="Q30" s="19" t="s">
        <v>57</v>
      </c>
      <c r="R30" s="19">
        <v>390</v>
      </c>
      <c r="S30" s="19">
        <v>20000</v>
      </c>
      <c r="T30" s="19">
        <v>0.03</v>
      </c>
      <c r="U30" s="19">
        <v>0.7</v>
      </c>
      <c r="V30" s="19">
        <v>0.24</v>
      </c>
      <c r="W30" s="19">
        <v>55</v>
      </c>
      <c r="X30" s="93">
        <v>562</v>
      </c>
      <c r="Y30">
        <f t="shared" si="1"/>
        <v>83.333333333333329</v>
      </c>
      <c r="Z30" t="b">
        <f>IF(N30/G30&gt;=Auswahlhilfe!$C$8,TRUE,FALSE)</f>
        <v>1</v>
      </c>
      <c r="AA30" t="b">
        <f>IF(K30&gt;Auswahlhilfe!$C$7,TRUE,FALSE)</f>
        <v>1</v>
      </c>
      <c r="AB30" t="b">
        <f>IF(Auswahlhilfe!$C$17=F30,TRUE,FALSE)</f>
        <v>1</v>
      </c>
      <c r="AC30" t="b">
        <f>IFERROR(IF(FIND("P2",PGOptionList!D30)&gt;0,TRUE),FALSE)</f>
        <v>0</v>
      </c>
      <c r="AD30" t="b">
        <f>IFERROR(IF(FIND("P1",PGOptionList!D30)&gt;0,TRUE),FALSE)</f>
        <v>1</v>
      </c>
      <c r="AE30" t="b">
        <f>IFERROR(IF(FIND("P0",PGOptionList!D30)&gt;0,TRUE),FALSE)</f>
        <v>0</v>
      </c>
      <c r="AF30" t="b">
        <f>IF(AND(Z30,AA30,AB30,AC30,IF(C30=Auswahlhilfe!$L$7,TRUE,FALSE)),D30,FALSE)</f>
        <v>0</v>
      </c>
      <c r="AG30" t="b">
        <f>IF(AND(Z30,AA30,AB30,AD30,IF(C30=Auswahlhilfe!$L$17,TRUE,FALSE)),D30,FALSE)</f>
        <v>0</v>
      </c>
      <c r="AH30" t="b">
        <f>IF(AND(Z30,AA30,AB30,AE30,IF(C30=Auswahlhilfe!$L$17,TRUE,FALSE)),D30,FALSE)</f>
        <v>0</v>
      </c>
      <c r="AI30" t="s">
        <v>4818</v>
      </c>
      <c r="AJ30" s="90" t="str">
        <f t="shared" si="2"/>
        <v>https://shop.oxni.ch/de/shop/motoren/planetengetriebe/tb-042-060-s2-p1</v>
      </c>
    </row>
    <row r="31" spans="2:36" x14ac:dyDescent="0.2">
      <c r="B31" s="78" t="str">
        <f t="shared" si="0"/>
        <v/>
      </c>
      <c r="C31" s="19" t="s">
        <v>54</v>
      </c>
      <c r="D31" s="19" t="s">
        <v>332</v>
      </c>
      <c r="E31" s="19">
        <v>42</v>
      </c>
      <c r="F31" s="19" t="s">
        <v>55</v>
      </c>
      <c r="G31" s="19">
        <v>60</v>
      </c>
      <c r="H31" s="19">
        <v>7</v>
      </c>
      <c r="I31" s="19">
        <v>3</v>
      </c>
      <c r="J31" s="19">
        <v>94</v>
      </c>
      <c r="K31" s="19">
        <v>19</v>
      </c>
      <c r="L31" s="19">
        <v>57</v>
      </c>
      <c r="M31" s="19" t="s">
        <v>60</v>
      </c>
      <c r="N31" s="19">
        <v>5000</v>
      </c>
      <c r="O31" s="19">
        <v>10000</v>
      </c>
      <c r="P31" s="19">
        <v>780</v>
      </c>
      <c r="Q31" s="19" t="s">
        <v>57</v>
      </c>
      <c r="R31" s="19">
        <v>390</v>
      </c>
      <c r="S31" s="19">
        <v>20000</v>
      </c>
      <c r="T31" s="19">
        <v>0.03</v>
      </c>
      <c r="U31" s="19">
        <v>0.7</v>
      </c>
      <c r="V31" s="19">
        <v>0.24</v>
      </c>
      <c r="W31" s="19">
        <v>55</v>
      </c>
      <c r="X31" s="93">
        <v>510</v>
      </c>
      <c r="Y31">
        <f t="shared" si="1"/>
        <v>83.333333333333329</v>
      </c>
      <c r="Z31" t="b">
        <f>IF(N31/G31&gt;=Auswahlhilfe!$C$8,TRUE,FALSE)</f>
        <v>1</v>
      </c>
      <c r="AA31" t="b">
        <f>IF(K31&gt;Auswahlhilfe!$C$7,TRUE,FALSE)</f>
        <v>1</v>
      </c>
      <c r="AB31" t="b">
        <f>IF(Auswahlhilfe!$C$17=F31,TRUE,FALSE)</f>
        <v>0</v>
      </c>
      <c r="AC31" t="b">
        <f>IFERROR(IF(FIND("P2",PGOptionList!D31)&gt;0,TRUE),FALSE)</f>
        <v>1</v>
      </c>
      <c r="AD31" t="b">
        <f>IFERROR(IF(FIND("P1",PGOptionList!D31)&gt;0,TRUE),FALSE)</f>
        <v>0</v>
      </c>
      <c r="AE31" t="b">
        <f>IFERROR(IF(FIND("P0",PGOptionList!D31)&gt;0,TRUE),FALSE)</f>
        <v>0</v>
      </c>
      <c r="AF31" t="b">
        <f>IF(AND(Z31,AA31,AB31,AC31,IF(C31=Auswahlhilfe!$L$7,TRUE,FALSE)),D31,FALSE)</f>
        <v>0</v>
      </c>
      <c r="AG31" t="b">
        <f>IF(AND(Z31,AA31,AB31,AD31,IF(C31=Auswahlhilfe!$L$17,TRUE,FALSE)),D31,FALSE)</f>
        <v>0</v>
      </c>
      <c r="AH31" t="b">
        <f>IF(AND(Z31,AA31,AB31,AE31,IF(C31=Auswahlhilfe!$L$17,TRUE,FALSE)),D31,FALSE)</f>
        <v>0</v>
      </c>
      <c r="AI31" t="s">
        <v>4817</v>
      </c>
      <c r="AJ31" s="90" t="str">
        <f t="shared" si="2"/>
        <v>mailto:info@oxni.ch?subject=Anfrage TB-042-060-S1-P2</v>
      </c>
    </row>
    <row r="32" spans="2:36" x14ac:dyDescent="0.2">
      <c r="B32" s="78" t="str">
        <f t="shared" si="0"/>
        <v/>
      </c>
      <c r="C32" s="19" t="s">
        <v>54</v>
      </c>
      <c r="D32" s="19" t="s">
        <v>333</v>
      </c>
      <c r="E32" s="19">
        <v>42</v>
      </c>
      <c r="F32" s="19" t="s">
        <v>58</v>
      </c>
      <c r="G32" s="19">
        <v>60</v>
      </c>
      <c r="H32" s="19">
        <v>7</v>
      </c>
      <c r="I32" s="19">
        <v>3</v>
      </c>
      <c r="J32" s="19">
        <v>94</v>
      </c>
      <c r="K32" s="19">
        <v>19</v>
      </c>
      <c r="L32" s="19">
        <v>57</v>
      </c>
      <c r="M32" s="19" t="s">
        <v>60</v>
      </c>
      <c r="N32" s="19">
        <v>5000</v>
      </c>
      <c r="O32" s="19">
        <v>10000</v>
      </c>
      <c r="P32" s="19">
        <v>780</v>
      </c>
      <c r="Q32" s="19" t="s">
        <v>57</v>
      </c>
      <c r="R32" s="19">
        <v>390</v>
      </c>
      <c r="S32" s="19">
        <v>20000</v>
      </c>
      <c r="T32" s="19">
        <v>0.03</v>
      </c>
      <c r="U32" s="19">
        <v>0.7</v>
      </c>
      <c r="V32" s="19">
        <v>0.24</v>
      </c>
      <c r="W32" s="19">
        <v>55</v>
      </c>
      <c r="X32" s="93">
        <v>510</v>
      </c>
      <c r="Y32">
        <f t="shared" si="1"/>
        <v>83.333333333333329</v>
      </c>
      <c r="Z32" t="b">
        <f>IF(N32/G32&gt;=Auswahlhilfe!$C$8,TRUE,FALSE)</f>
        <v>1</v>
      </c>
      <c r="AA32" t="b">
        <f>IF(K32&gt;Auswahlhilfe!$C$7,TRUE,FALSE)</f>
        <v>1</v>
      </c>
      <c r="AB32" t="b">
        <f>IF(Auswahlhilfe!$C$17=F32,TRUE,FALSE)</f>
        <v>1</v>
      </c>
      <c r="AC32" t="b">
        <f>IFERROR(IF(FIND("P2",PGOptionList!D32)&gt;0,TRUE),FALSE)</f>
        <v>1</v>
      </c>
      <c r="AD32" t="b">
        <f>IFERROR(IF(FIND("P1",PGOptionList!D32)&gt;0,TRUE),FALSE)</f>
        <v>0</v>
      </c>
      <c r="AE32" t="b">
        <f>IFERROR(IF(FIND("P0",PGOptionList!D32)&gt;0,TRUE),FALSE)</f>
        <v>0</v>
      </c>
      <c r="AF32" t="b">
        <f>IF(AND(Z32,AA32,AB32,AC32,IF(C32=Auswahlhilfe!$L$7,TRUE,FALSE)),D32,FALSE)</f>
        <v>0</v>
      </c>
      <c r="AG32" t="b">
        <f>IF(AND(Z32,AA32,AB32,AD32,IF(C32=Auswahlhilfe!$L$17,TRUE,FALSE)),D32,FALSE)</f>
        <v>0</v>
      </c>
      <c r="AH32" t="b">
        <f>IF(AND(Z32,AA32,AB32,AE32,IF(C32=Auswahlhilfe!$L$17,TRUE,FALSE)),D32,FALSE)</f>
        <v>0</v>
      </c>
      <c r="AI32" t="s">
        <v>4818</v>
      </c>
      <c r="AJ32" s="90" t="str">
        <f t="shared" si="2"/>
        <v>https://shop.oxni.ch/de/shop/motoren/planetengetriebe/tb-042-060-s2-p2</v>
      </c>
    </row>
    <row r="33" spans="2:36" x14ac:dyDescent="0.2">
      <c r="B33" s="78" t="str">
        <f t="shared" si="0"/>
        <v/>
      </c>
      <c r="C33" s="19" t="s">
        <v>54</v>
      </c>
      <c r="D33" s="19" t="s">
        <v>334</v>
      </c>
      <c r="E33" s="19">
        <v>42</v>
      </c>
      <c r="F33" s="19" t="s">
        <v>55</v>
      </c>
      <c r="G33" s="19">
        <v>50</v>
      </c>
      <c r="H33" s="19">
        <v>3</v>
      </c>
      <c r="I33" s="19">
        <v>3</v>
      </c>
      <c r="J33" s="19">
        <v>94</v>
      </c>
      <c r="K33" s="19">
        <v>20</v>
      </c>
      <c r="L33" s="19">
        <v>60</v>
      </c>
      <c r="M33" s="19" t="s">
        <v>114</v>
      </c>
      <c r="N33" s="19">
        <v>5000</v>
      </c>
      <c r="O33" s="19">
        <v>10000</v>
      </c>
      <c r="P33" s="19">
        <v>780</v>
      </c>
      <c r="Q33" s="19" t="s">
        <v>57</v>
      </c>
      <c r="R33" s="19">
        <v>390</v>
      </c>
      <c r="S33" s="19">
        <v>20000</v>
      </c>
      <c r="T33" s="19">
        <v>0.03</v>
      </c>
      <c r="U33" s="19">
        <v>0.7</v>
      </c>
      <c r="V33" s="19">
        <v>0.24</v>
      </c>
      <c r="W33" s="19">
        <v>55</v>
      </c>
      <c r="X33" s="93"/>
      <c r="Y33">
        <f t="shared" si="1"/>
        <v>100</v>
      </c>
      <c r="Z33" t="b">
        <f>IF(N33/G33&gt;=Auswahlhilfe!$C$8,TRUE,FALSE)</f>
        <v>1</v>
      </c>
      <c r="AA33" t="b">
        <f>IF(K33&gt;Auswahlhilfe!$C$7,TRUE,FALSE)</f>
        <v>1</v>
      </c>
      <c r="AB33" t="b">
        <f>IF(Auswahlhilfe!$C$17=F33,TRUE,FALSE)</f>
        <v>0</v>
      </c>
      <c r="AC33" t="b">
        <f>IFERROR(IF(FIND("P2",PGOptionList!D33)&gt;0,TRUE),FALSE)</f>
        <v>0</v>
      </c>
      <c r="AD33" t="b">
        <f>IFERROR(IF(FIND("P1",PGOptionList!D33)&gt;0,TRUE),FALSE)</f>
        <v>0</v>
      </c>
      <c r="AE33" t="b">
        <f>IFERROR(IF(FIND("P0",PGOptionList!D33)&gt;0,TRUE),FALSE)</f>
        <v>1</v>
      </c>
      <c r="AF33" t="b">
        <f>IF(AND(Z33,AA33,AB33,AC33,IF(C33=Auswahlhilfe!$L$7,TRUE,FALSE)),D33,FALSE)</f>
        <v>0</v>
      </c>
      <c r="AG33" t="b">
        <f>IF(AND(Z33,AA33,AB33,AD33,IF(C33=Auswahlhilfe!$L$17,TRUE,FALSE)),D33,FALSE)</f>
        <v>0</v>
      </c>
      <c r="AH33" t="b">
        <f>IF(AND(Z33,AA33,AB33,AE33,IF(C33=Auswahlhilfe!$L$17,TRUE,FALSE)),D33,FALSE)</f>
        <v>0</v>
      </c>
      <c r="AI33" t="s">
        <v>4817</v>
      </c>
      <c r="AJ33" s="90" t="str">
        <f t="shared" si="2"/>
        <v>mailto:info@oxni.ch?subject=Anfrage TB-042-050-S1-P0</v>
      </c>
    </row>
    <row r="34" spans="2:36" x14ac:dyDescent="0.2">
      <c r="B34" s="78" t="str">
        <f t="shared" si="0"/>
        <v/>
      </c>
      <c r="C34" s="19" t="s">
        <v>54</v>
      </c>
      <c r="D34" s="19" t="s">
        <v>335</v>
      </c>
      <c r="E34" s="19">
        <v>42</v>
      </c>
      <c r="F34" s="19" t="s">
        <v>58</v>
      </c>
      <c r="G34" s="19">
        <v>50</v>
      </c>
      <c r="H34" s="19">
        <v>3</v>
      </c>
      <c r="I34" s="19">
        <v>3</v>
      </c>
      <c r="J34" s="19">
        <v>94</v>
      </c>
      <c r="K34" s="19">
        <v>20</v>
      </c>
      <c r="L34" s="19">
        <v>60</v>
      </c>
      <c r="M34" s="19" t="s">
        <v>114</v>
      </c>
      <c r="N34" s="19">
        <v>5000</v>
      </c>
      <c r="O34" s="19">
        <v>10000</v>
      </c>
      <c r="P34" s="19">
        <v>780</v>
      </c>
      <c r="Q34" s="19" t="s">
        <v>57</v>
      </c>
      <c r="R34" s="19">
        <v>390</v>
      </c>
      <c r="S34" s="19">
        <v>20000</v>
      </c>
      <c r="T34" s="19">
        <v>0.03</v>
      </c>
      <c r="U34" s="19">
        <v>0.7</v>
      </c>
      <c r="V34" s="19">
        <v>0.24</v>
      </c>
      <c r="W34" s="19">
        <v>55</v>
      </c>
      <c r="X34" s="93"/>
      <c r="Y34">
        <f t="shared" si="1"/>
        <v>100</v>
      </c>
      <c r="Z34" t="b">
        <f>IF(N34/G34&gt;=Auswahlhilfe!$C$8,TRUE,FALSE)</f>
        <v>1</v>
      </c>
      <c r="AA34" t="b">
        <f>IF(K34&gt;Auswahlhilfe!$C$7,TRUE,FALSE)</f>
        <v>1</v>
      </c>
      <c r="AB34" t="b">
        <f>IF(Auswahlhilfe!$C$17=F34,TRUE,FALSE)</f>
        <v>1</v>
      </c>
      <c r="AC34" t="b">
        <f>IFERROR(IF(FIND("P2",PGOptionList!D34)&gt;0,TRUE),FALSE)</f>
        <v>0</v>
      </c>
      <c r="AD34" t="b">
        <f>IFERROR(IF(FIND("P1",PGOptionList!D34)&gt;0,TRUE),FALSE)</f>
        <v>0</v>
      </c>
      <c r="AE34" t="b">
        <f>IFERROR(IF(FIND("P0",PGOptionList!D34)&gt;0,TRUE),FALSE)</f>
        <v>1</v>
      </c>
      <c r="AF34" t="b">
        <f>IF(AND(Z34,AA34,AB34,AC34,IF(C34=Auswahlhilfe!$L$7,TRUE,FALSE)),D34,FALSE)</f>
        <v>0</v>
      </c>
      <c r="AG34" t="b">
        <f>IF(AND(Z34,AA34,AB34,AD34,IF(C34=Auswahlhilfe!$L$17,TRUE,FALSE)),D34,FALSE)</f>
        <v>0</v>
      </c>
      <c r="AH34" t="b">
        <f>IF(AND(Z34,AA34,AB34,AE34,IF(C34=Auswahlhilfe!$L$17,TRUE,FALSE)),D34,FALSE)</f>
        <v>0</v>
      </c>
      <c r="AI34" t="s">
        <v>4817</v>
      </c>
      <c r="AJ34" s="90" t="str">
        <f t="shared" si="2"/>
        <v>mailto:info@oxni.ch?subject=Anfrage TB-042-050-S2-P0</v>
      </c>
    </row>
    <row r="35" spans="2:36" x14ac:dyDescent="0.2">
      <c r="B35" s="78" t="str">
        <f t="shared" si="0"/>
        <v/>
      </c>
      <c r="C35" s="19" t="s">
        <v>54</v>
      </c>
      <c r="D35" s="19" t="s">
        <v>336</v>
      </c>
      <c r="E35" s="19">
        <v>42</v>
      </c>
      <c r="F35" s="19" t="s">
        <v>55</v>
      </c>
      <c r="G35" s="19">
        <v>50</v>
      </c>
      <c r="H35" s="19">
        <v>5</v>
      </c>
      <c r="I35" s="19">
        <v>3</v>
      </c>
      <c r="J35" s="19">
        <v>94</v>
      </c>
      <c r="K35" s="19">
        <v>20</v>
      </c>
      <c r="L35" s="19">
        <v>60</v>
      </c>
      <c r="M35" s="19" t="s">
        <v>114</v>
      </c>
      <c r="N35" s="19">
        <v>5000</v>
      </c>
      <c r="O35" s="19">
        <v>10000</v>
      </c>
      <c r="P35" s="19">
        <v>780</v>
      </c>
      <c r="Q35" s="19" t="s">
        <v>57</v>
      </c>
      <c r="R35" s="19">
        <v>390</v>
      </c>
      <c r="S35" s="19">
        <v>20000</v>
      </c>
      <c r="T35" s="19">
        <v>0.03</v>
      </c>
      <c r="U35" s="19">
        <v>0.7</v>
      </c>
      <c r="V35" s="19">
        <v>0.24</v>
      </c>
      <c r="W35" s="19">
        <v>55</v>
      </c>
      <c r="X35" s="93">
        <v>562</v>
      </c>
      <c r="Y35">
        <f t="shared" si="1"/>
        <v>100</v>
      </c>
      <c r="Z35" t="b">
        <f>IF(N35/G35&gt;=Auswahlhilfe!$C$8,TRUE,FALSE)</f>
        <v>1</v>
      </c>
      <c r="AA35" t="b">
        <f>IF(K35&gt;Auswahlhilfe!$C$7,TRUE,FALSE)</f>
        <v>1</v>
      </c>
      <c r="AB35" t="b">
        <f>IF(Auswahlhilfe!$C$17=F35,TRUE,FALSE)</f>
        <v>0</v>
      </c>
      <c r="AC35" t="b">
        <f>IFERROR(IF(FIND("P2",PGOptionList!D35)&gt;0,TRUE),FALSE)</f>
        <v>0</v>
      </c>
      <c r="AD35" t="b">
        <f>IFERROR(IF(FIND("P1",PGOptionList!D35)&gt;0,TRUE),FALSE)</f>
        <v>1</v>
      </c>
      <c r="AE35" t="b">
        <f>IFERROR(IF(FIND("P0",PGOptionList!D35)&gt;0,TRUE),FALSE)</f>
        <v>0</v>
      </c>
      <c r="AF35" t="b">
        <f>IF(AND(Z35,AA35,AB35,AC35,IF(C35=Auswahlhilfe!$L$7,TRUE,FALSE)),D35,FALSE)</f>
        <v>0</v>
      </c>
      <c r="AG35" t="b">
        <f>IF(AND(Z35,AA35,AB35,AD35,IF(C35=Auswahlhilfe!$L$17,TRUE,FALSE)),D35,FALSE)</f>
        <v>0</v>
      </c>
      <c r="AH35" t="b">
        <f>IF(AND(Z35,AA35,AB35,AE35,IF(C35=Auswahlhilfe!$L$17,TRUE,FALSE)),D35,FALSE)</f>
        <v>0</v>
      </c>
      <c r="AI35" t="s">
        <v>4817</v>
      </c>
      <c r="AJ35" s="90" t="str">
        <f t="shared" si="2"/>
        <v>mailto:info@oxni.ch?subject=Anfrage TB-042-050-S1-P1</v>
      </c>
    </row>
    <row r="36" spans="2:36" x14ac:dyDescent="0.2">
      <c r="B36" s="78" t="str">
        <f t="shared" si="0"/>
        <v/>
      </c>
      <c r="C36" s="19" t="s">
        <v>54</v>
      </c>
      <c r="D36" s="19" t="s">
        <v>337</v>
      </c>
      <c r="E36" s="19">
        <v>42</v>
      </c>
      <c r="F36" s="19" t="s">
        <v>58</v>
      </c>
      <c r="G36" s="19">
        <v>50</v>
      </c>
      <c r="H36" s="19">
        <v>5</v>
      </c>
      <c r="I36" s="19">
        <v>3</v>
      </c>
      <c r="J36" s="19">
        <v>94</v>
      </c>
      <c r="K36" s="19">
        <v>20</v>
      </c>
      <c r="L36" s="19">
        <v>60</v>
      </c>
      <c r="M36" s="19" t="s">
        <v>114</v>
      </c>
      <c r="N36" s="19">
        <v>5000</v>
      </c>
      <c r="O36" s="19">
        <v>10000</v>
      </c>
      <c r="P36" s="19">
        <v>780</v>
      </c>
      <c r="Q36" s="19" t="s">
        <v>57</v>
      </c>
      <c r="R36" s="19">
        <v>390</v>
      </c>
      <c r="S36" s="19">
        <v>20000</v>
      </c>
      <c r="T36" s="19">
        <v>0.03</v>
      </c>
      <c r="U36" s="19">
        <v>0.7</v>
      </c>
      <c r="V36" s="19">
        <v>0.24</v>
      </c>
      <c r="W36" s="19">
        <v>55</v>
      </c>
      <c r="X36" s="93">
        <v>562</v>
      </c>
      <c r="Y36">
        <f t="shared" si="1"/>
        <v>100</v>
      </c>
      <c r="Z36" t="b">
        <f>IF(N36/G36&gt;=Auswahlhilfe!$C$8,TRUE,FALSE)</f>
        <v>1</v>
      </c>
      <c r="AA36" t="b">
        <f>IF(K36&gt;Auswahlhilfe!$C$7,TRUE,FALSE)</f>
        <v>1</v>
      </c>
      <c r="AB36" t="b">
        <f>IF(Auswahlhilfe!$C$17=F36,TRUE,FALSE)</f>
        <v>1</v>
      </c>
      <c r="AC36" t="b">
        <f>IFERROR(IF(FIND("P2",PGOptionList!D36)&gt;0,TRUE),FALSE)</f>
        <v>0</v>
      </c>
      <c r="AD36" t="b">
        <f>IFERROR(IF(FIND("P1",PGOptionList!D36)&gt;0,TRUE),FALSE)</f>
        <v>1</v>
      </c>
      <c r="AE36" t="b">
        <f>IFERROR(IF(FIND("P0",PGOptionList!D36)&gt;0,TRUE),FALSE)</f>
        <v>0</v>
      </c>
      <c r="AF36" t="b">
        <f>IF(AND(Z36,AA36,AB36,AC36,IF(C36=Auswahlhilfe!$L$7,TRUE,FALSE)),D36,FALSE)</f>
        <v>0</v>
      </c>
      <c r="AG36" t="b">
        <f>IF(AND(Z36,AA36,AB36,AD36,IF(C36=Auswahlhilfe!$L$17,TRUE,FALSE)),D36,FALSE)</f>
        <v>0</v>
      </c>
      <c r="AH36" t="b">
        <f>IF(AND(Z36,AA36,AB36,AE36,IF(C36=Auswahlhilfe!$L$17,TRUE,FALSE)),D36,FALSE)</f>
        <v>0</v>
      </c>
      <c r="AI36" t="s">
        <v>4818</v>
      </c>
      <c r="AJ36" s="90" t="str">
        <f t="shared" si="2"/>
        <v>https://shop.oxni.ch/de/shop/motoren/planetengetriebe/tb-042-050-s2-p1</v>
      </c>
    </row>
    <row r="37" spans="2:36" x14ac:dyDescent="0.2">
      <c r="B37" s="78" t="str">
        <f t="shared" si="0"/>
        <v/>
      </c>
      <c r="C37" s="19" t="s">
        <v>54</v>
      </c>
      <c r="D37" s="19" t="s">
        <v>338</v>
      </c>
      <c r="E37" s="19">
        <v>42</v>
      </c>
      <c r="F37" s="19" t="s">
        <v>55</v>
      </c>
      <c r="G37" s="19">
        <v>50</v>
      </c>
      <c r="H37" s="19">
        <v>7</v>
      </c>
      <c r="I37" s="19">
        <v>3</v>
      </c>
      <c r="J37" s="19">
        <v>94</v>
      </c>
      <c r="K37" s="19">
        <v>20</v>
      </c>
      <c r="L37" s="19">
        <v>60</v>
      </c>
      <c r="M37" s="19" t="s">
        <v>114</v>
      </c>
      <c r="N37" s="19">
        <v>5000</v>
      </c>
      <c r="O37" s="19">
        <v>10000</v>
      </c>
      <c r="P37" s="19">
        <v>780</v>
      </c>
      <c r="Q37" s="19" t="s">
        <v>57</v>
      </c>
      <c r="R37" s="19">
        <v>390</v>
      </c>
      <c r="S37" s="19">
        <v>20000</v>
      </c>
      <c r="T37" s="19">
        <v>0.03</v>
      </c>
      <c r="U37" s="19">
        <v>0.7</v>
      </c>
      <c r="V37" s="19">
        <v>0.24</v>
      </c>
      <c r="W37" s="19">
        <v>55</v>
      </c>
      <c r="X37" s="93">
        <v>510</v>
      </c>
      <c r="Y37">
        <f t="shared" si="1"/>
        <v>100</v>
      </c>
      <c r="Z37" t="b">
        <f>IF(N37/G37&gt;=Auswahlhilfe!$C$8,TRUE,FALSE)</f>
        <v>1</v>
      </c>
      <c r="AA37" t="b">
        <f>IF(K37&gt;Auswahlhilfe!$C$7,TRUE,FALSE)</f>
        <v>1</v>
      </c>
      <c r="AB37" t="b">
        <f>IF(Auswahlhilfe!$C$17=F37,TRUE,FALSE)</f>
        <v>0</v>
      </c>
      <c r="AC37" t="b">
        <f>IFERROR(IF(FIND("P2",PGOptionList!D37)&gt;0,TRUE),FALSE)</f>
        <v>1</v>
      </c>
      <c r="AD37" t="b">
        <f>IFERROR(IF(FIND("P1",PGOptionList!D37)&gt;0,TRUE),FALSE)</f>
        <v>0</v>
      </c>
      <c r="AE37" t="b">
        <f>IFERROR(IF(FIND("P0",PGOptionList!D37)&gt;0,TRUE),FALSE)</f>
        <v>0</v>
      </c>
      <c r="AF37" t="b">
        <f>IF(AND(Z37,AA37,AB37,AC37,IF(C37=Auswahlhilfe!$L$7,TRUE,FALSE)),D37,FALSE)</f>
        <v>0</v>
      </c>
      <c r="AG37" t="b">
        <f>IF(AND(Z37,AA37,AB37,AD37,IF(C37=Auswahlhilfe!$L$17,TRUE,FALSE)),D37,FALSE)</f>
        <v>0</v>
      </c>
      <c r="AH37" t="b">
        <f>IF(AND(Z37,AA37,AB37,AE37,IF(C37=Auswahlhilfe!$L$17,TRUE,FALSE)),D37,FALSE)</f>
        <v>0</v>
      </c>
      <c r="AI37" t="s">
        <v>4817</v>
      </c>
      <c r="AJ37" s="90" t="str">
        <f t="shared" si="2"/>
        <v>mailto:info@oxni.ch?subject=Anfrage TB-042-050-S1-P2</v>
      </c>
    </row>
    <row r="38" spans="2:36" x14ac:dyDescent="0.2">
      <c r="B38" s="78" t="str">
        <f t="shared" si="0"/>
        <v/>
      </c>
      <c r="C38" s="19" t="s">
        <v>54</v>
      </c>
      <c r="D38" s="19" t="s">
        <v>339</v>
      </c>
      <c r="E38" s="19">
        <v>42</v>
      </c>
      <c r="F38" s="19" t="s">
        <v>58</v>
      </c>
      <c r="G38" s="19">
        <v>50</v>
      </c>
      <c r="H38" s="19">
        <v>7</v>
      </c>
      <c r="I38" s="19">
        <v>3</v>
      </c>
      <c r="J38" s="19">
        <v>94</v>
      </c>
      <c r="K38" s="19">
        <v>20</v>
      </c>
      <c r="L38" s="19">
        <v>60</v>
      </c>
      <c r="M38" s="19" t="s">
        <v>114</v>
      </c>
      <c r="N38" s="19">
        <v>5000</v>
      </c>
      <c r="O38" s="19">
        <v>10000</v>
      </c>
      <c r="P38" s="19">
        <v>780</v>
      </c>
      <c r="Q38" s="19" t="s">
        <v>57</v>
      </c>
      <c r="R38" s="19">
        <v>390</v>
      </c>
      <c r="S38" s="19">
        <v>20000</v>
      </c>
      <c r="T38" s="19">
        <v>0.03</v>
      </c>
      <c r="U38" s="19">
        <v>0.7</v>
      </c>
      <c r="V38" s="19">
        <v>0.24</v>
      </c>
      <c r="W38" s="19">
        <v>55</v>
      </c>
      <c r="X38" s="93">
        <v>510</v>
      </c>
      <c r="Y38">
        <f t="shared" si="1"/>
        <v>100</v>
      </c>
      <c r="Z38" t="b">
        <f>IF(N38/G38&gt;=Auswahlhilfe!$C$8,TRUE,FALSE)</f>
        <v>1</v>
      </c>
      <c r="AA38" t="b">
        <f>IF(K38&gt;Auswahlhilfe!$C$7,TRUE,FALSE)</f>
        <v>1</v>
      </c>
      <c r="AB38" t="b">
        <f>IF(Auswahlhilfe!$C$17=F38,TRUE,FALSE)</f>
        <v>1</v>
      </c>
      <c r="AC38" t="b">
        <f>IFERROR(IF(FIND("P2",PGOptionList!D38)&gt;0,TRUE),FALSE)</f>
        <v>1</v>
      </c>
      <c r="AD38" t="b">
        <f>IFERROR(IF(FIND("P1",PGOptionList!D38)&gt;0,TRUE),FALSE)</f>
        <v>0</v>
      </c>
      <c r="AE38" t="b">
        <f>IFERROR(IF(FIND("P0",PGOptionList!D38)&gt;0,TRUE),FALSE)</f>
        <v>0</v>
      </c>
      <c r="AF38" t="b">
        <f>IF(AND(Z38,AA38,AB38,AC38,IF(C38=Auswahlhilfe!$L$7,TRUE,FALSE)),D38,FALSE)</f>
        <v>0</v>
      </c>
      <c r="AG38" t="b">
        <f>IF(AND(Z38,AA38,AB38,AD38,IF(C38=Auswahlhilfe!$L$17,TRUE,FALSE)),D38,FALSE)</f>
        <v>0</v>
      </c>
      <c r="AH38" t="b">
        <f>IF(AND(Z38,AA38,AB38,AE38,IF(C38=Auswahlhilfe!$L$17,TRUE,FALSE)),D38,FALSE)</f>
        <v>0</v>
      </c>
      <c r="AI38" t="s">
        <v>4818</v>
      </c>
      <c r="AJ38" s="90" t="str">
        <f t="shared" si="2"/>
        <v>https://shop.oxni.ch/de/shop/motoren/planetengetriebe/tb-042-050-s2-p2</v>
      </c>
    </row>
    <row r="39" spans="2:36" x14ac:dyDescent="0.2">
      <c r="B39" s="78" t="str">
        <f t="shared" si="0"/>
        <v/>
      </c>
      <c r="C39" s="19" t="s">
        <v>54</v>
      </c>
      <c r="D39" s="19" t="s">
        <v>340</v>
      </c>
      <c r="E39" s="19">
        <v>42</v>
      </c>
      <c r="F39" s="19" t="s">
        <v>55</v>
      </c>
      <c r="G39" s="19">
        <v>40</v>
      </c>
      <c r="H39" s="19">
        <v>3</v>
      </c>
      <c r="I39" s="19">
        <v>3</v>
      </c>
      <c r="J39" s="19">
        <v>94</v>
      </c>
      <c r="K39" s="19">
        <v>17</v>
      </c>
      <c r="L39" s="19">
        <v>51</v>
      </c>
      <c r="M39" s="19" t="s">
        <v>61</v>
      </c>
      <c r="N39" s="19">
        <v>5000</v>
      </c>
      <c r="O39" s="19">
        <v>10000</v>
      </c>
      <c r="P39" s="19">
        <v>780</v>
      </c>
      <c r="Q39" s="19" t="s">
        <v>57</v>
      </c>
      <c r="R39" s="19">
        <v>390</v>
      </c>
      <c r="S39" s="19">
        <v>20000</v>
      </c>
      <c r="T39" s="19">
        <v>0.03</v>
      </c>
      <c r="U39" s="19">
        <v>0.7</v>
      </c>
      <c r="V39" s="19">
        <v>0.24</v>
      </c>
      <c r="W39" s="19">
        <v>55</v>
      </c>
      <c r="X39" s="93"/>
      <c r="Y39">
        <f t="shared" si="1"/>
        <v>125</v>
      </c>
      <c r="Z39" t="b">
        <f>IF(N39/G39&gt;=Auswahlhilfe!$C$8,TRUE,FALSE)</f>
        <v>1</v>
      </c>
      <c r="AA39" t="b">
        <f>IF(K39&gt;Auswahlhilfe!$C$7,TRUE,FALSE)</f>
        <v>1</v>
      </c>
      <c r="AB39" t="b">
        <f>IF(Auswahlhilfe!$C$17=F39,TRUE,FALSE)</f>
        <v>0</v>
      </c>
      <c r="AC39" t="b">
        <f>IFERROR(IF(FIND("P2",PGOptionList!D39)&gt;0,TRUE),FALSE)</f>
        <v>0</v>
      </c>
      <c r="AD39" t="b">
        <f>IFERROR(IF(FIND("P1",PGOptionList!D39)&gt;0,TRUE),FALSE)</f>
        <v>0</v>
      </c>
      <c r="AE39" t="b">
        <f>IFERROR(IF(FIND("P0",PGOptionList!D39)&gt;0,TRUE),FALSE)</f>
        <v>1</v>
      </c>
      <c r="AF39" t="b">
        <f>IF(AND(Z39,AA39,AB39,AC39,IF(C39=Auswahlhilfe!$L$7,TRUE,FALSE)),D39,FALSE)</f>
        <v>0</v>
      </c>
      <c r="AG39" t="b">
        <f>IF(AND(Z39,AA39,AB39,AD39,IF(C39=Auswahlhilfe!$L$17,TRUE,FALSE)),D39,FALSE)</f>
        <v>0</v>
      </c>
      <c r="AH39" t="b">
        <f>IF(AND(Z39,AA39,AB39,AE39,IF(C39=Auswahlhilfe!$L$17,TRUE,FALSE)),D39,FALSE)</f>
        <v>0</v>
      </c>
      <c r="AI39" t="s">
        <v>4817</v>
      </c>
      <c r="AJ39" s="90" t="str">
        <f t="shared" si="2"/>
        <v>mailto:info@oxni.ch?subject=Anfrage TB-042-040-S1-P0</v>
      </c>
    </row>
    <row r="40" spans="2:36" x14ac:dyDescent="0.2">
      <c r="B40" s="78" t="str">
        <f t="shared" si="0"/>
        <v/>
      </c>
      <c r="C40" s="19" t="s">
        <v>54</v>
      </c>
      <c r="D40" s="19" t="s">
        <v>341</v>
      </c>
      <c r="E40" s="19">
        <v>42</v>
      </c>
      <c r="F40" s="19" t="s">
        <v>58</v>
      </c>
      <c r="G40" s="19">
        <v>40</v>
      </c>
      <c r="H40" s="19">
        <v>3</v>
      </c>
      <c r="I40" s="19">
        <v>3</v>
      </c>
      <c r="J40" s="19">
        <v>94</v>
      </c>
      <c r="K40" s="19">
        <v>17</v>
      </c>
      <c r="L40" s="19">
        <v>51</v>
      </c>
      <c r="M40" s="19" t="s">
        <v>61</v>
      </c>
      <c r="N40" s="19">
        <v>5000</v>
      </c>
      <c r="O40" s="19">
        <v>10000</v>
      </c>
      <c r="P40" s="19">
        <v>780</v>
      </c>
      <c r="Q40" s="19" t="s">
        <v>57</v>
      </c>
      <c r="R40" s="19">
        <v>390</v>
      </c>
      <c r="S40" s="19">
        <v>20000</v>
      </c>
      <c r="T40" s="19">
        <v>0.03</v>
      </c>
      <c r="U40" s="19">
        <v>0.7</v>
      </c>
      <c r="V40" s="19">
        <v>0.24</v>
      </c>
      <c r="W40" s="19">
        <v>55</v>
      </c>
      <c r="X40" s="93"/>
      <c r="Y40">
        <f t="shared" si="1"/>
        <v>125</v>
      </c>
      <c r="Z40" t="b">
        <f>IF(N40/G40&gt;=Auswahlhilfe!$C$8,TRUE,FALSE)</f>
        <v>1</v>
      </c>
      <c r="AA40" t="b">
        <f>IF(K40&gt;Auswahlhilfe!$C$7,TRUE,FALSE)</f>
        <v>1</v>
      </c>
      <c r="AB40" t="b">
        <f>IF(Auswahlhilfe!$C$17=F40,TRUE,FALSE)</f>
        <v>1</v>
      </c>
      <c r="AC40" t="b">
        <f>IFERROR(IF(FIND("P2",PGOptionList!D40)&gt;0,TRUE),FALSE)</f>
        <v>0</v>
      </c>
      <c r="AD40" t="b">
        <f>IFERROR(IF(FIND("P1",PGOptionList!D40)&gt;0,TRUE),FALSE)</f>
        <v>0</v>
      </c>
      <c r="AE40" t="b">
        <f>IFERROR(IF(FIND("P0",PGOptionList!D40)&gt;0,TRUE),FALSE)</f>
        <v>1</v>
      </c>
      <c r="AF40" t="b">
        <f>IF(AND(Z40,AA40,AB40,AC40,IF(C40=Auswahlhilfe!$L$7,TRUE,FALSE)),D40,FALSE)</f>
        <v>0</v>
      </c>
      <c r="AG40" t="b">
        <f>IF(AND(Z40,AA40,AB40,AD40,IF(C40=Auswahlhilfe!$L$17,TRUE,FALSE)),D40,FALSE)</f>
        <v>0</v>
      </c>
      <c r="AH40" t="b">
        <f>IF(AND(Z40,AA40,AB40,AE40,IF(C40=Auswahlhilfe!$L$17,TRUE,FALSE)),D40,FALSE)</f>
        <v>0</v>
      </c>
      <c r="AI40" t="s">
        <v>4817</v>
      </c>
      <c r="AJ40" s="90" t="str">
        <f t="shared" si="2"/>
        <v>mailto:info@oxni.ch?subject=Anfrage TB-042-040-S2-P0</v>
      </c>
    </row>
    <row r="41" spans="2:36" x14ac:dyDescent="0.2">
      <c r="B41" s="78" t="str">
        <f t="shared" si="0"/>
        <v/>
      </c>
      <c r="C41" s="19" t="s">
        <v>54</v>
      </c>
      <c r="D41" s="19" t="s">
        <v>342</v>
      </c>
      <c r="E41" s="19">
        <v>42</v>
      </c>
      <c r="F41" s="19" t="s">
        <v>55</v>
      </c>
      <c r="G41" s="19">
        <v>40</v>
      </c>
      <c r="H41" s="19">
        <v>5</v>
      </c>
      <c r="I41" s="19">
        <v>3</v>
      </c>
      <c r="J41" s="19">
        <v>94</v>
      </c>
      <c r="K41" s="19">
        <v>17</v>
      </c>
      <c r="L41" s="19">
        <v>51</v>
      </c>
      <c r="M41" s="19" t="s">
        <v>61</v>
      </c>
      <c r="N41" s="19">
        <v>5000</v>
      </c>
      <c r="O41" s="19">
        <v>10000</v>
      </c>
      <c r="P41" s="19">
        <v>780</v>
      </c>
      <c r="Q41" s="19" t="s">
        <v>57</v>
      </c>
      <c r="R41" s="19">
        <v>390</v>
      </c>
      <c r="S41" s="19">
        <v>20000</v>
      </c>
      <c r="T41" s="19">
        <v>0.03</v>
      </c>
      <c r="U41" s="19">
        <v>0.7</v>
      </c>
      <c r="V41" s="19">
        <v>0.24</v>
      </c>
      <c r="W41" s="19">
        <v>55</v>
      </c>
      <c r="X41" s="93">
        <v>562</v>
      </c>
      <c r="Y41">
        <f t="shared" si="1"/>
        <v>125</v>
      </c>
      <c r="Z41" t="b">
        <f>IF(N41/G41&gt;=Auswahlhilfe!$C$8,TRUE,FALSE)</f>
        <v>1</v>
      </c>
      <c r="AA41" t="b">
        <f>IF(K41&gt;Auswahlhilfe!$C$7,TRUE,FALSE)</f>
        <v>1</v>
      </c>
      <c r="AB41" t="b">
        <f>IF(Auswahlhilfe!$C$17=F41,TRUE,FALSE)</f>
        <v>0</v>
      </c>
      <c r="AC41" t="b">
        <f>IFERROR(IF(FIND("P2",PGOptionList!D41)&gt;0,TRUE),FALSE)</f>
        <v>0</v>
      </c>
      <c r="AD41" t="b">
        <f>IFERROR(IF(FIND("P1",PGOptionList!D41)&gt;0,TRUE),FALSE)</f>
        <v>1</v>
      </c>
      <c r="AE41" t="b">
        <f>IFERROR(IF(FIND("P0",PGOptionList!D41)&gt;0,TRUE),FALSE)</f>
        <v>0</v>
      </c>
      <c r="AF41" t="b">
        <f>IF(AND(Z41,AA41,AB41,AC41,IF(C41=Auswahlhilfe!$L$7,TRUE,FALSE)),D41,FALSE)</f>
        <v>0</v>
      </c>
      <c r="AG41" t="b">
        <f>IF(AND(Z41,AA41,AB41,AD41,IF(C41=Auswahlhilfe!$L$17,TRUE,FALSE)),D41,FALSE)</f>
        <v>0</v>
      </c>
      <c r="AH41" t="b">
        <f>IF(AND(Z41,AA41,AB41,AE41,IF(C41=Auswahlhilfe!$L$17,TRUE,FALSE)),D41,FALSE)</f>
        <v>0</v>
      </c>
      <c r="AI41" t="s">
        <v>4817</v>
      </c>
      <c r="AJ41" s="90" t="str">
        <f t="shared" si="2"/>
        <v>mailto:info@oxni.ch?subject=Anfrage TB-042-040-S1-P1</v>
      </c>
    </row>
    <row r="42" spans="2:36" x14ac:dyDescent="0.2">
      <c r="B42" s="78" t="str">
        <f t="shared" si="0"/>
        <v/>
      </c>
      <c r="C42" s="19" t="s">
        <v>54</v>
      </c>
      <c r="D42" s="19" t="s">
        <v>343</v>
      </c>
      <c r="E42" s="19">
        <v>42</v>
      </c>
      <c r="F42" s="19" t="s">
        <v>58</v>
      </c>
      <c r="G42" s="19">
        <v>40</v>
      </c>
      <c r="H42" s="19">
        <v>5</v>
      </c>
      <c r="I42" s="19">
        <v>3</v>
      </c>
      <c r="J42" s="19">
        <v>94</v>
      </c>
      <c r="K42" s="19">
        <v>17</v>
      </c>
      <c r="L42" s="19">
        <v>51</v>
      </c>
      <c r="M42" s="19" t="s">
        <v>61</v>
      </c>
      <c r="N42" s="19">
        <v>5000</v>
      </c>
      <c r="O42" s="19">
        <v>10000</v>
      </c>
      <c r="P42" s="19">
        <v>780</v>
      </c>
      <c r="Q42" s="19" t="s">
        <v>57</v>
      </c>
      <c r="R42" s="19">
        <v>390</v>
      </c>
      <c r="S42" s="19">
        <v>20000</v>
      </c>
      <c r="T42" s="19">
        <v>0.03</v>
      </c>
      <c r="U42" s="19">
        <v>0.7</v>
      </c>
      <c r="V42" s="19">
        <v>0.24</v>
      </c>
      <c r="W42" s="19">
        <v>55</v>
      </c>
      <c r="X42" s="93">
        <v>562</v>
      </c>
      <c r="Y42">
        <f t="shared" si="1"/>
        <v>125</v>
      </c>
      <c r="Z42" t="b">
        <f>IF(N42/G42&gt;=Auswahlhilfe!$C$8,TRUE,FALSE)</f>
        <v>1</v>
      </c>
      <c r="AA42" t="b">
        <f>IF(K42&gt;Auswahlhilfe!$C$7,TRUE,FALSE)</f>
        <v>1</v>
      </c>
      <c r="AB42" t="b">
        <f>IF(Auswahlhilfe!$C$17=F42,TRUE,FALSE)</f>
        <v>1</v>
      </c>
      <c r="AC42" t="b">
        <f>IFERROR(IF(FIND("P2",PGOptionList!D42)&gt;0,TRUE),FALSE)</f>
        <v>0</v>
      </c>
      <c r="AD42" t="b">
        <f>IFERROR(IF(FIND("P1",PGOptionList!D42)&gt;0,TRUE),FALSE)</f>
        <v>1</v>
      </c>
      <c r="AE42" t="b">
        <f>IFERROR(IF(FIND("P0",PGOptionList!D42)&gt;0,TRUE),FALSE)</f>
        <v>0</v>
      </c>
      <c r="AF42" t="b">
        <f>IF(AND(Z42,AA42,AB42,AC42,IF(C42=Auswahlhilfe!$L$7,TRUE,FALSE)),D42,FALSE)</f>
        <v>0</v>
      </c>
      <c r="AG42" t="b">
        <f>IF(AND(Z42,AA42,AB42,AD42,IF(C42=Auswahlhilfe!$L$17,TRUE,FALSE)),D42,FALSE)</f>
        <v>0</v>
      </c>
      <c r="AH42" t="b">
        <f>IF(AND(Z42,AA42,AB42,AE42,IF(C42=Auswahlhilfe!$L$17,TRUE,FALSE)),D42,FALSE)</f>
        <v>0</v>
      </c>
      <c r="AI42" t="s">
        <v>4818</v>
      </c>
      <c r="AJ42" s="90" t="str">
        <f t="shared" si="2"/>
        <v>https://shop.oxni.ch/de/shop/motoren/planetengetriebe/tb-042-040-s2-p1</v>
      </c>
    </row>
    <row r="43" spans="2:36" x14ac:dyDescent="0.2">
      <c r="B43" s="78" t="str">
        <f t="shared" si="0"/>
        <v/>
      </c>
      <c r="C43" s="19" t="s">
        <v>54</v>
      </c>
      <c r="D43" s="19" t="s">
        <v>344</v>
      </c>
      <c r="E43" s="19">
        <v>42</v>
      </c>
      <c r="F43" s="19" t="s">
        <v>55</v>
      </c>
      <c r="G43" s="19">
        <v>40</v>
      </c>
      <c r="H43" s="19">
        <v>7</v>
      </c>
      <c r="I43" s="19">
        <v>3</v>
      </c>
      <c r="J43" s="19">
        <v>94</v>
      </c>
      <c r="K43" s="19">
        <v>17</v>
      </c>
      <c r="L43" s="19">
        <v>51</v>
      </c>
      <c r="M43" s="19" t="s">
        <v>61</v>
      </c>
      <c r="N43" s="19">
        <v>5000</v>
      </c>
      <c r="O43" s="19">
        <v>10000</v>
      </c>
      <c r="P43" s="19">
        <v>780</v>
      </c>
      <c r="Q43" s="19" t="s">
        <v>57</v>
      </c>
      <c r="R43" s="19">
        <v>390</v>
      </c>
      <c r="S43" s="19">
        <v>20000</v>
      </c>
      <c r="T43" s="19">
        <v>0.03</v>
      </c>
      <c r="U43" s="19">
        <v>0.7</v>
      </c>
      <c r="V43" s="19">
        <v>0.24</v>
      </c>
      <c r="W43" s="19">
        <v>55</v>
      </c>
      <c r="X43" s="93">
        <v>510</v>
      </c>
      <c r="Y43">
        <f t="shared" si="1"/>
        <v>125</v>
      </c>
      <c r="Z43" t="b">
        <f>IF(N43/G43&gt;=Auswahlhilfe!$C$8,TRUE,FALSE)</f>
        <v>1</v>
      </c>
      <c r="AA43" t="b">
        <f>IF(K43&gt;Auswahlhilfe!$C$7,TRUE,FALSE)</f>
        <v>1</v>
      </c>
      <c r="AB43" t="b">
        <f>IF(Auswahlhilfe!$C$17=F43,TRUE,FALSE)</f>
        <v>0</v>
      </c>
      <c r="AC43" t="b">
        <f>IFERROR(IF(FIND("P2",PGOptionList!D43)&gt;0,TRUE),FALSE)</f>
        <v>1</v>
      </c>
      <c r="AD43" t="b">
        <f>IFERROR(IF(FIND("P1",PGOptionList!D43)&gt;0,TRUE),FALSE)</f>
        <v>0</v>
      </c>
      <c r="AE43" t="b">
        <f>IFERROR(IF(FIND("P0",PGOptionList!D43)&gt;0,TRUE),FALSE)</f>
        <v>0</v>
      </c>
      <c r="AF43" t="b">
        <f>IF(AND(Z43,AA43,AB43,AC43,IF(C43=Auswahlhilfe!$L$7,TRUE,FALSE)),D43,FALSE)</f>
        <v>0</v>
      </c>
      <c r="AG43" t="b">
        <f>IF(AND(Z43,AA43,AB43,AD43,IF(C43=Auswahlhilfe!$L$17,TRUE,FALSE)),D43,FALSE)</f>
        <v>0</v>
      </c>
      <c r="AH43" t="b">
        <f>IF(AND(Z43,AA43,AB43,AE43,IF(C43=Auswahlhilfe!$L$17,TRUE,FALSE)),D43,FALSE)</f>
        <v>0</v>
      </c>
      <c r="AI43" t="s">
        <v>4817</v>
      </c>
      <c r="AJ43" s="90" t="str">
        <f t="shared" si="2"/>
        <v>mailto:info@oxni.ch?subject=Anfrage TB-042-040-S1-P2</v>
      </c>
    </row>
    <row r="44" spans="2:36" x14ac:dyDescent="0.2">
      <c r="B44" s="78" t="str">
        <f t="shared" si="0"/>
        <v/>
      </c>
      <c r="C44" s="19" t="s">
        <v>54</v>
      </c>
      <c r="D44" s="19" t="s">
        <v>345</v>
      </c>
      <c r="E44" s="19">
        <v>42</v>
      </c>
      <c r="F44" s="19" t="s">
        <v>58</v>
      </c>
      <c r="G44" s="19">
        <v>40</v>
      </c>
      <c r="H44" s="19">
        <v>7</v>
      </c>
      <c r="I44" s="19">
        <v>3</v>
      </c>
      <c r="J44" s="19">
        <v>94</v>
      </c>
      <c r="K44" s="19">
        <v>17</v>
      </c>
      <c r="L44" s="19">
        <v>51</v>
      </c>
      <c r="M44" s="19" t="s">
        <v>61</v>
      </c>
      <c r="N44" s="19">
        <v>5000</v>
      </c>
      <c r="O44" s="19">
        <v>10000</v>
      </c>
      <c r="P44" s="19">
        <v>780</v>
      </c>
      <c r="Q44" s="19" t="s">
        <v>57</v>
      </c>
      <c r="R44" s="19">
        <v>390</v>
      </c>
      <c r="S44" s="19">
        <v>20000</v>
      </c>
      <c r="T44" s="19">
        <v>0.03</v>
      </c>
      <c r="U44" s="19">
        <v>0.7</v>
      </c>
      <c r="V44" s="19">
        <v>0.24</v>
      </c>
      <c r="W44" s="19">
        <v>55</v>
      </c>
      <c r="X44" s="93">
        <v>510</v>
      </c>
      <c r="Y44">
        <f t="shared" si="1"/>
        <v>125</v>
      </c>
      <c r="Z44" t="b">
        <f>IF(N44/G44&gt;=Auswahlhilfe!$C$8,TRUE,FALSE)</f>
        <v>1</v>
      </c>
      <c r="AA44" t="b">
        <f>IF(K44&gt;Auswahlhilfe!$C$7,TRUE,FALSE)</f>
        <v>1</v>
      </c>
      <c r="AB44" t="b">
        <f>IF(Auswahlhilfe!$C$17=F44,TRUE,FALSE)</f>
        <v>1</v>
      </c>
      <c r="AC44" t="b">
        <f>IFERROR(IF(FIND("P2",PGOptionList!D44)&gt;0,TRUE),FALSE)</f>
        <v>1</v>
      </c>
      <c r="AD44" t="b">
        <f>IFERROR(IF(FIND("P1",PGOptionList!D44)&gt;0,TRUE),FALSE)</f>
        <v>0</v>
      </c>
      <c r="AE44" t="b">
        <f>IFERROR(IF(FIND("P0",PGOptionList!D44)&gt;0,TRUE),FALSE)</f>
        <v>0</v>
      </c>
      <c r="AF44" t="b">
        <f>IF(AND(Z44,AA44,AB44,AC44,IF(C44=Auswahlhilfe!$L$7,TRUE,FALSE)),D44,FALSE)</f>
        <v>0</v>
      </c>
      <c r="AG44" t="b">
        <f>IF(AND(Z44,AA44,AB44,AD44,IF(C44=Auswahlhilfe!$L$17,TRUE,FALSE)),D44,FALSE)</f>
        <v>0</v>
      </c>
      <c r="AH44" t="b">
        <f>IF(AND(Z44,AA44,AB44,AE44,IF(C44=Auswahlhilfe!$L$17,TRUE,FALSE)),D44,FALSE)</f>
        <v>0</v>
      </c>
      <c r="AI44" t="s">
        <v>4818</v>
      </c>
      <c r="AJ44" s="90" t="str">
        <f t="shared" si="2"/>
        <v>https://shop.oxni.ch/de/shop/motoren/planetengetriebe/tb-042-040-s2-p2</v>
      </c>
    </row>
    <row r="45" spans="2:36" x14ac:dyDescent="0.2">
      <c r="B45" s="78" t="str">
        <f t="shared" si="0"/>
        <v/>
      </c>
      <c r="C45" s="19" t="s">
        <v>54</v>
      </c>
      <c r="D45" s="19" t="s">
        <v>346</v>
      </c>
      <c r="E45" s="19">
        <v>42</v>
      </c>
      <c r="F45" s="19" t="s">
        <v>55</v>
      </c>
      <c r="G45" s="19">
        <v>35</v>
      </c>
      <c r="H45" s="19">
        <v>3</v>
      </c>
      <c r="I45" s="19">
        <v>3</v>
      </c>
      <c r="J45" s="19">
        <v>94</v>
      </c>
      <c r="K45" s="19">
        <v>19</v>
      </c>
      <c r="L45" s="19">
        <v>57</v>
      </c>
      <c r="M45" s="19" t="s">
        <v>60</v>
      </c>
      <c r="N45" s="19">
        <v>5000</v>
      </c>
      <c r="O45" s="19">
        <v>10000</v>
      </c>
      <c r="P45" s="19">
        <v>780</v>
      </c>
      <c r="Q45" s="19" t="s">
        <v>57</v>
      </c>
      <c r="R45" s="19">
        <v>390</v>
      </c>
      <c r="S45" s="19">
        <v>20000</v>
      </c>
      <c r="T45" s="19">
        <v>0.03</v>
      </c>
      <c r="U45" s="19">
        <v>0.7</v>
      </c>
      <c r="V45" s="19">
        <v>0.24</v>
      </c>
      <c r="W45" s="19">
        <v>55</v>
      </c>
      <c r="X45" s="93"/>
      <c r="Y45">
        <f t="shared" si="1"/>
        <v>142.85714285714286</v>
      </c>
      <c r="Z45" t="b">
        <f>IF(N45/G45&gt;=Auswahlhilfe!$C$8,TRUE,FALSE)</f>
        <v>1</v>
      </c>
      <c r="AA45" t="b">
        <f>IF(K45&gt;Auswahlhilfe!$C$7,TRUE,FALSE)</f>
        <v>1</v>
      </c>
      <c r="AB45" t="b">
        <f>IF(Auswahlhilfe!$C$17=F45,TRUE,FALSE)</f>
        <v>0</v>
      </c>
      <c r="AC45" t="b">
        <f>IFERROR(IF(FIND("P2",PGOptionList!D45)&gt;0,TRUE),FALSE)</f>
        <v>0</v>
      </c>
      <c r="AD45" t="b">
        <f>IFERROR(IF(FIND("P1",PGOptionList!D45)&gt;0,TRUE),FALSE)</f>
        <v>0</v>
      </c>
      <c r="AE45" t="b">
        <f>IFERROR(IF(FIND("P0",PGOptionList!D45)&gt;0,TRUE),FALSE)</f>
        <v>1</v>
      </c>
      <c r="AF45" t="b">
        <f>IF(AND(Z45,AA45,AB45,AC45,IF(C45=Auswahlhilfe!$L$7,TRUE,FALSE)),D45,FALSE)</f>
        <v>0</v>
      </c>
      <c r="AG45" t="b">
        <f>IF(AND(Z45,AA45,AB45,AD45,IF(C45=Auswahlhilfe!$L$17,TRUE,FALSE)),D45,FALSE)</f>
        <v>0</v>
      </c>
      <c r="AH45" t="b">
        <f>IF(AND(Z45,AA45,AB45,AE45,IF(C45=Auswahlhilfe!$L$17,TRUE,FALSE)),D45,FALSE)</f>
        <v>0</v>
      </c>
      <c r="AI45" t="s">
        <v>4817</v>
      </c>
      <c r="AJ45" s="90" t="str">
        <f t="shared" si="2"/>
        <v>mailto:info@oxni.ch?subject=Anfrage TB-042-035-S1-P0</v>
      </c>
    </row>
    <row r="46" spans="2:36" x14ac:dyDescent="0.2">
      <c r="B46" s="78" t="str">
        <f t="shared" si="0"/>
        <v/>
      </c>
      <c r="C46" s="19" t="s">
        <v>54</v>
      </c>
      <c r="D46" s="19" t="s">
        <v>347</v>
      </c>
      <c r="E46" s="19">
        <v>42</v>
      </c>
      <c r="F46" s="19" t="s">
        <v>58</v>
      </c>
      <c r="G46" s="19">
        <v>35</v>
      </c>
      <c r="H46" s="19">
        <v>3</v>
      </c>
      <c r="I46" s="19">
        <v>3</v>
      </c>
      <c r="J46" s="19">
        <v>94</v>
      </c>
      <c r="K46" s="19">
        <v>19</v>
      </c>
      <c r="L46" s="19">
        <v>57</v>
      </c>
      <c r="M46" s="19" t="s">
        <v>60</v>
      </c>
      <c r="N46" s="19">
        <v>5000</v>
      </c>
      <c r="O46" s="19">
        <v>10000</v>
      </c>
      <c r="P46" s="19">
        <v>780</v>
      </c>
      <c r="Q46" s="19" t="s">
        <v>57</v>
      </c>
      <c r="R46" s="19">
        <v>390</v>
      </c>
      <c r="S46" s="19">
        <v>20000</v>
      </c>
      <c r="T46" s="19">
        <v>0.03</v>
      </c>
      <c r="U46" s="19">
        <v>0.7</v>
      </c>
      <c r="V46" s="19">
        <v>0.24</v>
      </c>
      <c r="W46" s="19">
        <v>55</v>
      </c>
      <c r="X46" s="93"/>
      <c r="Y46">
        <f t="shared" si="1"/>
        <v>142.85714285714286</v>
      </c>
      <c r="Z46" t="b">
        <f>IF(N46/G46&gt;=Auswahlhilfe!$C$8,TRUE,FALSE)</f>
        <v>1</v>
      </c>
      <c r="AA46" t="b">
        <f>IF(K46&gt;Auswahlhilfe!$C$7,TRUE,FALSE)</f>
        <v>1</v>
      </c>
      <c r="AB46" t="b">
        <f>IF(Auswahlhilfe!$C$17=F46,TRUE,FALSE)</f>
        <v>1</v>
      </c>
      <c r="AC46" t="b">
        <f>IFERROR(IF(FIND("P2",PGOptionList!D46)&gt;0,TRUE),FALSE)</f>
        <v>0</v>
      </c>
      <c r="AD46" t="b">
        <f>IFERROR(IF(FIND("P1",PGOptionList!D46)&gt;0,TRUE),FALSE)</f>
        <v>0</v>
      </c>
      <c r="AE46" t="b">
        <f>IFERROR(IF(FIND("P0",PGOptionList!D46)&gt;0,TRUE),FALSE)</f>
        <v>1</v>
      </c>
      <c r="AF46" t="b">
        <f>IF(AND(Z46,AA46,AB46,AC46,IF(C46=Auswahlhilfe!$L$7,TRUE,FALSE)),D46,FALSE)</f>
        <v>0</v>
      </c>
      <c r="AG46" t="b">
        <f>IF(AND(Z46,AA46,AB46,AD46,IF(C46=Auswahlhilfe!$L$17,TRUE,FALSE)),D46,FALSE)</f>
        <v>0</v>
      </c>
      <c r="AH46" t="b">
        <f>IF(AND(Z46,AA46,AB46,AE46,IF(C46=Auswahlhilfe!$L$17,TRUE,FALSE)),D46,FALSE)</f>
        <v>0</v>
      </c>
      <c r="AI46" t="s">
        <v>4817</v>
      </c>
      <c r="AJ46" s="90" t="str">
        <f t="shared" si="2"/>
        <v>mailto:info@oxni.ch?subject=Anfrage TB-042-035-S2-P0</v>
      </c>
    </row>
    <row r="47" spans="2:36" x14ac:dyDescent="0.2">
      <c r="B47" s="78" t="str">
        <f t="shared" si="0"/>
        <v/>
      </c>
      <c r="C47" s="19" t="s">
        <v>54</v>
      </c>
      <c r="D47" s="19" t="s">
        <v>348</v>
      </c>
      <c r="E47" s="19">
        <v>42</v>
      </c>
      <c r="F47" s="19" t="s">
        <v>55</v>
      </c>
      <c r="G47" s="19">
        <v>35</v>
      </c>
      <c r="H47" s="19">
        <v>5</v>
      </c>
      <c r="I47" s="19">
        <v>3</v>
      </c>
      <c r="J47" s="19">
        <v>94</v>
      </c>
      <c r="K47" s="19">
        <v>19</v>
      </c>
      <c r="L47" s="19">
        <v>57</v>
      </c>
      <c r="M47" s="19" t="s">
        <v>60</v>
      </c>
      <c r="N47" s="19">
        <v>5000</v>
      </c>
      <c r="O47" s="19">
        <v>10000</v>
      </c>
      <c r="P47" s="19">
        <v>780</v>
      </c>
      <c r="Q47" s="19" t="s">
        <v>57</v>
      </c>
      <c r="R47" s="19">
        <v>390</v>
      </c>
      <c r="S47" s="19">
        <v>20000</v>
      </c>
      <c r="T47" s="19">
        <v>0.03</v>
      </c>
      <c r="U47" s="19">
        <v>0.7</v>
      </c>
      <c r="V47" s="19">
        <v>0.24</v>
      </c>
      <c r="W47" s="19">
        <v>55</v>
      </c>
      <c r="X47" s="93">
        <v>562</v>
      </c>
      <c r="Y47">
        <f t="shared" si="1"/>
        <v>142.85714285714286</v>
      </c>
      <c r="Z47" t="b">
        <f>IF(N47/G47&gt;=Auswahlhilfe!$C$8,TRUE,FALSE)</f>
        <v>1</v>
      </c>
      <c r="AA47" t="b">
        <f>IF(K47&gt;Auswahlhilfe!$C$7,TRUE,FALSE)</f>
        <v>1</v>
      </c>
      <c r="AB47" t="b">
        <f>IF(Auswahlhilfe!$C$17=F47,TRUE,FALSE)</f>
        <v>0</v>
      </c>
      <c r="AC47" t="b">
        <f>IFERROR(IF(FIND("P2",PGOptionList!D47)&gt;0,TRUE),FALSE)</f>
        <v>0</v>
      </c>
      <c r="AD47" t="b">
        <f>IFERROR(IF(FIND("P1",PGOptionList!D47)&gt;0,TRUE),FALSE)</f>
        <v>1</v>
      </c>
      <c r="AE47" t="b">
        <f>IFERROR(IF(FIND("P0",PGOptionList!D47)&gt;0,TRUE),FALSE)</f>
        <v>0</v>
      </c>
      <c r="AF47" t="b">
        <f>IF(AND(Z47,AA47,AB47,AC47,IF(C47=Auswahlhilfe!$L$7,TRUE,FALSE)),D47,FALSE)</f>
        <v>0</v>
      </c>
      <c r="AG47" t="b">
        <f>IF(AND(Z47,AA47,AB47,AD47,IF(C47=Auswahlhilfe!$L$17,TRUE,FALSE)),D47,FALSE)</f>
        <v>0</v>
      </c>
      <c r="AH47" t="b">
        <f>IF(AND(Z47,AA47,AB47,AE47,IF(C47=Auswahlhilfe!$L$17,TRUE,FALSE)),D47,FALSE)</f>
        <v>0</v>
      </c>
      <c r="AI47" t="s">
        <v>4817</v>
      </c>
      <c r="AJ47" s="90" t="str">
        <f t="shared" si="2"/>
        <v>mailto:info@oxni.ch?subject=Anfrage TB-042-035-S1-P1</v>
      </c>
    </row>
    <row r="48" spans="2:36" x14ac:dyDescent="0.2">
      <c r="B48" s="78" t="str">
        <f t="shared" si="0"/>
        <v/>
      </c>
      <c r="C48" s="19" t="s">
        <v>54</v>
      </c>
      <c r="D48" s="19" t="s">
        <v>349</v>
      </c>
      <c r="E48" s="19">
        <v>42</v>
      </c>
      <c r="F48" s="19" t="s">
        <v>58</v>
      </c>
      <c r="G48" s="19">
        <v>35</v>
      </c>
      <c r="H48" s="19">
        <v>5</v>
      </c>
      <c r="I48" s="19">
        <v>3</v>
      </c>
      <c r="J48" s="19">
        <v>94</v>
      </c>
      <c r="K48" s="19">
        <v>19</v>
      </c>
      <c r="L48" s="19">
        <v>57</v>
      </c>
      <c r="M48" s="19" t="s">
        <v>60</v>
      </c>
      <c r="N48" s="19">
        <v>5000</v>
      </c>
      <c r="O48" s="19">
        <v>10000</v>
      </c>
      <c r="P48" s="19">
        <v>780</v>
      </c>
      <c r="Q48" s="19" t="s">
        <v>57</v>
      </c>
      <c r="R48" s="19">
        <v>390</v>
      </c>
      <c r="S48" s="19">
        <v>20000</v>
      </c>
      <c r="T48" s="19">
        <v>0.03</v>
      </c>
      <c r="U48" s="19">
        <v>0.7</v>
      </c>
      <c r="V48" s="19">
        <v>0.24</v>
      </c>
      <c r="W48" s="19">
        <v>55</v>
      </c>
      <c r="X48" s="93">
        <v>562</v>
      </c>
      <c r="Y48">
        <f t="shared" si="1"/>
        <v>142.85714285714286</v>
      </c>
      <c r="Z48" t="b">
        <f>IF(N48/G48&gt;=Auswahlhilfe!$C$8,TRUE,FALSE)</f>
        <v>1</v>
      </c>
      <c r="AA48" t="b">
        <f>IF(K48&gt;Auswahlhilfe!$C$7,TRUE,FALSE)</f>
        <v>1</v>
      </c>
      <c r="AB48" t="b">
        <f>IF(Auswahlhilfe!$C$17=F48,TRUE,FALSE)</f>
        <v>1</v>
      </c>
      <c r="AC48" t="b">
        <f>IFERROR(IF(FIND("P2",PGOptionList!D48)&gt;0,TRUE),FALSE)</f>
        <v>0</v>
      </c>
      <c r="AD48" t="b">
        <f>IFERROR(IF(FIND("P1",PGOptionList!D48)&gt;0,TRUE),FALSE)</f>
        <v>1</v>
      </c>
      <c r="AE48" t="b">
        <f>IFERROR(IF(FIND("P0",PGOptionList!D48)&gt;0,TRUE),FALSE)</f>
        <v>0</v>
      </c>
      <c r="AF48" t="b">
        <f>IF(AND(Z48,AA48,AB48,AC48,IF(C48=Auswahlhilfe!$L$7,TRUE,FALSE)),D48,FALSE)</f>
        <v>0</v>
      </c>
      <c r="AG48" t="b">
        <f>IF(AND(Z48,AA48,AB48,AD48,IF(C48=Auswahlhilfe!$L$17,TRUE,FALSE)),D48,FALSE)</f>
        <v>0</v>
      </c>
      <c r="AH48" t="b">
        <f>IF(AND(Z48,AA48,AB48,AE48,IF(C48=Auswahlhilfe!$L$17,TRUE,FALSE)),D48,FALSE)</f>
        <v>0</v>
      </c>
      <c r="AI48" t="s">
        <v>4818</v>
      </c>
      <c r="AJ48" s="90" t="str">
        <f t="shared" si="2"/>
        <v>https://shop.oxni.ch/de/shop/motoren/planetengetriebe/tb-042-035-s2-p1</v>
      </c>
    </row>
    <row r="49" spans="2:36" x14ac:dyDescent="0.2">
      <c r="B49" s="78" t="str">
        <f t="shared" si="0"/>
        <v/>
      </c>
      <c r="C49" s="19" t="s">
        <v>54</v>
      </c>
      <c r="D49" s="19" t="s">
        <v>350</v>
      </c>
      <c r="E49" s="19">
        <v>42</v>
      </c>
      <c r="F49" s="19" t="s">
        <v>55</v>
      </c>
      <c r="G49" s="19">
        <v>35</v>
      </c>
      <c r="H49" s="19">
        <v>7</v>
      </c>
      <c r="I49" s="19">
        <v>3</v>
      </c>
      <c r="J49" s="19">
        <v>94</v>
      </c>
      <c r="K49" s="19">
        <v>19</v>
      </c>
      <c r="L49" s="19">
        <v>57</v>
      </c>
      <c r="M49" s="19" t="s">
        <v>60</v>
      </c>
      <c r="N49" s="19">
        <v>5000</v>
      </c>
      <c r="O49" s="19">
        <v>10000</v>
      </c>
      <c r="P49" s="19">
        <v>780</v>
      </c>
      <c r="Q49" s="19" t="s">
        <v>57</v>
      </c>
      <c r="R49" s="19">
        <v>390</v>
      </c>
      <c r="S49" s="19">
        <v>20000</v>
      </c>
      <c r="T49" s="19">
        <v>0.03</v>
      </c>
      <c r="U49" s="19">
        <v>0.7</v>
      </c>
      <c r="V49" s="19">
        <v>0.24</v>
      </c>
      <c r="W49" s="19">
        <v>55</v>
      </c>
      <c r="X49" s="93">
        <v>510</v>
      </c>
      <c r="Y49">
        <f t="shared" si="1"/>
        <v>142.85714285714286</v>
      </c>
      <c r="Z49" t="b">
        <f>IF(N49/G49&gt;=Auswahlhilfe!$C$8,TRUE,FALSE)</f>
        <v>1</v>
      </c>
      <c r="AA49" t="b">
        <f>IF(K49&gt;Auswahlhilfe!$C$7,TRUE,FALSE)</f>
        <v>1</v>
      </c>
      <c r="AB49" t="b">
        <f>IF(Auswahlhilfe!$C$17=F49,TRUE,FALSE)</f>
        <v>0</v>
      </c>
      <c r="AC49" t="b">
        <f>IFERROR(IF(FIND("P2",PGOptionList!D49)&gt;0,TRUE),FALSE)</f>
        <v>1</v>
      </c>
      <c r="AD49" t="b">
        <f>IFERROR(IF(FIND("P1",PGOptionList!D49)&gt;0,TRUE),FALSE)</f>
        <v>0</v>
      </c>
      <c r="AE49" t="b">
        <f>IFERROR(IF(FIND("P0",PGOptionList!D49)&gt;0,TRUE),FALSE)</f>
        <v>0</v>
      </c>
      <c r="AF49" t="b">
        <f>IF(AND(Z49,AA49,AB49,AC49,IF(C49=Auswahlhilfe!$L$7,TRUE,FALSE)),D49,FALSE)</f>
        <v>0</v>
      </c>
      <c r="AG49" t="b">
        <f>IF(AND(Z49,AA49,AB49,AD49,IF(C49=Auswahlhilfe!$L$17,TRUE,FALSE)),D49,FALSE)</f>
        <v>0</v>
      </c>
      <c r="AH49" t="b">
        <f>IF(AND(Z49,AA49,AB49,AE49,IF(C49=Auswahlhilfe!$L$17,TRUE,FALSE)),D49,FALSE)</f>
        <v>0</v>
      </c>
      <c r="AI49" t="s">
        <v>4817</v>
      </c>
      <c r="AJ49" s="90" t="str">
        <f t="shared" si="2"/>
        <v>mailto:info@oxni.ch?subject=Anfrage TB-042-035-S1-P2</v>
      </c>
    </row>
    <row r="50" spans="2:36" x14ac:dyDescent="0.2">
      <c r="B50" s="78" t="str">
        <f t="shared" si="0"/>
        <v/>
      </c>
      <c r="C50" s="19" t="s">
        <v>54</v>
      </c>
      <c r="D50" s="19" t="s">
        <v>351</v>
      </c>
      <c r="E50" s="19">
        <v>42</v>
      </c>
      <c r="F50" s="19" t="s">
        <v>58</v>
      </c>
      <c r="G50" s="19">
        <v>35</v>
      </c>
      <c r="H50" s="19">
        <v>7</v>
      </c>
      <c r="I50" s="19">
        <v>3</v>
      </c>
      <c r="J50" s="19">
        <v>94</v>
      </c>
      <c r="K50" s="19">
        <v>19</v>
      </c>
      <c r="L50" s="19">
        <v>57</v>
      </c>
      <c r="M50" s="19" t="s">
        <v>60</v>
      </c>
      <c r="N50" s="19">
        <v>5000</v>
      </c>
      <c r="O50" s="19">
        <v>10000</v>
      </c>
      <c r="P50" s="19">
        <v>780</v>
      </c>
      <c r="Q50" s="19" t="s">
        <v>57</v>
      </c>
      <c r="R50" s="19">
        <v>390</v>
      </c>
      <c r="S50" s="19">
        <v>20000</v>
      </c>
      <c r="T50" s="19">
        <v>0.03</v>
      </c>
      <c r="U50" s="19">
        <v>0.7</v>
      </c>
      <c r="V50" s="19">
        <v>0.24</v>
      </c>
      <c r="W50" s="19">
        <v>55</v>
      </c>
      <c r="X50" s="93">
        <v>510</v>
      </c>
      <c r="Y50">
        <f t="shared" si="1"/>
        <v>142.85714285714286</v>
      </c>
      <c r="Z50" t="b">
        <f>IF(N50/G50&gt;=Auswahlhilfe!$C$8,TRUE,FALSE)</f>
        <v>1</v>
      </c>
      <c r="AA50" t="b">
        <f>IF(K50&gt;Auswahlhilfe!$C$7,TRUE,FALSE)</f>
        <v>1</v>
      </c>
      <c r="AB50" t="b">
        <f>IF(Auswahlhilfe!$C$17=F50,TRUE,FALSE)</f>
        <v>1</v>
      </c>
      <c r="AC50" t="b">
        <f>IFERROR(IF(FIND("P2",PGOptionList!D50)&gt;0,TRUE),FALSE)</f>
        <v>1</v>
      </c>
      <c r="AD50" t="b">
        <f>IFERROR(IF(FIND("P1",PGOptionList!D50)&gt;0,TRUE),FALSE)</f>
        <v>0</v>
      </c>
      <c r="AE50" t="b">
        <f>IFERROR(IF(FIND("P0",PGOptionList!D50)&gt;0,TRUE),FALSE)</f>
        <v>0</v>
      </c>
      <c r="AF50" t="b">
        <f>IF(AND(Z50,AA50,AB50,AC50,IF(C50=Auswahlhilfe!$L$7,TRUE,FALSE)),D50,FALSE)</f>
        <v>0</v>
      </c>
      <c r="AG50" t="b">
        <f>IF(AND(Z50,AA50,AB50,AD50,IF(C50=Auswahlhilfe!$L$17,TRUE,FALSE)),D50,FALSE)</f>
        <v>0</v>
      </c>
      <c r="AH50" t="b">
        <f>IF(AND(Z50,AA50,AB50,AE50,IF(C50=Auswahlhilfe!$L$17,TRUE,FALSE)),D50,FALSE)</f>
        <v>0</v>
      </c>
      <c r="AI50" t="s">
        <v>4818</v>
      </c>
      <c r="AJ50" s="90" t="str">
        <f t="shared" si="2"/>
        <v>https://shop.oxni.ch/de/shop/motoren/planetengetriebe/tb-042-035-s2-p2</v>
      </c>
    </row>
    <row r="51" spans="2:36" x14ac:dyDescent="0.2">
      <c r="B51" s="78" t="str">
        <f t="shared" si="0"/>
        <v/>
      </c>
      <c r="C51" s="19" t="s">
        <v>54</v>
      </c>
      <c r="D51" s="19" t="s">
        <v>352</v>
      </c>
      <c r="E51" s="19">
        <v>42</v>
      </c>
      <c r="F51" s="19" t="s">
        <v>55</v>
      </c>
      <c r="G51" s="19">
        <v>30</v>
      </c>
      <c r="H51" s="19">
        <v>3</v>
      </c>
      <c r="I51" s="19">
        <v>3</v>
      </c>
      <c r="J51" s="19">
        <v>94</v>
      </c>
      <c r="K51" s="19">
        <v>19</v>
      </c>
      <c r="L51" s="19">
        <v>57</v>
      </c>
      <c r="M51" s="19" t="s">
        <v>60</v>
      </c>
      <c r="N51" s="19">
        <v>5000</v>
      </c>
      <c r="O51" s="19">
        <v>10000</v>
      </c>
      <c r="P51" s="19">
        <v>780</v>
      </c>
      <c r="Q51" s="19" t="s">
        <v>57</v>
      </c>
      <c r="R51" s="19">
        <v>390</v>
      </c>
      <c r="S51" s="19">
        <v>20000</v>
      </c>
      <c r="T51" s="19">
        <v>0.03</v>
      </c>
      <c r="U51" s="19">
        <v>0.7</v>
      </c>
      <c r="V51" s="19">
        <v>0.24</v>
      </c>
      <c r="W51" s="19">
        <v>55</v>
      </c>
      <c r="X51" s="93"/>
      <c r="Y51">
        <f t="shared" si="1"/>
        <v>166.66666666666666</v>
      </c>
      <c r="Z51" t="b">
        <f>IF(N51/G51&gt;=Auswahlhilfe!$C$8,TRUE,FALSE)</f>
        <v>1</v>
      </c>
      <c r="AA51" t="b">
        <f>IF(K51&gt;Auswahlhilfe!$C$7,TRUE,FALSE)</f>
        <v>1</v>
      </c>
      <c r="AB51" t="b">
        <f>IF(Auswahlhilfe!$C$17=F51,TRUE,FALSE)</f>
        <v>0</v>
      </c>
      <c r="AC51" t="b">
        <f>IFERROR(IF(FIND("P2",PGOptionList!D51)&gt;0,TRUE),FALSE)</f>
        <v>0</v>
      </c>
      <c r="AD51" t="b">
        <f>IFERROR(IF(FIND("P1",PGOptionList!D51)&gt;0,TRUE),FALSE)</f>
        <v>0</v>
      </c>
      <c r="AE51" t="b">
        <f>IFERROR(IF(FIND("P0",PGOptionList!D51)&gt;0,TRUE),FALSE)</f>
        <v>1</v>
      </c>
      <c r="AF51" t="b">
        <f>IF(AND(Z51,AA51,AB51,AC51,IF(C51=Auswahlhilfe!$L$7,TRUE,FALSE)),D51,FALSE)</f>
        <v>0</v>
      </c>
      <c r="AG51" t="b">
        <f>IF(AND(Z51,AA51,AB51,AD51,IF(C51=Auswahlhilfe!$L$17,TRUE,FALSE)),D51,FALSE)</f>
        <v>0</v>
      </c>
      <c r="AH51" t="b">
        <f>IF(AND(Z51,AA51,AB51,AE51,IF(C51=Auswahlhilfe!$L$17,TRUE,FALSE)),D51,FALSE)</f>
        <v>0</v>
      </c>
      <c r="AI51" t="s">
        <v>4817</v>
      </c>
      <c r="AJ51" s="90" t="str">
        <f t="shared" si="2"/>
        <v>mailto:info@oxni.ch?subject=Anfrage TB-042-030-S1-P0</v>
      </c>
    </row>
    <row r="52" spans="2:36" x14ac:dyDescent="0.2">
      <c r="B52" s="78" t="str">
        <f t="shared" si="0"/>
        <v/>
      </c>
      <c r="C52" s="19" t="s">
        <v>54</v>
      </c>
      <c r="D52" s="19" t="s">
        <v>353</v>
      </c>
      <c r="E52" s="19">
        <v>42</v>
      </c>
      <c r="F52" s="19" t="s">
        <v>58</v>
      </c>
      <c r="G52" s="19">
        <v>30</v>
      </c>
      <c r="H52" s="19">
        <v>3</v>
      </c>
      <c r="I52" s="19">
        <v>3</v>
      </c>
      <c r="J52" s="19">
        <v>94</v>
      </c>
      <c r="K52" s="19">
        <v>19</v>
      </c>
      <c r="L52" s="19">
        <v>57</v>
      </c>
      <c r="M52" s="19" t="s">
        <v>60</v>
      </c>
      <c r="N52" s="19">
        <v>5000</v>
      </c>
      <c r="O52" s="19">
        <v>10000</v>
      </c>
      <c r="P52" s="19">
        <v>780</v>
      </c>
      <c r="Q52" s="19" t="s">
        <v>57</v>
      </c>
      <c r="R52" s="19">
        <v>390</v>
      </c>
      <c r="S52" s="19">
        <v>20000</v>
      </c>
      <c r="T52" s="19">
        <v>0.03</v>
      </c>
      <c r="U52" s="19">
        <v>0.7</v>
      </c>
      <c r="V52" s="19">
        <v>0.24</v>
      </c>
      <c r="W52" s="19">
        <v>55</v>
      </c>
      <c r="X52" s="93"/>
      <c r="Y52">
        <f t="shared" si="1"/>
        <v>166.66666666666666</v>
      </c>
      <c r="Z52" t="b">
        <f>IF(N52/G52&gt;=Auswahlhilfe!$C$8,TRUE,FALSE)</f>
        <v>1</v>
      </c>
      <c r="AA52" t="b">
        <f>IF(K52&gt;Auswahlhilfe!$C$7,TRUE,FALSE)</f>
        <v>1</v>
      </c>
      <c r="AB52" t="b">
        <f>IF(Auswahlhilfe!$C$17=F52,TRUE,FALSE)</f>
        <v>1</v>
      </c>
      <c r="AC52" t="b">
        <f>IFERROR(IF(FIND("P2",PGOptionList!D52)&gt;0,TRUE),FALSE)</f>
        <v>0</v>
      </c>
      <c r="AD52" t="b">
        <f>IFERROR(IF(FIND("P1",PGOptionList!D52)&gt;0,TRUE),FALSE)</f>
        <v>0</v>
      </c>
      <c r="AE52" t="b">
        <f>IFERROR(IF(FIND("P0",PGOptionList!D52)&gt;0,TRUE),FALSE)</f>
        <v>1</v>
      </c>
      <c r="AF52" t="b">
        <f>IF(AND(Z52,AA52,AB52,AC52,IF(C52=Auswahlhilfe!$L$7,TRUE,FALSE)),D52,FALSE)</f>
        <v>0</v>
      </c>
      <c r="AG52" t="b">
        <f>IF(AND(Z52,AA52,AB52,AD52,IF(C52=Auswahlhilfe!$L$17,TRUE,FALSE)),D52,FALSE)</f>
        <v>0</v>
      </c>
      <c r="AH52" t="b">
        <f>IF(AND(Z52,AA52,AB52,AE52,IF(C52=Auswahlhilfe!$L$17,TRUE,FALSE)),D52,FALSE)</f>
        <v>0</v>
      </c>
      <c r="AI52" t="s">
        <v>4817</v>
      </c>
      <c r="AJ52" s="90" t="str">
        <f t="shared" si="2"/>
        <v>mailto:info@oxni.ch?subject=Anfrage TB-042-030-S2-P0</v>
      </c>
    </row>
    <row r="53" spans="2:36" x14ac:dyDescent="0.2">
      <c r="B53" s="78" t="str">
        <f t="shared" si="0"/>
        <v/>
      </c>
      <c r="C53" s="19" t="s">
        <v>54</v>
      </c>
      <c r="D53" s="19" t="s">
        <v>354</v>
      </c>
      <c r="E53" s="19">
        <v>42</v>
      </c>
      <c r="F53" s="19" t="s">
        <v>55</v>
      </c>
      <c r="G53" s="19">
        <v>30</v>
      </c>
      <c r="H53" s="19">
        <v>5</v>
      </c>
      <c r="I53" s="19">
        <v>3</v>
      </c>
      <c r="J53" s="19">
        <v>94</v>
      </c>
      <c r="K53" s="19">
        <v>19</v>
      </c>
      <c r="L53" s="19">
        <v>57</v>
      </c>
      <c r="M53" s="19" t="s">
        <v>60</v>
      </c>
      <c r="N53" s="19">
        <v>5000</v>
      </c>
      <c r="O53" s="19">
        <v>10000</v>
      </c>
      <c r="P53" s="19">
        <v>780</v>
      </c>
      <c r="Q53" s="19" t="s">
        <v>57</v>
      </c>
      <c r="R53" s="19">
        <v>390</v>
      </c>
      <c r="S53" s="19">
        <v>20000</v>
      </c>
      <c r="T53" s="19">
        <v>0.03</v>
      </c>
      <c r="U53" s="19">
        <v>0.7</v>
      </c>
      <c r="V53" s="19">
        <v>0.24</v>
      </c>
      <c r="W53" s="19">
        <v>55</v>
      </c>
      <c r="X53" s="93">
        <v>562</v>
      </c>
      <c r="Y53">
        <f t="shared" si="1"/>
        <v>166.66666666666666</v>
      </c>
      <c r="Z53" t="b">
        <f>IF(N53/G53&gt;=Auswahlhilfe!$C$8,TRUE,FALSE)</f>
        <v>1</v>
      </c>
      <c r="AA53" t="b">
        <f>IF(K53&gt;Auswahlhilfe!$C$7,TRUE,FALSE)</f>
        <v>1</v>
      </c>
      <c r="AB53" t="b">
        <f>IF(Auswahlhilfe!$C$17=F53,TRUE,FALSE)</f>
        <v>0</v>
      </c>
      <c r="AC53" t="b">
        <f>IFERROR(IF(FIND("P2",PGOptionList!D53)&gt;0,TRUE),FALSE)</f>
        <v>0</v>
      </c>
      <c r="AD53" t="b">
        <f>IFERROR(IF(FIND("P1",PGOptionList!D53)&gt;0,TRUE),FALSE)</f>
        <v>1</v>
      </c>
      <c r="AE53" t="b">
        <f>IFERROR(IF(FIND("P0",PGOptionList!D53)&gt;0,TRUE),FALSE)</f>
        <v>0</v>
      </c>
      <c r="AF53" t="b">
        <f>IF(AND(Z53,AA53,AB53,AC53,IF(C53=Auswahlhilfe!$L$7,TRUE,FALSE)),D53,FALSE)</f>
        <v>0</v>
      </c>
      <c r="AG53" t="b">
        <f>IF(AND(Z53,AA53,AB53,AD53,IF(C53=Auswahlhilfe!$L$17,TRUE,FALSE)),D53,FALSE)</f>
        <v>0</v>
      </c>
      <c r="AH53" t="b">
        <f>IF(AND(Z53,AA53,AB53,AE53,IF(C53=Auswahlhilfe!$L$17,TRUE,FALSE)),D53,FALSE)</f>
        <v>0</v>
      </c>
      <c r="AI53" t="s">
        <v>4817</v>
      </c>
      <c r="AJ53" s="90" t="str">
        <f t="shared" si="2"/>
        <v>mailto:info@oxni.ch?subject=Anfrage TB-042-030-S1-P1</v>
      </c>
    </row>
    <row r="54" spans="2:36" x14ac:dyDescent="0.2">
      <c r="B54" s="78" t="str">
        <f t="shared" si="0"/>
        <v/>
      </c>
      <c r="C54" s="19" t="s">
        <v>54</v>
      </c>
      <c r="D54" s="19" t="s">
        <v>355</v>
      </c>
      <c r="E54" s="19">
        <v>42</v>
      </c>
      <c r="F54" s="19" t="s">
        <v>58</v>
      </c>
      <c r="G54" s="19">
        <v>30</v>
      </c>
      <c r="H54" s="19">
        <v>5</v>
      </c>
      <c r="I54" s="19">
        <v>3</v>
      </c>
      <c r="J54" s="19">
        <v>94</v>
      </c>
      <c r="K54" s="19">
        <v>19</v>
      </c>
      <c r="L54" s="19">
        <v>57</v>
      </c>
      <c r="M54" s="19" t="s">
        <v>60</v>
      </c>
      <c r="N54" s="19">
        <v>5000</v>
      </c>
      <c r="O54" s="19">
        <v>10000</v>
      </c>
      <c r="P54" s="19">
        <v>780</v>
      </c>
      <c r="Q54" s="19" t="s">
        <v>57</v>
      </c>
      <c r="R54" s="19">
        <v>390</v>
      </c>
      <c r="S54" s="19">
        <v>20000</v>
      </c>
      <c r="T54" s="19">
        <v>0.03</v>
      </c>
      <c r="U54" s="19">
        <v>0.7</v>
      </c>
      <c r="V54" s="19">
        <v>0.24</v>
      </c>
      <c r="W54" s="19">
        <v>55</v>
      </c>
      <c r="X54" s="93">
        <v>562</v>
      </c>
      <c r="Y54">
        <f t="shared" si="1"/>
        <v>166.66666666666666</v>
      </c>
      <c r="Z54" t="b">
        <f>IF(N54/G54&gt;=Auswahlhilfe!$C$8,TRUE,FALSE)</f>
        <v>1</v>
      </c>
      <c r="AA54" t="b">
        <f>IF(K54&gt;Auswahlhilfe!$C$7,TRUE,FALSE)</f>
        <v>1</v>
      </c>
      <c r="AB54" t="b">
        <f>IF(Auswahlhilfe!$C$17=F54,TRUE,FALSE)</f>
        <v>1</v>
      </c>
      <c r="AC54" t="b">
        <f>IFERROR(IF(FIND("P2",PGOptionList!D54)&gt;0,TRUE),FALSE)</f>
        <v>0</v>
      </c>
      <c r="AD54" t="b">
        <f>IFERROR(IF(FIND("P1",PGOptionList!D54)&gt;0,TRUE),FALSE)</f>
        <v>1</v>
      </c>
      <c r="AE54" t="b">
        <f>IFERROR(IF(FIND("P0",PGOptionList!D54)&gt;0,TRUE),FALSE)</f>
        <v>0</v>
      </c>
      <c r="AF54" t="b">
        <f>IF(AND(Z54,AA54,AB54,AC54,IF(C54=Auswahlhilfe!$L$7,TRUE,FALSE)),D54,FALSE)</f>
        <v>0</v>
      </c>
      <c r="AG54" t="b">
        <f>IF(AND(Z54,AA54,AB54,AD54,IF(C54=Auswahlhilfe!$L$17,TRUE,FALSE)),D54,FALSE)</f>
        <v>0</v>
      </c>
      <c r="AH54" t="b">
        <f>IF(AND(Z54,AA54,AB54,AE54,IF(C54=Auswahlhilfe!$L$17,TRUE,FALSE)),D54,FALSE)</f>
        <v>0</v>
      </c>
      <c r="AI54" t="s">
        <v>4818</v>
      </c>
      <c r="AJ54" s="90" t="str">
        <f t="shared" si="2"/>
        <v>https://shop.oxni.ch/de/shop/motoren/planetengetriebe/tb-042-030-s2-p1</v>
      </c>
    </row>
    <row r="55" spans="2:36" x14ac:dyDescent="0.2">
      <c r="B55" s="78" t="str">
        <f t="shared" si="0"/>
        <v/>
      </c>
      <c r="C55" s="19" t="s">
        <v>54</v>
      </c>
      <c r="D55" s="19" t="s">
        <v>356</v>
      </c>
      <c r="E55" s="19">
        <v>42</v>
      </c>
      <c r="F55" s="19" t="s">
        <v>55</v>
      </c>
      <c r="G55" s="19">
        <v>30</v>
      </c>
      <c r="H55" s="19">
        <v>7</v>
      </c>
      <c r="I55" s="19">
        <v>3</v>
      </c>
      <c r="J55" s="19">
        <v>94</v>
      </c>
      <c r="K55" s="19">
        <v>19</v>
      </c>
      <c r="L55" s="19">
        <v>57</v>
      </c>
      <c r="M55" s="19" t="s">
        <v>60</v>
      </c>
      <c r="N55" s="19">
        <v>5000</v>
      </c>
      <c r="O55" s="19">
        <v>10000</v>
      </c>
      <c r="P55" s="19">
        <v>780</v>
      </c>
      <c r="Q55" s="19" t="s">
        <v>57</v>
      </c>
      <c r="R55" s="19">
        <v>390</v>
      </c>
      <c r="S55" s="19">
        <v>20000</v>
      </c>
      <c r="T55" s="19">
        <v>0.03</v>
      </c>
      <c r="U55" s="19">
        <v>0.7</v>
      </c>
      <c r="V55" s="19">
        <v>0.24</v>
      </c>
      <c r="W55" s="19">
        <v>55</v>
      </c>
      <c r="X55" s="93">
        <v>510</v>
      </c>
      <c r="Y55">
        <f t="shared" si="1"/>
        <v>166.66666666666666</v>
      </c>
      <c r="Z55" t="b">
        <f>IF(N55/G55&gt;=Auswahlhilfe!$C$8,TRUE,FALSE)</f>
        <v>1</v>
      </c>
      <c r="AA55" t="b">
        <f>IF(K55&gt;Auswahlhilfe!$C$7,TRUE,FALSE)</f>
        <v>1</v>
      </c>
      <c r="AB55" t="b">
        <f>IF(Auswahlhilfe!$C$17=F55,TRUE,FALSE)</f>
        <v>0</v>
      </c>
      <c r="AC55" t="b">
        <f>IFERROR(IF(FIND("P2",PGOptionList!D55)&gt;0,TRUE),FALSE)</f>
        <v>1</v>
      </c>
      <c r="AD55" t="b">
        <f>IFERROR(IF(FIND("P1",PGOptionList!D55)&gt;0,TRUE),FALSE)</f>
        <v>0</v>
      </c>
      <c r="AE55" t="b">
        <f>IFERROR(IF(FIND("P0",PGOptionList!D55)&gt;0,TRUE),FALSE)</f>
        <v>0</v>
      </c>
      <c r="AF55" t="b">
        <f>IF(AND(Z55,AA55,AB55,AC55,IF(C55=Auswahlhilfe!$L$7,TRUE,FALSE)),D55,FALSE)</f>
        <v>0</v>
      </c>
      <c r="AG55" t="b">
        <f>IF(AND(Z55,AA55,AB55,AD55,IF(C55=Auswahlhilfe!$L$17,TRUE,FALSE)),D55,FALSE)</f>
        <v>0</v>
      </c>
      <c r="AH55" t="b">
        <f>IF(AND(Z55,AA55,AB55,AE55,IF(C55=Auswahlhilfe!$L$17,TRUE,FALSE)),D55,FALSE)</f>
        <v>0</v>
      </c>
      <c r="AI55" t="s">
        <v>4817</v>
      </c>
      <c r="AJ55" s="90" t="str">
        <f t="shared" si="2"/>
        <v>mailto:info@oxni.ch?subject=Anfrage TB-042-030-S1-P2</v>
      </c>
    </row>
    <row r="56" spans="2:36" x14ac:dyDescent="0.2">
      <c r="B56" s="78" t="str">
        <f t="shared" si="0"/>
        <v/>
      </c>
      <c r="C56" s="19" t="s">
        <v>54</v>
      </c>
      <c r="D56" s="19" t="s">
        <v>357</v>
      </c>
      <c r="E56" s="19">
        <v>42</v>
      </c>
      <c r="F56" s="19" t="s">
        <v>58</v>
      </c>
      <c r="G56" s="19">
        <v>30</v>
      </c>
      <c r="H56" s="19">
        <v>7</v>
      </c>
      <c r="I56" s="19">
        <v>3</v>
      </c>
      <c r="J56" s="19">
        <v>94</v>
      </c>
      <c r="K56" s="19">
        <v>19</v>
      </c>
      <c r="L56" s="19">
        <v>57</v>
      </c>
      <c r="M56" s="19" t="s">
        <v>60</v>
      </c>
      <c r="N56" s="19">
        <v>5000</v>
      </c>
      <c r="O56" s="19">
        <v>10000</v>
      </c>
      <c r="P56" s="19">
        <v>780</v>
      </c>
      <c r="Q56" s="19" t="s">
        <v>57</v>
      </c>
      <c r="R56" s="19">
        <v>390</v>
      </c>
      <c r="S56" s="19">
        <v>20000</v>
      </c>
      <c r="T56" s="19">
        <v>0.03</v>
      </c>
      <c r="U56" s="19">
        <v>0.7</v>
      </c>
      <c r="V56" s="19">
        <v>0.24</v>
      </c>
      <c r="W56" s="19">
        <v>55</v>
      </c>
      <c r="X56" s="93">
        <v>510</v>
      </c>
      <c r="Y56">
        <f t="shared" si="1"/>
        <v>166.66666666666666</v>
      </c>
      <c r="Z56" t="b">
        <f>IF(N56/G56&gt;=Auswahlhilfe!$C$8,TRUE,FALSE)</f>
        <v>1</v>
      </c>
      <c r="AA56" t="b">
        <f>IF(K56&gt;Auswahlhilfe!$C$7,TRUE,FALSE)</f>
        <v>1</v>
      </c>
      <c r="AB56" t="b">
        <f>IF(Auswahlhilfe!$C$17=F56,TRUE,FALSE)</f>
        <v>1</v>
      </c>
      <c r="AC56" t="b">
        <f>IFERROR(IF(FIND("P2",PGOptionList!D56)&gt;0,TRUE),FALSE)</f>
        <v>1</v>
      </c>
      <c r="AD56" t="b">
        <f>IFERROR(IF(FIND("P1",PGOptionList!D56)&gt;0,TRUE),FALSE)</f>
        <v>0</v>
      </c>
      <c r="AE56" t="b">
        <f>IFERROR(IF(FIND("P0",PGOptionList!D56)&gt;0,TRUE),FALSE)</f>
        <v>0</v>
      </c>
      <c r="AF56" t="b">
        <f>IF(AND(Z56,AA56,AB56,AC56,IF(C56=Auswahlhilfe!$L$7,TRUE,FALSE)),D56,FALSE)</f>
        <v>0</v>
      </c>
      <c r="AG56" t="b">
        <f>IF(AND(Z56,AA56,AB56,AD56,IF(C56=Auswahlhilfe!$L$17,TRUE,FALSE)),D56,FALSE)</f>
        <v>0</v>
      </c>
      <c r="AH56" t="b">
        <f>IF(AND(Z56,AA56,AB56,AE56,IF(C56=Auswahlhilfe!$L$17,TRUE,FALSE)),D56,FALSE)</f>
        <v>0</v>
      </c>
      <c r="AI56" t="s">
        <v>4818</v>
      </c>
      <c r="AJ56" s="90" t="str">
        <f t="shared" si="2"/>
        <v>https://shop.oxni.ch/de/shop/motoren/planetengetriebe/tb-042-030-s2-p2</v>
      </c>
    </row>
    <row r="57" spans="2:36" x14ac:dyDescent="0.2">
      <c r="B57" s="78" t="str">
        <f t="shared" si="0"/>
        <v/>
      </c>
      <c r="C57" s="19" t="s">
        <v>54</v>
      </c>
      <c r="D57" s="19" t="s">
        <v>358</v>
      </c>
      <c r="E57" s="19">
        <v>42</v>
      </c>
      <c r="F57" s="19" t="s">
        <v>55</v>
      </c>
      <c r="G57" s="19">
        <v>25</v>
      </c>
      <c r="H57" s="19">
        <v>3</v>
      </c>
      <c r="I57" s="19">
        <v>3</v>
      </c>
      <c r="J57" s="19">
        <v>94</v>
      </c>
      <c r="K57" s="19">
        <v>20</v>
      </c>
      <c r="L57" s="19">
        <v>60</v>
      </c>
      <c r="M57" s="19" t="s">
        <v>114</v>
      </c>
      <c r="N57" s="19">
        <v>5000</v>
      </c>
      <c r="O57" s="19">
        <v>10000</v>
      </c>
      <c r="P57" s="19">
        <v>780</v>
      </c>
      <c r="Q57" s="19" t="s">
        <v>57</v>
      </c>
      <c r="R57" s="19">
        <v>390</v>
      </c>
      <c r="S57" s="19">
        <v>20000</v>
      </c>
      <c r="T57" s="19">
        <v>0.03</v>
      </c>
      <c r="U57" s="19">
        <v>0.7</v>
      </c>
      <c r="V57" s="19">
        <v>0.24</v>
      </c>
      <c r="W57" s="19">
        <v>55</v>
      </c>
      <c r="X57" s="93"/>
      <c r="Y57">
        <f t="shared" si="1"/>
        <v>200</v>
      </c>
      <c r="Z57" t="b">
        <f>IF(N57/G57&gt;=Auswahlhilfe!$C$8,TRUE,FALSE)</f>
        <v>1</v>
      </c>
      <c r="AA57" t="b">
        <f>IF(K57&gt;Auswahlhilfe!$C$7,TRUE,FALSE)</f>
        <v>1</v>
      </c>
      <c r="AB57" t="b">
        <f>IF(Auswahlhilfe!$C$17=F57,TRUE,FALSE)</f>
        <v>0</v>
      </c>
      <c r="AC57" t="b">
        <f>IFERROR(IF(FIND("P2",PGOptionList!D57)&gt;0,TRUE),FALSE)</f>
        <v>0</v>
      </c>
      <c r="AD57" t="b">
        <f>IFERROR(IF(FIND("P1",PGOptionList!D57)&gt;0,TRUE),FALSE)</f>
        <v>0</v>
      </c>
      <c r="AE57" t="b">
        <f>IFERROR(IF(FIND("P0",PGOptionList!D57)&gt;0,TRUE),FALSE)</f>
        <v>1</v>
      </c>
      <c r="AF57" t="b">
        <f>IF(AND(Z57,AA57,AB57,AC57,IF(C57=Auswahlhilfe!$L$7,TRUE,FALSE)),D57,FALSE)</f>
        <v>0</v>
      </c>
      <c r="AG57" t="b">
        <f>IF(AND(Z57,AA57,AB57,AD57,IF(C57=Auswahlhilfe!$L$17,TRUE,FALSE)),D57,FALSE)</f>
        <v>0</v>
      </c>
      <c r="AH57" t="b">
        <f>IF(AND(Z57,AA57,AB57,AE57,IF(C57=Auswahlhilfe!$L$17,TRUE,FALSE)),D57,FALSE)</f>
        <v>0</v>
      </c>
      <c r="AI57" t="s">
        <v>4817</v>
      </c>
      <c r="AJ57" s="90" t="str">
        <f t="shared" si="2"/>
        <v>mailto:info@oxni.ch?subject=Anfrage TB-042-025-S1-P0</v>
      </c>
    </row>
    <row r="58" spans="2:36" x14ac:dyDescent="0.2">
      <c r="B58" s="78" t="str">
        <f t="shared" si="0"/>
        <v/>
      </c>
      <c r="C58" s="19" t="s">
        <v>54</v>
      </c>
      <c r="D58" s="19" t="s">
        <v>359</v>
      </c>
      <c r="E58" s="19">
        <v>42</v>
      </c>
      <c r="F58" s="19" t="s">
        <v>58</v>
      </c>
      <c r="G58" s="19">
        <v>25</v>
      </c>
      <c r="H58" s="19">
        <v>3</v>
      </c>
      <c r="I58" s="19">
        <v>3</v>
      </c>
      <c r="J58" s="19">
        <v>94</v>
      </c>
      <c r="K58" s="19">
        <v>20</v>
      </c>
      <c r="L58" s="19">
        <v>60</v>
      </c>
      <c r="M58" s="19" t="s">
        <v>114</v>
      </c>
      <c r="N58" s="19">
        <v>5000</v>
      </c>
      <c r="O58" s="19">
        <v>10000</v>
      </c>
      <c r="P58" s="19">
        <v>780</v>
      </c>
      <c r="Q58" s="19" t="s">
        <v>57</v>
      </c>
      <c r="R58" s="19">
        <v>390</v>
      </c>
      <c r="S58" s="19">
        <v>20000</v>
      </c>
      <c r="T58" s="19">
        <v>0.03</v>
      </c>
      <c r="U58" s="19">
        <v>0.7</v>
      </c>
      <c r="V58" s="19">
        <v>0.24</v>
      </c>
      <c r="W58" s="19">
        <v>55</v>
      </c>
      <c r="X58" s="93"/>
      <c r="Y58">
        <f t="shared" si="1"/>
        <v>200</v>
      </c>
      <c r="Z58" t="b">
        <f>IF(N58/G58&gt;=Auswahlhilfe!$C$8,TRUE,FALSE)</f>
        <v>1</v>
      </c>
      <c r="AA58" t="b">
        <f>IF(K58&gt;Auswahlhilfe!$C$7,TRUE,FALSE)</f>
        <v>1</v>
      </c>
      <c r="AB58" t="b">
        <f>IF(Auswahlhilfe!$C$17=F58,TRUE,FALSE)</f>
        <v>1</v>
      </c>
      <c r="AC58" t="b">
        <f>IFERROR(IF(FIND("P2",PGOptionList!D58)&gt;0,TRUE),FALSE)</f>
        <v>0</v>
      </c>
      <c r="AD58" t="b">
        <f>IFERROR(IF(FIND("P1",PGOptionList!D58)&gt;0,TRUE),FALSE)</f>
        <v>0</v>
      </c>
      <c r="AE58" t="b">
        <f>IFERROR(IF(FIND("P0",PGOptionList!D58)&gt;0,TRUE),FALSE)</f>
        <v>1</v>
      </c>
      <c r="AF58" t="b">
        <f>IF(AND(Z58,AA58,AB58,AC58,IF(C58=Auswahlhilfe!$L$7,TRUE,FALSE)),D58,FALSE)</f>
        <v>0</v>
      </c>
      <c r="AG58" t="b">
        <f>IF(AND(Z58,AA58,AB58,AD58,IF(C58=Auswahlhilfe!$L$17,TRUE,FALSE)),D58,FALSE)</f>
        <v>0</v>
      </c>
      <c r="AH58" t="b">
        <f>IF(AND(Z58,AA58,AB58,AE58,IF(C58=Auswahlhilfe!$L$17,TRUE,FALSE)),D58,FALSE)</f>
        <v>0</v>
      </c>
      <c r="AI58" t="s">
        <v>4817</v>
      </c>
      <c r="AJ58" s="90" t="str">
        <f t="shared" si="2"/>
        <v>mailto:info@oxni.ch?subject=Anfrage TB-042-025-S2-P0</v>
      </c>
    </row>
    <row r="59" spans="2:36" x14ac:dyDescent="0.2">
      <c r="B59" s="78" t="str">
        <f t="shared" si="0"/>
        <v/>
      </c>
      <c r="C59" s="19" t="s">
        <v>54</v>
      </c>
      <c r="D59" s="19" t="s">
        <v>360</v>
      </c>
      <c r="E59" s="19">
        <v>42</v>
      </c>
      <c r="F59" s="19" t="s">
        <v>55</v>
      </c>
      <c r="G59" s="19">
        <v>25</v>
      </c>
      <c r="H59" s="19">
        <v>5</v>
      </c>
      <c r="I59" s="19">
        <v>3</v>
      </c>
      <c r="J59" s="19">
        <v>94</v>
      </c>
      <c r="K59" s="19">
        <v>20</v>
      </c>
      <c r="L59" s="19">
        <v>60</v>
      </c>
      <c r="M59" s="19" t="s">
        <v>114</v>
      </c>
      <c r="N59" s="19">
        <v>5000</v>
      </c>
      <c r="O59" s="19">
        <v>10000</v>
      </c>
      <c r="P59" s="19">
        <v>780</v>
      </c>
      <c r="Q59" s="19" t="s">
        <v>57</v>
      </c>
      <c r="R59" s="19">
        <v>390</v>
      </c>
      <c r="S59" s="19">
        <v>20000</v>
      </c>
      <c r="T59" s="19">
        <v>0.03</v>
      </c>
      <c r="U59" s="19">
        <v>0.7</v>
      </c>
      <c r="V59" s="19">
        <v>0.24</v>
      </c>
      <c r="W59" s="19">
        <v>55</v>
      </c>
      <c r="X59" s="93">
        <v>562</v>
      </c>
      <c r="Y59">
        <f t="shared" si="1"/>
        <v>200</v>
      </c>
      <c r="Z59" t="b">
        <f>IF(N59/G59&gt;=Auswahlhilfe!$C$8,TRUE,FALSE)</f>
        <v>1</v>
      </c>
      <c r="AA59" t="b">
        <f>IF(K59&gt;Auswahlhilfe!$C$7,TRUE,FALSE)</f>
        <v>1</v>
      </c>
      <c r="AB59" t="b">
        <f>IF(Auswahlhilfe!$C$17=F59,TRUE,FALSE)</f>
        <v>0</v>
      </c>
      <c r="AC59" t="b">
        <f>IFERROR(IF(FIND("P2",PGOptionList!D59)&gt;0,TRUE),FALSE)</f>
        <v>0</v>
      </c>
      <c r="AD59" t="b">
        <f>IFERROR(IF(FIND("P1",PGOptionList!D59)&gt;0,TRUE),FALSE)</f>
        <v>1</v>
      </c>
      <c r="AE59" t="b">
        <f>IFERROR(IF(FIND("P0",PGOptionList!D59)&gt;0,TRUE),FALSE)</f>
        <v>0</v>
      </c>
      <c r="AF59" t="b">
        <f>IF(AND(Z59,AA59,AB59,AC59,IF(C59=Auswahlhilfe!$L$7,TRUE,FALSE)),D59,FALSE)</f>
        <v>0</v>
      </c>
      <c r="AG59" t="b">
        <f>IF(AND(Z59,AA59,AB59,AD59,IF(C59=Auswahlhilfe!$L$17,TRUE,FALSE)),D59,FALSE)</f>
        <v>0</v>
      </c>
      <c r="AH59" t="b">
        <f>IF(AND(Z59,AA59,AB59,AE59,IF(C59=Auswahlhilfe!$L$17,TRUE,FALSE)),D59,FALSE)</f>
        <v>0</v>
      </c>
      <c r="AI59" t="s">
        <v>4817</v>
      </c>
      <c r="AJ59" s="90" t="str">
        <f t="shared" si="2"/>
        <v>mailto:info@oxni.ch?subject=Anfrage TB-042-025-S1-P1</v>
      </c>
    </row>
    <row r="60" spans="2:36" x14ac:dyDescent="0.2">
      <c r="B60" s="78" t="str">
        <f t="shared" si="0"/>
        <v/>
      </c>
      <c r="C60" s="19" t="s">
        <v>54</v>
      </c>
      <c r="D60" s="19" t="s">
        <v>361</v>
      </c>
      <c r="E60" s="19">
        <v>42</v>
      </c>
      <c r="F60" s="19" t="s">
        <v>58</v>
      </c>
      <c r="G60" s="19">
        <v>25</v>
      </c>
      <c r="H60" s="19">
        <v>5</v>
      </c>
      <c r="I60" s="19">
        <v>3</v>
      </c>
      <c r="J60" s="19">
        <v>94</v>
      </c>
      <c r="K60" s="19">
        <v>20</v>
      </c>
      <c r="L60" s="19">
        <v>60</v>
      </c>
      <c r="M60" s="19" t="s">
        <v>114</v>
      </c>
      <c r="N60" s="19">
        <v>5000</v>
      </c>
      <c r="O60" s="19">
        <v>10000</v>
      </c>
      <c r="P60" s="19">
        <v>780</v>
      </c>
      <c r="Q60" s="19" t="s">
        <v>57</v>
      </c>
      <c r="R60" s="19">
        <v>390</v>
      </c>
      <c r="S60" s="19">
        <v>20000</v>
      </c>
      <c r="T60" s="19">
        <v>0.03</v>
      </c>
      <c r="U60" s="19">
        <v>0.7</v>
      </c>
      <c r="V60" s="19">
        <v>0.24</v>
      </c>
      <c r="W60" s="19">
        <v>55</v>
      </c>
      <c r="X60" s="93">
        <v>562</v>
      </c>
      <c r="Y60">
        <f t="shared" si="1"/>
        <v>200</v>
      </c>
      <c r="Z60" t="b">
        <f>IF(N60/G60&gt;=Auswahlhilfe!$C$8,TRUE,FALSE)</f>
        <v>1</v>
      </c>
      <c r="AA60" t="b">
        <f>IF(K60&gt;Auswahlhilfe!$C$7,TRUE,FALSE)</f>
        <v>1</v>
      </c>
      <c r="AB60" t="b">
        <f>IF(Auswahlhilfe!$C$17=F60,TRUE,FALSE)</f>
        <v>1</v>
      </c>
      <c r="AC60" t="b">
        <f>IFERROR(IF(FIND("P2",PGOptionList!D60)&gt;0,TRUE),FALSE)</f>
        <v>0</v>
      </c>
      <c r="AD60" t="b">
        <f>IFERROR(IF(FIND("P1",PGOptionList!D60)&gt;0,TRUE),FALSE)</f>
        <v>1</v>
      </c>
      <c r="AE60" t="b">
        <f>IFERROR(IF(FIND("P0",PGOptionList!D60)&gt;0,TRUE),FALSE)</f>
        <v>0</v>
      </c>
      <c r="AF60" t="b">
        <f>IF(AND(Z60,AA60,AB60,AC60,IF(C60=Auswahlhilfe!$L$7,TRUE,FALSE)),D60,FALSE)</f>
        <v>0</v>
      </c>
      <c r="AG60" t="b">
        <f>IF(AND(Z60,AA60,AB60,AD60,IF(C60=Auswahlhilfe!$L$17,TRUE,FALSE)),D60,FALSE)</f>
        <v>0</v>
      </c>
      <c r="AH60" t="b">
        <f>IF(AND(Z60,AA60,AB60,AE60,IF(C60=Auswahlhilfe!$L$17,TRUE,FALSE)),D60,FALSE)</f>
        <v>0</v>
      </c>
      <c r="AI60" t="s">
        <v>4818</v>
      </c>
      <c r="AJ60" s="90" t="str">
        <f t="shared" si="2"/>
        <v>https://shop.oxni.ch/de/shop/motoren/planetengetriebe/tb-042-025-s2-p1</v>
      </c>
    </row>
    <row r="61" spans="2:36" x14ac:dyDescent="0.2">
      <c r="B61" s="78" t="str">
        <f t="shared" si="0"/>
        <v/>
      </c>
      <c r="C61" s="19" t="s">
        <v>54</v>
      </c>
      <c r="D61" s="19" t="s">
        <v>362</v>
      </c>
      <c r="E61" s="19">
        <v>42</v>
      </c>
      <c r="F61" s="19" t="s">
        <v>55</v>
      </c>
      <c r="G61" s="19">
        <v>25</v>
      </c>
      <c r="H61" s="19">
        <v>7</v>
      </c>
      <c r="I61" s="19">
        <v>3</v>
      </c>
      <c r="J61" s="19">
        <v>94</v>
      </c>
      <c r="K61" s="19">
        <v>20</v>
      </c>
      <c r="L61" s="19">
        <v>60</v>
      </c>
      <c r="M61" s="19" t="s">
        <v>114</v>
      </c>
      <c r="N61" s="19">
        <v>5000</v>
      </c>
      <c r="O61" s="19">
        <v>10000</v>
      </c>
      <c r="P61" s="19">
        <v>780</v>
      </c>
      <c r="Q61" s="19" t="s">
        <v>57</v>
      </c>
      <c r="R61" s="19">
        <v>390</v>
      </c>
      <c r="S61" s="19">
        <v>20000</v>
      </c>
      <c r="T61" s="19">
        <v>0.03</v>
      </c>
      <c r="U61" s="19">
        <v>0.7</v>
      </c>
      <c r="V61" s="19">
        <v>0.24</v>
      </c>
      <c r="W61" s="19">
        <v>55</v>
      </c>
      <c r="X61" s="93">
        <v>510</v>
      </c>
      <c r="Y61">
        <f t="shared" si="1"/>
        <v>200</v>
      </c>
      <c r="Z61" t="b">
        <f>IF(N61/G61&gt;=Auswahlhilfe!$C$8,TRUE,FALSE)</f>
        <v>1</v>
      </c>
      <c r="AA61" t="b">
        <f>IF(K61&gt;Auswahlhilfe!$C$7,TRUE,FALSE)</f>
        <v>1</v>
      </c>
      <c r="AB61" t="b">
        <f>IF(Auswahlhilfe!$C$17=F61,TRUE,FALSE)</f>
        <v>0</v>
      </c>
      <c r="AC61" t="b">
        <f>IFERROR(IF(FIND("P2",PGOptionList!D61)&gt;0,TRUE),FALSE)</f>
        <v>1</v>
      </c>
      <c r="AD61" t="b">
        <f>IFERROR(IF(FIND("P1",PGOptionList!D61)&gt;0,TRUE),FALSE)</f>
        <v>0</v>
      </c>
      <c r="AE61" t="b">
        <f>IFERROR(IF(FIND("P0",PGOptionList!D61)&gt;0,TRUE),FALSE)</f>
        <v>0</v>
      </c>
      <c r="AF61" t="b">
        <f>IF(AND(Z61,AA61,AB61,AC61,IF(C61=Auswahlhilfe!$L$7,TRUE,FALSE)),D61,FALSE)</f>
        <v>0</v>
      </c>
      <c r="AG61" t="b">
        <f>IF(AND(Z61,AA61,AB61,AD61,IF(C61=Auswahlhilfe!$L$17,TRUE,FALSE)),D61,FALSE)</f>
        <v>0</v>
      </c>
      <c r="AH61" t="b">
        <f>IF(AND(Z61,AA61,AB61,AE61,IF(C61=Auswahlhilfe!$L$17,TRUE,FALSE)),D61,FALSE)</f>
        <v>0</v>
      </c>
      <c r="AI61" t="s">
        <v>4817</v>
      </c>
      <c r="AJ61" s="90" t="str">
        <f t="shared" si="2"/>
        <v>mailto:info@oxni.ch?subject=Anfrage TB-042-025-S1-P2</v>
      </c>
    </row>
    <row r="62" spans="2:36" x14ac:dyDescent="0.2">
      <c r="B62" s="78" t="str">
        <f t="shared" si="0"/>
        <v/>
      </c>
      <c r="C62" s="19" t="s">
        <v>54</v>
      </c>
      <c r="D62" s="19" t="s">
        <v>363</v>
      </c>
      <c r="E62" s="19">
        <v>42</v>
      </c>
      <c r="F62" s="19" t="s">
        <v>58</v>
      </c>
      <c r="G62" s="19">
        <v>25</v>
      </c>
      <c r="H62" s="19">
        <v>7</v>
      </c>
      <c r="I62" s="19">
        <v>3</v>
      </c>
      <c r="J62" s="19">
        <v>94</v>
      </c>
      <c r="K62" s="19">
        <v>20</v>
      </c>
      <c r="L62" s="19">
        <v>60</v>
      </c>
      <c r="M62" s="19" t="s">
        <v>114</v>
      </c>
      <c r="N62" s="19">
        <v>5000</v>
      </c>
      <c r="O62" s="19">
        <v>10000</v>
      </c>
      <c r="P62" s="19">
        <v>780</v>
      </c>
      <c r="Q62" s="19" t="s">
        <v>57</v>
      </c>
      <c r="R62" s="19">
        <v>390</v>
      </c>
      <c r="S62" s="19">
        <v>20000</v>
      </c>
      <c r="T62" s="19">
        <v>0.03</v>
      </c>
      <c r="U62" s="19">
        <v>0.7</v>
      </c>
      <c r="V62" s="19">
        <v>0.24</v>
      </c>
      <c r="W62" s="19">
        <v>55</v>
      </c>
      <c r="X62" s="93">
        <v>510</v>
      </c>
      <c r="Y62">
        <f t="shared" si="1"/>
        <v>200</v>
      </c>
      <c r="Z62" t="b">
        <f>IF(N62/G62&gt;=Auswahlhilfe!$C$8,TRUE,FALSE)</f>
        <v>1</v>
      </c>
      <c r="AA62" t="b">
        <f>IF(K62&gt;Auswahlhilfe!$C$7,TRUE,FALSE)</f>
        <v>1</v>
      </c>
      <c r="AB62" t="b">
        <f>IF(Auswahlhilfe!$C$17=F62,TRUE,FALSE)</f>
        <v>1</v>
      </c>
      <c r="AC62" t="b">
        <f>IFERROR(IF(FIND("P2",PGOptionList!D62)&gt;0,TRUE),FALSE)</f>
        <v>1</v>
      </c>
      <c r="AD62" t="b">
        <f>IFERROR(IF(FIND("P1",PGOptionList!D62)&gt;0,TRUE),FALSE)</f>
        <v>0</v>
      </c>
      <c r="AE62" t="b">
        <f>IFERROR(IF(FIND("P0",PGOptionList!D62)&gt;0,TRUE),FALSE)</f>
        <v>0</v>
      </c>
      <c r="AF62" t="b">
        <f>IF(AND(Z62,AA62,AB62,AC62,IF(C62=Auswahlhilfe!$L$7,TRUE,FALSE)),D62,FALSE)</f>
        <v>0</v>
      </c>
      <c r="AG62" t="b">
        <f>IF(AND(Z62,AA62,AB62,AD62,IF(C62=Auswahlhilfe!$L$17,TRUE,FALSE)),D62,FALSE)</f>
        <v>0</v>
      </c>
      <c r="AH62" t="b">
        <f>IF(AND(Z62,AA62,AB62,AE62,IF(C62=Auswahlhilfe!$L$17,TRUE,FALSE)),D62,FALSE)</f>
        <v>0</v>
      </c>
      <c r="AI62" t="s">
        <v>4818</v>
      </c>
      <c r="AJ62" s="90" t="str">
        <f t="shared" si="2"/>
        <v>https://shop.oxni.ch/de/shop/motoren/planetengetriebe/tb-042-025-s2-p2</v>
      </c>
    </row>
    <row r="63" spans="2:36" x14ac:dyDescent="0.2">
      <c r="B63" s="78" t="str">
        <f t="shared" si="0"/>
        <v/>
      </c>
      <c r="C63" s="19" t="s">
        <v>54</v>
      </c>
      <c r="D63" s="19" t="s">
        <v>364</v>
      </c>
      <c r="E63" s="19">
        <v>42</v>
      </c>
      <c r="F63" s="19" t="s">
        <v>55</v>
      </c>
      <c r="G63" s="19">
        <v>20</v>
      </c>
      <c r="H63" s="19">
        <v>3</v>
      </c>
      <c r="I63" s="19">
        <v>3</v>
      </c>
      <c r="J63" s="19">
        <v>94</v>
      </c>
      <c r="K63" s="19">
        <v>19</v>
      </c>
      <c r="L63" s="19">
        <v>57</v>
      </c>
      <c r="M63" s="19" t="s">
        <v>60</v>
      </c>
      <c r="N63" s="19">
        <v>5000</v>
      </c>
      <c r="O63" s="19">
        <v>10000</v>
      </c>
      <c r="P63" s="19">
        <v>780</v>
      </c>
      <c r="Q63" s="19" t="s">
        <v>57</v>
      </c>
      <c r="R63" s="19">
        <v>390</v>
      </c>
      <c r="S63" s="19">
        <v>20000</v>
      </c>
      <c r="T63" s="19">
        <v>0.03</v>
      </c>
      <c r="U63" s="19">
        <v>0.7</v>
      </c>
      <c r="V63" s="19">
        <v>0.24</v>
      </c>
      <c r="W63" s="19">
        <v>55</v>
      </c>
      <c r="X63" s="93"/>
      <c r="Y63">
        <f t="shared" si="1"/>
        <v>250</v>
      </c>
      <c r="Z63" t="b">
        <f>IF(N63/G63&gt;=Auswahlhilfe!$C$8,TRUE,FALSE)</f>
        <v>1</v>
      </c>
      <c r="AA63" t="b">
        <f>IF(K63&gt;Auswahlhilfe!$C$7,TRUE,FALSE)</f>
        <v>1</v>
      </c>
      <c r="AB63" t="b">
        <f>IF(Auswahlhilfe!$C$17=F63,TRUE,FALSE)</f>
        <v>0</v>
      </c>
      <c r="AC63" t="b">
        <f>IFERROR(IF(FIND("P2",PGOptionList!D63)&gt;0,TRUE),FALSE)</f>
        <v>0</v>
      </c>
      <c r="AD63" t="b">
        <f>IFERROR(IF(FIND("P1",PGOptionList!D63)&gt;0,TRUE),FALSE)</f>
        <v>0</v>
      </c>
      <c r="AE63" t="b">
        <f>IFERROR(IF(FIND("P0",PGOptionList!D63)&gt;0,TRUE),FALSE)</f>
        <v>1</v>
      </c>
      <c r="AF63" t="b">
        <f>IF(AND(Z63,AA63,AB63,AC63,IF(C63=Auswahlhilfe!$L$7,TRUE,FALSE)),D63,FALSE)</f>
        <v>0</v>
      </c>
      <c r="AG63" t="b">
        <f>IF(AND(Z63,AA63,AB63,AD63,IF(C63=Auswahlhilfe!$L$17,TRUE,FALSE)),D63,FALSE)</f>
        <v>0</v>
      </c>
      <c r="AH63" t="b">
        <f>IF(AND(Z63,AA63,AB63,AE63,IF(C63=Auswahlhilfe!$L$17,TRUE,FALSE)),D63,FALSE)</f>
        <v>0</v>
      </c>
      <c r="AI63" t="s">
        <v>4817</v>
      </c>
      <c r="AJ63" s="90" t="str">
        <f t="shared" si="2"/>
        <v>mailto:info@oxni.ch?subject=Anfrage TB-042-020-S1-P0</v>
      </c>
    </row>
    <row r="64" spans="2:36" x14ac:dyDescent="0.2">
      <c r="B64" s="78" t="str">
        <f t="shared" si="0"/>
        <v/>
      </c>
      <c r="C64" s="19" t="s">
        <v>54</v>
      </c>
      <c r="D64" s="19" t="s">
        <v>365</v>
      </c>
      <c r="E64" s="19">
        <v>42</v>
      </c>
      <c r="F64" s="19" t="s">
        <v>58</v>
      </c>
      <c r="G64" s="19">
        <v>20</v>
      </c>
      <c r="H64" s="19">
        <v>3</v>
      </c>
      <c r="I64" s="19">
        <v>3</v>
      </c>
      <c r="J64" s="19">
        <v>94</v>
      </c>
      <c r="K64" s="19">
        <v>19</v>
      </c>
      <c r="L64" s="19">
        <v>57</v>
      </c>
      <c r="M64" s="19" t="s">
        <v>60</v>
      </c>
      <c r="N64" s="19">
        <v>5000</v>
      </c>
      <c r="O64" s="19">
        <v>10000</v>
      </c>
      <c r="P64" s="19">
        <v>780</v>
      </c>
      <c r="Q64" s="19" t="s">
        <v>57</v>
      </c>
      <c r="R64" s="19">
        <v>390</v>
      </c>
      <c r="S64" s="19">
        <v>20000</v>
      </c>
      <c r="T64" s="19">
        <v>0.03</v>
      </c>
      <c r="U64" s="19">
        <v>0.7</v>
      </c>
      <c r="V64" s="19">
        <v>0.24</v>
      </c>
      <c r="W64" s="19">
        <v>55</v>
      </c>
      <c r="X64" s="93"/>
      <c r="Y64">
        <f t="shared" si="1"/>
        <v>250</v>
      </c>
      <c r="Z64" t="b">
        <f>IF(N64/G64&gt;=Auswahlhilfe!$C$8,TRUE,FALSE)</f>
        <v>1</v>
      </c>
      <c r="AA64" t="b">
        <f>IF(K64&gt;Auswahlhilfe!$C$7,TRUE,FALSE)</f>
        <v>1</v>
      </c>
      <c r="AB64" t="b">
        <f>IF(Auswahlhilfe!$C$17=F64,TRUE,FALSE)</f>
        <v>1</v>
      </c>
      <c r="AC64" t="b">
        <f>IFERROR(IF(FIND("P2",PGOptionList!D64)&gt;0,TRUE),FALSE)</f>
        <v>0</v>
      </c>
      <c r="AD64" t="b">
        <f>IFERROR(IF(FIND("P1",PGOptionList!D64)&gt;0,TRUE),FALSE)</f>
        <v>0</v>
      </c>
      <c r="AE64" t="b">
        <f>IFERROR(IF(FIND("P0",PGOptionList!D64)&gt;0,TRUE),FALSE)</f>
        <v>1</v>
      </c>
      <c r="AF64" t="b">
        <f>IF(AND(Z64,AA64,AB64,AC64,IF(C64=Auswahlhilfe!$L$7,TRUE,FALSE)),D64,FALSE)</f>
        <v>0</v>
      </c>
      <c r="AG64" t="b">
        <f>IF(AND(Z64,AA64,AB64,AD64,IF(C64=Auswahlhilfe!$L$17,TRUE,FALSE)),D64,FALSE)</f>
        <v>0</v>
      </c>
      <c r="AH64" t="b">
        <f>IF(AND(Z64,AA64,AB64,AE64,IF(C64=Auswahlhilfe!$L$17,TRUE,FALSE)),D64,FALSE)</f>
        <v>0</v>
      </c>
      <c r="AI64" t="s">
        <v>4817</v>
      </c>
      <c r="AJ64" s="90" t="str">
        <f t="shared" si="2"/>
        <v>mailto:info@oxni.ch?subject=Anfrage TB-042-020-S2-P0</v>
      </c>
    </row>
    <row r="65" spans="2:36" x14ac:dyDescent="0.2">
      <c r="B65" s="78" t="str">
        <f t="shared" si="0"/>
        <v/>
      </c>
      <c r="C65" s="19" t="s">
        <v>54</v>
      </c>
      <c r="D65" s="19" t="s">
        <v>366</v>
      </c>
      <c r="E65" s="19">
        <v>42</v>
      </c>
      <c r="F65" s="19" t="s">
        <v>55</v>
      </c>
      <c r="G65" s="19">
        <v>20</v>
      </c>
      <c r="H65" s="19">
        <v>5</v>
      </c>
      <c r="I65" s="19">
        <v>3</v>
      </c>
      <c r="J65" s="19">
        <v>94</v>
      </c>
      <c r="K65" s="19">
        <v>19</v>
      </c>
      <c r="L65" s="19">
        <v>57</v>
      </c>
      <c r="M65" s="19" t="s">
        <v>60</v>
      </c>
      <c r="N65" s="19">
        <v>5000</v>
      </c>
      <c r="O65" s="19">
        <v>10000</v>
      </c>
      <c r="P65" s="19">
        <v>780</v>
      </c>
      <c r="Q65" s="19" t="s">
        <v>57</v>
      </c>
      <c r="R65" s="19">
        <v>390</v>
      </c>
      <c r="S65" s="19">
        <v>20000</v>
      </c>
      <c r="T65" s="19">
        <v>0.03</v>
      </c>
      <c r="U65" s="19">
        <v>0.7</v>
      </c>
      <c r="V65" s="19">
        <v>0.24</v>
      </c>
      <c r="W65" s="19">
        <v>55</v>
      </c>
      <c r="X65" s="93">
        <v>562</v>
      </c>
      <c r="Y65">
        <f t="shared" si="1"/>
        <v>250</v>
      </c>
      <c r="Z65" t="b">
        <f>IF(N65/G65&gt;=Auswahlhilfe!$C$8,TRUE,FALSE)</f>
        <v>1</v>
      </c>
      <c r="AA65" t="b">
        <f>IF(K65&gt;Auswahlhilfe!$C$7,TRUE,FALSE)</f>
        <v>1</v>
      </c>
      <c r="AB65" t="b">
        <f>IF(Auswahlhilfe!$C$17=F65,TRUE,FALSE)</f>
        <v>0</v>
      </c>
      <c r="AC65" t="b">
        <f>IFERROR(IF(FIND("P2",PGOptionList!D65)&gt;0,TRUE),FALSE)</f>
        <v>0</v>
      </c>
      <c r="AD65" t="b">
        <f>IFERROR(IF(FIND("P1",PGOptionList!D65)&gt;0,TRUE),FALSE)</f>
        <v>1</v>
      </c>
      <c r="AE65" t="b">
        <f>IFERROR(IF(FIND("P0",PGOptionList!D65)&gt;0,TRUE),FALSE)</f>
        <v>0</v>
      </c>
      <c r="AF65" t="b">
        <f>IF(AND(Z65,AA65,AB65,AC65,IF(C65=Auswahlhilfe!$L$7,TRUE,FALSE)),D65,FALSE)</f>
        <v>0</v>
      </c>
      <c r="AG65" t="b">
        <f>IF(AND(Z65,AA65,AB65,AD65,IF(C65=Auswahlhilfe!$L$17,TRUE,FALSE)),D65,FALSE)</f>
        <v>0</v>
      </c>
      <c r="AH65" t="b">
        <f>IF(AND(Z65,AA65,AB65,AE65,IF(C65=Auswahlhilfe!$L$17,TRUE,FALSE)),D65,FALSE)</f>
        <v>0</v>
      </c>
      <c r="AI65" t="s">
        <v>4817</v>
      </c>
      <c r="AJ65" s="90" t="str">
        <f t="shared" si="2"/>
        <v>mailto:info@oxni.ch?subject=Anfrage TB-042-020-S1-P1</v>
      </c>
    </row>
    <row r="66" spans="2:36" x14ac:dyDescent="0.2">
      <c r="B66" s="78" t="str">
        <f t="shared" si="0"/>
        <v/>
      </c>
      <c r="C66" s="19" t="s">
        <v>54</v>
      </c>
      <c r="D66" s="19" t="s">
        <v>367</v>
      </c>
      <c r="E66" s="19">
        <v>42</v>
      </c>
      <c r="F66" s="19" t="s">
        <v>58</v>
      </c>
      <c r="G66" s="19">
        <v>20</v>
      </c>
      <c r="H66" s="19">
        <v>5</v>
      </c>
      <c r="I66" s="19">
        <v>3</v>
      </c>
      <c r="J66" s="19">
        <v>94</v>
      </c>
      <c r="K66" s="19">
        <v>19</v>
      </c>
      <c r="L66" s="19">
        <v>57</v>
      </c>
      <c r="M66" s="19" t="s">
        <v>60</v>
      </c>
      <c r="N66" s="19">
        <v>5000</v>
      </c>
      <c r="O66" s="19">
        <v>10000</v>
      </c>
      <c r="P66" s="19">
        <v>780</v>
      </c>
      <c r="Q66" s="19" t="s">
        <v>57</v>
      </c>
      <c r="R66" s="19">
        <v>390</v>
      </c>
      <c r="S66" s="19">
        <v>20000</v>
      </c>
      <c r="T66" s="19">
        <v>0.03</v>
      </c>
      <c r="U66" s="19">
        <v>0.7</v>
      </c>
      <c r="V66" s="19">
        <v>0.24</v>
      </c>
      <c r="W66" s="19">
        <v>55</v>
      </c>
      <c r="X66" s="93">
        <v>562</v>
      </c>
      <c r="Y66">
        <f t="shared" si="1"/>
        <v>250</v>
      </c>
      <c r="Z66" t="b">
        <f>IF(N66/G66&gt;=Auswahlhilfe!$C$8,TRUE,FALSE)</f>
        <v>1</v>
      </c>
      <c r="AA66" t="b">
        <f>IF(K66&gt;Auswahlhilfe!$C$7,TRUE,FALSE)</f>
        <v>1</v>
      </c>
      <c r="AB66" t="b">
        <f>IF(Auswahlhilfe!$C$17=F66,TRUE,FALSE)</f>
        <v>1</v>
      </c>
      <c r="AC66" t="b">
        <f>IFERROR(IF(FIND("P2",PGOptionList!D66)&gt;0,TRUE),FALSE)</f>
        <v>0</v>
      </c>
      <c r="AD66" t="b">
        <f>IFERROR(IF(FIND("P1",PGOptionList!D66)&gt;0,TRUE),FALSE)</f>
        <v>1</v>
      </c>
      <c r="AE66" t="b">
        <f>IFERROR(IF(FIND("P0",PGOptionList!D66)&gt;0,TRUE),FALSE)</f>
        <v>0</v>
      </c>
      <c r="AF66" t="b">
        <f>IF(AND(Z66,AA66,AB66,AC66,IF(C66=Auswahlhilfe!$L$7,TRUE,FALSE)),D66,FALSE)</f>
        <v>0</v>
      </c>
      <c r="AG66" t="b">
        <f>IF(AND(Z66,AA66,AB66,AD66,IF(C66=Auswahlhilfe!$L$17,TRUE,FALSE)),D66,FALSE)</f>
        <v>0</v>
      </c>
      <c r="AH66" t="b">
        <f>IF(AND(Z66,AA66,AB66,AE66,IF(C66=Auswahlhilfe!$L$17,TRUE,FALSE)),D66,FALSE)</f>
        <v>0</v>
      </c>
      <c r="AI66" t="s">
        <v>4818</v>
      </c>
      <c r="AJ66" s="90" t="str">
        <f t="shared" si="2"/>
        <v>https://shop.oxni.ch/de/shop/motoren/planetengetriebe/tb-042-020-s2-p1</v>
      </c>
    </row>
    <row r="67" spans="2:36" x14ac:dyDescent="0.2">
      <c r="B67" s="78" t="str">
        <f t="shared" si="0"/>
        <v/>
      </c>
      <c r="C67" s="19" t="s">
        <v>54</v>
      </c>
      <c r="D67" s="19" t="s">
        <v>368</v>
      </c>
      <c r="E67" s="19">
        <v>42</v>
      </c>
      <c r="F67" s="19" t="s">
        <v>55</v>
      </c>
      <c r="G67" s="19">
        <v>20</v>
      </c>
      <c r="H67" s="19">
        <v>7</v>
      </c>
      <c r="I67" s="19">
        <v>3</v>
      </c>
      <c r="J67" s="19">
        <v>94</v>
      </c>
      <c r="K67" s="19">
        <v>19</v>
      </c>
      <c r="L67" s="19">
        <v>57</v>
      </c>
      <c r="M67" s="19" t="s">
        <v>60</v>
      </c>
      <c r="N67" s="19">
        <v>5000</v>
      </c>
      <c r="O67" s="19">
        <v>10000</v>
      </c>
      <c r="P67" s="19">
        <v>780</v>
      </c>
      <c r="Q67" s="19" t="s">
        <v>57</v>
      </c>
      <c r="R67" s="19">
        <v>390</v>
      </c>
      <c r="S67" s="19">
        <v>20000</v>
      </c>
      <c r="T67" s="19">
        <v>0.03</v>
      </c>
      <c r="U67" s="19">
        <v>0.7</v>
      </c>
      <c r="V67" s="19">
        <v>0.24</v>
      </c>
      <c r="W67" s="19">
        <v>55</v>
      </c>
      <c r="X67" s="93">
        <v>510</v>
      </c>
      <c r="Y67">
        <f t="shared" si="1"/>
        <v>250</v>
      </c>
      <c r="Z67" t="b">
        <f>IF(N67/G67&gt;=Auswahlhilfe!$C$8,TRUE,FALSE)</f>
        <v>1</v>
      </c>
      <c r="AA67" t="b">
        <f>IF(K67&gt;Auswahlhilfe!$C$7,TRUE,FALSE)</f>
        <v>1</v>
      </c>
      <c r="AB67" t="b">
        <f>IF(Auswahlhilfe!$C$17=F67,TRUE,FALSE)</f>
        <v>0</v>
      </c>
      <c r="AC67" t="b">
        <f>IFERROR(IF(FIND("P2",PGOptionList!D67)&gt;0,TRUE),FALSE)</f>
        <v>1</v>
      </c>
      <c r="AD67" t="b">
        <f>IFERROR(IF(FIND("P1",PGOptionList!D67)&gt;0,TRUE),FALSE)</f>
        <v>0</v>
      </c>
      <c r="AE67" t="b">
        <f>IFERROR(IF(FIND("P0",PGOptionList!D67)&gt;0,TRUE),FALSE)</f>
        <v>0</v>
      </c>
      <c r="AF67" t="b">
        <f>IF(AND(Z67,AA67,AB67,AC67,IF(C67=Auswahlhilfe!$L$7,TRUE,FALSE)),D67,FALSE)</f>
        <v>0</v>
      </c>
      <c r="AG67" t="b">
        <f>IF(AND(Z67,AA67,AB67,AD67,IF(C67=Auswahlhilfe!$L$17,TRUE,FALSE)),D67,FALSE)</f>
        <v>0</v>
      </c>
      <c r="AH67" t="b">
        <f>IF(AND(Z67,AA67,AB67,AE67,IF(C67=Auswahlhilfe!$L$17,TRUE,FALSE)),D67,FALSE)</f>
        <v>0</v>
      </c>
      <c r="AI67" t="s">
        <v>4817</v>
      </c>
      <c r="AJ67" s="90" t="str">
        <f t="shared" si="2"/>
        <v>mailto:info@oxni.ch?subject=Anfrage TB-042-020-S1-P2</v>
      </c>
    </row>
    <row r="68" spans="2:36" x14ac:dyDescent="0.2">
      <c r="B68" s="78" t="str">
        <f t="shared" si="0"/>
        <v/>
      </c>
      <c r="C68" s="19" t="s">
        <v>54</v>
      </c>
      <c r="D68" s="19" t="s">
        <v>369</v>
      </c>
      <c r="E68" s="19">
        <v>42</v>
      </c>
      <c r="F68" s="19" t="s">
        <v>58</v>
      </c>
      <c r="G68" s="19">
        <v>20</v>
      </c>
      <c r="H68" s="19">
        <v>7</v>
      </c>
      <c r="I68" s="19">
        <v>3</v>
      </c>
      <c r="J68" s="19">
        <v>94</v>
      </c>
      <c r="K68" s="19">
        <v>19</v>
      </c>
      <c r="L68" s="19">
        <v>57</v>
      </c>
      <c r="M68" s="19" t="s">
        <v>60</v>
      </c>
      <c r="N68" s="19">
        <v>5000</v>
      </c>
      <c r="O68" s="19">
        <v>10000</v>
      </c>
      <c r="P68" s="19">
        <v>780</v>
      </c>
      <c r="Q68" s="19" t="s">
        <v>57</v>
      </c>
      <c r="R68" s="19">
        <v>390</v>
      </c>
      <c r="S68" s="19">
        <v>20000</v>
      </c>
      <c r="T68" s="19">
        <v>0.03</v>
      </c>
      <c r="U68" s="19">
        <v>0.7</v>
      </c>
      <c r="V68" s="19">
        <v>0.24</v>
      </c>
      <c r="W68" s="19">
        <v>55</v>
      </c>
      <c r="X68" s="93">
        <v>510</v>
      </c>
      <c r="Y68">
        <f t="shared" si="1"/>
        <v>250</v>
      </c>
      <c r="Z68" t="b">
        <f>IF(N68/G68&gt;=Auswahlhilfe!$C$8,TRUE,FALSE)</f>
        <v>1</v>
      </c>
      <c r="AA68" t="b">
        <f>IF(K68&gt;Auswahlhilfe!$C$7,TRUE,FALSE)</f>
        <v>1</v>
      </c>
      <c r="AB68" t="b">
        <f>IF(Auswahlhilfe!$C$17=F68,TRUE,FALSE)</f>
        <v>1</v>
      </c>
      <c r="AC68" t="b">
        <f>IFERROR(IF(FIND("P2",PGOptionList!D68)&gt;0,TRUE),FALSE)</f>
        <v>1</v>
      </c>
      <c r="AD68" t="b">
        <f>IFERROR(IF(FIND("P1",PGOptionList!D68)&gt;0,TRUE),FALSE)</f>
        <v>0</v>
      </c>
      <c r="AE68" t="b">
        <f>IFERROR(IF(FIND("P0",PGOptionList!D68)&gt;0,TRUE),FALSE)</f>
        <v>0</v>
      </c>
      <c r="AF68" t="b">
        <f>IF(AND(Z68,AA68,AB68,AC68,IF(C68=Auswahlhilfe!$L$7,TRUE,FALSE)),D68,FALSE)</f>
        <v>0</v>
      </c>
      <c r="AG68" t="b">
        <f>IF(AND(Z68,AA68,AB68,AD68,IF(C68=Auswahlhilfe!$L$17,TRUE,FALSE)),D68,FALSE)</f>
        <v>0</v>
      </c>
      <c r="AH68" t="b">
        <f>IF(AND(Z68,AA68,AB68,AE68,IF(C68=Auswahlhilfe!$L$17,TRUE,FALSE)),D68,FALSE)</f>
        <v>0</v>
      </c>
      <c r="AI68" t="s">
        <v>4818</v>
      </c>
      <c r="AJ68" s="90" t="str">
        <f t="shared" si="2"/>
        <v>https://shop.oxni.ch/de/shop/motoren/planetengetriebe/tb-042-020-s2-p2</v>
      </c>
    </row>
    <row r="69" spans="2:36" x14ac:dyDescent="0.2">
      <c r="B69" s="78" t="str">
        <f t="shared" si="0"/>
        <v/>
      </c>
      <c r="C69" s="19" t="s">
        <v>54</v>
      </c>
      <c r="D69" s="19" t="s">
        <v>370</v>
      </c>
      <c r="E69" s="19">
        <v>42</v>
      </c>
      <c r="F69" s="19" t="s">
        <v>55</v>
      </c>
      <c r="G69" s="19">
        <v>10</v>
      </c>
      <c r="H69" s="19">
        <v>1</v>
      </c>
      <c r="I69" s="19">
        <v>3</v>
      </c>
      <c r="J69" s="19">
        <v>97</v>
      </c>
      <c r="K69" s="19">
        <v>14</v>
      </c>
      <c r="L69" s="19">
        <v>42</v>
      </c>
      <c r="M69" s="19" t="s">
        <v>62</v>
      </c>
      <c r="N69" s="19">
        <v>5000</v>
      </c>
      <c r="O69" s="19">
        <v>10000</v>
      </c>
      <c r="P69" s="19">
        <v>780</v>
      </c>
      <c r="Q69" s="19" t="s">
        <v>57</v>
      </c>
      <c r="R69" s="19">
        <v>390</v>
      </c>
      <c r="S69" s="19">
        <v>20000</v>
      </c>
      <c r="T69" s="19">
        <v>0.03</v>
      </c>
      <c r="U69" s="19">
        <v>0.5</v>
      </c>
      <c r="V69" s="19">
        <v>0.24</v>
      </c>
      <c r="W69" s="19">
        <v>55</v>
      </c>
      <c r="X69" s="93"/>
      <c r="Y69">
        <f t="shared" si="1"/>
        <v>500</v>
      </c>
      <c r="Z69" t="b">
        <f>IF(N69/G69&gt;=Auswahlhilfe!$C$8,TRUE,FALSE)</f>
        <v>1</v>
      </c>
      <c r="AA69" t="b">
        <f>IF(K69&gt;Auswahlhilfe!$C$7,TRUE,FALSE)</f>
        <v>1</v>
      </c>
      <c r="AB69" t="b">
        <f>IF(Auswahlhilfe!$C$17=F69,TRUE,FALSE)</f>
        <v>0</v>
      </c>
      <c r="AC69" t="b">
        <f>IFERROR(IF(FIND("P2",PGOptionList!D69)&gt;0,TRUE),FALSE)</f>
        <v>0</v>
      </c>
      <c r="AD69" t="b">
        <f>IFERROR(IF(FIND("P1",PGOptionList!D69)&gt;0,TRUE),FALSE)</f>
        <v>0</v>
      </c>
      <c r="AE69" t="b">
        <f>IFERROR(IF(FIND("P0",PGOptionList!D69)&gt;0,TRUE),FALSE)</f>
        <v>1</v>
      </c>
      <c r="AF69" t="b">
        <f>IF(AND(Z69,AA69,AB69,AC69,IF(C69=Auswahlhilfe!$L$7,TRUE,FALSE)),D69,FALSE)</f>
        <v>0</v>
      </c>
      <c r="AG69" t="b">
        <f>IF(AND(Z69,AA69,AB69,AD69,IF(C69=Auswahlhilfe!$L$17,TRUE,FALSE)),D69,FALSE)</f>
        <v>0</v>
      </c>
      <c r="AH69" t="b">
        <f>IF(AND(Z69,AA69,AB69,AE69,IF(C69=Auswahlhilfe!$L$17,TRUE,FALSE)),D69,FALSE)</f>
        <v>0</v>
      </c>
      <c r="AI69" t="s">
        <v>4817</v>
      </c>
      <c r="AJ69" s="90" t="str">
        <f t="shared" si="2"/>
        <v>mailto:info@oxni.ch?subject=Anfrage TB-042-010-S1-P0</v>
      </c>
    </row>
    <row r="70" spans="2:36" x14ac:dyDescent="0.2">
      <c r="B70" s="78" t="str">
        <f t="shared" si="0"/>
        <v/>
      </c>
      <c r="C70" s="19" t="s">
        <v>54</v>
      </c>
      <c r="D70" s="19" t="s">
        <v>371</v>
      </c>
      <c r="E70" s="19">
        <v>42</v>
      </c>
      <c r="F70" s="19" t="s">
        <v>58</v>
      </c>
      <c r="G70" s="19">
        <v>10</v>
      </c>
      <c r="H70" s="19">
        <v>1</v>
      </c>
      <c r="I70" s="19">
        <v>3</v>
      </c>
      <c r="J70" s="19">
        <v>97</v>
      </c>
      <c r="K70" s="19">
        <v>14</v>
      </c>
      <c r="L70" s="19">
        <v>42</v>
      </c>
      <c r="M70" s="19" t="s">
        <v>62</v>
      </c>
      <c r="N70" s="19">
        <v>5000</v>
      </c>
      <c r="O70" s="19">
        <v>10000</v>
      </c>
      <c r="P70" s="19">
        <v>780</v>
      </c>
      <c r="Q70" s="19" t="s">
        <v>57</v>
      </c>
      <c r="R70" s="19">
        <v>390</v>
      </c>
      <c r="S70" s="19">
        <v>20000</v>
      </c>
      <c r="T70" s="19">
        <v>0.03</v>
      </c>
      <c r="U70" s="19">
        <v>0.5</v>
      </c>
      <c r="V70" s="19">
        <v>0.24</v>
      </c>
      <c r="W70" s="19">
        <v>55</v>
      </c>
      <c r="X70" s="93"/>
      <c r="Y70">
        <f t="shared" si="1"/>
        <v>500</v>
      </c>
      <c r="Z70" t="b">
        <f>IF(N70/G70&gt;=Auswahlhilfe!$C$8,TRUE,FALSE)</f>
        <v>1</v>
      </c>
      <c r="AA70" t="b">
        <f>IF(K70&gt;Auswahlhilfe!$C$7,TRUE,FALSE)</f>
        <v>1</v>
      </c>
      <c r="AB70" t="b">
        <f>IF(Auswahlhilfe!$C$17=F70,TRUE,FALSE)</f>
        <v>1</v>
      </c>
      <c r="AC70" t="b">
        <f>IFERROR(IF(FIND("P2",PGOptionList!D70)&gt;0,TRUE),FALSE)</f>
        <v>0</v>
      </c>
      <c r="AD70" t="b">
        <f>IFERROR(IF(FIND("P1",PGOptionList!D70)&gt;0,TRUE),FALSE)</f>
        <v>0</v>
      </c>
      <c r="AE70" t="b">
        <f>IFERROR(IF(FIND("P0",PGOptionList!D70)&gt;0,TRUE),FALSE)</f>
        <v>1</v>
      </c>
      <c r="AF70" t="b">
        <f>IF(AND(Z70,AA70,AB70,AC70,IF(C70=Auswahlhilfe!$L$7,TRUE,FALSE)),D70,FALSE)</f>
        <v>0</v>
      </c>
      <c r="AG70" t="b">
        <f>IF(AND(Z70,AA70,AB70,AD70,IF(C70=Auswahlhilfe!$L$17,TRUE,FALSE)),D70,FALSE)</f>
        <v>0</v>
      </c>
      <c r="AH70" t="b">
        <f>IF(AND(Z70,AA70,AB70,AE70,IF(C70=Auswahlhilfe!$L$17,TRUE,FALSE)),D70,FALSE)</f>
        <v>0</v>
      </c>
      <c r="AI70" t="s">
        <v>4817</v>
      </c>
      <c r="AJ70" s="90" t="str">
        <f t="shared" si="2"/>
        <v>mailto:info@oxni.ch?subject=Anfrage TB-042-010-S2-P0</v>
      </c>
    </row>
    <row r="71" spans="2:36" x14ac:dyDescent="0.2">
      <c r="B71" s="78" t="str">
        <f t="shared" si="0"/>
        <v/>
      </c>
      <c r="C71" s="19" t="s">
        <v>54</v>
      </c>
      <c r="D71" s="19" t="s">
        <v>372</v>
      </c>
      <c r="E71" s="19">
        <v>42</v>
      </c>
      <c r="F71" s="19" t="s">
        <v>55</v>
      </c>
      <c r="G71" s="19">
        <v>10</v>
      </c>
      <c r="H71" s="19">
        <v>3</v>
      </c>
      <c r="I71" s="19">
        <v>3</v>
      </c>
      <c r="J71" s="19">
        <v>97</v>
      </c>
      <c r="K71" s="19">
        <v>14</v>
      </c>
      <c r="L71" s="19">
        <v>42</v>
      </c>
      <c r="M71" s="19" t="s">
        <v>62</v>
      </c>
      <c r="N71" s="19">
        <v>5000</v>
      </c>
      <c r="O71" s="19">
        <v>10000</v>
      </c>
      <c r="P71" s="19">
        <v>780</v>
      </c>
      <c r="Q71" s="19" t="s">
        <v>57</v>
      </c>
      <c r="R71" s="19">
        <v>390</v>
      </c>
      <c r="S71" s="19">
        <v>20000</v>
      </c>
      <c r="T71" s="19">
        <v>0.03</v>
      </c>
      <c r="U71" s="19">
        <v>0.5</v>
      </c>
      <c r="V71" s="19">
        <v>0.24</v>
      </c>
      <c r="W71" s="19">
        <v>55</v>
      </c>
      <c r="X71" s="93">
        <v>434</v>
      </c>
      <c r="Y71">
        <f t="shared" si="1"/>
        <v>500</v>
      </c>
      <c r="Z71" t="b">
        <f>IF(N71/G71&gt;=Auswahlhilfe!$C$8,TRUE,FALSE)</f>
        <v>1</v>
      </c>
      <c r="AA71" t="b">
        <f>IF(K71&gt;Auswahlhilfe!$C$7,TRUE,FALSE)</f>
        <v>1</v>
      </c>
      <c r="AB71" t="b">
        <f>IF(Auswahlhilfe!$C$17=F71,TRUE,FALSE)</f>
        <v>0</v>
      </c>
      <c r="AC71" t="b">
        <f>IFERROR(IF(FIND("P2",PGOptionList!D71)&gt;0,TRUE),FALSE)</f>
        <v>0</v>
      </c>
      <c r="AD71" t="b">
        <f>IFERROR(IF(FIND("P1",PGOptionList!D71)&gt;0,TRUE),FALSE)</f>
        <v>1</v>
      </c>
      <c r="AE71" t="b">
        <f>IFERROR(IF(FIND("P0",PGOptionList!D71)&gt;0,TRUE),FALSE)</f>
        <v>0</v>
      </c>
      <c r="AF71" t="b">
        <f>IF(AND(Z71,AA71,AB71,AC71,IF(C71=Auswahlhilfe!$L$7,TRUE,FALSE)),D71,FALSE)</f>
        <v>0</v>
      </c>
      <c r="AG71" t="b">
        <f>IF(AND(Z71,AA71,AB71,AD71,IF(C71=Auswahlhilfe!$L$17,TRUE,FALSE)),D71,FALSE)</f>
        <v>0</v>
      </c>
      <c r="AH71" t="b">
        <f>IF(AND(Z71,AA71,AB71,AE71,IF(C71=Auswahlhilfe!$L$17,TRUE,FALSE)),D71,FALSE)</f>
        <v>0</v>
      </c>
      <c r="AI71" t="s">
        <v>4817</v>
      </c>
      <c r="AJ71" s="90" t="str">
        <f t="shared" si="2"/>
        <v>mailto:info@oxni.ch?subject=Anfrage TB-042-010-S1-P1</v>
      </c>
    </row>
    <row r="72" spans="2:36" x14ac:dyDescent="0.2">
      <c r="B72" s="78" t="str">
        <f t="shared" si="0"/>
        <v/>
      </c>
      <c r="C72" s="19" t="s">
        <v>54</v>
      </c>
      <c r="D72" s="19" t="s">
        <v>373</v>
      </c>
      <c r="E72" s="19">
        <v>42</v>
      </c>
      <c r="F72" s="19" t="s">
        <v>58</v>
      </c>
      <c r="G72" s="19">
        <v>10</v>
      </c>
      <c r="H72" s="19">
        <v>3</v>
      </c>
      <c r="I72" s="19">
        <v>3</v>
      </c>
      <c r="J72" s="19">
        <v>97</v>
      </c>
      <c r="K72" s="19">
        <v>14</v>
      </c>
      <c r="L72" s="19">
        <v>42</v>
      </c>
      <c r="M72" s="19" t="s">
        <v>62</v>
      </c>
      <c r="N72" s="19">
        <v>5000</v>
      </c>
      <c r="O72" s="19">
        <v>10000</v>
      </c>
      <c r="P72" s="19">
        <v>780</v>
      </c>
      <c r="Q72" s="19" t="s">
        <v>57</v>
      </c>
      <c r="R72" s="19">
        <v>390</v>
      </c>
      <c r="S72" s="19">
        <v>20000</v>
      </c>
      <c r="T72" s="19">
        <v>0.03</v>
      </c>
      <c r="U72" s="19">
        <v>0.5</v>
      </c>
      <c r="V72" s="19">
        <v>0.24</v>
      </c>
      <c r="W72" s="19">
        <v>55</v>
      </c>
      <c r="X72" s="93">
        <v>434</v>
      </c>
      <c r="Y72">
        <f t="shared" si="1"/>
        <v>500</v>
      </c>
      <c r="Z72" t="b">
        <f>IF(N72/G72&gt;=Auswahlhilfe!$C$8,TRUE,FALSE)</f>
        <v>1</v>
      </c>
      <c r="AA72" t="b">
        <f>IF(K72&gt;Auswahlhilfe!$C$7,TRUE,FALSE)</f>
        <v>1</v>
      </c>
      <c r="AB72" t="b">
        <f>IF(Auswahlhilfe!$C$17=F72,TRUE,FALSE)</f>
        <v>1</v>
      </c>
      <c r="AC72" t="b">
        <f>IFERROR(IF(FIND("P2",PGOptionList!D72)&gt;0,TRUE),FALSE)</f>
        <v>0</v>
      </c>
      <c r="AD72" t="b">
        <f>IFERROR(IF(FIND("P1",PGOptionList!D72)&gt;0,TRUE),FALSE)</f>
        <v>1</v>
      </c>
      <c r="AE72" t="b">
        <f>IFERROR(IF(FIND("P0",PGOptionList!D72)&gt;0,TRUE),FALSE)</f>
        <v>0</v>
      </c>
      <c r="AF72" t="b">
        <f>IF(AND(Z72,AA72,AB72,AC72,IF(C72=Auswahlhilfe!$L$7,TRUE,FALSE)),D72,FALSE)</f>
        <v>0</v>
      </c>
      <c r="AG72" t="b">
        <f>IF(AND(Z72,AA72,AB72,AD72,IF(C72=Auswahlhilfe!$L$17,TRUE,FALSE)),D72,FALSE)</f>
        <v>0</v>
      </c>
      <c r="AH72" t="b">
        <f>IF(AND(Z72,AA72,AB72,AE72,IF(C72=Auswahlhilfe!$L$17,TRUE,FALSE)),D72,FALSE)</f>
        <v>0</v>
      </c>
      <c r="AI72" t="s">
        <v>4818</v>
      </c>
      <c r="AJ72" s="90" t="str">
        <f t="shared" si="2"/>
        <v>https://shop.oxni.ch/de/shop/motoren/planetengetriebe/tb-042-010-s2-p1</v>
      </c>
    </row>
    <row r="73" spans="2:36" x14ac:dyDescent="0.2">
      <c r="B73" s="78" t="str">
        <f t="shared" si="0"/>
        <v/>
      </c>
      <c r="C73" s="19" t="s">
        <v>54</v>
      </c>
      <c r="D73" s="19" t="s">
        <v>374</v>
      </c>
      <c r="E73" s="19">
        <v>42</v>
      </c>
      <c r="F73" s="19" t="s">
        <v>55</v>
      </c>
      <c r="G73" s="19">
        <v>10</v>
      </c>
      <c r="H73" s="19">
        <v>5</v>
      </c>
      <c r="I73" s="19">
        <v>3</v>
      </c>
      <c r="J73" s="19">
        <v>97</v>
      </c>
      <c r="K73" s="19">
        <v>14</v>
      </c>
      <c r="L73" s="19">
        <v>42</v>
      </c>
      <c r="M73" s="19" t="s">
        <v>62</v>
      </c>
      <c r="N73" s="19">
        <v>5000</v>
      </c>
      <c r="O73" s="19">
        <v>10000</v>
      </c>
      <c r="P73" s="19">
        <v>780</v>
      </c>
      <c r="Q73" s="19" t="s">
        <v>57</v>
      </c>
      <c r="R73" s="19">
        <v>390</v>
      </c>
      <c r="S73" s="19">
        <v>20000</v>
      </c>
      <c r="T73" s="19">
        <v>0.03</v>
      </c>
      <c r="U73" s="19">
        <v>0.5</v>
      </c>
      <c r="V73" s="19">
        <v>0.24</v>
      </c>
      <c r="W73" s="19">
        <v>55</v>
      </c>
      <c r="X73" s="93">
        <v>385</v>
      </c>
      <c r="Y73">
        <f t="shared" si="1"/>
        <v>500</v>
      </c>
      <c r="Z73" t="b">
        <f>IF(N73/G73&gt;=Auswahlhilfe!$C$8,TRUE,FALSE)</f>
        <v>1</v>
      </c>
      <c r="AA73" t="b">
        <f>IF(K73&gt;Auswahlhilfe!$C$7,TRUE,FALSE)</f>
        <v>1</v>
      </c>
      <c r="AB73" t="b">
        <f>IF(Auswahlhilfe!$C$17=F73,TRUE,FALSE)</f>
        <v>0</v>
      </c>
      <c r="AC73" t="b">
        <f>IFERROR(IF(FIND("P2",PGOptionList!D73)&gt;0,TRUE),FALSE)</f>
        <v>1</v>
      </c>
      <c r="AD73" t="b">
        <f>IFERROR(IF(FIND("P1",PGOptionList!D73)&gt;0,TRUE),FALSE)</f>
        <v>0</v>
      </c>
      <c r="AE73" t="b">
        <f>IFERROR(IF(FIND("P0",PGOptionList!D73)&gt;0,TRUE),FALSE)</f>
        <v>0</v>
      </c>
      <c r="AF73" t="b">
        <f>IF(AND(Z73,AA73,AB73,AC73,IF(C73=Auswahlhilfe!$L$7,TRUE,FALSE)),D73,FALSE)</f>
        <v>0</v>
      </c>
      <c r="AG73" t="b">
        <f>IF(AND(Z73,AA73,AB73,AD73,IF(C73=Auswahlhilfe!$L$17,TRUE,FALSE)),D73,FALSE)</f>
        <v>0</v>
      </c>
      <c r="AH73" t="b">
        <f>IF(AND(Z73,AA73,AB73,AE73,IF(C73=Auswahlhilfe!$L$17,TRUE,FALSE)),D73,FALSE)</f>
        <v>0</v>
      </c>
      <c r="AI73" t="s">
        <v>4817</v>
      </c>
      <c r="AJ73" s="90" t="str">
        <f t="shared" si="2"/>
        <v>mailto:info@oxni.ch?subject=Anfrage TB-042-010-S1-P2</v>
      </c>
    </row>
    <row r="74" spans="2:36" x14ac:dyDescent="0.2">
      <c r="B74" s="78" t="str">
        <f t="shared" ref="B74:B137" si="3">IF(AF74=D74,"Economy",IF(AG74=D74,"Standard",IF(AH74=D74,"Präzision","")))</f>
        <v/>
      </c>
      <c r="C74" s="19" t="s">
        <v>54</v>
      </c>
      <c r="D74" s="19" t="s">
        <v>375</v>
      </c>
      <c r="E74" s="19">
        <v>42</v>
      </c>
      <c r="F74" s="19" t="s">
        <v>58</v>
      </c>
      <c r="G74" s="19">
        <v>10</v>
      </c>
      <c r="H74" s="19">
        <v>5</v>
      </c>
      <c r="I74" s="19">
        <v>3</v>
      </c>
      <c r="J74" s="19">
        <v>97</v>
      </c>
      <c r="K74" s="19">
        <v>14</v>
      </c>
      <c r="L74" s="19">
        <v>42</v>
      </c>
      <c r="M74" s="19" t="s">
        <v>62</v>
      </c>
      <c r="N74" s="19">
        <v>5000</v>
      </c>
      <c r="O74" s="19">
        <v>10000</v>
      </c>
      <c r="P74" s="19">
        <v>780</v>
      </c>
      <c r="Q74" s="19" t="s">
        <v>57</v>
      </c>
      <c r="R74" s="19">
        <v>390</v>
      </c>
      <c r="S74" s="19">
        <v>20000</v>
      </c>
      <c r="T74" s="19">
        <v>0.03</v>
      </c>
      <c r="U74" s="19">
        <v>0.5</v>
      </c>
      <c r="V74" s="19">
        <v>0.24</v>
      </c>
      <c r="W74" s="19">
        <v>55</v>
      </c>
      <c r="X74" s="93">
        <v>385</v>
      </c>
      <c r="Y74">
        <f t="shared" ref="Y74:Y137" si="4">N74/G74</f>
        <v>500</v>
      </c>
      <c r="Z74" t="b">
        <f>IF(N74/G74&gt;=Auswahlhilfe!$C$8,TRUE,FALSE)</f>
        <v>1</v>
      </c>
      <c r="AA74" t="b">
        <f>IF(K74&gt;Auswahlhilfe!$C$7,TRUE,FALSE)</f>
        <v>1</v>
      </c>
      <c r="AB74" t="b">
        <f>IF(Auswahlhilfe!$C$17=F74,TRUE,FALSE)</f>
        <v>1</v>
      </c>
      <c r="AC74" t="b">
        <f>IFERROR(IF(FIND("P2",PGOptionList!D74)&gt;0,TRUE),FALSE)</f>
        <v>1</v>
      </c>
      <c r="AD74" t="b">
        <f>IFERROR(IF(FIND("P1",PGOptionList!D74)&gt;0,TRUE),FALSE)</f>
        <v>0</v>
      </c>
      <c r="AE74" t="b">
        <f>IFERROR(IF(FIND("P0",PGOptionList!D74)&gt;0,TRUE),FALSE)</f>
        <v>0</v>
      </c>
      <c r="AF74" t="b">
        <f>IF(AND(Z74,AA74,AB74,AC74,IF(C74=Auswahlhilfe!$L$7,TRUE,FALSE)),D74,FALSE)</f>
        <v>0</v>
      </c>
      <c r="AG74" t="b">
        <f>IF(AND(Z74,AA74,AB74,AD74,IF(C74=Auswahlhilfe!$L$17,TRUE,FALSE)),D74,FALSE)</f>
        <v>0</v>
      </c>
      <c r="AH74" t="b">
        <f>IF(AND(Z74,AA74,AB74,AE74,IF(C74=Auswahlhilfe!$L$17,TRUE,FALSE)),D74,FALSE)</f>
        <v>0</v>
      </c>
      <c r="AI74" t="s">
        <v>4818</v>
      </c>
      <c r="AJ74" s="90" t="str">
        <f t="shared" ref="AJ74:AJ137" si="5">IF(AI74="ja",HYPERLINK(_xlfn.CONCAT("https://shop.oxni.ch/de/shop/motoren/planetengetriebe/",LOWER(D74))),_xlfn.CONCAT("mailto:info@oxni.ch?subject=Anfrage ",D74))</f>
        <v>https://shop.oxni.ch/de/shop/motoren/planetengetriebe/tb-042-010-s2-p2</v>
      </c>
    </row>
    <row r="75" spans="2:36" x14ac:dyDescent="0.2">
      <c r="B75" s="78" t="str">
        <f t="shared" si="3"/>
        <v/>
      </c>
      <c r="C75" s="19" t="s">
        <v>54</v>
      </c>
      <c r="D75" s="19" t="s">
        <v>376</v>
      </c>
      <c r="E75" s="19">
        <v>42</v>
      </c>
      <c r="F75" s="19" t="s">
        <v>55</v>
      </c>
      <c r="G75" s="19">
        <v>8</v>
      </c>
      <c r="H75" s="19">
        <v>1</v>
      </c>
      <c r="I75" s="19">
        <v>3</v>
      </c>
      <c r="J75" s="19">
        <v>97</v>
      </c>
      <c r="K75" s="19">
        <v>17</v>
      </c>
      <c r="L75" s="19">
        <v>51</v>
      </c>
      <c r="M75" s="19" t="s">
        <v>61</v>
      </c>
      <c r="N75" s="19">
        <v>5000</v>
      </c>
      <c r="O75" s="19">
        <v>10000</v>
      </c>
      <c r="P75" s="19">
        <v>780</v>
      </c>
      <c r="Q75" s="19" t="s">
        <v>57</v>
      </c>
      <c r="R75" s="19">
        <v>390</v>
      </c>
      <c r="S75" s="19">
        <v>20000</v>
      </c>
      <c r="T75" s="19">
        <v>0.03</v>
      </c>
      <c r="U75" s="19">
        <v>0.5</v>
      </c>
      <c r="V75" s="19">
        <v>0.24</v>
      </c>
      <c r="W75" s="19">
        <v>55</v>
      </c>
      <c r="X75" s="93"/>
      <c r="Y75">
        <f t="shared" si="4"/>
        <v>625</v>
      </c>
      <c r="Z75" t="b">
        <f>IF(N75/G75&gt;=Auswahlhilfe!$C$8,TRUE,FALSE)</f>
        <v>1</v>
      </c>
      <c r="AA75" t="b">
        <f>IF(K75&gt;Auswahlhilfe!$C$7,TRUE,FALSE)</f>
        <v>1</v>
      </c>
      <c r="AB75" t="b">
        <f>IF(Auswahlhilfe!$C$17=F75,TRUE,FALSE)</f>
        <v>0</v>
      </c>
      <c r="AC75" t="b">
        <f>IFERROR(IF(FIND("P2",PGOptionList!D75)&gt;0,TRUE),FALSE)</f>
        <v>0</v>
      </c>
      <c r="AD75" t="b">
        <f>IFERROR(IF(FIND("P1",PGOptionList!D75)&gt;0,TRUE),FALSE)</f>
        <v>0</v>
      </c>
      <c r="AE75" t="b">
        <f>IFERROR(IF(FIND("P0",PGOptionList!D75)&gt;0,TRUE),FALSE)</f>
        <v>1</v>
      </c>
      <c r="AF75" t="b">
        <f>IF(AND(Z75,AA75,AB75,AC75,IF(C75=Auswahlhilfe!$L$7,TRUE,FALSE)),D75,FALSE)</f>
        <v>0</v>
      </c>
      <c r="AG75" t="b">
        <f>IF(AND(Z75,AA75,AB75,AD75,IF(C75=Auswahlhilfe!$L$17,TRUE,FALSE)),D75,FALSE)</f>
        <v>0</v>
      </c>
      <c r="AH75" t="b">
        <f>IF(AND(Z75,AA75,AB75,AE75,IF(C75=Auswahlhilfe!$L$17,TRUE,FALSE)),D75,FALSE)</f>
        <v>0</v>
      </c>
      <c r="AI75" t="s">
        <v>4817</v>
      </c>
      <c r="AJ75" s="90" t="str">
        <f t="shared" si="5"/>
        <v>mailto:info@oxni.ch?subject=Anfrage TB-042-008-S1-P0</v>
      </c>
    </row>
    <row r="76" spans="2:36" x14ac:dyDescent="0.2">
      <c r="B76" s="78" t="str">
        <f t="shared" si="3"/>
        <v/>
      </c>
      <c r="C76" s="19" t="s">
        <v>54</v>
      </c>
      <c r="D76" s="19" t="s">
        <v>377</v>
      </c>
      <c r="E76" s="19">
        <v>42</v>
      </c>
      <c r="F76" s="19" t="s">
        <v>58</v>
      </c>
      <c r="G76" s="19">
        <v>8</v>
      </c>
      <c r="H76" s="19">
        <v>1</v>
      </c>
      <c r="I76" s="19">
        <v>3</v>
      </c>
      <c r="J76" s="19">
        <v>97</v>
      </c>
      <c r="K76" s="19">
        <v>17</v>
      </c>
      <c r="L76" s="19">
        <v>51</v>
      </c>
      <c r="M76" s="19" t="s">
        <v>61</v>
      </c>
      <c r="N76" s="19">
        <v>5000</v>
      </c>
      <c r="O76" s="19">
        <v>10000</v>
      </c>
      <c r="P76" s="19">
        <v>780</v>
      </c>
      <c r="Q76" s="19" t="s">
        <v>57</v>
      </c>
      <c r="R76" s="19">
        <v>390</v>
      </c>
      <c r="S76" s="19">
        <v>20000</v>
      </c>
      <c r="T76" s="19">
        <v>0.03</v>
      </c>
      <c r="U76" s="19">
        <v>0.5</v>
      </c>
      <c r="V76" s="19">
        <v>0.24</v>
      </c>
      <c r="W76" s="19">
        <v>55</v>
      </c>
      <c r="X76" s="93"/>
      <c r="Y76">
        <f t="shared" si="4"/>
        <v>625</v>
      </c>
      <c r="Z76" t="b">
        <f>IF(N76/G76&gt;=Auswahlhilfe!$C$8,TRUE,FALSE)</f>
        <v>1</v>
      </c>
      <c r="AA76" t="b">
        <f>IF(K76&gt;Auswahlhilfe!$C$7,TRUE,FALSE)</f>
        <v>1</v>
      </c>
      <c r="AB76" t="b">
        <f>IF(Auswahlhilfe!$C$17=F76,TRUE,FALSE)</f>
        <v>1</v>
      </c>
      <c r="AC76" t="b">
        <f>IFERROR(IF(FIND("P2",PGOptionList!D76)&gt;0,TRUE),FALSE)</f>
        <v>0</v>
      </c>
      <c r="AD76" t="b">
        <f>IFERROR(IF(FIND("P1",PGOptionList!D76)&gt;0,TRUE),FALSE)</f>
        <v>0</v>
      </c>
      <c r="AE76" t="b">
        <f>IFERROR(IF(FIND("P0",PGOptionList!D76)&gt;0,TRUE),FALSE)</f>
        <v>1</v>
      </c>
      <c r="AF76" t="b">
        <f>IF(AND(Z76,AA76,AB76,AC76,IF(C76=Auswahlhilfe!$L$7,TRUE,FALSE)),D76,FALSE)</f>
        <v>0</v>
      </c>
      <c r="AG76" t="b">
        <f>IF(AND(Z76,AA76,AB76,AD76,IF(C76=Auswahlhilfe!$L$17,TRUE,FALSE)),D76,FALSE)</f>
        <v>0</v>
      </c>
      <c r="AH76" t="b">
        <f>IF(AND(Z76,AA76,AB76,AE76,IF(C76=Auswahlhilfe!$L$17,TRUE,FALSE)),D76,FALSE)</f>
        <v>0</v>
      </c>
      <c r="AI76" t="s">
        <v>4817</v>
      </c>
      <c r="AJ76" s="90" t="str">
        <f t="shared" si="5"/>
        <v>mailto:info@oxni.ch?subject=Anfrage TB-042-008-S2-P0</v>
      </c>
    </row>
    <row r="77" spans="2:36" x14ac:dyDescent="0.2">
      <c r="B77" s="78" t="str">
        <f t="shared" si="3"/>
        <v/>
      </c>
      <c r="C77" s="19" t="s">
        <v>54</v>
      </c>
      <c r="D77" s="19" t="s">
        <v>378</v>
      </c>
      <c r="E77" s="19">
        <v>42</v>
      </c>
      <c r="F77" s="19" t="s">
        <v>55</v>
      </c>
      <c r="G77" s="19">
        <v>8</v>
      </c>
      <c r="H77" s="19">
        <v>3</v>
      </c>
      <c r="I77" s="19">
        <v>3</v>
      </c>
      <c r="J77" s="19">
        <v>97</v>
      </c>
      <c r="K77" s="19">
        <v>17</v>
      </c>
      <c r="L77" s="19">
        <v>51</v>
      </c>
      <c r="M77" s="19" t="s">
        <v>61</v>
      </c>
      <c r="N77" s="19">
        <v>5000</v>
      </c>
      <c r="O77" s="19">
        <v>10000</v>
      </c>
      <c r="P77" s="19">
        <v>780</v>
      </c>
      <c r="Q77" s="19" t="s">
        <v>57</v>
      </c>
      <c r="R77" s="19">
        <v>390</v>
      </c>
      <c r="S77" s="19">
        <v>20000</v>
      </c>
      <c r="T77" s="19">
        <v>0.03</v>
      </c>
      <c r="U77" s="19">
        <v>0.5</v>
      </c>
      <c r="V77" s="19">
        <v>0.24</v>
      </c>
      <c r="W77" s="19">
        <v>55</v>
      </c>
      <c r="X77" s="93">
        <v>434</v>
      </c>
      <c r="Y77">
        <f t="shared" si="4"/>
        <v>625</v>
      </c>
      <c r="Z77" t="b">
        <f>IF(N77/G77&gt;=Auswahlhilfe!$C$8,TRUE,FALSE)</f>
        <v>1</v>
      </c>
      <c r="AA77" t="b">
        <f>IF(K77&gt;Auswahlhilfe!$C$7,TRUE,FALSE)</f>
        <v>1</v>
      </c>
      <c r="AB77" t="b">
        <f>IF(Auswahlhilfe!$C$17=F77,TRUE,FALSE)</f>
        <v>0</v>
      </c>
      <c r="AC77" t="b">
        <f>IFERROR(IF(FIND("P2",PGOptionList!D77)&gt;0,TRUE),FALSE)</f>
        <v>0</v>
      </c>
      <c r="AD77" t="b">
        <f>IFERROR(IF(FIND("P1",PGOptionList!D77)&gt;0,TRUE),FALSE)</f>
        <v>1</v>
      </c>
      <c r="AE77" t="b">
        <f>IFERROR(IF(FIND("P0",PGOptionList!D77)&gt;0,TRUE),FALSE)</f>
        <v>0</v>
      </c>
      <c r="AF77" t="b">
        <f>IF(AND(Z77,AA77,AB77,AC77,IF(C77=Auswahlhilfe!$L$7,TRUE,FALSE)),D77,FALSE)</f>
        <v>0</v>
      </c>
      <c r="AG77" t="b">
        <f>IF(AND(Z77,AA77,AB77,AD77,IF(C77=Auswahlhilfe!$L$17,TRUE,FALSE)),D77,FALSE)</f>
        <v>0</v>
      </c>
      <c r="AH77" t="b">
        <f>IF(AND(Z77,AA77,AB77,AE77,IF(C77=Auswahlhilfe!$L$17,TRUE,FALSE)),D77,FALSE)</f>
        <v>0</v>
      </c>
      <c r="AI77" t="s">
        <v>4817</v>
      </c>
      <c r="AJ77" s="90" t="str">
        <f t="shared" si="5"/>
        <v>mailto:info@oxni.ch?subject=Anfrage TB-042-008-S1-P1</v>
      </c>
    </row>
    <row r="78" spans="2:36" x14ac:dyDescent="0.2">
      <c r="B78" s="78" t="str">
        <f t="shared" si="3"/>
        <v/>
      </c>
      <c r="C78" s="19" t="s">
        <v>54</v>
      </c>
      <c r="D78" s="19" t="s">
        <v>379</v>
      </c>
      <c r="E78" s="19">
        <v>42</v>
      </c>
      <c r="F78" s="19" t="s">
        <v>58</v>
      </c>
      <c r="G78" s="19">
        <v>8</v>
      </c>
      <c r="H78" s="19">
        <v>3</v>
      </c>
      <c r="I78" s="19">
        <v>3</v>
      </c>
      <c r="J78" s="19">
        <v>97</v>
      </c>
      <c r="K78" s="19">
        <v>17</v>
      </c>
      <c r="L78" s="19">
        <v>51</v>
      </c>
      <c r="M78" s="19" t="s">
        <v>61</v>
      </c>
      <c r="N78" s="19">
        <v>5000</v>
      </c>
      <c r="O78" s="19">
        <v>10000</v>
      </c>
      <c r="P78" s="19">
        <v>780</v>
      </c>
      <c r="Q78" s="19" t="s">
        <v>57</v>
      </c>
      <c r="R78" s="19">
        <v>390</v>
      </c>
      <c r="S78" s="19">
        <v>20000</v>
      </c>
      <c r="T78" s="19">
        <v>0.03</v>
      </c>
      <c r="U78" s="19">
        <v>0.5</v>
      </c>
      <c r="V78" s="19">
        <v>0.24</v>
      </c>
      <c r="W78" s="19">
        <v>55</v>
      </c>
      <c r="X78" s="93">
        <v>434</v>
      </c>
      <c r="Y78">
        <f t="shared" si="4"/>
        <v>625</v>
      </c>
      <c r="Z78" t="b">
        <f>IF(N78/G78&gt;=Auswahlhilfe!$C$8,TRUE,FALSE)</f>
        <v>1</v>
      </c>
      <c r="AA78" t="b">
        <f>IF(K78&gt;Auswahlhilfe!$C$7,TRUE,FALSE)</f>
        <v>1</v>
      </c>
      <c r="AB78" t="b">
        <f>IF(Auswahlhilfe!$C$17=F78,TRUE,FALSE)</f>
        <v>1</v>
      </c>
      <c r="AC78" t="b">
        <f>IFERROR(IF(FIND("P2",PGOptionList!D78)&gt;0,TRUE),FALSE)</f>
        <v>0</v>
      </c>
      <c r="AD78" t="b">
        <f>IFERROR(IF(FIND("P1",PGOptionList!D78)&gt;0,TRUE),FALSE)</f>
        <v>1</v>
      </c>
      <c r="AE78" t="b">
        <f>IFERROR(IF(FIND("P0",PGOptionList!D78)&gt;0,TRUE),FALSE)</f>
        <v>0</v>
      </c>
      <c r="AF78" t="b">
        <f>IF(AND(Z78,AA78,AB78,AC78,IF(C78=Auswahlhilfe!$L$7,TRUE,FALSE)),D78,FALSE)</f>
        <v>0</v>
      </c>
      <c r="AG78" t="b">
        <f>IF(AND(Z78,AA78,AB78,AD78,IF(C78=Auswahlhilfe!$L$17,TRUE,FALSE)),D78,FALSE)</f>
        <v>0</v>
      </c>
      <c r="AH78" t="b">
        <f>IF(AND(Z78,AA78,AB78,AE78,IF(C78=Auswahlhilfe!$L$17,TRUE,FALSE)),D78,FALSE)</f>
        <v>0</v>
      </c>
      <c r="AI78" t="s">
        <v>4818</v>
      </c>
      <c r="AJ78" s="90" t="str">
        <f t="shared" si="5"/>
        <v>https://shop.oxni.ch/de/shop/motoren/planetengetriebe/tb-042-008-s2-p1</v>
      </c>
    </row>
    <row r="79" spans="2:36" x14ac:dyDescent="0.2">
      <c r="B79" s="78" t="str">
        <f t="shared" si="3"/>
        <v/>
      </c>
      <c r="C79" s="19" t="s">
        <v>54</v>
      </c>
      <c r="D79" s="19" t="s">
        <v>380</v>
      </c>
      <c r="E79" s="19">
        <v>42</v>
      </c>
      <c r="F79" s="19" t="s">
        <v>55</v>
      </c>
      <c r="G79" s="19">
        <v>8</v>
      </c>
      <c r="H79" s="19">
        <v>5</v>
      </c>
      <c r="I79" s="19">
        <v>3</v>
      </c>
      <c r="J79" s="19">
        <v>97</v>
      </c>
      <c r="K79" s="19">
        <v>17</v>
      </c>
      <c r="L79" s="19">
        <v>51</v>
      </c>
      <c r="M79" s="19" t="s">
        <v>61</v>
      </c>
      <c r="N79" s="19">
        <v>5000</v>
      </c>
      <c r="O79" s="19">
        <v>10000</v>
      </c>
      <c r="P79" s="19">
        <v>780</v>
      </c>
      <c r="Q79" s="19" t="s">
        <v>57</v>
      </c>
      <c r="R79" s="19">
        <v>390</v>
      </c>
      <c r="S79" s="19">
        <v>20000</v>
      </c>
      <c r="T79" s="19">
        <v>0.03</v>
      </c>
      <c r="U79" s="19">
        <v>0.5</v>
      </c>
      <c r="V79" s="19">
        <v>0.24</v>
      </c>
      <c r="W79" s="19">
        <v>55</v>
      </c>
      <c r="X79" s="93">
        <v>385</v>
      </c>
      <c r="Y79">
        <f t="shared" si="4"/>
        <v>625</v>
      </c>
      <c r="Z79" t="b">
        <f>IF(N79/G79&gt;=Auswahlhilfe!$C$8,TRUE,FALSE)</f>
        <v>1</v>
      </c>
      <c r="AA79" t="b">
        <f>IF(K79&gt;Auswahlhilfe!$C$7,TRUE,FALSE)</f>
        <v>1</v>
      </c>
      <c r="AB79" t="b">
        <f>IF(Auswahlhilfe!$C$17=F79,TRUE,FALSE)</f>
        <v>0</v>
      </c>
      <c r="AC79" t="b">
        <f>IFERROR(IF(FIND("P2",PGOptionList!D79)&gt;0,TRUE),FALSE)</f>
        <v>1</v>
      </c>
      <c r="AD79" t="b">
        <f>IFERROR(IF(FIND("P1",PGOptionList!D79)&gt;0,TRUE),FALSE)</f>
        <v>0</v>
      </c>
      <c r="AE79" t="b">
        <f>IFERROR(IF(FIND("P0",PGOptionList!D79)&gt;0,TRUE),FALSE)</f>
        <v>0</v>
      </c>
      <c r="AF79" t="b">
        <f>IF(AND(Z79,AA79,AB79,AC79,IF(C79=Auswahlhilfe!$L$7,TRUE,FALSE)),D79,FALSE)</f>
        <v>0</v>
      </c>
      <c r="AG79" t="b">
        <f>IF(AND(Z79,AA79,AB79,AD79,IF(C79=Auswahlhilfe!$L$17,TRUE,FALSE)),D79,FALSE)</f>
        <v>0</v>
      </c>
      <c r="AH79" t="b">
        <f>IF(AND(Z79,AA79,AB79,AE79,IF(C79=Auswahlhilfe!$L$17,TRUE,FALSE)),D79,FALSE)</f>
        <v>0</v>
      </c>
      <c r="AI79" t="s">
        <v>4817</v>
      </c>
      <c r="AJ79" s="90" t="str">
        <f t="shared" si="5"/>
        <v>mailto:info@oxni.ch?subject=Anfrage TB-042-008-S1-P2</v>
      </c>
    </row>
    <row r="80" spans="2:36" x14ac:dyDescent="0.2">
      <c r="B80" s="78" t="str">
        <f t="shared" si="3"/>
        <v/>
      </c>
      <c r="C80" s="19" t="s">
        <v>54</v>
      </c>
      <c r="D80" s="19" t="s">
        <v>381</v>
      </c>
      <c r="E80" s="19">
        <v>42</v>
      </c>
      <c r="F80" s="19" t="s">
        <v>58</v>
      </c>
      <c r="G80" s="19">
        <v>8</v>
      </c>
      <c r="H80" s="19">
        <v>5</v>
      </c>
      <c r="I80" s="19">
        <v>3</v>
      </c>
      <c r="J80" s="19">
        <v>97</v>
      </c>
      <c r="K80" s="19">
        <v>17</v>
      </c>
      <c r="L80" s="19">
        <v>51</v>
      </c>
      <c r="M80" s="19" t="s">
        <v>61</v>
      </c>
      <c r="N80" s="19">
        <v>5000</v>
      </c>
      <c r="O80" s="19">
        <v>10000</v>
      </c>
      <c r="P80" s="19">
        <v>780</v>
      </c>
      <c r="Q80" s="19" t="s">
        <v>57</v>
      </c>
      <c r="R80" s="19">
        <v>390</v>
      </c>
      <c r="S80" s="19">
        <v>20000</v>
      </c>
      <c r="T80" s="19">
        <v>0.03</v>
      </c>
      <c r="U80" s="19">
        <v>0.5</v>
      </c>
      <c r="V80" s="19">
        <v>0.24</v>
      </c>
      <c r="W80" s="19">
        <v>55</v>
      </c>
      <c r="X80" s="93">
        <v>385</v>
      </c>
      <c r="Y80">
        <f t="shared" si="4"/>
        <v>625</v>
      </c>
      <c r="Z80" t="b">
        <f>IF(N80/G80&gt;=Auswahlhilfe!$C$8,TRUE,FALSE)</f>
        <v>1</v>
      </c>
      <c r="AA80" t="b">
        <f>IF(K80&gt;Auswahlhilfe!$C$7,TRUE,FALSE)</f>
        <v>1</v>
      </c>
      <c r="AB80" t="b">
        <f>IF(Auswahlhilfe!$C$17=F80,TRUE,FALSE)</f>
        <v>1</v>
      </c>
      <c r="AC80" t="b">
        <f>IFERROR(IF(FIND("P2",PGOptionList!D80)&gt;0,TRUE),FALSE)</f>
        <v>1</v>
      </c>
      <c r="AD80" t="b">
        <f>IFERROR(IF(FIND("P1",PGOptionList!D80)&gt;0,TRUE),FALSE)</f>
        <v>0</v>
      </c>
      <c r="AE80" t="b">
        <f>IFERROR(IF(FIND("P0",PGOptionList!D80)&gt;0,TRUE),FALSE)</f>
        <v>0</v>
      </c>
      <c r="AF80" t="b">
        <f>IF(AND(Z80,AA80,AB80,AC80,IF(C80=Auswahlhilfe!$L$7,TRUE,FALSE)),D80,FALSE)</f>
        <v>0</v>
      </c>
      <c r="AG80" t="b">
        <f>IF(AND(Z80,AA80,AB80,AD80,IF(C80=Auswahlhilfe!$L$17,TRUE,FALSE)),D80,FALSE)</f>
        <v>0</v>
      </c>
      <c r="AH80" t="b">
        <f>IF(AND(Z80,AA80,AB80,AE80,IF(C80=Auswahlhilfe!$L$17,TRUE,FALSE)),D80,FALSE)</f>
        <v>0</v>
      </c>
      <c r="AI80" t="s">
        <v>4818</v>
      </c>
      <c r="AJ80" s="90" t="str">
        <f t="shared" si="5"/>
        <v>https://shop.oxni.ch/de/shop/motoren/planetengetriebe/tb-042-008-s2-p2</v>
      </c>
    </row>
    <row r="81" spans="2:36" x14ac:dyDescent="0.2">
      <c r="B81" s="78" t="str">
        <f t="shared" si="3"/>
        <v/>
      </c>
      <c r="C81" s="19" t="s">
        <v>54</v>
      </c>
      <c r="D81" s="19" t="s">
        <v>382</v>
      </c>
      <c r="E81" s="19">
        <v>42</v>
      </c>
      <c r="F81" s="19" t="s">
        <v>55</v>
      </c>
      <c r="G81" s="19">
        <v>7</v>
      </c>
      <c r="H81" s="19">
        <v>1</v>
      </c>
      <c r="I81" s="19">
        <v>3</v>
      </c>
      <c r="J81" s="19">
        <v>97</v>
      </c>
      <c r="K81" s="19">
        <v>19</v>
      </c>
      <c r="L81" s="19">
        <v>57</v>
      </c>
      <c r="M81" s="19" t="s">
        <v>60</v>
      </c>
      <c r="N81" s="19">
        <v>5000</v>
      </c>
      <c r="O81" s="19">
        <v>10000</v>
      </c>
      <c r="P81" s="19">
        <v>780</v>
      </c>
      <c r="Q81" s="19" t="s">
        <v>57</v>
      </c>
      <c r="R81" s="19">
        <v>390</v>
      </c>
      <c r="S81" s="19">
        <v>20000</v>
      </c>
      <c r="T81" s="19">
        <v>0.03</v>
      </c>
      <c r="U81" s="19">
        <v>0.5</v>
      </c>
      <c r="V81" s="19">
        <v>0.24</v>
      </c>
      <c r="W81" s="19">
        <v>55</v>
      </c>
      <c r="X81" s="93"/>
      <c r="Y81">
        <f t="shared" si="4"/>
        <v>714.28571428571433</v>
      </c>
      <c r="Z81" t="b">
        <f>IF(N81/G81&gt;=Auswahlhilfe!$C$8,TRUE,FALSE)</f>
        <v>1</v>
      </c>
      <c r="AA81" t="b">
        <f>IF(K81&gt;Auswahlhilfe!$C$7,TRUE,FALSE)</f>
        <v>1</v>
      </c>
      <c r="AB81" t="b">
        <f>IF(Auswahlhilfe!$C$17=F81,TRUE,FALSE)</f>
        <v>0</v>
      </c>
      <c r="AC81" t="b">
        <f>IFERROR(IF(FIND("P2",PGOptionList!D81)&gt;0,TRUE),FALSE)</f>
        <v>0</v>
      </c>
      <c r="AD81" t="b">
        <f>IFERROR(IF(FIND("P1",PGOptionList!D81)&gt;0,TRUE),FALSE)</f>
        <v>0</v>
      </c>
      <c r="AE81" t="b">
        <f>IFERROR(IF(FIND("P0",PGOptionList!D81)&gt;0,TRUE),FALSE)</f>
        <v>1</v>
      </c>
      <c r="AF81" t="b">
        <f>IF(AND(Z81,AA81,AB81,AC81,IF(C81=Auswahlhilfe!$L$7,TRUE,FALSE)),D81,FALSE)</f>
        <v>0</v>
      </c>
      <c r="AG81" t="b">
        <f>IF(AND(Z81,AA81,AB81,AD81,IF(C81=Auswahlhilfe!$L$17,TRUE,FALSE)),D81,FALSE)</f>
        <v>0</v>
      </c>
      <c r="AH81" t="b">
        <f>IF(AND(Z81,AA81,AB81,AE81,IF(C81=Auswahlhilfe!$L$17,TRUE,FALSE)),D81,FALSE)</f>
        <v>0</v>
      </c>
      <c r="AI81" t="s">
        <v>4817</v>
      </c>
      <c r="AJ81" s="90" t="str">
        <f t="shared" si="5"/>
        <v>mailto:info@oxni.ch?subject=Anfrage TB-042-007-S1-P0</v>
      </c>
    </row>
    <row r="82" spans="2:36" x14ac:dyDescent="0.2">
      <c r="B82" s="78" t="str">
        <f t="shared" si="3"/>
        <v/>
      </c>
      <c r="C82" s="19" t="s">
        <v>54</v>
      </c>
      <c r="D82" s="19" t="s">
        <v>383</v>
      </c>
      <c r="E82" s="19">
        <v>42</v>
      </c>
      <c r="F82" s="19" t="s">
        <v>58</v>
      </c>
      <c r="G82" s="19">
        <v>7</v>
      </c>
      <c r="H82" s="19">
        <v>1</v>
      </c>
      <c r="I82" s="19">
        <v>3</v>
      </c>
      <c r="J82" s="19">
        <v>97</v>
      </c>
      <c r="K82" s="19">
        <v>19</v>
      </c>
      <c r="L82" s="19">
        <v>57</v>
      </c>
      <c r="M82" s="19" t="s">
        <v>60</v>
      </c>
      <c r="N82" s="19">
        <v>5000</v>
      </c>
      <c r="O82" s="19">
        <v>10000</v>
      </c>
      <c r="P82" s="19">
        <v>780</v>
      </c>
      <c r="Q82" s="19" t="s">
        <v>57</v>
      </c>
      <c r="R82" s="19">
        <v>390</v>
      </c>
      <c r="S82" s="19">
        <v>20000</v>
      </c>
      <c r="T82" s="19">
        <v>0.03</v>
      </c>
      <c r="U82" s="19">
        <v>0.5</v>
      </c>
      <c r="V82" s="19">
        <v>0.24</v>
      </c>
      <c r="W82" s="19">
        <v>55</v>
      </c>
      <c r="X82" s="93"/>
      <c r="Y82">
        <f t="shared" si="4"/>
        <v>714.28571428571433</v>
      </c>
      <c r="Z82" t="b">
        <f>IF(N82/G82&gt;=Auswahlhilfe!$C$8,TRUE,FALSE)</f>
        <v>1</v>
      </c>
      <c r="AA82" t="b">
        <f>IF(K82&gt;Auswahlhilfe!$C$7,TRUE,FALSE)</f>
        <v>1</v>
      </c>
      <c r="AB82" t="b">
        <f>IF(Auswahlhilfe!$C$17=F82,TRUE,FALSE)</f>
        <v>1</v>
      </c>
      <c r="AC82" t="b">
        <f>IFERROR(IF(FIND("P2",PGOptionList!D82)&gt;0,TRUE),FALSE)</f>
        <v>0</v>
      </c>
      <c r="AD82" t="b">
        <f>IFERROR(IF(FIND("P1",PGOptionList!D82)&gt;0,TRUE),FALSE)</f>
        <v>0</v>
      </c>
      <c r="AE82" t="b">
        <f>IFERROR(IF(FIND("P0",PGOptionList!D82)&gt;0,TRUE),FALSE)</f>
        <v>1</v>
      </c>
      <c r="AF82" t="b">
        <f>IF(AND(Z82,AA82,AB82,AC82,IF(C82=Auswahlhilfe!$L$7,TRUE,FALSE)),D82,FALSE)</f>
        <v>0</v>
      </c>
      <c r="AG82" t="b">
        <f>IF(AND(Z82,AA82,AB82,AD82,IF(C82=Auswahlhilfe!$L$17,TRUE,FALSE)),D82,FALSE)</f>
        <v>0</v>
      </c>
      <c r="AH82" t="b">
        <f>IF(AND(Z82,AA82,AB82,AE82,IF(C82=Auswahlhilfe!$L$17,TRUE,FALSE)),D82,FALSE)</f>
        <v>0</v>
      </c>
      <c r="AI82" t="s">
        <v>4817</v>
      </c>
      <c r="AJ82" s="90" t="str">
        <f t="shared" si="5"/>
        <v>mailto:info@oxni.ch?subject=Anfrage TB-042-007-S2-P0</v>
      </c>
    </row>
    <row r="83" spans="2:36" x14ac:dyDescent="0.2">
      <c r="B83" s="78" t="str">
        <f t="shared" si="3"/>
        <v/>
      </c>
      <c r="C83" s="19" t="s">
        <v>54</v>
      </c>
      <c r="D83" s="19" t="s">
        <v>384</v>
      </c>
      <c r="E83" s="19">
        <v>42</v>
      </c>
      <c r="F83" s="19" t="s">
        <v>55</v>
      </c>
      <c r="G83" s="19">
        <v>7</v>
      </c>
      <c r="H83" s="19">
        <v>3</v>
      </c>
      <c r="I83" s="19">
        <v>3</v>
      </c>
      <c r="J83" s="19">
        <v>97</v>
      </c>
      <c r="K83" s="19">
        <v>19</v>
      </c>
      <c r="L83" s="19">
        <v>57</v>
      </c>
      <c r="M83" s="19" t="s">
        <v>60</v>
      </c>
      <c r="N83" s="19">
        <v>5000</v>
      </c>
      <c r="O83" s="19">
        <v>10000</v>
      </c>
      <c r="P83" s="19">
        <v>780</v>
      </c>
      <c r="Q83" s="19" t="s">
        <v>57</v>
      </c>
      <c r="R83" s="19">
        <v>390</v>
      </c>
      <c r="S83" s="19">
        <v>20000</v>
      </c>
      <c r="T83" s="19">
        <v>0.03</v>
      </c>
      <c r="U83" s="19">
        <v>0.5</v>
      </c>
      <c r="V83" s="19">
        <v>0.24</v>
      </c>
      <c r="W83" s="19">
        <v>55</v>
      </c>
      <c r="X83" s="93">
        <v>434</v>
      </c>
      <c r="Y83">
        <f t="shared" si="4"/>
        <v>714.28571428571433</v>
      </c>
      <c r="Z83" t="b">
        <f>IF(N83/G83&gt;=Auswahlhilfe!$C$8,TRUE,FALSE)</f>
        <v>1</v>
      </c>
      <c r="AA83" t="b">
        <f>IF(K83&gt;Auswahlhilfe!$C$7,TRUE,FALSE)</f>
        <v>1</v>
      </c>
      <c r="AB83" t="b">
        <f>IF(Auswahlhilfe!$C$17=F83,TRUE,FALSE)</f>
        <v>0</v>
      </c>
      <c r="AC83" t="b">
        <f>IFERROR(IF(FIND("P2",PGOptionList!D83)&gt;0,TRUE),FALSE)</f>
        <v>0</v>
      </c>
      <c r="AD83" t="b">
        <f>IFERROR(IF(FIND("P1",PGOptionList!D83)&gt;0,TRUE),FALSE)</f>
        <v>1</v>
      </c>
      <c r="AE83" t="b">
        <f>IFERROR(IF(FIND("P0",PGOptionList!D83)&gt;0,TRUE),FALSE)</f>
        <v>0</v>
      </c>
      <c r="AF83" t="b">
        <f>IF(AND(Z83,AA83,AB83,AC83,IF(C83=Auswahlhilfe!$L$7,TRUE,FALSE)),D83,FALSE)</f>
        <v>0</v>
      </c>
      <c r="AG83" t="b">
        <f>IF(AND(Z83,AA83,AB83,AD83,IF(C83=Auswahlhilfe!$L$17,TRUE,FALSE)),D83,FALSE)</f>
        <v>0</v>
      </c>
      <c r="AH83" t="b">
        <f>IF(AND(Z83,AA83,AB83,AE83,IF(C83=Auswahlhilfe!$L$17,TRUE,FALSE)),D83,FALSE)</f>
        <v>0</v>
      </c>
      <c r="AI83" t="s">
        <v>4817</v>
      </c>
      <c r="AJ83" s="90" t="str">
        <f t="shared" si="5"/>
        <v>mailto:info@oxni.ch?subject=Anfrage TB-042-007-S1-P1</v>
      </c>
    </row>
    <row r="84" spans="2:36" x14ac:dyDescent="0.2">
      <c r="B84" s="78" t="str">
        <f t="shared" si="3"/>
        <v/>
      </c>
      <c r="C84" s="19" t="s">
        <v>54</v>
      </c>
      <c r="D84" s="19" t="s">
        <v>385</v>
      </c>
      <c r="E84" s="19">
        <v>42</v>
      </c>
      <c r="F84" s="19" t="s">
        <v>58</v>
      </c>
      <c r="G84" s="19">
        <v>7</v>
      </c>
      <c r="H84" s="19">
        <v>3</v>
      </c>
      <c r="I84" s="19">
        <v>3</v>
      </c>
      <c r="J84" s="19">
        <v>97</v>
      </c>
      <c r="K84" s="19">
        <v>19</v>
      </c>
      <c r="L84" s="19">
        <v>57</v>
      </c>
      <c r="M84" s="19" t="s">
        <v>60</v>
      </c>
      <c r="N84" s="19">
        <v>5000</v>
      </c>
      <c r="O84" s="19">
        <v>10000</v>
      </c>
      <c r="P84" s="19">
        <v>780</v>
      </c>
      <c r="Q84" s="19" t="s">
        <v>57</v>
      </c>
      <c r="R84" s="19">
        <v>390</v>
      </c>
      <c r="S84" s="19">
        <v>20000</v>
      </c>
      <c r="T84" s="19">
        <v>0.03</v>
      </c>
      <c r="U84" s="19">
        <v>0.5</v>
      </c>
      <c r="V84" s="19">
        <v>0.24</v>
      </c>
      <c r="W84" s="19">
        <v>55</v>
      </c>
      <c r="X84" s="93">
        <v>434</v>
      </c>
      <c r="Y84">
        <f t="shared" si="4"/>
        <v>714.28571428571433</v>
      </c>
      <c r="Z84" t="b">
        <f>IF(N84/G84&gt;=Auswahlhilfe!$C$8,TRUE,FALSE)</f>
        <v>1</v>
      </c>
      <c r="AA84" t="b">
        <f>IF(K84&gt;Auswahlhilfe!$C$7,TRUE,FALSE)</f>
        <v>1</v>
      </c>
      <c r="AB84" t="b">
        <f>IF(Auswahlhilfe!$C$17=F84,TRUE,FALSE)</f>
        <v>1</v>
      </c>
      <c r="AC84" t="b">
        <f>IFERROR(IF(FIND("P2",PGOptionList!D84)&gt;0,TRUE),FALSE)</f>
        <v>0</v>
      </c>
      <c r="AD84" t="b">
        <f>IFERROR(IF(FIND("P1",PGOptionList!D84)&gt;0,TRUE),FALSE)</f>
        <v>1</v>
      </c>
      <c r="AE84" t="b">
        <f>IFERROR(IF(FIND("P0",PGOptionList!D84)&gt;0,TRUE),FALSE)</f>
        <v>0</v>
      </c>
      <c r="AF84" t="b">
        <f>IF(AND(Z84,AA84,AB84,AC84,IF(C84=Auswahlhilfe!$L$7,TRUE,FALSE)),D84,FALSE)</f>
        <v>0</v>
      </c>
      <c r="AG84" t="b">
        <f>IF(AND(Z84,AA84,AB84,AD84,IF(C84=Auswahlhilfe!$L$17,TRUE,FALSE)),D84,FALSE)</f>
        <v>0</v>
      </c>
      <c r="AH84" t="b">
        <f>IF(AND(Z84,AA84,AB84,AE84,IF(C84=Auswahlhilfe!$L$17,TRUE,FALSE)),D84,FALSE)</f>
        <v>0</v>
      </c>
      <c r="AI84" t="s">
        <v>4818</v>
      </c>
      <c r="AJ84" s="90" t="str">
        <f t="shared" si="5"/>
        <v>https://shop.oxni.ch/de/shop/motoren/planetengetriebe/tb-042-007-s2-p1</v>
      </c>
    </row>
    <row r="85" spans="2:36" x14ac:dyDescent="0.2">
      <c r="B85" s="78" t="str">
        <f t="shared" si="3"/>
        <v/>
      </c>
      <c r="C85" s="19" t="s">
        <v>54</v>
      </c>
      <c r="D85" s="19" t="s">
        <v>386</v>
      </c>
      <c r="E85" s="19">
        <v>42</v>
      </c>
      <c r="F85" s="19" t="s">
        <v>55</v>
      </c>
      <c r="G85" s="19">
        <v>7</v>
      </c>
      <c r="H85" s="19">
        <v>5</v>
      </c>
      <c r="I85" s="19">
        <v>3</v>
      </c>
      <c r="J85" s="19">
        <v>97</v>
      </c>
      <c r="K85" s="19">
        <v>19</v>
      </c>
      <c r="L85" s="19">
        <v>57</v>
      </c>
      <c r="M85" s="19" t="s">
        <v>60</v>
      </c>
      <c r="N85" s="19">
        <v>5000</v>
      </c>
      <c r="O85" s="19">
        <v>10000</v>
      </c>
      <c r="P85" s="19">
        <v>780</v>
      </c>
      <c r="Q85" s="19" t="s">
        <v>57</v>
      </c>
      <c r="R85" s="19">
        <v>390</v>
      </c>
      <c r="S85" s="19">
        <v>20000</v>
      </c>
      <c r="T85" s="19">
        <v>0.03</v>
      </c>
      <c r="U85" s="19">
        <v>0.5</v>
      </c>
      <c r="V85" s="19">
        <v>0.24</v>
      </c>
      <c r="W85" s="19">
        <v>55</v>
      </c>
      <c r="X85" s="93">
        <v>385</v>
      </c>
      <c r="Y85">
        <f t="shared" si="4"/>
        <v>714.28571428571433</v>
      </c>
      <c r="Z85" t="b">
        <f>IF(N85/G85&gt;=Auswahlhilfe!$C$8,TRUE,FALSE)</f>
        <v>1</v>
      </c>
      <c r="AA85" t="b">
        <f>IF(K85&gt;Auswahlhilfe!$C$7,TRUE,FALSE)</f>
        <v>1</v>
      </c>
      <c r="AB85" t="b">
        <f>IF(Auswahlhilfe!$C$17=F85,TRUE,FALSE)</f>
        <v>0</v>
      </c>
      <c r="AC85" t="b">
        <f>IFERROR(IF(FIND("P2",PGOptionList!D85)&gt;0,TRUE),FALSE)</f>
        <v>1</v>
      </c>
      <c r="AD85" t="b">
        <f>IFERROR(IF(FIND("P1",PGOptionList!D85)&gt;0,TRUE),FALSE)</f>
        <v>0</v>
      </c>
      <c r="AE85" t="b">
        <f>IFERROR(IF(FIND("P0",PGOptionList!D85)&gt;0,TRUE),FALSE)</f>
        <v>0</v>
      </c>
      <c r="AF85" t="b">
        <f>IF(AND(Z85,AA85,AB85,AC85,IF(C85=Auswahlhilfe!$L$7,TRUE,FALSE)),D85,FALSE)</f>
        <v>0</v>
      </c>
      <c r="AG85" t="b">
        <f>IF(AND(Z85,AA85,AB85,AD85,IF(C85=Auswahlhilfe!$L$17,TRUE,FALSE)),D85,FALSE)</f>
        <v>0</v>
      </c>
      <c r="AH85" t="b">
        <f>IF(AND(Z85,AA85,AB85,AE85,IF(C85=Auswahlhilfe!$L$17,TRUE,FALSE)),D85,FALSE)</f>
        <v>0</v>
      </c>
      <c r="AI85" t="s">
        <v>4817</v>
      </c>
      <c r="AJ85" s="90" t="str">
        <f t="shared" si="5"/>
        <v>mailto:info@oxni.ch?subject=Anfrage TB-042-007-S1-P2</v>
      </c>
    </row>
    <row r="86" spans="2:36" x14ac:dyDescent="0.2">
      <c r="B86" s="78" t="str">
        <f t="shared" si="3"/>
        <v/>
      </c>
      <c r="C86" s="19" t="s">
        <v>54</v>
      </c>
      <c r="D86" s="19" t="s">
        <v>387</v>
      </c>
      <c r="E86" s="19">
        <v>42</v>
      </c>
      <c r="F86" s="19" t="s">
        <v>58</v>
      </c>
      <c r="G86" s="19">
        <v>7</v>
      </c>
      <c r="H86" s="19">
        <v>5</v>
      </c>
      <c r="I86" s="19">
        <v>3</v>
      </c>
      <c r="J86" s="19">
        <v>97</v>
      </c>
      <c r="K86" s="19">
        <v>19</v>
      </c>
      <c r="L86" s="19">
        <v>57</v>
      </c>
      <c r="M86" s="19" t="s">
        <v>60</v>
      </c>
      <c r="N86" s="19">
        <v>5000</v>
      </c>
      <c r="O86" s="19">
        <v>10000</v>
      </c>
      <c r="P86" s="19">
        <v>780</v>
      </c>
      <c r="Q86" s="19" t="s">
        <v>57</v>
      </c>
      <c r="R86" s="19">
        <v>390</v>
      </c>
      <c r="S86" s="19">
        <v>20000</v>
      </c>
      <c r="T86" s="19">
        <v>0.03</v>
      </c>
      <c r="U86" s="19">
        <v>0.5</v>
      </c>
      <c r="V86" s="19">
        <v>0.24</v>
      </c>
      <c r="W86" s="19">
        <v>55</v>
      </c>
      <c r="X86" s="93">
        <v>385</v>
      </c>
      <c r="Y86">
        <f t="shared" si="4"/>
        <v>714.28571428571433</v>
      </c>
      <c r="Z86" t="b">
        <f>IF(N86/G86&gt;=Auswahlhilfe!$C$8,TRUE,FALSE)</f>
        <v>1</v>
      </c>
      <c r="AA86" t="b">
        <f>IF(K86&gt;Auswahlhilfe!$C$7,TRUE,FALSE)</f>
        <v>1</v>
      </c>
      <c r="AB86" t="b">
        <f>IF(Auswahlhilfe!$C$17=F86,TRUE,FALSE)</f>
        <v>1</v>
      </c>
      <c r="AC86" t="b">
        <f>IFERROR(IF(FIND("P2",PGOptionList!D86)&gt;0,TRUE),FALSE)</f>
        <v>1</v>
      </c>
      <c r="AD86" t="b">
        <f>IFERROR(IF(FIND("P1",PGOptionList!D86)&gt;0,TRUE),FALSE)</f>
        <v>0</v>
      </c>
      <c r="AE86" t="b">
        <f>IFERROR(IF(FIND("P0",PGOptionList!D86)&gt;0,TRUE),FALSE)</f>
        <v>0</v>
      </c>
      <c r="AF86" t="b">
        <f>IF(AND(Z86,AA86,AB86,AC86,IF(C86=Auswahlhilfe!$L$7,TRUE,FALSE)),D86,FALSE)</f>
        <v>0</v>
      </c>
      <c r="AG86" t="b">
        <f>IF(AND(Z86,AA86,AB86,AD86,IF(C86=Auswahlhilfe!$L$17,TRUE,FALSE)),D86,FALSE)</f>
        <v>0</v>
      </c>
      <c r="AH86" t="b">
        <f>IF(AND(Z86,AA86,AB86,AE86,IF(C86=Auswahlhilfe!$L$17,TRUE,FALSE)),D86,FALSE)</f>
        <v>0</v>
      </c>
      <c r="AI86" t="s">
        <v>4818</v>
      </c>
      <c r="AJ86" s="90" t="str">
        <f t="shared" si="5"/>
        <v>https://shop.oxni.ch/de/shop/motoren/planetengetriebe/tb-042-007-s2-p2</v>
      </c>
    </row>
    <row r="87" spans="2:36" x14ac:dyDescent="0.2">
      <c r="B87" s="78" t="str">
        <f t="shared" si="3"/>
        <v/>
      </c>
      <c r="C87" s="19" t="s">
        <v>54</v>
      </c>
      <c r="D87" s="19" t="s">
        <v>388</v>
      </c>
      <c r="E87" s="19">
        <v>42</v>
      </c>
      <c r="F87" s="19" t="s">
        <v>55</v>
      </c>
      <c r="G87" s="19">
        <v>6</v>
      </c>
      <c r="H87" s="19">
        <v>1</v>
      </c>
      <c r="I87" s="19">
        <v>3</v>
      </c>
      <c r="J87" s="19">
        <v>97</v>
      </c>
      <c r="K87" s="19">
        <v>19</v>
      </c>
      <c r="L87" s="19">
        <v>57</v>
      </c>
      <c r="M87" s="19" t="s">
        <v>60</v>
      </c>
      <c r="N87" s="19">
        <v>5000</v>
      </c>
      <c r="O87" s="19">
        <v>10000</v>
      </c>
      <c r="P87" s="19">
        <v>780</v>
      </c>
      <c r="Q87" s="19" t="s">
        <v>57</v>
      </c>
      <c r="R87" s="19">
        <v>390</v>
      </c>
      <c r="S87" s="19">
        <v>20000</v>
      </c>
      <c r="T87" s="19">
        <v>0.03</v>
      </c>
      <c r="U87" s="19">
        <v>0.5</v>
      </c>
      <c r="V87" s="19">
        <v>0.24</v>
      </c>
      <c r="W87" s="19">
        <v>55</v>
      </c>
      <c r="X87" s="93"/>
      <c r="Y87">
        <f t="shared" si="4"/>
        <v>833.33333333333337</v>
      </c>
      <c r="Z87" t="b">
        <f>IF(N87/G87&gt;=Auswahlhilfe!$C$8,TRUE,FALSE)</f>
        <v>1</v>
      </c>
      <c r="AA87" t="b">
        <f>IF(K87&gt;Auswahlhilfe!$C$7,TRUE,FALSE)</f>
        <v>1</v>
      </c>
      <c r="AB87" t="b">
        <f>IF(Auswahlhilfe!$C$17=F87,TRUE,FALSE)</f>
        <v>0</v>
      </c>
      <c r="AC87" t="b">
        <f>IFERROR(IF(FIND("P2",PGOptionList!D87)&gt;0,TRUE),FALSE)</f>
        <v>0</v>
      </c>
      <c r="AD87" t="b">
        <f>IFERROR(IF(FIND("P1",PGOptionList!D87)&gt;0,TRUE),FALSE)</f>
        <v>0</v>
      </c>
      <c r="AE87" t="b">
        <f>IFERROR(IF(FIND("P0",PGOptionList!D87)&gt;0,TRUE),FALSE)</f>
        <v>1</v>
      </c>
      <c r="AF87" t="b">
        <f>IF(AND(Z87,AA87,AB87,AC87,IF(C87=Auswahlhilfe!$L$7,TRUE,FALSE)),D87,FALSE)</f>
        <v>0</v>
      </c>
      <c r="AG87" t="b">
        <f>IF(AND(Z87,AA87,AB87,AD87,IF(C87=Auswahlhilfe!$L$17,TRUE,FALSE)),D87,FALSE)</f>
        <v>0</v>
      </c>
      <c r="AH87" t="b">
        <f>IF(AND(Z87,AA87,AB87,AE87,IF(C87=Auswahlhilfe!$L$17,TRUE,FALSE)),D87,FALSE)</f>
        <v>0</v>
      </c>
      <c r="AI87" t="s">
        <v>4817</v>
      </c>
      <c r="AJ87" s="90" t="str">
        <f t="shared" si="5"/>
        <v>mailto:info@oxni.ch?subject=Anfrage TB-042-006-S1-P0</v>
      </c>
    </row>
    <row r="88" spans="2:36" x14ac:dyDescent="0.2">
      <c r="B88" s="78" t="str">
        <f t="shared" si="3"/>
        <v/>
      </c>
      <c r="C88" s="19" t="s">
        <v>54</v>
      </c>
      <c r="D88" s="19" t="s">
        <v>389</v>
      </c>
      <c r="E88" s="19">
        <v>42</v>
      </c>
      <c r="F88" s="19" t="s">
        <v>58</v>
      </c>
      <c r="G88" s="19">
        <v>6</v>
      </c>
      <c r="H88" s="19">
        <v>1</v>
      </c>
      <c r="I88" s="19">
        <v>3</v>
      </c>
      <c r="J88" s="19">
        <v>97</v>
      </c>
      <c r="K88" s="19">
        <v>19</v>
      </c>
      <c r="L88" s="19">
        <v>57</v>
      </c>
      <c r="M88" s="19" t="s">
        <v>60</v>
      </c>
      <c r="N88" s="19">
        <v>5000</v>
      </c>
      <c r="O88" s="19">
        <v>10000</v>
      </c>
      <c r="P88" s="19">
        <v>780</v>
      </c>
      <c r="Q88" s="19" t="s">
        <v>57</v>
      </c>
      <c r="R88" s="19">
        <v>390</v>
      </c>
      <c r="S88" s="19">
        <v>20000</v>
      </c>
      <c r="T88" s="19">
        <v>0.03</v>
      </c>
      <c r="U88" s="19">
        <v>0.5</v>
      </c>
      <c r="V88" s="19">
        <v>0.24</v>
      </c>
      <c r="W88" s="19">
        <v>55</v>
      </c>
      <c r="X88" s="93"/>
      <c r="Y88">
        <f t="shared" si="4"/>
        <v>833.33333333333337</v>
      </c>
      <c r="Z88" t="b">
        <f>IF(N88/G88&gt;=Auswahlhilfe!$C$8,TRUE,FALSE)</f>
        <v>1</v>
      </c>
      <c r="AA88" t="b">
        <f>IF(K88&gt;Auswahlhilfe!$C$7,TRUE,FALSE)</f>
        <v>1</v>
      </c>
      <c r="AB88" t="b">
        <f>IF(Auswahlhilfe!$C$17=F88,TRUE,FALSE)</f>
        <v>1</v>
      </c>
      <c r="AC88" t="b">
        <f>IFERROR(IF(FIND("P2",PGOptionList!D88)&gt;0,TRUE),FALSE)</f>
        <v>0</v>
      </c>
      <c r="AD88" t="b">
        <f>IFERROR(IF(FIND("P1",PGOptionList!D88)&gt;0,TRUE),FALSE)</f>
        <v>0</v>
      </c>
      <c r="AE88" t="b">
        <f>IFERROR(IF(FIND("P0",PGOptionList!D88)&gt;0,TRUE),FALSE)</f>
        <v>1</v>
      </c>
      <c r="AF88" t="b">
        <f>IF(AND(Z88,AA88,AB88,AC88,IF(C88=Auswahlhilfe!$L$7,TRUE,FALSE)),D88,FALSE)</f>
        <v>0</v>
      </c>
      <c r="AG88" t="b">
        <f>IF(AND(Z88,AA88,AB88,AD88,IF(C88=Auswahlhilfe!$L$17,TRUE,FALSE)),D88,FALSE)</f>
        <v>0</v>
      </c>
      <c r="AH88" t="b">
        <f>IF(AND(Z88,AA88,AB88,AE88,IF(C88=Auswahlhilfe!$L$17,TRUE,FALSE)),D88,FALSE)</f>
        <v>0</v>
      </c>
      <c r="AI88" t="s">
        <v>4817</v>
      </c>
      <c r="AJ88" s="90" t="str">
        <f t="shared" si="5"/>
        <v>mailto:info@oxni.ch?subject=Anfrage TB-042-006-S2-P0</v>
      </c>
    </row>
    <row r="89" spans="2:36" x14ac:dyDescent="0.2">
      <c r="B89" s="78" t="str">
        <f t="shared" si="3"/>
        <v/>
      </c>
      <c r="C89" s="19" t="s">
        <v>54</v>
      </c>
      <c r="D89" s="19" t="s">
        <v>390</v>
      </c>
      <c r="E89" s="19">
        <v>42</v>
      </c>
      <c r="F89" s="19" t="s">
        <v>55</v>
      </c>
      <c r="G89" s="19">
        <v>6</v>
      </c>
      <c r="H89" s="19">
        <v>3</v>
      </c>
      <c r="I89" s="19">
        <v>3</v>
      </c>
      <c r="J89" s="19">
        <v>97</v>
      </c>
      <c r="K89" s="19">
        <v>19</v>
      </c>
      <c r="L89" s="19">
        <v>57</v>
      </c>
      <c r="M89" s="19" t="s">
        <v>60</v>
      </c>
      <c r="N89" s="19">
        <v>5000</v>
      </c>
      <c r="O89" s="19">
        <v>10000</v>
      </c>
      <c r="P89" s="19">
        <v>780</v>
      </c>
      <c r="Q89" s="19" t="s">
        <v>57</v>
      </c>
      <c r="R89" s="19">
        <v>390</v>
      </c>
      <c r="S89" s="19">
        <v>20000</v>
      </c>
      <c r="T89" s="19">
        <v>0.03</v>
      </c>
      <c r="U89" s="19">
        <v>0.5</v>
      </c>
      <c r="V89" s="19">
        <v>0.24</v>
      </c>
      <c r="W89" s="19">
        <v>55</v>
      </c>
      <c r="X89" s="93">
        <v>434</v>
      </c>
      <c r="Y89">
        <f t="shared" si="4"/>
        <v>833.33333333333337</v>
      </c>
      <c r="Z89" t="b">
        <f>IF(N89/G89&gt;=Auswahlhilfe!$C$8,TRUE,FALSE)</f>
        <v>1</v>
      </c>
      <c r="AA89" t="b">
        <f>IF(K89&gt;Auswahlhilfe!$C$7,TRUE,FALSE)</f>
        <v>1</v>
      </c>
      <c r="AB89" t="b">
        <f>IF(Auswahlhilfe!$C$17=F89,TRUE,FALSE)</f>
        <v>0</v>
      </c>
      <c r="AC89" t="b">
        <f>IFERROR(IF(FIND("P2",PGOptionList!D89)&gt;0,TRUE),FALSE)</f>
        <v>0</v>
      </c>
      <c r="AD89" t="b">
        <f>IFERROR(IF(FIND("P1",PGOptionList!D89)&gt;0,TRUE),FALSE)</f>
        <v>1</v>
      </c>
      <c r="AE89" t="b">
        <f>IFERROR(IF(FIND("P0",PGOptionList!D89)&gt;0,TRUE),FALSE)</f>
        <v>0</v>
      </c>
      <c r="AF89" t="b">
        <f>IF(AND(Z89,AA89,AB89,AC89,IF(C89=Auswahlhilfe!$L$7,TRUE,FALSE)),D89,FALSE)</f>
        <v>0</v>
      </c>
      <c r="AG89" t="b">
        <f>IF(AND(Z89,AA89,AB89,AD89,IF(C89=Auswahlhilfe!$L$17,TRUE,FALSE)),D89,FALSE)</f>
        <v>0</v>
      </c>
      <c r="AH89" t="b">
        <f>IF(AND(Z89,AA89,AB89,AE89,IF(C89=Auswahlhilfe!$L$17,TRUE,FALSE)),D89,FALSE)</f>
        <v>0</v>
      </c>
      <c r="AI89" t="s">
        <v>4817</v>
      </c>
      <c r="AJ89" s="90" t="str">
        <f t="shared" si="5"/>
        <v>mailto:info@oxni.ch?subject=Anfrage TB-042-006-S1-P1</v>
      </c>
    </row>
    <row r="90" spans="2:36" x14ac:dyDescent="0.2">
      <c r="B90" s="78" t="str">
        <f t="shared" si="3"/>
        <v/>
      </c>
      <c r="C90" s="19" t="s">
        <v>54</v>
      </c>
      <c r="D90" s="19" t="s">
        <v>391</v>
      </c>
      <c r="E90" s="19">
        <v>42</v>
      </c>
      <c r="F90" s="19" t="s">
        <v>58</v>
      </c>
      <c r="G90" s="19">
        <v>6</v>
      </c>
      <c r="H90" s="19">
        <v>3</v>
      </c>
      <c r="I90" s="19">
        <v>3</v>
      </c>
      <c r="J90" s="19">
        <v>97</v>
      </c>
      <c r="K90" s="19">
        <v>19</v>
      </c>
      <c r="L90" s="19">
        <v>57</v>
      </c>
      <c r="M90" s="19" t="s">
        <v>60</v>
      </c>
      <c r="N90" s="19">
        <v>5000</v>
      </c>
      <c r="O90" s="19">
        <v>10000</v>
      </c>
      <c r="P90" s="19">
        <v>780</v>
      </c>
      <c r="Q90" s="19" t="s">
        <v>57</v>
      </c>
      <c r="R90" s="19">
        <v>390</v>
      </c>
      <c r="S90" s="19">
        <v>20000</v>
      </c>
      <c r="T90" s="19">
        <v>0.03</v>
      </c>
      <c r="U90" s="19">
        <v>0.5</v>
      </c>
      <c r="V90" s="19">
        <v>0.24</v>
      </c>
      <c r="W90" s="19">
        <v>55</v>
      </c>
      <c r="X90" s="93">
        <v>434</v>
      </c>
      <c r="Y90">
        <f t="shared" si="4"/>
        <v>833.33333333333337</v>
      </c>
      <c r="Z90" t="b">
        <f>IF(N90/G90&gt;=Auswahlhilfe!$C$8,TRUE,FALSE)</f>
        <v>1</v>
      </c>
      <c r="AA90" t="b">
        <f>IF(K90&gt;Auswahlhilfe!$C$7,TRUE,FALSE)</f>
        <v>1</v>
      </c>
      <c r="AB90" t="b">
        <f>IF(Auswahlhilfe!$C$17=F90,TRUE,FALSE)</f>
        <v>1</v>
      </c>
      <c r="AC90" t="b">
        <f>IFERROR(IF(FIND("P2",PGOptionList!D90)&gt;0,TRUE),FALSE)</f>
        <v>0</v>
      </c>
      <c r="AD90" t="b">
        <f>IFERROR(IF(FIND("P1",PGOptionList!D90)&gt;0,TRUE),FALSE)</f>
        <v>1</v>
      </c>
      <c r="AE90" t="b">
        <f>IFERROR(IF(FIND("P0",PGOptionList!D90)&gt;0,TRUE),FALSE)</f>
        <v>0</v>
      </c>
      <c r="AF90" t="b">
        <f>IF(AND(Z90,AA90,AB90,AC90,IF(C90=Auswahlhilfe!$L$7,TRUE,FALSE)),D90,FALSE)</f>
        <v>0</v>
      </c>
      <c r="AG90" t="b">
        <f>IF(AND(Z90,AA90,AB90,AD90,IF(C90=Auswahlhilfe!$L$17,TRUE,FALSE)),D90,FALSE)</f>
        <v>0</v>
      </c>
      <c r="AH90" t="b">
        <f>IF(AND(Z90,AA90,AB90,AE90,IF(C90=Auswahlhilfe!$L$17,TRUE,FALSE)),D90,FALSE)</f>
        <v>0</v>
      </c>
      <c r="AI90" t="s">
        <v>4818</v>
      </c>
      <c r="AJ90" s="90" t="str">
        <f t="shared" si="5"/>
        <v>https://shop.oxni.ch/de/shop/motoren/planetengetriebe/tb-042-006-s2-p1</v>
      </c>
    </row>
    <row r="91" spans="2:36" x14ac:dyDescent="0.2">
      <c r="B91" s="78" t="str">
        <f t="shared" si="3"/>
        <v/>
      </c>
      <c r="C91" s="19" t="s">
        <v>54</v>
      </c>
      <c r="D91" s="19" t="s">
        <v>392</v>
      </c>
      <c r="E91" s="19">
        <v>42</v>
      </c>
      <c r="F91" s="19" t="s">
        <v>55</v>
      </c>
      <c r="G91" s="19">
        <v>6</v>
      </c>
      <c r="H91" s="19">
        <v>5</v>
      </c>
      <c r="I91" s="19">
        <v>3</v>
      </c>
      <c r="J91" s="19">
        <v>97</v>
      </c>
      <c r="K91" s="19">
        <v>19</v>
      </c>
      <c r="L91" s="19">
        <v>57</v>
      </c>
      <c r="M91" s="19" t="s">
        <v>60</v>
      </c>
      <c r="N91" s="19">
        <v>5000</v>
      </c>
      <c r="O91" s="19">
        <v>10000</v>
      </c>
      <c r="P91" s="19">
        <v>780</v>
      </c>
      <c r="Q91" s="19" t="s">
        <v>57</v>
      </c>
      <c r="R91" s="19">
        <v>390</v>
      </c>
      <c r="S91" s="19">
        <v>20000</v>
      </c>
      <c r="T91" s="19">
        <v>0.03</v>
      </c>
      <c r="U91" s="19">
        <v>0.5</v>
      </c>
      <c r="V91" s="19">
        <v>0.24</v>
      </c>
      <c r="W91" s="19">
        <v>55</v>
      </c>
      <c r="X91" s="93">
        <v>385</v>
      </c>
      <c r="Y91">
        <f t="shared" si="4"/>
        <v>833.33333333333337</v>
      </c>
      <c r="Z91" t="b">
        <f>IF(N91/G91&gt;=Auswahlhilfe!$C$8,TRUE,FALSE)</f>
        <v>1</v>
      </c>
      <c r="AA91" t="b">
        <f>IF(K91&gt;Auswahlhilfe!$C$7,TRUE,FALSE)</f>
        <v>1</v>
      </c>
      <c r="AB91" t="b">
        <f>IF(Auswahlhilfe!$C$17=F91,TRUE,FALSE)</f>
        <v>0</v>
      </c>
      <c r="AC91" t="b">
        <f>IFERROR(IF(FIND("P2",PGOptionList!D91)&gt;0,TRUE),FALSE)</f>
        <v>1</v>
      </c>
      <c r="AD91" t="b">
        <f>IFERROR(IF(FIND("P1",PGOptionList!D91)&gt;0,TRUE),FALSE)</f>
        <v>0</v>
      </c>
      <c r="AE91" t="b">
        <f>IFERROR(IF(FIND("P0",PGOptionList!D91)&gt;0,TRUE),FALSE)</f>
        <v>0</v>
      </c>
      <c r="AF91" t="b">
        <f>IF(AND(Z91,AA91,AB91,AC91,IF(C91=Auswahlhilfe!$L$7,TRUE,FALSE)),D91,FALSE)</f>
        <v>0</v>
      </c>
      <c r="AG91" t="b">
        <f>IF(AND(Z91,AA91,AB91,AD91,IF(C91=Auswahlhilfe!$L$17,TRUE,FALSE)),D91,FALSE)</f>
        <v>0</v>
      </c>
      <c r="AH91" t="b">
        <f>IF(AND(Z91,AA91,AB91,AE91,IF(C91=Auswahlhilfe!$L$17,TRUE,FALSE)),D91,FALSE)</f>
        <v>0</v>
      </c>
      <c r="AI91" t="s">
        <v>4817</v>
      </c>
      <c r="AJ91" s="90" t="str">
        <f t="shared" si="5"/>
        <v>mailto:info@oxni.ch?subject=Anfrage TB-042-006-S1-P2</v>
      </c>
    </row>
    <row r="92" spans="2:36" x14ac:dyDescent="0.2">
      <c r="B92" s="78" t="str">
        <f t="shared" si="3"/>
        <v/>
      </c>
      <c r="C92" s="19" t="s">
        <v>54</v>
      </c>
      <c r="D92" s="19" t="s">
        <v>393</v>
      </c>
      <c r="E92" s="19">
        <v>42</v>
      </c>
      <c r="F92" s="19" t="s">
        <v>58</v>
      </c>
      <c r="G92" s="19">
        <v>6</v>
      </c>
      <c r="H92" s="19">
        <v>5</v>
      </c>
      <c r="I92" s="19">
        <v>3</v>
      </c>
      <c r="J92" s="19">
        <v>97</v>
      </c>
      <c r="K92" s="19">
        <v>19</v>
      </c>
      <c r="L92" s="19">
        <v>57</v>
      </c>
      <c r="M92" s="19" t="s">
        <v>60</v>
      </c>
      <c r="N92" s="19">
        <v>5000</v>
      </c>
      <c r="O92" s="19">
        <v>10000</v>
      </c>
      <c r="P92" s="19">
        <v>780</v>
      </c>
      <c r="Q92" s="19" t="s">
        <v>57</v>
      </c>
      <c r="R92" s="19">
        <v>390</v>
      </c>
      <c r="S92" s="19">
        <v>20000</v>
      </c>
      <c r="T92" s="19">
        <v>0.03</v>
      </c>
      <c r="U92" s="19">
        <v>0.5</v>
      </c>
      <c r="V92" s="19">
        <v>0.24</v>
      </c>
      <c r="W92" s="19">
        <v>55</v>
      </c>
      <c r="X92" s="93">
        <v>385</v>
      </c>
      <c r="Y92">
        <f t="shared" si="4"/>
        <v>833.33333333333337</v>
      </c>
      <c r="Z92" t="b">
        <f>IF(N92/G92&gt;=Auswahlhilfe!$C$8,TRUE,FALSE)</f>
        <v>1</v>
      </c>
      <c r="AA92" t="b">
        <f>IF(K92&gt;Auswahlhilfe!$C$7,TRUE,FALSE)</f>
        <v>1</v>
      </c>
      <c r="AB92" t="b">
        <f>IF(Auswahlhilfe!$C$17=F92,TRUE,FALSE)</f>
        <v>1</v>
      </c>
      <c r="AC92" t="b">
        <f>IFERROR(IF(FIND("P2",PGOptionList!D92)&gt;0,TRUE),FALSE)</f>
        <v>1</v>
      </c>
      <c r="AD92" t="b">
        <f>IFERROR(IF(FIND("P1",PGOptionList!D92)&gt;0,TRUE),FALSE)</f>
        <v>0</v>
      </c>
      <c r="AE92" t="b">
        <f>IFERROR(IF(FIND("P0",PGOptionList!D92)&gt;0,TRUE),FALSE)</f>
        <v>0</v>
      </c>
      <c r="AF92" t="b">
        <f>IF(AND(Z92,AA92,AB92,AC92,IF(C92=Auswahlhilfe!$L$7,TRUE,FALSE)),D92,FALSE)</f>
        <v>0</v>
      </c>
      <c r="AG92" t="b">
        <f>IF(AND(Z92,AA92,AB92,AD92,IF(C92=Auswahlhilfe!$L$17,TRUE,FALSE)),D92,FALSE)</f>
        <v>0</v>
      </c>
      <c r="AH92" t="b">
        <f>IF(AND(Z92,AA92,AB92,AE92,IF(C92=Auswahlhilfe!$L$17,TRUE,FALSE)),D92,FALSE)</f>
        <v>0</v>
      </c>
      <c r="AI92" t="s">
        <v>4818</v>
      </c>
      <c r="AJ92" s="90" t="str">
        <f t="shared" si="5"/>
        <v>https://shop.oxni.ch/de/shop/motoren/planetengetriebe/tb-042-006-s2-p2</v>
      </c>
    </row>
    <row r="93" spans="2:36" x14ac:dyDescent="0.2">
      <c r="B93" s="78" t="str">
        <f t="shared" si="3"/>
        <v/>
      </c>
      <c r="C93" s="19" t="s">
        <v>54</v>
      </c>
      <c r="D93" s="19" t="s">
        <v>394</v>
      </c>
      <c r="E93" s="19">
        <v>42</v>
      </c>
      <c r="F93" s="19" t="s">
        <v>55</v>
      </c>
      <c r="G93" s="19">
        <v>5</v>
      </c>
      <c r="H93" s="19">
        <v>1</v>
      </c>
      <c r="I93" s="19">
        <v>3</v>
      </c>
      <c r="J93" s="19">
        <v>97</v>
      </c>
      <c r="K93" s="19">
        <v>20</v>
      </c>
      <c r="L93" s="19">
        <v>60</v>
      </c>
      <c r="M93" s="19" t="s">
        <v>114</v>
      </c>
      <c r="N93" s="19">
        <v>5000</v>
      </c>
      <c r="O93" s="19">
        <v>10000</v>
      </c>
      <c r="P93" s="19">
        <v>780</v>
      </c>
      <c r="Q93" s="19" t="s">
        <v>57</v>
      </c>
      <c r="R93" s="19">
        <v>390</v>
      </c>
      <c r="S93" s="19">
        <v>20000</v>
      </c>
      <c r="T93" s="19">
        <v>0.03</v>
      </c>
      <c r="U93" s="19">
        <v>0.5</v>
      </c>
      <c r="V93" s="19">
        <v>0.24</v>
      </c>
      <c r="W93" s="19">
        <v>55</v>
      </c>
      <c r="X93" s="93"/>
      <c r="Y93">
        <f t="shared" si="4"/>
        <v>1000</v>
      </c>
      <c r="Z93" t="b">
        <f>IF(N93/G93&gt;=Auswahlhilfe!$C$8,TRUE,FALSE)</f>
        <v>1</v>
      </c>
      <c r="AA93" t="b">
        <f>IF(K93&gt;Auswahlhilfe!$C$7,TRUE,FALSE)</f>
        <v>1</v>
      </c>
      <c r="AB93" t="b">
        <f>IF(Auswahlhilfe!$C$17=F93,TRUE,FALSE)</f>
        <v>0</v>
      </c>
      <c r="AC93" t="b">
        <f>IFERROR(IF(FIND("P2",PGOptionList!D93)&gt;0,TRUE),FALSE)</f>
        <v>0</v>
      </c>
      <c r="AD93" t="b">
        <f>IFERROR(IF(FIND("P1",PGOptionList!D93)&gt;0,TRUE),FALSE)</f>
        <v>0</v>
      </c>
      <c r="AE93" t="b">
        <f>IFERROR(IF(FIND("P0",PGOptionList!D93)&gt;0,TRUE),FALSE)</f>
        <v>1</v>
      </c>
      <c r="AF93" t="b">
        <f>IF(AND(Z93,AA93,AB93,AC93,IF(C93=Auswahlhilfe!$L$7,TRUE,FALSE)),D93,FALSE)</f>
        <v>0</v>
      </c>
      <c r="AG93" t="b">
        <f>IF(AND(Z93,AA93,AB93,AD93,IF(C93=Auswahlhilfe!$L$17,TRUE,FALSE)),D93,FALSE)</f>
        <v>0</v>
      </c>
      <c r="AH93" t="b">
        <f>IF(AND(Z93,AA93,AB93,AE93,IF(C93=Auswahlhilfe!$L$17,TRUE,FALSE)),D93,FALSE)</f>
        <v>0</v>
      </c>
      <c r="AI93" t="s">
        <v>4817</v>
      </c>
      <c r="AJ93" s="90" t="str">
        <f t="shared" si="5"/>
        <v>mailto:info@oxni.ch?subject=Anfrage TB-042-005-S1-P0</v>
      </c>
    </row>
    <row r="94" spans="2:36" x14ac:dyDescent="0.2">
      <c r="B94" s="78" t="str">
        <f t="shared" si="3"/>
        <v/>
      </c>
      <c r="C94" s="19" t="s">
        <v>54</v>
      </c>
      <c r="D94" s="19" t="s">
        <v>395</v>
      </c>
      <c r="E94" s="19">
        <v>42</v>
      </c>
      <c r="F94" s="19" t="s">
        <v>58</v>
      </c>
      <c r="G94" s="19">
        <v>5</v>
      </c>
      <c r="H94" s="19">
        <v>1</v>
      </c>
      <c r="I94" s="19">
        <v>3</v>
      </c>
      <c r="J94" s="19">
        <v>97</v>
      </c>
      <c r="K94" s="19">
        <v>20</v>
      </c>
      <c r="L94" s="19">
        <v>60</v>
      </c>
      <c r="M94" s="19" t="s">
        <v>114</v>
      </c>
      <c r="N94" s="19">
        <v>5000</v>
      </c>
      <c r="O94" s="19">
        <v>10000</v>
      </c>
      <c r="P94" s="19">
        <v>780</v>
      </c>
      <c r="Q94" s="19" t="s">
        <v>57</v>
      </c>
      <c r="R94" s="19">
        <v>390</v>
      </c>
      <c r="S94" s="19">
        <v>20000</v>
      </c>
      <c r="T94" s="19">
        <v>0.03</v>
      </c>
      <c r="U94" s="19">
        <v>0.5</v>
      </c>
      <c r="V94" s="19">
        <v>0.24</v>
      </c>
      <c r="W94" s="19">
        <v>55</v>
      </c>
      <c r="X94" s="93"/>
      <c r="Y94">
        <f t="shared" si="4"/>
        <v>1000</v>
      </c>
      <c r="Z94" t="b">
        <f>IF(N94/G94&gt;=Auswahlhilfe!$C$8,TRUE,FALSE)</f>
        <v>1</v>
      </c>
      <c r="AA94" t="b">
        <f>IF(K94&gt;Auswahlhilfe!$C$7,TRUE,FALSE)</f>
        <v>1</v>
      </c>
      <c r="AB94" t="b">
        <f>IF(Auswahlhilfe!$C$17=F94,TRUE,FALSE)</f>
        <v>1</v>
      </c>
      <c r="AC94" t="b">
        <f>IFERROR(IF(FIND("P2",PGOptionList!D94)&gt;0,TRUE),FALSE)</f>
        <v>0</v>
      </c>
      <c r="AD94" t="b">
        <f>IFERROR(IF(FIND("P1",PGOptionList!D94)&gt;0,TRUE),FALSE)</f>
        <v>0</v>
      </c>
      <c r="AE94" t="b">
        <f>IFERROR(IF(FIND("P0",PGOptionList!D94)&gt;0,TRUE),FALSE)</f>
        <v>1</v>
      </c>
      <c r="AF94" t="b">
        <f>IF(AND(Z94,AA94,AB94,AC94,IF(C94=Auswahlhilfe!$L$7,TRUE,FALSE)),D94,FALSE)</f>
        <v>0</v>
      </c>
      <c r="AG94" t="b">
        <f>IF(AND(Z94,AA94,AB94,AD94,IF(C94=Auswahlhilfe!$L$17,TRUE,FALSE)),D94,FALSE)</f>
        <v>0</v>
      </c>
      <c r="AH94" t="b">
        <f>IF(AND(Z94,AA94,AB94,AE94,IF(C94=Auswahlhilfe!$L$17,TRUE,FALSE)),D94,FALSE)</f>
        <v>0</v>
      </c>
      <c r="AI94" t="s">
        <v>4817</v>
      </c>
      <c r="AJ94" s="90" t="str">
        <f t="shared" si="5"/>
        <v>mailto:info@oxni.ch?subject=Anfrage TB-042-005-S2-P0</v>
      </c>
    </row>
    <row r="95" spans="2:36" x14ac:dyDescent="0.2">
      <c r="B95" s="78" t="str">
        <f t="shared" si="3"/>
        <v/>
      </c>
      <c r="C95" s="19" t="s">
        <v>54</v>
      </c>
      <c r="D95" s="19" t="s">
        <v>396</v>
      </c>
      <c r="E95" s="19">
        <v>42</v>
      </c>
      <c r="F95" s="19" t="s">
        <v>55</v>
      </c>
      <c r="G95" s="19">
        <v>5</v>
      </c>
      <c r="H95" s="19">
        <v>3</v>
      </c>
      <c r="I95" s="19">
        <v>3</v>
      </c>
      <c r="J95" s="19">
        <v>97</v>
      </c>
      <c r="K95" s="19">
        <v>20</v>
      </c>
      <c r="L95" s="19">
        <v>60</v>
      </c>
      <c r="M95" s="19" t="s">
        <v>114</v>
      </c>
      <c r="N95" s="19">
        <v>5000</v>
      </c>
      <c r="O95" s="19">
        <v>10000</v>
      </c>
      <c r="P95" s="19">
        <v>780</v>
      </c>
      <c r="Q95" s="19" t="s">
        <v>57</v>
      </c>
      <c r="R95" s="19">
        <v>390</v>
      </c>
      <c r="S95" s="19">
        <v>20000</v>
      </c>
      <c r="T95" s="19">
        <v>0.03</v>
      </c>
      <c r="U95" s="19">
        <v>0.5</v>
      </c>
      <c r="V95" s="19">
        <v>0.24</v>
      </c>
      <c r="W95" s="19">
        <v>55</v>
      </c>
      <c r="X95" s="93">
        <v>434</v>
      </c>
      <c r="Y95">
        <f t="shared" si="4"/>
        <v>1000</v>
      </c>
      <c r="Z95" t="b">
        <f>IF(N95/G95&gt;=Auswahlhilfe!$C$8,TRUE,FALSE)</f>
        <v>1</v>
      </c>
      <c r="AA95" t="b">
        <f>IF(K95&gt;Auswahlhilfe!$C$7,TRUE,FALSE)</f>
        <v>1</v>
      </c>
      <c r="AB95" t="b">
        <f>IF(Auswahlhilfe!$C$17=F95,TRUE,FALSE)</f>
        <v>0</v>
      </c>
      <c r="AC95" t="b">
        <f>IFERROR(IF(FIND("P2",PGOptionList!D95)&gt;0,TRUE),FALSE)</f>
        <v>0</v>
      </c>
      <c r="AD95" t="b">
        <f>IFERROR(IF(FIND("P1",PGOptionList!D95)&gt;0,TRUE),FALSE)</f>
        <v>1</v>
      </c>
      <c r="AE95" t="b">
        <f>IFERROR(IF(FIND("P0",PGOptionList!D95)&gt;0,TRUE),FALSE)</f>
        <v>0</v>
      </c>
      <c r="AF95" t="b">
        <f>IF(AND(Z95,AA95,AB95,AC95,IF(C95=Auswahlhilfe!$L$7,TRUE,FALSE)),D95,FALSE)</f>
        <v>0</v>
      </c>
      <c r="AG95" t="b">
        <f>IF(AND(Z95,AA95,AB95,AD95,IF(C95=Auswahlhilfe!$L$17,TRUE,FALSE)),D95,FALSE)</f>
        <v>0</v>
      </c>
      <c r="AH95" t="b">
        <f>IF(AND(Z95,AA95,AB95,AE95,IF(C95=Auswahlhilfe!$L$17,TRUE,FALSE)),D95,FALSE)</f>
        <v>0</v>
      </c>
      <c r="AI95" t="s">
        <v>4817</v>
      </c>
      <c r="AJ95" s="90" t="str">
        <f t="shared" si="5"/>
        <v>mailto:info@oxni.ch?subject=Anfrage TB-042-005-S1-P1</v>
      </c>
    </row>
    <row r="96" spans="2:36" x14ac:dyDescent="0.2">
      <c r="B96" s="78" t="str">
        <f t="shared" si="3"/>
        <v/>
      </c>
      <c r="C96" s="19" t="s">
        <v>54</v>
      </c>
      <c r="D96" s="19" t="s">
        <v>397</v>
      </c>
      <c r="E96" s="19">
        <v>42</v>
      </c>
      <c r="F96" s="19" t="s">
        <v>58</v>
      </c>
      <c r="G96" s="19">
        <v>5</v>
      </c>
      <c r="H96" s="19">
        <v>3</v>
      </c>
      <c r="I96" s="19">
        <v>3</v>
      </c>
      <c r="J96" s="19">
        <v>97</v>
      </c>
      <c r="K96" s="19">
        <v>20</v>
      </c>
      <c r="L96" s="19">
        <v>60</v>
      </c>
      <c r="M96" s="19" t="s">
        <v>114</v>
      </c>
      <c r="N96" s="19">
        <v>5000</v>
      </c>
      <c r="O96" s="19">
        <v>10000</v>
      </c>
      <c r="P96" s="19">
        <v>780</v>
      </c>
      <c r="Q96" s="19" t="s">
        <v>57</v>
      </c>
      <c r="R96" s="19">
        <v>390</v>
      </c>
      <c r="S96" s="19">
        <v>20000</v>
      </c>
      <c r="T96" s="19">
        <v>0.03</v>
      </c>
      <c r="U96" s="19">
        <v>0.5</v>
      </c>
      <c r="V96" s="19">
        <v>0.24</v>
      </c>
      <c r="W96" s="19">
        <v>55</v>
      </c>
      <c r="X96" s="93">
        <v>434</v>
      </c>
      <c r="Y96">
        <f t="shared" si="4"/>
        <v>1000</v>
      </c>
      <c r="Z96" t="b">
        <f>IF(N96/G96&gt;=Auswahlhilfe!$C$8,TRUE,FALSE)</f>
        <v>1</v>
      </c>
      <c r="AA96" t="b">
        <f>IF(K96&gt;Auswahlhilfe!$C$7,TRUE,FALSE)</f>
        <v>1</v>
      </c>
      <c r="AB96" t="b">
        <f>IF(Auswahlhilfe!$C$17=F96,TRUE,FALSE)</f>
        <v>1</v>
      </c>
      <c r="AC96" t="b">
        <f>IFERROR(IF(FIND("P2",PGOptionList!D96)&gt;0,TRUE),FALSE)</f>
        <v>0</v>
      </c>
      <c r="AD96" t="b">
        <f>IFERROR(IF(FIND("P1",PGOptionList!D96)&gt;0,TRUE),FALSE)</f>
        <v>1</v>
      </c>
      <c r="AE96" t="b">
        <f>IFERROR(IF(FIND("P0",PGOptionList!D96)&gt;0,TRUE),FALSE)</f>
        <v>0</v>
      </c>
      <c r="AF96" t="b">
        <f>IF(AND(Z96,AA96,AB96,AC96,IF(C96=Auswahlhilfe!$L$7,TRUE,FALSE)),D96,FALSE)</f>
        <v>0</v>
      </c>
      <c r="AG96" t="b">
        <f>IF(AND(Z96,AA96,AB96,AD96,IF(C96=Auswahlhilfe!$L$17,TRUE,FALSE)),D96,FALSE)</f>
        <v>0</v>
      </c>
      <c r="AH96" t="b">
        <f>IF(AND(Z96,AA96,AB96,AE96,IF(C96=Auswahlhilfe!$L$17,TRUE,FALSE)),D96,FALSE)</f>
        <v>0</v>
      </c>
      <c r="AI96" t="s">
        <v>4818</v>
      </c>
      <c r="AJ96" s="90" t="str">
        <f t="shared" si="5"/>
        <v>https://shop.oxni.ch/de/shop/motoren/planetengetriebe/tb-042-005-s2-p1</v>
      </c>
    </row>
    <row r="97" spans="2:36" x14ac:dyDescent="0.2">
      <c r="B97" s="78" t="str">
        <f t="shared" si="3"/>
        <v/>
      </c>
      <c r="C97" s="19" t="s">
        <v>54</v>
      </c>
      <c r="D97" s="19" t="s">
        <v>398</v>
      </c>
      <c r="E97" s="19">
        <v>42</v>
      </c>
      <c r="F97" s="19" t="s">
        <v>55</v>
      </c>
      <c r="G97" s="19">
        <v>5</v>
      </c>
      <c r="H97" s="19">
        <v>5</v>
      </c>
      <c r="I97" s="19">
        <v>3</v>
      </c>
      <c r="J97" s="19">
        <v>97</v>
      </c>
      <c r="K97" s="19">
        <v>20</v>
      </c>
      <c r="L97" s="19">
        <v>60</v>
      </c>
      <c r="M97" s="19" t="s">
        <v>114</v>
      </c>
      <c r="N97" s="19">
        <v>5000</v>
      </c>
      <c r="O97" s="19">
        <v>10000</v>
      </c>
      <c r="P97" s="19">
        <v>780</v>
      </c>
      <c r="Q97" s="19" t="s">
        <v>57</v>
      </c>
      <c r="R97" s="19">
        <v>390</v>
      </c>
      <c r="S97" s="19">
        <v>20000</v>
      </c>
      <c r="T97" s="19">
        <v>0.03</v>
      </c>
      <c r="U97" s="19">
        <v>0.5</v>
      </c>
      <c r="V97" s="19">
        <v>0.24</v>
      </c>
      <c r="W97" s="19">
        <v>55</v>
      </c>
      <c r="X97" s="93">
        <v>385</v>
      </c>
      <c r="Y97">
        <f t="shared" si="4"/>
        <v>1000</v>
      </c>
      <c r="Z97" t="b">
        <f>IF(N97/G97&gt;=Auswahlhilfe!$C$8,TRUE,FALSE)</f>
        <v>1</v>
      </c>
      <c r="AA97" t="b">
        <f>IF(K97&gt;Auswahlhilfe!$C$7,TRUE,FALSE)</f>
        <v>1</v>
      </c>
      <c r="AB97" t="b">
        <f>IF(Auswahlhilfe!$C$17=F97,TRUE,FALSE)</f>
        <v>0</v>
      </c>
      <c r="AC97" t="b">
        <f>IFERROR(IF(FIND("P2",PGOptionList!D97)&gt;0,TRUE),FALSE)</f>
        <v>1</v>
      </c>
      <c r="AD97" t="b">
        <f>IFERROR(IF(FIND("P1",PGOptionList!D97)&gt;0,TRUE),FALSE)</f>
        <v>0</v>
      </c>
      <c r="AE97" t="b">
        <f>IFERROR(IF(FIND("P0",PGOptionList!D97)&gt;0,TRUE),FALSE)</f>
        <v>0</v>
      </c>
      <c r="AF97" t="b">
        <f>IF(AND(Z97,AA97,AB97,AC97,IF(C97=Auswahlhilfe!$L$7,TRUE,FALSE)),D97,FALSE)</f>
        <v>0</v>
      </c>
      <c r="AG97" t="b">
        <f>IF(AND(Z97,AA97,AB97,AD97,IF(C97=Auswahlhilfe!$L$17,TRUE,FALSE)),D97,FALSE)</f>
        <v>0</v>
      </c>
      <c r="AH97" t="b">
        <f>IF(AND(Z97,AA97,AB97,AE97,IF(C97=Auswahlhilfe!$L$17,TRUE,FALSE)),D97,FALSE)</f>
        <v>0</v>
      </c>
      <c r="AI97" t="s">
        <v>4817</v>
      </c>
      <c r="AJ97" s="90" t="str">
        <f t="shared" si="5"/>
        <v>mailto:info@oxni.ch?subject=Anfrage TB-042-005-S1-P2</v>
      </c>
    </row>
    <row r="98" spans="2:36" x14ac:dyDescent="0.2">
      <c r="B98" s="78" t="str">
        <f t="shared" si="3"/>
        <v/>
      </c>
      <c r="C98" s="19" t="s">
        <v>54</v>
      </c>
      <c r="D98" s="19" t="s">
        <v>399</v>
      </c>
      <c r="E98" s="19">
        <v>42</v>
      </c>
      <c r="F98" s="19" t="s">
        <v>58</v>
      </c>
      <c r="G98" s="19">
        <v>5</v>
      </c>
      <c r="H98" s="19">
        <v>5</v>
      </c>
      <c r="I98" s="19">
        <v>3</v>
      </c>
      <c r="J98" s="19">
        <v>97</v>
      </c>
      <c r="K98" s="19">
        <v>20</v>
      </c>
      <c r="L98" s="19">
        <v>60</v>
      </c>
      <c r="M98" s="19" t="s">
        <v>114</v>
      </c>
      <c r="N98" s="19">
        <v>5000</v>
      </c>
      <c r="O98" s="19">
        <v>10000</v>
      </c>
      <c r="P98" s="19">
        <v>780</v>
      </c>
      <c r="Q98" s="19" t="s">
        <v>57</v>
      </c>
      <c r="R98" s="19">
        <v>390</v>
      </c>
      <c r="S98" s="19">
        <v>20000</v>
      </c>
      <c r="T98" s="19">
        <v>0.03</v>
      </c>
      <c r="U98" s="19">
        <v>0.5</v>
      </c>
      <c r="V98" s="19">
        <v>0.24</v>
      </c>
      <c r="W98" s="19">
        <v>55</v>
      </c>
      <c r="X98" s="93">
        <v>385</v>
      </c>
      <c r="Y98">
        <f t="shared" si="4"/>
        <v>1000</v>
      </c>
      <c r="Z98" t="b">
        <f>IF(N98/G98&gt;=Auswahlhilfe!$C$8,TRUE,FALSE)</f>
        <v>1</v>
      </c>
      <c r="AA98" t="b">
        <f>IF(K98&gt;Auswahlhilfe!$C$7,TRUE,FALSE)</f>
        <v>1</v>
      </c>
      <c r="AB98" t="b">
        <f>IF(Auswahlhilfe!$C$17=F98,TRUE,FALSE)</f>
        <v>1</v>
      </c>
      <c r="AC98" t="b">
        <f>IFERROR(IF(FIND("P2",PGOptionList!D98)&gt;0,TRUE),FALSE)</f>
        <v>1</v>
      </c>
      <c r="AD98" t="b">
        <f>IFERROR(IF(FIND("P1",PGOptionList!D98)&gt;0,TRUE),FALSE)</f>
        <v>0</v>
      </c>
      <c r="AE98" t="b">
        <f>IFERROR(IF(FIND("P0",PGOptionList!D98)&gt;0,TRUE),FALSE)</f>
        <v>0</v>
      </c>
      <c r="AF98" t="b">
        <f>IF(AND(Z98,AA98,AB98,AC98,IF(C98=Auswahlhilfe!$L$7,TRUE,FALSE)),D98,FALSE)</f>
        <v>0</v>
      </c>
      <c r="AG98" t="b">
        <f>IF(AND(Z98,AA98,AB98,AD98,IF(C98=Auswahlhilfe!$L$17,TRUE,FALSE)),D98,FALSE)</f>
        <v>0</v>
      </c>
      <c r="AH98" t="b">
        <f>IF(AND(Z98,AA98,AB98,AE98,IF(C98=Auswahlhilfe!$L$17,TRUE,FALSE)),D98,FALSE)</f>
        <v>0</v>
      </c>
      <c r="AI98" t="s">
        <v>4818</v>
      </c>
      <c r="AJ98" s="90" t="str">
        <f t="shared" si="5"/>
        <v>https://shop.oxni.ch/de/shop/motoren/planetengetriebe/tb-042-005-s2-p2</v>
      </c>
    </row>
    <row r="99" spans="2:36" x14ac:dyDescent="0.2">
      <c r="B99" s="78" t="str">
        <f t="shared" si="3"/>
        <v/>
      </c>
      <c r="C99" s="19" t="s">
        <v>54</v>
      </c>
      <c r="D99" s="19" t="s">
        <v>400</v>
      </c>
      <c r="E99" s="19">
        <v>42</v>
      </c>
      <c r="F99" s="19" t="s">
        <v>55</v>
      </c>
      <c r="G99" s="19">
        <v>4</v>
      </c>
      <c r="H99" s="19">
        <v>1</v>
      </c>
      <c r="I99" s="19">
        <v>3</v>
      </c>
      <c r="J99" s="19">
        <v>97</v>
      </c>
      <c r="K99" s="19">
        <v>19</v>
      </c>
      <c r="L99" s="19">
        <v>57</v>
      </c>
      <c r="M99" s="19" t="s">
        <v>60</v>
      </c>
      <c r="N99" s="19">
        <v>5000</v>
      </c>
      <c r="O99" s="19">
        <v>10000</v>
      </c>
      <c r="P99" s="19">
        <v>780</v>
      </c>
      <c r="Q99" s="19" t="s">
        <v>57</v>
      </c>
      <c r="R99" s="19">
        <v>390</v>
      </c>
      <c r="S99" s="19">
        <v>20000</v>
      </c>
      <c r="T99" s="19">
        <v>0.03</v>
      </c>
      <c r="U99" s="19">
        <v>0.5</v>
      </c>
      <c r="V99" s="19">
        <v>0.24</v>
      </c>
      <c r="W99" s="19">
        <v>55</v>
      </c>
      <c r="X99" s="93"/>
      <c r="Y99">
        <f t="shared" si="4"/>
        <v>1250</v>
      </c>
      <c r="Z99" t="b">
        <f>IF(N99/G99&gt;=Auswahlhilfe!$C$8,TRUE,FALSE)</f>
        <v>1</v>
      </c>
      <c r="AA99" t="b">
        <f>IF(K99&gt;Auswahlhilfe!$C$7,TRUE,FALSE)</f>
        <v>1</v>
      </c>
      <c r="AB99" t="b">
        <f>IF(Auswahlhilfe!$C$17=F99,TRUE,FALSE)</f>
        <v>0</v>
      </c>
      <c r="AC99" t="b">
        <f>IFERROR(IF(FIND("P2",PGOptionList!D99)&gt;0,TRUE),FALSE)</f>
        <v>0</v>
      </c>
      <c r="AD99" t="b">
        <f>IFERROR(IF(FIND("P1",PGOptionList!D99)&gt;0,TRUE),FALSE)</f>
        <v>0</v>
      </c>
      <c r="AE99" t="b">
        <f>IFERROR(IF(FIND("P0",PGOptionList!D99)&gt;0,TRUE),FALSE)</f>
        <v>1</v>
      </c>
      <c r="AF99" t="b">
        <f>IF(AND(Z99,AA99,AB99,AC99,IF(C99=Auswahlhilfe!$L$7,TRUE,FALSE)),D99,FALSE)</f>
        <v>0</v>
      </c>
      <c r="AG99" t="b">
        <f>IF(AND(Z99,AA99,AB99,AD99,IF(C99=Auswahlhilfe!$L$17,TRUE,FALSE)),D99,FALSE)</f>
        <v>0</v>
      </c>
      <c r="AH99" t="b">
        <f>IF(AND(Z99,AA99,AB99,AE99,IF(C99=Auswahlhilfe!$L$17,TRUE,FALSE)),D99,FALSE)</f>
        <v>0</v>
      </c>
      <c r="AI99" t="s">
        <v>4817</v>
      </c>
      <c r="AJ99" s="90" t="str">
        <f t="shared" si="5"/>
        <v>mailto:info@oxni.ch?subject=Anfrage TB-042-004-S1-P0</v>
      </c>
    </row>
    <row r="100" spans="2:36" x14ac:dyDescent="0.2">
      <c r="B100" s="78" t="str">
        <f t="shared" si="3"/>
        <v/>
      </c>
      <c r="C100" s="19" t="s">
        <v>54</v>
      </c>
      <c r="D100" s="19" t="s">
        <v>401</v>
      </c>
      <c r="E100" s="19">
        <v>42</v>
      </c>
      <c r="F100" s="19" t="s">
        <v>58</v>
      </c>
      <c r="G100" s="19">
        <v>4</v>
      </c>
      <c r="H100" s="19">
        <v>1</v>
      </c>
      <c r="I100" s="19">
        <v>3</v>
      </c>
      <c r="J100" s="19">
        <v>97</v>
      </c>
      <c r="K100" s="19">
        <v>19</v>
      </c>
      <c r="L100" s="19">
        <v>57</v>
      </c>
      <c r="M100" s="19" t="s">
        <v>60</v>
      </c>
      <c r="N100" s="19">
        <v>5000</v>
      </c>
      <c r="O100" s="19">
        <v>10000</v>
      </c>
      <c r="P100" s="19">
        <v>780</v>
      </c>
      <c r="Q100" s="19" t="s">
        <v>57</v>
      </c>
      <c r="R100" s="19">
        <v>390</v>
      </c>
      <c r="S100" s="19">
        <v>20000</v>
      </c>
      <c r="T100" s="19">
        <v>0.03</v>
      </c>
      <c r="U100" s="19">
        <v>0.5</v>
      </c>
      <c r="V100" s="19">
        <v>0.24</v>
      </c>
      <c r="W100" s="19">
        <v>55</v>
      </c>
      <c r="X100" s="93"/>
      <c r="Y100">
        <f t="shared" si="4"/>
        <v>1250</v>
      </c>
      <c r="Z100" t="b">
        <f>IF(N100/G100&gt;=Auswahlhilfe!$C$8,TRUE,FALSE)</f>
        <v>1</v>
      </c>
      <c r="AA100" t="b">
        <f>IF(K100&gt;Auswahlhilfe!$C$7,TRUE,FALSE)</f>
        <v>1</v>
      </c>
      <c r="AB100" t="b">
        <f>IF(Auswahlhilfe!$C$17=F100,TRUE,FALSE)</f>
        <v>1</v>
      </c>
      <c r="AC100" t="b">
        <f>IFERROR(IF(FIND("P2",PGOptionList!D100)&gt;0,TRUE),FALSE)</f>
        <v>0</v>
      </c>
      <c r="AD100" t="b">
        <f>IFERROR(IF(FIND("P1",PGOptionList!D100)&gt;0,TRUE),FALSE)</f>
        <v>0</v>
      </c>
      <c r="AE100" t="b">
        <f>IFERROR(IF(FIND("P0",PGOptionList!D100)&gt;0,TRUE),FALSE)</f>
        <v>1</v>
      </c>
      <c r="AF100" t="b">
        <f>IF(AND(Z100,AA100,AB100,AC100,IF(C100=Auswahlhilfe!$L$7,TRUE,FALSE)),D100,FALSE)</f>
        <v>0</v>
      </c>
      <c r="AG100" t="b">
        <f>IF(AND(Z100,AA100,AB100,AD100,IF(C100=Auswahlhilfe!$L$17,TRUE,FALSE)),D100,FALSE)</f>
        <v>0</v>
      </c>
      <c r="AH100" t="b">
        <f>IF(AND(Z100,AA100,AB100,AE100,IF(C100=Auswahlhilfe!$L$17,TRUE,FALSE)),D100,FALSE)</f>
        <v>0</v>
      </c>
      <c r="AI100" t="s">
        <v>4817</v>
      </c>
      <c r="AJ100" s="90" t="str">
        <f t="shared" si="5"/>
        <v>mailto:info@oxni.ch?subject=Anfrage TB-042-004-S2-P0</v>
      </c>
    </row>
    <row r="101" spans="2:36" x14ac:dyDescent="0.2">
      <c r="B101" s="78" t="str">
        <f t="shared" si="3"/>
        <v/>
      </c>
      <c r="C101" s="19" t="s">
        <v>54</v>
      </c>
      <c r="D101" s="19" t="s">
        <v>402</v>
      </c>
      <c r="E101" s="19">
        <v>42</v>
      </c>
      <c r="F101" s="19" t="s">
        <v>55</v>
      </c>
      <c r="G101" s="19">
        <v>4</v>
      </c>
      <c r="H101" s="19">
        <v>3</v>
      </c>
      <c r="I101" s="19">
        <v>3</v>
      </c>
      <c r="J101" s="19">
        <v>97</v>
      </c>
      <c r="K101" s="19">
        <v>19</v>
      </c>
      <c r="L101" s="19">
        <v>57</v>
      </c>
      <c r="M101" s="19" t="s">
        <v>60</v>
      </c>
      <c r="N101" s="19">
        <v>5000</v>
      </c>
      <c r="O101" s="19">
        <v>10000</v>
      </c>
      <c r="P101" s="19">
        <v>780</v>
      </c>
      <c r="Q101" s="19" t="s">
        <v>57</v>
      </c>
      <c r="R101" s="19">
        <v>390</v>
      </c>
      <c r="S101" s="19">
        <v>20000</v>
      </c>
      <c r="T101" s="19">
        <v>0.03</v>
      </c>
      <c r="U101" s="19">
        <v>0.5</v>
      </c>
      <c r="V101" s="19">
        <v>0.24</v>
      </c>
      <c r="W101" s="19">
        <v>55</v>
      </c>
      <c r="X101" s="93">
        <v>434</v>
      </c>
      <c r="Y101">
        <f t="shared" si="4"/>
        <v>1250</v>
      </c>
      <c r="Z101" t="b">
        <f>IF(N101/G101&gt;=Auswahlhilfe!$C$8,TRUE,FALSE)</f>
        <v>1</v>
      </c>
      <c r="AA101" t="b">
        <f>IF(K101&gt;Auswahlhilfe!$C$7,TRUE,FALSE)</f>
        <v>1</v>
      </c>
      <c r="AB101" t="b">
        <f>IF(Auswahlhilfe!$C$17=F101,TRUE,FALSE)</f>
        <v>0</v>
      </c>
      <c r="AC101" t="b">
        <f>IFERROR(IF(FIND("P2",PGOptionList!D101)&gt;0,TRUE),FALSE)</f>
        <v>0</v>
      </c>
      <c r="AD101" t="b">
        <f>IFERROR(IF(FIND("P1",PGOptionList!D101)&gt;0,TRUE),FALSE)</f>
        <v>1</v>
      </c>
      <c r="AE101" t="b">
        <f>IFERROR(IF(FIND("P0",PGOptionList!D101)&gt;0,TRUE),FALSE)</f>
        <v>0</v>
      </c>
      <c r="AF101" t="b">
        <f>IF(AND(Z101,AA101,AB101,AC101,IF(C101=Auswahlhilfe!$L$7,TRUE,FALSE)),D101,FALSE)</f>
        <v>0</v>
      </c>
      <c r="AG101" t="b">
        <f>IF(AND(Z101,AA101,AB101,AD101,IF(C101=Auswahlhilfe!$L$17,TRUE,FALSE)),D101,FALSE)</f>
        <v>0</v>
      </c>
      <c r="AH101" t="b">
        <f>IF(AND(Z101,AA101,AB101,AE101,IF(C101=Auswahlhilfe!$L$17,TRUE,FALSE)),D101,FALSE)</f>
        <v>0</v>
      </c>
      <c r="AI101" t="s">
        <v>4817</v>
      </c>
      <c r="AJ101" s="90" t="str">
        <f t="shared" si="5"/>
        <v>mailto:info@oxni.ch?subject=Anfrage TB-042-004-S1-P1</v>
      </c>
    </row>
    <row r="102" spans="2:36" x14ac:dyDescent="0.2">
      <c r="B102" s="78" t="str">
        <f t="shared" si="3"/>
        <v/>
      </c>
      <c r="C102" s="19" t="s">
        <v>54</v>
      </c>
      <c r="D102" s="19" t="s">
        <v>403</v>
      </c>
      <c r="E102" s="19">
        <v>42</v>
      </c>
      <c r="F102" s="19" t="s">
        <v>58</v>
      </c>
      <c r="G102" s="19">
        <v>4</v>
      </c>
      <c r="H102" s="19">
        <v>3</v>
      </c>
      <c r="I102" s="19">
        <v>3</v>
      </c>
      <c r="J102" s="19">
        <v>97</v>
      </c>
      <c r="K102" s="19">
        <v>19</v>
      </c>
      <c r="L102" s="19">
        <v>57</v>
      </c>
      <c r="M102" s="19" t="s">
        <v>60</v>
      </c>
      <c r="N102" s="19">
        <v>5000</v>
      </c>
      <c r="O102" s="19">
        <v>10000</v>
      </c>
      <c r="P102" s="19">
        <v>780</v>
      </c>
      <c r="Q102" s="19" t="s">
        <v>57</v>
      </c>
      <c r="R102" s="19">
        <v>390</v>
      </c>
      <c r="S102" s="19">
        <v>20000</v>
      </c>
      <c r="T102" s="19">
        <v>0.03</v>
      </c>
      <c r="U102" s="19">
        <v>0.5</v>
      </c>
      <c r="V102" s="19">
        <v>0.24</v>
      </c>
      <c r="W102" s="19">
        <v>55</v>
      </c>
      <c r="X102" s="93">
        <v>434</v>
      </c>
      <c r="Y102">
        <f t="shared" si="4"/>
        <v>1250</v>
      </c>
      <c r="Z102" t="b">
        <f>IF(N102/G102&gt;=Auswahlhilfe!$C$8,TRUE,FALSE)</f>
        <v>1</v>
      </c>
      <c r="AA102" t="b">
        <f>IF(K102&gt;Auswahlhilfe!$C$7,TRUE,FALSE)</f>
        <v>1</v>
      </c>
      <c r="AB102" t="b">
        <f>IF(Auswahlhilfe!$C$17=F102,TRUE,FALSE)</f>
        <v>1</v>
      </c>
      <c r="AC102" t="b">
        <f>IFERROR(IF(FIND("P2",PGOptionList!D102)&gt;0,TRUE),FALSE)</f>
        <v>0</v>
      </c>
      <c r="AD102" t="b">
        <f>IFERROR(IF(FIND("P1",PGOptionList!D102)&gt;0,TRUE),FALSE)</f>
        <v>1</v>
      </c>
      <c r="AE102" t="b">
        <f>IFERROR(IF(FIND("P0",PGOptionList!D102)&gt;0,TRUE),FALSE)</f>
        <v>0</v>
      </c>
      <c r="AF102" t="b">
        <f>IF(AND(Z102,AA102,AB102,AC102,IF(C102=Auswahlhilfe!$L$7,TRUE,FALSE)),D102,FALSE)</f>
        <v>0</v>
      </c>
      <c r="AG102" t="b">
        <f>IF(AND(Z102,AA102,AB102,AD102,IF(C102=Auswahlhilfe!$L$17,TRUE,FALSE)),D102,FALSE)</f>
        <v>0</v>
      </c>
      <c r="AH102" t="b">
        <f>IF(AND(Z102,AA102,AB102,AE102,IF(C102=Auswahlhilfe!$L$17,TRUE,FALSE)),D102,FALSE)</f>
        <v>0</v>
      </c>
      <c r="AI102" t="s">
        <v>4818</v>
      </c>
      <c r="AJ102" s="90" t="str">
        <f t="shared" si="5"/>
        <v>https://shop.oxni.ch/de/shop/motoren/planetengetriebe/tb-042-004-s2-p1</v>
      </c>
    </row>
    <row r="103" spans="2:36" x14ac:dyDescent="0.2">
      <c r="B103" s="78" t="str">
        <f t="shared" si="3"/>
        <v/>
      </c>
      <c r="C103" s="19" t="s">
        <v>54</v>
      </c>
      <c r="D103" s="19" t="s">
        <v>404</v>
      </c>
      <c r="E103" s="19">
        <v>42</v>
      </c>
      <c r="F103" s="19" t="s">
        <v>55</v>
      </c>
      <c r="G103" s="19">
        <v>4</v>
      </c>
      <c r="H103" s="19">
        <v>5</v>
      </c>
      <c r="I103" s="19">
        <v>3</v>
      </c>
      <c r="J103" s="19">
        <v>97</v>
      </c>
      <c r="K103" s="19">
        <v>19</v>
      </c>
      <c r="L103" s="19">
        <v>57</v>
      </c>
      <c r="M103" s="19" t="s">
        <v>60</v>
      </c>
      <c r="N103" s="19">
        <v>5000</v>
      </c>
      <c r="O103" s="19">
        <v>10000</v>
      </c>
      <c r="P103" s="19">
        <v>780</v>
      </c>
      <c r="Q103" s="19" t="s">
        <v>57</v>
      </c>
      <c r="R103" s="19">
        <v>390</v>
      </c>
      <c r="S103" s="19">
        <v>20000</v>
      </c>
      <c r="T103" s="19">
        <v>0.03</v>
      </c>
      <c r="U103" s="19">
        <v>0.5</v>
      </c>
      <c r="V103" s="19">
        <v>0.24</v>
      </c>
      <c r="W103" s="19">
        <v>55</v>
      </c>
      <c r="X103" s="93">
        <v>385</v>
      </c>
      <c r="Y103">
        <f t="shared" si="4"/>
        <v>1250</v>
      </c>
      <c r="Z103" t="b">
        <f>IF(N103/G103&gt;=Auswahlhilfe!$C$8,TRUE,FALSE)</f>
        <v>1</v>
      </c>
      <c r="AA103" t="b">
        <f>IF(K103&gt;Auswahlhilfe!$C$7,TRUE,FALSE)</f>
        <v>1</v>
      </c>
      <c r="AB103" t="b">
        <f>IF(Auswahlhilfe!$C$17=F103,TRUE,FALSE)</f>
        <v>0</v>
      </c>
      <c r="AC103" t="b">
        <f>IFERROR(IF(FIND("P2",PGOptionList!D103)&gt;0,TRUE),FALSE)</f>
        <v>1</v>
      </c>
      <c r="AD103" t="b">
        <f>IFERROR(IF(FIND("P1",PGOptionList!D103)&gt;0,TRUE),FALSE)</f>
        <v>0</v>
      </c>
      <c r="AE103" t="b">
        <f>IFERROR(IF(FIND("P0",PGOptionList!D103)&gt;0,TRUE),FALSE)</f>
        <v>0</v>
      </c>
      <c r="AF103" t="b">
        <f>IF(AND(Z103,AA103,AB103,AC103,IF(C103=Auswahlhilfe!$L$7,TRUE,FALSE)),D103,FALSE)</f>
        <v>0</v>
      </c>
      <c r="AG103" t="b">
        <f>IF(AND(Z103,AA103,AB103,AD103,IF(C103=Auswahlhilfe!$L$17,TRUE,FALSE)),D103,FALSE)</f>
        <v>0</v>
      </c>
      <c r="AH103" t="b">
        <f>IF(AND(Z103,AA103,AB103,AE103,IF(C103=Auswahlhilfe!$L$17,TRUE,FALSE)),D103,FALSE)</f>
        <v>0</v>
      </c>
      <c r="AI103" t="s">
        <v>4817</v>
      </c>
      <c r="AJ103" s="90" t="str">
        <f t="shared" si="5"/>
        <v>mailto:info@oxni.ch?subject=Anfrage TB-042-004-S1-P2</v>
      </c>
    </row>
    <row r="104" spans="2:36" x14ac:dyDescent="0.2">
      <c r="B104" s="78" t="str">
        <f t="shared" si="3"/>
        <v/>
      </c>
      <c r="C104" s="19" t="s">
        <v>54</v>
      </c>
      <c r="D104" s="19" t="s">
        <v>405</v>
      </c>
      <c r="E104" s="19">
        <v>42</v>
      </c>
      <c r="F104" s="19" t="s">
        <v>58</v>
      </c>
      <c r="G104" s="19">
        <v>4</v>
      </c>
      <c r="H104" s="19">
        <v>5</v>
      </c>
      <c r="I104" s="19">
        <v>3</v>
      </c>
      <c r="J104" s="19">
        <v>97</v>
      </c>
      <c r="K104" s="19">
        <v>19</v>
      </c>
      <c r="L104" s="19">
        <v>57</v>
      </c>
      <c r="M104" s="19" t="s">
        <v>60</v>
      </c>
      <c r="N104" s="19">
        <v>5000</v>
      </c>
      <c r="O104" s="19">
        <v>10000</v>
      </c>
      <c r="P104" s="19">
        <v>780</v>
      </c>
      <c r="Q104" s="19" t="s">
        <v>57</v>
      </c>
      <c r="R104" s="19">
        <v>390</v>
      </c>
      <c r="S104" s="19">
        <v>20000</v>
      </c>
      <c r="T104" s="19">
        <v>0.03</v>
      </c>
      <c r="U104" s="19">
        <v>0.5</v>
      </c>
      <c r="V104" s="19">
        <v>0.24</v>
      </c>
      <c r="W104" s="19">
        <v>55</v>
      </c>
      <c r="X104" s="93">
        <v>385</v>
      </c>
      <c r="Y104">
        <f t="shared" si="4"/>
        <v>1250</v>
      </c>
      <c r="Z104" t="b">
        <f>IF(N104/G104&gt;=Auswahlhilfe!$C$8,TRUE,FALSE)</f>
        <v>1</v>
      </c>
      <c r="AA104" t="b">
        <f>IF(K104&gt;Auswahlhilfe!$C$7,TRUE,FALSE)</f>
        <v>1</v>
      </c>
      <c r="AB104" t="b">
        <f>IF(Auswahlhilfe!$C$17=F104,TRUE,FALSE)</f>
        <v>1</v>
      </c>
      <c r="AC104" t="b">
        <f>IFERROR(IF(FIND("P2",PGOptionList!D104)&gt;0,TRUE),FALSE)</f>
        <v>1</v>
      </c>
      <c r="AD104" t="b">
        <f>IFERROR(IF(FIND("P1",PGOptionList!D104)&gt;0,TRUE),FALSE)</f>
        <v>0</v>
      </c>
      <c r="AE104" t="b">
        <f>IFERROR(IF(FIND("P0",PGOptionList!D104)&gt;0,TRUE),FALSE)</f>
        <v>0</v>
      </c>
      <c r="AF104" t="b">
        <f>IF(AND(Z104,AA104,AB104,AC104,IF(C104=Auswahlhilfe!$L$7,TRUE,FALSE)),D104,FALSE)</f>
        <v>0</v>
      </c>
      <c r="AG104" t="b">
        <f>IF(AND(Z104,AA104,AB104,AD104,IF(C104=Auswahlhilfe!$L$17,TRUE,FALSE)),D104,FALSE)</f>
        <v>0</v>
      </c>
      <c r="AH104" t="b">
        <f>IF(AND(Z104,AA104,AB104,AE104,IF(C104=Auswahlhilfe!$L$17,TRUE,FALSE)),D104,FALSE)</f>
        <v>0</v>
      </c>
      <c r="AI104" t="s">
        <v>4818</v>
      </c>
      <c r="AJ104" s="90" t="str">
        <f t="shared" si="5"/>
        <v>https://shop.oxni.ch/de/shop/motoren/planetengetriebe/tb-042-004-s2-p2</v>
      </c>
    </row>
    <row r="105" spans="2:36" x14ac:dyDescent="0.2">
      <c r="B105" s="78" t="str">
        <f t="shared" si="3"/>
        <v/>
      </c>
      <c r="C105" s="19" t="s">
        <v>54</v>
      </c>
      <c r="D105" s="19" t="s">
        <v>406</v>
      </c>
      <c r="E105" s="19">
        <v>60</v>
      </c>
      <c r="F105" s="19" t="s">
        <v>55</v>
      </c>
      <c r="G105" s="19">
        <v>100</v>
      </c>
      <c r="H105" s="19">
        <v>3</v>
      </c>
      <c r="I105" s="19">
        <v>7</v>
      </c>
      <c r="J105" s="19">
        <v>94</v>
      </c>
      <c r="K105" s="19">
        <v>42</v>
      </c>
      <c r="L105" s="19">
        <v>126</v>
      </c>
      <c r="M105" s="19" t="s">
        <v>68</v>
      </c>
      <c r="N105" s="19">
        <v>5000</v>
      </c>
      <c r="O105" s="19">
        <v>1000</v>
      </c>
      <c r="P105" s="19">
        <v>1530</v>
      </c>
      <c r="Q105" s="19" t="s">
        <v>57</v>
      </c>
      <c r="R105" s="19">
        <v>765</v>
      </c>
      <c r="S105" s="19">
        <v>20000</v>
      </c>
      <c r="T105" s="19">
        <v>0.13</v>
      </c>
      <c r="U105" s="19">
        <v>1.9</v>
      </c>
      <c r="V105" s="19">
        <v>0.24</v>
      </c>
      <c r="W105" s="19">
        <v>60</v>
      </c>
      <c r="X105" s="93"/>
      <c r="Y105">
        <f t="shared" si="4"/>
        <v>50</v>
      </c>
      <c r="Z105" t="b">
        <f>IF(N105/G105&gt;=Auswahlhilfe!$C$8,TRUE,FALSE)</f>
        <v>1</v>
      </c>
      <c r="AA105" t="b">
        <f>IF(K105&gt;Auswahlhilfe!$C$7,TRUE,FALSE)</f>
        <v>1</v>
      </c>
      <c r="AB105" t="b">
        <f>IF(Auswahlhilfe!$C$17=F105,TRUE,FALSE)</f>
        <v>0</v>
      </c>
      <c r="AC105" t="b">
        <f>IFERROR(IF(FIND("P2",PGOptionList!D105)&gt;0,TRUE),FALSE)</f>
        <v>0</v>
      </c>
      <c r="AD105" t="b">
        <f>IFERROR(IF(FIND("P1",PGOptionList!D105)&gt;0,TRUE),FALSE)</f>
        <v>0</v>
      </c>
      <c r="AE105" t="b">
        <f>IFERROR(IF(FIND("P0",PGOptionList!D105)&gt;0,TRUE),FALSE)</f>
        <v>1</v>
      </c>
      <c r="AF105" t="b">
        <f>IF(AND(Z105,AA105,AB105,AC105,IF(C105=Auswahlhilfe!$L$7,TRUE,FALSE)),D105,FALSE)</f>
        <v>0</v>
      </c>
      <c r="AG105" t="b">
        <f>IF(AND(Z105,AA105,AB105,AD105,IF(C105=Auswahlhilfe!$L$17,TRUE,FALSE)),D105,FALSE)</f>
        <v>0</v>
      </c>
      <c r="AH105" t="b">
        <f>IF(AND(Z105,AA105,AB105,AE105,IF(C105=Auswahlhilfe!$L$17,TRUE,FALSE)),D105,FALSE)</f>
        <v>0</v>
      </c>
      <c r="AI105" t="s">
        <v>4817</v>
      </c>
      <c r="AJ105" s="90" t="str">
        <f t="shared" si="5"/>
        <v>mailto:info@oxni.ch?subject=Anfrage TB-060-100-S1-P0</v>
      </c>
    </row>
    <row r="106" spans="2:36" x14ac:dyDescent="0.2">
      <c r="B106" s="78" t="str">
        <f t="shared" si="3"/>
        <v/>
      </c>
      <c r="C106" s="19" t="s">
        <v>54</v>
      </c>
      <c r="D106" s="19" t="s">
        <v>407</v>
      </c>
      <c r="E106" s="19">
        <v>60</v>
      </c>
      <c r="F106" s="19" t="s">
        <v>58</v>
      </c>
      <c r="G106" s="19">
        <v>100</v>
      </c>
      <c r="H106" s="19">
        <v>3</v>
      </c>
      <c r="I106" s="19">
        <v>7</v>
      </c>
      <c r="J106" s="19">
        <v>94</v>
      </c>
      <c r="K106" s="19">
        <v>42</v>
      </c>
      <c r="L106" s="19">
        <v>126</v>
      </c>
      <c r="M106" s="19" t="s">
        <v>68</v>
      </c>
      <c r="N106" s="19">
        <v>5000</v>
      </c>
      <c r="O106" s="19">
        <v>1000</v>
      </c>
      <c r="P106" s="19">
        <v>1530</v>
      </c>
      <c r="Q106" s="19" t="s">
        <v>57</v>
      </c>
      <c r="R106" s="19">
        <v>765</v>
      </c>
      <c r="S106" s="19">
        <v>20000</v>
      </c>
      <c r="T106" s="19">
        <v>0.13</v>
      </c>
      <c r="U106" s="19">
        <v>1.9</v>
      </c>
      <c r="V106" s="19">
        <v>0.24</v>
      </c>
      <c r="W106" s="19">
        <v>60</v>
      </c>
      <c r="X106" s="93"/>
      <c r="Y106">
        <f t="shared" si="4"/>
        <v>50</v>
      </c>
      <c r="Z106" t="b">
        <f>IF(N106/G106&gt;=Auswahlhilfe!$C$8,TRUE,FALSE)</f>
        <v>1</v>
      </c>
      <c r="AA106" t="b">
        <f>IF(K106&gt;Auswahlhilfe!$C$7,TRUE,FALSE)</f>
        <v>1</v>
      </c>
      <c r="AB106" t="b">
        <f>IF(Auswahlhilfe!$C$17=F106,TRUE,FALSE)</f>
        <v>1</v>
      </c>
      <c r="AC106" t="b">
        <f>IFERROR(IF(FIND("P2",PGOptionList!D106)&gt;0,TRUE),FALSE)</f>
        <v>0</v>
      </c>
      <c r="AD106" t="b">
        <f>IFERROR(IF(FIND("P1",PGOptionList!D106)&gt;0,TRUE),FALSE)</f>
        <v>0</v>
      </c>
      <c r="AE106" t="b">
        <f>IFERROR(IF(FIND("P0",PGOptionList!D106)&gt;0,TRUE),FALSE)</f>
        <v>1</v>
      </c>
      <c r="AF106" t="b">
        <f>IF(AND(Z106,AA106,AB106,AC106,IF(C106=Auswahlhilfe!$L$7,TRUE,FALSE)),D106,FALSE)</f>
        <v>0</v>
      </c>
      <c r="AG106" t="b">
        <f>IF(AND(Z106,AA106,AB106,AD106,IF(C106=Auswahlhilfe!$L$17,TRUE,FALSE)),D106,FALSE)</f>
        <v>0</v>
      </c>
      <c r="AH106" t="b">
        <f>IF(AND(Z106,AA106,AB106,AE106,IF(C106=Auswahlhilfe!$L$17,TRUE,FALSE)),D106,FALSE)</f>
        <v>0</v>
      </c>
      <c r="AI106" t="s">
        <v>4817</v>
      </c>
      <c r="AJ106" s="90" t="str">
        <f t="shared" si="5"/>
        <v>mailto:info@oxni.ch?subject=Anfrage TB-060-100-S2-P0</v>
      </c>
    </row>
    <row r="107" spans="2:36" x14ac:dyDescent="0.2">
      <c r="B107" s="78" t="str">
        <f t="shared" si="3"/>
        <v/>
      </c>
      <c r="C107" s="19" t="s">
        <v>54</v>
      </c>
      <c r="D107" s="19" t="s">
        <v>408</v>
      </c>
      <c r="E107" s="19">
        <v>60</v>
      </c>
      <c r="F107" s="19" t="s">
        <v>55</v>
      </c>
      <c r="G107" s="19">
        <v>100</v>
      </c>
      <c r="H107" s="19">
        <v>5</v>
      </c>
      <c r="I107" s="19">
        <v>7</v>
      </c>
      <c r="J107" s="19">
        <v>94</v>
      </c>
      <c r="K107" s="19">
        <v>42</v>
      </c>
      <c r="L107" s="19">
        <v>126</v>
      </c>
      <c r="M107" s="19" t="s">
        <v>68</v>
      </c>
      <c r="N107" s="19">
        <v>5000</v>
      </c>
      <c r="O107" s="19">
        <v>1000</v>
      </c>
      <c r="P107" s="19">
        <v>1530</v>
      </c>
      <c r="Q107" s="19" t="s">
        <v>57</v>
      </c>
      <c r="R107" s="19">
        <v>765</v>
      </c>
      <c r="S107" s="19">
        <v>20000</v>
      </c>
      <c r="T107" s="19">
        <v>0.13</v>
      </c>
      <c r="U107" s="19">
        <v>1.9</v>
      </c>
      <c r="V107" s="19">
        <v>0.24</v>
      </c>
      <c r="W107" s="19">
        <v>60</v>
      </c>
      <c r="X107" s="93">
        <v>613</v>
      </c>
      <c r="Y107">
        <f t="shared" si="4"/>
        <v>50</v>
      </c>
      <c r="Z107" t="b">
        <f>IF(N107/G107&gt;=Auswahlhilfe!$C$8,TRUE,FALSE)</f>
        <v>1</v>
      </c>
      <c r="AA107" t="b">
        <f>IF(K107&gt;Auswahlhilfe!$C$7,TRUE,FALSE)</f>
        <v>1</v>
      </c>
      <c r="AB107" t="b">
        <f>IF(Auswahlhilfe!$C$17=F107,TRUE,FALSE)</f>
        <v>0</v>
      </c>
      <c r="AC107" t="b">
        <f>IFERROR(IF(FIND("P2",PGOptionList!D107)&gt;0,TRUE),FALSE)</f>
        <v>0</v>
      </c>
      <c r="AD107" t="b">
        <f>IFERROR(IF(FIND("P1",PGOptionList!D107)&gt;0,TRUE),FALSE)</f>
        <v>1</v>
      </c>
      <c r="AE107" t="b">
        <f>IFERROR(IF(FIND("P0",PGOptionList!D107)&gt;0,TRUE),FALSE)</f>
        <v>0</v>
      </c>
      <c r="AF107" t="b">
        <f>IF(AND(Z107,AA107,AB107,AC107,IF(C107=Auswahlhilfe!$L$7,TRUE,FALSE)),D107,FALSE)</f>
        <v>0</v>
      </c>
      <c r="AG107" t="b">
        <f>IF(AND(Z107,AA107,AB107,AD107,IF(C107=Auswahlhilfe!$L$17,TRUE,FALSE)),D107,FALSE)</f>
        <v>0</v>
      </c>
      <c r="AH107" t="b">
        <f>IF(AND(Z107,AA107,AB107,AE107,IF(C107=Auswahlhilfe!$L$17,TRUE,FALSE)),D107,FALSE)</f>
        <v>0</v>
      </c>
      <c r="AI107" t="s">
        <v>4817</v>
      </c>
      <c r="AJ107" s="90" t="str">
        <f t="shared" si="5"/>
        <v>mailto:info@oxni.ch?subject=Anfrage TB-060-100-S1-P1</v>
      </c>
    </row>
    <row r="108" spans="2:36" x14ac:dyDescent="0.2">
      <c r="B108" s="78" t="str">
        <f t="shared" si="3"/>
        <v/>
      </c>
      <c r="C108" s="19" t="s">
        <v>54</v>
      </c>
      <c r="D108" s="19" t="s">
        <v>409</v>
      </c>
      <c r="E108" s="19">
        <v>60</v>
      </c>
      <c r="F108" s="19" t="s">
        <v>58</v>
      </c>
      <c r="G108" s="19">
        <v>100</v>
      </c>
      <c r="H108" s="19">
        <v>5</v>
      </c>
      <c r="I108" s="19">
        <v>7</v>
      </c>
      <c r="J108" s="19">
        <v>94</v>
      </c>
      <c r="K108" s="19">
        <v>42</v>
      </c>
      <c r="L108" s="19">
        <v>126</v>
      </c>
      <c r="M108" s="19" t="s">
        <v>68</v>
      </c>
      <c r="N108" s="19">
        <v>5000</v>
      </c>
      <c r="O108" s="19">
        <v>1000</v>
      </c>
      <c r="P108" s="19">
        <v>1530</v>
      </c>
      <c r="Q108" s="19" t="s">
        <v>57</v>
      </c>
      <c r="R108" s="19">
        <v>765</v>
      </c>
      <c r="S108" s="19">
        <v>20000</v>
      </c>
      <c r="T108" s="19">
        <v>0.13</v>
      </c>
      <c r="U108" s="19">
        <v>1.9</v>
      </c>
      <c r="V108" s="19">
        <v>0.24</v>
      </c>
      <c r="W108" s="19">
        <v>60</v>
      </c>
      <c r="X108" s="93">
        <v>613</v>
      </c>
      <c r="Y108">
        <f t="shared" si="4"/>
        <v>50</v>
      </c>
      <c r="Z108" t="b">
        <f>IF(N108/G108&gt;=Auswahlhilfe!$C$8,TRUE,FALSE)</f>
        <v>1</v>
      </c>
      <c r="AA108" t="b">
        <f>IF(K108&gt;Auswahlhilfe!$C$7,TRUE,FALSE)</f>
        <v>1</v>
      </c>
      <c r="AB108" t="b">
        <f>IF(Auswahlhilfe!$C$17=F108,TRUE,FALSE)</f>
        <v>1</v>
      </c>
      <c r="AC108" t="b">
        <f>IFERROR(IF(FIND("P2",PGOptionList!D108)&gt;0,TRUE),FALSE)</f>
        <v>0</v>
      </c>
      <c r="AD108" t="b">
        <f>IFERROR(IF(FIND("P1",PGOptionList!D108)&gt;0,TRUE),FALSE)</f>
        <v>1</v>
      </c>
      <c r="AE108" t="b">
        <f>IFERROR(IF(FIND("P0",PGOptionList!D108)&gt;0,TRUE),FALSE)</f>
        <v>0</v>
      </c>
      <c r="AF108" t="b">
        <f>IF(AND(Z108,AA108,AB108,AC108,IF(C108=Auswahlhilfe!$L$7,TRUE,FALSE)),D108,FALSE)</f>
        <v>0</v>
      </c>
      <c r="AG108" t="b">
        <f>IF(AND(Z108,AA108,AB108,AD108,IF(C108=Auswahlhilfe!$L$17,TRUE,FALSE)),D108,FALSE)</f>
        <v>0</v>
      </c>
      <c r="AH108" t="b">
        <f>IF(AND(Z108,AA108,AB108,AE108,IF(C108=Auswahlhilfe!$L$17,TRUE,FALSE)),D108,FALSE)</f>
        <v>0</v>
      </c>
      <c r="AI108" t="s">
        <v>4818</v>
      </c>
      <c r="AJ108" s="90" t="str">
        <f t="shared" si="5"/>
        <v>https://shop.oxni.ch/de/shop/motoren/planetengetriebe/tb-060-100-s2-p1</v>
      </c>
    </row>
    <row r="109" spans="2:36" x14ac:dyDescent="0.2">
      <c r="B109" s="78" t="str">
        <f t="shared" si="3"/>
        <v/>
      </c>
      <c r="C109" s="19" t="s">
        <v>54</v>
      </c>
      <c r="D109" s="19" t="s">
        <v>410</v>
      </c>
      <c r="E109" s="19">
        <v>60</v>
      </c>
      <c r="F109" s="19" t="s">
        <v>55</v>
      </c>
      <c r="G109" s="19">
        <v>100</v>
      </c>
      <c r="H109" s="19">
        <v>7</v>
      </c>
      <c r="I109" s="19">
        <v>7</v>
      </c>
      <c r="J109" s="19">
        <v>94</v>
      </c>
      <c r="K109" s="19">
        <v>42</v>
      </c>
      <c r="L109" s="19">
        <v>126</v>
      </c>
      <c r="M109" s="19" t="s">
        <v>68</v>
      </c>
      <c r="N109" s="19">
        <v>5000</v>
      </c>
      <c r="O109" s="19">
        <v>1000</v>
      </c>
      <c r="P109" s="19">
        <v>1530</v>
      </c>
      <c r="Q109" s="19" t="s">
        <v>57</v>
      </c>
      <c r="R109" s="19">
        <v>765</v>
      </c>
      <c r="S109" s="19">
        <v>20000</v>
      </c>
      <c r="T109" s="19">
        <v>0.13</v>
      </c>
      <c r="U109" s="19">
        <v>1.9</v>
      </c>
      <c r="V109" s="19">
        <v>0.24</v>
      </c>
      <c r="W109" s="19">
        <v>60</v>
      </c>
      <c r="X109" s="93">
        <v>557</v>
      </c>
      <c r="Y109">
        <f t="shared" si="4"/>
        <v>50</v>
      </c>
      <c r="Z109" t="b">
        <f>IF(N109/G109&gt;=Auswahlhilfe!$C$8,TRUE,FALSE)</f>
        <v>1</v>
      </c>
      <c r="AA109" t="b">
        <f>IF(K109&gt;Auswahlhilfe!$C$7,TRUE,FALSE)</f>
        <v>1</v>
      </c>
      <c r="AB109" t="b">
        <f>IF(Auswahlhilfe!$C$17=F109,TRUE,FALSE)</f>
        <v>0</v>
      </c>
      <c r="AC109" t="b">
        <f>IFERROR(IF(FIND("P2",PGOptionList!D109)&gt;0,TRUE),FALSE)</f>
        <v>1</v>
      </c>
      <c r="AD109" t="b">
        <f>IFERROR(IF(FIND("P1",PGOptionList!D109)&gt;0,TRUE),FALSE)</f>
        <v>0</v>
      </c>
      <c r="AE109" t="b">
        <f>IFERROR(IF(FIND("P0",PGOptionList!D109)&gt;0,TRUE),FALSE)</f>
        <v>0</v>
      </c>
      <c r="AF109" t="b">
        <f>IF(AND(Z109,AA109,AB109,AC109,IF(C109=Auswahlhilfe!$L$7,TRUE,FALSE)),D109,FALSE)</f>
        <v>0</v>
      </c>
      <c r="AG109" t="b">
        <f>IF(AND(Z109,AA109,AB109,AD109,IF(C109=Auswahlhilfe!$L$17,TRUE,FALSE)),D109,FALSE)</f>
        <v>0</v>
      </c>
      <c r="AH109" t="b">
        <f>IF(AND(Z109,AA109,AB109,AE109,IF(C109=Auswahlhilfe!$L$17,TRUE,FALSE)),D109,FALSE)</f>
        <v>0</v>
      </c>
      <c r="AI109" t="s">
        <v>4817</v>
      </c>
      <c r="AJ109" s="90" t="str">
        <f t="shared" si="5"/>
        <v>mailto:info@oxni.ch?subject=Anfrage TB-060-100-S1-P2</v>
      </c>
    </row>
    <row r="110" spans="2:36" x14ac:dyDescent="0.2">
      <c r="B110" s="78" t="str">
        <f t="shared" si="3"/>
        <v/>
      </c>
      <c r="C110" s="19" t="s">
        <v>54</v>
      </c>
      <c r="D110" s="19" t="s">
        <v>411</v>
      </c>
      <c r="E110" s="19">
        <v>60</v>
      </c>
      <c r="F110" s="19" t="s">
        <v>58</v>
      </c>
      <c r="G110" s="19">
        <v>100</v>
      </c>
      <c r="H110" s="19">
        <v>7</v>
      </c>
      <c r="I110" s="19">
        <v>7</v>
      </c>
      <c r="J110" s="19">
        <v>94</v>
      </c>
      <c r="K110" s="19">
        <v>42</v>
      </c>
      <c r="L110" s="19">
        <v>126</v>
      </c>
      <c r="M110" s="19" t="s">
        <v>68</v>
      </c>
      <c r="N110" s="19">
        <v>5000</v>
      </c>
      <c r="O110" s="19">
        <v>1000</v>
      </c>
      <c r="P110" s="19">
        <v>1530</v>
      </c>
      <c r="Q110" s="19" t="s">
        <v>57</v>
      </c>
      <c r="R110" s="19">
        <v>765</v>
      </c>
      <c r="S110" s="19">
        <v>20000</v>
      </c>
      <c r="T110" s="19">
        <v>0.13</v>
      </c>
      <c r="U110" s="19">
        <v>1.9</v>
      </c>
      <c r="V110" s="19">
        <v>0.24</v>
      </c>
      <c r="W110" s="19">
        <v>60</v>
      </c>
      <c r="X110" s="93">
        <v>557</v>
      </c>
      <c r="Y110">
        <f t="shared" si="4"/>
        <v>50</v>
      </c>
      <c r="Z110" t="b">
        <f>IF(N110/G110&gt;=Auswahlhilfe!$C$8,TRUE,FALSE)</f>
        <v>1</v>
      </c>
      <c r="AA110" t="b">
        <f>IF(K110&gt;Auswahlhilfe!$C$7,TRUE,FALSE)</f>
        <v>1</v>
      </c>
      <c r="AB110" t="b">
        <f>IF(Auswahlhilfe!$C$17=F110,TRUE,FALSE)</f>
        <v>1</v>
      </c>
      <c r="AC110" t="b">
        <f>IFERROR(IF(FIND("P2",PGOptionList!D110)&gt;0,TRUE),FALSE)</f>
        <v>1</v>
      </c>
      <c r="AD110" t="b">
        <f>IFERROR(IF(FIND("P1",PGOptionList!D110)&gt;0,TRUE),FALSE)</f>
        <v>0</v>
      </c>
      <c r="AE110" t="b">
        <f>IFERROR(IF(FIND("P0",PGOptionList!D110)&gt;0,TRUE),FALSE)</f>
        <v>0</v>
      </c>
      <c r="AF110" t="b">
        <f>IF(AND(Z110,AA110,AB110,AC110,IF(C110=Auswahlhilfe!$L$7,TRUE,FALSE)),D110,FALSE)</f>
        <v>0</v>
      </c>
      <c r="AG110" t="b">
        <f>IF(AND(Z110,AA110,AB110,AD110,IF(C110=Auswahlhilfe!$L$17,TRUE,FALSE)),D110,FALSE)</f>
        <v>0</v>
      </c>
      <c r="AH110" t="b">
        <f>IF(AND(Z110,AA110,AB110,AE110,IF(C110=Auswahlhilfe!$L$17,TRUE,FALSE)),D110,FALSE)</f>
        <v>0</v>
      </c>
      <c r="AI110" t="s">
        <v>4818</v>
      </c>
      <c r="AJ110" s="90" t="str">
        <f t="shared" si="5"/>
        <v>https://shop.oxni.ch/de/shop/motoren/planetengetriebe/tb-060-100-s2-p2</v>
      </c>
    </row>
    <row r="111" spans="2:36" x14ac:dyDescent="0.2">
      <c r="B111" s="78" t="str">
        <f t="shared" si="3"/>
        <v/>
      </c>
      <c r="C111" s="19" t="s">
        <v>54</v>
      </c>
      <c r="D111" s="19" t="s">
        <v>412</v>
      </c>
      <c r="E111" s="19">
        <v>60</v>
      </c>
      <c r="F111" s="19" t="s">
        <v>55</v>
      </c>
      <c r="G111" s="19">
        <v>80</v>
      </c>
      <c r="H111" s="19">
        <v>3</v>
      </c>
      <c r="I111" s="19">
        <v>7</v>
      </c>
      <c r="J111" s="19">
        <v>94</v>
      </c>
      <c r="K111" s="19">
        <v>45</v>
      </c>
      <c r="L111" s="19">
        <v>135</v>
      </c>
      <c r="M111" s="19" t="s">
        <v>67</v>
      </c>
      <c r="N111" s="19">
        <v>5000</v>
      </c>
      <c r="O111" s="19">
        <v>1000</v>
      </c>
      <c r="P111" s="19">
        <v>1530</v>
      </c>
      <c r="Q111" s="19" t="s">
        <v>57</v>
      </c>
      <c r="R111" s="19">
        <v>765</v>
      </c>
      <c r="S111" s="19">
        <v>20000</v>
      </c>
      <c r="T111" s="19">
        <v>0.13</v>
      </c>
      <c r="U111" s="19">
        <v>1.9</v>
      </c>
      <c r="V111" s="19">
        <v>0.24</v>
      </c>
      <c r="W111" s="19">
        <v>60</v>
      </c>
      <c r="X111" s="93"/>
      <c r="Y111">
        <f t="shared" si="4"/>
        <v>62.5</v>
      </c>
      <c r="Z111" t="b">
        <f>IF(N111/G111&gt;=Auswahlhilfe!$C$8,TRUE,FALSE)</f>
        <v>1</v>
      </c>
      <c r="AA111" t="b">
        <f>IF(K111&gt;Auswahlhilfe!$C$7,TRUE,FALSE)</f>
        <v>1</v>
      </c>
      <c r="AB111" t="b">
        <f>IF(Auswahlhilfe!$C$17=F111,TRUE,FALSE)</f>
        <v>0</v>
      </c>
      <c r="AC111" t="b">
        <f>IFERROR(IF(FIND("P2",PGOptionList!D111)&gt;0,TRUE),FALSE)</f>
        <v>0</v>
      </c>
      <c r="AD111" t="b">
        <f>IFERROR(IF(FIND("P1",PGOptionList!D111)&gt;0,TRUE),FALSE)</f>
        <v>0</v>
      </c>
      <c r="AE111" t="b">
        <f>IFERROR(IF(FIND("P0",PGOptionList!D111)&gt;0,TRUE),FALSE)</f>
        <v>1</v>
      </c>
      <c r="AF111" t="b">
        <f>IF(AND(Z111,AA111,AB111,AC111,IF(C111=Auswahlhilfe!$L$7,TRUE,FALSE)),D111,FALSE)</f>
        <v>0</v>
      </c>
      <c r="AG111" t="b">
        <f>IF(AND(Z111,AA111,AB111,AD111,IF(C111=Auswahlhilfe!$L$17,TRUE,FALSE)),D111,FALSE)</f>
        <v>0</v>
      </c>
      <c r="AH111" t="b">
        <f>IF(AND(Z111,AA111,AB111,AE111,IF(C111=Auswahlhilfe!$L$17,TRUE,FALSE)),D111,FALSE)</f>
        <v>0</v>
      </c>
      <c r="AI111" t="s">
        <v>4817</v>
      </c>
      <c r="AJ111" s="90" t="str">
        <f t="shared" si="5"/>
        <v>mailto:info@oxni.ch?subject=Anfrage TB-060-080-S1-P0</v>
      </c>
    </row>
    <row r="112" spans="2:36" x14ac:dyDescent="0.2">
      <c r="B112" s="78" t="str">
        <f t="shared" si="3"/>
        <v/>
      </c>
      <c r="C112" s="19" t="s">
        <v>54</v>
      </c>
      <c r="D112" s="19" t="s">
        <v>413</v>
      </c>
      <c r="E112" s="19">
        <v>60</v>
      </c>
      <c r="F112" s="19" t="s">
        <v>58</v>
      </c>
      <c r="G112" s="19">
        <v>80</v>
      </c>
      <c r="H112" s="19">
        <v>3</v>
      </c>
      <c r="I112" s="19">
        <v>7</v>
      </c>
      <c r="J112" s="19">
        <v>94</v>
      </c>
      <c r="K112" s="19">
        <v>45</v>
      </c>
      <c r="L112" s="19">
        <v>135</v>
      </c>
      <c r="M112" s="19" t="s">
        <v>67</v>
      </c>
      <c r="N112" s="19">
        <v>5000</v>
      </c>
      <c r="O112" s="19">
        <v>1000</v>
      </c>
      <c r="P112" s="19">
        <v>1530</v>
      </c>
      <c r="Q112" s="19" t="s">
        <v>57</v>
      </c>
      <c r="R112" s="19">
        <v>765</v>
      </c>
      <c r="S112" s="19">
        <v>20000</v>
      </c>
      <c r="T112" s="19">
        <v>0.13</v>
      </c>
      <c r="U112" s="19">
        <v>1.9</v>
      </c>
      <c r="V112" s="19">
        <v>0.24</v>
      </c>
      <c r="W112" s="19">
        <v>60</v>
      </c>
      <c r="X112" s="93"/>
      <c r="Y112">
        <f t="shared" si="4"/>
        <v>62.5</v>
      </c>
      <c r="Z112" t="b">
        <f>IF(N112/G112&gt;=Auswahlhilfe!$C$8,TRUE,FALSE)</f>
        <v>1</v>
      </c>
      <c r="AA112" t="b">
        <f>IF(K112&gt;Auswahlhilfe!$C$7,TRUE,FALSE)</f>
        <v>1</v>
      </c>
      <c r="AB112" t="b">
        <f>IF(Auswahlhilfe!$C$17=F112,TRUE,FALSE)</f>
        <v>1</v>
      </c>
      <c r="AC112" t="b">
        <f>IFERROR(IF(FIND("P2",PGOptionList!D112)&gt;0,TRUE),FALSE)</f>
        <v>0</v>
      </c>
      <c r="AD112" t="b">
        <f>IFERROR(IF(FIND("P1",PGOptionList!D112)&gt;0,TRUE),FALSE)</f>
        <v>0</v>
      </c>
      <c r="AE112" t="b">
        <f>IFERROR(IF(FIND("P0",PGOptionList!D112)&gt;0,TRUE),FALSE)</f>
        <v>1</v>
      </c>
      <c r="AF112" t="b">
        <f>IF(AND(Z112,AA112,AB112,AC112,IF(C112=Auswahlhilfe!$L$7,TRUE,FALSE)),D112,FALSE)</f>
        <v>0</v>
      </c>
      <c r="AG112" t="b">
        <f>IF(AND(Z112,AA112,AB112,AD112,IF(C112=Auswahlhilfe!$L$17,TRUE,FALSE)),D112,FALSE)</f>
        <v>0</v>
      </c>
      <c r="AH112" t="b">
        <f>IF(AND(Z112,AA112,AB112,AE112,IF(C112=Auswahlhilfe!$L$17,TRUE,FALSE)),D112,FALSE)</f>
        <v>0</v>
      </c>
      <c r="AI112" t="s">
        <v>4817</v>
      </c>
      <c r="AJ112" s="90" t="str">
        <f t="shared" si="5"/>
        <v>mailto:info@oxni.ch?subject=Anfrage TB-060-080-S2-P0</v>
      </c>
    </row>
    <row r="113" spans="2:36" x14ac:dyDescent="0.2">
      <c r="B113" s="78" t="str">
        <f t="shared" si="3"/>
        <v/>
      </c>
      <c r="C113" s="19" t="s">
        <v>54</v>
      </c>
      <c r="D113" s="19" t="s">
        <v>414</v>
      </c>
      <c r="E113" s="19">
        <v>60</v>
      </c>
      <c r="F113" s="19" t="s">
        <v>55</v>
      </c>
      <c r="G113" s="19">
        <v>80</v>
      </c>
      <c r="H113" s="19">
        <v>5</v>
      </c>
      <c r="I113" s="19">
        <v>7</v>
      </c>
      <c r="J113" s="19">
        <v>94</v>
      </c>
      <c r="K113" s="19">
        <v>45</v>
      </c>
      <c r="L113" s="19">
        <v>135</v>
      </c>
      <c r="M113" s="19" t="s">
        <v>67</v>
      </c>
      <c r="N113" s="19">
        <v>5000</v>
      </c>
      <c r="O113" s="19">
        <v>1000</v>
      </c>
      <c r="P113" s="19">
        <v>1530</v>
      </c>
      <c r="Q113" s="19" t="s">
        <v>57</v>
      </c>
      <c r="R113" s="19">
        <v>765</v>
      </c>
      <c r="S113" s="19">
        <v>20000</v>
      </c>
      <c r="T113" s="19">
        <v>0.13</v>
      </c>
      <c r="U113" s="19">
        <v>1.9</v>
      </c>
      <c r="V113" s="19">
        <v>0.24</v>
      </c>
      <c r="W113" s="19">
        <v>60</v>
      </c>
      <c r="X113" s="93">
        <v>613</v>
      </c>
      <c r="Y113">
        <f t="shared" si="4"/>
        <v>62.5</v>
      </c>
      <c r="Z113" t="b">
        <f>IF(N113/G113&gt;=Auswahlhilfe!$C$8,TRUE,FALSE)</f>
        <v>1</v>
      </c>
      <c r="AA113" t="b">
        <f>IF(K113&gt;Auswahlhilfe!$C$7,TRUE,FALSE)</f>
        <v>1</v>
      </c>
      <c r="AB113" t="b">
        <f>IF(Auswahlhilfe!$C$17=F113,TRUE,FALSE)</f>
        <v>0</v>
      </c>
      <c r="AC113" t="b">
        <f>IFERROR(IF(FIND("P2",PGOptionList!D113)&gt;0,TRUE),FALSE)</f>
        <v>0</v>
      </c>
      <c r="AD113" t="b">
        <f>IFERROR(IF(FIND("P1",PGOptionList!D113)&gt;0,TRUE),FALSE)</f>
        <v>1</v>
      </c>
      <c r="AE113" t="b">
        <f>IFERROR(IF(FIND("P0",PGOptionList!D113)&gt;0,TRUE),FALSE)</f>
        <v>0</v>
      </c>
      <c r="AF113" t="b">
        <f>IF(AND(Z113,AA113,AB113,AC113,IF(C113=Auswahlhilfe!$L$7,TRUE,FALSE)),D113,FALSE)</f>
        <v>0</v>
      </c>
      <c r="AG113" t="b">
        <f>IF(AND(Z113,AA113,AB113,AD113,IF(C113=Auswahlhilfe!$L$17,TRUE,FALSE)),D113,FALSE)</f>
        <v>0</v>
      </c>
      <c r="AH113" t="b">
        <f>IF(AND(Z113,AA113,AB113,AE113,IF(C113=Auswahlhilfe!$L$17,TRUE,FALSE)),D113,FALSE)</f>
        <v>0</v>
      </c>
      <c r="AI113" t="s">
        <v>4817</v>
      </c>
      <c r="AJ113" s="90" t="str">
        <f t="shared" si="5"/>
        <v>mailto:info@oxni.ch?subject=Anfrage TB-060-080-S1-P1</v>
      </c>
    </row>
    <row r="114" spans="2:36" x14ac:dyDescent="0.2">
      <c r="B114" s="78" t="str">
        <f t="shared" si="3"/>
        <v/>
      </c>
      <c r="C114" s="19" t="s">
        <v>54</v>
      </c>
      <c r="D114" s="19" t="s">
        <v>415</v>
      </c>
      <c r="E114" s="19">
        <v>60</v>
      </c>
      <c r="F114" s="19" t="s">
        <v>58</v>
      </c>
      <c r="G114" s="19">
        <v>80</v>
      </c>
      <c r="H114" s="19">
        <v>5</v>
      </c>
      <c r="I114" s="19">
        <v>7</v>
      </c>
      <c r="J114" s="19">
        <v>94</v>
      </c>
      <c r="K114" s="19">
        <v>45</v>
      </c>
      <c r="L114" s="19">
        <v>135</v>
      </c>
      <c r="M114" s="19" t="s">
        <v>67</v>
      </c>
      <c r="N114" s="19">
        <v>5000</v>
      </c>
      <c r="O114" s="19">
        <v>1000</v>
      </c>
      <c r="P114" s="19">
        <v>1530</v>
      </c>
      <c r="Q114" s="19" t="s">
        <v>57</v>
      </c>
      <c r="R114" s="19">
        <v>765</v>
      </c>
      <c r="S114" s="19">
        <v>20000</v>
      </c>
      <c r="T114" s="19">
        <v>0.13</v>
      </c>
      <c r="U114" s="19">
        <v>1.9</v>
      </c>
      <c r="V114" s="19">
        <v>0.24</v>
      </c>
      <c r="W114" s="19">
        <v>60</v>
      </c>
      <c r="X114" s="93">
        <v>613</v>
      </c>
      <c r="Y114">
        <f t="shared" si="4"/>
        <v>62.5</v>
      </c>
      <c r="Z114" t="b">
        <f>IF(N114/G114&gt;=Auswahlhilfe!$C$8,TRUE,FALSE)</f>
        <v>1</v>
      </c>
      <c r="AA114" t="b">
        <f>IF(K114&gt;Auswahlhilfe!$C$7,TRUE,FALSE)</f>
        <v>1</v>
      </c>
      <c r="AB114" t="b">
        <f>IF(Auswahlhilfe!$C$17=F114,TRUE,FALSE)</f>
        <v>1</v>
      </c>
      <c r="AC114" t="b">
        <f>IFERROR(IF(FIND("P2",PGOptionList!D114)&gt;0,TRUE),FALSE)</f>
        <v>0</v>
      </c>
      <c r="AD114" t="b">
        <f>IFERROR(IF(FIND("P1",PGOptionList!D114)&gt;0,TRUE),FALSE)</f>
        <v>1</v>
      </c>
      <c r="AE114" t="b">
        <f>IFERROR(IF(FIND("P0",PGOptionList!D114)&gt;0,TRUE),FALSE)</f>
        <v>0</v>
      </c>
      <c r="AF114" t="b">
        <f>IF(AND(Z114,AA114,AB114,AC114,IF(C114=Auswahlhilfe!$L$7,TRUE,FALSE)),D114,FALSE)</f>
        <v>0</v>
      </c>
      <c r="AG114" t="b">
        <f>IF(AND(Z114,AA114,AB114,AD114,IF(C114=Auswahlhilfe!$L$17,TRUE,FALSE)),D114,FALSE)</f>
        <v>0</v>
      </c>
      <c r="AH114" t="b">
        <f>IF(AND(Z114,AA114,AB114,AE114,IF(C114=Auswahlhilfe!$L$17,TRUE,FALSE)),D114,FALSE)</f>
        <v>0</v>
      </c>
      <c r="AI114" t="s">
        <v>4818</v>
      </c>
      <c r="AJ114" s="90" t="str">
        <f t="shared" si="5"/>
        <v>https://shop.oxni.ch/de/shop/motoren/planetengetriebe/tb-060-080-s2-p1</v>
      </c>
    </row>
    <row r="115" spans="2:36" x14ac:dyDescent="0.2">
      <c r="B115" s="78" t="str">
        <f t="shared" si="3"/>
        <v/>
      </c>
      <c r="C115" s="19" t="s">
        <v>54</v>
      </c>
      <c r="D115" s="19" t="s">
        <v>416</v>
      </c>
      <c r="E115" s="19">
        <v>60</v>
      </c>
      <c r="F115" s="19" t="s">
        <v>55</v>
      </c>
      <c r="G115" s="19">
        <v>80</v>
      </c>
      <c r="H115" s="19">
        <v>7</v>
      </c>
      <c r="I115" s="19">
        <v>7</v>
      </c>
      <c r="J115" s="19">
        <v>94</v>
      </c>
      <c r="K115" s="19">
        <v>45</v>
      </c>
      <c r="L115" s="19">
        <v>135</v>
      </c>
      <c r="M115" s="19" t="s">
        <v>67</v>
      </c>
      <c r="N115" s="19">
        <v>5000</v>
      </c>
      <c r="O115" s="19">
        <v>1000</v>
      </c>
      <c r="P115" s="19">
        <v>1530</v>
      </c>
      <c r="Q115" s="19" t="s">
        <v>57</v>
      </c>
      <c r="R115" s="19">
        <v>765</v>
      </c>
      <c r="S115" s="19">
        <v>20000</v>
      </c>
      <c r="T115" s="19">
        <v>0.13</v>
      </c>
      <c r="U115" s="19">
        <v>1.9</v>
      </c>
      <c r="V115" s="19">
        <v>0.24</v>
      </c>
      <c r="W115" s="19">
        <v>60</v>
      </c>
      <c r="X115" s="93">
        <v>557</v>
      </c>
      <c r="Y115">
        <f t="shared" si="4"/>
        <v>62.5</v>
      </c>
      <c r="Z115" t="b">
        <f>IF(N115/G115&gt;=Auswahlhilfe!$C$8,TRUE,FALSE)</f>
        <v>1</v>
      </c>
      <c r="AA115" t="b">
        <f>IF(K115&gt;Auswahlhilfe!$C$7,TRUE,FALSE)</f>
        <v>1</v>
      </c>
      <c r="AB115" t="b">
        <f>IF(Auswahlhilfe!$C$17=F115,TRUE,FALSE)</f>
        <v>0</v>
      </c>
      <c r="AC115" t="b">
        <f>IFERROR(IF(FIND("P2",PGOptionList!D115)&gt;0,TRUE),FALSE)</f>
        <v>1</v>
      </c>
      <c r="AD115" t="b">
        <f>IFERROR(IF(FIND("P1",PGOptionList!D115)&gt;0,TRUE),FALSE)</f>
        <v>0</v>
      </c>
      <c r="AE115" t="b">
        <f>IFERROR(IF(FIND("P0",PGOptionList!D115)&gt;0,TRUE),FALSE)</f>
        <v>0</v>
      </c>
      <c r="AF115" t="b">
        <f>IF(AND(Z115,AA115,AB115,AC115,IF(C115=Auswahlhilfe!$L$7,TRUE,FALSE)),D115,FALSE)</f>
        <v>0</v>
      </c>
      <c r="AG115" t="b">
        <f>IF(AND(Z115,AA115,AB115,AD115,IF(C115=Auswahlhilfe!$L$17,TRUE,FALSE)),D115,FALSE)</f>
        <v>0</v>
      </c>
      <c r="AH115" t="b">
        <f>IF(AND(Z115,AA115,AB115,AE115,IF(C115=Auswahlhilfe!$L$17,TRUE,FALSE)),D115,FALSE)</f>
        <v>0</v>
      </c>
      <c r="AI115" t="s">
        <v>4817</v>
      </c>
      <c r="AJ115" s="90" t="str">
        <f t="shared" si="5"/>
        <v>mailto:info@oxni.ch?subject=Anfrage TB-060-080-S1-P2</v>
      </c>
    </row>
    <row r="116" spans="2:36" x14ac:dyDescent="0.2">
      <c r="B116" s="78" t="str">
        <f t="shared" si="3"/>
        <v/>
      </c>
      <c r="C116" s="19" t="s">
        <v>54</v>
      </c>
      <c r="D116" s="19" t="s">
        <v>417</v>
      </c>
      <c r="E116" s="19">
        <v>60</v>
      </c>
      <c r="F116" s="19" t="s">
        <v>58</v>
      </c>
      <c r="G116" s="19">
        <v>80</v>
      </c>
      <c r="H116" s="19">
        <v>7</v>
      </c>
      <c r="I116" s="19">
        <v>7</v>
      </c>
      <c r="J116" s="19">
        <v>94</v>
      </c>
      <c r="K116" s="19">
        <v>45</v>
      </c>
      <c r="L116" s="19">
        <v>135</v>
      </c>
      <c r="M116" s="19" t="s">
        <v>67</v>
      </c>
      <c r="N116" s="19">
        <v>5000</v>
      </c>
      <c r="O116" s="19">
        <v>1000</v>
      </c>
      <c r="P116" s="19">
        <v>1530</v>
      </c>
      <c r="Q116" s="19" t="s">
        <v>57</v>
      </c>
      <c r="R116" s="19">
        <v>765</v>
      </c>
      <c r="S116" s="19">
        <v>20000</v>
      </c>
      <c r="T116" s="19">
        <v>0.13</v>
      </c>
      <c r="U116" s="19">
        <v>1.9</v>
      </c>
      <c r="V116" s="19">
        <v>0.24</v>
      </c>
      <c r="W116" s="19">
        <v>60</v>
      </c>
      <c r="X116" s="93">
        <v>557</v>
      </c>
      <c r="Y116">
        <f t="shared" si="4"/>
        <v>62.5</v>
      </c>
      <c r="Z116" t="b">
        <f>IF(N116/G116&gt;=Auswahlhilfe!$C$8,TRUE,FALSE)</f>
        <v>1</v>
      </c>
      <c r="AA116" t="b">
        <f>IF(K116&gt;Auswahlhilfe!$C$7,TRUE,FALSE)</f>
        <v>1</v>
      </c>
      <c r="AB116" t="b">
        <f>IF(Auswahlhilfe!$C$17=F116,TRUE,FALSE)</f>
        <v>1</v>
      </c>
      <c r="AC116" t="b">
        <f>IFERROR(IF(FIND("P2",PGOptionList!D116)&gt;0,TRUE),FALSE)</f>
        <v>1</v>
      </c>
      <c r="AD116" t="b">
        <f>IFERROR(IF(FIND("P1",PGOptionList!D116)&gt;0,TRUE),FALSE)</f>
        <v>0</v>
      </c>
      <c r="AE116" t="b">
        <f>IFERROR(IF(FIND("P0",PGOptionList!D116)&gt;0,TRUE),FALSE)</f>
        <v>0</v>
      </c>
      <c r="AF116" t="b">
        <f>IF(AND(Z116,AA116,AB116,AC116,IF(C116=Auswahlhilfe!$L$7,TRUE,FALSE)),D116,FALSE)</f>
        <v>0</v>
      </c>
      <c r="AG116" t="b">
        <f>IF(AND(Z116,AA116,AB116,AD116,IF(C116=Auswahlhilfe!$L$17,TRUE,FALSE)),D116,FALSE)</f>
        <v>0</v>
      </c>
      <c r="AH116" t="b">
        <f>IF(AND(Z116,AA116,AB116,AE116,IF(C116=Auswahlhilfe!$L$17,TRUE,FALSE)),D116,FALSE)</f>
        <v>0</v>
      </c>
      <c r="AI116" t="s">
        <v>4818</v>
      </c>
      <c r="AJ116" s="90" t="str">
        <f t="shared" si="5"/>
        <v>https://shop.oxni.ch/de/shop/motoren/planetengetriebe/tb-060-080-s2-p2</v>
      </c>
    </row>
    <row r="117" spans="2:36" x14ac:dyDescent="0.2">
      <c r="B117" s="78" t="str">
        <f t="shared" si="3"/>
        <v/>
      </c>
      <c r="C117" s="19" t="s">
        <v>54</v>
      </c>
      <c r="D117" s="19" t="s">
        <v>418</v>
      </c>
      <c r="E117" s="19">
        <v>60</v>
      </c>
      <c r="F117" s="19" t="s">
        <v>55</v>
      </c>
      <c r="G117" s="19">
        <v>70</v>
      </c>
      <c r="H117" s="19">
        <v>3</v>
      </c>
      <c r="I117" s="19">
        <v>7</v>
      </c>
      <c r="J117" s="19">
        <v>94</v>
      </c>
      <c r="K117" s="19">
        <v>50</v>
      </c>
      <c r="L117" s="19">
        <v>150</v>
      </c>
      <c r="M117" s="19" t="s">
        <v>64</v>
      </c>
      <c r="N117" s="19">
        <v>5000</v>
      </c>
      <c r="O117" s="19">
        <v>1000</v>
      </c>
      <c r="P117" s="19">
        <v>1530</v>
      </c>
      <c r="Q117" s="19" t="s">
        <v>57</v>
      </c>
      <c r="R117" s="19">
        <v>765</v>
      </c>
      <c r="S117" s="19">
        <v>20000</v>
      </c>
      <c r="T117" s="19">
        <v>0.13</v>
      </c>
      <c r="U117" s="19">
        <v>1.9</v>
      </c>
      <c r="V117" s="19">
        <v>0.24</v>
      </c>
      <c r="W117" s="19">
        <v>60</v>
      </c>
      <c r="X117" s="93"/>
      <c r="Y117">
        <f t="shared" si="4"/>
        <v>71.428571428571431</v>
      </c>
      <c r="Z117" t="b">
        <f>IF(N117/G117&gt;=Auswahlhilfe!$C$8,TRUE,FALSE)</f>
        <v>1</v>
      </c>
      <c r="AA117" t="b">
        <f>IF(K117&gt;Auswahlhilfe!$C$7,TRUE,FALSE)</f>
        <v>1</v>
      </c>
      <c r="AB117" t="b">
        <f>IF(Auswahlhilfe!$C$17=F117,TRUE,FALSE)</f>
        <v>0</v>
      </c>
      <c r="AC117" t="b">
        <f>IFERROR(IF(FIND("P2",PGOptionList!D117)&gt;0,TRUE),FALSE)</f>
        <v>0</v>
      </c>
      <c r="AD117" t="b">
        <f>IFERROR(IF(FIND("P1",PGOptionList!D117)&gt;0,TRUE),FALSE)</f>
        <v>0</v>
      </c>
      <c r="AE117" t="b">
        <f>IFERROR(IF(FIND("P0",PGOptionList!D117)&gt;0,TRUE),FALSE)</f>
        <v>1</v>
      </c>
      <c r="AF117" t="b">
        <f>IF(AND(Z117,AA117,AB117,AC117,IF(C117=Auswahlhilfe!$L$7,TRUE,FALSE)),D117,FALSE)</f>
        <v>0</v>
      </c>
      <c r="AG117" t="b">
        <f>IF(AND(Z117,AA117,AB117,AD117,IF(C117=Auswahlhilfe!$L$17,TRUE,FALSE)),D117,FALSE)</f>
        <v>0</v>
      </c>
      <c r="AH117" t="b">
        <f>IF(AND(Z117,AA117,AB117,AE117,IF(C117=Auswahlhilfe!$L$17,TRUE,FALSE)),D117,FALSE)</f>
        <v>0</v>
      </c>
      <c r="AI117" t="s">
        <v>4817</v>
      </c>
      <c r="AJ117" s="90" t="str">
        <f t="shared" si="5"/>
        <v>mailto:info@oxni.ch?subject=Anfrage TB-060-070-S1-P0</v>
      </c>
    </row>
    <row r="118" spans="2:36" x14ac:dyDescent="0.2">
      <c r="B118" s="78" t="str">
        <f t="shared" si="3"/>
        <v/>
      </c>
      <c r="C118" s="19" t="s">
        <v>54</v>
      </c>
      <c r="D118" s="19" t="s">
        <v>419</v>
      </c>
      <c r="E118" s="19">
        <v>60</v>
      </c>
      <c r="F118" s="19" t="s">
        <v>58</v>
      </c>
      <c r="G118" s="19">
        <v>70</v>
      </c>
      <c r="H118" s="19">
        <v>3</v>
      </c>
      <c r="I118" s="19">
        <v>7</v>
      </c>
      <c r="J118" s="19">
        <v>94</v>
      </c>
      <c r="K118" s="19">
        <v>50</v>
      </c>
      <c r="L118" s="19">
        <v>150</v>
      </c>
      <c r="M118" s="19" t="s">
        <v>64</v>
      </c>
      <c r="N118" s="19">
        <v>5000</v>
      </c>
      <c r="O118" s="19">
        <v>1000</v>
      </c>
      <c r="P118" s="19">
        <v>1530</v>
      </c>
      <c r="Q118" s="19" t="s">
        <v>57</v>
      </c>
      <c r="R118" s="19">
        <v>765</v>
      </c>
      <c r="S118" s="19">
        <v>20000</v>
      </c>
      <c r="T118" s="19">
        <v>0.13</v>
      </c>
      <c r="U118" s="19">
        <v>1.9</v>
      </c>
      <c r="V118" s="19">
        <v>0.24</v>
      </c>
      <c r="W118" s="19">
        <v>60</v>
      </c>
      <c r="X118" s="93"/>
      <c r="Y118">
        <f t="shared" si="4"/>
        <v>71.428571428571431</v>
      </c>
      <c r="Z118" t="b">
        <f>IF(N118/G118&gt;=Auswahlhilfe!$C$8,TRUE,FALSE)</f>
        <v>1</v>
      </c>
      <c r="AA118" t="b">
        <f>IF(K118&gt;Auswahlhilfe!$C$7,TRUE,FALSE)</f>
        <v>1</v>
      </c>
      <c r="AB118" t="b">
        <f>IF(Auswahlhilfe!$C$17=F118,TRUE,FALSE)</f>
        <v>1</v>
      </c>
      <c r="AC118" t="b">
        <f>IFERROR(IF(FIND("P2",PGOptionList!D118)&gt;0,TRUE),FALSE)</f>
        <v>0</v>
      </c>
      <c r="AD118" t="b">
        <f>IFERROR(IF(FIND("P1",PGOptionList!D118)&gt;0,TRUE),FALSE)</f>
        <v>0</v>
      </c>
      <c r="AE118" t="b">
        <f>IFERROR(IF(FIND("P0",PGOptionList!D118)&gt;0,TRUE),FALSE)</f>
        <v>1</v>
      </c>
      <c r="AF118" t="b">
        <f>IF(AND(Z118,AA118,AB118,AC118,IF(C118=Auswahlhilfe!$L$7,TRUE,FALSE)),D118,FALSE)</f>
        <v>0</v>
      </c>
      <c r="AG118" t="b">
        <f>IF(AND(Z118,AA118,AB118,AD118,IF(C118=Auswahlhilfe!$L$17,TRUE,FALSE)),D118,FALSE)</f>
        <v>0</v>
      </c>
      <c r="AH118" t="b">
        <f>IF(AND(Z118,AA118,AB118,AE118,IF(C118=Auswahlhilfe!$L$17,TRUE,FALSE)),D118,FALSE)</f>
        <v>0</v>
      </c>
      <c r="AI118" t="s">
        <v>4817</v>
      </c>
      <c r="AJ118" s="90" t="str">
        <f t="shared" si="5"/>
        <v>mailto:info@oxni.ch?subject=Anfrage TB-060-070-S2-P0</v>
      </c>
    </row>
    <row r="119" spans="2:36" x14ac:dyDescent="0.2">
      <c r="B119" s="78" t="str">
        <f t="shared" si="3"/>
        <v/>
      </c>
      <c r="C119" s="19" t="s">
        <v>54</v>
      </c>
      <c r="D119" s="19" t="s">
        <v>420</v>
      </c>
      <c r="E119" s="19">
        <v>60</v>
      </c>
      <c r="F119" s="19" t="s">
        <v>55</v>
      </c>
      <c r="G119" s="19">
        <v>70</v>
      </c>
      <c r="H119" s="19">
        <v>5</v>
      </c>
      <c r="I119" s="19">
        <v>7</v>
      </c>
      <c r="J119" s="19">
        <v>94</v>
      </c>
      <c r="K119" s="19">
        <v>50</v>
      </c>
      <c r="L119" s="19">
        <v>150</v>
      </c>
      <c r="M119" s="19" t="s">
        <v>64</v>
      </c>
      <c r="N119" s="19">
        <v>5000</v>
      </c>
      <c r="O119" s="19">
        <v>1000</v>
      </c>
      <c r="P119" s="19">
        <v>1530</v>
      </c>
      <c r="Q119" s="19" t="s">
        <v>57</v>
      </c>
      <c r="R119" s="19">
        <v>765</v>
      </c>
      <c r="S119" s="19">
        <v>20000</v>
      </c>
      <c r="T119" s="19">
        <v>0.13</v>
      </c>
      <c r="U119" s="19">
        <v>1.9</v>
      </c>
      <c r="V119" s="19">
        <v>0.24</v>
      </c>
      <c r="W119" s="19">
        <v>60</v>
      </c>
      <c r="X119" s="93">
        <v>613</v>
      </c>
      <c r="Y119">
        <f t="shared" si="4"/>
        <v>71.428571428571431</v>
      </c>
      <c r="Z119" t="b">
        <f>IF(N119/G119&gt;=Auswahlhilfe!$C$8,TRUE,FALSE)</f>
        <v>1</v>
      </c>
      <c r="AA119" t="b">
        <f>IF(K119&gt;Auswahlhilfe!$C$7,TRUE,FALSE)</f>
        <v>1</v>
      </c>
      <c r="AB119" t="b">
        <f>IF(Auswahlhilfe!$C$17=F119,TRUE,FALSE)</f>
        <v>0</v>
      </c>
      <c r="AC119" t="b">
        <f>IFERROR(IF(FIND("P2",PGOptionList!D119)&gt;0,TRUE),FALSE)</f>
        <v>0</v>
      </c>
      <c r="AD119" t="b">
        <f>IFERROR(IF(FIND("P1",PGOptionList!D119)&gt;0,TRUE),FALSE)</f>
        <v>1</v>
      </c>
      <c r="AE119" t="b">
        <f>IFERROR(IF(FIND("P0",PGOptionList!D119)&gt;0,TRUE),FALSE)</f>
        <v>0</v>
      </c>
      <c r="AF119" t="b">
        <f>IF(AND(Z119,AA119,AB119,AC119,IF(C119=Auswahlhilfe!$L$7,TRUE,FALSE)),D119,FALSE)</f>
        <v>0</v>
      </c>
      <c r="AG119" t="b">
        <f>IF(AND(Z119,AA119,AB119,AD119,IF(C119=Auswahlhilfe!$L$17,TRUE,FALSE)),D119,FALSE)</f>
        <v>0</v>
      </c>
      <c r="AH119" t="b">
        <f>IF(AND(Z119,AA119,AB119,AE119,IF(C119=Auswahlhilfe!$L$17,TRUE,FALSE)),D119,FALSE)</f>
        <v>0</v>
      </c>
      <c r="AI119" t="s">
        <v>4817</v>
      </c>
      <c r="AJ119" s="90" t="str">
        <f t="shared" si="5"/>
        <v>mailto:info@oxni.ch?subject=Anfrage TB-060-070-S1-P1</v>
      </c>
    </row>
    <row r="120" spans="2:36" x14ac:dyDescent="0.2">
      <c r="B120" s="78" t="str">
        <f t="shared" si="3"/>
        <v/>
      </c>
      <c r="C120" s="19" t="s">
        <v>54</v>
      </c>
      <c r="D120" s="19" t="s">
        <v>421</v>
      </c>
      <c r="E120" s="19">
        <v>60</v>
      </c>
      <c r="F120" s="19" t="s">
        <v>58</v>
      </c>
      <c r="G120" s="19">
        <v>70</v>
      </c>
      <c r="H120" s="19">
        <v>5</v>
      </c>
      <c r="I120" s="19">
        <v>7</v>
      </c>
      <c r="J120" s="19">
        <v>94</v>
      </c>
      <c r="K120" s="19">
        <v>50</v>
      </c>
      <c r="L120" s="19">
        <v>150</v>
      </c>
      <c r="M120" s="19" t="s">
        <v>64</v>
      </c>
      <c r="N120" s="19">
        <v>5000</v>
      </c>
      <c r="O120" s="19">
        <v>1000</v>
      </c>
      <c r="P120" s="19">
        <v>1530</v>
      </c>
      <c r="Q120" s="19" t="s">
        <v>57</v>
      </c>
      <c r="R120" s="19">
        <v>765</v>
      </c>
      <c r="S120" s="19">
        <v>20000</v>
      </c>
      <c r="T120" s="19">
        <v>0.13</v>
      </c>
      <c r="U120" s="19">
        <v>1.9</v>
      </c>
      <c r="V120" s="19">
        <v>0.24</v>
      </c>
      <c r="W120" s="19">
        <v>60</v>
      </c>
      <c r="X120" s="93">
        <v>613</v>
      </c>
      <c r="Y120">
        <f t="shared" si="4"/>
        <v>71.428571428571431</v>
      </c>
      <c r="Z120" t="b">
        <f>IF(N120/G120&gt;=Auswahlhilfe!$C$8,TRUE,FALSE)</f>
        <v>1</v>
      </c>
      <c r="AA120" t="b">
        <f>IF(K120&gt;Auswahlhilfe!$C$7,TRUE,FALSE)</f>
        <v>1</v>
      </c>
      <c r="AB120" t="b">
        <f>IF(Auswahlhilfe!$C$17=F120,TRUE,FALSE)</f>
        <v>1</v>
      </c>
      <c r="AC120" t="b">
        <f>IFERROR(IF(FIND("P2",PGOptionList!D120)&gt;0,TRUE),FALSE)</f>
        <v>0</v>
      </c>
      <c r="AD120" t="b">
        <f>IFERROR(IF(FIND("P1",PGOptionList!D120)&gt;0,TRUE),FALSE)</f>
        <v>1</v>
      </c>
      <c r="AE120" t="b">
        <f>IFERROR(IF(FIND("P0",PGOptionList!D120)&gt;0,TRUE),FALSE)</f>
        <v>0</v>
      </c>
      <c r="AF120" t="b">
        <f>IF(AND(Z120,AA120,AB120,AC120,IF(C120=Auswahlhilfe!$L$7,TRUE,FALSE)),D120,FALSE)</f>
        <v>0</v>
      </c>
      <c r="AG120" t="b">
        <f>IF(AND(Z120,AA120,AB120,AD120,IF(C120=Auswahlhilfe!$L$17,TRUE,FALSE)),D120,FALSE)</f>
        <v>0</v>
      </c>
      <c r="AH120" t="b">
        <f>IF(AND(Z120,AA120,AB120,AE120,IF(C120=Auswahlhilfe!$L$17,TRUE,FALSE)),D120,FALSE)</f>
        <v>0</v>
      </c>
      <c r="AI120" t="s">
        <v>4818</v>
      </c>
      <c r="AJ120" s="90" t="str">
        <f t="shared" si="5"/>
        <v>https://shop.oxni.ch/de/shop/motoren/planetengetriebe/tb-060-070-s2-p1</v>
      </c>
    </row>
    <row r="121" spans="2:36" x14ac:dyDescent="0.2">
      <c r="B121" s="78" t="str">
        <f t="shared" si="3"/>
        <v/>
      </c>
      <c r="C121" s="19" t="s">
        <v>54</v>
      </c>
      <c r="D121" s="19" t="s">
        <v>422</v>
      </c>
      <c r="E121" s="19">
        <v>60</v>
      </c>
      <c r="F121" s="19" t="s">
        <v>55</v>
      </c>
      <c r="G121" s="19">
        <v>70</v>
      </c>
      <c r="H121" s="19">
        <v>7</v>
      </c>
      <c r="I121" s="19">
        <v>7</v>
      </c>
      <c r="J121" s="19">
        <v>94</v>
      </c>
      <c r="K121" s="19">
        <v>50</v>
      </c>
      <c r="L121" s="19">
        <v>150</v>
      </c>
      <c r="M121" s="19" t="s">
        <v>64</v>
      </c>
      <c r="N121" s="19">
        <v>5000</v>
      </c>
      <c r="O121" s="19">
        <v>1000</v>
      </c>
      <c r="P121" s="19">
        <v>1530</v>
      </c>
      <c r="Q121" s="19" t="s">
        <v>57</v>
      </c>
      <c r="R121" s="19">
        <v>765</v>
      </c>
      <c r="S121" s="19">
        <v>20000</v>
      </c>
      <c r="T121" s="19">
        <v>0.13</v>
      </c>
      <c r="U121" s="19">
        <v>1.9</v>
      </c>
      <c r="V121" s="19">
        <v>0.24</v>
      </c>
      <c r="W121" s="19">
        <v>60</v>
      </c>
      <c r="X121" s="93">
        <v>557</v>
      </c>
      <c r="Y121">
        <f t="shared" si="4"/>
        <v>71.428571428571431</v>
      </c>
      <c r="Z121" t="b">
        <f>IF(N121/G121&gt;=Auswahlhilfe!$C$8,TRUE,FALSE)</f>
        <v>1</v>
      </c>
      <c r="AA121" t="b">
        <f>IF(K121&gt;Auswahlhilfe!$C$7,TRUE,FALSE)</f>
        <v>1</v>
      </c>
      <c r="AB121" t="b">
        <f>IF(Auswahlhilfe!$C$17=F121,TRUE,FALSE)</f>
        <v>0</v>
      </c>
      <c r="AC121" t="b">
        <f>IFERROR(IF(FIND("P2",PGOptionList!D121)&gt;0,TRUE),FALSE)</f>
        <v>1</v>
      </c>
      <c r="AD121" t="b">
        <f>IFERROR(IF(FIND("P1",PGOptionList!D121)&gt;0,TRUE),FALSE)</f>
        <v>0</v>
      </c>
      <c r="AE121" t="b">
        <f>IFERROR(IF(FIND("P0",PGOptionList!D121)&gt;0,TRUE),FALSE)</f>
        <v>0</v>
      </c>
      <c r="AF121" t="b">
        <f>IF(AND(Z121,AA121,AB121,AC121,IF(C121=Auswahlhilfe!$L$7,TRUE,FALSE)),D121,FALSE)</f>
        <v>0</v>
      </c>
      <c r="AG121" t="b">
        <f>IF(AND(Z121,AA121,AB121,AD121,IF(C121=Auswahlhilfe!$L$17,TRUE,FALSE)),D121,FALSE)</f>
        <v>0</v>
      </c>
      <c r="AH121" t="b">
        <f>IF(AND(Z121,AA121,AB121,AE121,IF(C121=Auswahlhilfe!$L$17,TRUE,FALSE)),D121,FALSE)</f>
        <v>0</v>
      </c>
      <c r="AI121" t="s">
        <v>4817</v>
      </c>
      <c r="AJ121" s="90" t="str">
        <f t="shared" si="5"/>
        <v>mailto:info@oxni.ch?subject=Anfrage TB-060-070-S1-P2</v>
      </c>
    </row>
    <row r="122" spans="2:36" x14ac:dyDescent="0.2">
      <c r="B122" s="78" t="str">
        <f t="shared" si="3"/>
        <v/>
      </c>
      <c r="C122" s="19" t="s">
        <v>54</v>
      </c>
      <c r="D122" s="19" t="s">
        <v>423</v>
      </c>
      <c r="E122" s="19">
        <v>60</v>
      </c>
      <c r="F122" s="19" t="s">
        <v>58</v>
      </c>
      <c r="G122" s="19">
        <v>70</v>
      </c>
      <c r="H122" s="19">
        <v>7</v>
      </c>
      <c r="I122" s="19">
        <v>7</v>
      </c>
      <c r="J122" s="19">
        <v>94</v>
      </c>
      <c r="K122" s="19">
        <v>50</v>
      </c>
      <c r="L122" s="19">
        <v>150</v>
      </c>
      <c r="M122" s="19" t="s">
        <v>64</v>
      </c>
      <c r="N122" s="19">
        <v>5000</v>
      </c>
      <c r="O122" s="19">
        <v>1000</v>
      </c>
      <c r="P122" s="19">
        <v>1530</v>
      </c>
      <c r="Q122" s="19" t="s">
        <v>57</v>
      </c>
      <c r="R122" s="19">
        <v>765</v>
      </c>
      <c r="S122" s="19">
        <v>20000</v>
      </c>
      <c r="T122" s="19">
        <v>0.13</v>
      </c>
      <c r="U122" s="19">
        <v>1.9</v>
      </c>
      <c r="V122" s="19">
        <v>0.24</v>
      </c>
      <c r="W122" s="19">
        <v>60</v>
      </c>
      <c r="X122" s="93">
        <v>557</v>
      </c>
      <c r="Y122">
        <f t="shared" si="4"/>
        <v>71.428571428571431</v>
      </c>
      <c r="Z122" t="b">
        <f>IF(N122/G122&gt;=Auswahlhilfe!$C$8,TRUE,FALSE)</f>
        <v>1</v>
      </c>
      <c r="AA122" t="b">
        <f>IF(K122&gt;Auswahlhilfe!$C$7,TRUE,FALSE)</f>
        <v>1</v>
      </c>
      <c r="AB122" t="b">
        <f>IF(Auswahlhilfe!$C$17=F122,TRUE,FALSE)</f>
        <v>1</v>
      </c>
      <c r="AC122" t="b">
        <f>IFERROR(IF(FIND("P2",PGOptionList!D122)&gt;0,TRUE),FALSE)</f>
        <v>1</v>
      </c>
      <c r="AD122" t="b">
        <f>IFERROR(IF(FIND("P1",PGOptionList!D122)&gt;0,TRUE),FALSE)</f>
        <v>0</v>
      </c>
      <c r="AE122" t="b">
        <f>IFERROR(IF(FIND("P0",PGOptionList!D122)&gt;0,TRUE),FALSE)</f>
        <v>0</v>
      </c>
      <c r="AF122" t="b">
        <f>IF(AND(Z122,AA122,AB122,AC122,IF(C122=Auswahlhilfe!$L$7,TRUE,FALSE)),D122,FALSE)</f>
        <v>0</v>
      </c>
      <c r="AG122" t="b">
        <f>IF(AND(Z122,AA122,AB122,AD122,IF(C122=Auswahlhilfe!$L$17,TRUE,FALSE)),D122,FALSE)</f>
        <v>0</v>
      </c>
      <c r="AH122" t="b">
        <f>IF(AND(Z122,AA122,AB122,AE122,IF(C122=Auswahlhilfe!$L$17,TRUE,FALSE)),D122,FALSE)</f>
        <v>0</v>
      </c>
      <c r="AI122" t="s">
        <v>4818</v>
      </c>
      <c r="AJ122" s="90" t="str">
        <f t="shared" si="5"/>
        <v>https://shop.oxni.ch/de/shop/motoren/planetengetriebe/tb-060-070-s2-p2</v>
      </c>
    </row>
    <row r="123" spans="2:36" x14ac:dyDescent="0.2">
      <c r="B123" s="78" t="str">
        <f t="shared" si="3"/>
        <v/>
      </c>
      <c r="C123" s="19" t="s">
        <v>54</v>
      </c>
      <c r="D123" s="19" t="s">
        <v>424</v>
      </c>
      <c r="E123" s="19">
        <v>60</v>
      </c>
      <c r="F123" s="19" t="s">
        <v>55</v>
      </c>
      <c r="G123" s="19">
        <v>60</v>
      </c>
      <c r="H123" s="19">
        <v>3</v>
      </c>
      <c r="I123" s="19">
        <v>7</v>
      </c>
      <c r="J123" s="19">
        <v>94</v>
      </c>
      <c r="K123" s="19">
        <v>55</v>
      </c>
      <c r="L123" s="19">
        <v>165</v>
      </c>
      <c r="M123" s="19" t="s">
        <v>66</v>
      </c>
      <c r="N123" s="19">
        <v>5000</v>
      </c>
      <c r="O123" s="19">
        <v>1000</v>
      </c>
      <c r="P123" s="19">
        <v>1530</v>
      </c>
      <c r="Q123" s="19" t="s">
        <v>57</v>
      </c>
      <c r="R123" s="19">
        <v>765</v>
      </c>
      <c r="S123" s="19">
        <v>20000</v>
      </c>
      <c r="T123" s="19">
        <v>0.13</v>
      </c>
      <c r="U123" s="19">
        <v>1.9</v>
      </c>
      <c r="V123" s="19">
        <v>0.24</v>
      </c>
      <c r="W123" s="19">
        <v>60</v>
      </c>
      <c r="X123" s="93"/>
      <c r="Y123">
        <f t="shared" si="4"/>
        <v>83.333333333333329</v>
      </c>
      <c r="Z123" t="b">
        <f>IF(N123/G123&gt;=Auswahlhilfe!$C$8,TRUE,FALSE)</f>
        <v>1</v>
      </c>
      <c r="AA123" t="b">
        <f>IF(K123&gt;Auswahlhilfe!$C$7,TRUE,FALSE)</f>
        <v>1</v>
      </c>
      <c r="AB123" t="b">
        <f>IF(Auswahlhilfe!$C$17=F123,TRUE,FALSE)</f>
        <v>0</v>
      </c>
      <c r="AC123" t="b">
        <f>IFERROR(IF(FIND("P2",PGOptionList!D123)&gt;0,TRUE),FALSE)</f>
        <v>0</v>
      </c>
      <c r="AD123" t="b">
        <f>IFERROR(IF(FIND("P1",PGOptionList!D123)&gt;0,TRUE),FALSE)</f>
        <v>0</v>
      </c>
      <c r="AE123" t="b">
        <f>IFERROR(IF(FIND("P0",PGOptionList!D123)&gt;0,TRUE),FALSE)</f>
        <v>1</v>
      </c>
      <c r="AF123" t="b">
        <f>IF(AND(Z123,AA123,AB123,AC123,IF(C123=Auswahlhilfe!$L$7,TRUE,FALSE)),D123,FALSE)</f>
        <v>0</v>
      </c>
      <c r="AG123" t="b">
        <f>IF(AND(Z123,AA123,AB123,AD123,IF(C123=Auswahlhilfe!$L$17,TRUE,FALSE)),D123,FALSE)</f>
        <v>0</v>
      </c>
      <c r="AH123" t="b">
        <f>IF(AND(Z123,AA123,AB123,AE123,IF(C123=Auswahlhilfe!$L$17,TRUE,FALSE)),D123,FALSE)</f>
        <v>0</v>
      </c>
      <c r="AI123" t="s">
        <v>4817</v>
      </c>
      <c r="AJ123" s="90" t="str">
        <f t="shared" si="5"/>
        <v>mailto:info@oxni.ch?subject=Anfrage TB-060-060-S1-P0</v>
      </c>
    </row>
    <row r="124" spans="2:36" x14ac:dyDescent="0.2">
      <c r="B124" s="78" t="str">
        <f t="shared" si="3"/>
        <v/>
      </c>
      <c r="C124" s="19" t="s">
        <v>54</v>
      </c>
      <c r="D124" s="19" t="s">
        <v>425</v>
      </c>
      <c r="E124" s="19">
        <v>60</v>
      </c>
      <c r="F124" s="19" t="s">
        <v>58</v>
      </c>
      <c r="G124" s="19">
        <v>60</v>
      </c>
      <c r="H124" s="19">
        <v>3</v>
      </c>
      <c r="I124" s="19">
        <v>7</v>
      </c>
      <c r="J124" s="19">
        <v>94</v>
      </c>
      <c r="K124" s="19">
        <v>55</v>
      </c>
      <c r="L124" s="19">
        <v>165</v>
      </c>
      <c r="M124" s="19" t="s">
        <v>66</v>
      </c>
      <c r="N124" s="19">
        <v>5000</v>
      </c>
      <c r="O124" s="19">
        <v>1000</v>
      </c>
      <c r="P124" s="19">
        <v>1530</v>
      </c>
      <c r="Q124" s="19" t="s">
        <v>57</v>
      </c>
      <c r="R124" s="19">
        <v>765</v>
      </c>
      <c r="S124" s="19">
        <v>20000</v>
      </c>
      <c r="T124" s="19">
        <v>0.13</v>
      </c>
      <c r="U124" s="19">
        <v>1.9</v>
      </c>
      <c r="V124" s="19">
        <v>0.24</v>
      </c>
      <c r="W124" s="19">
        <v>60</v>
      </c>
      <c r="X124" s="93"/>
      <c r="Y124">
        <f t="shared" si="4"/>
        <v>83.333333333333329</v>
      </c>
      <c r="Z124" t="b">
        <f>IF(N124/G124&gt;=Auswahlhilfe!$C$8,TRUE,FALSE)</f>
        <v>1</v>
      </c>
      <c r="AA124" t="b">
        <f>IF(K124&gt;Auswahlhilfe!$C$7,TRUE,FALSE)</f>
        <v>1</v>
      </c>
      <c r="AB124" t="b">
        <f>IF(Auswahlhilfe!$C$17=F124,TRUE,FALSE)</f>
        <v>1</v>
      </c>
      <c r="AC124" t="b">
        <f>IFERROR(IF(FIND("P2",PGOptionList!D124)&gt;0,TRUE),FALSE)</f>
        <v>0</v>
      </c>
      <c r="AD124" t="b">
        <f>IFERROR(IF(FIND("P1",PGOptionList!D124)&gt;0,TRUE),FALSE)</f>
        <v>0</v>
      </c>
      <c r="AE124" t="b">
        <f>IFERROR(IF(FIND("P0",PGOptionList!D124)&gt;0,TRUE),FALSE)</f>
        <v>1</v>
      </c>
      <c r="AF124" t="b">
        <f>IF(AND(Z124,AA124,AB124,AC124,IF(C124=Auswahlhilfe!$L$7,TRUE,FALSE)),D124,FALSE)</f>
        <v>0</v>
      </c>
      <c r="AG124" t="b">
        <f>IF(AND(Z124,AA124,AB124,AD124,IF(C124=Auswahlhilfe!$L$17,TRUE,FALSE)),D124,FALSE)</f>
        <v>0</v>
      </c>
      <c r="AH124" t="b">
        <f>IF(AND(Z124,AA124,AB124,AE124,IF(C124=Auswahlhilfe!$L$17,TRUE,FALSE)),D124,FALSE)</f>
        <v>0</v>
      </c>
      <c r="AI124" t="s">
        <v>4817</v>
      </c>
      <c r="AJ124" s="90" t="str">
        <f t="shared" si="5"/>
        <v>mailto:info@oxni.ch?subject=Anfrage TB-060-060-S2-P0</v>
      </c>
    </row>
    <row r="125" spans="2:36" x14ac:dyDescent="0.2">
      <c r="B125" s="78" t="str">
        <f t="shared" si="3"/>
        <v/>
      </c>
      <c r="C125" s="19" t="s">
        <v>54</v>
      </c>
      <c r="D125" s="19" t="s">
        <v>426</v>
      </c>
      <c r="E125" s="19">
        <v>60</v>
      </c>
      <c r="F125" s="19" t="s">
        <v>55</v>
      </c>
      <c r="G125" s="19">
        <v>60</v>
      </c>
      <c r="H125" s="19">
        <v>5</v>
      </c>
      <c r="I125" s="19">
        <v>7</v>
      </c>
      <c r="J125" s="19">
        <v>94</v>
      </c>
      <c r="K125" s="19">
        <v>55</v>
      </c>
      <c r="L125" s="19">
        <v>165</v>
      </c>
      <c r="M125" s="19" t="s">
        <v>66</v>
      </c>
      <c r="N125" s="19">
        <v>5000</v>
      </c>
      <c r="O125" s="19">
        <v>1000</v>
      </c>
      <c r="P125" s="19">
        <v>1530</v>
      </c>
      <c r="Q125" s="19" t="s">
        <v>57</v>
      </c>
      <c r="R125" s="19">
        <v>765</v>
      </c>
      <c r="S125" s="19">
        <v>20000</v>
      </c>
      <c r="T125" s="19">
        <v>0.13</v>
      </c>
      <c r="U125" s="19">
        <v>1.9</v>
      </c>
      <c r="V125" s="19">
        <v>0.24</v>
      </c>
      <c r="W125" s="19">
        <v>60</v>
      </c>
      <c r="X125" s="93">
        <v>613</v>
      </c>
      <c r="Y125">
        <f t="shared" si="4"/>
        <v>83.333333333333329</v>
      </c>
      <c r="Z125" t="b">
        <f>IF(N125/G125&gt;=Auswahlhilfe!$C$8,TRUE,FALSE)</f>
        <v>1</v>
      </c>
      <c r="AA125" t="b">
        <f>IF(K125&gt;Auswahlhilfe!$C$7,TRUE,FALSE)</f>
        <v>1</v>
      </c>
      <c r="AB125" t="b">
        <f>IF(Auswahlhilfe!$C$17=F125,TRUE,FALSE)</f>
        <v>0</v>
      </c>
      <c r="AC125" t="b">
        <f>IFERROR(IF(FIND("P2",PGOptionList!D125)&gt;0,TRUE),FALSE)</f>
        <v>0</v>
      </c>
      <c r="AD125" t="b">
        <f>IFERROR(IF(FIND("P1",PGOptionList!D125)&gt;0,TRUE),FALSE)</f>
        <v>1</v>
      </c>
      <c r="AE125" t="b">
        <f>IFERROR(IF(FIND("P0",PGOptionList!D125)&gt;0,TRUE),FALSE)</f>
        <v>0</v>
      </c>
      <c r="AF125" t="b">
        <f>IF(AND(Z125,AA125,AB125,AC125,IF(C125=Auswahlhilfe!$L$7,TRUE,FALSE)),D125,FALSE)</f>
        <v>0</v>
      </c>
      <c r="AG125" t="b">
        <f>IF(AND(Z125,AA125,AB125,AD125,IF(C125=Auswahlhilfe!$L$17,TRUE,FALSE)),D125,FALSE)</f>
        <v>0</v>
      </c>
      <c r="AH125" t="b">
        <f>IF(AND(Z125,AA125,AB125,AE125,IF(C125=Auswahlhilfe!$L$17,TRUE,FALSE)),D125,FALSE)</f>
        <v>0</v>
      </c>
      <c r="AI125" t="s">
        <v>4817</v>
      </c>
      <c r="AJ125" s="90" t="str">
        <f t="shared" si="5"/>
        <v>mailto:info@oxni.ch?subject=Anfrage TB-060-060-S1-P1</v>
      </c>
    </row>
    <row r="126" spans="2:36" x14ac:dyDescent="0.2">
      <c r="B126" s="78" t="str">
        <f t="shared" si="3"/>
        <v/>
      </c>
      <c r="C126" s="19" t="s">
        <v>54</v>
      </c>
      <c r="D126" s="19" t="s">
        <v>427</v>
      </c>
      <c r="E126" s="19">
        <v>60</v>
      </c>
      <c r="F126" s="19" t="s">
        <v>58</v>
      </c>
      <c r="G126" s="19">
        <v>60</v>
      </c>
      <c r="H126" s="19">
        <v>5</v>
      </c>
      <c r="I126" s="19">
        <v>7</v>
      </c>
      <c r="J126" s="19">
        <v>94</v>
      </c>
      <c r="K126" s="19">
        <v>55</v>
      </c>
      <c r="L126" s="19">
        <v>165</v>
      </c>
      <c r="M126" s="19" t="s">
        <v>66</v>
      </c>
      <c r="N126" s="19">
        <v>5000</v>
      </c>
      <c r="O126" s="19">
        <v>1000</v>
      </c>
      <c r="P126" s="19">
        <v>1530</v>
      </c>
      <c r="Q126" s="19" t="s">
        <v>57</v>
      </c>
      <c r="R126" s="19">
        <v>765</v>
      </c>
      <c r="S126" s="19">
        <v>20000</v>
      </c>
      <c r="T126" s="19">
        <v>0.13</v>
      </c>
      <c r="U126" s="19">
        <v>1.9</v>
      </c>
      <c r="V126" s="19">
        <v>0.24</v>
      </c>
      <c r="W126" s="19">
        <v>60</v>
      </c>
      <c r="X126" s="93">
        <v>613</v>
      </c>
      <c r="Y126">
        <f t="shared" si="4"/>
        <v>83.333333333333329</v>
      </c>
      <c r="Z126" t="b">
        <f>IF(N126/G126&gt;=Auswahlhilfe!$C$8,TRUE,FALSE)</f>
        <v>1</v>
      </c>
      <c r="AA126" t="b">
        <f>IF(K126&gt;Auswahlhilfe!$C$7,TRUE,FALSE)</f>
        <v>1</v>
      </c>
      <c r="AB126" t="b">
        <f>IF(Auswahlhilfe!$C$17=F126,TRUE,FALSE)</f>
        <v>1</v>
      </c>
      <c r="AC126" t="b">
        <f>IFERROR(IF(FIND("P2",PGOptionList!D126)&gt;0,TRUE),FALSE)</f>
        <v>0</v>
      </c>
      <c r="AD126" t="b">
        <f>IFERROR(IF(FIND("P1",PGOptionList!D126)&gt;0,TRUE),FALSE)</f>
        <v>1</v>
      </c>
      <c r="AE126" t="b">
        <f>IFERROR(IF(FIND("P0",PGOptionList!D126)&gt;0,TRUE),FALSE)</f>
        <v>0</v>
      </c>
      <c r="AF126" t="b">
        <f>IF(AND(Z126,AA126,AB126,AC126,IF(C126=Auswahlhilfe!$L$7,TRUE,FALSE)),D126,FALSE)</f>
        <v>0</v>
      </c>
      <c r="AG126" t="b">
        <f>IF(AND(Z126,AA126,AB126,AD126,IF(C126=Auswahlhilfe!$L$17,TRUE,FALSE)),D126,FALSE)</f>
        <v>0</v>
      </c>
      <c r="AH126" t="b">
        <f>IF(AND(Z126,AA126,AB126,AE126,IF(C126=Auswahlhilfe!$L$17,TRUE,FALSE)),D126,FALSE)</f>
        <v>0</v>
      </c>
      <c r="AI126" t="s">
        <v>4818</v>
      </c>
      <c r="AJ126" s="90" t="str">
        <f t="shared" si="5"/>
        <v>https://shop.oxni.ch/de/shop/motoren/planetengetriebe/tb-060-060-s2-p1</v>
      </c>
    </row>
    <row r="127" spans="2:36" x14ac:dyDescent="0.2">
      <c r="B127" s="78" t="str">
        <f t="shared" si="3"/>
        <v/>
      </c>
      <c r="C127" s="19" t="s">
        <v>54</v>
      </c>
      <c r="D127" s="19" t="s">
        <v>428</v>
      </c>
      <c r="E127" s="19">
        <v>60</v>
      </c>
      <c r="F127" s="19" t="s">
        <v>55</v>
      </c>
      <c r="G127" s="19">
        <v>60</v>
      </c>
      <c r="H127" s="19">
        <v>7</v>
      </c>
      <c r="I127" s="19">
        <v>7</v>
      </c>
      <c r="J127" s="19">
        <v>94</v>
      </c>
      <c r="K127" s="19">
        <v>55</v>
      </c>
      <c r="L127" s="19">
        <v>165</v>
      </c>
      <c r="M127" s="19" t="s">
        <v>66</v>
      </c>
      <c r="N127" s="19">
        <v>5000</v>
      </c>
      <c r="O127" s="19">
        <v>1000</v>
      </c>
      <c r="P127" s="19">
        <v>1530</v>
      </c>
      <c r="Q127" s="19" t="s">
        <v>57</v>
      </c>
      <c r="R127" s="19">
        <v>765</v>
      </c>
      <c r="S127" s="19">
        <v>20000</v>
      </c>
      <c r="T127" s="19">
        <v>0.13</v>
      </c>
      <c r="U127" s="19">
        <v>1.9</v>
      </c>
      <c r="V127" s="19">
        <v>0.24</v>
      </c>
      <c r="W127" s="19">
        <v>60</v>
      </c>
      <c r="X127" s="93">
        <v>557</v>
      </c>
      <c r="Y127">
        <f t="shared" si="4"/>
        <v>83.333333333333329</v>
      </c>
      <c r="Z127" t="b">
        <f>IF(N127/G127&gt;=Auswahlhilfe!$C$8,TRUE,FALSE)</f>
        <v>1</v>
      </c>
      <c r="AA127" t="b">
        <f>IF(K127&gt;Auswahlhilfe!$C$7,TRUE,FALSE)</f>
        <v>1</v>
      </c>
      <c r="AB127" t="b">
        <f>IF(Auswahlhilfe!$C$17=F127,TRUE,FALSE)</f>
        <v>0</v>
      </c>
      <c r="AC127" t="b">
        <f>IFERROR(IF(FIND("P2",PGOptionList!D127)&gt;0,TRUE),FALSE)</f>
        <v>1</v>
      </c>
      <c r="AD127" t="b">
        <f>IFERROR(IF(FIND("P1",PGOptionList!D127)&gt;0,TRUE),FALSE)</f>
        <v>0</v>
      </c>
      <c r="AE127" t="b">
        <f>IFERROR(IF(FIND("P0",PGOptionList!D127)&gt;0,TRUE),FALSE)</f>
        <v>0</v>
      </c>
      <c r="AF127" t="b">
        <f>IF(AND(Z127,AA127,AB127,AC127,IF(C127=Auswahlhilfe!$L$7,TRUE,FALSE)),D127,FALSE)</f>
        <v>0</v>
      </c>
      <c r="AG127" t="b">
        <f>IF(AND(Z127,AA127,AB127,AD127,IF(C127=Auswahlhilfe!$L$17,TRUE,FALSE)),D127,FALSE)</f>
        <v>0</v>
      </c>
      <c r="AH127" t="b">
        <f>IF(AND(Z127,AA127,AB127,AE127,IF(C127=Auswahlhilfe!$L$17,TRUE,FALSE)),D127,FALSE)</f>
        <v>0</v>
      </c>
      <c r="AI127" t="s">
        <v>4817</v>
      </c>
      <c r="AJ127" s="90" t="str">
        <f t="shared" si="5"/>
        <v>mailto:info@oxni.ch?subject=Anfrage TB-060-060-S1-P2</v>
      </c>
    </row>
    <row r="128" spans="2:36" x14ac:dyDescent="0.2">
      <c r="B128" s="78" t="str">
        <f t="shared" si="3"/>
        <v/>
      </c>
      <c r="C128" s="19" t="s">
        <v>54</v>
      </c>
      <c r="D128" s="19" t="s">
        <v>429</v>
      </c>
      <c r="E128" s="19">
        <v>60</v>
      </c>
      <c r="F128" s="19" t="s">
        <v>58</v>
      </c>
      <c r="G128" s="19">
        <v>60</v>
      </c>
      <c r="H128" s="19">
        <v>7</v>
      </c>
      <c r="I128" s="19">
        <v>7</v>
      </c>
      <c r="J128" s="19">
        <v>94</v>
      </c>
      <c r="K128" s="19">
        <v>55</v>
      </c>
      <c r="L128" s="19">
        <v>165</v>
      </c>
      <c r="M128" s="19" t="s">
        <v>66</v>
      </c>
      <c r="N128" s="19">
        <v>5000</v>
      </c>
      <c r="O128" s="19">
        <v>1000</v>
      </c>
      <c r="P128" s="19">
        <v>1530</v>
      </c>
      <c r="Q128" s="19" t="s">
        <v>57</v>
      </c>
      <c r="R128" s="19">
        <v>765</v>
      </c>
      <c r="S128" s="19">
        <v>20000</v>
      </c>
      <c r="T128" s="19">
        <v>0.13</v>
      </c>
      <c r="U128" s="19">
        <v>1.9</v>
      </c>
      <c r="V128" s="19">
        <v>0.24</v>
      </c>
      <c r="W128" s="19">
        <v>60</v>
      </c>
      <c r="X128" s="93">
        <v>557</v>
      </c>
      <c r="Y128">
        <f t="shared" si="4"/>
        <v>83.333333333333329</v>
      </c>
      <c r="Z128" t="b">
        <f>IF(N128/G128&gt;=Auswahlhilfe!$C$8,TRUE,FALSE)</f>
        <v>1</v>
      </c>
      <c r="AA128" t="b">
        <f>IF(K128&gt;Auswahlhilfe!$C$7,TRUE,FALSE)</f>
        <v>1</v>
      </c>
      <c r="AB128" t="b">
        <f>IF(Auswahlhilfe!$C$17=F128,TRUE,FALSE)</f>
        <v>1</v>
      </c>
      <c r="AC128" t="b">
        <f>IFERROR(IF(FIND("P2",PGOptionList!D128)&gt;0,TRUE),FALSE)</f>
        <v>1</v>
      </c>
      <c r="AD128" t="b">
        <f>IFERROR(IF(FIND("P1",PGOptionList!D128)&gt;0,TRUE),FALSE)</f>
        <v>0</v>
      </c>
      <c r="AE128" t="b">
        <f>IFERROR(IF(FIND("P0",PGOptionList!D128)&gt;0,TRUE),FALSE)</f>
        <v>0</v>
      </c>
      <c r="AF128" t="b">
        <f>IF(AND(Z128,AA128,AB128,AC128,IF(C128=Auswahlhilfe!$L$7,TRUE,FALSE)),D128,FALSE)</f>
        <v>0</v>
      </c>
      <c r="AG128" t="b">
        <f>IF(AND(Z128,AA128,AB128,AD128,IF(C128=Auswahlhilfe!$L$17,TRUE,FALSE)),D128,FALSE)</f>
        <v>0</v>
      </c>
      <c r="AH128" t="b">
        <f>IF(AND(Z128,AA128,AB128,AE128,IF(C128=Auswahlhilfe!$L$17,TRUE,FALSE)),D128,FALSE)</f>
        <v>0</v>
      </c>
      <c r="AI128" t="s">
        <v>4818</v>
      </c>
      <c r="AJ128" s="90" t="str">
        <f t="shared" si="5"/>
        <v>https://shop.oxni.ch/de/shop/motoren/planetengetriebe/tb-060-060-s2-p2</v>
      </c>
    </row>
    <row r="129" spans="2:36" x14ac:dyDescent="0.2">
      <c r="B129" s="78" t="str">
        <f t="shared" si="3"/>
        <v/>
      </c>
      <c r="C129" s="19" t="s">
        <v>54</v>
      </c>
      <c r="D129" s="19" t="s">
        <v>430</v>
      </c>
      <c r="E129" s="19">
        <v>60</v>
      </c>
      <c r="F129" s="19" t="s">
        <v>55</v>
      </c>
      <c r="G129" s="19">
        <v>50</v>
      </c>
      <c r="H129" s="19">
        <v>3</v>
      </c>
      <c r="I129" s="19">
        <v>7</v>
      </c>
      <c r="J129" s="19">
        <v>94</v>
      </c>
      <c r="K129" s="19">
        <v>58</v>
      </c>
      <c r="L129" s="19">
        <v>174</v>
      </c>
      <c r="M129" s="19" t="s">
        <v>65</v>
      </c>
      <c r="N129" s="19">
        <v>5000</v>
      </c>
      <c r="O129" s="19">
        <v>1000</v>
      </c>
      <c r="P129" s="19">
        <v>1530</v>
      </c>
      <c r="Q129" s="19" t="s">
        <v>57</v>
      </c>
      <c r="R129" s="19">
        <v>765</v>
      </c>
      <c r="S129" s="19">
        <v>20000</v>
      </c>
      <c r="T129" s="19">
        <v>0.13</v>
      </c>
      <c r="U129" s="19">
        <v>1.9</v>
      </c>
      <c r="V129" s="19">
        <v>0.24</v>
      </c>
      <c r="W129" s="19">
        <v>60</v>
      </c>
      <c r="X129" s="93"/>
      <c r="Y129">
        <f t="shared" si="4"/>
        <v>100</v>
      </c>
      <c r="Z129" t="b">
        <f>IF(N129/G129&gt;=Auswahlhilfe!$C$8,TRUE,FALSE)</f>
        <v>1</v>
      </c>
      <c r="AA129" t="b">
        <f>IF(K129&gt;Auswahlhilfe!$C$7,TRUE,FALSE)</f>
        <v>1</v>
      </c>
      <c r="AB129" t="b">
        <f>IF(Auswahlhilfe!$C$17=F129,TRUE,FALSE)</f>
        <v>0</v>
      </c>
      <c r="AC129" t="b">
        <f>IFERROR(IF(FIND("P2",PGOptionList!D129)&gt;0,TRUE),FALSE)</f>
        <v>0</v>
      </c>
      <c r="AD129" t="b">
        <f>IFERROR(IF(FIND("P1",PGOptionList!D129)&gt;0,TRUE),FALSE)</f>
        <v>0</v>
      </c>
      <c r="AE129" t="b">
        <f>IFERROR(IF(FIND("P0",PGOptionList!D129)&gt;0,TRUE),FALSE)</f>
        <v>1</v>
      </c>
      <c r="AF129" t="b">
        <f>IF(AND(Z129,AA129,AB129,AC129,IF(C129=Auswahlhilfe!$L$7,TRUE,FALSE)),D129,FALSE)</f>
        <v>0</v>
      </c>
      <c r="AG129" t="b">
        <f>IF(AND(Z129,AA129,AB129,AD129,IF(C129=Auswahlhilfe!$L$17,TRUE,FALSE)),D129,FALSE)</f>
        <v>0</v>
      </c>
      <c r="AH129" t="b">
        <f>IF(AND(Z129,AA129,AB129,AE129,IF(C129=Auswahlhilfe!$L$17,TRUE,FALSE)),D129,FALSE)</f>
        <v>0</v>
      </c>
      <c r="AI129" t="s">
        <v>4817</v>
      </c>
      <c r="AJ129" s="90" t="str">
        <f t="shared" si="5"/>
        <v>mailto:info@oxni.ch?subject=Anfrage TB-060-050-S1-P0</v>
      </c>
    </row>
    <row r="130" spans="2:36" x14ac:dyDescent="0.2">
      <c r="B130" s="78" t="str">
        <f t="shared" si="3"/>
        <v/>
      </c>
      <c r="C130" s="19" t="s">
        <v>54</v>
      </c>
      <c r="D130" s="19" t="s">
        <v>431</v>
      </c>
      <c r="E130" s="19">
        <v>60</v>
      </c>
      <c r="F130" s="19" t="s">
        <v>58</v>
      </c>
      <c r="G130" s="19">
        <v>50</v>
      </c>
      <c r="H130" s="19">
        <v>3</v>
      </c>
      <c r="I130" s="19">
        <v>7</v>
      </c>
      <c r="J130" s="19">
        <v>94</v>
      </c>
      <c r="K130" s="19">
        <v>58</v>
      </c>
      <c r="L130" s="19">
        <v>174</v>
      </c>
      <c r="M130" s="19" t="s">
        <v>65</v>
      </c>
      <c r="N130" s="19">
        <v>5000</v>
      </c>
      <c r="O130" s="19">
        <v>1000</v>
      </c>
      <c r="P130" s="19">
        <v>1530</v>
      </c>
      <c r="Q130" s="19" t="s">
        <v>57</v>
      </c>
      <c r="R130" s="19">
        <v>765</v>
      </c>
      <c r="S130" s="19">
        <v>20000</v>
      </c>
      <c r="T130" s="19">
        <v>0.13</v>
      </c>
      <c r="U130" s="19">
        <v>1.9</v>
      </c>
      <c r="V130" s="19">
        <v>0.24</v>
      </c>
      <c r="W130" s="19">
        <v>60</v>
      </c>
      <c r="X130" s="93"/>
      <c r="Y130">
        <f t="shared" si="4"/>
        <v>100</v>
      </c>
      <c r="Z130" t="b">
        <f>IF(N130/G130&gt;=Auswahlhilfe!$C$8,TRUE,FALSE)</f>
        <v>1</v>
      </c>
      <c r="AA130" t="b">
        <f>IF(K130&gt;Auswahlhilfe!$C$7,TRUE,FALSE)</f>
        <v>1</v>
      </c>
      <c r="AB130" t="b">
        <f>IF(Auswahlhilfe!$C$17=F130,TRUE,FALSE)</f>
        <v>1</v>
      </c>
      <c r="AC130" t="b">
        <f>IFERROR(IF(FIND("P2",PGOptionList!D130)&gt;0,TRUE),FALSE)</f>
        <v>0</v>
      </c>
      <c r="AD130" t="b">
        <f>IFERROR(IF(FIND("P1",PGOptionList!D130)&gt;0,TRUE),FALSE)</f>
        <v>0</v>
      </c>
      <c r="AE130" t="b">
        <f>IFERROR(IF(FIND("P0",PGOptionList!D130)&gt;0,TRUE),FALSE)</f>
        <v>1</v>
      </c>
      <c r="AF130" t="b">
        <f>IF(AND(Z130,AA130,AB130,AC130,IF(C130=Auswahlhilfe!$L$7,TRUE,FALSE)),D130,FALSE)</f>
        <v>0</v>
      </c>
      <c r="AG130" t="b">
        <f>IF(AND(Z130,AA130,AB130,AD130,IF(C130=Auswahlhilfe!$L$17,TRUE,FALSE)),D130,FALSE)</f>
        <v>0</v>
      </c>
      <c r="AH130" t="b">
        <f>IF(AND(Z130,AA130,AB130,AE130,IF(C130=Auswahlhilfe!$L$17,TRUE,FALSE)),D130,FALSE)</f>
        <v>0</v>
      </c>
      <c r="AI130" t="s">
        <v>4817</v>
      </c>
      <c r="AJ130" s="90" t="str">
        <f t="shared" si="5"/>
        <v>mailto:info@oxni.ch?subject=Anfrage TB-060-050-S2-P0</v>
      </c>
    </row>
    <row r="131" spans="2:36" x14ac:dyDescent="0.2">
      <c r="B131" s="78" t="str">
        <f t="shared" si="3"/>
        <v/>
      </c>
      <c r="C131" s="19" t="s">
        <v>54</v>
      </c>
      <c r="D131" s="19" t="s">
        <v>432</v>
      </c>
      <c r="E131" s="19">
        <v>60</v>
      </c>
      <c r="F131" s="19" t="s">
        <v>55</v>
      </c>
      <c r="G131" s="19">
        <v>50</v>
      </c>
      <c r="H131" s="19">
        <v>5</v>
      </c>
      <c r="I131" s="19">
        <v>7</v>
      </c>
      <c r="J131" s="19">
        <v>94</v>
      </c>
      <c r="K131" s="19">
        <v>58</v>
      </c>
      <c r="L131" s="19">
        <v>174</v>
      </c>
      <c r="M131" s="19" t="s">
        <v>65</v>
      </c>
      <c r="N131" s="19">
        <v>5000</v>
      </c>
      <c r="O131" s="19">
        <v>1000</v>
      </c>
      <c r="P131" s="19">
        <v>1530</v>
      </c>
      <c r="Q131" s="19" t="s">
        <v>57</v>
      </c>
      <c r="R131" s="19">
        <v>765</v>
      </c>
      <c r="S131" s="19">
        <v>20000</v>
      </c>
      <c r="T131" s="19">
        <v>0.13</v>
      </c>
      <c r="U131" s="19">
        <v>1.9</v>
      </c>
      <c r="V131" s="19">
        <v>0.24</v>
      </c>
      <c r="W131" s="19">
        <v>60</v>
      </c>
      <c r="X131" s="93">
        <v>613</v>
      </c>
      <c r="Y131">
        <f t="shared" si="4"/>
        <v>100</v>
      </c>
      <c r="Z131" t="b">
        <f>IF(N131/G131&gt;=Auswahlhilfe!$C$8,TRUE,FALSE)</f>
        <v>1</v>
      </c>
      <c r="AA131" t="b">
        <f>IF(K131&gt;Auswahlhilfe!$C$7,TRUE,FALSE)</f>
        <v>1</v>
      </c>
      <c r="AB131" t="b">
        <f>IF(Auswahlhilfe!$C$17=F131,TRUE,FALSE)</f>
        <v>0</v>
      </c>
      <c r="AC131" t="b">
        <f>IFERROR(IF(FIND("P2",PGOptionList!D131)&gt;0,TRUE),FALSE)</f>
        <v>0</v>
      </c>
      <c r="AD131" t="b">
        <f>IFERROR(IF(FIND("P1",PGOptionList!D131)&gt;0,TRUE),FALSE)</f>
        <v>1</v>
      </c>
      <c r="AE131" t="b">
        <f>IFERROR(IF(FIND("P0",PGOptionList!D131)&gt;0,TRUE),FALSE)</f>
        <v>0</v>
      </c>
      <c r="AF131" t="b">
        <f>IF(AND(Z131,AA131,AB131,AC131,IF(C131=Auswahlhilfe!$L$7,TRUE,FALSE)),D131,FALSE)</f>
        <v>0</v>
      </c>
      <c r="AG131" t="b">
        <f>IF(AND(Z131,AA131,AB131,AD131,IF(C131=Auswahlhilfe!$L$17,TRUE,FALSE)),D131,FALSE)</f>
        <v>0</v>
      </c>
      <c r="AH131" t="b">
        <f>IF(AND(Z131,AA131,AB131,AE131,IF(C131=Auswahlhilfe!$L$17,TRUE,FALSE)),D131,FALSE)</f>
        <v>0</v>
      </c>
      <c r="AI131" t="s">
        <v>4817</v>
      </c>
      <c r="AJ131" s="90" t="str">
        <f t="shared" si="5"/>
        <v>mailto:info@oxni.ch?subject=Anfrage TB-060-050-S1-P1</v>
      </c>
    </row>
    <row r="132" spans="2:36" x14ac:dyDescent="0.2">
      <c r="B132" s="78" t="str">
        <f t="shared" si="3"/>
        <v/>
      </c>
      <c r="C132" s="19" t="s">
        <v>54</v>
      </c>
      <c r="D132" s="19" t="s">
        <v>433</v>
      </c>
      <c r="E132" s="19">
        <v>60</v>
      </c>
      <c r="F132" s="19" t="s">
        <v>58</v>
      </c>
      <c r="G132" s="19">
        <v>50</v>
      </c>
      <c r="H132" s="19">
        <v>5</v>
      </c>
      <c r="I132" s="19">
        <v>7</v>
      </c>
      <c r="J132" s="19">
        <v>94</v>
      </c>
      <c r="K132" s="19">
        <v>58</v>
      </c>
      <c r="L132" s="19">
        <v>174</v>
      </c>
      <c r="M132" s="19" t="s">
        <v>65</v>
      </c>
      <c r="N132" s="19">
        <v>5000</v>
      </c>
      <c r="O132" s="19">
        <v>1000</v>
      </c>
      <c r="P132" s="19">
        <v>1530</v>
      </c>
      <c r="Q132" s="19" t="s">
        <v>57</v>
      </c>
      <c r="R132" s="19">
        <v>765</v>
      </c>
      <c r="S132" s="19">
        <v>20000</v>
      </c>
      <c r="T132" s="19">
        <v>0.13</v>
      </c>
      <c r="U132" s="19">
        <v>1.9</v>
      </c>
      <c r="V132" s="19">
        <v>0.24</v>
      </c>
      <c r="W132" s="19">
        <v>60</v>
      </c>
      <c r="X132" s="93">
        <v>613</v>
      </c>
      <c r="Y132">
        <f t="shared" si="4"/>
        <v>100</v>
      </c>
      <c r="Z132" t="b">
        <f>IF(N132/G132&gt;=Auswahlhilfe!$C$8,TRUE,FALSE)</f>
        <v>1</v>
      </c>
      <c r="AA132" t="b">
        <f>IF(K132&gt;Auswahlhilfe!$C$7,TRUE,FALSE)</f>
        <v>1</v>
      </c>
      <c r="AB132" t="b">
        <f>IF(Auswahlhilfe!$C$17=F132,TRUE,FALSE)</f>
        <v>1</v>
      </c>
      <c r="AC132" t="b">
        <f>IFERROR(IF(FIND("P2",PGOptionList!D132)&gt;0,TRUE),FALSE)</f>
        <v>0</v>
      </c>
      <c r="AD132" t="b">
        <f>IFERROR(IF(FIND("P1",PGOptionList!D132)&gt;0,TRUE),FALSE)</f>
        <v>1</v>
      </c>
      <c r="AE132" t="b">
        <f>IFERROR(IF(FIND("P0",PGOptionList!D132)&gt;0,TRUE),FALSE)</f>
        <v>0</v>
      </c>
      <c r="AF132" t="b">
        <f>IF(AND(Z132,AA132,AB132,AC132,IF(C132=Auswahlhilfe!$L$7,TRUE,FALSE)),D132,FALSE)</f>
        <v>0</v>
      </c>
      <c r="AG132" t="b">
        <f>IF(AND(Z132,AA132,AB132,AD132,IF(C132=Auswahlhilfe!$L$17,TRUE,FALSE)),D132,FALSE)</f>
        <v>0</v>
      </c>
      <c r="AH132" t="b">
        <f>IF(AND(Z132,AA132,AB132,AE132,IF(C132=Auswahlhilfe!$L$17,TRUE,FALSE)),D132,FALSE)</f>
        <v>0</v>
      </c>
      <c r="AI132" t="s">
        <v>4818</v>
      </c>
      <c r="AJ132" s="90" t="str">
        <f t="shared" si="5"/>
        <v>https://shop.oxni.ch/de/shop/motoren/planetengetriebe/tb-060-050-s2-p1</v>
      </c>
    </row>
    <row r="133" spans="2:36" x14ac:dyDescent="0.2">
      <c r="B133" s="78" t="str">
        <f t="shared" si="3"/>
        <v/>
      </c>
      <c r="C133" s="19" t="s">
        <v>54</v>
      </c>
      <c r="D133" s="19" t="s">
        <v>434</v>
      </c>
      <c r="E133" s="19">
        <v>60</v>
      </c>
      <c r="F133" s="19" t="s">
        <v>55</v>
      </c>
      <c r="G133" s="19">
        <v>50</v>
      </c>
      <c r="H133" s="19">
        <v>7</v>
      </c>
      <c r="I133" s="19">
        <v>7</v>
      </c>
      <c r="J133" s="19">
        <v>94</v>
      </c>
      <c r="K133" s="19">
        <v>58</v>
      </c>
      <c r="L133" s="19">
        <v>174</v>
      </c>
      <c r="M133" s="19" t="s">
        <v>65</v>
      </c>
      <c r="N133" s="19">
        <v>5000</v>
      </c>
      <c r="O133" s="19">
        <v>1000</v>
      </c>
      <c r="P133" s="19">
        <v>1530</v>
      </c>
      <c r="Q133" s="19" t="s">
        <v>57</v>
      </c>
      <c r="R133" s="19">
        <v>765</v>
      </c>
      <c r="S133" s="19">
        <v>20000</v>
      </c>
      <c r="T133" s="19">
        <v>0.13</v>
      </c>
      <c r="U133" s="19">
        <v>1.9</v>
      </c>
      <c r="V133" s="19">
        <v>0.24</v>
      </c>
      <c r="W133" s="19">
        <v>60</v>
      </c>
      <c r="X133" s="93">
        <v>557</v>
      </c>
      <c r="Y133">
        <f t="shared" si="4"/>
        <v>100</v>
      </c>
      <c r="Z133" t="b">
        <f>IF(N133/G133&gt;=Auswahlhilfe!$C$8,TRUE,FALSE)</f>
        <v>1</v>
      </c>
      <c r="AA133" t="b">
        <f>IF(K133&gt;Auswahlhilfe!$C$7,TRUE,FALSE)</f>
        <v>1</v>
      </c>
      <c r="AB133" t="b">
        <f>IF(Auswahlhilfe!$C$17=F133,TRUE,FALSE)</f>
        <v>0</v>
      </c>
      <c r="AC133" t="b">
        <f>IFERROR(IF(FIND("P2",PGOptionList!D133)&gt;0,TRUE),FALSE)</f>
        <v>1</v>
      </c>
      <c r="AD133" t="b">
        <f>IFERROR(IF(FIND("P1",PGOptionList!D133)&gt;0,TRUE),FALSE)</f>
        <v>0</v>
      </c>
      <c r="AE133" t="b">
        <f>IFERROR(IF(FIND("P0",PGOptionList!D133)&gt;0,TRUE),FALSE)</f>
        <v>0</v>
      </c>
      <c r="AF133" t="b">
        <f>IF(AND(Z133,AA133,AB133,AC133,IF(C133=Auswahlhilfe!$L$7,TRUE,FALSE)),D133,FALSE)</f>
        <v>0</v>
      </c>
      <c r="AG133" t="b">
        <f>IF(AND(Z133,AA133,AB133,AD133,IF(C133=Auswahlhilfe!$L$17,TRUE,FALSE)),D133,FALSE)</f>
        <v>0</v>
      </c>
      <c r="AH133" t="b">
        <f>IF(AND(Z133,AA133,AB133,AE133,IF(C133=Auswahlhilfe!$L$17,TRUE,FALSE)),D133,FALSE)</f>
        <v>0</v>
      </c>
      <c r="AI133" t="s">
        <v>4817</v>
      </c>
      <c r="AJ133" s="90" t="str">
        <f t="shared" si="5"/>
        <v>mailto:info@oxni.ch?subject=Anfrage TB-060-050-S1-P2</v>
      </c>
    </row>
    <row r="134" spans="2:36" x14ac:dyDescent="0.2">
      <c r="B134" s="78" t="str">
        <f t="shared" si="3"/>
        <v/>
      </c>
      <c r="C134" s="19" t="s">
        <v>54</v>
      </c>
      <c r="D134" s="19" t="s">
        <v>435</v>
      </c>
      <c r="E134" s="19">
        <v>60</v>
      </c>
      <c r="F134" s="19" t="s">
        <v>58</v>
      </c>
      <c r="G134" s="19">
        <v>50</v>
      </c>
      <c r="H134" s="19">
        <v>7</v>
      </c>
      <c r="I134" s="19">
        <v>7</v>
      </c>
      <c r="J134" s="19">
        <v>94</v>
      </c>
      <c r="K134" s="19">
        <v>58</v>
      </c>
      <c r="L134" s="19">
        <v>174</v>
      </c>
      <c r="M134" s="19" t="s">
        <v>65</v>
      </c>
      <c r="N134" s="19">
        <v>5000</v>
      </c>
      <c r="O134" s="19">
        <v>1000</v>
      </c>
      <c r="P134" s="19">
        <v>1530</v>
      </c>
      <c r="Q134" s="19" t="s">
        <v>57</v>
      </c>
      <c r="R134" s="19">
        <v>765</v>
      </c>
      <c r="S134" s="19">
        <v>20000</v>
      </c>
      <c r="T134" s="19">
        <v>0.13</v>
      </c>
      <c r="U134" s="19">
        <v>1.9</v>
      </c>
      <c r="V134" s="19">
        <v>0.24</v>
      </c>
      <c r="W134" s="19">
        <v>60</v>
      </c>
      <c r="X134" s="93">
        <v>557</v>
      </c>
      <c r="Y134">
        <f t="shared" si="4"/>
        <v>100</v>
      </c>
      <c r="Z134" t="b">
        <f>IF(N134/G134&gt;=Auswahlhilfe!$C$8,TRUE,FALSE)</f>
        <v>1</v>
      </c>
      <c r="AA134" t="b">
        <f>IF(K134&gt;Auswahlhilfe!$C$7,TRUE,FALSE)</f>
        <v>1</v>
      </c>
      <c r="AB134" t="b">
        <f>IF(Auswahlhilfe!$C$17=F134,TRUE,FALSE)</f>
        <v>1</v>
      </c>
      <c r="AC134" t="b">
        <f>IFERROR(IF(FIND("P2",PGOptionList!D134)&gt;0,TRUE),FALSE)</f>
        <v>1</v>
      </c>
      <c r="AD134" t="b">
        <f>IFERROR(IF(FIND("P1",PGOptionList!D134)&gt;0,TRUE),FALSE)</f>
        <v>0</v>
      </c>
      <c r="AE134" t="b">
        <f>IFERROR(IF(FIND("P0",PGOptionList!D134)&gt;0,TRUE),FALSE)</f>
        <v>0</v>
      </c>
      <c r="AF134" t="b">
        <f>IF(AND(Z134,AA134,AB134,AC134,IF(C134=Auswahlhilfe!$L$7,TRUE,FALSE)),D134,FALSE)</f>
        <v>0</v>
      </c>
      <c r="AG134" t="b">
        <f>IF(AND(Z134,AA134,AB134,AD134,IF(C134=Auswahlhilfe!$L$17,TRUE,FALSE)),D134,FALSE)</f>
        <v>0</v>
      </c>
      <c r="AH134" t="b">
        <f>IF(AND(Z134,AA134,AB134,AE134,IF(C134=Auswahlhilfe!$L$17,TRUE,FALSE)),D134,FALSE)</f>
        <v>0</v>
      </c>
      <c r="AI134" t="s">
        <v>4818</v>
      </c>
      <c r="AJ134" s="90" t="str">
        <f t="shared" si="5"/>
        <v>https://shop.oxni.ch/de/shop/motoren/planetengetriebe/tb-060-050-s2-p2</v>
      </c>
    </row>
    <row r="135" spans="2:36" x14ac:dyDescent="0.2">
      <c r="B135" s="78" t="str">
        <f t="shared" si="3"/>
        <v/>
      </c>
      <c r="C135" s="19" t="s">
        <v>54</v>
      </c>
      <c r="D135" s="19" t="s">
        <v>436</v>
      </c>
      <c r="E135" s="19">
        <v>60</v>
      </c>
      <c r="F135" s="19" t="s">
        <v>55</v>
      </c>
      <c r="G135" s="19">
        <v>40</v>
      </c>
      <c r="H135" s="19">
        <v>3</v>
      </c>
      <c r="I135" s="19">
        <v>7</v>
      </c>
      <c r="J135" s="19">
        <v>94</v>
      </c>
      <c r="K135" s="19">
        <v>45</v>
      </c>
      <c r="L135" s="19">
        <v>135</v>
      </c>
      <c r="M135" s="19" t="s">
        <v>67</v>
      </c>
      <c r="N135" s="19">
        <v>5000</v>
      </c>
      <c r="O135" s="19">
        <v>1000</v>
      </c>
      <c r="P135" s="19">
        <v>1530</v>
      </c>
      <c r="Q135" s="19" t="s">
        <v>57</v>
      </c>
      <c r="R135" s="19">
        <v>765</v>
      </c>
      <c r="S135" s="19">
        <v>20000</v>
      </c>
      <c r="T135" s="19">
        <v>0.13</v>
      </c>
      <c r="U135" s="19">
        <v>1.9</v>
      </c>
      <c r="V135" s="19">
        <v>0.24</v>
      </c>
      <c r="W135" s="19">
        <v>60</v>
      </c>
      <c r="X135" s="93"/>
      <c r="Y135">
        <f t="shared" si="4"/>
        <v>125</v>
      </c>
      <c r="Z135" t="b">
        <f>IF(N135/G135&gt;=Auswahlhilfe!$C$8,TRUE,FALSE)</f>
        <v>1</v>
      </c>
      <c r="AA135" t="b">
        <f>IF(K135&gt;Auswahlhilfe!$C$7,TRUE,FALSE)</f>
        <v>1</v>
      </c>
      <c r="AB135" t="b">
        <f>IF(Auswahlhilfe!$C$17=F135,TRUE,FALSE)</f>
        <v>0</v>
      </c>
      <c r="AC135" t="b">
        <f>IFERROR(IF(FIND("P2",PGOptionList!D135)&gt;0,TRUE),FALSE)</f>
        <v>0</v>
      </c>
      <c r="AD135" t="b">
        <f>IFERROR(IF(FIND("P1",PGOptionList!D135)&gt;0,TRUE),FALSE)</f>
        <v>0</v>
      </c>
      <c r="AE135" t="b">
        <f>IFERROR(IF(FIND("P0",PGOptionList!D135)&gt;0,TRUE),FALSE)</f>
        <v>1</v>
      </c>
      <c r="AF135" t="b">
        <f>IF(AND(Z135,AA135,AB135,AC135,IF(C135=Auswahlhilfe!$L$7,TRUE,FALSE)),D135,FALSE)</f>
        <v>0</v>
      </c>
      <c r="AG135" t="b">
        <f>IF(AND(Z135,AA135,AB135,AD135,IF(C135=Auswahlhilfe!$L$17,TRUE,FALSE)),D135,FALSE)</f>
        <v>0</v>
      </c>
      <c r="AH135" t="b">
        <f>IF(AND(Z135,AA135,AB135,AE135,IF(C135=Auswahlhilfe!$L$17,TRUE,FALSE)),D135,FALSE)</f>
        <v>0</v>
      </c>
      <c r="AI135" t="s">
        <v>4817</v>
      </c>
      <c r="AJ135" s="90" t="str">
        <f t="shared" si="5"/>
        <v>mailto:info@oxni.ch?subject=Anfrage TB-060-040-S1-P0</v>
      </c>
    </row>
    <row r="136" spans="2:36" x14ac:dyDescent="0.2">
      <c r="B136" s="78" t="str">
        <f t="shared" si="3"/>
        <v/>
      </c>
      <c r="C136" s="19" t="s">
        <v>54</v>
      </c>
      <c r="D136" s="19" t="s">
        <v>437</v>
      </c>
      <c r="E136" s="19">
        <v>60</v>
      </c>
      <c r="F136" s="19" t="s">
        <v>58</v>
      </c>
      <c r="G136" s="19">
        <v>40</v>
      </c>
      <c r="H136" s="19">
        <v>3</v>
      </c>
      <c r="I136" s="19">
        <v>7</v>
      </c>
      <c r="J136" s="19">
        <v>94</v>
      </c>
      <c r="K136" s="19">
        <v>45</v>
      </c>
      <c r="L136" s="19">
        <v>135</v>
      </c>
      <c r="M136" s="19" t="s">
        <v>67</v>
      </c>
      <c r="N136" s="19">
        <v>5000</v>
      </c>
      <c r="O136" s="19">
        <v>1000</v>
      </c>
      <c r="P136" s="19">
        <v>1530</v>
      </c>
      <c r="Q136" s="19" t="s">
        <v>57</v>
      </c>
      <c r="R136" s="19">
        <v>765</v>
      </c>
      <c r="S136" s="19">
        <v>20000</v>
      </c>
      <c r="T136" s="19">
        <v>0.13</v>
      </c>
      <c r="U136" s="19">
        <v>1.9</v>
      </c>
      <c r="V136" s="19">
        <v>0.24</v>
      </c>
      <c r="W136" s="19">
        <v>60</v>
      </c>
      <c r="X136" s="93"/>
      <c r="Y136">
        <f t="shared" si="4"/>
        <v>125</v>
      </c>
      <c r="Z136" t="b">
        <f>IF(N136/G136&gt;=Auswahlhilfe!$C$8,TRUE,FALSE)</f>
        <v>1</v>
      </c>
      <c r="AA136" t="b">
        <f>IF(K136&gt;Auswahlhilfe!$C$7,TRUE,FALSE)</f>
        <v>1</v>
      </c>
      <c r="AB136" t="b">
        <f>IF(Auswahlhilfe!$C$17=F136,TRUE,FALSE)</f>
        <v>1</v>
      </c>
      <c r="AC136" t="b">
        <f>IFERROR(IF(FIND("P2",PGOptionList!D136)&gt;0,TRUE),FALSE)</f>
        <v>0</v>
      </c>
      <c r="AD136" t="b">
        <f>IFERROR(IF(FIND("P1",PGOptionList!D136)&gt;0,TRUE),FALSE)</f>
        <v>0</v>
      </c>
      <c r="AE136" t="b">
        <f>IFERROR(IF(FIND("P0",PGOptionList!D136)&gt;0,TRUE),FALSE)</f>
        <v>1</v>
      </c>
      <c r="AF136" t="b">
        <f>IF(AND(Z136,AA136,AB136,AC136,IF(C136=Auswahlhilfe!$L$7,TRUE,FALSE)),D136,FALSE)</f>
        <v>0</v>
      </c>
      <c r="AG136" t="b">
        <f>IF(AND(Z136,AA136,AB136,AD136,IF(C136=Auswahlhilfe!$L$17,TRUE,FALSE)),D136,FALSE)</f>
        <v>0</v>
      </c>
      <c r="AH136" t="b">
        <f>IF(AND(Z136,AA136,AB136,AE136,IF(C136=Auswahlhilfe!$L$17,TRUE,FALSE)),D136,FALSE)</f>
        <v>0</v>
      </c>
      <c r="AI136" t="s">
        <v>4817</v>
      </c>
      <c r="AJ136" s="90" t="str">
        <f t="shared" si="5"/>
        <v>mailto:info@oxni.ch?subject=Anfrage TB-060-040-S2-P0</v>
      </c>
    </row>
    <row r="137" spans="2:36" x14ac:dyDescent="0.2">
      <c r="B137" s="78" t="str">
        <f t="shared" si="3"/>
        <v/>
      </c>
      <c r="C137" s="19" t="s">
        <v>54</v>
      </c>
      <c r="D137" s="19" t="s">
        <v>438</v>
      </c>
      <c r="E137" s="19">
        <v>60</v>
      </c>
      <c r="F137" s="19" t="s">
        <v>55</v>
      </c>
      <c r="G137" s="19">
        <v>40</v>
      </c>
      <c r="H137" s="19">
        <v>5</v>
      </c>
      <c r="I137" s="19">
        <v>7</v>
      </c>
      <c r="J137" s="19">
        <v>94</v>
      </c>
      <c r="K137" s="19">
        <v>45</v>
      </c>
      <c r="L137" s="19">
        <v>135</v>
      </c>
      <c r="M137" s="19" t="s">
        <v>67</v>
      </c>
      <c r="N137" s="19">
        <v>5000</v>
      </c>
      <c r="O137" s="19">
        <v>1000</v>
      </c>
      <c r="P137" s="19">
        <v>1530</v>
      </c>
      <c r="Q137" s="19" t="s">
        <v>57</v>
      </c>
      <c r="R137" s="19">
        <v>765</v>
      </c>
      <c r="S137" s="19">
        <v>20000</v>
      </c>
      <c r="T137" s="19">
        <v>0.13</v>
      </c>
      <c r="U137" s="19">
        <v>1.9</v>
      </c>
      <c r="V137" s="19">
        <v>0.24</v>
      </c>
      <c r="W137" s="19">
        <v>60</v>
      </c>
      <c r="X137" s="93">
        <v>613</v>
      </c>
      <c r="Y137">
        <f t="shared" si="4"/>
        <v>125</v>
      </c>
      <c r="Z137" t="b">
        <f>IF(N137/G137&gt;=Auswahlhilfe!$C$8,TRUE,FALSE)</f>
        <v>1</v>
      </c>
      <c r="AA137" t="b">
        <f>IF(K137&gt;Auswahlhilfe!$C$7,TRUE,FALSE)</f>
        <v>1</v>
      </c>
      <c r="AB137" t="b">
        <f>IF(Auswahlhilfe!$C$17=F137,TRUE,FALSE)</f>
        <v>0</v>
      </c>
      <c r="AC137" t="b">
        <f>IFERROR(IF(FIND("P2",PGOptionList!D137)&gt;0,TRUE),FALSE)</f>
        <v>0</v>
      </c>
      <c r="AD137" t="b">
        <f>IFERROR(IF(FIND("P1",PGOptionList!D137)&gt;0,TRUE),FALSE)</f>
        <v>1</v>
      </c>
      <c r="AE137" t="b">
        <f>IFERROR(IF(FIND("P0",PGOptionList!D137)&gt;0,TRUE),FALSE)</f>
        <v>0</v>
      </c>
      <c r="AF137" t="b">
        <f>IF(AND(Z137,AA137,AB137,AC137,IF(C137=Auswahlhilfe!$L$7,TRUE,FALSE)),D137,FALSE)</f>
        <v>0</v>
      </c>
      <c r="AG137" t="b">
        <f>IF(AND(Z137,AA137,AB137,AD137,IF(C137=Auswahlhilfe!$L$17,TRUE,FALSE)),D137,FALSE)</f>
        <v>0</v>
      </c>
      <c r="AH137" t="b">
        <f>IF(AND(Z137,AA137,AB137,AE137,IF(C137=Auswahlhilfe!$L$17,TRUE,FALSE)),D137,FALSE)</f>
        <v>0</v>
      </c>
      <c r="AI137" t="s">
        <v>4817</v>
      </c>
      <c r="AJ137" s="90" t="str">
        <f t="shared" si="5"/>
        <v>mailto:info@oxni.ch?subject=Anfrage TB-060-040-S1-P1</v>
      </c>
    </row>
    <row r="138" spans="2:36" x14ac:dyDescent="0.2">
      <c r="B138" s="78" t="str">
        <f t="shared" ref="B138:B201" si="6">IF(AF138=D138,"Economy",IF(AG138=D138,"Standard",IF(AH138=D138,"Präzision","")))</f>
        <v/>
      </c>
      <c r="C138" s="19" t="s">
        <v>54</v>
      </c>
      <c r="D138" s="19" t="s">
        <v>439</v>
      </c>
      <c r="E138" s="19">
        <v>60</v>
      </c>
      <c r="F138" s="19" t="s">
        <v>58</v>
      </c>
      <c r="G138" s="19">
        <v>40</v>
      </c>
      <c r="H138" s="19">
        <v>5</v>
      </c>
      <c r="I138" s="19">
        <v>7</v>
      </c>
      <c r="J138" s="19">
        <v>94</v>
      </c>
      <c r="K138" s="19">
        <v>45</v>
      </c>
      <c r="L138" s="19">
        <v>135</v>
      </c>
      <c r="M138" s="19" t="s">
        <v>67</v>
      </c>
      <c r="N138" s="19">
        <v>5000</v>
      </c>
      <c r="O138" s="19">
        <v>1000</v>
      </c>
      <c r="P138" s="19">
        <v>1530</v>
      </c>
      <c r="Q138" s="19" t="s">
        <v>57</v>
      </c>
      <c r="R138" s="19">
        <v>765</v>
      </c>
      <c r="S138" s="19">
        <v>20000</v>
      </c>
      <c r="T138" s="19">
        <v>0.13</v>
      </c>
      <c r="U138" s="19">
        <v>1.9</v>
      </c>
      <c r="V138" s="19">
        <v>0.24</v>
      </c>
      <c r="W138" s="19">
        <v>60</v>
      </c>
      <c r="X138" s="93">
        <v>613</v>
      </c>
      <c r="Y138">
        <f t="shared" ref="Y138:Y201" si="7">N138/G138</f>
        <v>125</v>
      </c>
      <c r="Z138" t="b">
        <f>IF(N138/G138&gt;=Auswahlhilfe!$C$8,TRUE,FALSE)</f>
        <v>1</v>
      </c>
      <c r="AA138" t="b">
        <f>IF(K138&gt;Auswahlhilfe!$C$7,TRUE,FALSE)</f>
        <v>1</v>
      </c>
      <c r="AB138" t="b">
        <f>IF(Auswahlhilfe!$C$17=F138,TRUE,FALSE)</f>
        <v>1</v>
      </c>
      <c r="AC138" t="b">
        <f>IFERROR(IF(FIND("P2",PGOptionList!D138)&gt;0,TRUE),FALSE)</f>
        <v>0</v>
      </c>
      <c r="AD138" t="b">
        <f>IFERROR(IF(FIND("P1",PGOptionList!D138)&gt;0,TRUE),FALSE)</f>
        <v>1</v>
      </c>
      <c r="AE138" t="b">
        <f>IFERROR(IF(FIND("P0",PGOptionList!D138)&gt;0,TRUE),FALSE)</f>
        <v>0</v>
      </c>
      <c r="AF138" t="b">
        <f>IF(AND(Z138,AA138,AB138,AC138,IF(C138=Auswahlhilfe!$L$7,TRUE,FALSE)),D138,FALSE)</f>
        <v>0</v>
      </c>
      <c r="AG138" t="b">
        <f>IF(AND(Z138,AA138,AB138,AD138,IF(C138=Auswahlhilfe!$L$17,TRUE,FALSE)),D138,FALSE)</f>
        <v>0</v>
      </c>
      <c r="AH138" t="b">
        <f>IF(AND(Z138,AA138,AB138,AE138,IF(C138=Auswahlhilfe!$L$17,TRUE,FALSE)),D138,FALSE)</f>
        <v>0</v>
      </c>
      <c r="AI138" t="s">
        <v>4818</v>
      </c>
      <c r="AJ138" s="90" t="str">
        <f t="shared" ref="AJ138:AJ201" si="8">IF(AI138="ja",HYPERLINK(_xlfn.CONCAT("https://shop.oxni.ch/de/shop/motoren/planetengetriebe/",LOWER(D138))),_xlfn.CONCAT("mailto:info@oxni.ch?subject=Anfrage ",D138))</f>
        <v>https://shop.oxni.ch/de/shop/motoren/planetengetriebe/tb-060-040-s2-p1</v>
      </c>
    </row>
    <row r="139" spans="2:36" x14ac:dyDescent="0.2">
      <c r="B139" s="78" t="str">
        <f t="shared" si="6"/>
        <v/>
      </c>
      <c r="C139" s="19" t="s">
        <v>54</v>
      </c>
      <c r="D139" s="19" t="s">
        <v>440</v>
      </c>
      <c r="E139" s="19">
        <v>60</v>
      </c>
      <c r="F139" s="19" t="s">
        <v>55</v>
      </c>
      <c r="G139" s="19">
        <v>40</v>
      </c>
      <c r="H139" s="19">
        <v>7</v>
      </c>
      <c r="I139" s="19">
        <v>7</v>
      </c>
      <c r="J139" s="19">
        <v>94</v>
      </c>
      <c r="K139" s="19">
        <v>45</v>
      </c>
      <c r="L139" s="19">
        <v>135</v>
      </c>
      <c r="M139" s="19" t="s">
        <v>67</v>
      </c>
      <c r="N139" s="19">
        <v>5000</v>
      </c>
      <c r="O139" s="19">
        <v>1000</v>
      </c>
      <c r="P139" s="19">
        <v>1530</v>
      </c>
      <c r="Q139" s="19" t="s">
        <v>57</v>
      </c>
      <c r="R139" s="19">
        <v>765</v>
      </c>
      <c r="S139" s="19">
        <v>20000</v>
      </c>
      <c r="T139" s="19">
        <v>0.13</v>
      </c>
      <c r="U139" s="19">
        <v>1.9</v>
      </c>
      <c r="V139" s="19">
        <v>0.24</v>
      </c>
      <c r="W139" s="19">
        <v>60</v>
      </c>
      <c r="X139" s="93">
        <v>557</v>
      </c>
      <c r="Y139">
        <f t="shared" si="7"/>
        <v>125</v>
      </c>
      <c r="Z139" t="b">
        <f>IF(N139/G139&gt;=Auswahlhilfe!$C$8,TRUE,FALSE)</f>
        <v>1</v>
      </c>
      <c r="AA139" t="b">
        <f>IF(K139&gt;Auswahlhilfe!$C$7,TRUE,FALSE)</f>
        <v>1</v>
      </c>
      <c r="AB139" t="b">
        <f>IF(Auswahlhilfe!$C$17=F139,TRUE,FALSE)</f>
        <v>0</v>
      </c>
      <c r="AC139" t="b">
        <f>IFERROR(IF(FIND("P2",PGOptionList!D139)&gt;0,TRUE),FALSE)</f>
        <v>1</v>
      </c>
      <c r="AD139" t="b">
        <f>IFERROR(IF(FIND("P1",PGOptionList!D139)&gt;0,TRUE),FALSE)</f>
        <v>0</v>
      </c>
      <c r="AE139" t="b">
        <f>IFERROR(IF(FIND("P0",PGOptionList!D139)&gt;0,TRUE),FALSE)</f>
        <v>0</v>
      </c>
      <c r="AF139" t="b">
        <f>IF(AND(Z139,AA139,AB139,AC139,IF(C139=Auswahlhilfe!$L$7,TRUE,FALSE)),D139,FALSE)</f>
        <v>0</v>
      </c>
      <c r="AG139" t="b">
        <f>IF(AND(Z139,AA139,AB139,AD139,IF(C139=Auswahlhilfe!$L$17,TRUE,FALSE)),D139,FALSE)</f>
        <v>0</v>
      </c>
      <c r="AH139" t="b">
        <f>IF(AND(Z139,AA139,AB139,AE139,IF(C139=Auswahlhilfe!$L$17,TRUE,FALSE)),D139,FALSE)</f>
        <v>0</v>
      </c>
      <c r="AI139" t="s">
        <v>4817</v>
      </c>
      <c r="AJ139" s="90" t="str">
        <f t="shared" si="8"/>
        <v>mailto:info@oxni.ch?subject=Anfrage TB-060-040-S1-P2</v>
      </c>
    </row>
    <row r="140" spans="2:36" x14ac:dyDescent="0.2">
      <c r="B140" s="78" t="str">
        <f t="shared" si="6"/>
        <v/>
      </c>
      <c r="C140" s="19" t="s">
        <v>54</v>
      </c>
      <c r="D140" s="19" t="s">
        <v>441</v>
      </c>
      <c r="E140" s="19">
        <v>60</v>
      </c>
      <c r="F140" s="19" t="s">
        <v>58</v>
      </c>
      <c r="G140" s="19">
        <v>40</v>
      </c>
      <c r="H140" s="19">
        <v>7</v>
      </c>
      <c r="I140" s="19">
        <v>7</v>
      </c>
      <c r="J140" s="19">
        <v>94</v>
      </c>
      <c r="K140" s="19">
        <v>45</v>
      </c>
      <c r="L140" s="19">
        <v>135</v>
      </c>
      <c r="M140" s="19" t="s">
        <v>67</v>
      </c>
      <c r="N140" s="19">
        <v>5000</v>
      </c>
      <c r="O140" s="19">
        <v>1000</v>
      </c>
      <c r="P140" s="19">
        <v>1530</v>
      </c>
      <c r="Q140" s="19" t="s">
        <v>57</v>
      </c>
      <c r="R140" s="19">
        <v>765</v>
      </c>
      <c r="S140" s="19">
        <v>20000</v>
      </c>
      <c r="T140" s="19">
        <v>0.13</v>
      </c>
      <c r="U140" s="19">
        <v>1.9</v>
      </c>
      <c r="V140" s="19">
        <v>0.24</v>
      </c>
      <c r="W140" s="19">
        <v>60</v>
      </c>
      <c r="X140" s="93">
        <v>557</v>
      </c>
      <c r="Y140">
        <f t="shared" si="7"/>
        <v>125</v>
      </c>
      <c r="Z140" t="b">
        <f>IF(N140/G140&gt;=Auswahlhilfe!$C$8,TRUE,FALSE)</f>
        <v>1</v>
      </c>
      <c r="AA140" t="b">
        <f>IF(K140&gt;Auswahlhilfe!$C$7,TRUE,FALSE)</f>
        <v>1</v>
      </c>
      <c r="AB140" t="b">
        <f>IF(Auswahlhilfe!$C$17=F140,TRUE,FALSE)</f>
        <v>1</v>
      </c>
      <c r="AC140" t="b">
        <f>IFERROR(IF(FIND("P2",PGOptionList!D140)&gt;0,TRUE),FALSE)</f>
        <v>1</v>
      </c>
      <c r="AD140" t="b">
        <f>IFERROR(IF(FIND("P1",PGOptionList!D140)&gt;0,TRUE),FALSE)</f>
        <v>0</v>
      </c>
      <c r="AE140" t="b">
        <f>IFERROR(IF(FIND("P0",PGOptionList!D140)&gt;0,TRUE),FALSE)</f>
        <v>0</v>
      </c>
      <c r="AF140" t="b">
        <f>IF(AND(Z140,AA140,AB140,AC140,IF(C140=Auswahlhilfe!$L$7,TRUE,FALSE)),D140,FALSE)</f>
        <v>0</v>
      </c>
      <c r="AG140" t="b">
        <f>IF(AND(Z140,AA140,AB140,AD140,IF(C140=Auswahlhilfe!$L$17,TRUE,FALSE)),D140,FALSE)</f>
        <v>0</v>
      </c>
      <c r="AH140" t="b">
        <f>IF(AND(Z140,AA140,AB140,AE140,IF(C140=Auswahlhilfe!$L$17,TRUE,FALSE)),D140,FALSE)</f>
        <v>0</v>
      </c>
      <c r="AI140" t="s">
        <v>4818</v>
      </c>
      <c r="AJ140" s="90" t="str">
        <f t="shared" si="8"/>
        <v>https://shop.oxni.ch/de/shop/motoren/planetengetriebe/tb-060-040-s2-p2</v>
      </c>
    </row>
    <row r="141" spans="2:36" x14ac:dyDescent="0.2">
      <c r="B141" s="78" t="str">
        <f t="shared" si="6"/>
        <v/>
      </c>
      <c r="C141" s="19" t="s">
        <v>54</v>
      </c>
      <c r="D141" s="19" t="s">
        <v>442</v>
      </c>
      <c r="E141" s="19">
        <v>60</v>
      </c>
      <c r="F141" s="19" t="s">
        <v>55</v>
      </c>
      <c r="G141" s="19">
        <v>35</v>
      </c>
      <c r="H141" s="19">
        <v>3</v>
      </c>
      <c r="I141" s="19">
        <v>7</v>
      </c>
      <c r="J141" s="19">
        <v>94</v>
      </c>
      <c r="K141" s="19">
        <v>50</v>
      </c>
      <c r="L141" s="19">
        <v>150</v>
      </c>
      <c r="M141" s="19" t="s">
        <v>64</v>
      </c>
      <c r="N141" s="19">
        <v>5000</v>
      </c>
      <c r="O141" s="19">
        <v>1000</v>
      </c>
      <c r="P141" s="19">
        <v>1530</v>
      </c>
      <c r="Q141" s="19" t="s">
        <v>57</v>
      </c>
      <c r="R141" s="19">
        <v>765</v>
      </c>
      <c r="S141" s="19">
        <v>20000</v>
      </c>
      <c r="T141" s="19">
        <v>0.13</v>
      </c>
      <c r="U141" s="19">
        <v>1.9</v>
      </c>
      <c r="V141" s="19">
        <v>0.24</v>
      </c>
      <c r="W141" s="19">
        <v>60</v>
      </c>
      <c r="X141" s="93"/>
      <c r="Y141">
        <f t="shared" si="7"/>
        <v>142.85714285714286</v>
      </c>
      <c r="Z141" t="b">
        <f>IF(N141/G141&gt;=Auswahlhilfe!$C$8,TRUE,FALSE)</f>
        <v>1</v>
      </c>
      <c r="AA141" t="b">
        <f>IF(K141&gt;Auswahlhilfe!$C$7,TRUE,FALSE)</f>
        <v>1</v>
      </c>
      <c r="AB141" t="b">
        <f>IF(Auswahlhilfe!$C$17=F141,TRUE,FALSE)</f>
        <v>0</v>
      </c>
      <c r="AC141" t="b">
        <f>IFERROR(IF(FIND("P2",PGOptionList!D141)&gt;0,TRUE),FALSE)</f>
        <v>0</v>
      </c>
      <c r="AD141" t="b">
        <f>IFERROR(IF(FIND("P1",PGOptionList!D141)&gt;0,TRUE),FALSE)</f>
        <v>0</v>
      </c>
      <c r="AE141" t="b">
        <f>IFERROR(IF(FIND("P0",PGOptionList!D141)&gt;0,TRUE),FALSE)</f>
        <v>1</v>
      </c>
      <c r="AF141" t="b">
        <f>IF(AND(Z141,AA141,AB141,AC141,IF(C141=Auswahlhilfe!$L$7,TRUE,FALSE)),D141,FALSE)</f>
        <v>0</v>
      </c>
      <c r="AG141" t="b">
        <f>IF(AND(Z141,AA141,AB141,AD141,IF(C141=Auswahlhilfe!$L$17,TRUE,FALSE)),D141,FALSE)</f>
        <v>0</v>
      </c>
      <c r="AH141" t="b">
        <f>IF(AND(Z141,AA141,AB141,AE141,IF(C141=Auswahlhilfe!$L$17,TRUE,FALSE)),D141,FALSE)</f>
        <v>0</v>
      </c>
      <c r="AI141" t="s">
        <v>4817</v>
      </c>
      <c r="AJ141" s="90" t="str">
        <f t="shared" si="8"/>
        <v>mailto:info@oxni.ch?subject=Anfrage TB-060-035-S1-P0</v>
      </c>
    </row>
    <row r="142" spans="2:36" x14ac:dyDescent="0.2">
      <c r="B142" s="78" t="str">
        <f t="shared" si="6"/>
        <v/>
      </c>
      <c r="C142" s="19" t="s">
        <v>54</v>
      </c>
      <c r="D142" s="19" t="s">
        <v>443</v>
      </c>
      <c r="E142" s="19">
        <v>60</v>
      </c>
      <c r="F142" s="19" t="s">
        <v>58</v>
      </c>
      <c r="G142" s="19">
        <v>35</v>
      </c>
      <c r="H142" s="19">
        <v>3</v>
      </c>
      <c r="I142" s="19">
        <v>7</v>
      </c>
      <c r="J142" s="19">
        <v>94</v>
      </c>
      <c r="K142" s="19">
        <v>50</v>
      </c>
      <c r="L142" s="19">
        <v>150</v>
      </c>
      <c r="M142" s="19" t="s">
        <v>64</v>
      </c>
      <c r="N142" s="19">
        <v>5000</v>
      </c>
      <c r="O142" s="19">
        <v>1000</v>
      </c>
      <c r="P142" s="19">
        <v>1530</v>
      </c>
      <c r="Q142" s="19" t="s">
        <v>57</v>
      </c>
      <c r="R142" s="19">
        <v>765</v>
      </c>
      <c r="S142" s="19">
        <v>20000</v>
      </c>
      <c r="T142" s="19">
        <v>0.13</v>
      </c>
      <c r="U142" s="19">
        <v>1.9</v>
      </c>
      <c r="V142" s="19">
        <v>0.24</v>
      </c>
      <c r="W142" s="19">
        <v>60</v>
      </c>
      <c r="X142" s="93"/>
      <c r="Y142">
        <f t="shared" si="7"/>
        <v>142.85714285714286</v>
      </c>
      <c r="Z142" t="b">
        <f>IF(N142/G142&gt;=Auswahlhilfe!$C$8,TRUE,FALSE)</f>
        <v>1</v>
      </c>
      <c r="AA142" t="b">
        <f>IF(K142&gt;Auswahlhilfe!$C$7,TRUE,FALSE)</f>
        <v>1</v>
      </c>
      <c r="AB142" t="b">
        <f>IF(Auswahlhilfe!$C$17=F142,TRUE,FALSE)</f>
        <v>1</v>
      </c>
      <c r="AC142" t="b">
        <f>IFERROR(IF(FIND("P2",PGOptionList!D142)&gt;0,TRUE),FALSE)</f>
        <v>0</v>
      </c>
      <c r="AD142" t="b">
        <f>IFERROR(IF(FIND("P1",PGOptionList!D142)&gt;0,TRUE),FALSE)</f>
        <v>0</v>
      </c>
      <c r="AE142" t="b">
        <f>IFERROR(IF(FIND("P0",PGOptionList!D142)&gt;0,TRUE),FALSE)</f>
        <v>1</v>
      </c>
      <c r="AF142" t="b">
        <f>IF(AND(Z142,AA142,AB142,AC142,IF(C142=Auswahlhilfe!$L$7,TRUE,FALSE)),D142,FALSE)</f>
        <v>0</v>
      </c>
      <c r="AG142" t="b">
        <f>IF(AND(Z142,AA142,AB142,AD142,IF(C142=Auswahlhilfe!$L$17,TRUE,FALSE)),D142,FALSE)</f>
        <v>0</v>
      </c>
      <c r="AH142" t="b">
        <f>IF(AND(Z142,AA142,AB142,AE142,IF(C142=Auswahlhilfe!$L$17,TRUE,FALSE)),D142,FALSE)</f>
        <v>0</v>
      </c>
      <c r="AI142" t="s">
        <v>4817</v>
      </c>
      <c r="AJ142" s="90" t="str">
        <f t="shared" si="8"/>
        <v>mailto:info@oxni.ch?subject=Anfrage TB-060-035-S2-P0</v>
      </c>
    </row>
    <row r="143" spans="2:36" x14ac:dyDescent="0.2">
      <c r="B143" s="78" t="str">
        <f t="shared" si="6"/>
        <v/>
      </c>
      <c r="C143" s="19" t="s">
        <v>54</v>
      </c>
      <c r="D143" s="19" t="s">
        <v>444</v>
      </c>
      <c r="E143" s="19">
        <v>60</v>
      </c>
      <c r="F143" s="19" t="s">
        <v>55</v>
      </c>
      <c r="G143" s="19">
        <v>35</v>
      </c>
      <c r="H143" s="19">
        <v>5</v>
      </c>
      <c r="I143" s="19">
        <v>7</v>
      </c>
      <c r="J143" s="19">
        <v>94</v>
      </c>
      <c r="K143" s="19">
        <v>50</v>
      </c>
      <c r="L143" s="19">
        <v>150</v>
      </c>
      <c r="M143" s="19" t="s">
        <v>64</v>
      </c>
      <c r="N143" s="19">
        <v>5000</v>
      </c>
      <c r="O143" s="19">
        <v>1000</v>
      </c>
      <c r="P143" s="19">
        <v>1530</v>
      </c>
      <c r="Q143" s="19" t="s">
        <v>57</v>
      </c>
      <c r="R143" s="19">
        <v>765</v>
      </c>
      <c r="S143" s="19">
        <v>20000</v>
      </c>
      <c r="T143" s="19">
        <v>0.13</v>
      </c>
      <c r="U143" s="19">
        <v>1.9</v>
      </c>
      <c r="V143" s="19">
        <v>0.24</v>
      </c>
      <c r="W143" s="19">
        <v>60</v>
      </c>
      <c r="X143" s="93">
        <v>613</v>
      </c>
      <c r="Y143">
        <f t="shared" si="7"/>
        <v>142.85714285714286</v>
      </c>
      <c r="Z143" t="b">
        <f>IF(N143/G143&gt;=Auswahlhilfe!$C$8,TRUE,FALSE)</f>
        <v>1</v>
      </c>
      <c r="AA143" t="b">
        <f>IF(K143&gt;Auswahlhilfe!$C$7,TRUE,FALSE)</f>
        <v>1</v>
      </c>
      <c r="AB143" t="b">
        <f>IF(Auswahlhilfe!$C$17=F143,TRUE,FALSE)</f>
        <v>0</v>
      </c>
      <c r="AC143" t="b">
        <f>IFERROR(IF(FIND("P2",PGOptionList!D143)&gt;0,TRUE),FALSE)</f>
        <v>0</v>
      </c>
      <c r="AD143" t="b">
        <f>IFERROR(IF(FIND("P1",PGOptionList!D143)&gt;0,TRUE),FALSE)</f>
        <v>1</v>
      </c>
      <c r="AE143" t="b">
        <f>IFERROR(IF(FIND("P0",PGOptionList!D143)&gt;0,TRUE),FALSE)</f>
        <v>0</v>
      </c>
      <c r="AF143" t="b">
        <f>IF(AND(Z143,AA143,AB143,AC143,IF(C143=Auswahlhilfe!$L$7,TRUE,FALSE)),D143,FALSE)</f>
        <v>0</v>
      </c>
      <c r="AG143" t="b">
        <f>IF(AND(Z143,AA143,AB143,AD143,IF(C143=Auswahlhilfe!$L$17,TRUE,FALSE)),D143,FALSE)</f>
        <v>0</v>
      </c>
      <c r="AH143" t="b">
        <f>IF(AND(Z143,AA143,AB143,AE143,IF(C143=Auswahlhilfe!$L$17,TRUE,FALSE)),D143,FALSE)</f>
        <v>0</v>
      </c>
      <c r="AI143" t="s">
        <v>4817</v>
      </c>
      <c r="AJ143" s="90" t="str">
        <f t="shared" si="8"/>
        <v>mailto:info@oxni.ch?subject=Anfrage TB-060-035-S1-P1</v>
      </c>
    </row>
    <row r="144" spans="2:36" x14ac:dyDescent="0.2">
      <c r="B144" s="78" t="str">
        <f t="shared" si="6"/>
        <v/>
      </c>
      <c r="C144" s="19" t="s">
        <v>54</v>
      </c>
      <c r="D144" s="19" t="s">
        <v>445</v>
      </c>
      <c r="E144" s="19">
        <v>60</v>
      </c>
      <c r="F144" s="19" t="s">
        <v>58</v>
      </c>
      <c r="G144" s="19">
        <v>35</v>
      </c>
      <c r="H144" s="19">
        <v>5</v>
      </c>
      <c r="I144" s="19">
        <v>7</v>
      </c>
      <c r="J144" s="19">
        <v>94</v>
      </c>
      <c r="K144" s="19">
        <v>50</v>
      </c>
      <c r="L144" s="19">
        <v>150</v>
      </c>
      <c r="M144" s="19" t="s">
        <v>64</v>
      </c>
      <c r="N144" s="19">
        <v>5000</v>
      </c>
      <c r="O144" s="19">
        <v>1000</v>
      </c>
      <c r="P144" s="19">
        <v>1530</v>
      </c>
      <c r="Q144" s="19" t="s">
        <v>57</v>
      </c>
      <c r="R144" s="19">
        <v>765</v>
      </c>
      <c r="S144" s="19">
        <v>20000</v>
      </c>
      <c r="T144" s="19">
        <v>0.13</v>
      </c>
      <c r="U144" s="19">
        <v>1.9</v>
      </c>
      <c r="V144" s="19">
        <v>0.24</v>
      </c>
      <c r="W144" s="19">
        <v>60</v>
      </c>
      <c r="X144" s="93">
        <v>613</v>
      </c>
      <c r="Y144">
        <f t="shared" si="7"/>
        <v>142.85714285714286</v>
      </c>
      <c r="Z144" t="b">
        <f>IF(N144/G144&gt;=Auswahlhilfe!$C$8,TRUE,FALSE)</f>
        <v>1</v>
      </c>
      <c r="AA144" t="b">
        <f>IF(K144&gt;Auswahlhilfe!$C$7,TRUE,FALSE)</f>
        <v>1</v>
      </c>
      <c r="AB144" t="b">
        <f>IF(Auswahlhilfe!$C$17=F144,TRUE,FALSE)</f>
        <v>1</v>
      </c>
      <c r="AC144" t="b">
        <f>IFERROR(IF(FIND("P2",PGOptionList!D144)&gt;0,TRUE),FALSE)</f>
        <v>0</v>
      </c>
      <c r="AD144" t="b">
        <f>IFERROR(IF(FIND("P1",PGOptionList!D144)&gt;0,TRUE),FALSE)</f>
        <v>1</v>
      </c>
      <c r="AE144" t="b">
        <f>IFERROR(IF(FIND("P0",PGOptionList!D144)&gt;0,TRUE),FALSE)</f>
        <v>0</v>
      </c>
      <c r="AF144" t="b">
        <f>IF(AND(Z144,AA144,AB144,AC144,IF(C144=Auswahlhilfe!$L$7,TRUE,FALSE)),D144,FALSE)</f>
        <v>0</v>
      </c>
      <c r="AG144" t="b">
        <f>IF(AND(Z144,AA144,AB144,AD144,IF(C144=Auswahlhilfe!$L$17,TRUE,FALSE)),D144,FALSE)</f>
        <v>0</v>
      </c>
      <c r="AH144" t="b">
        <f>IF(AND(Z144,AA144,AB144,AE144,IF(C144=Auswahlhilfe!$L$17,TRUE,FALSE)),D144,FALSE)</f>
        <v>0</v>
      </c>
      <c r="AI144" t="s">
        <v>4818</v>
      </c>
      <c r="AJ144" s="90" t="str">
        <f t="shared" si="8"/>
        <v>https://shop.oxni.ch/de/shop/motoren/planetengetriebe/tb-060-035-s2-p1</v>
      </c>
    </row>
    <row r="145" spans="2:36" x14ac:dyDescent="0.2">
      <c r="B145" s="78" t="str">
        <f t="shared" si="6"/>
        <v/>
      </c>
      <c r="C145" s="19" t="s">
        <v>54</v>
      </c>
      <c r="D145" s="19" t="s">
        <v>446</v>
      </c>
      <c r="E145" s="19">
        <v>60</v>
      </c>
      <c r="F145" s="19" t="s">
        <v>55</v>
      </c>
      <c r="G145" s="19">
        <v>35</v>
      </c>
      <c r="H145" s="19">
        <v>7</v>
      </c>
      <c r="I145" s="19">
        <v>7</v>
      </c>
      <c r="J145" s="19">
        <v>94</v>
      </c>
      <c r="K145" s="19">
        <v>50</v>
      </c>
      <c r="L145" s="19">
        <v>150</v>
      </c>
      <c r="M145" s="19" t="s">
        <v>64</v>
      </c>
      <c r="N145" s="19">
        <v>5000</v>
      </c>
      <c r="O145" s="19">
        <v>1000</v>
      </c>
      <c r="P145" s="19">
        <v>1530</v>
      </c>
      <c r="Q145" s="19" t="s">
        <v>57</v>
      </c>
      <c r="R145" s="19">
        <v>765</v>
      </c>
      <c r="S145" s="19">
        <v>20000</v>
      </c>
      <c r="T145" s="19">
        <v>0.13</v>
      </c>
      <c r="U145" s="19">
        <v>1.9</v>
      </c>
      <c r="V145" s="19">
        <v>0.24</v>
      </c>
      <c r="W145" s="19">
        <v>60</v>
      </c>
      <c r="X145" s="93">
        <v>557</v>
      </c>
      <c r="Y145">
        <f t="shared" si="7"/>
        <v>142.85714285714286</v>
      </c>
      <c r="Z145" t="b">
        <f>IF(N145/G145&gt;=Auswahlhilfe!$C$8,TRUE,FALSE)</f>
        <v>1</v>
      </c>
      <c r="AA145" t="b">
        <f>IF(K145&gt;Auswahlhilfe!$C$7,TRUE,FALSE)</f>
        <v>1</v>
      </c>
      <c r="AB145" t="b">
        <f>IF(Auswahlhilfe!$C$17=F145,TRUE,FALSE)</f>
        <v>0</v>
      </c>
      <c r="AC145" t="b">
        <f>IFERROR(IF(FIND("P2",PGOptionList!D145)&gt;0,TRUE),FALSE)</f>
        <v>1</v>
      </c>
      <c r="AD145" t="b">
        <f>IFERROR(IF(FIND("P1",PGOptionList!D145)&gt;0,TRUE),FALSE)</f>
        <v>0</v>
      </c>
      <c r="AE145" t="b">
        <f>IFERROR(IF(FIND("P0",PGOptionList!D145)&gt;0,TRUE),FALSE)</f>
        <v>0</v>
      </c>
      <c r="AF145" t="b">
        <f>IF(AND(Z145,AA145,AB145,AC145,IF(C145=Auswahlhilfe!$L$7,TRUE,FALSE)),D145,FALSE)</f>
        <v>0</v>
      </c>
      <c r="AG145" t="b">
        <f>IF(AND(Z145,AA145,AB145,AD145,IF(C145=Auswahlhilfe!$L$17,TRUE,FALSE)),D145,FALSE)</f>
        <v>0</v>
      </c>
      <c r="AH145" t="b">
        <f>IF(AND(Z145,AA145,AB145,AE145,IF(C145=Auswahlhilfe!$L$17,TRUE,FALSE)),D145,FALSE)</f>
        <v>0</v>
      </c>
      <c r="AI145" t="s">
        <v>4817</v>
      </c>
      <c r="AJ145" s="90" t="str">
        <f t="shared" si="8"/>
        <v>mailto:info@oxni.ch?subject=Anfrage TB-060-035-S1-P2</v>
      </c>
    </row>
    <row r="146" spans="2:36" x14ac:dyDescent="0.2">
      <c r="B146" s="78" t="str">
        <f t="shared" si="6"/>
        <v/>
      </c>
      <c r="C146" s="19" t="s">
        <v>54</v>
      </c>
      <c r="D146" s="19" t="s">
        <v>447</v>
      </c>
      <c r="E146" s="19">
        <v>60</v>
      </c>
      <c r="F146" s="19" t="s">
        <v>58</v>
      </c>
      <c r="G146" s="19">
        <v>35</v>
      </c>
      <c r="H146" s="19">
        <v>7</v>
      </c>
      <c r="I146" s="19">
        <v>7</v>
      </c>
      <c r="J146" s="19">
        <v>94</v>
      </c>
      <c r="K146" s="19">
        <v>50</v>
      </c>
      <c r="L146" s="19">
        <v>150</v>
      </c>
      <c r="M146" s="19" t="s">
        <v>64</v>
      </c>
      <c r="N146" s="19">
        <v>5000</v>
      </c>
      <c r="O146" s="19">
        <v>1000</v>
      </c>
      <c r="P146" s="19">
        <v>1530</v>
      </c>
      <c r="Q146" s="19" t="s">
        <v>57</v>
      </c>
      <c r="R146" s="19">
        <v>765</v>
      </c>
      <c r="S146" s="19">
        <v>20000</v>
      </c>
      <c r="T146" s="19">
        <v>0.13</v>
      </c>
      <c r="U146" s="19">
        <v>1.9</v>
      </c>
      <c r="V146" s="19">
        <v>0.24</v>
      </c>
      <c r="W146" s="19">
        <v>60</v>
      </c>
      <c r="X146" s="93">
        <v>557</v>
      </c>
      <c r="Y146">
        <f t="shared" si="7"/>
        <v>142.85714285714286</v>
      </c>
      <c r="Z146" t="b">
        <f>IF(N146/G146&gt;=Auswahlhilfe!$C$8,TRUE,FALSE)</f>
        <v>1</v>
      </c>
      <c r="AA146" t="b">
        <f>IF(K146&gt;Auswahlhilfe!$C$7,TRUE,FALSE)</f>
        <v>1</v>
      </c>
      <c r="AB146" t="b">
        <f>IF(Auswahlhilfe!$C$17=F146,TRUE,FALSE)</f>
        <v>1</v>
      </c>
      <c r="AC146" t="b">
        <f>IFERROR(IF(FIND("P2",PGOptionList!D146)&gt;0,TRUE),FALSE)</f>
        <v>1</v>
      </c>
      <c r="AD146" t="b">
        <f>IFERROR(IF(FIND("P1",PGOptionList!D146)&gt;0,TRUE),FALSE)</f>
        <v>0</v>
      </c>
      <c r="AE146" t="b">
        <f>IFERROR(IF(FIND("P0",PGOptionList!D146)&gt;0,TRUE),FALSE)</f>
        <v>0</v>
      </c>
      <c r="AF146" t="b">
        <f>IF(AND(Z146,AA146,AB146,AC146,IF(C146=Auswahlhilfe!$L$7,TRUE,FALSE)),D146,FALSE)</f>
        <v>0</v>
      </c>
      <c r="AG146" t="b">
        <f>IF(AND(Z146,AA146,AB146,AD146,IF(C146=Auswahlhilfe!$L$17,TRUE,FALSE)),D146,FALSE)</f>
        <v>0</v>
      </c>
      <c r="AH146" t="b">
        <f>IF(AND(Z146,AA146,AB146,AE146,IF(C146=Auswahlhilfe!$L$17,TRUE,FALSE)),D146,FALSE)</f>
        <v>0</v>
      </c>
      <c r="AI146" t="s">
        <v>4818</v>
      </c>
      <c r="AJ146" s="90" t="str">
        <f t="shared" si="8"/>
        <v>https://shop.oxni.ch/de/shop/motoren/planetengetriebe/tb-060-035-s2-p2</v>
      </c>
    </row>
    <row r="147" spans="2:36" x14ac:dyDescent="0.2">
      <c r="B147" s="78" t="str">
        <f t="shared" si="6"/>
        <v/>
      </c>
      <c r="C147" s="19" t="s">
        <v>54</v>
      </c>
      <c r="D147" s="19" t="s">
        <v>448</v>
      </c>
      <c r="E147" s="19">
        <v>60</v>
      </c>
      <c r="F147" s="19" t="s">
        <v>55</v>
      </c>
      <c r="G147" s="19">
        <v>30</v>
      </c>
      <c r="H147" s="19">
        <v>3</v>
      </c>
      <c r="I147" s="19">
        <v>7</v>
      </c>
      <c r="J147" s="19">
        <v>94</v>
      </c>
      <c r="K147" s="19">
        <v>58</v>
      </c>
      <c r="L147" s="19">
        <v>174</v>
      </c>
      <c r="M147" s="19" t="s">
        <v>65</v>
      </c>
      <c r="N147" s="19">
        <v>5000</v>
      </c>
      <c r="O147" s="19">
        <v>1000</v>
      </c>
      <c r="P147" s="19">
        <v>1530</v>
      </c>
      <c r="Q147" s="19" t="s">
        <v>57</v>
      </c>
      <c r="R147" s="19">
        <v>765</v>
      </c>
      <c r="S147" s="19">
        <v>20000</v>
      </c>
      <c r="T147" s="19">
        <v>0.13</v>
      </c>
      <c r="U147" s="19">
        <v>1.9</v>
      </c>
      <c r="V147" s="19">
        <v>0.24</v>
      </c>
      <c r="W147" s="19">
        <v>60</v>
      </c>
      <c r="X147" s="93"/>
      <c r="Y147">
        <f t="shared" si="7"/>
        <v>166.66666666666666</v>
      </c>
      <c r="Z147" t="b">
        <f>IF(N147/G147&gt;=Auswahlhilfe!$C$8,TRUE,FALSE)</f>
        <v>1</v>
      </c>
      <c r="AA147" t="b">
        <f>IF(K147&gt;Auswahlhilfe!$C$7,TRUE,FALSE)</f>
        <v>1</v>
      </c>
      <c r="AB147" t="b">
        <f>IF(Auswahlhilfe!$C$17=F147,TRUE,FALSE)</f>
        <v>0</v>
      </c>
      <c r="AC147" t="b">
        <f>IFERROR(IF(FIND("P2",PGOptionList!D147)&gt;0,TRUE),FALSE)</f>
        <v>0</v>
      </c>
      <c r="AD147" t="b">
        <f>IFERROR(IF(FIND("P1",PGOptionList!D147)&gt;0,TRUE),FALSE)</f>
        <v>0</v>
      </c>
      <c r="AE147" t="b">
        <f>IFERROR(IF(FIND("P0",PGOptionList!D147)&gt;0,TRUE),FALSE)</f>
        <v>1</v>
      </c>
      <c r="AF147" t="b">
        <f>IF(AND(Z147,AA147,AB147,AC147,IF(C147=Auswahlhilfe!$L$7,TRUE,FALSE)),D147,FALSE)</f>
        <v>0</v>
      </c>
      <c r="AG147" t="b">
        <f>IF(AND(Z147,AA147,AB147,AD147,IF(C147=Auswahlhilfe!$L$17,TRUE,FALSE)),D147,FALSE)</f>
        <v>0</v>
      </c>
      <c r="AH147" t="b">
        <f>IF(AND(Z147,AA147,AB147,AE147,IF(C147=Auswahlhilfe!$L$17,TRUE,FALSE)),D147,FALSE)</f>
        <v>0</v>
      </c>
      <c r="AI147" t="s">
        <v>4817</v>
      </c>
      <c r="AJ147" s="90" t="str">
        <f t="shared" si="8"/>
        <v>mailto:info@oxni.ch?subject=Anfrage TB-060-030-S1-P0</v>
      </c>
    </row>
    <row r="148" spans="2:36" x14ac:dyDescent="0.2">
      <c r="B148" s="78" t="str">
        <f t="shared" si="6"/>
        <v/>
      </c>
      <c r="C148" s="19" t="s">
        <v>54</v>
      </c>
      <c r="D148" s="19" t="s">
        <v>449</v>
      </c>
      <c r="E148" s="19">
        <v>60</v>
      </c>
      <c r="F148" s="19" t="s">
        <v>58</v>
      </c>
      <c r="G148" s="19">
        <v>30</v>
      </c>
      <c r="H148" s="19">
        <v>3</v>
      </c>
      <c r="I148" s="19">
        <v>7</v>
      </c>
      <c r="J148" s="19">
        <v>94</v>
      </c>
      <c r="K148" s="19">
        <v>58</v>
      </c>
      <c r="L148" s="19">
        <v>174</v>
      </c>
      <c r="M148" s="19" t="s">
        <v>65</v>
      </c>
      <c r="N148" s="19">
        <v>5000</v>
      </c>
      <c r="O148" s="19">
        <v>1000</v>
      </c>
      <c r="P148" s="19">
        <v>1530</v>
      </c>
      <c r="Q148" s="19" t="s">
        <v>57</v>
      </c>
      <c r="R148" s="19">
        <v>765</v>
      </c>
      <c r="S148" s="19">
        <v>20000</v>
      </c>
      <c r="T148" s="19">
        <v>0.13</v>
      </c>
      <c r="U148" s="19">
        <v>1.9</v>
      </c>
      <c r="V148" s="19">
        <v>0.24</v>
      </c>
      <c r="W148" s="19">
        <v>60</v>
      </c>
      <c r="X148" s="93"/>
      <c r="Y148">
        <f t="shared" si="7"/>
        <v>166.66666666666666</v>
      </c>
      <c r="Z148" t="b">
        <f>IF(N148/G148&gt;=Auswahlhilfe!$C$8,TRUE,FALSE)</f>
        <v>1</v>
      </c>
      <c r="AA148" t="b">
        <f>IF(K148&gt;Auswahlhilfe!$C$7,TRUE,FALSE)</f>
        <v>1</v>
      </c>
      <c r="AB148" t="b">
        <f>IF(Auswahlhilfe!$C$17=F148,TRUE,FALSE)</f>
        <v>1</v>
      </c>
      <c r="AC148" t="b">
        <f>IFERROR(IF(FIND("P2",PGOptionList!D148)&gt;0,TRUE),FALSE)</f>
        <v>0</v>
      </c>
      <c r="AD148" t="b">
        <f>IFERROR(IF(FIND("P1",PGOptionList!D148)&gt;0,TRUE),FALSE)</f>
        <v>0</v>
      </c>
      <c r="AE148" t="b">
        <f>IFERROR(IF(FIND("P0",PGOptionList!D148)&gt;0,TRUE),FALSE)</f>
        <v>1</v>
      </c>
      <c r="AF148" t="b">
        <f>IF(AND(Z148,AA148,AB148,AC148,IF(C148=Auswahlhilfe!$L$7,TRUE,FALSE)),D148,FALSE)</f>
        <v>0</v>
      </c>
      <c r="AG148" t="b">
        <f>IF(AND(Z148,AA148,AB148,AD148,IF(C148=Auswahlhilfe!$L$17,TRUE,FALSE)),D148,FALSE)</f>
        <v>0</v>
      </c>
      <c r="AH148" t="b">
        <f>IF(AND(Z148,AA148,AB148,AE148,IF(C148=Auswahlhilfe!$L$17,TRUE,FALSE)),D148,FALSE)</f>
        <v>0</v>
      </c>
      <c r="AI148" t="s">
        <v>4817</v>
      </c>
      <c r="AJ148" s="90" t="str">
        <f t="shared" si="8"/>
        <v>mailto:info@oxni.ch?subject=Anfrage TB-060-030-S2-P0</v>
      </c>
    </row>
    <row r="149" spans="2:36" x14ac:dyDescent="0.2">
      <c r="B149" s="78" t="str">
        <f t="shared" si="6"/>
        <v/>
      </c>
      <c r="C149" s="19" t="s">
        <v>54</v>
      </c>
      <c r="D149" s="19" t="s">
        <v>450</v>
      </c>
      <c r="E149" s="19">
        <v>60</v>
      </c>
      <c r="F149" s="19" t="s">
        <v>55</v>
      </c>
      <c r="G149" s="19">
        <v>30</v>
      </c>
      <c r="H149" s="19">
        <v>5</v>
      </c>
      <c r="I149" s="19">
        <v>7</v>
      </c>
      <c r="J149" s="19">
        <v>94</v>
      </c>
      <c r="K149" s="19">
        <v>58</v>
      </c>
      <c r="L149" s="19">
        <v>174</v>
      </c>
      <c r="M149" s="19" t="s">
        <v>65</v>
      </c>
      <c r="N149" s="19">
        <v>5000</v>
      </c>
      <c r="O149" s="19">
        <v>1000</v>
      </c>
      <c r="P149" s="19">
        <v>1530</v>
      </c>
      <c r="Q149" s="19" t="s">
        <v>57</v>
      </c>
      <c r="R149" s="19">
        <v>765</v>
      </c>
      <c r="S149" s="19">
        <v>20000</v>
      </c>
      <c r="T149" s="19">
        <v>0.13</v>
      </c>
      <c r="U149" s="19">
        <v>1.9</v>
      </c>
      <c r="V149" s="19">
        <v>0.24</v>
      </c>
      <c r="W149" s="19">
        <v>60</v>
      </c>
      <c r="X149" s="93">
        <v>613</v>
      </c>
      <c r="Y149">
        <f t="shared" si="7"/>
        <v>166.66666666666666</v>
      </c>
      <c r="Z149" t="b">
        <f>IF(N149/G149&gt;=Auswahlhilfe!$C$8,TRUE,FALSE)</f>
        <v>1</v>
      </c>
      <c r="AA149" t="b">
        <f>IF(K149&gt;Auswahlhilfe!$C$7,TRUE,FALSE)</f>
        <v>1</v>
      </c>
      <c r="AB149" t="b">
        <f>IF(Auswahlhilfe!$C$17=F149,TRUE,FALSE)</f>
        <v>0</v>
      </c>
      <c r="AC149" t="b">
        <f>IFERROR(IF(FIND("P2",PGOptionList!D149)&gt;0,TRUE),FALSE)</f>
        <v>0</v>
      </c>
      <c r="AD149" t="b">
        <f>IFERROR(IF(FIND("P1",PGOptionList!D149)&gt;0,TRUE),FALSE)</f>
        <v>1</v>
      </c>
      <c r="AE149" t="b">
        <f>IFERROR(IF(FIND("P0",PGOptionList!D149)&gt;0,TRUE),FALSE)</f>
        <v>0</v>
      </c>
      <c r="AF149" t="b">
        <f>IF(AND(Z149,AA149,AB149,AC149,IF(C149=Auswahlhilfe!$L$7,TRUE,FALSE)),D149,FALSE)</f>
        <v>0</v>
      </c>
      <c r="AG149" t="b">
        <f>IF(AND(Z149,AA149,AB149,AD149,IF(C149=Auswahlhilfe!$L$17,TRUE,FALSE)),D149,FALSE)</f>
        <v>0</v>
      </c>
      <c r="AH149" t="b">
        <f>IF(AND(Z149,AA149,AB149,AE149,IF(C149=Auswahlhilfe!$L$17,TRUE,FALSE)),D149,FALSE)</f>
        <v>0</v>
      </c>
      <c r="AI149" t="s">
        <v>4817</v>
      </c>
      <c r="AJ149" s="90" t="str">
        <f t="shared" si="8"/>
        <v>mailto:info@oxni.ch?subject=Anfrage TB-060-030-S1-P1</v>
      </c>
    </row>
    <row r="150" spans="2:36" x14ac:dyDescent="0.2">
      <c r="B150" s="78" t="str">
        <f t="shared" si="6"/>
        <v/>
      </c>
      <c r="C150" s="19" t="s">
        <v>54</v>
      </c>
      <c r="D150" s="19" t="s">
        <v>451</v>
      </c>
      <c r="E150" s="19">
        <v>60</v>
      </c>
      <c r="F150" s="19" t="s">
        <v>58</v>
      </c>
      <c r="G150" s="19">
        <v>30</v>
      </c>
      <c r="H150" s="19">
        <v>5</v>
      </c>
      <c r="I150" s="19">
        <v>7</v>
      </c>
      <c r="J150" s="19">
        <v>94</v>
      </c>
      <c r="K150" s="19">
        <v>58</v>
      </c>
      <c r="L150" s="19">
        <v>174</v>
      </c>
      <c r="M150" s="19" t="s">
        <v>65</v>
      </c>
      <c r="N150" s="19">
        <v>5000</v>
      </c>
      <c r="O150" s="19">
        <v>1000</v>
      </c>
      <c r="P150" s="19">
        <v>1530</v>
      </c>
      <c r="Q150" s="19" t="s">
        <v>57</v>
      </c>
      <c r="R150" s="19">
        <v>765</v>
      </c>
      <c r="S150" s="19">
        <v>20000</v>
      </c>
      <c r="T150" s="19">
        <v>0.13</v>
      </c>
      <c r="U150" s="19">
        <v>1.9</v>
      </c>
      <c r="V150" s="19">
        <v>0.24</v>
      </c>
      <c r="W150" s="19">
        <v>60</v>
      </c>
      <c r="X150" s="93">
        <v>613</v>
      </c>
      <c r="Y150">
        <f t="shared" si="7"/>
        <v>166.66666666666666</v>
      </c>
      <c r="Z150" t="b">
        <f>IF(N150/G150&gt;=Auswahlhilfe!$C$8,TRUE,FALSE)</f>
        <v>1</v>
      </c>
      <c r="AA150" t="b">
        <f>IF(K150&gt;Auswahlhilfe!$C$7,TRUE,FALSE)</f>
        <v>1</v>
      </c>
      <c r="AB150" t="b">
        <f>IF(Auswahlhilfe!$C$17=F150,TRUE,FALSE)</f>
        <v>1</v>
      </c>
      <c r="AC150" t="b">
        <f>IFERROR(IF(FIND("P2",PGOptionList!D150)&gt;0,TRUE),FALSE)</f>
        <v>0</v>
      </c>
      <c r="AD150" t="b">
        <f>IFERROR(IF(FIND("P1",PGOptionList!D150)&gt;0,TRUE),FALSE)</f>
        <v>1</v>
      </c>
      <c r="AE150" t="b">
        <f>IFERROR(IF(FIND("P0",PGOptionList!D150)&gt;0,TRUE),FALSE)</f>
        <v>0</v>
      </c>
      <c r="AF150" t="b">
        <f>IF(AND(Z150,AA150,AB150,AC150,IF(C150=Auswahlhilfe!$L$7,TRUE,FALSE)),D150,FALSE)</f>
        <v>0</v>
      </c>
      <c r="AG150" t="b">
        <f>IF(AND(Z150,AA150,AB150,AD150,IF(C150=Auswahlhilfe!$L$17,TRUE,FALSE)),D150,FALSE)</f>
        <v>0</v>
      </c>
      <c r="AH150" t="b">
        <f>IF(AND(Z150,AA150,AB150,AE150,IF(C150=Auswahlhilfe!$L$17,TRUE,FALSE)),D150,FALSE)</f>
        <v>0</v>
      </c>
      <c r="AI150" t="s">
        <v>4818</v>
      </c>
      <c r="AJ150" s="90" t="str">
        <f t="shared" si="8"/>
        <v>https://shop.oxni.ch/de/shop/motoren/planetengetriebe/tb-060-030-s2-p1</v>
      </c>
    </row>
    <row r="151" spans="2:36" x14ac:dyDescent="0.2">
      <c r="B151" s="78" t="str">
        <f t="shared" si="6"/>
        <v/>
      </c>
      <c r="C151" s="19" t="s">
        <v>54</v>
      </c>
      <c r="D151" s="19" t="s">
        <v>452</v>
      </c>
      <c r="E151" s="19">
        <v>60</v>
      </c>
      <c r="F151" s="19" t="s">
        <v>55</v>
      </c>
      <c r="G151" s="19">
        <v>30</v>
      </c>
      <c r="H151" s="19">
        <v>7</v>
      </c>
      <c r="I151" s="19">
        <v>7</v>
      </c>
      <c r="J151" s="19">
        <v>94</v>
      </c>
      <c r="K151" s="19">
        <v>58</v>
      </c>
      <c r="L151" s="19">
        <v>174</v>
      </c>
      <c r="M151" s="19" t="s">
        <v>65</v>
      </c>
      <c r="N151" s="19">
        <v>5000</v>
      </c>
      <c r="O151" s="19">
        <v>1000</v>
      </c>
      <c r="P151" s="19">
        <v>1530</v>
      </c>
      <c r="Q151" s="19" t="s">
        <v>57</v>
      </c>
      <c r="R151" s="19">
        <v>765</v>
      </c>
      <c r="S151" s="19">
        <v>20000</v>
      </c>
      <c r="T151" s="19">
        <v>0.13</v>
      </c>
      <c r="U151" s="19">
        <v>1.9</v>
      </c>
      <c r="V151" s="19">
        <v>0.24</v>
      </c>
      <c r="W151" s="19">
        <v>60</v>
      </c>
      <c r="X151" s="93">
        <v>557</v>
      </c>
      <c r="Y151">
        <f t="shared" si="7"/>
        <v>166.66666666666666</v>
      </c>
      <c r="Z151" t="b">
        <f>IF(N151/G151&gt;=Auswahlhilfe!$C$8,TRUE,FALSE)</f>
        <v>1</v>
      </c>
      <c r="AA151" t="b">
        <f>IF(K151&gt;Auswahlhilfe!$C$7,TRUE,FALSE)</f>
        <v>1</v>
      </c>
      <c r="AB151" t="b">
        <f>IF(Auswahlhilfe!$C$17=F151,TRUE,FALSE)</f>
        <v>0</v>
      </c>
      <c r="AC151" t="b">
        <f>IFERROR(IF(FIND("P2",PGOptionList!D151)&gt;0,TRUE),FALSE)</f>
        <v>1</v>
      </c>
      <c r="AD151" t="b">
        <f>IFERROR(IF(FIND("P1",PGOptionList!D151)&gt;0,TRUE),FALSE)</f>
        <v>0</v>
      </c>
      <c r="AE151" t="b">
        <f>IFERROR(IF(FIND("P0",PGOptionList!D151)&gt;0,TRUE),FALSE)</f>
        <v>0</v>
      </c>
      <c r="AF151" t="b">
        <f>IF(AND(Z151,AA151,AB151,AC151,IF(C151=Auswahlhilfe!$L$7,TRUE,FALSE)),D151,FALSE)</f>
        <v>0</v>
      </c>
      <c r="AG151" t="b">
        <f>IF(AND(Z151,AA151,AB151,AD151,IF(C151=Auswahlhilfe!$L$17,TRUE,FALSE)),D151,FALSE)</f>
        <v>0</v>
      </c>
      <c r="AH151" t="b">
        <f>IF(AND(Z151,AA151,AB151,AE151,IF(C151=Auswahlhilfe!$L$17,TRUE,FALSE)),D151,FALSE)</f>
        <v>0</v>
      </c>
      <c r="AI151" t="s">
        <v>4817</v>
      </c>
      <c r="AJ151" s="90" t="str">
        <f t="shared" si="8"/>
        <v>mailto:info@oxni.ch?subject=Anfrage TB-060-030-S1-P2</v>
      </c>
    </row>
    <row r="152" spans="2:36" x14ac:dyDescent="0.2">
      <c r="B152" s="78" t="str">
        <f t="shared" si="6"/>
        <v/>
      </c>
      <c r="C152" s="19" t="s">
        <v>54</v>
      </c>
      <c r="D152" s="19" t="s">
        <v>453</v>
      </c>
      <c r="E152" s="19">
        <v>60</v>
      </c>
      <c r="F152" s="19" t="s">
        <v>58</v>
      </c>
      <c r="G152" s="19">
        <v>30</v>
      </c>
      <c r="H152" s="19">
        <v>7</v>
      </c>
      <c r="I152" s="19">
        <v>7</v>
      </c>
      <c r="J152" s="19">
        <v>94</v>
      </c>
      <c r="K152" s="19">
        <v>58</v>
      </c>
      <c r="L152" s="19">
        <v>174</v>
      </c>
      <c r="M152" s="19" t="s">
        <v>65</v>
      </c>
      <c r="N152" s="19">
        <v>5000</v>
      </c>
      <c r="O152" s="19">
        <v>1000</v>
      </c>
      <c r="P152" s="19">
        <v>1530</v>
      </c>
      <c r="Q152" s="19" t="s">
        <v>57</v>
      </c>
      <c r="R152" s="19">
        <v>765</v>
      </c>
      <c r="S152" s="19">
        <v>20000</v>
      </c>
      <c r="T152" s="19">
        <v>0.13</v>
      </c>
      <c r="U152" s="19">
        <v>1.9</v>
      </c>
      <c r="V152" s="19">
        <v>0.24</v>
      </c>
      <c r="W152" s="19">
        <v>60</v>
      </c>
      <c r="X152" s="93">
        <v>557</v>
      </c>
      <c r="Y152">
        <f t="shared" si="7"/>
        <v>166.66666666666666</v>
      </c>
      <c r="Z152" t="b">
        <f>IF(N152/G152&gt;=Auswahlhilfe!$C$8,TRUE,FALSE)</f>
        <v>1</v>
      </c>
      <c r="AA152" t="b">
        <f>IF(K152&gt;Auswahlhilfe!$C$7,TRUE,FALSE)</f>
        <v>1</v>
      </c>
      <c r="AB152" t="b">
        <f>IF(Auswahlhilfe!$C$17=F152,TRUE,FALSE)</f>
        <v>1</v>
      </c>
      <c r="AC152" t="b">
        <f>IFERROR(IF(FIND("P2",PGOptionList!D152)&gt;0,TRUE),FALSE)</f>
        <v>1</v>
      </c>
      <c r="AD152" t="b">
        <f>IFERROR(IF(FIND("P1",PGOptionList!D152)&gt;0,TRUE),FALSE)</f>
        <v>0</v>
      </c>
      <c r="AE152" t="b">
        <f>IFERROR(IF(FIND("P0",PGOptionList!D152)&gt;0,TRUE),FALSE)</f>
        <v>0</v>
      </c>
      <c r="AF152" t="b">
        <f>IF(AND(Z152,AA152,AB152,AC152,IF(C152=Auswahlhilfe!$L$7,TRUE,FALSE)),D152,FALSE)</f>
        <v>0</v>
      </c>
      <c r="AG152" t="b">
        <f>IF(AND(Z152,AA152,AB152,AD152,IF(C152=Auswahlhilfe!$L$17,TRUE,FALSE)),D152,FALSE)</f>
        <v>0</v>
      </c>
      <c r="AH152" t="b">
        <f>IF(AND(Z152,AA152,AB152,AE152,IF(C152=Auswahlhilfe!$L$17,TRUE,FALSE)),D152,FALSE)</f>
        <v>0</v>
      </c>
      <c r="AI152" t="s">
        <v>4818</v>
      </c>
      <c r="AJ152" s="90" t="str">
        <f t="shared" si="8"/>
        <v>https://shop.oxni.ch/de/shop/motoren/planetengetriebe/tb-060-030-s2-p2</v>
      </c>
    </row>
    <row r="153" spans="2:36" x14ac:dyDescent="0.2">
      <c r="B153" s="78" t="str">
        <f t="shared" si="6"/>
        <v/>
      </c>
      <c r="C153" s="19" t="s">
        <v>54</v>
      </c>
      <c r="D153" s="19" t="s">
        <v>454</v>
      </c>
      <c r="E153" s="19">
        <v>60</v>
      </c>
      <c r="F153" s="19" t="s">
        <v>55</v>
      </c>
      <c r="G153" s="19">
        <v>25</v>
      </c>
      <c r="H153" s="19">
        <v>3</v>
      </c>
      <c r="I153" s="19">
        <v>7</v>
      </c>
      <c r="J153" s="19">
        <v>94</v>
      </c>
      <c r="K153" s="19">
        <v>58</v>
      </c>
      <c r="L153" s="19">
        <v>174</v>
      </c>
      <c r="M153" s="19" t="s">
        <v>65</v>
      </c>
      <c r="N153" s="19">
        <v>5000</v>
      </c>
      <c r="O153" s="19">
        <v>1000</v>
      </c>
      <c r="P153" s="19">
        <v>1530</v>
      </c>
      <c r="Q153" s="19" t="s">
        <v>57</v>
      </c>
      <c r="R153" s="19">
        <v>765</v>
      </c>
      <c r="S153" s="19">
        <v>20000</v>
      </c>
      <c r="T153" s="19">
        <v>0.13</v>
      </c>
      <c r="U153" s="19">
        <v>1.9</v>
      </c>
      <c r="V153" s="19">
        <v>0.24</v>
      </c>
      <c r="W153" s="19">
        <v>60</v>
      </c>
      <c r="X153" s="93"/>
      <c r="Y153">
        <f t="shared" si="7"/>
        <v>200</v>
      </c>
      <c r="Z153" t="b">
        <f>IF(N153/G153&gt;=Auswahlhilfe!$C$8,TRUE,FALSE)</f>
        <v>1</v>
      </c>
      <c r="AA153" t="b">
        <f>IF(K153&gt;Auswahlhilfe!$C$7,TRUE,FALSE)</f>
        <v>1</v>
      </c>
      <c r="AB153" t="b">
        <f>IF(Auswahlhilfe!$C$17=F153,TRUE,FALSE)</f>
        <v>0</v>
      </c>
      <c r="AC153" t="b">
        <f>IFERROR(IF(FIND("P2",PGOptionList!D153)&gt;0,TRUE),FALSE)</f>
        <v>0</v>
      </c>
      <c r="AD153" t="b">
        <f>IFERROR(IF(FIND("P1",PGOptionList!D153)&gt;0,TRUE),FALSE)</f>
        <v>0</v>
      </c>
      <c r="AE153" t="b">
        <f>IFERROR(IF(FIND("P0",PGOptionList!D153)&gt;0,TRUE),FALSE)</f>
        <v>1</v>
      </c>
      <c r="AF153" t="b">
        <f>IF(AND(Z153,AA153,AB153,AC153,IF(C153=Auswahlhilfe!$L$7,TRUE,FALSE)),D153,FALSE)</f>
        <v>0</v>
      </c>
      <c r="AG153" t="b">
        <f>IF(AND(Z153,AA153,AB153,AD153,IF(C153=Auswahlhilfe!$L$17,TRUE,FALSE)),D153,FALSE)</f>
        <v>0</v>
      </c>
      <c r="AH153" t="b">
        <f>IF(AND(Z153,AA153,AB153,AE153,IF(C153=Auswahlhilfe!$L$17,TRUE,FALSE)),D153,FALSE)</f>
        <v>0</v>
      </c>
      <c r="AI153" t="s">
        <v>4817</v>
      </c>
      <c r="AJ153" s="90" t="str">
        <f t="shared" si="8"/>
        <v>mailto:info@oxni.ch?subject=Anfrage TB-060-025-S1-P0</v>
      </c>
    </row>
    <row r="154" spans="2:36" x14ac:dyDescent="0.2">
      <c r="B154" s="78" t="str">
        <f t="shared" si="6"/>
        <v/>
      </c>
      <c r="C154" s="19" t="s">
        <v>54</v>
      </c>
      <c r="D154" s="19" t="s">
        <v>455</v>
      </c>
      <c r="E154" s="19">
        <v>60</v>
      </c>
      <c r="F154" s="19" t="s">
        <v>58</v>
      </c>
      <c r="G154" s="19">
        <v>25</v>
      </c>
      <c r="H154" s="19">
        <v>3</v>
      </c>
      <c r="I154" s="19">
        <v>7</v>
      </c>
      <c r="J154" s="19">
        <v>94</v>
      </c>
      <c r="K154" s="19">
        <v>58</v>
      </c>
      <c r="L154" s="19">
        <v>174</v>
      </c>
      <c r="M154" s="19" t="s">
        <v>65</v>
      </c>
      <c r="N154" s="19">
        <v>5000</v>
      </c>
      <c r="O154" s="19">
        <v>1000</v>
      </c>
      <c r="P154" s="19">
        <v>1530</v>
      </c>
      <c r="Q154" s="19" t="s">
        <v>57</v>
      </c>
      <c r="R154" s="19">
        <v>765</v>
      </c>
      <c r="S154" s="19">
        <v>20000</v>
      </c>
      <c r="T154" s="19">
        <v>0.13</v>
      </c>
      <c r="U154" s="19">
        <v>1.9</v>
      </c>
      <c r="V154" s="19">
        <v>0.24</v>
      </c>
      <c r="W154" s="19">
        <v>60</v>
      </c>
      <c r="X154" s="93"/>
      <c r="Y154">
        <f t="shared" si="7"/>
        <v>200</v>
      </c>
      <c r="Z154" t="b">
        <f>IF(N154/G154&gt;=Auswahlhilfe!$C$8,TRUE,FALSE)</f>
        <v>1</v>
      </c>
      <c r="AA154" t="b">
        <f>IF(K154&gt;Auswahlhilfe!$C$7,TRUE,FALSE)</f>
        <v>1</v>
      </c>
      <c r="AB154" t="b">
        <f>IF(Auswahlhilfe!$C$17=F154,TRUE,FALSE)</f>
        <v>1</v>
      </c>
      <c r="AC154" t="b">
        <f>IFERROR(IF(FIND("P2",PGOptionList!D154)&gt;0,TRUE),FALSE)</f>
        <v>0</v>
      </c>
      <c r="AD154" t="b">
        <f>IFERROR(IF(FIND("P1",PGOptionList!D154)&gt;0,TRUE),FALSE)</f>
        <v>0</v>
      </c>
      <c r="AE154" t="b">
        <f>IFERROR(IF(FIND("P0",PGOptionList!D154)&gt;0,TRUE),FALSE)</f>
        <v>1</v>
      </c>
      <c r="AF154" t="b">
        <f>IF(AND(Z154,AA154,AB154,AC154,IF(C154=Auswahlhilfe!$L$7,TRUE,FALSE)),D154,FALSE)</f>
        <v>0</v>
      </c>
      <c r="AG154" t="b">
        <f>IF(AND(Z154,AA154,AB154,AD154,IF(C154=Auswahlhilfe!$L$17,TRUE,FALSE)),D154,FALSE)</f>
        <v>0</v>
      </c>
      <c r="AH154" t="b">
        <f>IF(AND(Z154,AA154,AB154,AE154,IF(C154=Auswahlhilfe!$L$17,TRUE,FALSE)),D154,FALSE)</f>
        <v>0</v>
      </c>
      <c r="AI154" t="s">
        <v>4817</v>
      </c>
      <c r="AJ154" s="90" t="str">
        <f t="shared" si="8"/>
        <v>mailto:info@oxni.ch?subject=Anfrage TB-060-025-S2-P0</v>
      </c>
    </row>
    <row r="155" spans="2:36" x14ac:dyDescent="0.2">
      <c r="B155" s="78" t="str">
        <f t="shared" si="6"/>
        <v/>
      </c>
      <c r="C155" s="19" t="s">
        <v>54</v>
      </c>
      <c r="D155" s="19" t="s">
        <v>456</v>
      </c>
      <c r="E155" s="19">
        <v>60</v>
      </c>
      <c r="F155" s="19" t="s">
        <v>55</v>
      </c>
      <c r="G155" s="19">
        <v>25</v>
      </c>
      <c r="H155" s="19">
        <v>5</v>
      </c>
      <c r="I155" s="19">
        <v>7</v>
      </c>
      <c r="J155" s="19">
        <v>94</v>
      </c>
      <c r="K155" s="19">
        <v>58</v>
      </c>
      <c r="L155" s="19">
        <v>174</v>
      </c>
      <c r="M155" s="19" t="s">
        <v>65</v>
      </c>
      <c r="N155" s="19">
        <v>5000</v>
      </c>
      <c r="O155" s="19">
        <v>1000</v>
      </c>
      <c r="P155" s="19">
        <v>1530</v>
      </c>
      <c r="Q155" s="19" t="s">
        <v>57</v>
      </c>
      <c r="R155" s="19">
        <v>765</v>
      </c>
      <c r="S155" s="19">
        <v>20000</v>
      </c>
      <c r="T155" s="19">
        <v>0.13</v>
      </c>
      <c r="U155" s="19">
        <v>1.9</v>
      </c>
      <c r="V155" s="19">
        <v>0.24</v>
      </c>
      <c r="W155" s="19">
        <v>60</v>
      </c>
      <c r="X155" s="93">
        <v>613</v>
      </c>
      <c r="Y155">
        <f t="shared" si="7"/>
        <v>200</v>
      </c>
      <c r="Z155" t="b">
        <f>IF(N155/G155&gt;=Auswahlhilfe!$C$8,TRUE,FALSE)</f>
        <v>1</v>
      </c>
      <c r="AA155" t="b">
        <f>IF(K155&gt;Auswahlhilfe!$C$7,TRUE,FALSE)</f>
        <v>1</v>
      </c>
      <c r="AB155" t="b">
        <f>IF(Auswahlhilfe!$C$17=F155,TRUE,FALSE)</f>
        <v>0</v>
      </c>
      <c r="AC155" t="b">
        <f>IFERROR(IF(FIND("P2",PGOptionList!D155)&gt;0,TRUE),FALSE)</f>
        <v>0</v>
      </c>
      <c r="AD155" t="b">
        <f>IFERROR(IF(FIND("P1",PGOptionList!D155)&gt;0,TRUE),FALSE)</f>
        <v>1</v>
      </c>
      <c r="AE155" t="b">
        <f>IFERROR(IF(FIND("P0",PGOptionList!D155)&gt;0,TRUE),FALSE)</f>
        <v>0</v>
      </c>
      <c r="AF155" t="b">
        <f>IF(AND(Z155,AA155,AB155,AC155,IF(C155=Auswahlhilfe!$L$7,TRUE,FALSE)),D155,FALSE)</f>
        <v>0</v>
      </c>
      <c r="AG155" t="b">
        <f>IF(AND(Z155,AA155,AB155,AD155,IF(C155=Auswahlhilfe!$L$17,TRUE,FALSE)),D155,FALSE)</f>
        <v>0</v>
      </c>
      <c r="AH155" t="b">
        <f>IF(AND(Z155,AA155,AB155,AE155,IF(C155=Auswahlhilfe!$L$17,TRUE,FALSE)),D155,FALSE)</f>
        <v>0</v>
      </c>
      <c r="AI155" t="s">
        <v>4817</v>
      </c>
      <c r="AJ155" s="90" t="str">
        <f t="shared" si="8"/>
        <v>mailto:info@oxni.ch?subject=Anfrage TB-060-025-S1-P1</v>
      </c>
    </row>
    <row r="156" spans="2:36" x14ac:dyDescent="0.2">
      <c r="B156" s="78" t="str">
        <f t="shared" si="6"/>
        <v/>
      </c>
      <c r="C156" s="19" t="s">
        <v>54</v>
      </c>
      <c r="D156" s="19" t="s">
        <v>457</v>
      </c>
      <c r="E156" s="19">
        <v>60</v>
      </c>
      <c r="F156" s="19" t="s">
        <v>58</v>
      </c>
      <c r="G156" s="19">
        <v>25</v>
      </c>
      <c r="H156" s="19">
        <v>5</v>
      </c>
      <c r="I156" s="19">
        <v>7</v>
      </c>
      <c r="J156" s="19">
        <v>94</v>
      </c>
      <c r="K156" s="19">
        <v>58</v>
      </c>
      <c r="L156" s="19">
        <v>174</v>
      </c>
      <c r="M156" s="19" t="s">
        <v>65</v>
      </c>
      <c r="N156" s="19">
        <v>5000</v>
      </c>
      <c r="O156" s="19">
        <v>1000</v>
      </c>
      <c r="P156" s="19">
        <v>1530</v>
      </c>
      <c r="Q156" s="19" t="s">
        <v>57</v>
      </c>
      <c r="R156" s="19">
        <v>765</v>
      </c>
      <c r="S156" s="19">
        <v>20000</v>
      </c>
      <c r="T156" s="19">
        <v>0.13</v>
      </c>
      <c r="U156" s="19">
        <v>1.9</v>
      </c>
      <c r="V156" s="19">
        <v>0.24</v>
      </c>
      <c r="W156" s="19">
        <v>60</v>
      </c>
      <c r="X156" s="93">
        <v>613</v>
      </c>
      <c r="Y156">
        <f t="shared" si="7"/>
        <v>200</v>
      </c>
      <c r="Z156" t="b">
        <f>IF(N156/G156&gt;=Auswahlhilfe!$C$8,TRUE,FALSE)</f>
        <v>1</v>
      </c>
      <c r="AA156" t="b">
        <f>IF(K156&gt;Auswahlhilfe!$C$7,TRUE,FALSE)</f>
        <v>1</v>
      </c>
      <c r="AB156" t="b">
        <f>IF(Auswahlhilfe!$C$17=F156,TRUE,FALSE)</f>
        <v>1</v>
      </c>
      <c r="AC156" t="b">
        <f>IFERROR(IF(FIND("P2",PGOptionList!D156)&gt;0,TRUE),FALSE)</f>
        <v>0</v>
      </c>
      <c r="AD156" t="b">
        <f>IFERROR(IF(FIND("P1",PGOptionList!D156)&gt;0,TRUE),FALSE)</f>
        <v>1</v>
      </c>
      <c r="AE156" t="b">
        <f>IFERROR(IF(FIND("P0",PGOptionList!D156)&gt;0,TRUE),FALSE)</f>
        <v>0</v>
      </c>
      <c r="AF156" t="b">
        <f>IF(AND(Z156,AA156,AB156,AC156,IF(C156=Auswahlhilfe!$L$7,TRUE,FALSE)),D156,FALSE)</f>
        <v>0</v>
      </c>
      <c r="AG156" t="b">
        <f>IF(AND(Z156,AA156,AB156,AD156,IF(C156=Auswahlhilfe!$L$17,TRUE,FALSE)),D156,FALSE)</f>
        <v>0</v>
      </c>
      <c r="AH156" t="b">
        <f>IF(AND(Z156,AA156,AB156,AE156,IF(C156=Auswahlhilfe!$L$17,TRUE,FALSE)),D156,FALSE)</f>
        <v>0</v>
      </c>
      <c r="AI156" t="s">
        <v>4818</v>
      </c>
      <c r="AJ156" s="90" t="str">
        <f t="shared" si="8"/>
        <v>https://shop.oxni.ch/de/shop/motoren/planetengetriebe/tb-060-025-s2-p1</v>
      </c>
    </row>
    <row r="157" spans="2:36" x14ac:dyDescent="0.2">
      <c r="B157" s="78" t="str">
        <f t="shared" si="6"/>
        <v/>
      </c>
      <c r="C157" s="19" t="s">
        <v>54</v>
      </c>
      <c r="D157" s="19" t="s">
        <v>458</v>
      </c>
      <c r="E157" s="19">
        <v>60</v>
      </c>
      <c r="F157" s="19" t="s">
        <v>55</v>
      </c>
      <c r="G157" s="19">
        <v>25</v>
      </c>
      <c r="H157" s="19">
        <v>7</v>
      </c>
      <c r="I157" s="19">
        <v>7</v>
      </c>
      <c r="J157" s="19">
        <v>94</v>
      </c>
      <c r="K157" s="19">
        <v>58</v>
      </c>
      <c r="L157" s="19">
        <v>174</v>
      </c>
      <c r="M157" s="19" t="s">
        <v>65</v>
      </c>
      <c r="N157" s="19">
        <v>5000</v>
      </c>
      <c r="O157" s="19">
        <v>1000</v>
      </c>
      <c r="P157" s="19">
        <v>1530</v>
      </c>
      <c r="Q157" s="19" t="s">
        <v>57</v>
      </c>
      <c r="R157" s="19">
        <v>765</v>
      </c>
      <c r="S157" s="19">
        <v>20000</v>
      </c>
      <c r="T157" s="19">
        <v>0.13</v>
      </c>
      <c r="U157" s="19">
        <v>1.9</v>
      </c>
      <c r="V157" s="19">
        <v>0.24</v>
      </c>
      <c r="W157" s="19">
        <v>60</v>
      </c>
      <c r="X157" s="93">
        <v>557</v>
      </c>
      <c r="Y157">
        <f t="shared" si="7"/>
        <v>200</v>
      </c>
      <c r="Z157" t="b">
        <f>IF(N157/G157&gt;=Auswahlhilfe!$C$8,TRUE,FALSE)</f>
        <v>1</v>
      </c>
      <c r="AA157" t="b">
        <f>IF(K157&gt;Auswahlhilfe!$C$7,TRUE,FALSE)</f>
        <v>1</v>
      </c>
      <c r="AB157" t="b">
        <f>IF(Auswahlhilfe!$C$17=F157,TRUE,FALSE)</f>
        <v>0</v>
      </c>
      <c r="AC157" t="b">
        <f>IFERROR(IF(FIND("P2",PGOptionList!D157)&gt;0,TRUE),FALSE)</f>
        <v>1</v>
      </c>
      <c r="AD157" t="b">
        <f>IFERROR(IF(FIND("P1",PGOptionList!D157)&gt;0,TRUE),FALSE)</f>
        <v>0</v>
      </c>
      <c r="AE157" t="b">
        <f>IFERROR(IF(FIND("P0",PGOptionList!D157)&gt;0,TRUE),FALSE)</f>
        <v>0</v>
      </c>
      <c r="AF157" t="b">
        <f>IF(AND(Z157,AA157,AB157,AC157,IF(C157=Auswahlhilfe!$L$7,TRUE,FALSE)),D157,FALSE)</f>
        <v>0</v>
      </c>
      <c r="AG157" t="b">
        <f>IF(AND(Z157,AA157,AB157,AD157,IF(C157=Auswahlhilfe!$L$17,TRUE,FALSE)),D157,FALSE)</f>
        <v>0</v>
      </c>
      <c r="AH157" t="b">
        <f>IF(AND(Z157,AA157,AB157,AE157,IF(C157=Auswahlhilfe!$L$17,TRUE,FALSE)),D157,FALSE)</f>
        <v>0</v>
      </c>
      <c r="AI157" t="s">
        <v>4817</v>
      </c>
      <c r="AJ157" s="90" t="str">
        <f t="shared" si="8"/>
        <v>mailto:info@oxni.ch?subject=Anfrage TB-060-025-S1-P2</v>
      </c>
    </row>
    <row r="158" spans="2:36" x14ac:dyDescent="0.2">
      <c r="B158" s="78" t="str">
        <f t="shared" si="6"/>
        <v/>
      </c>
      <c r="C158" s="19" t="s">
        <v>54</v>
      </c>
      <c r="D158" s="19" t="s">
        <v>459</v>
      </c>
      <c r="E158" s="19">
        <v>60</v>
      </c>
      <c r="F158" s="19" t="s">
        <v>58</v>
      </c>
      <c r="G158" s="19">
        <v>25</v>
      </c>
      <c r="H158" s="19">
        <v>7</v>
      </c>
      <c r="I158" s="19">
        <v>7</v>
      </c>
      <c r="J158" s="19">
        <v>94</v>
      </c>
      <c r="K158" s="19">
        <v>58</v>
      </c>
      <c r="L158" s="19">
        <v>174</v>
      </c>
      <c r="M158" s="19" t="s">
        <v>65</v>
      </c>
      <c r="N158" s="19">
        <v>5000</v>
      </c>
      <c r="O158" s="19">
        <v>1000</v>
      </c>
      <c r="P158" s="19">
        <v>1530</v>
      </c>
      <c r="Q158" s="19" t="s">
        <v>57</v>
      </c>
      <c r="R158" s="19">
        <v>765</v>
      </c>
      <c r="S158" s="19">
        <v>20000</v>
      </c>
      <c r="T158" s="19">
        <v>0.13</v>
      </c>
      <c r="U158" s="19">
        <v>1.9</v>
      </c>
      <c r="V158" s="19">
        <v>0.24</v>
      </c>
      <c r="W158" s="19">
        <v>60</v>
      </c>
      <c r="X158" s="93">
        <v>557</v>
      </c>
      <c r="Y158">
        <f t="shared" si="7"/>
        <v>200</v>
      </c>
      <c r="Z158" t="b">
        <f>IF(N158/G158&gt;=Auswahlhilfe!$C$8,TRUE,FALSE)</f>
        <v>1</v>
      </c>
      <c r="AA158" t="b">
        <f>IF(K158&gt;Auswahlhilfe!$C$7,TRUE,FALSE)</f>
        <v>1</v>
      </c>
      <c r="AB158" t="b">
        <f>IF(Auswahlhilfe!$C$17=F158,TRUE,FALSE)</f>
        <v>1</v>
      </c>
      <c r="AC158" t="b">
        <f>IFERROR(IF(FIND("P2",PGOptionList!D158)&gt;0,TRUE),FALSE)</f>
        <v>1</v>
      </c>
      <c r="AD158" t="b">
        <f>IFERROR(IF(FIND("P1",PGOptionList!D158)&gt;0,TRUE),FALSE)</f>
        <v>0</v>
      </c>
      <c r="AE158" t="b">
        <f>IFERROR(IF(FIND("P0",PGOptionList!D158)&gt;0,TRUE),FALSE)</f>
        <v>0</v>
      </c>
      <c r="AF158" t="b">
        <f>IF(AND(Z158,AA158,AB158,AC158,IF(C158=Auswahlhilfe!$L$7,TRUE,FALSE)),D158,FALSE)</f>
        <v>0</v>
      </c>
      <c r="AG158" t="b">
        <f>IF(AND(Z158,AA158,AB158,AD158,IF(C158=Auswahlhilfe!$L$17,TRUE,FALSE)),D158,FALSE)</f>
        <v>0</v>
      </c>
      <c r="AH158" t="b">
        <f>IF(AND(Z158,AA158,AB158,AE158,IF(C158=Auswahlhilfe!$L$17,TRUE,FALSE)),D158,FALSE)</f>
        <v>0</v>
      </c>
      <c r="AI158" t="s">
        <v>4818</v>
      </c>
      <c r="AJ158" s="90" t="str">
        <f t="shared" si="8"/>
        <v>https://shop.oxni.ch/de/shop/motoren/planetengetriebe/tb-060-025-s2-p2</v>
      </c>
    </row>
    <row r="159" spans="2:36" x14ac:dyDescent="0.2">
      <c r="B159" s="78" t="str">
        <f t="shared" si="6"/>
        <v/>
      </c>
      <c r="C159" s="19" t="s">
        <v>54</v>
      </c>
      <c r="D159" s="19" t="s">
        <v>460</v>
      </c>
      <c r="E159" s="19">
        <v>60</v>
      </c>
      <c r="F159" s="19" t="s">
        <v>55</v>
      </c>
      <c r="G159" s="19">
        <v>20</v>
      </c>
      <c r="H159" s="19">
        <v>3</v>
      </c>
      <c r="I159" s="19">
        <v>7</v>
      </c>
      <c r="J159" s="19">
        <v>94</v>
      </c>
      <c r="K159" s="19">
        <v>50</v>
      </c>
      <c r="L159" s="19">
        <v>150</v>
      </c>
      <c r="M159" s="19" t="s">
        <v>64</v>
      </c>
      <c r="N159" s="19">
        <v>5000</v>
      </c>
      <c r="O159" s="19">
        <v>1000</v>
      </c>
      <c r="P159" s="19">
        <v>1530</v>
      </c>
      <c r="Q159" s="19" t="s">
        <v>57</v>
      </c>
      <c r="R159" s="19">
        <v>765</v>
      </c>
      <c r="S159" s="19">
        <v>20000</v>
      </c>
      <c r="T159" s="19">
        <v>0.13</v>
      </c>
      <c r="U159" s="19">
        <v>1.9</v>
      </c>
      <c r="V159" s="19">
        <v>0.24</v>
      </c>
      <c r="W159" s="19">
        <v>60</v>
      </c>
      <c r="X159" s="93"/>
      <c r="Y159">
        <f t="shared" si="7"/>
        <v>250</v>
      </c>
      <c r="Z159" t="b">
        <f>IF(N159/G159&gt;=Auswahlhilfe!$C$8,TRUE,FALSE)</f>
        <v>1</v>
      </c>
      <c r="AA159" t="b">
        <f>IF(K159&gt;Auswahlhilfe!$C$7,TRUE,FALSE)</f>
        <v>1</v>
      </c>
      <c r="AB159" t="b">
        <f>IF(Auswahlhilfe!$C$17=F159,TRUE,FALSE)</f>
        <v>0</v>
      </c>
      <c r="AC159" t="b">
        <f>IFERROR(IF(FIND("P2",PGOptionList!D159)&gt;0,TRUE),FALSE)</f>
        <v>0</v>
      </c>
      <c r="AD159" t="b">
        <f>IFERROR(IF(FIND("P1",PGOptionList!D159)&gt;0,TRUE),FALSE)</f>
        <v>0</v>
      </c>
      <c r="AE159" t="b">
        <f>IFERROR(IF(FIND("P0",PGOptionList!D159)&gt;0,TRUE),FALSE)</f>
        <v>1</v>
      </c>
      <c r="AF159" t="b">
        <f>IF(AND(Z159,AA159,AB159,AC159,IF(C159=Auswahlhilfe!$L$7,TRUE,FALSE)),D159,FALSE)</f>
        <v>0</v>
      </c>
      <c r="AG159" t="b">
        <f>IF(AND(Z159,AA159,AB159,AD159,IF(C159=Auswahlhilfe!$L$17,TRUE,FALSE)),D159,FALSE)</f>
        <v>0</v>
      </c>
      <c r="AH159" t="b">
        <f>IF(AND(Z159,AA159,AB159,AE159,IF(C159=Auswahlhilfe!$L$17,TRUE,FALSE)),D159,FALSE)</f>
        <v>0</v>
      </c>
      <c r="AI159" t="s">
        <v>4817</v>
      </c>
      <c r="AJ159" s="90" t="str">
        <f t="shared" si="8"/>
        <v>mailto:info@oxni.ch?subject=Anfrage TB-060-020-S1-P0</v>
      </c>
    </row>
    <row r="160" spans="2:36" x14ac:dyDescent="0.2">
      <c r="B160" s="78" t="str">
        <f t="shared" si="6"/>
        <v/>
      </c>
      <c r="C160" s="19" t="s">
        <v>54</v>
      </c>
      <c r="D160" s="19" t="s">
        <v>461</v>
      </c>
      <c r="E160" s="19">
        <v>60</v>
      </c>
      <c r="F160" s="19" t="s">
        <v>58</v>
      </c>
      <c r="G160" s="19">
        <v>20</v>
      </c>
      <c r="H160" s="19">
        <v>3</v>
      </c>
      <c r="I160" s="19">
        <v>7</v>
      </c>
      <c r="J160" s="19">
        <v>94</v>
      </c>
      <c r="K160" s="19">
        <v>50</v>
      </c>
      <c r="L160" s="19">
        <v>150</v>
      </c>
      <c r="M160" s="19" t="s">
        <v>64</v>
      </c>
      <c r="N160" s="19">
        <v>5000</v>
      </c>
      <c r="O160" s="19">
        <v>1000</v>
      </c>
      <c r="P160" s="19">
        <v>1530</v>
      </c>
      <c r="Q160" s="19" t="s">
        <v>57</v>
      </c>
      <c r="R160" s="19">
        <v>765</v>
      </c>
      <c r="S160" s="19">
        <v>20000</v>
      </c>
      <c r="T160" s="19">
        <v>0.13</v>
      </c>
      <c r="U160" s="19">
        <v>1.9</v>
      </c>
      <c r="V160" s="19">
        <v>0.24</v>
      </c>
      <c r="W160" s="19">
        <v>60</v>
      </c>
      <c r="X160" s="93"/>
      <c r="Y160">
        <f t="shared" si="7"/>
        <v>250</v>
      </c>
      <c r="Z160" t="b">
        <f>IF(N160/G160&gt;=Auswahlhilfe!$C$8,TRUE,FALSE)</f>
        <v>1</v>
      </c>
      <c r="AA160" t="b">
        <f>IF(K160&gt;Auswahlhilfe!$C$7,TRUE,FALSE)</f>
        <v>1</v>
      </c>
      <c r="AB160" t="b">
        <f>IF(Auswahlhilfe!$C$17=F160,TRUE,FALSE)</f>
        <v>1</v>
      </c>
      <c r="AC160" t="b">
        <f>IFERROR(IF(FIND("P2",PGOptionList!D160)&gt;0,TRUE),FALSE)</f>
        <v>0</v>
      </c>
      <c r="AD160" t="b">
        <f>IFERROR(IF(FIND("P1",PGOptionList!D160)&gt;0,TRUE),FALSE)</f>
        <v>0</v>
      </c>
      <c r="AE160" t="b">
        <f>IFERROR(IF(FIND("P0",PGOptionList!D160)&gt;0,TRUE),FALSE)</f>
        <v>1</v>
      </c>
      <c r="AF160" t="b">
        <f>IF(AND(Z160,AA160,AB160,AC160,IF(C160=Auswahlhilfe!$L$7,TRUE,FALSE)),D160,FALSE)</f>
        <v>0</v>
      </c>
      <c r="AG160" t="b">
        <f>IF(AND(Z160,AA160,AB160,AD160,IF(C160=Auswahlhilfe!$L$17,TRUE,FALSE)),D160,FALSE)</f>
        <v>0</v>
      </c>
      <c r="AH160" t="b">
        <f>IF(AND(Z160,AA160,AB160,AE160,IF(C160=Auswahlhilfe!$L$17,TRUE,FALSE)),D160,FALSE)</f>
        <v>0</v>
      </c>
      <c r="AI160" t="s">
        <v>4817</v>
      </c>
      <c r="AJ160" s="90" t="str">
        <f t="shared" si="8"/>
        <v>mailto:info@oxni.ch?subject=Anfrage TB-060-020-S2-P0</v>
      </c>
    </row>
    <row r="161" spans="2:36" x14ac:dyDescent="0.2">
      <c r="B161" s="78" t="str">
        <f t="shared" si="6"/>
        <v/>
      </c>
      <c r="C161" s="19" t="s">
        <v>54</v>
      </c>
      <c r="D161" s="19" t="s">
        <v>462</v>
      </c>
      <c r="E161" s="19">
        <v>60</v>
      </c>
      <c r="F161" s="19" t="s">
        <v>55</v>
      </c>
      <c r="G161" s="19">
        <v>20</v>
      </c>
      <c r="H161" s="19">
        <v>5</v>
      </c>
      <c r="I161" s="19">
        <v>7</v>
      </c>
      <c r="J161" s="19">
        <v>94</v>
      </c>
      <c r="K161" s="19">
        <v>50</v>
      </c>
      <c r="L161" s="19">
        <v>150</v>
      </c>
      <c r="M161" s="19" t="s">
        <v>64</v>
      </c>
      <c r="N161" s="19">
        <v>5000</v>
      </c>
      <c r="O161" s="19">
        <v>1000</v>
      </c>
      <c r="P161" s="19">
        <v>1530</v>
      </c>
      <c r="Q161" s="19" t="s">
        <v>57</v>
      </c>
      <c r="R161" s="19">
        <v>765</v>
      </c>
      <c r="S161" s="19">
        <v>20000</v>
      </c>
      <c r="T161" s="19">
        <v>0.13</v>
      </c>
      <c r="U161" s="19">
        <v>1.9</v>
      </c>
      <c r="V161" s="19">
        <v>0.24</v>
      </c>
      <c r="W161" s="19">
        <v>60</v>
      </c>
      <c r="X161" s="93">
        <v>613</v>
      </c>
      <c r="Y161">
        <f t="shared" si="7"/>
        <v>250</v>
      </c>
      <c r="Z161" t="b">
        <f>IF(N161/G161&gt;=Auswahlhilfe!$C$8,TRUE,FALSE)</f>
        <v>1</v>
      </c>
      <c r="AA161" t="b">
        <f>IF(K161&gt;Auswahlhilfe!$C$7,TRUE,FALSE)</f>
        <v>1</v>
      </c>
      <c r="AB161" t="b">
        <f>IF(Auswahlhilfe!$C$17=F161,TRUE,FALSE)</f>
        <v>0</v>
      </c>
      <c r="AC161" t="b">
        <f>IFERROR(IF(FIND("P2",PGOptionList!D161)&gt;0,TRUE),FALSE)</f>
        <v>0</v>
      </c>
      <c r="AD161" t="b">
        <f>IFERROR(IF(FIND("P1",PGOptionList!D161)&gt;0,TRUE),FALSE)</f>
        <v>1</v>
      </c>
      <c r="AE161" t="b">
        <f>IFERROR(IF(FIND("P0",PGOptionList!D161)&gt;0,TRUE),FALSE)</f>
        <v>0</v>
      </c>
      <c r="AF161" t="b">
        <f>IF(AND(Z161,AA161,AB161,AC161,IF(C161=Auswahlhilfe!$L$7,TRUE,FALSE)),D161,FALSE)</f>
        <v>0</v>
      </c>
      <c r="AG161" t="b">
        <f>IF(AND(Z161,AA161,AB161,AD161,IF(C161=Auswahlhilfe!$L$17,TRUE,FALSE)),D161,FALSE)</f>
        <v>0</v>
      </c>
      <c r="AH161" t="b">
        <f>IF(AND(Z161,AA161,AB161,AE161,IF(C161=Auswahlhilfe!$L$17,TRUE,FALSE)),D161,FALSE)</f>
        <v>0</v>
      </c>
      <c r="AI161" t="s">
        <v>4817</v>
      </c>
      <c r="AJ161" s="90" t="str">
        <f t="shared" si="8"/>
        <v>mailto:info@oxni.ch?subject=Anfrage TB-060-020-S1-P1</v>
      </c>
    </row>
    <row r="162" spans="2:36" x14ac:dyDescent="0.2">
      <c r="B162" s="78" t="str">
        <f t="shared" si="6"/>
        <v/>
      </c>
      <c r="C162" s="19" t="s">
        <v>54</v>
      </c>
      <c r="D162" s="19" t="s">
        <v>463</v>
      </c>
      <c r="E162" s="19">
        <v>60</v>
      </c>
      <c r="F162" s="19" t="s">
        <v>58</v>
      </c>
      <c r="G162" s="19">
        <v>20</v>
      </c>
      <c r="H162" s="19">
        <v>5</v>
      </c>
      <c r="I162" s="19">
        <v>7</v>
      </c>
      <c r="J162" s="19">
        <v>94</v>
      </c>
      <c r="K162" s="19">
        <v>50</v>
      </c>
      <c r="L162" s="19">
        <v>150</v>
      </c>
      <c r="M162" s="19" t="s">
        <v>64</v>
      </c>
      <c r="N162" s="19">
        <v>5000</v>
      </c>
      <c r="O162" s="19">
        <v>1000</v>
      </c>
      <c r="P162" s="19">
        <v>1530</v>
      </c>
      <c r="Q162" s="19" t="s">
        <v>57</v>
      </c>
      <c r="R162" s="19">
        <v>765</v>
      </c>
      <c r="S162" s="19">
        <v>20000</v>
      </c>
      <c r="T162" s="19">
        <v>0.13</v>
      </c>
      <c r="U162" s="19">
        <v>1.9</v>
      </c>
      <c r="V162" s="19">
        <v>0.24</v>
      </c>
      <c r="W162" s="19">
        <v>60</v>
      </c>
      <c r="X162" s="93">
        <v>613</v>
      </c>
      <c r="Y162">
        <f t="shared" si="7"/>
        <v>250</v>
      </c>
      <c r="Z162" t="b">
        <f>IF(N162/G162&gt;=Auswahlhilfe!$C$8,TRUE,FALSE)</f>
        <v>1</v>
      </c>
      <c r="AA162" t="b">
        <f>IF(K162&gt;Auswahlhilfe!$C$7,TRUE,FALSE)</f>
        <v>1</v>
      </c>
      <c r="AB162" t="b">
        <f>IF(Auswahlhilfe!$C$17=F162,TRUE,FALSE)</f>
        <v>1</v>
      </c>
      <c r="AC162" t="b">
        <f>IFERROR(IF(FIND("P2",PGOptionList!D162)&gt;0,TRUE),FALSE)</f>
        <v>0</v>
      </c>
      <c r="AD162" t="b">
        <f>IFERROR(IF(FIND("P1",PGOptionList!D162)&gt;0,TRUE),FALSE)</f>
        <v>1</v>
      </c>
      <c r="AE162" t="b">
        <f>IFERROR(IF(FIND("P0",PGOptionList!D162)&gt;0,TRUE),FALSE)</f>
        <v>0</v>
      </c>
      <c r="AF162" t="b">
        <f>IF(AND(Z162,AA162,AB162,AC162,IF(C162=Auswahlhilfe!$L$7,TRUE,FALSE)),D162,FALSE)</f>
        <v>0</v>
      </c>
      <c r="AG162" t="b">
        <f>IF(AND(Z162,AA162,AB162,AD162,IF(C162=Auswahlhilfe!$L$17,TRUE,FALSE)),D162,FALSE)</f>
        <v>0</v>
      </c>
      <c r="AH162" t="b">
        <f>IF(AND(Z162,AA162,AB162,AE162,IF(C162=Auswahlhilfe!$L$17,TRUE,FALSE)),D162,FALSE)</f>
        <v>0</v>
      </c>
      <c r="AI162" t="s">
        <v>4818</v>
      </c>
      <c r="AJ162" s="90" t="str">
        <f t="shared" si="8"/>
        <v>https://shop.oxni.ch/de/shop/motoren/planetengetriebe/tb-060-020-s2-p1</v>
      </c>
    </row>
    <row r="163" spans="2:36" x14ac:dyDescent="0.2">
      <c r="B163" s="78" t="str">
        <f t="shared" si="6"/>
        <v/>
      </c>
      <c r="C163" s="19" t="s">
        <v>54</v>
      </c>
      <c r="D163" s="19" t="s">
        <v>464</v>
      </c>
      <c r="E163" s="19">
        <v>60</v>
      </c>
      <c r="F163" s="19" t="s">
        <v>55</v>
      </c>
      <c r="G163" s="19">
        <v>20</v>
      </c>
      <c r="H163" s="19">
        <v>7</v>
      </c>
      <c r="I163" s="19">
        <v>7</v>
      </c>
      <c r="J163" s="19">
        <v>94</v>
      </c>
      <c r="K163" s="19">
        <v>50</v>
      </c>
      <c r="L163" s="19">
        <v>150</v>
      </c>
      <c r="M163" s="19" t="s">
        <v>64</v>
      </c>
      <c r="N163" s="19">
        <v>5000</v>
      </c>
      <c r="O163" s="19">
        <v>1000</v>
      </c>
      <c r="P163" s="19">
        <v>1530</v>
      </c>
      <c r="Q163" s="19" t="s">
        <v>57</v>
      </c>
      <c r="R163" s="19">
        <v>765</v>
      </c>
      <c r="S163" s="19">
        <v>20000</v>
      </c>
      <c r="T163" s="19">
        <v>0.13</v>
      </c>
      <c r="U163" s="19">
        <v>1.9</v>
      </c>
      <c r="V163" s="19">
        <v>0.24</v>
      </c>
      <c r="W163" s="19">
        <v>60</v>
      </c>
      <c r="X163" s="93">
        <v>557</v>
      </c>
      <c r="Y163">
        <f t="shared" si="7"/>
        <v>250</v>
      </c>
      <c r="Z163" t="b">
        <f>IF(N163/G163&gt;=Auswahlhilfe!$C$8,TRUE,FALSE)</f>
        <v>1</v>
      </c>
      <c r="AA163" t="b">
        <f>IF(K163&gt;Auswahlhilfe!$C$7,TRUE,FALSE)</f>
        <v>1</v>
      </c>
      <c r="AB163" t="b">
        <f>IF(Auswahlhilfe!$C$17=F163,TRUE,FALSE)</f>
        <v>0</v>
      </c>
      <c r="AC163" t="b">
        <f>IFERROR(IF(FIND("P2",PGOptionList!D163)&gt;0,TRUE),FALSE)</f>
        <v>1</v>
      </c>
      <c r="AD163" t="b">
        <f>IFERROR(IF(FIND("P1",PGOptionList!D163)&gt;0,TRUE),FALSE)</f>
        <v>0</v>
      </c>
      <c r="AE163" t="b">
        <f>IFERROR(IF(FIND("P0",PGOptionList!D163)&gt;0,TRUE),FALSE)</f>
        <v>0</v>
      </c>
      <c r="AF163" t="b">
        <f>IF(AND(Z163,AA163,AB163,AC163,IF(C163=Auswahlhilfe!$L$7,TRUE,FALSE)),D163,FALSE)</f>
        <v>0</v>
      </c>
      <c r="AG163" t="b">
        <f>IF(AND(Z163,AA163,AB163,AD163,IF(C163=Auswahlhilfe!$L$17,TRUE,FALSE)),D163,FALSE)</f>
        <v>0</v>
      </c>
      <c r="AH163" t="b">
        <f>IF(AND(Z163,AA163,AB163,AE163,IF(C163=Auswahlhilfe!$L$17,TRUE,FALSE)),D163,FALSE)</f>
        <v>0</v>
      </c>
      <c r="AI163" t="s">
        <v>4817</v>
      </c>
      <c r="AJ163" s="90" t="str">
        <f t="shared" si="8"/>
        <v>mailto:info@oxni.ch?subject=Anfrage TB-060-020-S1-P2</v>
      </c>
    </row>
    <row r="164" spans="2:36" x14ac:dyDescent="0.2">
      <c r="B164" s="78" t="str">
        <f t="shared" si="6"/>
        <v/>
      </c>
      <c r="C164" s="19" t="s">
        <v>54</v>
      </c>
      <c r="D164" s="19" t="s">
        <v>465</v>
      </c>
      <c r="E164" s="19">
        <v>60</v>
      </c>
      <c r="F164" s="19" t="s">
        <v>58</v>
      </c>
      <c r="G164" s="19">
        <v>20</v>
      </c>
      <c r="H164" s="19">
        <v>7</v>
      </c>
      <c r="I164" s="19">
        <v>7</v>
      </c>
      <c r="J164" s="19">
        <v>94</v>
      </c>
      <c r="K164" s="19">
        <v>50</v>
      </c>
      <c r="L164" s="19">
        <v>150</v>
      </c>
      <c r="M164" s="19" t="s">
        <v>64</v>
      </c>
      <c r="N164" s="19">
        <v>5000</v>
      </c>
      <c r="O164" s="19">
        <v>1000</v>
      </c>
      <c r="P164" s="19">
        <v>1530</v>
      </c>
      <c r="Q164" s="19" t="s">
        <v>57</v>
      </c>
      <c r="R164" s="19">
        <v>765</v>
      </c>
      <c r="S164" s="19">
        <v>20000</v>
      </c>
      <c r="T164" s="19">
        <v>0.13</v>
      </c>
      <c r="U164" s="19">
        <v>1.9</v>
      </c>
      <c r="V164" s="19">
        <v>0.24</v>
      </c>
      <c r="W164" s="19">
        <v>60</v>
      </c>
      <c r="X164" s="93">
        <v>557</v>
      </c>
      <c r="Y164">
        <f t="shared" si="7"/>
        <v>250</v>
      </c>
      <c r="Z164" t="b">
        <f>IF(N164/G164&gt;=Auswahlhilfe!$C$8,TRUE,FALSE)</f>
        <v>1</v>
      </c>
      <c r="AA164" t="b">
        <f>IF(K164&gt;Auswahlhilfe!$C$7,TRUE,FALSE)</f>
        <v>1</v>
      </c>
      <c r="AB164" t="b">
        <f>IF(Auswahlhilfe!$C$17=F164,TRUE,FALSE)</f>
        <v>1</v>
      </c>
      <c r="AC164" t="b">
        <f>IFERROR(IF(FIND("P2",PGOptionList!D164)&gt;0,TRUE),FALSE)</f>
        <v>1</v>
      </c>
      <c r="AD164" t="b">
        <f>IFERROR(IF(FIND("P1",PGOptionList!D164)&gt;0,TRUE),FALSE)</f>
        <v>0</v>
      </c>
      <c r="AE164" t="b">
        <f>IFERROR(IF(FIND("P0",PGOptionList!D164)&gt;0,TRUE),FALSE)</f>
        <v>0</v>
      </c>
      <c r="AF164" t="b">
        <f>IF(AND(Z164,AA164,AB164,AC164,IF(C164=Auswahlhilfe!$L$7,TRUE,FALSE)),D164,FALSE)</f>
        <v>0</v>
      </c>
      <c r="AG164" t="b">
        <f>IF(AND(Z164,AA164,AB164,AD164,IF(C164=Auswahlhilfe!$L$17,TRUE,FALSE)),D164,FALSE)</f>
        <v>0</v>
      </c>
      <c r="AH164" t="b">
        <f>IF(AND(Z164,AA164,AB164,AE164,IF(C164=Auswahlhilfe!$L$17,TRUE,FALSE)),D164,FALSE)</f>
        <v>0</v>
      </c>
      <c r="AI164" t="s">
        <v>4818</v>
      </c>
      <c r="AJ164" s="90" t="str">
        <f t="shared" si="8"/>
        <v>https://shop.oxni.ch/de/shop/motoren/planetengetriebe/tb-060-020-s2-p2</v>
      </c>
    </row>
    <row r="165" spans="2:36" x14ac:dyDescent="0.2">
      <c r="B165" s="78" t="str">
        <f t="shared" si="6"/>
        <v/>
      </c>
      <c r="C165" s="19" t="s">
        <v>54</v>
      </c>
      <c r="D165" s="19" t="s">
        <v>466</v>
      </c>
      <c r="E165" s="19">
        <v>60</v>
      </c>
      <c r="F165" s="19" t="s">
        <v>55</v>
      </c>
      <c r="G165" s="19">
        <v>15</v>
      </c>
      <c r="H165" s="19">
        <v>3</v>
      </c>
      <c r="I165" s="19">
        <v>7</v>
      </c>
      <c r="J165" s="19">
        <v>94</v>
      </c>
      <c r="K165" s="19">
        <v>52</v>
      </c>
      <c r="L165" s="19">
        <v>156</v>
      </c>
      <c r="M165" s="19" t="s">
        <v>63</v>
      </c>
      <c r="N165" s="19">
        <v>5000</v>
      </c>
      <c r="O165" s="19">
        <v>1000</v>
      </c>
      <c r="P165" s="19">
        <v>1530</v>
      </c>
      <c r="Q165" s="19" t="s">
        <v>57</v>
      </c>
      <c r="R165" s="19">
        <v>765</v>
      </c>
      <c r="S165" s="19">
        <v>20000</v>
      </c>
      <c r="T165" s="19">
        <v>0.13</v>
      </c>
      <c r="U165" s="19">
        <v>1.9</v>
      </c>
      <c r="V165" s="19">
        <v>0.24</v>
      </c>
      <c r="W165" s="19">
        <v>60</v>
      </c>
      <c r="X165" s="93"/>
      <c r="Y165">
        <f t="shared" si="7"/>
        <v>333.33333333333331</v>
      </c>
      <c r="Z165" t="b">
        <f>IF(N165/G165&gt;=Auswahlhilfe!$C$8,TRUE,FALSE)</f>
        <v>1</v>
      </c>
      <c r="AA165" t="b">
        <f>IF(K165&gt;Auswahlhilfe!$C$7,TRUE,FALSE)</f>
        <v>1</v>
      </c>
      <c r="AB165" t="b">
        <f>IF(Auswahlhilfe!$C$17=F165,TRUE,FALSE)</f>
        <v>0</v>
      </c>
      <c r="AC165" t="b">
        <f>IFERROR(IF(FIND("P2",PGOptionList!D165)&gt;0,TRUE),FALSE)</f>
        <v>0</v>
      </c>
      <c r="AD165" t="b">
        <f>IFERROR(IF(FIND("P1",PGOptionList!D165)&gt;0,TRUE),FALSE)</f>
        <v>0</v>
      </c>
      <c r="AE165" t="b">
        <f>IFERROR(IF(FIND("P0",PGOptionList!D165)&gt;0,TRUE),FALSE)</f>
        <v>1</v>
      </c>
      <c r="AF165" t="b">
        <f>IF(AND(Z165,AA165,AB165,AC165,IF(C165=Auswahlhilfe!$L$7,TRUE,FALSE)),D165,FALSE)</f>
        <v>0</v>
      </c>
      <c r="AG165" t="b">
        <f>IF(AND(Z165,AA165,AB165,AD165,IF(C165=Auswahlhilfe!$L$17,TRUE,FALSE)),D165,FALSE)</f>
        <v>0</v>
      </c>
      <c r="AH165" t="b">
        <f>IF(AND(Z165,AA165,AB165,AE165,IF(C165=Auswahlhilfe!$L$17,TRUE,FALSE)),D165,FALSE)</f>
        <v>0</v>
      </c>
      <c r="AI165" t="s">
        <v>4817</v>
      </c>
      <c r="AJ165" s="90" t="str">
        <f t="shared" si="8"/>
        <v>mailto:info@oxni.ch?subject=Anfrage TB-060-015-S1-P0</v>
      </c>
    </row>
    <row r="166" spans="2:36" x14ac:dyDescent="0.2">
      <c r="B166" s="78" t="str">
        <f t="shared" si="6"/>
        <v/>
      </c>
      <c r="C166" s="19" t="s">
        <v>54</v>
      </c>
      <c r="D166" s="19" t="s">
        <v>467</v>
      </c>
      <c r="E166" s="19">
        <v>60</v>
      </c>
      <c r="F166" s="19" t="s">
        <v>58</v>
      </c>
      <c r="G166" s="19">
        <v>15</v>
      </c>
      <c r="H166" s="19">
        <v>3</v>
      </c>
      <c r="I166" s="19">
        <v>7</v>
      </c>
      <c r="J166" s="19">
        <v>94</v>
      </c>
      <c r="K166" s="19">
        <v>52</v>
      </c>
      <c r="L166" s="19">
        <v>156</v>
      </c>
      <c r="M166" s="19" t="s">
        <v>63</v>
      </c>
      <c r="N166" s="19">
        <v>5000</v>
      </c>
      <c r="O166" s="19">
        <v>1000</v>
      </c>
      <c r="P166" s="19">
        <v>1530</v>
      </c>
      <c r="Q166" s="19" t="s">
        <v>57</v>
      </c>
      <c r="R166" s="19">
        <v>765</v>
      </c>
      <c r="S166" s="19">
        <v>20000</v>
      </c>
      <c r="T166" s="19">
        <v>0.13</v>
      </c>
      <c r="U166" s="19">
        <v>1.9</v>
      </c>
      <c r="V166" s="19">
        <v>0.24</v>
      </c>
      <c r="W166" s="19">
        <v>60</v>
      </c>
      <c r="X166" s="93"/>
      <c r="Y166">
        <f t="shared" si="7"/>
        <v>333.33333333333331</v>
      </c>
      <c r="Z166" t="b">
        <f>IF(N166/G166&gt;=Auswahlhilfe!$C$8,TRUE,FALSE)</f>
        <v>1</v>
      </c>
      <c r="AA166" t="b">
        <f>IF(K166&gt;Auswahlhilfe!$C$7,TRUE,FALSE)</f>
        <v>1</v>
      </c>
      <c r="AB166" t="b">
        <f>IF(Auswahlhilfe!$C$17=F166,TRUE,FALSE)</f>
        <v>1</v>
      </c>
      <c r="AC166" t="b">
        <f>IFERROR(IF(FIND("P2",PGOptionList!D166)&gt;0,TRUE),FALSE)</f>
        <v>0</v>
      </c>
      <c r="AD166" t="b">
        <f>IFERROR(IF(FIND("P1",PGOptionList!D166)&gt;0,TRUE),FALSE)</f>
        <v>0</v>
      </c>
      <c r="AE166" t="b">
        <f>IFERROR(IF(FIND("P0",PGOptionList!D166)&gt;0,TRUE),FALSE)</f>
        <v>1</v>
      </c>
      <c r="AF166" t="b">
        <f>IF(AND(Z166,AA166,AB166,AC166,IF(C166=Auswahlhilfe!$L$7,TRUE,FALSE)),D166,FALSE)</f>
        <v>0</v>
      </c>
      <c r="AG166" t="b">
        <f>IF(AND(Z166,AA166,AB166,AD166,IF(C166=Auswahlhilfe!$L$17,TRUE,FALSE)),D166,FALSE)</f>
        <v>0</v>
      </c>
      <c r="AH166" t="b">
        <f>IF(AND(Z166,AA166,AB166,AE166,IF(C166=Auswahlhilfe!$L$17,TRUE,FALSE)),D166,FALSE)</f>
        <v>0</v>
      </c>
      <c r="AI166" t="s">
        <v>4817</v>
      </c>
      <c r="AJ166" s="90" t="str">
        <f t="shared" si="8"/>
        <v>mailto:info@oxni.ch?subject=Anfrage TB-060-015-S2-P0</v>
      </c>
    </row>
    <row r="167" spans="2:36" x14ac:dyDescent="0.2">
      <c r="B167" s="78" t="str">
        <f t="shared" si="6"/>
        <v/>
      </c>
      <c r="C167" s="19" t="s">
        <v>54</v>
      </c>
      <c r="D167" s="19" t="s">
        <v>468</v>
      </c>
      <c r="E167" s="19">
        <v>60</v>
      </c>
      <c r="F167" s="19" t="s">
        <v>55</v>
      </c>
      <c r="G167" s="19">
        <v>15</v>
      </c>
      <c r="H167" s="19">
        <v>5</v>
      </c>
      <c r="I167" s="19">
        <v>7</v>
      </c>
      <c r="J167" s="19">
        <v>94</v>
      </c>
      <c r="K167" s="19">
        <v>52</v>
      </c>
      <c r="L167" s="19">
        <v>156</v>
      </c>
      <c r="M167" s="19" t="s">
        <v>63</v>
      </c>
      <c r="N167" s="19">
        <v>5000</v>
      </c>
      <c r="O167" s="19">
        <v>1000</v>
      </c>
      <c r="P167" s="19">
        <v>1530</v>
      </c>
      <c r="Q167" s="19" t="s">
        <v>57</v>
      </c>
      <c r="R167" s="19">
        <v>765</v>
      </c>
      <c r="S167" s="19">
        <v>20000</v>
      </c>
      <c r="T167" s="19">
        <v>0.13</v>
      </c>
      <c r="U167" s="19">
        <v>1.9</v>
      </c>
      <c r="V167" s="19">
        <v>0.24</v>
      </c>
      <c r="W167" s="19">
        <v>60</v>
      </c>
      <c r="X167" s="93">
        <v>613</v>
      </c>
      <c r="Y167">
        <f t="shared" si="7"/>
        <v>333.33333333333331</v>
      </c>
      <c r="Z167" t="b">
        <f>IF(N167/G167&gt;=Auswahlhilfe!$C$8,TRUE,FALSE)</f>
        <v>1</v>
      </c>
      <c r="AA167" t="b">
        <f>IF(K167&gt;Auswahlhilfe!$C$7,TRUE,FALSE)</f>
        <v>1</v>
      </c>
      <c r="AB167" t="b">
        <f>IF(Auswahlhilfe!$C$17=F167,TRUE,FALSE)</f>
        <v>0</v>
      </c>
      <c r="AC167" t="b">
        <f>IFERROR(IF(FIND("P2",PGOptionList!D167)&gt;0,TRUE),FALSE)</f>
        <v>0</v>
      </c>
      <c r="AD167" t="b">
        <f>IFERROR(IF(FIND("P1",PGOptionList!D167)&gt;0,TRUE),FALSE)</f>
        <v>1</v>
      </c>
      <c r="AE167" t="b">
        <f>IFERROR(IF(FIND("P0",PGOptionList!D167)&gt;0,TRUE),FALSE)</f>
        <v>0</v>
      </c>
      <c r="AF167" t="b">
        <f>IF(AND(Z167,AA167,AB167,AC167,IF(C167=Auswahlhilfe!$L$7,TRUE,FALSE)),D167,FALSE)</f>
        <v>0</v>
      </c>
      <c r="AG167" t="b">
        <f>IF(AND(Z167,AA167,AB167,AD167,IF(C167=Auswahlhilfe!$L$17,TRUE,FALSE)),D167,FALSE)</f>
        <v>0</v>
      </c>
      <c r="AH167" t="b">
        <f>IF(AND(Z167,AA167,AB167,AE167,IF(C167=Auswahlhilfe!$L$17,TRUE,FALSE)),D167,FALSE)</f>
        <v>0</v>
      </c>
      <c r="AI167" t="s">
        <v>4817</v>
      </c>
      <c r="AJ167" s="90" t="str">
        <f t="shared" si="8"/>
        <v>mailto:info@oxni.ch?subject=Anfrage TB-060-015-S1-P1</v>
      </c>
    </row>
    <row r="168" spans="2:36" x14ac:dyDescent="0.2">
      <c r="B168" s="78" t="str">
        <f t="shared" si="6"/>
        <v/>
      </c>
      <c r="C168" s="19" t="s">
        <v>54</v>
      </c>
      <c r="D168" s="19" t="s">
        <v>469</v>
      </c>
      <c r="E168" s="19">
        <v>60</v>
      </c>
      <c r="F168" s="19" t="s">
        <v>58</v>
      </c>
      <c r="G168" s="19">
        <v>15</v>
      </c>
      <c r="H168" s="19">
        <v>5</v>
      </c>
      <c r="I168" s="19">
        <v>7</v>
      </c>
      <c r="J168" s="19">
        <v>94</v>
      </c>
      <c r="K168" s="19">
        <v>52</v>
      </c>
      <c r="L168" s="19">
        <v>156</v>
      </c>
      <c r="M168" s="19" t="s">
        <v>63</v>
      </c>
      <c r="N168" s="19">
        <v>5000</v>
      </c>
      <c r="O168" s="19">
        <v>1000</v>
      </c>
      <c r="P168" s="19">
        <v>1530</v>
      </c>
      <c r="Q168" s="19" t="s">
        <v>57</v>
      </c>
      <c r="R168" s="19">
        <v>765</v>
      </c>
      <c r="S168" s="19">
        <v>20000</v>
      </c>
      <c r="T168" s="19">
        <v>0.13</v>
      </c>
      <c r="U168" s="19">
        <v>1.9</v>
      </c>
      <c r="V168" s="19">
        <v>0.24</v>
      </c>
      <c r="W168" s="19">
        <v>60</v>
      </c>
      <c r="X168" s="93">
        <v>613</v>
      </c>
      <c r="Y168">
        <f t="shared" si="7"/>
        <v>333.33333333333331</v>
      </c>
      <c r="Z168" t="b">
        <f>IF(N168/G168&gt;=Auswahlhilfe!$C$8,TRUE,FALSE)</f>
        <v>1</v>
      </c>
      <c r="AA168" t="b">
        <f>IF(K168&gt;Auswahlhilfe!$C$7,TRUE,FALSE)</f>
        <v>1</v>
      </c>
      <c r="AB168" t="b">
        <f>IF(Auswahlhilfe!$C$17=F168,TRUE,FALSE)</f>
        <v>1</v>
      </c>
      <c r="AC168" t="b">
        <f>IFERROR(IF(FIND("P2",PGOptionList!D168)&gt;0,TRUE),FALSE)</f>
        <v>0</v>
      </c>
      <c r="AD168" t="b">
        <f>IFERROR(IF(FIND("P1",PGOptionList!D168)&gt;0,TRUE),FALSE)</f>
        <v>1</v>
      </c>
      <c r="AE168" t="b">
        <f>IFERROR(IF(FIND("P0",PGOptionList!D168)&gt;0,TRUE),FALSE)</f>
        <v>0</v>
      </c>
      <c r="AF168" t="b">
        <f>IF(AND(Z168,AA168,AB168,AC168,IF(C168=Auswahlhilfe!$L$7,TRUE,FALSE)),D168,FALSE)</f>
        <v>0</v>
      </c>
      <c r="AG168" t="b">
        <f>IF(AND(Z168,AA168,AB168,AD168,IF(C168=Auswahlhilfe!$L$17,TRUE,FALSE)),D168,FALSE)</f>
        <v>0</v>
      </c>
      <c r="AH168" t="b">
        <f>IF(AND(Z168,AA168,AB168,AE168,IF(C168=Auswahlhilfe!$L$17,TRUE,FALSE)),D168,FALSE)</f>
        <v>0</v>
      </c>
      <c r="AI168" t="s">
        <v>4818</v>
      </c>
      <c r="AJ168" s="90" t="str">
        <f t="shared" si="8"/>
        <v>https://shop.oxni.ch/de/shop/motoren/planetengetriebe/tb-060-015-s2-p1</v>
      </c>
    </row>
    <row r="169" spans="2:36" x14ac:dyDescent="0.2">
      <c r="B169" s="78" t="str">
        <f t="shared" si="6"/>
        <v/>
      </c>
      <c r="C169" s="19" t="s">
        <v>54</v>
      </c>
      <c r="D169" s="19" t="s">
        <v>470</v>
      </c>
      <c r="E169" s="19">
        <v>60</v>
      </c>
      <c r="F169" s="19" t="s">
        <v>55</v>
      </c>
      <c r="G169" s="19">
        <v>15</v>
      </c>
      <c r="H169" s="19">
        <v>7</v>
      </c>
      <c r="I169" s="19">
        <v>7</v>
      </c>
      <c r="J169" s="19">
        <v>94</v>
      </c>
      <c r="K169" s="19">
        <v>52</v>
      </c>
      <c r="L169" s="19">
        <v>156</v>
      </c>
      <c r="M169" s="19" t="s">
        <v>63</v>
      </c>
      <c r="N169" s="19">
        <v>5000</v>
      </c>
      <c r="O169" s="19">
        <v>1000</v>
      </c>
      <c r="P169" s="19">
        <v>1530</v>
      </c>
      <c r="Q169" s="19" t="s">
        <v>57</v>
      </c>
      <c r="R169" s="19">
        <v>765</v>
      </c>
      <c r="S169" s="19">
        <v>20000</v>
      </c>
      <c r="T169" s="19">
        <v>0.13</v>
      </c>
      <c r="U169" s="19">
        <v>1.9</v>
      </c>
      <c r="V169" s="19">
        <v>0.24</v>
      </c>
      <c r="W169" s="19">
        <v>60</v>
      </c>
      <c r="X169" s="93">
        <v>557</v>
      </c>
      <c r="Y169">
        <f t="shared" si="7"/>
        <v>333.33333333333331</v>
      </c>
      <c r="Z169" t="b">
        <f>IF(N169/G169&gt;=Auswahlhilfe!$C$8,TRUE,FALSE)</f>
        <v>1</v>
      </c>
      <c r="AA169" t="b">
        <f>IF(K169&gt;Auswahlhilfe!$C$7,TRUE,FALSE)</f>
        <v>1</v>
      </c>
      <c r="AB169" t="b">
        <f>IF(Auswahlhilfe!$C$17=F169,TRUE,FALSE)</f>
        <v>0</v>
      </c>
      <c r="AC169" t="b">
        <f>IFERROR(IF(FIND("P2",PGOptionList!D169)&gt;0,TRUE),FALSE)</f>
        <v>1</v>
      </c>
      <c r="AD169" t="b">
        <f>IFERROR(IF(FIND("P1",PGOptionList!D169)&gt;0,TRUE),FALSE)</f>
        <v>0</v>
      </c>
      <c r="AE169" t="b">
        <f>IFERROR(IF(FIND("P0",PGOptionList!D169)&gt;0,TRUE),FALSE)</f>
        <v>0</v>
      </c>
      <c r="AF169" t="b">
        <f>IF(AND(Z169,AA169,AB169,AC169,IF(C169=Auswahlhilfe!$L$7,TRUE,FALSE)),D169,FALSE)</f>
        <v>0</v>
      </c>
      <c r="AG169" t="b">
        <f>IF(AND(Z169,AA169,AB169,AD169,IF(C169=Auswahlhilfe!$L$17,TRUE,FALSE)),D169,FALSE)</f>
        <v>0</v>
      </c>
      <c r="AH169" t="b">
        <f>IF(AND(Z169,AA169,AB169,AE169,IF(C169=Auswahlhilfe!$L$17,TRUE,FALSE)),D169,FALSE)</f>
        <v>0</v>
      </c>
      <c r="AI169" t="s">
        <v>4817</v>
      </c>
      <c r="AJ169" s="90" t="str">
        <f t="shared" si="8"/>
        <v>mailto:info@oxni.ch?subject=Anfrage TB-060-015-S1-P2</v>
      </c>
    </row>
    <row r="170" spans="2:36" x14ac:dyDescent="0.2">
      <c r="B170" s="78" t="str">
        <f t="shared" si="6"/>
        <v/>
      </c>
      <c r="C170" s="19" t="s">
        <v>54</v>
      </c>
      <c r="D170" s="19" t="s">
        <v>471</v>
      </c>
      <c r="E170" s="19">
        <v>60</v>
      </c>
      <c r="F170" s="19" t="s">
        <v>58</v>
      </c>
      <c r="G170" s="19">
        <v>15</v>
      </c>
      <c r="H170" s="19">
        <v>7</v>
      </c>
      <c r="I170" s="19">
        <v>7</v>
      </c>
      <c r="J170" s="19">
        <v>94</v>
      </c>
      <c r="K170" s="19">
        <v>52</v>
      </c>
      <c r="L170" s="19">
        <v>156</v>
      </c>
      <c r="M170" s="19" t="s">
        <v>63</v>
      </c>
      <c r="N170" s="19">
        <v>5000</v>
      </c>
      <c r="O170" s="19">
        <v>1000</v>
      </c>
      <c r="P170" s="19">
        <v>1530</v>
      </c>
      <c r="Q170" s="19" t="s">
        <v>57</v>
      </c>
      <c r="R170" s="19">
        <v>765</v>
      </c>
      <c r="S170" s="19">
        <v>20000</v>
      </c>
      <c r="T170" s="19">
        <v>0.13</v>
      </c>
      <c r="U170" s="19">
        <v>1.9</v>
      </c>
      <c r="V170" s="19">
        <v>0.24</v>
      </c>
      <c r="W170" s="19">
        <v>60</v>
      </c>
      <c r="X170" s="93">
        <v>557</v>
      </c>
      <c r="Y170">
        <f t="shared" si="7"/>
        <v>333.33333333333331</v>
      </c>
      <c r="Z170" t="b">
        <f>IF(N170/G170&gt;=Auswahlhilfe!$C$8,TRUE,FALSE)</f>
        <v>1</v>
      </c>
      <c r="AA170" t="b">
        <f>IF(K170&gt;Auswahlhilfe!$C$7,TRUE,FALSE)</f>
        <v>1</v>
      </c>
      <c r="AB170" t="b">
        <f>IF(Auswahlhilfe!$C$17=F170,TRUE,FALSE)</f>
        <v>1</v>
      </c>
      <c r="AC170" t="b">
        <f>IFERROR(IF(FIND("P2",PGOptionList!D170)&gt;0,TRUE),FALSE)</f>
        <v>1</v>
      </c>
      <c r="AD170" t="b">
        <f>IFERROR(IF(FIND("P1",PGOptionList!D170)&gt;0,TRUE),FALSE)</f>
        <v>0</v>
      </c>
      <c r="AE170" t="b">
        <f>IFERROR(IF(FIND("P0",PGOptionList!D170)&gt;0,TRUE),FALSE)</f>
        <v>0</v>
      </c>
      <c r="AF170" t="b">
        <f>IF(AND(Z170,AA170,AB170,AC170,IF(C170=Auswahlhilfe!$L$7,TRUE,FALSE)),D170,FALSE)</f>
        <v>0</v>
      </c>
      <c r="AG170" t="b">
        <f>IF(AND(Z170,AA170,AB170,AD170,IF(C170=Auswahlhilfe!$L$17,TRUE,FALSE)),D170,FALSE)</f>
        <v>0</v>
      </c>
      <c r="AH170" t="b">
        <f>IF(AND(Z170,AA170,AB170,AE170,IF(C170=Auswahlhilfe!$L$17,TRUE,FALSE)),D170,FALSE)</f>
        <v>0</v>
      </c>
      <c r="AI170" t="s">
        <v>4818</v>
      </c>
      <c r="AJ170" s="90" t="str">
        <f t="shared" si="8"/>
        <v>https://shop.oxni.ch/de/shop/motoren/planetengetriebe/tb-060-015-s2-p2</v>
      </c>
    </row>
    <row r="171" spans="2:36" x14ac:dyDescent="0.2">
      <c r="B171" s="78" t="str">
        <f t="shared" si="6"/>
        <v/>
      </c>
      <c r="C171" s="19" t="s">
        <v>54</v>
      </c>
      <c r="D171" s="19" t="s">
        <v>472</v>
      </c>
      <c r="E171" s="19">
        <v>60</v>
      </c>
      <c r="F171" s="19" t="s">
        <v>55</v>
      </c>
      <c r="G171" s="19">
        <v>10</v>
      </c>
      <c r="H171" s="19">
        <v>1</v>
      </c>
      <c r="I171" s="19">
        <v>7</v>
      </c>
      <c r="J171" s="19">
        <v>97</v>
      </c>
      <c r="K171" s="19">
        <v>42</v>
      </c>
      <c r="L171" s="19">
        <v>126</v>
      </c>
      <c r="M171" s="19" t="s">
        <v>68</v>
      </c>
      <c r="N171" s="19">
        <v>5000</v>
      </c>
      <c r="O171" s="19">
        <v>1000</v>
      </c>
      <c r="P171" s="19">
        <v>1530</v>
      </c>
      <c r="Q171" s="19" t="s">
        <v>57</v>
      </c>
      <c r="R171" s="19">
        <v>765</v>
      </c>
      <c r="S171" s="19">
        <v>20000</v>
      </c>
      <c r="T171" s="19">
        <v>0.13</v>
      </c>
      <c r="U171" s="19">
        <v>1.3</v>
      </c>
      <c r="V171" s="19">
        <v>0.24</v>
      </c>
      <c r="W171" s="19">
        <v>58</v>
      </c>
      <c r="X171" s="93"/>
      <c r="Y171">
        <f t="shared" si="7"/>
        <v>500</v>
      </c>
      <c r="Z171" t="b">
        <f>IF(N171/G171&gt;=Auswahlhilfe!$C$8,TRUE,FALSE)</f>
        <v>1</v>
      </c>
      <c r="AA171" t="b">
        <f>IF(K171&gt;Auswahlhilfe!$C$7,TRUE,FALSE)</f>
        <v>1</v>
      </c>
      <c r="AB171" t="b">
        <f>IF(Auswahlhilfe!$C$17=F171,TRUE,FALSE)</f>
        <v>0</v>
      </c>
      <c r="AC171" t="b">
        <f>IFERROR(IF(FIND("P2",PGOptionList!D171)&gt;0,TRUE),FALSE)</f>
        <v>0</v>
      </c>
      <c r="AD171" t="b">
        <f>IFERROR(IF(FIND("P1",PGOptionList!D171)&gt;0,TRUE),FALSE)</f>
        <v>0</v>
      </c>
      <c r="AE171" t="b">
        <f>IFERROR(IF(FIND("P0",PGOptionList!D171)&gt;0,TRUE),FALSE)</f>
        <v>1</v>
      </c>
      <c r="AF171" t="b">
        <f>IF(AND(Z171,AA171,AB171,AC171,IF(C171=Auswahlhilfe!$L$7,TRUE,FALSE)),D171,FALSE)</f>
        <v>0</v>
      </c>
      <c r="AG171" t="b">
        <f>IF(AND(Z171,AA171,AB171,AD171,IF(C171=Auswahlhilfe!$L$17,TRUE,FALSE)),D171,FALSE)</f>
        <v>0</v>
      </c>
      <c r="AH171" t="b">
        <f>IF(AND(Z171,AA171,AB171,AE171,IF(C171=Auswahlhilfe!$L$17,TRUE,FALSE)),D171,FALSE)</f>
        <v>0</v>
      </c>
      <c r="AI171" t="s">
        <v>4817</v>
      </c>
      <c r="AJ171" s="90" t="str">
        <f t="shared" si="8"/>
        <v>mailto:info@oxni.ch?subject=Anfrage TB-060-010-S1-P0</v>
      </c>
    </row>
    <row r="172" spans="2:36" x14ac:dyDescent="0.2">
      <c r="B172" s="78" t="str">
        <f t="shared" si="6"/>
        <v/>
      </c>
      <c r="C172" s="19" t="s">
        <v>54</v>
      </c>
      <c r="D172" s="19" t="s">
        <v>473</v>
      </c>
      <c r="E172" s="19">
        <v>60</v>
      </c>
      <c r="F172" s="19" t="s">
        <v>58</v>
      </c>
      <c r="G172" s="19">
        <v>10</v>
      </c>
      <c r="H172" s="19">
        <v>1</v>
      </c>
      <c r="I172" s="19">
        <v>7</v>
      </c>
      <c r="J172" s="19">
        <v>97</v>
      </c>
      <c r="K172" s="19">
        <v>42</v>
      </c>
      <c r="L172" s="19">
        <v>126</v>
      </c>
      <c r="M172" s="19" t="s">
        <v>68</v>
      </c>
      <c r="N172" s="19">
        <v>5000</v>
      </c>
      <c r="O172" s="19">
        <v>1000</v>
      </c>
      <c r="P172" s="19">
        <v>1530</v>
      </c>
      <c r="Q172" s="19" t="s">
        <v>57</v>
      </c>
      <c r="R172" s="19">
        <v>765</v>
      </c>
      <c r="S172" s="19">
        <v>20000</v>
      </c>
      <c r="T172" s="19">
        <v>0.13</v>
      </c>
      <c r="U172" s="19">
        <v>1.3</v>
      </c>
      <c r="V172" s="19">
        <v>0.24</v>
      </c>
      <c r="W172" s="19">
        <v>58</v>
      </c>
      <c r="X172" s="93"/>
      <c r="Y172">
        <f t="shared" si="7"/>
        <v>500</v>
      </c>
      <c r="Z172" t="b">
        <f>IF(N172/G172&gt;=Auswahlhilfe!$C$8,TRUE,FALSE)</f>
        <v>1</v>
      </c>
      <c r="AA172" t="b">
        <f>IF(K172&gt;Auswahlhilfe!$C$7,TRUE,FALSE)</f>
        <v>1</v>
      </c>
      <c r="AB172" t="b">
        <f>IF(Auswahlhilfe!$C$17=F172,TRUE,FALSE)</f>
        <v>1</v>
      </c>
      <c r="AC172" t="b">
        <f>IFERROR(IF(FIND("P2",PGOptionList!D172)&gt;0,TRUE),FALSE)</f>
        <v>0</v>
      </c>
      <c r="AD172" t="b">
        <f>IFERROR(IF(FIND("P1",PGOptionList!D172)&gt;0,TRUE),FALSE)</f>
        <v>0</v>
      </c>
      <c r="AE172" t="b">
        <f>IFERROR(IF(FIND("P0",PGOptionList!D172)&gt;0,TRUE),FALSE)</f>
        <v>1</v>
      </c>
      <c r="AF172" t="b">
        <f>IF(AND(Z172,AA172,AB172,AC172,IF(C172=Auswahlhilfe!$L$7,TRUE,FALSE)),D172,FALSE)</f>
        <v>0</v>
      </c>
      <c r="AG172" t="b">
        <f>IF(AND(Z172,AA172,AB172,AD172,IF(C172=Auswahlhilfe!$L$17,TRUE,FALSE)),D172,FALSE)</f>
        <v>0</v>
      </c>
      <c r="AH172" t="b">
        <f>IF(AND(Z172,AA172,AB172,AE172,IF(C172=Auswahlhilfe!$L$17,TRUE,FALSE)),D172,FALSE)</f>
        <v>0</v>
      </c>
      <c r="AI172" t="s">
        <v>4817</v>
      </c>
      <c r="AJ172" s="90" t="str">
        <f t="shared" si="8"/>
        <v>mailto:info@oxni.ch?subject=Anfrage TB-060-010-S2-P0</v>
      </c>
    </row>
    <row r="173" spans="2:36" x14ac:dyDescent="0.2">
      <c r="B173" s="78" t="str">
        <f t="shared" si="6"/>
        <v/>
      </c>
      <c r="C173" s="19" t="s">
        <v>54</v>
      </c>
      <c r="D173" s="19" t="s">
        <v>474</v>
      </c>
      <c r="E173" s="19">
        <v>60</v>
      </c>
      <c r="F173" s="19" t="s">
        <v>55</v>
      </c>
      <c r="G173" s="19">
        <v>10</v>
      </c>
      <c r="H173" s="19">
        <v>3</v>
      </c>
      <c r="I173" s="19">
        <v>7</v>
      </c>
      <c r="J173" s="19">
        <v>97</v>
      </c>
      <c r="K173" s="19">
        <v>42</v>
      </c>
      <c r="L173" s="19">
        <v>126</v>
      </c>
      <c r="M173" s="19" t="s">
        <v>68</v>
      </c>
      <c r="N173" s="19">
        <v>5000</v>
      </c>
      <c r="O173" s="19">
        <v>1000</v>
      </c>
      <c r="P173" s="19">
        <v>1530</v>
      </c>
      <c r="Q173" s="19" t="s">
        <v>57</v>
      </c>
      <c r="R173" s="19">
        <v>765</v>
      </c>
      <c r="S173" s="19">
        <v>20000</v>
      </c>
      <c r="T173" s="19">
        <v>0.13</v>
      </c>
      <c r="U173" s="19">
        <v>1.3</v>
      </c>
      <c r="V173" s="19">
        <v>0.24</v>
      </c>
      <c r="W173" s="19">
        <v>58</v>
      </c>
      <c r="X173" s="93">
        <v>473</v>
      </c>
      <c r="Y173">
        <f t="shared" si="7"/>
        <v>500</v>
      </c>
      <c r="Z173" t="b">
        <f>IF(N173/G173&gt;=Auswahlhilfe!$C$8,TRUE,FALSE)</f>
        <v>1</v>
      </c>
      <c r="AA173" t="b">
        <f>IF(K173&gt;Auswahlhilfe!$C$7,TRUE,FALSE)</f>
        <v>1</v>
      </c>
      <c r="AB173" t="b">
        <f>IF(Auswahlhilfe!$C$17=F173,TRUE,FALSE)</f>
        <v>0</v>
      </c>
      <c r="AC173" t="b">
        <f>IFERROR(IF(FIND("P2",PGOptionList!D173)&gt;0,TRUE),FALSE)</f>
        <v>0</v>
      </c>
      <c r="AD173" t="b">
        <f>IFERROR(IF(FIND("P1",PGOptionList!D173)&gt;0,TRUE),FALSE)</f>
        <v>1</v>
      </c>
      <c r="AE173" t="b">
        <f>IFERROR(IF(FIND("P0",PGOptionList!D173)&gt;0,TRUE),FALSE)</f>
        <v>0</v>
      </c>
      <c r="AF173" t="b">
        <f>IF(AND(Z173,AA173,AB173,AC173,IF(C173=Auswahlhilfe!$L$7,TRUE,FALSE)),D173,FALSE)</f>
        <v>0</v>
      </c>
      <c r="AG173" t="b">
        <f>IF(AND(Z173,AA173,AB173,AD173,IF(C173=Auswahlhilfe!$L$17,TRUE,FALSE)),D173,FALSE)</f>
        <v>0</v>
      </c>
      <c r="AH173" t="b">
        <f>IF(AND(Z173,AA173,AB173,AE173,IF(C173=Auswahlhilfe!$L$17,TRUE,FALSE)),D173,FALSE)</f>
        <v>0</v>
      </c>
      <c r="AI173" t="s">
        <v>4817</v>
      </c>
      <c r="AJ173" s="90" t="str">
        <f t="shared" si="8"/>
        <v>mailto:info@oxni.ch?subject=Anfrage TB-060-010-S1-P1</v>
      </c>
    </row>
    <row r="174" spans="2:36" x14ac:dyDescent="0.2">
      <c r="B174" s="78" t="str">
        <f t="shared" si="6"/>
        <v/>
      </c>
      <c r="C174" s="19" t="s">
        <v>54</v>
      </c>
      <c r="D174" s="19" t="s">
        <v>475</v>
      </c>
      <c r="E174" s="19">
        <v>60</v>
      </c>
      <c r="F174" s="19" t="s">
        <v>58</v>
      </c>
      <c r="G174" s="19">
        <v>10</v>
      </c>
      <c r="H174" s="19">
        <v>3</v>
      </c>
      <c r="I174" s="19">
        <v>7</v>
      </c>
      <c r="J174" s="19">
        <v>97</v>
      </c>
      <c r="K174" s="19">
        <v>42</v>
      </c>
      <c r="L174" s="19">
        <v>126</v>
      </c>
      <c r="M174" s="19" t="s">
        <v>68</v>
      </c>
      <c r="N174" s="19">
        <v>5000</v>
      </c>
      <c r="O174" s="19">
        <v>1000</v>
      </c>
      <c r="P174" s="19">
        <v>1530</v>
      </c>
      <c r="Q174" s="19" t="s">
        <v>57</v>
      </c>
      <c r="R174" s="19">
        <v>765</v>
      </c>
      <c r="S174" s="19">
        <v>20000</v>
      </c>
      <c r="T174" s="19">
        <v>0.13</v>
      </c>
      <c r="U174" s="19">
        <v>1.3</v>
      </c>
      <c r="V174" s="19">
        <v>0.24</v>
      </c>
      <c r="W174" s="19">
        <v>58</v>
      </c>
      <c r="X174" s="93">
        <v>473</v>
      </c>
      <c r="Y174">
        <f t="shared" si="7"/>
        <v>500</v>
      </c>
      <c r="Z174" t="b">
        <f>IF(N174/G174&gt;=Auswahlhilfe!$C$8,TRUE,FALSE)</f>
        <v>1</v>
      </c>
      <c r="AA174" t="b">
        <f>IF(K174&gt;Auswahlhilfe!$C$7,TRUE,FALSE)</f>
        <v>1</v>
      </c>
      <c r="AB174" t="b">
        <f>IF(Auswahlhilfe!$C$17=F174,TRUE,FALSE)</f>
        <v>1</v>
      </c>
      <c r="AC174" t="b">
        <f>IFERROR(IF(FIND("P2",PGOptionList!D174)&gt;0,TRUE),FALSE)</f>
        <v>0</v>
      </c>
      <c r="AD174" t="b">
        <f>IFERROR(IF(FIND("P1",PGOptionList!D174)&gt;0,TRUE),FALSE)</f>
        <v>1</v>
      </c>
      <c r="AE174" t="b">
        <f>IFERROR(IF(FIND("P0",PGOptionList!D174)&gt;0,TRUE),FALSE)</f>
        <v>0</v>
      </c>
      <c r="AF174" t="b">
        <f>IF(AND(Z174,AA174,AB174,AC174,IF(C174=Auswahlhilfe!$L$7,TRUE,FALSE)),D174,FALSE)</f>
        <v>0</v>
      </c>
      <c r="AG174" t="b">
        <f>IF(AND(Z174,AA174,AB174,AD174,IF(C174=Auswahlhilfe!$L$17,TRUE,FALSE)),D174,FALSE)</f>
        <v>0</v>
      </c>
      <c r="AH174" t="b">
        <f>IF(AND(Z174,AA174,AB174,AE174,IF(C174=Auswahlhilfe!$L$17,TRUE,FALSE)),D174,FALSE)</f>
        <v>0</v>
      </c>
      <c r="AI174" t="s">
        <v>4818</v>
      </c>
      <c r="AJ174" s="90" t="str">
        <f t="shared" si="8"/>
        <v>https://shop.oxni.ch/de/shop/motoren/planetengetriebe/tb-060-010-s2-p1</v>
      </c>
    </row>
    <row r="175" spans="2:36" x14ac:dyDescent="0.2">
      <c r="B175" s="78" t="str">
        <f t="shared" si="6"/>
        <v/>
      </c>
      <c r="C175" s="19" t="s">
        <v>54</v>
      </c>
      <c r="D175" s="19" t="s">
        <v>476</v>
      </c>
      <c r="E175" s="19">
        <v>60</v>
      </c>
      <c r="F175" s="19" t="s">
        <v>55</v>
      </c>
      <c r="G175" s="19">
        <v>10</v>
      </c>
      <c r="H175" s="19">
        <v>5</v>
      </c>
      <c r="I175" s="19">
        <v>7</v>
      </c>
      <c r="J175" s="19">
        <v>97</v>
      </c>
      <c r="K175" s="19">
        <v>42</v>
      </c>
      <c r="L175" s="19">
        <v>126</v>
      </c>
      <c r="M175" s="19" t="s">
        <v>68</v>
      </c>
      <c r="N175" s="19">
        <v>5000</v>
      </c>
      <c r="O175" s="19">
        <v>1000</v>
      </c>
      <c r="P175" s="19">
        <v>1530</v>
      </c>
      <c r="Q175" s="19" t="s">
        <v>57</v>
      </c>
      <c r="R175" s="19">
        <v>765</v>
      </c>
      <c r="S175" s="19">
        <v>20000</v>
      </c>
      <c r="T175" s="19">
        <v>0.13</v>
      </c>
      <c r="U175" s="19">
        <v>1.3</v>
      </c>
      <c r="V175" s="19">
        <v>0.24</v>
      </c>
      <c r="W175" s="19">
        <v>58</v>
      </c>
      <c r="X175" s="93">
        <v>429</v>
      </c>
      <c r="Y175">
        <f t="shared" si="7"/>
        <v>500</v>
      </c>
      <c r="Z175" t="b">
        <f>IF(N175/G175&gt;=Auswahlhilfe!$C$8,TRUE,FALSE)</f>
        <v>1</v>
      </c>
      <c r="AA175" t="b">
        <f>IF(K175&gt;Auswahlhilfe!$C$7,TRUE,FALSE)</f>
        <v>1</v>
      </c>
      <c r="AB175" t="b">
        <f>IF(Auswahlhilfe!$C$17=F175,TRUE,FALSE)</f>
        <v>0</v>
      </c>
      <c r="AC175" t="b">
        <f>IFERROR(IF(FIND("P2",PGOptionList!D175)&gt;0,TRUE),FALSE)</f>
        <v>1</v>
      </c>
      <c r="AD175" t="b">
        <f>IFERROR(IF(FIND("P1",PGOptionList!D175)&gt;0,TRUE),FALSE)</f>
        <v>0</v>
      </c>
      <c r="AE175" t="b">
        <f>IFERROR(IF(FIND("P0",PGOptionList!D175)&gt;0,TRUE),FALSE)</f>
        <v>0</v>
      </c>
      <c r="AF175" t="b">
        <f>IF(AND(Z175,AA175,AB175,AC175,IF(C175=Auswahlhilfe!$L$7,TRUE,FALSE)),D175,FALSE)</f>
        <v>0</v>
      </c>
      <c r="AG175" t="b">
        <f>IF(AND(Z175,AA175,AB175,AD175,IF(C175=Auswahlhilfe!$L$17,TRUE,FALSE)),D175,FALSE)</f>
        <v>0</v>
      </c>
      <c r="AH175" t="b">
        <f>IF(AND(Z175,AA175,AB175,AE175,IF(C175=Auswahlhilfe!$L$17,TRUE,FALSE)),D175,FALSE)</f>
        <v>0</v>
      </c>
      <c r="AI175" t="s">
        <v>4817</v>
      </c>
      <c r="AJ175" s="90" t="str">
        <f t="shared" si="8"/>
        <v>mailto:info@oxni.ch?subject=Anfrage TB-060-010-S1-P2</v>
      </c>
    </row>
    <row r="176" spans="2:36" x14ac:dyDescent="0.2">
      <c r="B176" s="78" t="str">
        <f t="shared" si="6"/>
        <v/>
      </c>
      <c r="C176" s="19" t="s">
        <v>54</v>
      </c>
      <c r="D176" s="19" t="s">
        <v>477</v>
      </c>
      <c r="E176" s="19">
        <v>60</v>
      </c>
      <c r="F176" s="19" t="s">
        <v>58</v>
      </c>
      <c r="G176" s="19">
        <v>10</v>
      </c>
      <c r="H176" s="19">
        <v>5</v>
      </c>
      <c r="I176" s="19">
        <v>7</v>
      </c>
      <c r="J176" s="19">
        <v>97</v>
      </c>
      <c r="K176" s="19">
        <v>42</v>
      </c>
      <c r="L176" s="19">
        <v>126</v>
      </c>
      <c r="M176" s="19" t="s">
        <v>68</v>
      </c>
      <c r="N176" s="19">
        <v>5000</v>
      </c>
      <c r="O176" s="19">
        <v>1000</v>
      </c>
      <c r="P176" s="19">
        <v>1530</v>
      </c>
      <c r="Q176" s="19" t="s">
        <v>57</v>
      </c>
      <c r="R176" s="19">
        <v>765</v>
      </c>
      <c r="S176" s="19">
        <v>20000</v>
      </c>
      <c r="T176" s="19">
        <v>0.13</v>
      </c>
      <c r="U176" s="19">
        <v>1.3</v>
      </c>
      <c r="V176" s="19">
        <v>0.24</v>
      </c>
      <c r="W176" s="19">
        <v>58</v>
      </c>
      <c r="X176" s="93">
        <v>429</v>
      </c>
      <c r="Y176">
        <f t="shared" si="7"/>
        <v>500</v>
      </c>
      <c r="Z176" t="b">
        <f>IF(N176/G176&gt;=Auswahlhilfe!$C$8,TRUE,FALSE)</f>
        <v>1</v>
      </c>
      <c r="AA176" t="b">
        <f>IF(K176&gt;Auswahlhilfe!$C$7,TRUE,FALSE)</f>
        <v>1</v>
      </c>
      <c r="AB176" t="b">
        <f>IF(Auswahlhilfe!$C$17=F176,TRUE,FALSE)</f>
        <v>1</v>
      </c>
      <c r="AC176" t="b">
        <f>IFERROR(IF(FIND("P2",PGOptionList!D176)&gt;0,TRUE),FALSE)</f>
        <v>1</v>
      </c>
      <c r="AD176" t="b">
        <f>IFERROR(IF(FIND("P1",PGOptionList!D176)&gt;0,TRUE),FALSE)</f>
        <v>0</v>
      </c>
      <c r="AE176" t="b">
        <f>IFERROR(IF(FIND("P0",PGOptionList!D176)&gt;0,TRUE),FALSE)</f>
        <v>0</v>
      </c>
      <c r="AF176" t="b">
        <f>IF(AND(Z176,AA176,AB176,AC176,IF(C176=Auswahlhilfe!$L$7,TRUE,FALSE)),D176,FALSE)</f>
        <v>0</v>
      </c>
      <c r="AG176" t="b">
        <f>IF(AND(Z176,AA176,AB176,AD176,IF(C176=Auswahlhilfe!$L$17,TRUE,FALSE)),D176,FALSE)</f>
        <v>0</v>
      </c>
      <c r="AH176" t="b">
        <f>IF(AND(Z176,AA176,AB176,AE176,IF(C176=Auswahlhilfe!$L$17,TRUE,FALSE)),D176,FALSE)</f>
        <v>0</v>
      </c>
      <c r="AI176" t="s">
        <v>4818</v>
      </c>
      <c r="AJ176" s="90" t="str">
        <f t="shared" si="8"/>
        <v>https://shop.oxni.ch/de/shop/motoren/planetengetriebe/tb-060-010-s2-p2</v>
      </c>
    </row>
    <row r="177" spans="2:36" x14ac:dyDescent="0.2">
      <c r="B177" s="78" t="str">
        <f t="shared" si="6"/>
        <v/>
      </c>
      <c r="C177" s="19" t="s">
        <v>54</v>
      </c>
      <c r="D177" s="19" t="s">
        <v>478</v>
      </c>
      <c r="E177" s="19">
        <v>60</v>
      </c>
      <c r="F177" s="19" t="s">
        <v>55</v>
      </c>
      <c r="G177" s="19">
        <v>8</v>
      </c>
      <c r="H177" s="19">
        <v>1</v>
      </c>
      <c r="I177" s="19">
        <v>7</v>
      </c>
      <c r="J177" s="19">
        <v>97</v>
      </c>
      <c r="K177" s="19">
        <v>45</v>
      </c>
      <c r="L177" s="19">
        <v>135</v>
      </c>
      <c r="M177" s="19" t="s">
        <v>67</v>
      </c>
      <c r="N177" s="19">
        <v>5000</v>
      </c>
      <c r="O177" s="19">
        <v>1000</v>
      </c>
      <c r="P177" s="19">
        <v>1530</v>
      </c>
      <c r="Q177" s="19" t="s">
        <v>57</v>
      </c>
      <c r="R177" s="19">
        <v>765</v>
      </c>
      <c r="S177" s="19">
        <v>20000</v>
      </c>
      <c r="T177" s="19">
        <v>0.13</v>
      </c>
      <c r="U177" s="19">
        <v>1.3</v>
      </c>
      <c r="V177" s="19">
        <v>0.24</v>
      </c>
      <c r="W177" s="19">
        <v>58</v>
      </c>
      <c r="X177" s="93"/>
      <c r="Y177">
        <f t="shared" si="7"/>
        <v>625</v>
      </c>
      <c r="Z177" t="b">
        <f>IF(N177/G177&gt;=Auswahlhilfe!$C$8,TRUE,FALSE)</f>
        <v>1</v>
      </c>
      <c r="AA177" t="b">
        <f>IF(K177&gt;Auswahlhilfe!$C$7,TRUE,FALSE)</f>
        <v>1</v>
      </c>
      <c r="AB177" t="b">
        <f>IF(Auswahlhilfe!$C$17=F177,TRUE,FALSE)</f>
        <v>0</v>
      </c>
      <c r="AC177" t="b">
        <f>IFERROR(IF(FIND("P2",PGOptionList!D177)&gt;0,TRUE),FALSE)</f>
        <v>0</v>
      </c>
      <c r="AD177" t="b">
        <f>IFERROR(IF(FIND("P1",PGOptionList!D177)&gt;0,TRUE),FALSE)</f>
        <v>0</v>
      </c>
      <c r="AE177" t="b">
        <f>IFERROR(IF(FIND("P0",PGOptionList!D177)&gt;0,TRUE),FALSE)</f>
        <v>1</v>
      </c>
      <c r="AF177" t="b">
        <f>IF(AND(Z177,AA177,AB177,AC177,IF(C177=Auswahlhilfe!$L$7,TRUE,FALSE)),D177,FALSE)</f>
        <v>0</v>
      </c>
      <c r="AG177" t="b">
        <f>IF(AND(Z177,AA177,AB177,AD177,IF(C177=Auswahlhilfe!$L$17,TRUE,FALSE)),D177,FALSE)</f>
        <v>0</v>
      </c>
      <c r="AH177" t="b">
        <f>IF(AND(Z177,AA177,AB177,AE177,IF(C177=Auswahlhilfe!$L$17,TRUE,FALSE)),D177,FALSE)</f>
        <v>0</v>
      </c>
      <c r="AI177" t="s">
        <v>4817</v>
      </c>
      <c r="AJ177" s="90" t="str">
        <f t="shared" si="8"/>
        <v>mailto:info@oxni.ch?subject=Anfrage TB-060-008-S1-P0</v>
      </c>
    </row>
    <row r="178" spans="2:36" x14ac:dyDescent="0.2">
      <c r="B178" s="78" t="str">
        <f t="shared" si="6"/>
        <v/>
      </c>
      <c r="C178" s="19" t="s">
        <v>54</v>
      </c>
      <c r="D178" s="19" t="s">
        <v>479</v>
      </c>
      <c r="E178" s="19">
        <v>60</v>
      </c>
      <c r="F178" s="19" t="s">
        <v>58</v>
      </c>
      <c r="G178" s="19">
        <v>8</v>
      </c>
      <c r="H178" s="19">
        <v>1</v>
      </c>
      <c r="I178" s="19">
        <v>7</v>
      </c>
      <c r="J178" s="19">
        <v>97</v>
      </c>
      <c r="K178" s="19">
        <v>45</v>
      </c>
      <c r="L178" s="19">
        <v>135</v>
      </c>
      <c r="M178" s="19" t="s">
        <v>67</v>
      </c>
      <c r="N178" s="19">
        <v>5000</v>
      </c>
      <c r="O178" s="19">
        <v>1000</v>
      </c>
      <c r="P178" s="19">
        <v>1530</v>
      </c>
      <c r="Q178" s="19" t="s">
        <v>57</v>
      </c>
      <c r="R178" s="19">
        <v>765</v>
      </c>
      <c r="S178" s="19">
        <v>20000</v>
      </c>
      <c r="T178" s="19">
        <v>0.13</v>
      </c>
      <c r="U178" s="19">
        <v>1.3</v>
      </c>
      <c r="V178" s="19">
        <v>0.24</v>
      </c>
      <c r="W178" s="19">
        <v>58</v>
      </c>
      <c r="X178" s="93"/>
      <c r="Y178">
        <f t="shared" si="7"/>
        <v>625</v>
      </c>
      <c r="Z178" t="b">
        <f>IF(N178/G178&gt;=Auswahlhilfe!$C$8,TRUE,FALSE)</f>
        <v>1</v>
      </c>
      <c r="AA178" t="b">
        <f>IF(K178&gt;Auswahlhilfe!$C$7,TRUE,FALSE)</f>
        <v>1</v>
      </c>
      <c r="AB178" t="b">
        <f>IF(Auswahlhilfe!$C$17=F178,TRUE,FALSE)</f>
        <v>1</v>
      </c>
      <c r="AC178" t="b">
        <f>IFERROR(IF(FIND("P2",PGOptionList!D178)&gt;0,TRUE),FALSE)</f>
        <v>0</v>
      </c>
      <c r="AD178" t="b">
        <f>IFERROR(IF(FIND("P1",PGOptionList!D178)&gt;0,TRUE),FALSE)</f>
        <v>0</v>
      </c>
      <c r="AE178" t="b">
        <f>IFERROR(IF(FIND("P0",PGOptionList!D178)&gt;0,TRUE),FALSE)</f>
        <v>1</v>
      </c>
      <c r="AF178" t="b">
        <f>IF(AND(Z178,AA178,AB178,AC178,IF(C178=Auswahlhilfe!$L$7,TRUE,FALSE)),D178,FALSE)</f>
        <v>0</v>
      </c>
      <c r="AG178" t="b">
        <f>IF(AND(Z178,AA178,AB178,AD178,IF(C178=Auswahlhilfe!$L$17,TRUE,FALSE)),D178,FALSE)</f>
        <v>0</v>
      </c>
      <c r="AH178" t="b">
        <f>IF(AND(Z178,AA178,AB178,AE178,IF(C178=Auswahlhilfe!$L$17,TRUE,FALSE)),D178,FALSE)</f>
        <v>0</v>
      </c>
      <c r="AI178" t="s">
        <v>4817</v>
      </c>
      <c r="AJ178" s="90" t="str">
        <f t="shared" si="8"/>
        <v>mailto:info@oxni.ch?subject=Anfrage TB-060-008-S2-P0</v>
      </c>
    </row>
    <row r="179" spans="2:36" x14ac:dyDescent="0.2">
      <c r="B179" s="78" t="str">
        <f t="shared" si="6"/>
        <v/>
      </c>
      <c r="C179" s="19" t="s">
        <v>54</v>
      </c>
      <c r="D179" s="19" t="s">
        <v>480</v>
      </c>
      <c r="E179" s="19">
        <v>60</v>
      </c>
      <c r="F179" s="19" t="s">
        <v>55</v>
      </c>
      <c r="G179" s="19">
        <v>8</v>
      </c>
      <c r="H179" s="19">
        <v>3</v>
      </c>
      <c r="I179" s="19">
        <v>7</v>
      </c>
      <c r="J179" s="19">
        <v>97</v>
      </c>
      <c r="K179" s="19">
        <v>45</v>
      </c>
      <c r="L179" s="19">
        <v>135</v>
      </c>
      <c r="M179" s="19" t="s">
        <v>67</v>
      </c>
      <c r="N179" s="19">
        <v>5000</v>
      </c>
      <c r="O179" s="19">
        <v>1000</v>
      </c>
      <c r="P179" s="19">
        <v>1530</v>
      </c>
      <c r="Q179" s="19" t="s">
        <v>57</v>
      </c>
      <c r="R179" s="19">
        <v>765</v>
      </c>
      <c r="S179" s="19">
        <v>20000</v>
      </c>
      <c r="T179" s="19">
        <v>0.13</v>
      </c>
      <c r="U179" s="19">
        <v>1.3</v>
      </c>
      <c r="V179" s="19">
        <v>0.24</v>
      </c>
      <c r="W179" s="19">
        <v>58</v>
      </c>
      <c r="X179" s="93">
        <v>473</v>
      </c>
      <c r="Y179">
        <f t="shared" si="7"/>
        <v>625</v>
      </c>
      <c r="Z179" t="b">
        <f>IF(N179/G179&gt;=Auswahlhilfe!$C$8,TRUE,FALSE)</f>
        <v>1</v>
      </c>
      <c r="AA179" t="b">
        <f>IF(K179&gt;Auswahlhilfe!$C$7,TRUE,FALSE)</f>
        <v>1</v>
      </c>
      <c r="AB179" t="b">
        <f>IF(Auswahlhilfe!$C$17=F179,TRUE,FALSE)</f>
        <v>0</v>
      </c>
      <c r="AC179" t="b">
        <f>IFERROR(IF(FIND("P2",PGOptionList!D179)&gt;0,TRUE),FALSE)</f>
        <v>0</v>
      </c>
      <c r="AD179" t="b">
        <f>IFERROR(IF(FIND("P1",PGOptionList!D179)&gt;0,TRUE),FALSE)</f>
        <v>1</v>
      </c>
      <c r="AE179" t="b">
        <f>IFERROR(IF(FIND("P0",PGOptionList!D179)&gt;0,TRUE),FALSE)</f>
        <v>0</v>
      </c>
      <c r="AF179" t="b">
        <f>IF(AND(Z179,AA179,AB179,AC179,IF(C179=Auswahlhilfe!$L$7,TRUE,FALSE)),D179,FALSE)</f>
        <v>0</v>
      </c>
      <c r="AG179" t="b">
        <f>IF(AND(Z179,AA179,AB179,AD179,IF(C179=Auswahlhilfe!$L$17,TRUE,FALSE)),D179,FALSE)</f>
        <v>0</v>
      </c>
      <c r="AH179" t="b">
        <f>IF(AND(Z179,AA179,AB179,AE179,IF(C179=Auswahlhilfe!$L$17,TRUE,FALSE)),D179,FALSE)</f>
        <v>0</v>
      </c>
      <c r="AI179" t="s">
        <v>4817</v>
      </c>
      <c r="AJ179" s="90" t="str">
        <f t="shared" si="8"/>
        <v>mailto:info@oxni.ch?subject=Anfrage TB-060-008-S1-P1</v>
      </c>
    </row>
    <row r="180" spans="2:36" x14ac:dyDescent="0.2">
      <c r="B180" s="78" t="str">
        <f t="shared" si="6"/>
        <v/>
      </c>
      <c r="C180" s="19" t="s">
        <v>54</v>
      </c>
      <c r="D180" s="19" t="s">
        <v>481</v>
      </c>
      <c r="E180" s="19">
        <v>60</v>
      </c>
      <c r="F180" s="19" t="s">
        <v>58</v>
      </c>
      <c r="G180" s="19">
        <v>8</v>
      </c>
      <c r="H180" s="19">
        <v>3</v>
      </c>
      <c r="I180" s="19">
        <v>7</v>
      </c>
      <c r="J180" s="19">
        <v>97</v>
      </c>
      <c r="K180" s="19">
        <v>45</v>
      </c>
      <c r="L180" s="19">
        <v>135</v>
      </c>
      <c r="M180" s="19" t="s">
        <v>67</v>
      </c>
      <c r="N180" s="19">
        <v>5000</v>
      </c>
      <c r="O180" s="19">
        <v>1000</v>
      </c>
      <c r="P180" s="19">
        <v>1530</v>
      </c>
      <c r="Q180" s="19" t="s">
        <v>57</v>
      </c>
      <c r="R180" s="19">
        <v>765</v>
      </c>
      <c r="S180" s="19">
        <v>20000</v>
      </c>
      <c r="T180" s="19">
        <v>0.13</v>
      </c>
      <c r="U180" s="19">
        <v>1.3</v>
      </c>
      <c r="V180" s="19">
        <v>0.24</v>
      </c>
      <c r="W180" s="19">
        <v>58</v>
      </c>
      <c r="X180" s="93">
        <v>473</v>
      </c>
      <c r="Y180">
        <f t="shared" si="7"/>
        <v>625</v>
      </c>
      <c r="Z180" t="b">
        <f>IF(N180/G180&gt;=Auswahlhilfe!$C$8,TRUE,FALSE)</f>
        <v>1</v>
      </c>
      <c r="AA180" t="b">
        <f>IF(K180&gt;Auswahlhilfe!$C$7,TRUE,FALSE)</f>
        <v>1</v>
      </c>
      <c r="AB180" t="b">
        <f>IF(Auswahlhilfe!$C$17=F180,TRUE,FALSE)</f>
        <v>1</v>
      </c>
      <c r="AC180" t="b">
        <f>IFERROR(IF(FIND("P2",PGOptionList!D180)&gt;0,TRUE),FALSE)</f>
        <v>0</v>
      </c>
      <c r="AD180" t="b">
        <f>IFERROR(IF(FIND("P1",PGOptionList!D180)&gt;0,TRUE),FALSE)</f>
        <v>1</v>
      </c>
      <c r="AE180" t="b">
        <f>IFERROR(IF(FIND("P0",PGOptionList!D180)&gt;0,TRUE),FALSE)</f>
        <v>0</v>
      </c>
      <c r="AF180" t="b">
        <f>IF(AND(Z180,AA180,AB180,AC180,IF(C180=Auswahlhilfe!$L$7,TRUE,FALSE)),D180,FALSE)</f>
        <v>0</v>
      </c>
      <c r="AG180" t="b">
        <f>IF(AND(Z180,AA180,AB180,AD180,IF(C180=Auswahlhilfe!$L$17,TRUE,FALSE)),D180,FALSE)</f>
        <v>0</v>
      </c>
      <c r="AH180" t="b">
        <f>IF(AND(Z180,AA180,AB180,AE180,IF(C180=Auswahlhilfe!$L$17,TRUE,FALSE)),D180,FALSE)</f>
        <v>0</v>
      </c>
      <c r="AI180" t="s">
        <v>4818</v>
      </c>
      <c r="AJ180" s="90" t="str">
        <f t="shared" si="8"/>
        <v>https://shop.oxni.ch/de/shop/motoren/planetengetriebe/tb-060-008-s2-p1</v>
      </c>
    </row>
    <row r="181" spans="2:36" x14ac:dyDescent="0.2">
      <c r="B181" s="78" t="str">
        <f t="shared" si="6"/>
        <v/>
      </c>
      <c r="C181" s="19" t="s">
        <v>54</v>
      </c>
      <c r="D181" s="19" t="s">
        <v>482</v>
      </c>
      <c r="E181" s="19">
        <v>60</v>
      </c>
      <c r="F181" s="19" t="s">
        <v>55</v>
      </c>
      <c r="G181" s="19">
        <v>8</v>
      </c>
      <c r="H181" s="19">
        <v>5</v>
      </c>
      <c r="I181" s="19">
        <v>7</v>
      </c>
      <c r="J181" s="19">
        <v>97</v>
      </c>
      <c r="K181" s="19">
        <v>45</v>
      </c>
      <c r="L181" s="19">
        <v>135</v>
      </c>
      <c r="M181" s="19" t="s">
        <v>67</v>
      </c>
      <c r="N181" s="19">
        <v>5000</v>
      </c>
      <c r="O181" s="19">
        <v>1000</v>
      </c>
      <c r="P181" s="19">
        <v>1530</v>
      </c>
      <c r="Q181" s="19" t="s">
        <v>57</v>
      </c>
      <c r="R181" s="19">
        <v>765</v>
      </c>
      <c r="S181" s="19">
        <v>20000</v>
      </c>
      <c r="T181" s="19">
        <v>0.13</v>
      </c>
      <c r="U181" s="19">
        <v>1.3</v>
      </c>
      <c r="V181" s="19">
        <v>0.24</v>
      </c>
      <c r="W181" s="19">
        <v>58</v>
      </c>
      <c r="X181" s="93">
        <v>429</v>
      </c>
      <c r="Y181">
        <f t="shared" si="7"/>
        <v>625</v>
      </c>
      <c r="Z181" t="b">
        <f>IF(N181/G181&gt;=Auswahlhilfe!$C$8,TRUE,FALSE)</f>
        <v>1</v>
      </c>
      <c r="AA181" t="b">
        <f>IF(K181&gt;Auswahlhilfe!$C$7,TRUE,FALSE)</f>
        <v>1</v>
      </c>
      <c r="AB181" t="b">
        <f>IF(Auswahlhilfe!$C$17=F181,TRUE,FALSE)</f>
        <v>0</v>
      </c>
      <c r="AC181" t="b">
        <f>IFERROR(IF(FIND("P2",PGOptionList!D181)&gt;0,TRUE),FALSE)</f>
        <v>1</v>
      </c>
      <c r="AD181" t="b">
        <f>IFERROR(IF(FIND("P1",PGOptionList!D181)&gt;0,TRUE),FALSE)</f>
        <v>0</v>
      </c>
      <c r="AE181" t="b">
        <f>IFERROR(IF(FIND("P0",PGOptionList!D181)&gt;0,TRUE),FALSE)</f>
        <v>0</v>
      </c>
      <c r="AF181" t="b">
        <f>IF(AND(Z181,AA181,AB181,AC181,IF(C181=Auswahlhilfe!$L$7,TRUE,FALSE)),D181,FALSE)</f>
        <v>0</v>
      </c>
      <c r="AG181" t="b">
        <f>IF(AND(Z181,AA181,AB181,AD181,IF(C181=Auswahlhilfe!$L$17,TRUE,FALSE)),D181,FALSE)</f>
        <v>0</v>
      </c>
      <c r="AH181" t="b">
        <f>IF(AND(Z181,AA181,AB181,AE181,IF(C181=Auswahlhilfe!$L$17,TRUE,FALSE)),D181,FALSE)</f>
        <v>0</v>
      </c>
      <c r="AI181" t="s">
        <v>4817</v>
      </c>
      <c r="AJ181" s="90" t="str">
        <f t="shared" si="8"/>
        <v>mailto:info@oxni.ch?subject=Anfrage TB-060-008-S1-P2</v>
      </c>
    </row>
    <row r="182" spans="2:36" x14ac:dyDescent="0.2">
      <c r="B182" s="78" t="str">
        <f t="shared" si="6"/>
        <v/>
      </c>
      <c r="C182" s="19" t="s">
        <v>54</v>
      </c>
      <c r="D182" s="19" t="s">
        <v>483</v>
      </c>
      <c r="E182" s="19">
        <v>60</v>
      </c>
      <c r="F182" s="19" t="s">
        <v>58</v>
      </c>
      <c r="G182" s="19">
        <v>8</v>
      </c>
      <c r="H182" s="19">
        <v>5</v>
      </c>
      <c r="I182" s="19">
        <v>7</v>
      </c>
      <c r="J182" s="19">
        <v>97</v>
      </c>
      <c r="K182" s="19">
        <v>45</v>
      </c>
      <c r="L182" s="19">
        <v>135</v>
      </c>
      <c r="M182" s="19" t="s">
        <v>67</v>
      </c>
      <c r="N182" s="19">
        <v>5000</v>
      </c>
      <c r="O182" s="19">
        <v>1000</v>
      </c>
      <c r="P182" s="19">
        <v>1530</v>
      </c>
      <c r="Q182" s="19" t="s">
        <v>57</v>
      </c>
      <c r="R182" s="19">
        <v>765</v>
      </c>
      <c r="S182" s="19">
        <v>20000</v>
      </c>
      <c r="T182" s="19">
        <v>0.13</v>
      </c>
      <c r="U182" s="19">
        <v>1.3</v>
      </c>
      <c r="V182" s="19">
        <v>0.24</v>
      </c>
      <c r="W182" s="19">
        <v>58</v>
      </c>
      <c r="X182" s="93">
        <v>429</v>
      </c>
      <c r="Y182">
        <f t="shared" si="7"/>
        <v>625</v>
      </c>
      <c r="Z182" t="b">
        <f>IF(N182/G182&gt;=Auswahlhilfe!$C$8,TRUE,FALSE)</f>
        <v>1</v>
      </c>
      <c r="AA182" t="b">
        <f>IF(K182&gt;Auswahlhilfe!$C$7,TRUE,FALSE)</f>
        <v>1</v>
      </c>
      <c r="AB182" t="b">
        <f>IF(Auswahlhilfe!$C$17=F182,TRUE,FALSE)</f>
        <v>1</v>
      </c>
      <c r="AC182" t="b">
        <f>IFERROR(IF(FIND("P2",PGOptionList!D182)&gt;0,TRUE),FALSE)</f>
        <v>1</v>
      </c>
      <c r="AD182" t="b">
        <f>IFERROR(IF(FIND("P1",PGOptionList!D182)&gt;0,TRUE),FALSE)</f>
        <v>0</v>
      </c>
      <c r="AE182" t="b">
        <f>IFERROR(IF(FIND("P0",PGOptionList!D182)&gt;0,TRUE),FALSE)</f>
        <v>0</v>
      </c>
      <c r="AF182" t="b">
        <f>IF(AND(Z182,AA182,AB182,AC182,IF(C182=Auswahlhilfe!$L$7,TRUE,FALSE)),D182,FALSE)</f>
        <v>0</v>
      </c>
      <c r="AG182" t="b">
        <f>IF(AND(Z182,AA182,AB182,AD182,IF(C182=Auswahlhilfe!$L$17,TRUE,FALSE)),D182,FALSE)</f>
        <v>0</v>
      </c>
      <c r="AH182" t="b">
        <f>IF(AND(Z182,AA182,AB182,AE182,IF(C182=Auswahlhilfe!$L$17,TRUE,FALSE)),D182,FALSE)</f>
        <v>0</v>
      </c>
      <c r="AI182" t="s">
        <v>4818</v>
      </c>
      <c r="AJ182" s="90" t="str">
        <f t="shared" si="8"/>
        <v>https://shop.oxni.ch/de/shop/motoren/planetengetriebe/tb-060-008-s2-p2</v>
      </c>
    </row>
    <row r="183" spans="2:36" x14ac:dyDescent="0.2">
      <c r="B183" s="78" t="str">
        <f t="shared" si="6"/>
        <v/>
      </c>
      <c r="C183" s="19" t="s">
        <v>54</v>
      </c>
      <c r="D183" s="19" t="s">
        <v>484</v>
      </c>
      <c r="E183" s="19">
        <v>60</v>
      </c>
      <c r="F183" s="19" t="s">
        <v>55</v>
      </c>
      <c r="G183" s="19">
        <v>7</v>
      </c>
      <c r="H183" s="19">
        <v>1</v>
      </c>
      <c r="I183" s="19">
        <v>7</v>
      </c>
      <c r="J183" s="19">
        <v>97</v>
      </c>
      <c r="K183" s="19">
        <v>50</v>
      </c>
      <c r="L183" s="19">
        <v>150</v>
      </c>
      <c r="M183" s="19" t="s">
        <v>64</v>
      </c>
      <c r="N183" s="19">
        <v>5000</v>
      </c>
      <c r="O183" s="19">
        <v>1000</v>
      </c>
      <c r="P183" s="19">
        <v>1530</v>
      </c>
      <c r="Q183" s="19" t="s">
        <v>57</v>
      </c>
      <c r="R183" s="19">
        <v>765</v>
      </c>
      <c r="S183" s="19">
        <v>20000</v>
      </c>
      <c r="T183" s="19">
        <v>0.13</v>
      </c>
      <c r="U183" s="19">
        <v>1.3</v>
      </c>
      <c r="V183" s="19">
        <v>0.24</v>
      </c>
      <c r="W183" s="19">
        <v>58</v>
      </c>
      <c r="X183" s="93"/>
      <c r="Y183">
        <f t="shared" si="7"/>
        <v>714.28571428571433</v>
      </c>
      <c r="Z183" t="b">
        <f>IF(N183/G183&gt;=Auswahlhilfe!$C$8,TRUE,FALSE)</f>
        <v>1</v>
      </c>
      <c r="AA183" t="b">
        <f>IF(K183&gt;Auswahlhilfe!$C$7,TRUE,FALSE)</f>
        <v>1</v>
      </c>
      <c r="AB183" t="b">
        <f>IF(Auswahlhilfe!$C$17=F183,TRUE,FALSE)</f>
        <v>0</v>
      </c>
      <c r="AC183" t="b">
        <f>IFERROR(IF(FIND("P2",PGOptionList!D183)&gt;0,TRUE),FALSE)</f>
        <v>0</v>
      </c>
      <c r="AD183" t="b">
        <f>IFERROR(IF(FIND("P1",PGOptionList!D183)&gt;0,TRUE),FALSE)</f>
        <v>0</v>
      </c>
      <c r="AE183" t="b">
        <f>IFERROR(IF(FIND("P0",PGOptionList!D183)&gt;0,TRUE),FALSE)</f>
        <v>1</v>
      </c>
      <c r="AF183" t="b">
        <f>IF(AND(Z183,AA183,AB183,AC183,IF(C183=Auswahlhilfe!$L$7,TRUE,FALSE)),D183,FALSE)</f>
        <v>0</v>
      </c>
      <c r="AG183" t="b">
        <f>IF(AND(Z183,AA183,AB183,AD183,IF(C183=Auswahlhilfe!$L$17,TRUE,FALSE)),D183,FALSE)</f>
        <v>0</v>
      </c>
      <c r="AH183" t="b">
        <f>IF(AND(Z183,AA183,AB183,AE183,IF(C183=Auswahlhilfe!$L$17,TRUE,FALSE)),D183,FALSE)</f>
        <v>0</v>
      </c>
      <c r="AI183" t="s">
        <v>4817</v>
      </c>
      <c r="AJ183" s="90" t="str">
        <f t="shared" si="8"/>
        <v>mailto:info@oxni.ch?subject=Anfrage TB-060-007-S1-P0</v>
      </c>
    </row>
    <row r="184" spans="2:36" x14ac:dyDescent="0.2">
      <c r="B184" s="78" t="str">
        <f t="shared" si="6"/>
        <v/>
      </c>
      <c r="C184" s="19" t="s">
        <v>54</v>
      </c>
      <c r="D184" s="19" t="s">
        <v>485</v>
      </c>
      <c r="E184" s="19">
        <v>60</v>
      </c>
      <c r="F184" s="19" t="s">
        <v>58</v>
      </c>
      <c r="G184" s="19">
        <v>7</v>
      </c>
      <c r="H184" s="19">
        <v>1</v>
      </c>
      <c r="I184" s="19">
        <v>7</v>
      </c>
      <c r="J184" s="19">
        <v>97</v>
      </c>
      <c r="K184" s="19">
        <v>50</v>
      </c>
      <c r="L184" s="19">
        <v>150</v>
      </c>
      <c r="M184" s="19" t="s">
        <v>64</v>
      </c>
      <c r="N184" s="19">
        <v>5000</v>
      </c>
      <c r="O184" s="19">
        <v>1000</v>
      </c>
      <c r="P184" s="19">
        <v>1530</v>
      </c>
      <c r="Q184" s="19" t="s">
        <v>57</v>
      </c>
      <c r="R184" s="19">
        <v>765</v>
      </c>
      <c r="S184" s="19">
        <v>20000</v>
      </c>
      <c r="T184" s="19">
        <v>0.13</v>
      </c>
      <c r="U184" s="19">
        <v>1.3</v>
      </c>
      <c r="V184" s="19">
        <v>0.24</v>
      </c>
      <c r="W184" s="19">
        <v>58</v>
      </c>
      <c r="X184" s="93"/>
      <c r="Y184">
        <f t="shared" si="7"/>
        <v>714.28571428571433</v>
      </c>
      <c r="Z184" t="b">
        <f>IF(N184/G184&gt;=Auswahlhilfe!$C$8,TRUE,FALSE)</f>
        <v>1</v>
      </c>
      <c r="AA184" t="b">
        <f>IF(K184&gt;Auswahlhilfe!$C$7,TRUE,FALSE)</f>
        <v>1</v>
      </c>
      <c r="AB184" t="b">
        <f>IF(Auswahlhilfe!$C$17=F184,TRUE,FALSE)</f>
        <v>1</v>
      </c>
      <c r="AC184" t="b">
        <f>IFERROR(IF(FIND("P2",PGOptionList!D184)&gt;0,TRUE),FALSE)</f>
        <v>0</v>
      </c>
      <c r="AD184" t="b">
        <f>IFERROR(IF(FIND("P1",PGOptionList!D184)&gt;0,TRUE),FALSE)</f>
        <v>0</v>
      </c>
      <c r="AE184" t="b">
        <f>IFERROR(IF(FIND("P0",PGOptionList!D184)&gt;0,TRUE),FALSE)</f>
        <v>1</v>
      </c>
      <c r="AF184" t="b">
        <f>IF(AND(Z184,AA184,AB184,AC184,IF(C184=Auswahlhilfe!$L$7,TRUE,FALSE)),D184,FALSE)</f>
        <v>0</v>
      </c>
      <c r="AG184" t="b">
        <f>IF(AND(Z184,AA184,AB184,AD184,IF(C184=Auswahlhilfe!$L$17,TRUE,FALSE)),D184,FALSE)</f>
        <v>0</v>
      </c>
      <c r="AH184" t="b">
        <f>IF(AND(Z184,AA184,AB184,AE184,IF(C184=Auswahlhilfe!$L$17,TRUE,FALSE)),D184,FALSE)</f>
        <v>0</v>
      </c>
      <c r="AI184" t="s">
        <v>4817</v>
      </c>
      <c r="AJ184" s="90" t="str">
        <f t="shared" si="8"/>
        <v>mailto:info@oxni.ch?subject=Anfrage TB-060-007-S2-P0</v>
      </c>
    </row>
    <row r="185" spans="2:36" x14ac:dyDescent="0.2">
      <c r="B185" s="78" t="str">
        <f t="shared" si="6"/>
        <v/>
      </c>
      <c r="C185" s="19" t="s">
        <v>54</v>
      </c>
      <c r="D185" s="19" t="s">
        <v>486</v>
      </c>
      <c r="E185" s="19">
        <v>60</v>
      </c>
      <c r="F185" s="19" t="s">
        <v>55</v>
      </c>
      <c r="G185" s="19">
        <v>7</v>
      </c>
      <c r="H185" s="19">
        <v>3</v>
      </c>
      <c r="I185" s="19">
        <v>7</v>
      </c>
      <c r="J185" s="19">
        <v>97</v>
      </c>
      <c r="K185" s="19">
        <v>50</v>
      </c>
      <c r="L185" s="19">
        <v>150</v>
      </c>
      <c r="M185" s="19" t="s">
        <v>64</v>
      </c>
      <c r="N185" s="19">
        <v>5000</v>
      </c>
      <c r="O185" s="19">
        <v>1000</v>
      </c>
      <c r="P185" s="19">
        <v>1530</v>
      </c>
      <c r="Q185" s="19" t="s">
        <v>57</v>
      </c>
      <c r="R185" s="19">
        <v>765</v>
      </c>
      <c r="S185" s="19">
        <v>20000</v>
      </c>
      <c r="T185" s="19">
        <v>0.13</v>
      </c>
      <c r="U185" s="19">
        <v>1.3</v>
      </c>
      <c r="V185" s="19">
        <v>0.24</v>
      </c>
      <c r="W185" s="19">
        <v>58</v>
      </c>
      <c r="X185" s="93">
        <v>473</v>
      </c>
      <c r="Y185">
        <f t="shared" si="7"/>
        <v>714.28571428571433</v>
      </c>
      <c r="Z185" t="b">
        <f>IF(N185/G185&gt;=Auswahlhilfe!$C$8,TRUE,FALSE)</f>
        <v>1</v>
      </c>
      <c r="AA185" t="b">
        <f>IF(K185&gt;Auswahlhilfe!$C$7,TRUE,FALSE)</f>
        <v>1</v>
      </c>
      <c r="AB185" t="b">
        <f>IF(Auswahlhilfe!$C$17=F185,TRUE,FALSE)</f>
        <v>0</v>
      </c>
      <c r="AC185" t="b">
        <f>IFERROR(IF(FIND("P2",PGOptionList!D185)&gt;0,TRUE),FALSE)</f>
        <v>0</v>
      </c>
      <c r="AD185" t="b">
        <f>IFERROR(IF(FIND("P1",PGOptionList!D185)&gt;0,TRUE),FALSE)</f>
        <v>1</v>
      </c>
      <c r="AE185" t="b">
        <f>IFERROR(IF(FIND("P0",PGOptionList!D185)&gt;0,TRUE),FALSE)</f>
        <v>0</v>
      </c>
      <c r="AF185" t="b">
        <f>IF(AND(Z185,AA185,AB185,AC185,IF(C185=Auswahlhilfe!$L$7,TRUE,FALSE)),D185,FALSE)</f>
        <v>0</v>
      </c>
      <c r="AG185" t="b">
        <f>IF(AND(Z185,AA185,AB185,AD185,IF(C185=Auswahlhilfe!$L$17,TRUE,FALSE)),D185,FALSE)</f>
        <v>0</v>
      </c>
      <c r="AH185" t="b">
        <f>IF(AND(Z185,AA185,AB185,AE185,IF(C185=Auswahlhilfe!$L$17,TRUE,FALSE)),D185,FALSE)</f>
        <v>0</v>
      </c>
      <c r="AI185" t="s">
        <v>4817</v>
      </c>
      <c r="AJ185" s="90" t="str">
        <f t="shared" si="8"/>
        <v>mailto:info@oxni.ch?subject=Anfrage TB-060-007-S1-P1</v>
      </c>
    </row>
    <row r="186" spans="2:36" x14ac:dyDescent="0.2">
      <c r="B186" s="78" t="str">
        <f t="shared" si="6"/>
        <v/>
      </c>
      <c r="C186" s="19" t="s">
        <v>54</v>
      </c>
      <c r="D186" s="19" t="s">
        <v>487</v>
      </c>
      <c r="E186" s="19">
        <v>60</v>
      </c>
      <c r="F186" s="19" t="s">
        <v>58</v>
      </c>
      <c r="G186" s="19">
        <v>7</v>
      </c>
      <c r="H186" s="19">
        <v>3</v>
      </c>
      <c r="I186" s="19">
        <v>7</v>
      </c>
      <c r="J186" s="19">
        <v>97</v>
      </c>
      <c r="K186" s="19">
        <v>50</v>
      </c>
      <c r="L186" s="19">
        <v>150</v>
      </c>
      <c r="M186" s="19" t="s">
        <v>64</v>
      </c>
      <c r="N186" s="19">
        <v>5000</v>
      </c>
      <c r="O186" s="19">
        <v>1000</v>
      </c>
      <c r="P186" s="19">
        <v>1530</v>
      </c>
      <c r="Q186" s="19" t="s">
        <v>57</v>
      </c>
      <c r="R186" s="19">
        <v>765</v>
      </c>
      <c r="S186" s="19">
        <v>20000</v>
      </c>
      <c r="T186" s="19">
        <v>0.13</v>
      </c>
      <c r="U186" s="19">
        <v>1.3</v>
      </c>
      <c r="V186" s="19">
        <v>0.24</v>
      </c>
      <c r="W186" s="19">
        <v>58</v>
      </c>
      <c r="X186" s="93">
        <v>473</v>
      </c>
      <c r="Y186">
        <f t="shared" si="7"/>
        <v>714.28571428571433</v>
      </c>
      <c r="Z186" t="b">
        <f>IF(N186/G186&gt;=Auswahlhilfe!$C$8,TRUE,FALSE)</f>
        <v>1</v>
      </c>
      <c r="AA186" t="b">
        <f>IF(K186&gt;Auswahlhilfe!$C$7,TRUE,FALSE)</f>
        <v>1</v>
      </c>
      <c r="AB186" t="b">
        <f>IF(Auswahlhilfe!$C$17=F186,TRUE,FALSE)</f>
        <v>1</v>
      </c>
      <c r="AC186" t="b">
        <f>IFERROR(IF(FIND("P2",PGOptionList!D186)&gt;0,TRUE),FALSE)</f>
        <v>0</v>
      </c>
      <c r="AD186" t="b">
        <f>IFERROR(IF(FIND("P1",PGOptionList!D186)&gt;0,TRUE),FALSE)</f>
        <v>1</v>
      </c>
      <c r="AE186" t="b">
        <f>IFERROR(IF(FIND("P0",PGOptionList!D186)&gt;0,TRUE),FALSE)</f>
        <v>0</v>
      </c>
      <c r="AF186" t="b">
        <f>IF(AND(Z186,AA186,AB186,AC186,IF(C186=Auswahlhilfe!$L$7,TRUE,FALSE)),D186,FALSE)</f>
        <v>0</v>
      </c>
      <c r="AG186" t="b">
        <f>IF(AND(Z186,AA186,AB186,AD186,IF(C186=Auswahlhilfe!$L$17,TRUE,FALSE)),D186,FALSE)</f>
        <v>0</v>
      </c>
      <c r="AH186" t="b">
        <f>IF(AND(Z186,AA186,AB186,AE186,IF(C186=Auswahlhilfe!$L$17,TRUE,FALSE)),D186,FALSE)</f>
        <v>0</v>
      </c>
      <c r="AI186" t="s">
        <v>4818</v>
      </c>
      <c r="AJ186" s="90" t="str">
        <f t="shared" si="8"/>
        <v>https://shop.oxni.ch/de/shop/motoren/planetengetriebe/tb-060-007-s2-p1</v>
      </c>
    </row>
    <row r="187" spans="2:36" x14ac:dyDescent="0.2">
      <c r="B187" s="78" t="str">
        <f t="shared" si="6"/>
        <v/>
      </c>
      <c r="C187" s="19" t="s">
        <v>54</v>
      </c>
      <c r="D187" s="19" t="s">
        <v>488</v>
      </c>
      <c r="E187" s="19">
        <v>60</v>
      </c>
      <c r="F187" s="19" t="s">
        <v>55</v>
      </c>
      <c r="G187" s="19">
        <v>7</v>
      </c>
      <c r="H187" s="19">
        <v>5</v>
      </c>
      <c r="I187" s="19">
        <v>7</v>
      </c>
      <c r="J187" s="19">
        <v>97</v>
      </c>
      <c r="K187" s="19">
        <v>50</v>
      </c>
      <c r="L187" s="19">
        <v>150</v>
      </c>
      <c r="M187" s="19" t="s">
        <v>64</v>
      </c>
      <c r="N187" s="19">
        <v>5000</v>
      </c>
      <c r="O187" s="19">
        <v>1000</v>
      </c>
      <c r="P187" s="19">
        <v>1530</v>
      </c>
      <c r="Q187" s="19" t="s">
        <v>57</v>
      </c>
      <c r="R187" s="19">
        <v>765</v>
      </c>
      <c r="S187" s="19">
        <v>20000</v>
      </c>
      <c r="T187" s="19">
        <v>0.13</v>
      </c>
      <c r="U187" s="19">
        <v>1.3</v>
      </c>
      <c r="V187" s="19">
        <v>0.24</v>
      </c>
      <c r="W187" s="19">
        <v>58</v>
      </c>
      <c r="X187" s="93">
        <v>429</v>
      </c>
      <c r="Y187">
        <f t="shared" si="7"/>
        <v>714.28571428571433</v>
      </c>
      <c r="Z187" t="b">
        <f>IF(N187/G187&gt;=Auswahlhilfe!$C$8,TRUE,FALSE)</f>
        <v>1</v>
      </c>
      <c r="AA187" t="b">
        <f>IF(K187&gt;Auswahlhilfe!$C$7,TRUE,FALSE)</f>
        <v>1</v>
      </c>
      <c r="AB187" t="b">
        <f>IF(Auswahlhilfe!$C$17=F187,TRUE,FALSE)</f>
        <v>0</v>
      </c>
      <c r="AC187" t="b">
        <f>IFERROR(IF(FIND("P2",PGOptionList!D187)&gt;0,TRUE),FALSE)</f>
        <v>1</v>
      </c>
      <c r="AD187" t="b">
        <f>IFERROR(IF(FIND("P1",PGOptionList!D187)&gt;0,TRUE),FALSE)</f>
        <v>0</v>
      </c>
      <c r="AE187" t="b">
        <f>IFERROR(IF(FIND("P0",PGOptionList!D187)&gt;0,TRUE),FALSE)</f>
        <v>0</v>
      </c>
      <c r="AF187" t="b">
        <f>IF(AND(Z187,AA187,AB187,AC187,IF(C187=Auswahlhilfe!$L$7,TRUE,FALSE)),D187,FALSE)</f>
        <v>0</v>
      </c>
      <c r="AG187" t="b">
        <f>IF(AND(Z187,AA187,AB187,AD187,IF(C187=Auswahlhilfe!$L$17,TRUE,FALSE)),D187,FALSE)</f>
        <v>0</v>
      </c>
      <c r="AH187" t="b">
        <f>IF(AND(Z187,AA187,AB187,AE187,IF(C187=Auswahlhilfe!$L$17,TRUE,FALSE)),D187,FALSE)</f>
        <v>0</v>
      </c>
      <c r="AI187" t="s">
        <v>4817</v>
      </c>
      <c r="AJ187" s="90" t="str">
        <f t="shared" si="8"/>
        <v>mailto:info@oxni.ch?subject=Anfrage TB-060-007-S1-P2</v>
      </c>
    </row>
    <row r="188" spans="2:36" x14ac:dyDescent="0.2">
      <c r="B188" s="78" t="str">
        <f t="shared" si="6"/>
        <v/>
      </c>
      <c r="C188" s="19" t="s">
        <v>54</v>
      </c>
      <c r="D188" s="19" t="s">
        <v>489</v>
      </c>
      <c r="E188" s="19">
        <v>60</v>
      </c>
      <c r="F188" s="19" t="s">
        <v>58</v>
      </c>
      <c r="G188" s="19">
        <v>7</v>
      </c>
      <c r="H188" s="19">
        <v>5</v>
      </c>
      <c r="I188" s="19">
        <v>7</v>
      </c>
      <c r="J188" s="19">
        <v>97</v>
      </c>
      <c r="K188" s="19">
        <v>50</v>
      </c>
      <c r="L188" s="19">
        <v>150</v>
      </c>
      <c r="M188" s="19" t="s">
        <v>64</v>
      </c>
      <c r="N188" s="19">
        <v>5000</v>
      </c>
      <c r="O188" s="19">
        <v>1000</v>
      </c>
      <c r="P188" s="19">
        <v>1530</v>
      </c>
      <c r="Q188" s="19" t="s">
        <v>57</v>
      </c>
      <c r="R188" s="19">
        <v>765</v>
      </c>
      <c r="S188" s="19">
        <v>20000</v>
      </c>
      <c r="T188" s="19">
        <v>0.13</v>
      </c>
      <c r="U188" s="19">
        <v>1.3</v>
      </c>
      <c r="V188" s="19">
        <v>0.24</v>
      </c>
      <c r="W188" s="19">
        <v>58</v>
      </c>
      <c r="X188" s="93">
        <v>429</v>
      </c>
      <c r="Y188">
        <f t="shared" si="7"/>
        <v>714.28571428571433</v>
      </c>
      <c r="Z188" t="b">
        <f>IF(N188/G188&gt;=Auswahlhilfe!$C$8,TRUE,FALSE)</f>
        <v>1</v>
      </c>
      <c r="AA188" t="b">
        <f>IF(K188&gt;Auswahlhilfe!$C$7,TRUE,FALSE)</f>
        <v>1</v>
      </c>
      <c r="AB188" t="b">
        <f>IF(Auswahlhilfe!$C$17=F188,TRUE,FALSE)</f>
        <v>1</v>
      </c>
      <c r="AC188" t="b">
        <f>IFERROR(IF(FIND("P2",PGOptionList!D188)&gt;0,TRUE),FALSE)</f>
        <v>1</v>
      </c>
      <c r="AD188" t="b">
        <f>IFERROR(IF(FIND("P1",PGOptionList!D188)&gt;0,TRUE),FALSE)</f>
        <v>0</v>
      </c>
      <c r="AE188" t="b">
        <f>IFERROR(IF(FIND("P0",PGOptionList!D188)&gt;0,TRUE),FALSE)</f>
        <v>0</v>
      </c>
      <c r="AF188" t="b">
        <f>IF(AND(Z188,AA188,AB188,AC188,IF(C188=Auswahlhilfe!$L$7,TRUE,FALSE)),D188,FALSE)</f>
        <v>0</v>
      </c>
      <c r="AG188" t="b">
        <f>IF(AND(Z188,AA188,AB188,AD188,IF(C188=Auswahlhilfe!$L$17,TRUE,FALSE)),D188,FALSE)</f>
        <v>0</v>
      </c>
      <c r="AH188" t="b">
        <f>IF(AND(Z188,AA188,AB188,AE188,IF(C188=Auswahlhilfe!$L$17,TRUE,FALSE)),D188,FALSE)</f>
        <v>0</v>
      </c>
      <c r="AI188" t="s">
        <v>4818</v>
      </c>
      <c r="AJ188" s="90" t="str">
        <f t="shared" si="8"/>
        <v>https://shop.oxni.ch/de/shop/motoren/planetengetriebe/tb-060-007-s2-p2</v>
      </c>
    </row>
    <row r="189" spans="2:36" x14ac:dyDescent="0.2">
      <c r="B189" s="78" t="str">
        <f t="shared" si="6"/>
        <v/>
      </c>
      <c r="C189" s="19" t="s">
        <v>54</v>
      </c>
      <c r="D189" s="19" t="s">
        <v>490</v>
      </c>
      <c r="E189" s="19">
        <v>60</v>
      </c>
      <c r="F189" s="19" t="s">
        <v>55</v>
      </c>
      <c r="G189" s="19">
        <v>6</v>
      </c>
      <c r="H189" s="19">
        <v>1</v>
      </c>
      <c r="I189" s="19">
        <v>7</v>
      </c>
      <c r="J189" s="19">
        <v>97</v>
      </c>
      <c r="K189" s="19">
        <v>55</v>
      </c>
      <c r="L189" s="19">
        <v>165</v>
      </c>
      <c r="M189" s="19" t="s">
        <v>66</v>
      </c>
      <c r="N189" s="19">
        <v>5000</v>
      </c>
      <c r="O189" s="19">
        <v>1000</v>
      </c>
      <c r="P189" s="19">
        <v>1530</v>
      </c>
      <c r="Q189" s="19" t="s">
        <v>57</v>
      </c>
      <c r="R189" s="19">
        <v>765</v>
      </c>
      <c r="S189" s="19">
        <v>20000</v>
      </c>
      <c r="T189" s="19">
        <v>0.13</v>
      </c>
      <c r="U189" s="19">
        <v>1.3</v>
      </c>
      <c r="V189" s="19">
        <v>0.24</v>
      </c>
      <c r="W189" s="19">
        <v>58</v>
      </c>
      <c r="X189" s="93"/>
      <c r="Y189">
        <f t="shared" si="7"/>
        <v>833.33333333333337</v>
      </c>
      <c r="Z189" t="b">
        <f>IF(N189/G189&gt;=Auswahlhilfe!$C$8,TRUE,FALSE)</f>
        <v>1</v>
      </c>
      <c r="AA189" t="b">
        <f>IF(K189&gt;Auswahlhilfe!$C$7,TRUE,FALSE)</f>
        <v>1</v>
      </c>
      <c r="AB189" t="b">
        <f>IF(Auswahlhilfe!$C$17=F189,TRUE,FALSE)</f>
        <v>0</v>
      </c>
      <c r="AC189" t="b">
        <f>IFERROR(IF(FIND("P2",PGOptionList!D189)&gt;0,TRUE),FALSE)</f>
        <v>0</v>
      </c>
      <c r="AD189" t="b">
        <f>IFERROR(IF(FIND("P1",PGOptionList!D189)&gt;0,TRUE),FALSE)</f>
        <v>0</v>
      </c>
      <c r="AE189" t="b">
        <f>IFERROR(IF(FIND("P0",PGOptionList!D189)&gt;0,TRUE),FALSE)</f>
        <v>1</v>
      </c>
      <c r="AF189" t="b">
        <f>IF(AND(Z189,AA189,AB189,AC189,IF(C189=Auswahlhilfe!$L$7,TRUE,FALSE)),D189,FALSE)</f>
        <v>0</v>
      </c>
      <c r="AG189" t="b">
        <f>IF(AND(Z189,AA189,AB189,AD189,IF(C189=Auswahlhilfe!$L$17,TRUE,FALSE)),D189,FALSE)</f>
        <v>0</v>
      </c>
      <c r="AH189" t="b">
        <f>IF(AND(Z189,AA189,AB189,AE189,IF(C189=Auswahlhilfe!$L$17,TRUE,FALSE)),D189,FALSE)</f>
        <v>0</v>
      </c>
      <c r="AI189" t="s">
        <v>4817</v>
      </c>
      <c r="AJ189" s="90" t="str">
        <f t="shared" si="8"/>
        <v>mailto:info@oxni.ch?subject=Anfrage TB-060-006-S1-P0</v>
      </c>
    </row>
    <row r="190" spans="2:36" x14ac:dyDescent="0.2">
      <c r="B190" s="78" t="str">
        <f t="shared" si="6"/>
        <v/>
      </c>
      <c r="C190" s="19" t="s">
        <v>54</v>
      </c>
      <c r="D190" s="19" t="s">
        <v>491</v>
      </c>
      <c r="E190" s="19">
        <v>60</v>
      </c>
      <c r="F190" s="19" t="s">
        <v>58</v>
      </c>
      <c r="G190" s="19">
        <v>6</v>
      </c>
      <c r="H190" s="19">
        <v>1</v>
      </c>
      <c r="I190" s="19">
        <v>7</v>
      </c>
      <c r="J190" s="19">
        <v>97</v>
      </c>
      <c r="K190" s="19">
        <v>55</v>
      </c>
      <c r="L190" s="19">
        <v>165</v>
      </c>
      <c r="M190" s="19" t="s">
        <v>66</v>
      </c>
      <c r="N190" s="19">
        <v>5000</v>
      </c>
      <c r="O190" s="19">
        <v>1000</v>
      </c>
      <c r="P190" s="19">
        <v>1530</v>
      </c>
      <c r="Q190" s="19" t="s">
        <v>57</v>
      </c>
      <c r="R190" s="19">
        <v>765</v>
      </c>
      <c r="S190" s="19">
        <v>20000</v>
      </c>
      <c r="T190" s="19">
        <v>0.13</v>
      </c>
      <c r="U190" s="19">
        <v>1.3</v>
      </c>
      <c r="V190" s="19">
        <v>0.24</v>
      </c>
      <c r="W190" s="19">
        <v>58</v>
      </c>
      <c r="X190" s="93"/>
      <c r="Y190">
        <f t="shared" si="7"/>
        <v>833.33333333333337</v>
      </c>
      <c r="Z190" t="b">
        <f>IF(N190/G190&gt;=Auswahlhilfe!$C$8,TRUE,FALSE)</f>
        <v>1</v>
      </c>
      <c r="AA190" t="b">
        <f>IF(K190&gt;Auswahlhilfe!$C$7,TRUE,FALSE)</f>
        <v>1</v>
      </c>
      <c r="AB190" t="b">
        <f>IF(Auswahlhilfe!$C$17=F190,TRUE,FALSE)</f>
        <v>1</v>
      </c>
      <c r="AC190" t="b">
        <f>IFERROR(IF(FIND("P2",PGOptionList!D190)&gt;0,TRUE),FALSE)</f>
        <v>0</v>
      </c>
      <c r="AD190" t="b">
        <f>IFERROR(IF(FIND("P1",PGOptionList!D190)&gt;0,TRUE),FALSE)</f>
        <v>0</v>
      </c>
      <c r="AE190" t="b">
        <f>IFERROR(IF(FIND("P0",PGOptionList!D190)&gt;0,TRUE),FALSE)</f>
        <v>1</v>
      </c>
      <c r="AF190" t="b">
        <f>IF(AND(Z190,AA190,AB190,AC190,IF(C190=Auswahlhilfe!$L$7,TRUE,FALSE)),D190,FALSE)</f>
        <v>0</v>
      </c>
      <c r="AG190" t="b">
        <f>IF(AND(Z190,AA190,AB190,AD190,IF(C190=Auswahlhilfe!$L$17,TRUE,FALSE)),D190,FALSE)</f>
        <v>0</v>
      </c>
      <c r="AH190" t="b">
        <f>IF(AND(Z190,AA190,AB190,AE190,IF(C190=Auswahlhilfe!$L$17,TRUE,FALSE)),D190,FALSE)</f>
        <v>0</v>
      </c>
      <c r="AI190" t="s">
        <v>4817</v>
      </c>
      <c r="AJ190" s="90" t="str">
        <f t="shared" si="8"/>
        <v>mailto:info@oxni.ch?subject=Anfrage TB-060-006-S2-P0</v>
      </c>
    </row>
    <row r="191" spans="2:36" x14ac:dyDescent="0.2">
      <c r="B191" s="78" t="str">
        <f t="shared" si="6"/>
        <v/>
      </c>
      <c r="C191" s="19" t="s">
        <v>54</v>
      </c>
      <c r="D191" s="19" t="s">
        <v>492</v>
      </c>
      <c r="E191" s="19">
        <v>60</v>
      </c>
      <c r="F191" s="19" t="s">
        <v>55</v>
      </c>
      <c r="G191" s="19">
        <v>6</v>
      </c>
      <c r="H191" s="19">
        <v>3</v>
      </c>
      <c r="I191" s="19">
        <v>7</v>
      </c>
      <c r="J191" s="19">
        <v>97</v>
      </c>
      <c r="K191" s="19">
        <v>55</v>
      </c>
      <c r="L191" s="19">
        <v>165</v>
      </c>
      <c r="M191" s="19" t="s">
        <v>66</v>
      </c>
      <c r="N191" s="19">
        <v>5000</v>
      </c>
      <c r="O191" s="19">
        <v>1000</v>
      </c>
      <c r="P191" s="19">
        <v>1530</v>
      </c>
      <c r="Q191" s="19" t="s">
        <v>57</v>
      </c>
      <c r="R191" s="19">
        <v>765</v>
      </c>
      <c r="S191" s="19">
        <v>20000</v>
      </c>
      <c r="T191" s="19">
        <v>0.13</v>
      </c>
      <c r="U191" s="19">
        <v>1.3</v>
      </c>
      <c r="V191" s="19">
        <v>0.24</v>
      </c>
      <c r="W191" s="19">
        <v>58</v>
      </c>
      <c r="X191" s="93">
        <v>473</v>
      </c>
      <c r="Y191">
        <f t="shared" si="7"/>
        <v>833.33333333333337</v>
      </c>
      <c r="Z191" t="b">
        <f>IF(N191/G191&gt;=Auswahlhilfe!$C$8,TRUE,FALSE)</f>
        <v>1</v>
      </c>
      <c r="AA191" t="b">
        <f>IF(K191&gt;Auswahlhilfe!$C$7,TRUE,FALSE)</f>
        <v>1</v>
      </c>
      <c r="AB191" t="b">
        <f>IF(Auswahlhilfe!$C$17=F191,TRUE,FALSE)</f>
        <v>0</v>
      </c>
      <c r="AC191" t="b">
        <f>IFERROR(IF(FIND("P2",PGOptionList!D191)&gt;0,TRUE),FALSE)</f>
        <v>0</v>
      </c>
      <c r="AD191" t="b">
        <f>IFERROR(IF(FIND("P1",PGOptionList!D191)&gt;0,TRUE),FALSE)</f>
        <v>1</v>
      </c>
      <c r="AE191" t="b">
        <f>IFERROR(IF(FIND("P0",PGOptionList!D191)&gt;0,TRUE),FALSE)</f>
        <v>0</v>
      </c>
      <c r="AF191" t="b">
        <f>IF(AND(Z191,AA191,AB191,AC191,IF(C191=Auswahlhilfe!$L$7,TRUE,FALSE)),D191,FALSE)</f>
        <v>0</v>
      </c>
      <c r="AG191" t="b">
        <f>IF(AND(Z191,AA191,AB191,AD191,IF(C191=Auswahlhilfe!$L$17,TRUE,FALSE)),D191,FALSE)</f>
        <v>0</v>
      </c>
      <c r="AH191" t="b">
        <f>IF(AND(Z191,AA191,AB191,AE191,IF(C191=Auswahlhilfe!$L$17,TRUE,FALSE)),D191,FALSE)</f>
        <v>0</v>
      </c>
      <c r="AI191" t="s">
        <v>4817</v>
      </c>
      <c r="AJ191" s="90" t="str">
        <f t="shared" si="8"/>
        <v>mailto:info@oxni.ch?subject=Anfrage TB-060-006-S1-P1</v>
      </c>
    </row>
    <row r="192" spans="2:36" x14ac:dyDescent="0.2">
      <c r="B192" s="78" t="str">
        <f t="shared" si="6"/>
        <v/>
      </c>
      <c r="C192" s="19" t="s">
        <v>54</v>
      </c>
      <c r="D192" s="19" t="s">
        <v>493</v>
      </c>
      <c r="E192" s="19">
        <v>60</v>
      </c>
      <c r="F192" s="19" t="s">
        <v>58</v>
      </c>
      <c r="G192" s="19">
        <v>6</v>
      </c>
      <c r="H192" s="19">
        <v>3</v>
      </c>
      <c r="I192" s="19">
        <v>7</v>
      </c>
      <c r="J192" s="19">
        <v>97</v>
      </c>
      <c r="K192" s="19">
        <v>55</v>
      </c>
      <c r="L192" s="19">
        <v>165</v>
      </c>
      <c r="M192" s="19" t="s">
        <v>66</v>
      </c>
      <c r="N192" s="19">
        <v>5000</v>
      </c>
      <c r="O192" s="19">
        <v>1000</v>
      </c>
      <c r="P192" s="19">
        <v>1530</v>
      </c>
      <c r="Q192" s="19" t="s">
        <v>57</v>
      </c>
      <c r="R192" s="19">
        <v>765</v>
      </c>
      <c r="S192" s="19">
        <v>20000</v>
      </c>
      <c r="T192" s="19">
        <v>0.13</v>
      </c>
      <c r="U192" s="19">
        <v>1.3</v>
      </c>
      <c r="V192" s="19">
        <v>0.24</v>
      </c>
      <c r="W192" s="19">
        <v>58</v>
      </c>
      <c r="X192" s="93">
        <v>473</v>
      </c>
      <c r="Y192">
        <f t="shared" si="7"/>
        <v>833.33333333333337</v>
      </c>
      <c r="Z192" t="b">
        <f>IF(N192/G192&gt;=Auswahlhilfe!$C$8,TRUE,FALSE)</f>
        <v>1</v>
      </c>
      <c r="AA192" t="b">
        <f>IF(K192&gt;Auswahlhilfe!$C$7,TRUE,FALSE)</f>
        <v>1</v>
      </c>
      <c r="AB192" t="b">
        <f>IF(Auswahlhilfe!$C$17=F192,TRUE,FALSE)</f>
        <v>1</v>
      </c>
      <c r="AC192" t="b">
        <f>IFERROR(IF(FIND("P2",PGOptionList!D192)&gt;0,TRUE),FALSE)</f>
        <v>0</v>
      </c>
      <c r="AD192" t="b">
        <f>IFERROR(IF(FIND("P1",PGOptionList!D192)&gt;0,TRUE),FALSE)</f>
        <v>1</v>
      </c>
      <c r="AE192" t="b">
        <f>IFERROR(IF(FIND("P0",PGOptionList!D192)&gt;0,TRUE),FALSE)</f>
        <v>0</v>
      </c>
      <c r="AF192" t="b">
        <f>IF(AND(Z192,AA192,AB192,AC192,IF(C192=Auswahlhilfe!$L$7,TRUE,FALSE)),D192,FALSE)</f>
        <v>0</v>
      </c>
      <c r="AG192" t="b">
        <f>IF(AND(Z192,AA192,AB192,AD192,IF(C192=Auswahlhilfe!$L$17,TRUE,FALSE)),D192,FALSE)</f>
        <v>0</v>
      </c>
      <c r="AH192" t="b">
        <f>IF(AND(Z192,AA192,AB192,AE192,IF(C192=Auswahlhilfe!$L$17,TRUE,FALSE)),D192,FALSE)</f>
        <v>0</v>
      </c>
      <c r="AI192" t="s">
        <v>4818</v>
      </c>
      <c r="AJ192" s="90" t="str">
        <f t="shared" si="8"/>
        <v>https://shop.oxni.ch/de/shop/motoren/planetengetriebe/tb-060-006-s2-p1</v>
      </c>
    </row>
    <row r="193" spans="2:36" x14ac:dyDescent="0.2">
      <c r="B193" s="78" t="str">
        <f t="shared" si="6"/>
        <v/>
      </c>
      <c r="C193" s="19" t="s">
        <v>54</v>
      </c>
      <c r="D193" s="19" t="s">
        <v>494</v>
      </c>
      <c r="E193" s="19">
        <v>60</v>
      </c>
      <c r="F193" s="19" t="s">
        <v>55</v>
      </c>
      <c r="G193" s="19">
        <v>6</v>
      </c>
      <c r="H193" s="19">
        <v>5</v>
      </c>
      <c r="I193" s="19">
        <v>7</v>
      </c>
      <c r="J193" s="19">
        <v>97</v>
      </c>
      <c r="K193" s="19">
        <v>55</v>
      </c>
      <c r="L193" s="19">
        <v>165</v>
      </c>
      <c r="M193" s="19" t="s">
        <v>66</v>
      </c>
      <c r="N193" s="19">
        <v>5000</v>
      </c>
      <c r="O193" s="19">
        <v>1000</v>
      </c>
      <c r="P193" s="19">
        <v>1530</v>
      </c>
      <c r="Q193" s="19" t="s">
        <v>57</v>
      </c>
      <c r="R193" s="19">
        <v>765</v>
      </c>
      <c r="S193" s="19">
        <v>20000</v>
      </c>
      <c r="T193" s="19">
        <v>0.13</v>
      </c>
      <c r="U193" s="19">
        <v>1.3</v>
      </c>
      <c r="V193" s="19">
        <v>0.24</v>
      </c>
      <c r="W193" s="19">
        <v>58</v>
      </c>
      <c r="X193" s="93">
        <v>429</v>
      </c>
      <c r="Y193">
        <f t="shared" si="7"/>
        <v>833.33333333333337</v>
      </c>
      <c r="Z193" t="b">
        <f>IF(N193/G193&gt;=Auswahlhilfe!$C$8,TRUE,FALSE)</f>
        <v>1</v>
      </c>
      <c r="AA193" t="b">
        <f>IF(K193&gt;Auswahlhilfe!$C$7,TRUE,FALSE)</f>
        <v>1</v>
      </c>
      <c r="AB193" t="b">
        <f>IF(Auswahlhilfe!$C$17=F193,TRUE,FALSE)</f>
        <v>0</v>
      </c>
      <c r="AC193" t="b">
        <f>IFERROR(IF(FIND("P2",PGOptionList!D193)&gt;0,TRUE),FALSE)</f>
        <v>1</v>
      </c>
      <c r="AD193" t="b">
        <f>IFERROR(IF(FIND("P1",PGOptionList!D193)&gt;0,TRUE),FALSE)</f>
        <v>0</v>
      </c>
      <c r="AE193" t="b">
        <f>IFERROR(IF(FIND("P0",PGOptionList!D193)&gt;0,TRUE),FALSE)</f>
        <v>0</v>
      </c>
      <c r="AF193" t="b">
        <f>IF(AND(Z193,AA193,AB193,AC193,IF(C193=Auswahlhilfe!$L$7,TRUE,FALSE)),D193,FALSE)</f>
        <v>0</v>
      </c>
      <c r="AG193" t="b">
        <f>IF(AND(Z193,AA193,AB193,AD193,IF(C193=Auswahlhilfe!$L$17,TRUE,FALSE)),D193,FALSE)</f>
        <v>0</v>
      </c>
      <c r="AH193" t="b">
        <f>IF(AND(Z193,AA193,AB193,AE193,IF(C193=Auswahlhilfe!$L$17,TRUE,FALSE)),D193,FALSE)</f>
        <v>0</v>
      </c>
      <c r="AI193" t="s">
        <v>4817</v>
      </c>
      <c r="AJ193" s="90" t="str">
        <f t="shared" si="8"/>
        <v>mailto:info@oxni.ch?subject=Anfrage TB-060-006-S1-P2</v>
      </c>
    </row>
    <row r="194" spans="2:36" x14ac:dyDescent="0.2">
      <c r="B194" s="78" t="str">
        <f t="shared" si="6"/>
        <v/>
      </c>
      <c r="C194" s="19" t="s">
        <v>54</v>
      </c>
      <c r="D194" s="19" t="s">
        <v>495</v>
      </c>
      <c r="E194" s="19">
        <v>60</v>
      </c>
      <c r="F194" s="19" t="s">
        <v>58</v>
      </c>
      <c r="G194" s="19">
        <v>6</v>
      </c>
      <c r="H194" s="19">
        <v>5</v>
      </c>
      <c r="I194" s="19">
        <v>7</v>
      </c>
      <c r="J194" s="19">
        <v>97</v>
      </c>
      <c r="K194" s="19">
        <v>55</v>
      </c>
      <c r="L194" s="19">
        <v>165</v>
      </c>
      <c r="M194" s="19" t="s">
        <v>66</v>
      </c>
      <c r="N194" s="19">
        <v>5000</v>
      </c>
      <c r="O194" s="19">
        <v>1000</v>
      </c>
      <c r="P194" s="19">
        <v>1530</v>
      </c>
      <c r="Q194" s="19" t="s">
        <v>57</v>
      </c>
      <c r="R194" s="19">
        <v>765</v>
      </c>
      <c r="S194" s="19">
        <v>20000</v>
      </c>
      <c r="T194" s="19">
        <v>0.13</v>
      </c>
      <c r="U194" s="19">
        <v>1.3</v>
      </c>
      <c r="V194" s="19">
        <v>0.24</v>
      </c>
      <c r="W194" s="19">
        <v>58</v>
      </c>
      <c r="X194" s="93">
        <v>429</v>
      </c>
      <c r="Y194">
        <f t="shared" si="7"/>
        <v>833.33333333333337</v>
      </c>
      <c r="Z194" t="b">
        <f>IF(N194/G194&gt;=Auswahlhilfe!$C$8,TRUE,FALSE)</f>
        <v>1</v>
      </c>
      <c r="AA194" t="b">
        <f>IF(K194&gt;Auswahlhilfe!$C$7,TRUE,FALSE)</f>
        <v>1</v>
      </c>
      <c r="AB194" t="b">
        <f>IF(Auswahlhilfe!$C$17=F194,TRUE,FALSE)</f>
        <v>1</v>
      </c>
      <c r="AC194" t="b">
        <f>IFERROR(IF(FIND("P2",PGOptionList!D194)&gt;0,TRUE),FALSE)</f>
        <v>1</v>
      </c>
      <c r="AD194" t="b">
        <f>IFERROR(IF(FIND("P1",PGOptionList!D194)&gt;0,TRUE),FALSE)</f>
        <v>0</v>
      </c>
      <c r="AE194" t="b">
        <f>IFERROR(IF(FIND("P0",PGOptionList!D194)&gt;0,TRUE),FALSE)</f>
        <v>0</v>
      </c>
      <c r="AF194" t="b">
        <f>IF(AND(Z194,AA194,AB194,AC194,IF(C194=Auswahlhilfe!$L$7,TRUE,FALSE)),D194,FALSE)</f>
        <v>0</v>
      </c>
      <c r="AG194" t="b">
        <f>IF(AND(Z194,AA194,AB194,AD194,IF(C194=Auswahlhilfe!$L$17,TRUE,FALSE)),D194,FALSE)</f>
        <v>0</v>
      </c>
      <c r="AH194" t="b">
        <f>IF(AND(Z194,AA194,AB194,AE194,IF(C194=Auswahlhilfe!$L$17,TRUE,FALSE)),D194,FALSE)</f>
        <v>0</v>
      </c>
      <c r="AI194" t="s">
        <v>4818</v>
      </c>
      <c r="AJ194" s="90" t="str">
        <f t="shared" si="8"/>
        <v>https://shop.oxni.ch/de/shop/motoren/planetengetriebe/tb-060-006-s2-p2</v>
      </c>
    </row>
    <row r="195" spans="2:36" x14ac:dyDescent="0.2">
      <c r="B195" s="78" t="str">
        <f t="shared" si="6"/>
        <v/>
      </c>
      <c r="C195" s="19" t="s">
        <v>54</v>
      </c>
      <c r="D195" s="19" t="s">
        <v>496</v>
      </c>
      <c r="E195" s="19">
        <v>60</v>
      </c>
      <c r="F195" s="19" t="s">
        <v>55</v>
      </c>
      <c r="G195" s="19">
        <v>5</v>
      </c>
      <c r="H195" s="19">
        <v>1</v>
      </c>
      <c r="I195" s="19">
        <v>7</v>
      </c>
      <c r="J195" s="19">
        <v>97</v>
      </c>
      <c r="K195" s="19">
        <v>58</v>
      </c>
      <c r="L195" s="19">
        <v>174</v>
      </c>
      <c r="M195" s="19" t="s">
        <v>65</v>
      </c>
      <c r="N195" s="19">
        <v>5000</v>
      </c>
      <c r="O195" s="19">
        <v>1000</v>
      </c>
      <c r="P195" s="19">
        <v>1530</v>
      </c>
      <c r="Q195" s="19" t="s">
        <v>57</v>
      </c>
      <c r="R195" s="19">
        <v>765</v>
      </c>
      <c r="S195" s="19">
        <v>20000</v>
      </c>
      <c r="T195" s="19">
        <v>0.13</v>
      </c>
      <c r="U195" s="19">
        <v>1.3</v>
      </c>
      <c r="V195" s="19">
        <v>0.24</v>
      </c>
      <c r="W195" s="19">
        <v>58</v>
      </c>
      <c r="X195" s="93"/>
      <c r="Y195">
        <f t="shared" si="7"/>
        <v>1000</v>
      </c>
      <c r="Z195" t="b">
        <f>IF(N195/G195&gt;=Auswahlhilfe!$C$8,TRUE,FALSE)</f>
        <v>1</v>
      </c>
      <c r="AA195" t="b">
        <f>IF(K195&gt;Auswahlhilfe!$C$7,TRUE,FALSE)</f>
        <v>1</v>
      </c>
      <c r="AB195" t="b">
        <f>IF(Auswahlhilfe!$C$17=F195,TRUE,FALSE)</f>
        <v>0</v>
      </c>
      <c r="AC195" t="b">
        <f>IFERROR(IF(FIND("P2",PGOptionList!D195)&gt;0,TRUE),FALSE)</f>
        <v>0</v>
      </c>
      <c r="AD195" t="b">
        <f>IFERROR(IF(FIND("P1",PGOptionList!D195)&gt;0,TRUE),FALSE)</f>
        <v>0</v>
      </c>
      <c r="AE195" t="b">
        <f>IFERROR(IF(FIND("P0",PGOptionList!D195)&gt;0,TRUE),FALSE)</f>
        <v>1</v>
      </c>
      <c r="AF195" t="b">
        <f>IF(AND(Z195,AA195,AB195,AC195,IF(C195=Auswahlhilfe!$L$7,TRUE,FALSE)),D195,FALSE)</f>
        <v>0</v>
      </c>
      <c r="AG195" t="b">
        <f>IF(AND(Z195,AA195,AB195,AD195,IF(C195=Auswahlhilfe!$L$17,TRUE,FALSE)),D195,FALSE)</f>
        <v>0</v>
      </c>
      <c r="AH195" t="b">
        <f>IF(AND(Z195,AA195,AB195,AE195,IF(C195=Auswahlhilfe!$L$17,TRUE,FALSE)),D195,FALSE)</f>
        <v>0</v>
      </c>
      <c r="AI195" t="s">
        <v>4817</v>
      </c>
      <c r="AJ195" s="90" t="str">
        <f t="shared" si="8"/>
        <v>mailto:info@oxni.ch?subject=Anfrage TB-060-005-S1-P0</v>
      </c>
    </row>
    <row r="196" spans="2:36" x14ac:dyDescent="0.2">
      <c r="B196" s="78" t="str">
        <f t="shared" si="6"/>
        <v/>
      </c>
      <c r="C196" s="19" t="s">
        <v>54</v>
      </c>
      <c r="D196" s="19" t="s">
        <v>497</v>
      </c>
      <c r="E196" s="19">
        <v>60</v>
      </c>
      <c r="F196" s="19" t="s">
        <v>58</v>
      </c>
      <c r="G196" s="19">
        <v>5</v>
      </c>
      <c r="H196" s="19">
        <v>1</v>
      </c>
      <c r="I196" s="19">
        <v>7</v>
      </c>
      <c r="J196" s="19">
        <v>97</v>
      </c>
      <c r="K196" s="19">
        <v>58</v>
      </c>
      <c r="L196" s="19">
        <v>174</v>
      </c>
      <c r="M196" s="19" t="s">
        <v>65</v>
      </c>
      <c r="N196" s="19">
        <v>5000</v>
      </c>
      <c r="O196" s="19">
        <v>1000</v>
      </c>
      <c r="P196" s="19">
        <v>1530</v>
      </c>
      <c r="Q196" s="19" t="s">
        <v>57</v>
      </c>
      <c r="R196" s="19">
        <v>765</v>
      </c>
      <c r="S196" s="19">
        <v>20000</v>
      </c>
      <c r="T196" s="19">
        <v>0.13</v>
      </c>
      <c r="U196" s="19">
        <v>1.3</v>
      </c>
      <c r="V196" s="19">
        <v>0.24</v>
      </c>
      <c r="W196" s="19">
        <v>58</v>
      </c>
      <c r="X196" s="93"/>
      <c r="Y196">
        <f t="shared" si="7"/>
        <v>1000</v>
      </c>
      <c r="Z196" t="b">
        <f>IF(N196/G196&gt;=Auswahlhilfe!$C$8,TRUE,FALSE)</f>
        <v>1</v>
      </c>
      <c r="AA196" t="b">
        <f>IF(K196&gt;Auswahlhilfe!$C$7,TRUE,FALSE)</f>
        <v>1</v>
      </c>
      <c r="AB196" t="b">
        <f>IF(Auswahlhilfe!$C$17=F196,TRUE,FALSE)</f>
        <v>1</v>
      </c>
      <c r="AC196" t="b">
        <f>IFERROR(IF(FIND("P2",PGOptionList!D196)&gt;0,TRUE),FALSE)</f>
        <v>0</v>
      </c>
      <c r="AD196" t="b">
        <f>IFERROR(IF(FIND("P1",PGOptionList!D196)&gt;0,TRUE),FALSE)</f>
        <v>0</v>
      </c>
      <c r="AE196" t="b">
        <f>IFERROR(IF(FIND("P0",PGOptionList!D196)&gt;0,TRUE),FALSE)</f>
        <v>1</v>
      </c>
      <c r="AF196" t="b">
        <f>IF(AND(Z196,AA196,AB196,AC196,IF(C196=Auswahlhilfe!$L$7,TRUE,FALSE)),D196,FALSE)</f>
        <v>0</v>
      </c>
      <c r="AG196" t="b">
        <f>IF(AND(Z196,AA196,AB196,AD196,IF(C196=Auswahlhilfe!$L$17,TRUE,FALSE)),D196,FALSE)</f>
        <v>0</v>
      </c>
      <c r="AH196" t="b">
        <f>IF(AND(Z196,AA196,AB196,AE196,IF(C196=Auswahlhilfe!$L$17,TRUE,FALSE)),D196,FALSE)</f>
        <v>0</v>
      </c>
      <c r="AI196" t="s">
        <v>4817</v>
      </c>
      <c r="AJ196" s="90" t="str">
        <f t="shared" si="8"/>
        <v>mailto:info@oxni.ch?subject=Anfrage TB-060-005-S2-P0</v>
      </c>
    </row>
    <row r="197" spans="2:36" x14ac:dyDescent="0.2">
      <c r="B197" s="78" t="str">
        <f t="shared" si="6"/>
        <v/>
      </c>
      <c r="C197" s="19" t="s">
        <v>54</v>
      </c>
      <c r="D197" s="19" t="s">
        <v>498</v>
      </c>
      <c r="E197" s="19">
        <v>60</v>
      </c>
      <c r="F197" s="19" t="s">
        <v>55</v>
      </c>
      <c r="G197" s="19">
        <v>5</v>
      </c>
      <c r="H197" s="19">
        <v>3</v>
      </c>
      <c r="I197" s="19">
        <v>7</v>
      </c>
      <c r="J197" s="19">
        <v>97</v>
      </c>
      <c r="K197" s="19">
        <v>58</v>
      </c>
      <c r="L197" s="19">
        <v>174</v>
      </c>
      <c r="M197" s="19" t="s">
        <v>65</v>
      </c>
      <c r="N197" s="19">
        <v>5000</v>
      </c>
      <c r="O197" s="19">
        <v>1000</v>
      </c>
      <c r="P197" s="19">
        <v>1530</v>
      </c>
      <c r="Q197" s="19" t="s">
        <v>57</v>
      </c>
      <c r="R197" s="19">
        <v>765</v>
      </c>
      <c r="S197" s="19">
        <v>20000</v>
      </c>
      <c r="T197" s="19">
        <v>0.13</v>
      </c>
      <c r="U197" s="19">
        <v>1.3</v>
      </c>
      <c r="V197" s="19">
        <v>0.24</v>
      </c>
      <c r="W197" s="19">
        <v>58</v>
      </c>
      <c r="X197" s="93">
        <v>473</v>
      </c>
      <c r="Y197">
        <f t="shared" si="7"/>
        <v>1000</v>
      </c>
      <c r="Z197" t="b">
        <f>IF(N197/G197&gt;=Auswahlhilfe!$C$8,TRUE,FALSE)</f>
        <v>1</v>
      </c>
      <c r="AA197" t="b">
        <f>IF(K197&gt;Auswahlhilfe!$C$7,TRUE,FALSE)</f>
        <v>1</v>
      </c>
      <c r="AB197" t="b">
        <f>IF(Auswahlhilfe!$C$17=F197,TRUE,FALSE)</f>
        <v>0</v>
      </c>
      <c r="AC197" t="b">
        <f>IFERROR(IF(FIND("P2",PGOptionList!D197)&gt;0,TRUE),FALSE)</f>
        <v>0</v>
      </c>
      <c r="AD197" t="b">
        <f>IFERROR(IF(FIND("P1",PGOptionList!D197)&gt;0,TRUE),FALSE)</f>
        <v>1</v>
      </c>
      <c r="AE197" t="b">
        <f>IFERROR(IF(FIND("P0",PGOptionList!D197)&gt;0,TRUE),FALSE)</f>
        <v>0</v>
      </c>
      <c r="AF197" t="b">
        <f>IF(AND(Z197,AA197,AB197,AC197,IF(C197=Auswahlhilfe!$L$7,TRUE,FALSE)),D197,FALSE)</f>
        <v>0</v>
      </c>
      <c r="AG197" t="b">
        <f>IF(AND(Z197,AA197,AB197,AD197,IF(C197=Auswahlhilfe!$L$17,TRUE,FALSE)),D197,FALSE)</f>
        <v>0</v>
      </c>
      <c r="AH197" t="b">
        <f>IF(AND(Z197,AA197,AB197,AE197,IF(C197=Auswahlhilfe!$L$17,TRUE,FALSE)),D197,FALSE)</f>
        <v>0</v>
      </c>
      <c r="AI197" t="s">
        <v>4817</v>
      </c>
      <c r="AJ197" s="90" t="str">
        <f t="shared" si="8"/>
        <v>mailto:info@oxni.ch?subject=Anfrage TB-060-005-S1-P1</v>
      </c>
    </row>
    <row r="198" spans="2:36" x14ac:dyDescent="0.2">
      <c r="B198" s="78" t="str">
        <f t="shared" si="6"/>
        <v/>
      </c>
      <c r="C198" s="19" t="s">
        <v>54</v>
      </c>
      <c r="D198" s="19" t="s">
        <v>499</v>
      </c>
      <c r="E198" s="19">
        <v>60</v>
      </c>
      <c r="F198" s="19" t="s">
        <v>58</v>
      </c>
      <c r="G198" s="19">
        <v>5</v>
      </c>
      <c r="H198" s="19">
        <v>3</v>
      </c>
      <c r="I198" s="19">
        <v>7</v>
      </c>
      <c r="J198" s="19">
        <v>97</v>
      </c>
      <c r="K198" s="19">
        <v>58</v>
      </c>
      <c r="L198" s="19">
        <v>174</v>
      </c>
      <c r="M198" s="19" t="s">
        <v>65</v>
      </c>
      <c r="N198" s="19">
        <v>5000</v>
      </c>
      <c r="O198" s="19">
        <v>1000</v>
      </c>
      <c r="P198" s="19">
        <v>1530</v>
      </c>
      <c r="Q198" s="19" t="s">
        <v>57</v>
      </c>
      <c r="R198" s="19">
        <v>765</v>
      </c>
      <c r="S198" s="19">
        <v>20000</v>
      </c>
      <c r="T198" s="19">
        <v>0.13</v>
      </c>
      <c r="U198" s="19">
        <v>1.3</v>
      </c>
      <c r="V198" s="19">
        <v>0.24</v>
      </c>
      <c r="W198" s="19">
        <v>58</v>
      </c>
      <c r="X198" s="93">
        <v>473</v>
      </c>
      <c r="Y198">
        <f t="shared" si="7"/>
        <v>1000</v>
      </c>
      <c r="Z198" t="b">
        <f>IF(N198/G198&gt;=Auswahlhilfe!$C$8,TRUE,FALSE)</f>
        <v>1</v>
      </c>
      <c r="AA198" t="b">
        <f>IF(K198&gt;Auswahlhilfe!$C$7,TRUE,FALSE)</f>
        <v>1</v>
      </c>
      <c r="AB198" t="b">
        <f>IF(Auswahlhilfe!$C$17=F198,TRUE,FALSE)</f>
        <v>1</v>
      </c>
      <c r="AC198" t="b">
        <f>IFERROR(IF(FIND("P2",PGOptionList!D198)&gt;0,TRUE),FALSE)</f>
        <v>0</v>
      </c>
      <c r="AD198" t="b">
        <f>IFERROR(IF(FIND("P1",PGOptionList!D198)&gt;0,TRUE),FALSE)</f>
        <v>1</v>
      </c>
      <c r="AE198" t="b">
        <f>IFERROR(IF(FIND("P0",PGOptionList!D198)&gt;0,TRUE),FALSE)</f>
        <v>0</v>
      </c>
      <c r="AF198" t="b">
        <f>IF(AND(Z198,AA198,AB198,AC198,IF(C198=Auswahlhilfe!$L$7,TRUE,FALSE)),D198,FALSE)</f>
        <v>0</v>
      </c>
      <c r="AG198" t="b">
        <f>IF(AND(Z198,AA198,AB198,AD198,IF(C198=Auswahlhilfe!$L$17,TRUE,FALSE)),D198,FALSE)</f>
        <v>0</v>
      </c>
      <c r="AH198" t="b">
        <f>IF(AND(Z198,AA198,AB198,AE198,IF(C198=Auswahlhilfe!$L$17,TRUE,FALSE)),D198,FALSE)</f>
        <v>0</v>
      </c>
      <c r="AI198" t="s">
        <v>4818</v>
      </c>
      <c r="AJ198" s="90" t="str">
        <f t="shared" si="8"/>
        <v>https://shop.oxni.ch/de/shop/motoren/planetengetriebe/tb-060-005-s2-p1</v>
      </c>
    </row>
    <row r="199" spans="2:36" x14ac:dyDescent="0.2">
      <c r="B199" s="78" t="str">
        <f t="shared" si="6"/>
        <v/>
      </c>
      <c r="C199" s="19" t="s">
        <v>54</v>
      </c>
      <c r="D199" s="19" t="s">
        <v>500</v>
      </c>
      <c r="E199" s="19">
        <v>60</v>
      </c>
      <c r="F199" s="19" t="s">
        <v>55</v>
      </c>
      <c r="G199" s="19">
        <v>5</v>
      </c>
      <c r="H199" s="19">
        <v>5</v>
      </c>
      <c r="I199" s="19">
        <v>7</v>
      </c>
      <c r="J199" s="19">
        <v>97</v>
      </c>
      <c r="K199" s="19">
        <v>58</v>
      </c>
      <c r="L199" s="19">
        <v>174</v>
      </c>
      <c r="M199" s="19" t="s">
        <v>65</v>
      </c>
      <c r="N199" s="19">
        <v>5000</v>
      </c>
      <c r="O199" s="19">
        <v>1000</v>
      </c>
      <c r="P199" s="19">
        <v>1530</v>
      </c>
      <c r="Q199" s="19" t="s">
        <v>57</v>
      </c>
      <c r="R199" s="19">
        <v>765</v>
      </c>
      <c r="S199" s="19">
        <v>20000</v>
      </c>
      <c r="T199" s="19">
        <v>0.13</v>
      </c>
      <c r="U199" s="19">
        <v>1.3</v>
      </c>
      <c r="V199" s="19">
        <v>0.24</v>
      </c>
      <c r="W199" s="19">
        <v>58</v>
      </c>
      <c r="X199" s="93">
        <v>429</v>
      </c>
      <c r="Y199">
        <f t="shared" si="7"/>
        <v>1000</v>
      </c>
      <c r="Z199" t="b">
        <f>IF(N199/G199&gt;=Auswahlhilfe!$C$8,TRUE,FALSE)</f>
        <v>1</v>
      </c>
      <c r="AA199" t="b">
        <f>IF(K199&gt;Auswahlhilfe!$C$7,TRUE,FALSE)</f>
        <v>1</v>
      </c>
      <c r="AB199" t="b">
        <f>IF(Auswahlhilfe!$C$17=F199,TRUE,FALSE)</f>
        <v>0</v>
      </c>
      <c r="AC199" t="b">
        <f>IFERROR(IF(FIND("P2",PGOptionList!D199)&gt;0,TRUE),FALSE)</f>
        <v>1</v>
      </c>
      <c r="AD199" t="b">
        <f>IFERROR(IF(FIND("P1",PGOptionList!D199)&gt;0,TRUE),FALSE)</f>
        <v>0</v>
      </c>
      <c r="AE199" t="b">
        <f>IFERROR(IF(FIND("P0",PGOptionList!D199)&gt;0,TRUE),FALSE)</f>
        <v>0</v>
      </c>
      <c r="AF199" t="b">
        <f>IF(AND(Z199,AA199,AB199,AC199,IF(C199=Auswahlhilfe!$L$7,TRUE,FALSE)),D199,FALSE)</f>
        <v>0</v>
      </c>
      <c r="AG199" t="b">
        <f>IF(AND(Z199,AA199,AB199,AD199,IF(C199=Auswahlhilfe!$L$17,TRUE,FALSE)),D199,FALSE)</f>
        <v>0</v>
      </c>
      <c r="AH199" t="b">
        <f>IF(AND(Z199,AA199,AB199,AE199,IF(C199=Auswahlhilfe!$L$17,TRUE,FALSE)),D199,FALSE)</f>
        <v>0</v>
      </c>
      <c r="AI199" t="s">
        <v>4817</v>
      </c>
      <c r="AJ199" s="90" t="str">
        <f t="shared" si="8"/>
        <v>mailto:info@oxni.ch?subject=Anfrage TB-060-005-S1-P2</v>
      </c>
    </row>
    <row r="200" spans="2:36" x14ac:dyDescent="0.2">
      <c r="B200" s="78" t="str">
        <f t="shared" si="6"/>
        <v/>
      </c>
      <c r="C200" s="19" t="s">
        <v>54</v>
      </c>
      <c r="D200" s="19" t="s">
        <v>501</v>
      </c>
      <c r="E200" s="19">
        <v>60</v>
      </c>
      <c r="F200" s="19" t="s">
        <v>58</v>
      </c>
      <c r="G200" s="19">
        <v>5</v>
      </c>
      <c r="H200" s="19">
        <v>5</v>
      </c>
      <c r="I200" s="19">
        <v>7</v>
      </c>
      <c r="J200" s="19">
        <v>97</v>
      </c>
      <c r="K200" s="19">
        <v>58</v>
      </c>
      <c r="L200" s="19">
        <v>174</v>
      </c>
      <c r="M200" s="19" t="s">
        <v>65</v>
      </c>
      <c r="N200" s="19">
        <v>5000</v>
      </c>
      <c r="O200" s="19">
        <v>1000</v>
      </c>
      <c r="P200" s="19">
        <v>1530</v>
      </c>
      <c r="Q200" s="19" t="s">
        <v>57</v>
      </c>
      <c r="R200" s="19">
        <v>765</v>
      </c>
      <c r="S200" s="19">
        <v>20000</v>
      </c>
      <c r="T200" s="19">
        <v>0.13</v>
      </c>
      <c r="U200" s="19">
        <v>1.3</v>
      </c>
      <c r="V200" s="19">
        <v>0.24</v>
      </c>
      <c r="W200" s="19">
        <v>58</v>
      </c>
      <c r="X200" s="93">
        <v>429</v>
      </c>
      <c r="Y200">
        <f t="shared" si="7"/>
        <v>1000</v>
      </c>
      <c r="Z200" t="b">
        <f>IF(N200/G200&gt;=Auswahlhilfe!$C$8,TRUE,FALSE)</f>
        <v>1</v>
      </c>
      <c r="AA200" t="b">
        <f>IF(K200&gt;Auswahlhilfe!$C$7,TRUE,FALSE)</f>
        <v>1</v>
      </c>
      <c r="AB200" t="b">
        <f>IF(Auswahlhilfe!$C$17=F200,TRUE,FALSE)</f>
        <v>1</v>
      </c>
      <c r="AC200" t="b">
        <f>IFERROR(IF(FIND("P2",PGOptionList!D200)&gt;0,TRUE),FALSE)</f>
        <v>1</v>
      </c>
      <c r="AD200" t="b">
        <f>IFERROR(IF(FIND("P1",PGOptionList!D200)&gt;0,TRUE),FALSE)</f>
        <v>0</v>
      </c>
      <c r="AE200" t="b">
        <f>IFERROR(IF(FIND("P0",PGOptionList!D200)&gt;0,TRUE),FALSE)</f>
        <v>0</v>
      </c>
      <c r="AF200" t="b">
        <f>IF(AND(Z200,AA200,AB200,AC200,IF(C200=Auswahlhilfe!$L$7,TRUE,FALSE)),D200,FALSE)</f>
        <v>0</v>
      </c>
      <c r="AG200" t="b">
        <f>IF(AND(Z200,AA200,AB200,AD200,IF(C200=Auswahlhilfe!$L$17,TRUE,FALSE)),D200,FALSE)</f>
        <v>0</v>
      </c>
      <c r="AH200" t="b">
        <f>IF(AND(Z200,AA200,AB200,AE200,IF(C200=Auswahlhilfe!$L$17,TRUE,FALSE)),D200,FALSE)</f>
        <v>0</v>
      </c>
      <c r="AI200" t="s">
        <v>4818</v>
      </c>
      <c r="AJ200" s="90" t="str">
        <f t="shared" si="8"/>
        <v>https://shop.oxni.ch/de/shop/motoren/planetengetriebe/tb-060-005-s2-p2</v>
      </c>
    </row>
    <row r="201" spans="2:36" x14ac:dyDescent="0.2">
      <c r="B201" s="78" t="str">
        <f t="shared" si="6"/>
        <v/>
      </c>
      <c r="C201" s="19" t="s">
        <v>54</v>
      </c>
      <c r="D201" s="19" t="s">
        <v>502</v>
      </c>
      <c r="E201" s="19">
        <v>60</v>
      </c>
      <c r="F201" s="19" t="s">
        <v>55</v>
      </c>
      <c r="G201" s="19">
        <v>4</v>
      </c>
      <c r="H201" s="19">
        <v>1</v>
      </c>
      <c r="I201" s="19">
        <v>7</v>
      </c>
      <c r="J201" s="19">
        <v>97</v>
      </c>
      <c r="K201" s="19">
        <v>50</v>
      </c>
      <c r="L201" s="19">
        <v>150</v>
      </c>
      <c r="M201" s="19" t="s">
        <v>64</v>
      </c>
      <c r="N201" s="19">
        <v>5000</v>
      </c>
      <c r="O201" s="19">
        <v>1000</v>
      </c>
      <c r="P201" s="19">
        <v>1530</v>
      </c>
      <c r="Q201" s="19" t="s">
        <v>57</v>
      </c>
      <c r="R201" s="19">
        <v>765</v>
      </c>
      <c r="S201" s="19">
        <v>20000</v>
      </c>
      <c r="T201" s="19">
        <v>0.14000000000000001</v>
      </c>
      <c r="U201" s="19">
        <v>1.3</v>
      </c>
      <c r="V201" s="19">
        <v>0.24</v>
      </c>
      <c r="W201" s="19">
        <v>58</v>
      </c>
      <c r="X201" s="93"/>
      <c r="Y201">
        <f t="shared" si="7"/>
        <v>1250</v>
      </c>
      <c r="Z201" t="b">
        <f>IF(N201/G201&gt;=Auswahlhilfe!$C$8,TRUE,FALSE)</f>
        <v>1</v>
      </c>
      <c r="AA201" t="b">
        <f>IF(K201&gt;Auswahlhilfe!$C$7,TRUE,FALSE)</f>
        <v>1</v>
      </c>
      <c r="AB201" t="b">
        <f>IF(Auswahlhilfe!$C$17=F201,TRUE,FALSE)</f>
        <v>0</v>
      </c>
      <c r="AC201" t="b">
        <f>IFERROR(IF(FIND("P2",PGOptionList!D201)&gt;0,TRUE),FALSE)</f>
        <v>0</v>
      </c>
      <c r="AD201" t="b">
        <f>IFERROR(IF(FIND("P1",PGOptionList!D201)&gt;0,TRUE),FALSE)</f>
        <v>0</v>
      </c>
      <c r="AE201" t="b">
        <f>IFERROR(IF(FIND("P0",PGOptionList!D201)&gt;0,TRUE),FALSE)</f>
        <v>1</v>
      </c>
      <c r="AF201" t="b">
        <f>IF(AND(Z201,AA201,AB201,AC201,IF(C201=Auswahlhilfe!$L$7,TRUE,FALSE)),D201,FALSE)</f>
        <v>0</v>
      </c>
      <c r="AG201" t="b">
        <f>IF(AND(Z201,AA201,AB201,AD201,IF(C201=Auswahlhilfe!$L$17,TRUE,FALSE)),D201,FALSE)</f>
        <v>0</v>
      </c>
      <c r="AH201" t="b">
        <f>IF(AND(Z201,AA201,AB201,AE201,IF(C201=Auswahlhilfe!$L$17,TRUE,FALSE)),D201,FALSE)</f>
        <v>0</v>
      </c>
      <c r="AI201" t="s">
        <v>4817</v>
      </c>
      <c r="AJ201" s="90" t="str">
        <f t="shared" si="8"/>
        <v>mailto:info@oxni.ch?subject=Anfrage TB-060-004-S1-P0</v>
      </c>
    </row>
    <row r="202" spans="2:36" x14ac:dyDescent="0.2">
      <c r="B202" s="78" t="str">
        <f t="shared" ref="B202:B265" si="9">IF(AF202=D202,"Economy",IF(AG202=D202,"Standard",IF(AH202=D202,"Präzision","")))</f>
        <v/>
      </c>
      <c r="C202" s="19" t="s">
        <v>54</v>
      </c>
      <c r="D202" s="19" t="s">
        <v>503</v>
      </c>
      <c r="E202" s="19">
        <v>60</v>
      </c>
      <c r="F202" s="19" t="s">
        <v>58</v>
      </c>
      <c r="G202" s="19">
        <v>4</v>
      </c>
      <c r="H202" s="19">
        <v>1</v>
      </c>
      <c r="I202" s="19">
        <v>7</v>
      </c>
      <c r="J202" s="19">
        <v>97</v>
      </c>
      <c r="K202" s="19">
        <v>50</v>
      </c>
      <c r="L202" s="19">
        <v>150</v>
      </c>
      <c r="M202" s="19" t="s">
        <v>64</v>
      </c>
      <c r="N202" s="19">
        <v>5000</v>
      </c>
      <c r="O202" s="19">
        <v>1000</v>
      </c>
      <c r="P202" s="19">
        <v>1530</v>
      </c>
      <c r="Q202" s="19" t="s">
        <v>57</v>
      </c>
      <c r="R202" s="19">
        <v>765</v>
      </c>
      <c r="S202" s="19">
        <v>20000</v>
      </c>
      <c r="T202" s="19">
        <v>0.14000000000000001</v>
      </c>
      <c r="U202" s="19">
        <v>1.3</v>
      </c>
      <c r="V202" s="19">
        <v>0.24</v>
      </c>
      <c r="W202" s="19">
        <v>58</v>
      </c>
      <c r="X202" s="93"/>
      <c r="Y202">
        <f t="shared" ref="Y202:Y265" si="10">N202/G202</f>
        <v>1250</v>
      </c>
      <c r="Z202" t="b">
        <f>IF(N202/G202&gt;=Auswahlhilfe!$C$8,TRUE,FALSE)</f>
        <v>1</v>
      </c>
      <c r="AA202" t="b">
        <f>IF(K202&gt;Auswahlhilfe!$C$7,TRUE,FALSE)</f>
        <v>1</v>
      </c>
      <c r="AB202" t="b">
        <f>IF(Auswahlhilfe!$C$17=F202,TRUE,FALSE)</f>
        <v>1</v>
      </c>
      <c r="AC202" t="b">
        <f>IFERROR(IF(FIND("P2",PGOptionList!D202)&gt;0,TRUE),FALSE)</f>
        <v>0</v>
      </c>
      <c r="AD202" t="b">
        <f>IFERROR(IF(FIND("P1",PGOptionList!D202)&gt;0,TRUE),FALSE)</f>
        <v>0</v>
      </c>
      <c r="AE202" t="b">
        <f>IFERROR(IF(FIND("P0",PGOptionList!D202)&gt;0,TRUE),FALSE)</f>
        <v>1</v>
      </c>
      <c r="AF202" t="b">
        <f>IF(AND(Z202,AA202,AB202,AC202,IF(C202=Auswahlhilfe!$L$7,TRUE,FALSE)),D202,FALSE)</f>
        <v>0</v>
      </c>
      <c r="AG202" t="b">
        <f>IF(AND(Z202,AA202,AB202,AD202,IF(C202=Auswahlhilfe!$L$17,TRUE,FALSE)),D202,FALSE)</f>
        <v>0</v>
      </c>
      <c r="AH202" t="b">
        <f>IF(AND(Z202,AA202,AB202,AE202,IF(C202=Auswahlhilfe!$L$17,TRUE,FALSE)),D202,FALSE)</f>
        <v>0</v>
      </c>
      <c r="AI202" t="s">
        <v>4817</v>
      </c>
      <c r="AJ202" s="90" t="str">
        <f t="shared" ref="AJ202:AJ265" si="11">IF(AI202="ja",HYPERLINK(_xlfn.CONCAT("https://shop.oxni.ch/de/shop/motoren/planetengetriebe/",LOWER(D202))),_xlfn.CONCAT("mailto:info@oxni.ch?subject=Anfrage ",D202))</f>
        <v>mailto:info@oxni.ch?subject=Anfrage TB-060-004-S2-P0</v>
      </c>
    </row>
    <row r="203" spans="2:36" x14ac:dyDescent="0.2">
      <c r="B203" s="78" t="str">
        <f t="shared" si="9"/>
        <v/>
      </c>
      <c r="C203" s="19" t="s">
        <v>54</v>
      </c>
      <c r="D203" s="19" t="s">
        <v>504</v>
      </c>
      <c r="E203" s="19">
        <v>60</v>
      </c>
      <c r="F203" s="19" t="s">
        <v>55</v>
      </c>
      <c r="G203" s="19">
        <v>4</v>
      </c>
      <c r="H203" s="19">
        <v>3</v>
      </c>
      <c r="I203" s="19">
        <v>7</v>
      </c>
      <c r="J203" s="19">
        <v>97</v>
      </c>
      <c r="K203" s="19">
        <v>50</v>
      </c>
      <c r="L203" s="19">
        <v>150</v>
      </c>
      <c r="M203" s="19" t="s">
        <v>64</v>
      </c>
      <c r="N203" s="19">
        <v>5000</v>
      </c>
      <c r="O203" s="19">
        <v>1000</v>
      </c>
      <c r="P203" s="19">
        <v>1530</v>
      </c>
      <c r="Q203" s="19" t="s">
        <v>57</v>
      </c>
      <c r="R203" s="19">
        <v>765</v>
      </c>
      <c r="S203" s="19">
        <v>20000</v>
      </c>
      <c r="T203" s="19">
        <v>0.14000000000000001</v>
      </c>
      <c r="U203" s="19">
        <v>1.3</v>
      </c>
      <c r="V203" s="19">
        <v>0.24</v>
      </c>
      <c r="W203" s="19">
        <v>58</v>
      </c>
      <c r="X203" s="93">
        <v>473</v>
      </c>
      <c r="Y203">
        <f t="shared" si="10"/>
        <v>1250</v>
      </c>
      <c r="Z203" t="b">
        <f>IF(N203/G203&gt;=Auswahlhilfe!$C$8,TRUE,FALSE)</f>
        <v>1</v>
      </c>
      <c r="AA203" t="b">
        <f>IF(K203&gt;Auswahlhilfe!$C$7,TRUE,FALSE)</f>
        <v>1</v>
      </c>
      <c r="AB203" t="b">
        <f>IF(Auswahlhilfe!$C$17=F203,TRUE,FALSE)</f>
        <v>0</v>
      </c>
      <c r="AC203" t="b">
        <f>IFERROR(IF(FIND("P2",PGOptionList!D203)&gt;0,TRUE),FALSE)</f>
        <v>0</v>
      </c>
      <c r="AD203" t="b">
        <f>IFERROR(IF(FIND("P1",PGOptionList!D203)&gt;0,TRUE),FALSE)</f>
        <v>1</v>
      </c>
      <c r="AE203" t="b">
        <f>IFERROR(IF(FIND("P0",PGOptionList!D203)&gt;0,TRUE),FALSE)</f>
        <v>0</v>
      </c>
      <c r="AF203" t="b">
        <f>IF(AND(Z203,AA203,AB203,AC203,IF(C203=Auswahlhilfe!$L$7,TRUE,FALSE)),D203,FALSE)</f>
        <v>0</v>
      </c>
      <c r="AG203" t="b">
        <f>IF(AND(Z203,AA203,AB203,AD203,IF(C203=Auswahlhilfe!$L$17,TRUE,FALSE)),D203,FALSE)</f>
        <v>0</v>
      </c>
      <c r="AH203" t="b">
        <f>IF(AND(Z203,AA203,AB203,AE203,IF(C203=Auswahlhilfe!$L$17,TRUE,FALSE)),D203,FALSE)</f>
        <v>0</v>
      </c>
      <c r="AI203" t="s">
        <v>4817</v>
      </c>
      <c r="AJ203" s="90" t="str">
        <f t="shared" si="11"/>
        <v>mailto:info@oxni.ch?subject=Anfrage TB-060-004-S1-P1</v>
      </c>
    </row>
    <row r="204" spans="2:36" x14ac:dyDescent="0.2">
      <c r="B204" s="78" t="str">
        <f t="shared" si="9"/>
        <v/>
      </c>
      <c r="C204" s="19" t="s">
        <v>54</v>
      </c>
      <c r="D204" s="19" t="s">
        <v>505</v>
      </c>
      <c r="E204" s="19">
        <v>60</v>
      </c>
      <c r="F204" s="19" t="s">
        <v>58</v>
      </c>
      <c r="G204" s="19">
        <v>4</v>
      </c>
      <c r="H204" s="19">
        <v>3</v>
      </c>
      <c r="I204" s="19">
        <v>7</v>
      </c>
      <c r="J204" s="19">
        <v>97</v>
      </c>
      <c r="K204" s="19">
        <v>50</v>
      </c>
      <c r="L204" s="19">
        <v>150</v>
      </c>
      <c r="M204" s="19" t="s">
        <v>64</v>
      </c>
      <c r="N204" s="19">
        <v>5000</v>
      </c>
      <c r="O204" s="19">
        <v>1000</v>
      </c>
      <c r="P204" s="19">
        <v>1530</v>
      </c>
      <c r="Q204" s="19" t="s">
        <v>57</v>
      </c>
      <c r="R204" s="19">
        <v>765</v>
      </c>
      <c r="S204" s="19">
        <v>20000</v>
      </c>
      <c r="T204" s="19">
        <v>0.14000000000000001</v>
      </c>
      <c r="U204" s="19">
        <v>1.3</v>
      </c>
      <c r="V204" s="19">
        <v>0.24</v>
      </c>
      <c r="W204" s="19">
        <v>58</v>
      </c>
      <c r="X204" s="93">
        <v>473</v>
      </c>
      <c r="Y204">
        <f t="shared" si="10"/>
        <v>1250</v>
      </c>
      <c r="Z204" t="b">
        <f>IF(N204/G204&gt;=Auswahlhilfe!$C$8,TRUE,FALSE)</f>
        <v>1</v>
      </c>
      <c r="AA204" t="b">
        <f>IF(K204&gt;Auswahlhilfe!$C$7,TRUE,FALSE)</f>
        <v>1</v>
      </c>
      <c r="AB204" t="b">
        <f>IF(Auswahlhilfe!$C$17=F204,TRUE,FALSE)</f>
        <v>1</v>
      </c>
      <c r="AC204" t="b">
        <f>IFERROR(IF(FIND("P2",PGOptionList!D204)&gt;0,TRUE),FALSE)</f>
        <v>0</v>
      </c>
      <c r="AD204" t="b">
        <f>IFERROR(IF(FIND("P1",PGOptionList!D204)&gt;0,TRUE),FALSE)</f>
        <v>1</v>
      </c>
      <c r="AE204" t="b">
        <f>IFERROR(IF(FIND("P0",PGOptionList!D204)&gt;0,TRUE),FALSE)</f>
        <v>0</v>
      </c>
      <c r="AF204" t="b">
        <f>IF(AND(Z204,AA204,AB204,AC204,IF(C204=Auswahlhilfe!$L$7,TRUE,FALSE)),D204,FALSE)</f>
        <v>0</v>
      </c>
      <c r="AG204" t="b">
        <f>IF(AND(Z204,AA204,AB204,AD204,IF(C204=Auswahlhilfe!$L$17,TRUE,FALSE)),D204,FALSE)</f>
        <v>0</v>
      </c>
      <c r="AH204" t="b">
        <f>IF(AND(Z204,AA204,AB204,AE204,IF(C204=Auswahlhilfe!$L$17,TRUE,FALSE)),D204,FALSE)</f>
        <v>0</v>
      </c>
      <c r="AI204" t="s">
        <v>4818</v>
      </c>
      <c r="AJ204" s="90" t="str">
        <f t="shared" si="11"/>
        <v>https://shop.oxni.ch/de/shop/motoren/planetengetriebe/tb-060-004-s2-p1</v>
      </c>
    </row>
    <row r="205" spans="2:36" x14ac:dyDescent="0.2">
      <c r="B205" s="78" t="str">
        <f t="shared" si="9"/>
        <v/>
      </c>
      <c r="C205" s="19" t="s">
        <v>54</v>
      </c>
      <c r="D205" s="19" t="s">
        <v>506</v>
      </c>
      <c r="E205" s="19">
        <v>60</v>
      </c>
      <c r="F205" s="19" t="s">
        <v>55</v>
      </c>
      <c r="G205" s="19">
        <v>4</v>
      </c>
      <c r="H205" s="19">
        <v>5</v>
      </c>
      <c r="I205" s="19">
        <v>7</v>
      </c>
      <c r="J205" s="19">
        <v>97</v>
      </c>
      <c r="K205" s="19">
        <v>50</v>
      </c>
      <c r="L205" s="19">
        <v>150</v>
      </c>
      <c r="M205" s="19" t="s">
        <v>64</v>
      </c>
      <c r="N205" s="19">
        <v>5000</v>
      </c>
      <c r="O205" s="19">
        <v>1000</v>
      </c>
      <c r="P205" s="19">
        <v>1530</v>
      </c>
      <c r="Q205" s="19" t="s">
        <v>57</v>
      </c>
      <c r="R205" s="19">
        <v>765</v>
      </c>
      <c r="S205" s="19">
        <v>20000</v>
      </c>
      <c r="T205" s="19">
        <v>0.14000000000000001</v>
      </c>
      <c r="U205" s="19">
        <v>1.3</v>
      </c>
      <c r="V205" s="19">
        <v>0.24</v>
      </c>
      <c r="W205" s="19">
        <v>58</v>
      </c>
      <c r="X205" s="93">
        <v>429</v>
      </c>
      <c r="Y205">
        <f t="shared" si="10"/>
        <v>1250</v>
      </c>
      <c r="Z205" t="b">
        <f>IF(N205/G205&gt;=Auswahlhilfe!$C$8,TRUE,FALSE)</f>
        <v>1</v>
      </c>
      <c r="AA205" t="b">
        <f>IF(K205&gt;Auswahlhilfe!$C$7,TRUE,FALSE)</f>
        <v>1</v>
      </c>
      <c r="AB205" t="b">
        <f>IF(Auswahlhilfe!$C$17=F205,TRUE,FALSE)</f>
        <v>0</v>
      </c>
      <c r="AC205" t="b">
        <f>IFERROR(IF(FIND("P2",PGOptionList!D205)&gt;0,TRUE),FALSE)</f>
        <v>1</v>
      </c>
      <c r="AD205" t="b">
        <f>IFERROR(IF(FIND("P1",PGOptionList!D205)&gt;0,TRUE),FALSE)</f>
        <v>0</v>
      </c>
      <c r="AE205" t="b">
        <f>IFERROR(IF(FIND("P0",PGOptionList!D205)&gt;0,TRUE),FALSE)</f>
        <v>0</v>
      </c>
      <c r="AF205" t="b">
        <f>IF(AND(Z205,AA205,AB205,AC205,IF(C205=Auswahlhilfe!$L$7,TRUE,FALSE)),D205,FALSE)</f>
        <v>0</v>
      </c>
      <c r="AG205" t="b">
        <f>IF(AND(Z205,AA205,AB205,AD205,IF(C205=Auswahlhilfe!$L$17,TRUE,FALSE)),D205,FALSE)</f>
        <v>0</v>
      </c>
      <c r="AH205" t="b">
        <f>IF(AND(Z205,AA205,AB205,AE205,IF(C205=Auswahlhilfe!$L$17,TRUE,FALSE)),D205,FALSE)</f>
        <v>0</v>
      </c>
      <c r="AI205" t="s">
        <v>4817</v>
      </c>
      <c r="AJ205" s="90" t="str">
        <f t="shared" si="11"/>
        <v>mailto:info@oxni.ch?subject=Anfrage TB-060-004-S1-P2</v>
      </c>
    </row>
    <row r="206" spans="2:36" x14ac:dyDescent="0.2">
      <c r="B206" s="78" t="str">
        <f t="shared" si="9"/>
        <v/>
      </c>
      <c r="C206" s="19" t="s">
        <v>54</v>
      </c>
      <c r="D206" s="19" t="s">
        <v>507</v>
      </c>
      <c r="E206" s="19">
        <v>60</v>
      </c>
      <c r="F206" s="19" t="s">
        <v>58</v>
      </c>
      <c r="G206" s="19">
        <v>4</v>
      </c>
      <c r="H206" s="19">
        <v>5</v>
      </c>
      <c r="I206" s="19">
        <v>7</v>
      </c>
      <c r="J206" s="19">
        <v>97</v>
      </c>
      <c r="K206" s="19">
        <v>50</v>
      </c>
      <c r="L206" s="19">
        <v>150</v>
      </c>
      <c r="M206" s="19" t="s">
        <v>64</v>
      </c>
      <c r="N206" s="19">
        <v>5000</v>
      </c>
      <c r="O206" s="19">
        <v>1000</v>
      </c>
      <c r="P206" s="19">
        <v>1530</v>
      </c>
      <c r="Q206" s="19" t="s">
        <v>57</v>
      </c>
      <c r="R206" s="19">
        <v>765</v>
      </c>
      <c r="S206" s="19">
        <v>20000</v>
      </c>
      <c r="T206" s="19">
        <v>0.14000000000000001</v>
      </c>
      <c r="U206" s="19">
        <v>1.3</v>
      </c>
      <c r="V206" s="19">
        <v>0.24</v>
      </c>
      <c r="W206" s="19">
        <v>58</v>
      </c>
      <c r="X206" s="93">
        <v>429</v>
      </c>
      <c r="Y206">
        <f t="shared" si="10"/>
        <v>1250</v>
      </c>
      <c r="Z206" t="b">
        <f>IF(N206/G206&gt;=Auswahlhilfe!$C$8,TRUE,FALSE)</f>
        <v>1</v>
      </c>
      <c r="AA206" t="b">
        <f>IF(K206&gt;Auswahlhilfe!$C$7,TRUE,FALSE)</f>
        <v>1</v>
      </c>
      <c r="AB206" t="b">
        <f>IF(Auswahlhilfe!$C$17=F206,TRUE,FALSE)</f>
        <v>1</v>
      </c>
      <c r="AC206" t="b">
        <f>IFERROR(IF(FIND("P2",PGOptionList!D206)&gt;0,TRUE),FALSE)</f>
        <v>1</v>
      </c>
      <c r="AD206" t="b">
        <f>IFERROR(IF(FIND("P1",PGOptionList!D206)&gt;0,TRUE),FALSE)</f>
        <v>0</v>
      </c>
      <c r="AE206" t="b">
        <f>IFERROR(IF(FIND("P0",PGOptionList!D206)&gt;0,TRUE),FALSE)</f>
        <v>0</v>
      </c>
      <c r="AF206" t="b">
        <f>IF(AND(Z206,AA206,AB206,AC206,IF(C206=Auswahlhilfe!$L$7,TRUE,FALSE)),D206,FALSE)</f>
        <v>0</v>
      </c>
      <c r="AG206" t="b">
        <f>IF(AND(Z206,AA206,AB206,AD206,IF(C206=Auswahlhilfe!$L$17,TRUE,FALSE)),D206,FALSE)</f>
        <v>0</v>
      </c>
      <c r="AH206" t="b">
        <f>IF(AND(Z206,AA206,AB206,AE206,IF(C206=Auswahlhilfe!$L$17,TRUE,FALSE)),D206,FALSE)</f>
        <v>0</v>
      </c>
      <c r="AI206" t="s">
        <v>4818</v>
      </c>
      <c r="AJ206" s="90" t="str">
        <f t="shared" si="11"/>
        <v>https://shop.oxni.ch/de/shop/motoren/planetengetriebe/tb-060-004-s2-p2</v>
      </c>
    </row>
    <row r="207" spans="2:36" x14ac:dyDescent="0.2">
      <c r="B207" s="78" t="str">
        <f t="shared" si="9"/>
        <v/>
      </c>
      <c r="C207" s="19" t="s">
        <v>54</v>
      </c>
      <c r="D207" s="19" t="s">
        <v>508</v>
      </c>
      <c r="E207" s="19">
        <v>60</v>
      </c>
      <c r="F207" s="19" t="s">
        <v>55</v>
      </c>
      <c r="G207" s="19">
        <v>3</v>
      </c>
      <c r="H207" s="19">
        <v>1</v>
      </c>
      <c r="I207" s="19">
        <v>7</v>
      </c>
      <c r="J207" s="19">
        <v>97</v>
      </c>
      <c r="K207" s="19">
        <v>52</v>
      </c>
      <c r="L207" s="19">
        <v>156</v>
      </c>
      <c r="M207" s="19" t="s">
        <v>63</v>
      </c>
      <c r="N207" s="19">
        <v>5000</v>
      </c>
      <c r="O207" s="19">
        <v>1000</v>
      </c>
      <c r="P207" s="19">
        <v>1530</v>
      </c>
      <c r="Q207" s="19" t="s">
        <v>57</v>
      </c>
      <c r="R207" s="19">
        <v>765</v>
      </c>
      <c r="S207" s="19">
        <v>20000</v>
      </c>
      <c r="T207" s="19">
        <v>0.16</v>
      </c>
      <c r="U207" s="19">
        <v>1.3</v>
      </c>
      <c r="V207" s="19">
        <v>0.24</v>
      </c>
      <c r="W207" s="19">
        <v>58</v>
      </c>
      <c r="X207" s="93"/>
      <c r="Y207">
        <f t="shared" si="10"/>
        <v>1666.6666666666667</v>
      </c>
      <c r="Z207" t="b">
        <f>IF(N207/G207&gt;=Auswahlhilfe!$C$8,TRUE,FALSE)</f>
        <v>1</v>
      </c>
      <c r="AA207" t="b">
        <f>IF(K207&gt;Auswahlhilfe!$C$7,TRUE,FALSE)</f>
        <v>1</v>
      </c>
      <c r="AB207" t="b">
        <f>IF(Auswahlhilfe!$C$17=F207,TRUE,FALSE)</f>
        <v>0</v>
      </c>
      <c r="AC207" t="b">
        <f>IFERROR(IF(FIND("P2",PGOptionList!D207)&gt;0,TRUE),FALSE)</f>
        <v>0</v>
      </c>
      <c r="AD207" t="b">
        <f>IFERROR(IF(FIND("P1",PGOptionList!D207)&gt;0,TRUE),FALSE)</f>
        <v>0</v>
      </c>
      <c r="AE207" t="b">
        <f>IFERROR(IF(FIND("P0",PGOptionList!D207)&gt;0,TRUE),FALSE)</f>
        <v>1</v>
      </c>
      <c r="AF207" t="b">
        <f>IF(AND(Z207,AA207,AB207,AC207,IF(C207=Auswahlhilfe!$L$7,TRUE,FALSE)),D207,FALSE)</f>
        <v>0</v>
      </c>
      <c r="AG207" t="b">
        <f>IF(AND(Z207,AA207,AB207,AD207,IF(C207=Auswahlhilfe!$L$17,TRUE,FALSE)),D207,FALSE)</f>
        <v>0</v>
      </c>
      <c r="AH207" t="b">
        <f>IF(AND(Z207,AA207,AB207,AE207,IF(C207=Auswahlhilfe!$L$17,TRUE,FALSE)),D207,FALSE)</f>
        <v>0</v>
      </c>
      <c r="AI207" t="s">
        <v>4817</v>
      </c>
      <c r="AJ207" s="90" t="str">
        <f t="shared" si="11"/>
        <v>mailto:info@oxni.ch?subject=Anfrage TB-060-003-S1-P0</v>
      </c>
    </row>
    <row r="208" spans="2:36" x14ac:dyDescent="0.2">
      <c r="B208" s="78" t="str">
        <f t="shared" si="9"/>
        <v/>
      </c>
      <c r="C208" s="19" t="s">
        <v>54</v>
      </c>
      <c r="D208" s="19" t="s">
        <v>509</v>
      </c>
      <c r="E208" s="19">
        <v>60</v>
      </c>
      <c r="F208" s="19" t="s">
        <v>58</v>
      </c>
      <c r="G208" s="19">
        <v>3</v>
      </c>
      <c r="H208" s="19">
        <v>1</v>
      </c>
      <c r="I208" s="19">
        <v>7</v>
      </c>
      <c r="J208" s="19">
        <v>97</v>
      </c>
      <c r="K208" s="19">
        <v>52</v>
      </c>
      <c r="L208" s="19">
        <v>156</v>
      </c>
      <c r="M208" s="19" t="s">
        <v>63</v>
      </c>
      <c r="N208" s="19">
        <v>5000</v>
      </c>
      <c r="O208" s="19">
        <v>1000</v>
      </c>
      <c r="P208" s="19">
        <v>1530</v>
      </c>
      <c r="Q208" s="19" t="s">
        <v>57</v>
      </c>
      <c r="R208" s="19">
        <v>765</v>
      </c>
      <c r="S208" s="19">
        <v>20000</v>
      </c>
      <c r="T208" s="19">
        <v>0.16</v>
      </c>
      <c r="U208" s="19">
        <v>1.3</v>
      </c>
      <c r="V208" s="19">
        <v>0.24</v>
      </c>
      <c r="W208" s="19">
        <v>58</v>
      </c>
      <c r="X208" s="93"/>
      <c r="Y208">
        <f t="shared" si="10"/>
        <v>1666.6666666666667</v>
      </c>
      <c r="Z208" t="b">
        <f>IF(N208/G208&gt;=Auswahlhilfe!$C$8,TRUE,FALSE)</f>
        <v>1</v>
      </c>
      <c r="AA208" t="b">
        <f>IF(K208&gt;Auswahlhilfe!$C$7,TRUE,FALSE)</f>
        <v>1</v>
      </c>
      <c r="AB208" t="b">
        <f>IF(Auswahlhilfe!$C$17=F208,TRUE,FALSE)</f>
        <v>1</v>
      </c>
      <c r="AC208" t="b">
        <f>IFERROR(IF(FIND("P2",PGOptionList!D208)&gt;0,TRUE),FALSE)</f>
        <v>0</v>
      </c>
      <c r="AD208" t="b">
        <f>IFERROR(IF(FIND("P1",PGOptionList!D208)&gt;0,TRUE),FALSE)</f>
        <v>0</v>
      </c>
      <c r="AE208" t="b">
        <f>IFERROR(IF(FIND("P0",PGOptionList!D208)&gt;0,TRUE),FALSE)</f>
        <v>1</v>
      </c>
      <c r="AF208" t="b">
        <f>IF(AND(Z208,AA208,AB208,AC208,IF(C208=Auswahlhilfe!$L$7,TRUE,FALSE)),D208,FALSE)</f>
        <v>0</v>
      </c>
      <c r="AG208" t="b">
        <f>IF(AND(Z208,AA208,AB208,AD208,IF(C208=Auswahlhilfe!$L$17,TRUE,FALSE)),D208,FALSE)</f>
        <v>0</v>
      </c>
      <c r="AH208" t="b">
        <f>IF(AND(Z208,AA208,AB208,AE208,IF(C208=Auswahlhilfe!$L$17,TRUE,FALSE)),D208,FALSE)</f>
        <v>0</v>
      </c>
      <c r="AI208" t="s">
        <v>4817</v>
      </c>
      <c r="AJ208" s="90" t="str">
        <f t="shared" si="11"/>
        <v>mailto:info@oxni.ch?subject=Anfrage TB-060-003-S2-P0</v>
      </c>
    </row>
    <row r="209" spans="2:36" x14ac:dyDescent="0.2">
      <c r="B209" s="78" t="str">
        <f t="shared" si="9"/>
        <v/>
      </c>
      <c r="C209" s="19" t="s">
        <v>54</v>
      </c>
      <c r="D209" s="19" t="s">
        <v>510</v>
      </c>
      <c r="E209" s="19">
        <v>60</v>
      </c>
      <c r="F209" s="19" t="s">
        <v>55</v>
      </c>
      <c r="G209" s="19">
        <v>3</v>
      </c>
      <c r="H209" s="19">
        <v>3</v>
      </c>
      <c r="I209" s="19">
        <v>7</v>
      </c>
      <c r="J209" s="19">
        <v>97</v>
      </c>
      <c r="K209" s="19">
        <v>52</v>
      </c>
      <c r="L209" s="19">
        <v>156</v>
      </c>
      <c r="M209" s="19" t="s">
        <v>63</v>
      </c>
      <c r="N209" s="19">
        <v>5000</v>
      </c>
      <c r="O209" s="19">
        <v>1000</v>
      </c>
      <c r="P209" s="19">
        <v>1530</v>
      </c>
      <c r="Q209" s="19" t="s">
        <v>57</v>
      </c>
      <c r="R209" s="19">
        <v>765</v>
      </c>
      <c r="S209" s="19">
        <v>20000</v>
      </c>
      <c r="T209" s="19">
        <v>0.16</v>
      </c>
      <c r="U209" s="19">
        <v>1.3</v>
      </c>
      <c r="V209" s="19">
        <v>0.24</v>
      </c>
      <c r="W209" s="19">
        <v>58</v>
      </c>
      <c r="X209" s="93">
        <v>473</v>
      </c>
      <c r="Y209">
        <f t="shared" si="10"/>
        <v>1666.6666666666667</v>
      </c>
      <c r="Z209" t="b">
        <f>IF(N209/G209&gt;=Auswahlhilfe!$C$8,TRUE,FALSE)</f>
        <v>1</v>
      </c>
      <c r="AA209" t="b">
        <f>IF(K209&gt;Auswahlhilfe!$C$7,TRUE,FALSE)</f>
        <v>1</v>
      </c>
      <c r="AB209" t="b">
        <f>IF(Auswahlhilfe!$C$17=F209,TRUE,FALSE)</f>
        <v>0</v>
      </c>
      <c r="AC209" t="b">
        <f>IFERROR(IF(FIND("P2",PGOptionList!D209)&gt;0,TRUE),FALSE)</f>
        <v>0</v>
      </c>
      <c r="AD209" t="b">
        <f>IFERROR(IF(FIND("P1",PGOptionList!D209)&gt;0,TRUE),FALSE)</f>
        <v>1</v>
      </c>
      <c r="AE209" t="b">
        <f>IFERROR(IF(FIND("P0",PGOptionList!D209)&gt;0,TRUE),FALSE)</f>
        <v>0</v>
      </c>
      <c r="AF209" t="b">
        <f>IF(AND(Z209,AA209,AB209,AC209,IF(C209=Auswahlhilfe!$L$7,TRUE,FALSE)),D209,FALSE)</f>
        <v>0</v>
      </c>
      <c r="AG209" t="b">
        <f>IF(AND(Z209,AA209,AB209,AD209,IF(C209=Auswahlhilfe!$L$17,TRUE,FALSE)),D209,FALSE)</f>
        <v>0</v>
      </c>
      <c r="AH209" t="b">
        <f>IF(AND(Z209,AA209,AB209,AE209,IF(C209=Auswahlhilfe!$L$17,TRUE,FALSE)),D209,FALSE)</f>
        <v>0</v>
      </c>
      <c r="AI209" t="s">
        <v>4817</v>
      </c>
      <c r="AJ209" s="90" t="str">
        <f t="shared" si="11"/>
        <v>mailto:info@oxni.ch?subject=Anfrage TB-060-003-S1-P1</v>
      </c>
    </row>
    <row r="210" spans="2:36" x14ac:dyDescent="0.2">
      <c r="B210" s="78" t="str">
        <f t="shared" si="9"/>
        <v/>
      </c>
      <c r="C210" s="19" t="s">
        <v>54</v>
      </c>
      <c r="D210" s="19" t="s">
        <v>511</v>
      </c>
      <c r="E210" s="19">
        <v>60</v>
      </c>
      <c r="F210" s="19" t="s">
        <v>58</v>
      </c>
      <c r="G210" s="19">
        <v>3</v>
      </c>
      <c r="H210" s="19">
        <v>3</v>
      </c>
      <c r="I210" s="19">
        <v>7</v>
      </c>
      <c r="J210" s="19">
        <v>97</v>
      </c>
      <c r="K210" s="19">
        <v>52</v>
      </c>
      <c r="L210" s="19">
        <v>156</v>
      </c>
      <c r="M210" s="19" t="s">
        <v>63</v>
      </c>
      <c r="N210" s="19">
        <v>5000</v>
      </c>
      <c r="O210" s="19">
        <v>1000</v>
      </c>
      <c r="P210" s="19">
        <v>1530</v>
      </c>
      <c r="Q210" s="19" t="s">
        <v>57</v>
      </c>
      <c r="R210" s="19">
        <v>765</v>
      </c>
      <c r="S210" s="19">
        <v>20000</v>
      </c>
      <c r="T210" s="19">
        <v>0.16</v>
      </c>
      <c r="U210" s="19">
        <v>1.3</v>
      </c>
      <c r="V210" s="19">
        <v>0.24</v>
      </c>
      <c r="W210" s="19">
        <v>58</v>
      </c>
      <c r="X210" s="93">
        <v>473</v>
      </c>
      <c r="Y210">
        <f t="shared" si="10"/>
        <v>1666.6666666666667</v>
      </c>
      <c r="Z210" t="b">
        <f>IF(N210/G210&gt;=Auswahlhilfe!$C$8,TRUE,FALSE)</f>
        <v>1</v>
      </c>
      <c r="AA210" t="b">
        <f>IF(K210&gt;Auswahlhilfe!$C$7,TRUE,FALSE)</f>
        <v>1</v>
      </c>
      <c r="AB210" t="b">
        <f>IF(Auswahlhilfe!$C$17=F210,TRUE,FALSE)</f>
        <v>1</v>
      </c>
      <c r="AC210" t="b">
        <f>IFERROR(IF(FIND("P2",PGOptionList!D210)&gt;0,TRUE),FALSE)</f>
        <v>0</v>
      </c>
      <c r="AD210" t="b">
        <f>IFERROR(IF(FIND("P1",PGOptionList!D210)&gt;0,TRUE),FALSE)</f>
        <v>1</v>
      </c>
      <c r="AE210" t="b">
        <f>IFERROR(IF(FIND("P0",PGOptionList!D210)&gt;0,TRUE),FALSE)</f>
        <v>0</v>
      </c>
      <c r="AF210" t="b">
        <f>IF(AND(Z210,AA210,AB210,AC210,IF(C210=Auswahlhilfe!$L$7,TRUE,FALSE)),D210,FALSE)</f>
        <v>0</v>
      </c>
      <c r="AG210" t="b">
        <f>IF(AND(Z210,AA210,AB210,AD210,IF(C210=Auswahlhilfe!$L$17,TRUE,FALSE)),D210,FALSE)</f>
        <v>0</v>
      </c>
      <c r="AH210" t="b">
        <f>IF(AND(Z210,AA210,AB210,AE210,IF(C210=Auswahlhilfe!$L$17,TRUE,FALSE)),D210,FALSE)</f>
        <v>0</v>
      </c>
      <c r="AI210" t="s">
        <v>4818</v>
      </c>
      <c r="AJ210" s="90" t="str">
        <f t="shared" si="11"/>
        <v>https://shop.oxni.ch/de/shop/motoren/planetengetriebe/tb-060-003-s2-p1</v>
      </c>
    </row>
    <row r="211" spans="2:36" x14ac:dyDescent="0.2">
      <c r="B211" s="78" t="str">
        <f t="shared" si="9"/>
        <v/>
      </c>
      <c r="C211" s="19" t="s">
        <v>54</v>
      </c>
      <c r="D211" s="19" t="s">
        <v>512</v>
      </c>
      <c r="E211" s="19">
        <v>60</v>
      </c>
      <c r="F211" s="19" t="s">
        <v>55</v>
      </c>
      <c r="G211" s="19">
        <v>3</v>
      </c>
      <c r="H211" s="19">
        <v>5</v>
      </c>
      <c r="I211" s="19">
        <v>7</v>
      </c>
      <c r="J211" s="19">
        <v>97</v>
      </c>
      <c r="K211" s="19">
        <v>52</v>
      </c>
      <c r="L211" s="19">
        <v>156</v>
      </c>
      <c r="M211" s="19" t="s">
        <v>63</v>
      </c>
      <c r="N211" s="19">
        <v>5000</v>
      </c>
      <c r="O211" s="19">
        <v>1000</v>
      </c>
      <c r="P211" s="19">
        <v>1530</v>
      </c>
      <c r="Q211" s="19" t="s">
        <v>57</v>
      </c>
      <c r="R211" s="19">
        <v>765</v>
      </c>
      <c r="S211" s="19">
        <v>20000</v>
      </c>
      <c r="T211" s="19">
        <v>0.16</v>
      </c>
      <c r="U211" s="19">
        <v>1.3</v>
      </c>
      <c r="V211" s="19">
        <v>0.24</v>
      </c>
      <c r="W211" s="19">
        <v>58</v>
      </c>
      <c r="X211" s="93">
        <v>429</v>
      </c>
      <c r="Y211">
        <f t="shared" si="10"/>
        <v>1666.6666666666667</v>
      </c>
      <c r="Z211" t="b">
        <f>IF(N211/G211&gt;=Auswahlhilfe!$C$8,TRUE,FALSE)</f>
        <v>1</v>
      </c>
      <c r="AA211" t="b">
        <f>IF(K211&gt;Auswahlhilfe!$C$7,TRUE,FALSE)</f>
        <v>1</v>
      </c>
      <c r="AB211" t="b">
        <f>IF(Auswahlhilfe!$C$17=F211,TRUE,FALSE)</f>
        <v>0</v>
      </c>
      <c r="AC211" t="b">
        <f>IFERROR(IF(FIND("P2",PGOptionList!D211)&gt;0,TRUE),FALSE)</f>
        <v>1</v>
      </c>
      <c r="AD211" t="b">
        <f>IFERROR(IF(FIND("P1",PGOptionList!D211)&gt;0,TRUE),FALSE)</f>
        <v>0</v>
      </c>
      <c r="AE211" t="b">
        <f>IFERROR(IF(FIND("P0",PGOptionList!D211)&gt;0,TRUE),FALSE)</f>
        <v>0</v>
      </c>
      <c r="AF211" t="b">
        <f>IF(AND(Z211,AA211,AB211,AC211,IF(C211=Auswahlhilfe!$L$7,TRUE,FALSE)),D211,FALSE)</f>
        <v>0</v>
      </c>
      <c r="AG211" t="b">
        <f>IF(AND(Z211,AA211,AB211,AD211,IF(C211=Auswahlhilfe!$L$17,TRUE,FALSE)),D211,FALSE)</f>
        <v>0</v>
      </c>
      <c r="AH211" t="b">
        <f>IF(AND(Z211,AA211,AB211,AE211,IF(C211=Auswahlhilfe!$L$17,TRUE,FALSE)),D211,FALSE)</f>
        <v>0</v>
      </c>
      <c r="AI211" t="s">
        <v>4817</v>
      </c>
      <c r="AJ211" s="90" t="str">
        <f t="shared" si="11"/>
        <v>mailto:info@oxni.ch?subject=Anfrage TB-060-003-S1-P2</v>
      </c>
    </row>
    <row r="212" spans="2:36" x14ac:dyDescent="0.2">
      <c r="B212" s="78" t="str">
        <f t="shared" si="9"/>
        <v/>
      </c>
      <c r="C212" s="19" t="s">
        <v>54</v>
      </c>
      <c r="D212" s="19" t="s">
        <v>513</v>
      </c>
      <c r="E212" s="19">
        <v>60</v>
      </c>
      <c r="F212" s="19" t="s">
        <v>58</v>
      </c>
      <c r="G212" s="19">
        <v>3</v>
      </c>
      <c r="H212" s="19">
        <v>5</v>
      </c>
      <c r="I212" s="19">
        <v>7</v>
      </c>
      <c r="J212" s="19">
        <v>97</v>
      </c>
      <c r="K212" s="19">
        <v>52</v>
      </c>
      <c r="L212" s="19">
        <v>156</v>
      </c>
      <c r="M212" s="19" t="s">
        <v>63</v>
      </c>
      <c r="N212" s="19">
        <v>5000</v>
      </c>
      <c r="O212" s="19">
        <v>1000</v>
      </c>
      <c r="P212" s="19">
        <v>1530</v>
      </c>
      <c r="Q212" s="19" t="s">
        <v>57</v>
      </c>
      <c r="R212" s="19">
        <v>765</v>
      </c>
      <c r="S212" s="19">
        <v>20000</v>
      </c>
      <c r="T212" s="19">
        <v>0.16</v>
      </c>
      <c r="U212" s="19">
        <v>1.3</v>
      </c>
      <c r="V212" s="19">
        <v>0.24</v>
      </c>
      <c r="W212" s="19">
        <v>58</v>
      </c>
      <c r="X212" s="93">
        <v>429</v>
      </c>
      <c r="Y212">
        <f t="shared" si="10"/>
        <v>1666.6666666666667</v>
      </c>
      <c r="Z212" t="b">
        <f>IF(N212/G212&gt;=Auswahlhilfe!$C$8,TRUE,FALSE)</f>
        <v>1</v>
      </c>
      <c r="AA212" t="b">
        <f>IF(K212&gt;Auswahlhilfe!$C$7,TRUE,FALSE)</f>
        <v>1</v>
      </c>
      <c r="AB212" t="b">
        <f>IF(Auswahlhilfe!$C$17=F212,TRUE,FALSE)</f>
        <v>1</v>
      </c>
      <c r="AC212" t="b">
        <f>IFERROR(IF(FIND("P2",PGOptionList!D212)&gt;0,TRUE),FALSE)</f>
        <v>1</v>
      </c>
      <c r="AD212" t="b">
        <f>IFERROR(IF(FIND("P1",PGOptionList!D212)&gt;0,TRUE),FALSE)</f>
        <v>0</v>
      </c>
      <c r="AE212" t="b">
        <f>IFERROR(IF(FIND("P0",PGOptionList!D212)&gt;0,TRUE),FALSE)</f>
        <v>0</v>
      </c>
      <c r="AF212" t="b">
        <f>IF(AND(Z212,AA212,AB212,AC212,IF(C212=Auswahlhilfe!$L$7,TRUE,FALSE)),D212,FALSE)</f>
        <v>0</v>
      </c>
      <c r="AG212" t="b">
        <f>IF(AND(Z212,AA212,AB212,AD212,IF(C212=Auswahlhilfe!$L$17,TRUE,FALSE)),D212,FALSE)</f>
        <v>0</v>
      </c>
      <c r="AH212" t="b">
        <f>IF(AND(Z212,AA212,AB212,AE212,IF(C212=Auswahlhilfe!$L$17,TRUE,FALSE)),D212,FALSE)</f>
        <v>0</v>
      </c>
      <c r="AI212" t="s">
        <v>4818</v>
      </c>
      <c r="AJ212" s="90" t="str">
        <f t="shared" si="11"/>
        <v>https://shop.oxni.ch/de/shop/motoren/planetengetriebe/tb-060-003-s2-p2</v>
      </c>
    </row>
    <row r="213" spans="2:36" x14ac:dyDescent="0.2">
      <c r="B213" s="78" t="str">
        <f t="shared" si="9"/>
        <v/>
      </c>
      <c r="C213" s="19" t="s">
        <v>54</v>
      </c>
      <c r="D213" s="19" t="s">
        <v>514</v>
      </c>
      <c r="E213" s="19">
        <v>90</v>
      </c>
      <c r="F213" s="19" t="s">
        <v>55</v>
      </c>
      <c r="G213" s="19">
        <v>100</v>
      </c>
      <c r="H213" s="19">
        <v>3</v>
      </c>
      <c r="I213" s="19">
        <v>14</v>
      </c>
      <c r="J213" s="19">
        <v>94</v>
      </c>
      <c r="K213" s="19">
        <v>102</v>
      </c>
      <c r="L213" s="19">
        <v>306</v>
      </c>
      <c r="M213" s="19" t="s">
        <v>74</v>
      </c>
      <c r="N213" s="19">
        <v>4000</v>
      </c>
      <c r="O213" s="19">
        <v>8000</v>
      </c>
      <c r="P213" s="19">
        <v>3250</v>
      </c>
      <c r="Q213" s="19" t="s">
        <v>57</v>
      </c>
      <c r="R213" s="19">
        <v>1625</v>
      </c>
      <c r="S213" s="19">
        <v>20000</v>
      </c>
      <c r="T213" s="19">
        <v>0.44</v>
      </c>
      <c r="U213" s="19">
        <v>4.5</v>
      </c>
      <c r="V213" s="19">
        <v>0.24</v>
      </c>
      <c r="W213" s="19">
        <v>63</v>
      </c>
      <c r="X213" s="93"/>
      <c r="Y213">
        <f t="shared" si="10"/>
        <v>40</v>
      </c>
      <c r="Z213" t="b">
        <f>IF(N213/G213&gt;=Auswahlhilfe!$C$8,TRUE,FALSE)</f>
        <v>1</v>
      </c>
      <c r="AA213" t="b">
        <f>IF(K213&gt;Auswahlhilfe!$C$7,TRUE,FALSE)</f>
        <v>1</v>
      </c>
      <c r="AB213" t="b">
        <f>IF(Auswahlhilfe!$C$17=F213,TRUE,FALSE)</f>
        <v>0</v>
      </c>
      <c r="AC213" t="b">
        <f>IFERROR(IF(FIND("P2",PGOptionList!D213)&gt;0,TRUE),FALSE)</f>
        <v>0</v>
      </c>
      <c r="AD213" t="b">
        <f>IFERROR(IF(FIND("P1",PGOptionList!D213)&gt;0,TRUE),FALSE)</f>
        <v>0</v>
      </c>
      <c r="AE213" t="b">
        <f>IFERROR(IF(FIND("P0",PGOptionList!D213)&gt;0,TRUE),FALSE)</f>
        <v>1</v>
      </c>
      <c r="AF213" t="b">
        <f>IF(AND(Z213,AA213,AB213,AC213,IF(C213=Auswahlhilfe!$L$7,TRUE,FALSE)),D213,FALSE)</f>
        <v>0</v>
      </c>
      <c r="AG213" t="b">
        <f>IF(AND(Z213,AA213,AB213,AD213,IF(C213=Auswahlhilfe!$L$17,TRUE,FALSE)),D213,FALSE)</f>
        <v>0</v>
      </c>
      <c r="AH213" t="b">
        <f>IF(AND(Z213,AA213,AB213,AE213,IF(C213=Auswahlhilfe!$L$17,TRUE,FALSE)),D213,FALSE)</f>
        <v>0</v>
      </c>
      <c r="AI213" t="s">
        <v>4817</v>
      </c>
      <c r="AJ213" s="90" t="str">
        <f t="shared" si="11"/>
        <v>mailto:info@oxni.ch?subject=Anfrage TB-090-100-S1-P0</v>
      </c>
    </row>
    <row r="214" spans="2:36" x14ac:dyDescent="0.2">
      <c r="B214" s="78" t="str">
        <f t="shared" si="9"/>
        <v/>
      </c>
      <c r="C214" s="19" t="s">
        <v>54</v>
      </c>
      <c r="D214" s="19" t="s">
        <v>515</v>
      </c>
      <c r="E214" s="19">
        <v>90</v>
      </c>
      <c r="F214" s="19" t="s">
        <v>58</v>
      </c>
      <c r="G214" s="19">
        <v>100</v>
      </c>
      <c r="H214" s="19">
        <v>3</v>
      </c>
      <c r="I214" s="19">
        <v>14</v>
      </c>
      <c r="J214" s="19">
        <v>94</v>
      </c>
      <c r="K214" s="19">
        <v>102</v>
      </c>
      <c r="L214" s="19">
        <v>306</v>
      </c>
      <c r="M214" s="19" t="s">
        <v>74</v>
      </c>
      <c r="N214" s="19">
        <v>4000</v>
      </c>
      <c r="O214" s="19">
        <v>8000</v>
      </c>
      <c r="P214" s="19">
        <v>3250</v>
      </c>
      <c r="Q214" s="19" t="s">
        <v>57</v>
      </c>
      <c r="R214" s="19">
        <v>1625</v>
      </c>
      <c r="S214" s="19">
        <v>20000</v>
      </c>
      <c r="T214" s="19">
        <v>0.44</v>
      </c>
      <c r="U214" s="19">
        <v>4.5</v>
      </c>
      <c r="V214" s="19">
        <v>0.24</v>
      </c>
      <c r="W214" s="19">
        <v>63</v>
      </c>
      <c r="X214" s="93"/>
      <c r="Y214">
        <f t="shared" si="10"/>
        <v>40</v>
      </c>
      <c r="Z214" t="b">
        <f>IF(N214/G214&gt;=Auswahlhilfe!$C$8,TRUE,FALSE)</f>
        <v>1</v>
      </c>
      <c r="AA214" t="b">
        <f>IF(K214&gt;Auswahlhilfe!$C$7,TRUE,FALSE)</f>
        <v>1</v>
      </c>
      <c r="AB214" t="b">
        <f>IF(Auswahlhilfe!$C$17=F214,TRUE,FALSE)</f>
        <v>1</v>
      </c>
      <c r="AC214" t="b">
        <f>IFERROR(IF(FIND("P2",PGOptionList!D214)&gt;0,TRUE),FALSE)</f>
        <v>0</v>
      </c>
      <c r="AD214" t="b">
        <f>IFERROR(IF(FIND("P1",PGOptionList!D214)&gt;0,TRUE),FALSE)</f>
        <v>0</v>
      </c>
      <c r="AE214" t="b">
        <f>IFERROR(IF(FIND("P0",PGOptionList!D214)&gt;0,TRUE),FALSE)</f>
        <v>1</v>
      </c>
      <c r="AF214" t="b">
        <f>IF(AND(Z214,AA214,AB214,AC214,IF(C214=Auswahlhilfe!$L$7,TRUE,FALSE)),D214,FALSE)</f>
        <v>0</v>
      </c>
      <c r="AG214" t="b">
        <f>IF(AND(Z214,AA214,AB214,AD214,IF(C214=Auswahlhilfe!$L$17,TRUE,FALSE)),D214,FALSE)</f>
        <v>0</v>
      </c>
      <c r="AH214" t="b">
        <f>IF(AND(Z214,AA214,AB214,AE214,IF(C214=Auswahlhilfe!$L$17,TRUE,FALSE)),D214,FALSE)</f>
        <v>0</v>
      </c>
      <c r="AI214" t="s">
        <v>4817</v>
      </c>
      <c r="AJ214" s="90" t="str">
        <f t="shared" si="11"/>
        <v>mailto:info@oxni.ch?subject=Anfrage TB-090-100-S2-P0</v>
      </c>
    </row>
    <row r="215" spans="2:36" x14ac:dyDescent="0.2">
      <c r="B215" s="78" t="str">
        <f t="shared" si="9"/>
        <v/>
      </c>
      <c r="C215" s="19" t="s">
        <v>54</v>
      </c>
      <c r="D215" s="19" t="s">
        <v>516</v>
      </c>
      <c r="E215" s="19">
        <v>90</v>
      </c>
      <c r="F215" s="19" t="s">
        <v>55</v>
      </c>
      <c r="G215" s="19">
        <v>100</v>
      </c>
      <c r="H215" s="19">
        <v>5</v>
      </c>
      <c r="I215" s="19">
        <v>14</v>
      </c>
      <c r="J215" s="19">
        <v>94</v>
      </c>
      <c r="K215" s="19">
        <v>102</v>
      </c>
      <c r="L215" s="19">
        <v>306</v>
      </c>
      <c r="M215" s="19" t="s">
        <v>74</v>
      </c>
      <c r="N215" s="19">
        <v>4000</v>
      </c>
      <c r="O215" s="19">
        <v>8000</v>
      </c>
      <c r="P215" s="19">
        <v>3250</v>
      </c>
      <c r="Q215" s="19" t="s">
        <v>57</v>
      </c>
      <c r="R215" s="19">
        <v>1625</v>
      </c>
      <c r="S215" s="19">
        <v>20000</v>
      </c>
      <c r="T215" s="19">
        <v>0.44</v>
      </c>
      <c r="U215" s="19">
        <v>4.5</v>
      </c>
      <c r="V215" s="19">
        <v>0.24</v>
      </c>
      <c r="W215" s="19">
        <v>63</v>
      </c>
      <c r="X215" s="93">
        <v>781</v>
      </c>
      <c r="Y215">
        <f t="shared" si="10"/>
        <v>40</v>
      </c>
      <c r="Z215" t="b">
        <f>IF(N215/G215&gt;=Auswahlhilfe!$C$8,TRUE,FALSE)</f>
        <v>1</v>
      </c>
      <c r="AA215" t="b">
        <f>IF(K215&gt;Auswahlhilfe!$C$7,TRUE,FALSE)</f>
        <v>1</v>
      </c>
      <c r="AB215" t="b">
        <f>IF(Auswahlhilfe!$C$17=F215,TRUE,FALSE)</f>
        <v>0</v>
      </c>
      <c r="AC215" t="b">
        <f>IFERROR(IF(FIND("P2",PGOptionList!D215)&gt;0,TRUE),FALSE)</f>
        <v>0</v>
      </c>
      <c r="AD215" t="b">
        <f>IFERROR(IF(FIND("P1",PGOptionList!D215)&gt;0,TRUE),FALSE)</f>
        <v>1</v>
      </c>
      <c r="AE215" t="b">
        <f>IFERROR(IF(FIND("P0",PGOptionList!D215)&gt;0,TRUE),FALSE)</f>
        <v>0</v>
      </c>
      <c r="AF215" t="b">
        <f>IF(AND(Z215,AA215,AB215,AC215,IF(C215=Auswahlhilfe!$L$7,TRUE,FALSE)),D215,FALSE)</f>
        <v>0</v>
      </c>
      <c r="AG215" t="b">
        <f>IF(AND(Z215,AA215,AB215,AD215,IF(C215=Auswahlhilfe!$L$17,TRUE,FALSE)),D215,FALSE)</f>
        <v>0</v>
      </c>
      <c r="AH215" t="b">
        <f>IF(AND(Z215,AA215,AB215,AE215,IF(C215=Auswahlhilfe!$L$17,TRUE,FALSE)),D215,FALSE)</f>
        <v>0</v>
      </c>
      <c r="AI215" t="s">
        <v>4817</v>
      </c>
      <c r="AJ215" s="90" t="str">
        <f t="shared" si="11"/>
        <v>mailto:info@oxni.ch?subject=Anfrage TB-090-100-S1-P1</v>
      </c>
    </row>
    <row r="216" spans="2:36" x14ac:dyDescent="0.2">
      <c r="B216" s="78" t="str">
        <f t="shared" si="9"/>
        <v/>
      </c>
      <c r="C216" s="19" t="s">
        <v>54</v>
      </c>
      <c r="D216" s="19" t="s">
        <v>517</v>
      </c>
      <c r="E216" s="19">
        <v>90</v>
      </c>
      <c r="F216" s="19" t="s">
        <v>58</v>
      </c>
      <c r="G216" s="19">
        <v>100</v>
      </c>
      <c r="H216" s="19">
        <v>5</v>
      </c>
      <c r="I216" s="19">
        <v>14</v>
      </c>
      <c r="J216" s="19">
        <v>94</v>
      </c>
      <c r="K216" s="19">
        <v>102</v>
      </c>
      <c r="L216" s="19">
        <v>306</v>
      </c>
      <c r="M216" s="19" t="s">
        <v>74</v>
      </c>
      <c r="N216" s="19">
        <v>4000</v>
      </c>
      <c r="O216" s="19">
        <v>8000</v>
      </c>
      <c r="P216" s="19">
        <v>3250</v>
      </c>
      <c r="Q216" s="19" t="s">
        <v>57</v>
      </c>
      <c r="R216" s="19">
        <v>1625</v>
      </c>
      <c r="S216" s="19">
        <v>20000</v>
      </c>
      <c r="T216" s="19">
        <v>0.44</v>
      </c>
      <c r="U216" s="19">
        <v>4.5</v>
      </c>
      <c r="V216" s="19">
        <v>0.24</v>
      </c>
      <c r="W216" s="19">
        <v>63</v>
      </c>
      <c r="X216" s="93">
        <v>781</v>
      </c>
      <c r="Y216">
        <f t="shared" si="10"/>
        <v>40</v>
      </c>
      <c r="Z216" t="b">
        <f>IF(N216/G216&gt;=Auswahlhilfe!$C$8,TRUE,FALSE)</f>
        <v>1</v>
      </c>
      <c r="AA216" t="b">
        <f>IF(K216&gt;Auswahlhilfe!$C$7,TRUE,FALSE)</f>
        <v>1</v>
      </c>
      <c r="AB216" t="b">
        <f>IF(Auswahlhilfe!$C$17=F216,TRUE,FALSE)</f>
        <v>1</v>
      </c>
      <c r="AC216" t="b">
        <f>IFERROR(IF(FIND("P2",PGOptionList!D216)&gt;0,TRUE),FALSE)</f>
        <v>0</v>
      </c>
      <c r="AD216" t="b">
        <f>IFERROR(IF(FIND("P1",PGOptionList!D216)&gt;0,TRUE),FALSE)</f>
        <v>1</v>
      </c>
      <c r="AE216" t="b">
        <f>IFERROR(IF(FIND("P0",PGOptionList!D216)&gt;0,TRUE),FALSE)</f>
        <v>0</v>
      </c>
      <c r="AF216" t="b">
        <f>IF(AND(Z216,AA216,AB216,AC216,IF(C216=Auswahlhilfe!$L$7,TRUE,FALSE)),D216,FALSE)</f>
        <v>0</v>
      </c>
      <c r="AG216" t="b">
        <f>IF(AND(Z216,AA216,AB216,AD216,IF(C216=Auswahlhilfe!$L$17,TRUE,FALSE)),D216,FALSE)</f>
        <v>0</v>
      </c>
      <c r="AH216" t="b">
        <f>IF(AND(Z216,AA216,AB216,AE216,IF(C216=Auswahlhilfe!$L$17,TRUE,FALSE)),D216,FALSE)</f>
        <v>0</v>
      </c>
      <c r="AI216" t="s">
        <v>4818</v>
      </c>
      <c r="AJ216" s="90" t="str">
        <f t="shared" si="11"/>
        <v>https://shop.oxni.ch/de/shop/motoren/planetengetriebe/tb-090-100-s2-p1</v>
      </c>
    </row>
    <row r="217" spans="2:36" x14ac:dyDescent="0.2">
      <c r="B217" s="78" t="str">
        <f t="shared" si="9"/>
        <v/>
      </c>
      <c r="C217" s="19" t="s">
        <v>54</v>
      </c>
      <c r="D217" s="19" t="s">
        <v>518</v>
      </c>
      <c r="E217" s="19">
        <v>90</v>
      </c>
      <c r="F217" s="19" t="s">
        <v>55</v>
      </c>
      <c r="G217" s="19">
        <v>100</v>
      </c>
      <c r="H217" s="19">
        <v>7</v>
      </c>
      <c r="I217" s="19">
        <v>14</v>
      </c>
      <c r="J217" s="19">
        <v>94</v>
      </c>
      <c r="K217" s="19">
        <v>102</v>
      </c>
      <c r="L217" s="19">
        <v>306</v>
      </c>
      <c r="M217" s="19" t="s">
        <v>74</v>
      </c>
      <c r="N217" s="19">
        <v>4000</v>
      </c>
      <c r="O217" s="19">
        <v>8000</v>
      </c>
      <c r="P217" s="19">
        <v>3250</v>
      </c>
      <c r="Q217" s="19" t="s">
        <v>57</v>
      </c>
      <c r="R217" s="19">
        <v>1625</v>
      </c>
      <c r="S217" s="19">
        <v>20000</v>
      </c>
      <c r="T217" s="19">
        <v>0.44</v>
      </c>
      <c r="U217" s="19">
        <v>4.5</v>
      </c>
      <c r="V217" s="19">
        <v>0.24</v>
      </c>
      <c r="W217" s="19">
        <v>63</v>
      </c>
      <c r="X217" s="93">
        <v>726</v>
      </c>
      <c r="Y217">
        <f t="shared" si="10"/>
        <v>40</v>
      </c>
      <c r="Z217" t="b">
        <f>IF(N217/G217&gt;=Auswahlhilfe!$C$8,TRUE,FALSE)</f>
        <v>1</v>
      </c>
      <c r="AA217" t="b">
        <f>IF(K217&gt;Auswahlhilfe!$C$7,TRUE,FALSE)</f>
        <v>1</v>
      </c>
      <c r="AB217" t="b">
        <f>IF(Auswahlhilfe!$C$17=F217,TRUE,FALSE)</f>
        <v>0</v>
      </c>
      <c r="AC217" t="b">
        <f>IFERROR(IF(FIND("P2",PGOptionList!D217)&gt;0,TRUE),FALSE)</f>
        <v>1</v>
      </c>
      <c r="AD217" t="b">
        <f>IFERROR(IF(FIND("P1",PGOptionList!D217)&gt;0,TRUE),FALSE)</f>
        <v>0</v>
      </c>
      <c r="AE217" t="b">
        <f>IFERROR(IF(FIND("P0",PGOptionList!D217)&gt;0,TRUE),FALSE)</f>
        <v>0</v>
      </c>
      <c r="AF217" t="b">
        <f>IF(AND(Z217,AA217,AB217,AC217,IF(C217=Auswahlhilfe!$L$7,TRUE,FALSE)),D217,FALSE)</f>
        <v>0</v>
      </c>
      <c r="AG217" t="b">
        <f>IF(AND(Z217,AA217,AB217,AD217,IF(C217=Auswahlhilfe!$L$17,TRUE,FALSE)),D217,FALSE)</f>
        <v>0</v>
      </c>
      <c r="AH217" t="b">
        <f>IF(AND(Z217,AA217,AB217,AE217,IF(C217=Auswahlhilfe!$L$17,TRUE,FALSE)),D217,FALSE)</f>
        <v>0</v>
      </c>
      <c r="AI217" t="s">
        <v>4817</v>
      </c>
      <c r="AJ217" s="90" t="str">
        <f t="shared" si="11"/>
        <v>mailto:info@oxni.ch?subject=Anfrage TB-090-100-S1-P2</v>
      </c>
    </row>
    <row r="218" spans="2:36" x14ac:dyDescent="0.2">
      <c r="B218" s="78" t="str">
        <f t="shared" si="9"/>
        <v/>
      </c>
      <c r="C218" s="19" t="s">
        <v>54</v>
      </c>
      <c r="D218" s="19" t="s">
        <v>519</v>
      </c>
      <c r="E218" s="19">
        <v>90</v>
      </c>
      <c r="F218" s="19" t="s">
        <v>58</v>
      </c>
      <c r="G218" s="19">
        <v>100</v>
      </c>
      <c r="H218" s="19">
        <v>7</v>
      </c>
      <c r="I218" s="19">
        <v>14</v>
      </c>
      <c r="J218" s="19">
        <v>94</v>
      </c>
      <c r="K218" s="19">
        <v>102</v>
      </c>
      <c r="L218" s="19">
        <v>306</v>
      </c>
      <c r="M218" s="19" t="s">
        <v>74</v>
      </c>
      <c r="N218" s="19">
        <v>4000</v>
      </c>
      <c r="O218" s="19">
        <v>8000</v>
      </c>
      <c r="P218" s="19">
        <v>3250</v>
      </c>
      <c r="Q218" s="19" t="s">
        <v>57</v>
      </c>
      <c r="R218" s="19">
        <v>1625</v>
      </c>
      <c r="S218" s="19">
        <v>20000</v>
      </c>
      <c r="T218" s="19">
        <v>0.44</v>
      </c>
      <c r="U218" s="19">
        <v>4.5</v>
      </c>
      <c r="V218" s="19">
        <v>0.24</v>
      </c>
      <c r="W218" s="19">
        <v>63</v>
      </c>
      <c r="X218" s="93">
        <v>726</v>
      </c>
      <c r="Y218">
        <f t="shared" si="10"/>
        <v>40</v>
      </c>
      <c r="Z218" t="b">
        <f>IF(N218/G218&gt;=Auswahlhilfe!$C$8,TRUE,FALSE)</f>
        <v>1</v>
      </c>
      <c r="AA218" t="b">
        <f>IF(K218&gt;Auswahlhilfe!$C$7,TRUE,FALSE)</f>
        <v>1</v>
      </c>
      <c r="AB218" t="b">
        <f>IF(Auswahlhilfe!$C$17=F218,TRUE,FALSE)</f>
        <v>1</v>
      </c>
      <c r="AC218" t="b">
        <f>IFERROR(IF(FIND("P2",PGOptionList!D218)&gt;0,TRUE),FALSE)</f>
        <v>1</v>
      </c>
      <c r="AD218" t="b">
        <f>IFERROR(IF(FIND("P1",PGOptionList!D218)&gt;0,TRUE),FALSE)</f>
        <v>0</v>
      </c>
      <c r="AE218" t="b">
        <f>IFERROR(IF(FIND("P0",PGOptionList!D218)&gt;0,TRUE),FALSE)</f>
        <v>0</v>
      </c>
      <c r="AF218" t="b">
        <f>IF(AND(Z218,AA218,AB218,AC218,IF(C218=Auswahlhilfe!$L$7,TRUE,FALSE)),D218,FALSE)</f>
        <v>0</v>
      </c>
      <c r="AG218" t="b">
        <f>IF(AND(Z218,AA218,AB218,AD218,IF(C218=Auswahlhilfe!$L$17,TRUE,FALSE)),D218,FALSE)</f>
        <v>0</v>
      </c>
      <c r="AH218" t="b">
        <f>IF(AND(Z218,AA218,AB218,AE218,IF(C218=Auswahlhilfe!$L$17,TRUE,FALSE)),D218,FALSE)</f>
        <v>0</v>
      </c>
      <c r="AI218" t="s">
        <v>4818</v>
      </c>
      <c r="AJ218" s="90" t="str">
        <f t="shared" si="11"/>
        <v>https://shop.oxni.ch/de/shop/motoren/planetengetriebe/tb-090-100-s2-p2</v>
      </c>
    </row>
    <row r="219" spans="2:36" x14ac:dyDescent="0.2">
      <c r="B219" s="78" t="str">
        <f t="shared" si="9"/>
        <v/>
      </c>
      <c r="C219" s="19" t="s">
        <v>54</v>
      </c>
      <c r="D219" s="19" t="s">
        <v>520</v>
      </c>
      <c r="E219" s="19">
        <v>90</v>
      </c>
      <c r="F219" s="19" t="s">
        <v>55</v>
      </c>
      <c r="G219" s="19">
        <v>80</v>
      </c>
      <c r="H219" s="19">
        <v>3</v>
      </c>
      <c r="I219" s="19">
        <v>14</v>
      </c>
      <c r="J219" s="19">
        <v>94</v>
      </c>
      <c r="K219" s="19">
        <v>123</v>
      </c>
      <c r="L219" s="19">
        <v>369</v>
      </c>
      <c r="M219" s="19" t="s">
        <v>73</v>
      </c>
      <c r="N219" s="19">
        <v>4000</v>
      </c>
      <c r="O219" s="19">
        <v>8000</v>
      </c>
      <c r="P219" s="19">
        <v>3250</v>
      </c>
      <c r="Q219" s="19" t="s">
        <v>57</v>
      </c>
      <c r="R219" s="19">
        <v>1625</v>
      </c>
      <c r="S219" s="19">
        <v>20000</v>
      </c>
      <c r="T219" s="19">
        <v>0.44</v>
      </c>
      <c r="U219" s="19">
        <v>4.5</v>
      </c>
      <c r="V219" s="19">
        <v>0.24</v>
      </c>
      <c r="W219" s="19">
        <v>63</v>
      </c>
      <c r="X219" s="93"/>
      <c r="Y219">
        <f t="shared" si="10"/>
        <v>50</v>
      </c>
      <c r="Z219" t="b">
        <f>IF(N219/G219&gt;=Auswahlhilfe!$C$8,TRUE,FALSE)</f>
        <v>1</v>
      </c>
      <c r="AA219" t="b">
        <f>IF(K219&gt;Auswahlhilfe!$C$7,TRUE,FALSE)</f>
        <v>1</v>
      </c>
      <c r="AB219" t="b">
        <f>IF(Auswahlhilfe!$C$17=F219,TRUE,FALSE)</f>
        <v>0</v>
      </c>
      <c r="AC219" t="b">
        <f>IFERROR(IF(FIND("P2",PGOptionList!D219)&gt;0,TRUE),FALSE)</f>
        <v>0</v>
      </c>
      <c r="AD219" t="b">
        <f>IFERROR(IF(FIND("P1",PGOptionList!D219)&gt;0,TRUE),FALSE)</f>
        <v>0</v>
      </c>
      <c r="AE219" t="b">
        <f>IFERROR(IF(FIND("P0",PGOptionList!D219)&gt;0,TRUE),FALSE)</f>
        <v>1</v>
      </c>
      <c r="AF219" t="b">
        <f>IF(AND(Z219,AA219,AB219,AC219,IF(C219=Auswahlhilfe!$L$7,TRUE,FALSE)),D219,FALSE)</f>
        <v>0</v>
      </c>
      <c r="AG219" t="b">
        <f>IF(AND(Z219,AA219,AB219,AD219,IF(C219=Auswahlhilfe!$L$17,TRUE,FALSE)),D219,FALSE)</f>
        <v>0</v>
      </c>
      <c r="AH219" t="b">
        <f>IF(AND(Z219,AA219,AB219,AE219,IF(C219=Auswahlhilfe!$L$17,TRUE,FALSE)),D219,FALSE)</f>
        <v>0</v>
      </c>
      <c r="AI219" t="s">
        <v>4817</v>
      </c>
      <c r="AJ219" s="90" t="str">
        <f t="shared" si="11"/>
        <v>mailto:info@oxni.ch?subject=Anfrage TB-090-080-S1-P0</v>
      </c>
    </row>
    <row r="220" spans="2:36" x14ac:dyDescent="0.2">
      <c r="B220" s="78" t="str">
        <f t="shared" si="9"/>
        <v/>
      </c>
      <c r="C220" s="19" t="s">
        <v>54</v>
      </c>
      <c r="D220" s="19" t="s">
        <v>521</v>
      </c>
      <c r="E220" s="19">
        <v>90</v>
      </c>
      <c r="F220" s="19" t="s">
        <v>58</v>
      </c>
      <c r="G220" s="19">
        <v>80</v>
      </c>
      <c r="H220" s="19">
        <v>3</v>
      </c>
      <c r="I220" s="19">
        <v>14</v>
      </c>
      <c r="J220" s="19">
        <v>94</v>
      </c>
      <c r="K220" s="19">
        <v>123</v>
      </c>
      <c r="L220" s="19">
        <v>369</v>
      </c>
      <c r="M220" s="19" t="s">
        <v>73</v>
      </c>
      <c r="N220" s="19">
        <v>4000</v>
      </c>
      <c r="O220" s="19">
        <v>8000</v>
      </c>
      <c r="P220" s="19">
        <v>3250</v>
      </c>
      <c r="Q220" s="19" t="s">
        <v>57</v>
      </c>
      <c r="R220" s="19">
        <v>1625</v>
      </c>
      <c r="S220" s="19">
        <v>20000</v>
      </c>
      <c r="T220" s="19">
        <v>0.44</v>
      </c>
      <c r="U220" s="19">
        <v>4.5</v>
      </c>
      <c r="V220" s="19">
        <v>0.24</v>
      </c>
      <c r="W220" s="19">
        <v>63</v>
      </c>
      <c r="X220" s="93"/>
      <c r="Y220">
        <f t="shared" si="10"/>
        <v>50</v>
      </c>
      <c r="Z220" t="b">
        <f>IF(N220/G220&gt;=Auswahlhilfe!$C$8,TRUE,FALSE)</f>
        <v>1</v>
      </c>
      <c r="AA220" t="b">
        <f>IF(K220&gt;Auswahlhilfe!$C$7,TRUE,FALSE)</f>
        <v>1</v>
      </c>
      <c r="AB220" t="b">
        <f>IF(Auswahlhilfe!$C$17=F220,TRUE,FALSE)</f>
        <v>1</v>
      </c>
      <c r="AC220" t="b">
        <f>IFERROR(IF(FIND("P2",PGOptionList!D220)&gt;0,TRUE),FALSE)</f>
        <v>0</v>
      </c>
      <c r="AD220" t="b">
        <f>IFERROR(IF(FIND("P1",PGOptionList!D220)&gt;0,TRUE),FALSE)</f>
        <v>0</v>
      </c>
      <c r="AE220" t="b">
        <f>IFERROR(IF(FIND("P0",PGOptionList!D220)&gt;0,TRUE),FALSE)</f>
        <v>1</v>
      </c>
      <c r="AF220" t="b">
        <f>IF(AND(Z220,AA220,AB220,AC220,IF(C220=Auswahlhilfe!$L$7,TRUE,FALSE)),D220,FALSE)</f>
        <v>0</v>
      </c>
      <c r="AG220" t="b">
        <f>IF(AND(Z220,AA220,AB220,AD220,IF(C220=Auswahlhilfe!$L$17,TRUE,FALSE)),D220,FALSE)</f>
        <v>0</v>
      </c>
      <c r="AH220" t="b">
        <f>IF(AND(Z220,AA220,AB220,AE220,IF(C220=Auswahlhilfe!$L$17,TRUE,FALSE)),D220,FALSE)</f>
        <v>0</v>
      </c>
      <c r="AI220" t="s">
        <v>4817</v>
      </c>
      <c r="AJ220" s="90" t="str">
        <f t="shared" si="11"/>
        <v>mailto:info@oxni.ch?subject=Anfrage TB-090-080-S2-P0</v>
      </c>
    </row>
    <row r="221" spans="2:36" x14ac:dyDescent="0.2">
      <c r="B221" s="78" t="str">
        <f t="shared" si="9"/>
        <v/>
      </c>
      <c r="C221" s="19" t="s">
        <v>54</v>
      </c>
      <c r="D221" s="19" t="s">
        <v>522</v>
      </c>
      <c r="E221" s="19">
        <v>90</v>
      </c>
      <c r="F221" s="19" t="s">
        <v>55</v>
      </c>
      <c r="G221" s="19">
        <v>80</v>
      </c>
      <c r="H221" s="19">
        <v>5</v>
      </c>
      <c r="I221" s="19">
        <v>14</v>
      </c>
      <c r="J221" s="19">
        <v>94</v>
      </c>
      <c r="K221" s="19">
        <v>123</v>
      </c>
      <c r="L221" s="19">
        <v>369</v>
      </c>
      <c r="M221" s="19" t="s">
        <v>73</v>
      </c>
      <c r="N221" s="19">
        <v>4000</v>
      </c>
      <c r="O221" s="19">
        <v>8000</v>
      </c>
      <c r="P221" s="19">
        <v>3250</v>
      </c>
      <c r="Q221" s="19" t="s">
        <v>57</v>
      </c>
      <c r="R221" s="19">
        <v>1625</v>
      </c>
      <c r="S221" s="19">
        <v>20000</v>
      </c>
      <c r="T221" s="19">
        <v>0.44</v>
      </c>
      <c r="U221" s="19">
        <v>4.5</v>
      </c>
      <c r="V221" s="19">
        <v>0.24</v>
      </c>
      <c r="W221" s="19">
        <v>63</v>
      </c>
      <c r="X221" s="93">
        <v>781</v>
      </c>
      <c r="Y221">
        <f t="shared" si="10"/>
        <v>50</v>
      </c>
      <c r="Z221" t="b">
        <f>IF(N221/G221&gt;=Auswahlhilfe!$C$8,TRUE,FALSE)</f>
        <v>1</v>
      </c>
      <c r="AA221" t="b">
        <f>IF(K221&gt;Auswahlhilfe!$C$7,TRUE,FALSE)</f>
        <v>1</v>
      </c>
      <c r="AB221" t="b">
        <f>IF(Auswahlhilfe!$C$17=F221,TRUE,FALSE)</f>
        <v>0</v>
      </c>
      <c r="AC221" t="b">
        <f>IFERROR(IF(FIND("P2",PGOptionList!D221)&gt;0,TRUE),FALSE)</f>
        <v>0</v>
      </c>
      <c r="AD221" t="b">
        <f>IFERROR(IF(FIND("P1",PGOptionList!D221)&gt;0,TRUE),FALSE)</f>
        <v>1</v>
      </c>
      <c r="AE221" t="b">
        <f>IFERROR(IF(FIND("P0",PGOptionList!D221)&gt;0,TRUE),FALSE)</f>
        <v>0</v>
      </c>
      <c r="AF221" t="b">
        <f>IF(AND(Z221,AA221,AB221,AC221,IF(C221=Auswahlhilfe!$L$7,TRUE,FALSE)),D221,FALSE)</f>
        <v>0</v>
      </c>
      <c r="AG221" t="b">
        <f>IF(AND(Z221,AA221,AB221,AD221,IF(C221=Auswahlhilfe!$L$17,TRUE,FALSE)),D221,FALSE)</f>
        <v>0</v>
      </c>
      <c r="AH221" t="b">
        <f>IF(AND(Z221,AA221,AB221,AE221,IF(C221=Auswahlhilfe!$L$17,TRUE,FALSE)),D221,FALSE)</f>
        <v>0</v>
      </c>
      <c r="AI221" t="s">
        <v>4817</v>
      </c>
      <c r="AJ221" s="90" t="str">
        <f t="shared" si="11"/>
        <v>mailto:info@oxni.ch?subject=Anfrage TB-090-080-S1-P1</v>
      </c>
    </row>
    <row r="222" spans="2:36" x14ac:dyDescent="0.2">
      <c r="B222" s="78" t="str">
        <f t="shared" si="9"/>
        <v/>
      </c>
      <c r="C222" s="19" t="s">
        <v>54</v>
      </c>
      <c r="D222" s="19" t="s">
        <v>523</v>
      </c>
      <c r="E222" s="19">
        <v>90</v>
      </c>
      <c r="F222" s="19" t="s">
        <v>58</v>
      </c>
      <c r="G222" s="19">
        <v>80</v>
      </c>
      <c r="H222" s="19">
        <v>5</v>
      </c>
      <c r="I222" s="19">
        <v>14</v>
      </c>
      <c r="J222" s="19">
        <v>94</v>
      </c>
      <c r="K222" s="19">
        <v>123</v>
      </c>
      <c r="L222" s="19">
        <v>369</v>
      </c>
      <c r="M222" s="19" t="s">
        <v>73</v>
      </c>
      <c r="N222" s="19">
        <v>4000</v>
      </c>
      <c r="O222" s="19">
        <v>8000</v>
      </c>
      <c r="P222" s="19">
        <v>3250</v>
      </c>
      <c r="Q222" s="19" t="s">
        <v>57</v>
      </c>
      <c r="R222" s="19">
        <v>1625</v>
      </c>
      <c r="S222" s="19">
        <v>20000</v>
      </c>
      <c r="T222" s="19">
        <v>0.44</v>
      </c>
      <c r="U222" s="19">
        <v>4.5</v>
      </c>
      <c r="V222" s="19">
        <v>0.24</v>
      </c>
      <c r="W222" s="19">
        <v>63</v>
      </c>
      <c r="X222" s="93">
        <v>781</v>
      </c>
      <c r="Y222">
        <f t="shared" si="10"/>
        <v>50</v>
      </c>
      <c r="Z222" t="b">
        <f>IF(N222/G222&gt;=Auswahlhilfe!$C$8,TRUE,FALSE)</f>
        <v>1</v>
      </c>
      <c r="AA222" t="b">
        <f>IF(K222&gt;Auswahlhilfe!$C$7,TRUE,FALSE)</f>
        <v>1</v>
      </c>
      <c r="AB222" t="b">
        <f>IF(Auswahlhilfe!$C$17=F222,TRUE,FALSE)</f>
        <v>1</v>
      </c>
      <c r="AC222" t="b">
        <f>IFERROR(IF(FIND("P2",PGOptionList!D222)&gt;0,TRUE),FALSE)</f>
        <v>0</v>
      </c>
      <c r="AD222" t="b">
        <f>IFERROR(IF(FIND("P1",PGOptionList!D222)&gt;0,TRUE),FALSE)</f>
        <v>1</v>
      </c>
      <c r="AE222" t="b">
        <f>IFERROR(IF(FIND("P0",PGOptionList!D222)&gt;0,TRUE),FALSE)</f>
        <v>0</v>
      </c>
      <c r="AF222" t="b">
        <f>IF(AND(Z222,AA222,AB222,AC222,IF(C222=Auswahlhilfe!$L$7,TRUE,FALSE)),D222,FALSE)</f>
        <v>0</v>
      </c>
      <c r="AG222" t="b">
        <f>IF(AND(Z222,AA222,AB222,AD222,IF(C222=Auswahlhilfe!$L$17,TRUE,FALSE)),D222,FALSE)</f>
        <v>0</v>
      </c>
      <c r="AH222" t="b">
        <f>IF(AND(Z222,AA222,AB222,AE222,IF(C222=Auswahlhilfe!$L$17,TRUE,FALSE)),D222,FALSE)</f>
        <v>0</v>
      </c>
      <c r="AI222" t="s">
        <v>4818</v>
      </c>
      <c r="AJ222" s="90" t="str">
        <f t="shared" si="11"/>
        <v>https://shop.oxni.ch/de/shop/motoren/planetengetriebe/tb-090-080-s2-p1</v>
      </c>
    </row>
    <row r="223" spans="2:36" x14ac:dyDescent="0.2">
      <c r="B223" s="78" t="str">
        <f t="shared" si="9"/>
        <v/>
      </c>
      <c r="C223" s="19" t="s">
        <v>54</v>
      </c>
      <c r="D223" s="19" t="s">
        <v>524</v>
      </c>
      <c r="E223" s="19">
        <v>90</v>
      </c>
      <c r="F223" s="19" t="s">
        <v>55</v>
      </c>
      <c r="G223" s="19">
        <v>80</v>
      </c>
      <c r="H223" s="19">
        <v>7</v>
      </c>
      <c r="I223" s="19">
        <v>14</v>
      </c>
      <c r="J223" s="19">
        <v>94</v>
      </c>
      <c r="K223" s="19">
        <v>123</v>
      </c>
      <c r="L223" s="19">
        <v>369</v>
      </c>
      <c r="M223" s="19" t="s">
        <v>73</v>
      </c>
      <c r="N223" s="19">
        <v>4000</v>
      </c>
      <c r="O223" s="19">
        <v>8000</v>
      </c>
      <c r="P223" s="19">
        <v>3250</v>
      </c>
      <c r="Q223" s="19" t="s">
        <v>57</v>
      </c>
      <c r="R223" s="19">
        <v>1625</v>
      </c>
      <c r="S223" s="19">
        <v>20000</v>
      </c>
      <c r="T223" s="19">
        <v>0.44</v>
      </c>
      <c r="U223" s="19">
        <v>4.5</v>
      </c>
      <c r="V223" s="19">
        <v>0.24</v>
      </c>
      <c r="W223" s="19">
        <v>63</v>
      </c>
      <c r="X223" s="93">
        <v>726</v>
      </c>
      <c r="Y223">
        <f t="shared" si="10"/>
        <v>50</v>
      </c>
      <c r="Z223" t="b">
        <f>IF(N223/G223&gt;=Auswahlhilfe!$C$8,TRUE,FALSE)</f>
        <v>1</v>
      </c>
      <c r="AA223" t="b">
        <f>IF(K223&gt;Auswahlhilfe!$C$7,TRUE,FALSE)</f>
        <v>1</v>
      </c>
      <c r="AB223" t="b">
        <f>IF(Auswahlhilfe!$C$17=F223,TRUE,FALSE)</f>
        <v>0</v>
      </c>
      <c r="AC223" t="b">
        <f>IFERROR(IF(FIND("P2",PGOptionList!D223)&gt;0,TRUE),FALSE)</f>
        <v>1</v>
      </c>
      <c r="AD223" t="b">
        <f>IFERROR(IF(FIND("P1",PGOptionList!D223)&gt;0,TRUE),FALSE)</f>
        <v>0</v>
      </c>
      <c r="AE223" t="b">
        <f>IFERROR(IF(FIND("P0",PGOptionList!D223)&gt;0,TRUE),FALSE)</f>
        <v>0</v>
      </c>
      <c r="AF223" t="b">
        <f>IF(AND(Z223,AA223,AB223,AC223,IF(C223=Auswahlhilfe!$L$7,TRUE,FALSE)),D223,FALSE)</f>
        <v>0</v>
      </c>
      <c r="AG223" t="b">
        <f>IF(AND(Z223,AA223,AB223,AD223,IF(C223=Auswahlhilfe!$L$17,TRUE,FALSE)),D223,FALSE)</f>
        <v>0</v>
      </c>
      <c r="AH223" t="b">
        <f>IF(AND(Z223,AA223,AB223,AE223,IF(C223=Auswahlhilfe!$L$17,TRUE,FALSE)),D223,FALSE)</f>
        <v>0</v>
      </c>
      <c r="AI223" t="s">
        <v>4817</v>
      </c>
      <c r="AJ223" s="90" t="str">
        <f t="shared" si="11"/>
        <v>mailto:info@oxni.ch?subject=Anfrage TB-090-080-S1-P2</v>
      </c>
    </row>
    <row r="224" spans="2:36" x14ac:dyDescent="0.2">
      <c r="B224" s="78" t="str">
        <f t="shared" si="9"/>
        <v/>
      </c>
      <c r="C224" s="19" t="s">
        <v>54</v>
      </c>
      <c r="D224" s="19" t="s">
        <v>525</v>
      </c>
      <c r="E224" s="19">
        <v>90</v>
      </c>
      <c r="F224" s="19" t="s">
        <v>58</v>
      </c>
      <c r="G224" s="19">
        <v>80</v>
      </c>
      <c r="H224" s="19">
        <v>7</v>
      </c>
      <c r="I224" s="19">
        <v>14</v>
      </c>
      <c r="J224" s="19">
        <v>94</v>
      </c>
      <c r="K224" s="19">
        <v>123</v>
      </c>
      <c r="L224" s="19">
        <v>369</v>
      </c>
      <c r="M224" s="19" t="s">
        <v>73</v>
      </c>
      <c r="N224" s="19">
        <v>4000</v>
      </c>
      <c r="O224" s="19">
        <v>8000</v>
      </c>
      <c r="P224" s="19">
        <v>3250</v>
      </c>
      <c r="Q224" s="19" t="s">
        <v>57</v>
      </c>
      <c r="R224" s="19">
        <v>1625</v>
      </c>
      <c r="S224" s="19">
        <v>20000</v>
      </c>
      <c r="T224" s="19">
        <v>0.44</v>
      </c>
      <c r="U224" s="19">
        <v>4.5</v>
      </c>
      <c r="V224" s="19">
        <v>0.24</v>
      </c>
      <c r="W224" s="19">
        <v>63</v>
      </c>
      <c r="X224" s="93">
        <v>726</v>
      </c>
      <c r="Y224">
        <f t="shared" si="10"/>
        <v>50</v>
      </c>
      <c r="Z224" t="b">
        <f>IF(N224/G224&gt;=Auswahlhilfe!$C$8,TRUE,FALSE)</f>
        <v>1</v>
      </c>
      <c r="AA224" t="b">
        <f>IF(K224&gt;Auswahlhilfe!$C$7,TRUE,FALSE)</f>
        <v>1</v>
      </c>
      <c r="AB224" t="b">
        <f>IF(Auswahlhilfe!$C$17=F224,TRUE,FALSE)</f>
        <v>1</v>
      </c>
      <c r="AC224" t="b">
        <f>IFERROR(IF(FIND("P2",PGOptionList!D224)&gt;0,TRUE),FALSE)</f>
        <v>1</v>
      </c>
      <c r="AD224" t="b">
        <f>IFERROR(IF(FIND("P1",PGOptionList!D224)&gt;0,TRUE),FALSE)</f>
        <v>0</v>
      </c>
      <c r="AE224" t="b">
        <f>IFERROR(IF(FIND("P0",PGOptionList!D224)&gt;0,TRUE),FALSE)</f>
        <v>0</v>
      </c>
      <c r="AF224" t="b">
        <f>IF(AND(Z224,AA224,AB224,AC224,IF(C224=Auswahlhilfe!$L$7,TRUE,FALSE)),D224,FALSE)</f>
        <v>0</v>
      </c>
      <c r="AG224" t="b">
        <f>IF(AND(Z224,AA224,AB224,AD224,IF(C224=Auswahlhilfe!$L$17,TRUE,FALSE)),D224,FALSE)</f>
        <v>0</v>
      </c>
      <c r="AH224" t="b">
        <f>IF(AND(Z224,AA224,AB224,AE224,IF(C224=Auswahlhilfe!$L$17,TRUE,FALSE)),D224,FALSE)</f>
        <v>0</v>
      </c>
      <c r="AI224" t="s">
        <v>4818</v>
      </c>
      <c r="AJ224" s="90" t="str">
        <f t="shared" si="11"/>
        <v>https://shop.oxni.ch/de/shop/motoren/planetengetriebe/tb-090-080-s2-p2</v>
      </c>
    </row>
    <row r="225" spans="2:36" x14ac:dyDescent="0.2">
      <c r="B225" s="78" t="str">
        <f t="shared" si="9"/>
        <v/>
      </c>
      <c r="C225" s="19" t="s">
        <v>54</v>
      </c>
      <c r="D225" s="19" t="s">
        <v>526</v>
      </c>
      <c r="E225" s="19">
        <v>90</v>
      </c>
      <c r="F225" s="19" t="s">
        <v>55</v>
      </c>
      <c r="G225" s="19">
        <v>70</v>
      </c>
      <c r="H225" s="19">
        <v>3</v>
      </c>
      <c r="I225" s="19">
        <v>14</v>
      </c>
      <c r="J225" s="19">
        <v>94</v>
      </c>
      <c r="K225" s="19">
        <v>140</v>
      </c>
      <c r="L225" s="19">
        <v>420</v>
      </c>
      <c r="M225" s="19" t="s">
        <v>70</v>
      </c>
      <c r="N225" s="19">
        <v>4000</v>
      </c>
      <c r="O225" s="19">
        <v>8000</v>
      </c>
      <c r="P225" s="19">
        <v>3250</v>
      </c>
      <c r="Q225" s="19" t="s">
        <v>57</v>
      </c>
      <c r="R225" s="19">
        <v>1625</v>
      </c>
      <c r="S225" s="19">
        <v>20000</v>
      </c>
      <c r="T225" s="19">
        <v>0.44</v>
      </c>
      <c r="U225" s="19">
        <v>4.5</v>
      </c>
      <c r="V225" s="19">
        <v>0.24</v>
      </c>
      <c r="W225" s="19">
        <v>63</v>
      </c>
      <c r="X225" s="93"/>
      <c r="Y225">
        <f t="shared" si="10"/>
        <v>57.142857142857146</v>
      </c>
      <c r="Z225" t="b">
        <f>IF(N225/G225&gt;=Auswahlhilfe!$C$8,TRUE,FALSE)</f>
        <v>1</v>
      </c>
      <c r="AA225" t="b">
        <f>IF(K225&gt;Auswahlhilfe!$C$7,TRUE,FALSE)</f>
        <v>1</v>
      </c>
      <c r="AB225" t="b">
        <f>IF(Auswahlhilfe!$C$17=F225,TRUE,FALSE)</f>
        <v>0</v>
      </c>
      <c r="AC225" t="b">
        <f>IFERROR(IF(FIND("P2",PGOptionList!D225)&gt;0,TRUE),FALSE)</f>
        <v>0</v>
      </c>
      <c r="AD225" t="b">
        <f>IFERROR(IF(FIND("P1",PGOptionList!D225)&gt;0,TRUE),FALSE)</f>
        <v>0</v>
      </c>
      <c r="AE225" t="b">
        <f>IFERROR(IF(FIND("P0",PGOptionList!D225)&gt;0,TRUE),FALSE)</f>
        <v>1</v>
      </c>
      <c r="AF225" t="b">
        <f>IF(AND(Z225,AA225,AB225,AC225,IF(C225=Auswahlhilfe!$L$7,TRUE,FALSE)),D225,FALSE)</f>
        <v>0</v>
      </c>
      <c r="AG225" t="b">
        <f>IF(AND(Z225,AA225,AB225,AD225,IF(C225=Auswahlhilfe!$L$17,TRUE,FALSE)),D225,FALSE)</f>
        <v>0</v>
      </c>
      <c r="AH225" t="b">
        <f>IF(AND(Z225,AA225,AB225,AE225,IF(C225=Auswahlhilfe!$L$17,TRUE,FALSE)),D225,FALSE)</f>
        <v>0</v>
      </c>
      <c r="AI225" t="s">
        <v>4817</v>
      </c>
      <c r="AJ225" s="90" t="str">
        <f t="shared" si="11"/>
        <v>mailto:info@oxni.ch?subject=Anfrage TB-090-070-S1-P0</v>
      </c>
    </row>
    <row r="226" spans="2:36" x14ac:dyDescent="0.2">
      <c r="B226" s="78" t="str">
        <f t="shared" si="9"/>
        <v/>
      </c>
      <c r="C226" s="19" t="s">
        <v>54</v>
      </c>
      <c r="D226" s="19" t="s">
        <v>527</v>
      </c>
      <c r="E226" s="19">
        <v>90</v>
      </c>
      <c r="F226" s="19" t="s">
        <v>58</v>
      </c>
      <c r="G226" s="19">
        <v>70</v>
      </c>
      <c r="H226" s="19">
        <v>3</v>
      </c>
      <c r="I226" s="19">
        <v>14</v>
      </c>
      <c r="J226" s="19">
        <v>94</v>
      </c>
      <c r="K226" s="19">
        <v>140</v>
      </c>
      <c r="L226" s="19">
        <v>420</v>
      </c>
      <c r="M226" s="19" t="s">
        <v>70</v>
      </c>
      <c r="N226" s="19">
        <v>4000</v>
      </c>
      <c r="O226" s="19">
        <v>8000</v>
      </c>
      <c r="P226" s="19">
        <v>3250</v>
      </c>
      <c r="Q226" s="19" t="s">
        <v>57</v>
      </c>
      <c r="R226" s="19">
        <v>1625</v>
      </c>
      <c r="S226" s="19">
        <v>20000</v>
      </c>
      <c r="T226" s="19">
        <v>0.44</v>
      </c>
      <c r="U226" s="19">
        <v>4.5</v>
      </c>
      <c r="V226" s="19">
        <v>0.24</v>
      </c>
      <c r="W226" s="19">
        <v>63</v>
      </c>
      <c r="X226" s="93"/>
      <c r="Y226">
        <f t="shared" si="10"/>
        <v>57.142857142857146</v>
      </c>
      <c r="Z226" t="b">
        <f>IF(N226/G226&gt;=Auswahlhilfe!$C$8,TRUE,FALSE)</f>
        <v>1</v>
      </c>
      <c r="AA226" t="b">
        <f>IF(K226&gt;Auswahlhilfe!$C$7,TRUE,FALSE)</f>
        <v>1</v>
      </c>
      <c r="AB226" t="b">
        <f>IF(Auswahlhilfe!$C$17=F226,TRUE,FALSE)</f>
        <v>1</v>
      </c>
      <c r="AC226" t="b">
        <f>IFERROR(IF(FIND("P2",PGOptionList!D226)&gt;0,TRUE),FALSE)</f>
        <v>0</v>
      </c>
      <c r="AD226" t="b">
        <f>IFERROR(IF(FIND("P1",PGOptionList!D226)&gt;0,TRUE),FALSE)</f>
        <v>0</v>
      </c>
      <c r="AE226" t="b">
        <f>IFERROR(IF(FIND("P0",PGOptionList!D226)&gt;0,TRUE),FALSE)</f>
        <v>1</v>
      </c>
      <c r="AF226" t="b">
        <f>IF(AND(Z226,AA226,AB226,AC226,IF(C226=Auswahlhilfe!$L$7,TRUE,FALSE)),D226,FALSE)</f>
        <v>0</v>
      </c>
      <c r="AG226" t="b">
        <f>IF(AND(Z226,AA226,AB226,AD226,IF(C226=Auswahlhilfe!$L$17,TRUE,FALSE)),D226,FALSE)</f>
        <v>0</v>
      </c>
      <c r="AH226" t="b">
        <f>IF(AND(Z226,AA226,AB226,AE226,IF(C226=Auswahlhilfe!$L$17,TRUE,FALSE)),D226,FALSE)</f>
        <v>0</v>
      </c>
      <c r="AI226" t="s">
        <v>4817</v>
      </c>
      <c r="AJ226" s="90" t="str">
        <f t="shared" si="11"/>
        <v>mailto:info@oxni.ch?subject=Anfrage TB-090-070-S2-P0</v>
      </c>
    </row>
    <row r="227" spans="2:36" x14ac:dyDescent="0.2">
      <c r="B227" s="78" t="str">
        <f t="shared" si="9"/>
        <v/>
      </c>
      <c r="C227" s="19" t="s">
        <v>54</v>
      </c>
      <c r="D227" s="19" t="s">
        <v>528</v>
      </c>
      <c r="E227" s="19">
        <v>90</v>
      </c>
      <c r="F227" s="19" t="s">
        <v>55</v>
      </c>
      <c r="G227" s="19">
        <v>70</v>
      </c>
      <c r="H227" s="19">
        <v>5</v>
      </c>
      <c r="I227" s="19">
        <v>14</v>
      </c>
      <c r="J227" s="19">
        <v>94</v>
      </c>
      <c r="K227" s="19">
        <v>140</v>
      </c>
      <c r="L227" s="19">
        <v>420</v>
      </c>
      <c r="M227" s="19" t="s">
        <v>70</v>
      </c>
      <c r="N227" s="19">
        <v>4000</v>
      </c>
      <c r="O227" s="19">
        <v>8000</v>
      </c>
      <c r="P227" s="19">
        <v>3250</v>
      </c>
      <c r="Q227" s="19" t="s">
        <v>57</v>
      </c>
      <c r="R227" s="19">
        <v>1625</v>
      </c>
      <c r="S227" s="19">
        <v>20000</v>
      </c>
      <c r="T227" s="19">
        <v>0.44</v>
      </c>
      <c r="U227" s="19">
        <v>4.5</v>
      </c>
      <c r="V227" s="19">
        <v>0.24</v>
      </c>
      <c r="W227" s="19">
        <v>63</v>
      </c>
      <c r="X227" s="93">
        <v>781</v>
      </c>
      <c r="Y227">
        <f t="shared" si="10"/>
        <v>57.142857142857146</v>
      </c>
      <c r="Z227" t="b">
        <f>IF(N227/G227&gt;=Auswahlhilfe!$C$8,TRUE,FALSE)</f>
        <v>1</v>
      </c>
      <c r="AA227" t="b">
        <f>IF(K227&gt;Auswahlhilfe!$C$7,TRUE,FALSE)</f>
        <v>1</v>
      </c>
      <c r="AB227" t="b">
        <f>IF(Auswahlhilfe!$C$17=F227,TRUE,FALSE)</f>
        <v>0</v>
      </c>
      <c r="AC227" t="b">
        <f>IFERROR(IF(FIND("P2",PGOptionList!D227)&gt;0,TRUE),FALSE)</f>
        <v>0</v>
      </c>
      <c r="AD227" t="b">
        <f>IFERROR(IF(FIND("P1",PGOptionList!D227)&gt;0,TRUE),FALSE)</f>
        <v>1</v>
      </c>
      <c r="AE227" t="b">
        <f>IFERROR(IF(FIND("P0",PGOptionList!D227)&gt;0,TRUE),FALSE)</f>
        <v>0</v>
      </c>
      <c r="AF227" t="b">
        <f>IF(AND(Z227,AA227,AB227,AC227,IF(C227=Auswahlhilfe!$L$7,TRUE,FALSE)),D227,FALSE)</f>
        <v>0</v>
      </c>
      <c r="AG227" t="b">
        <f>IF(AND(Z227,AA227,AB227,AD227,IF(C227=Auswahlhilfe!$L$17,TRUE,FALSE)),D227,FALSE)</f>
        <v>0</v>
      </c>
      <c r="AH227" t="b">
        <f>IF(AND(Z227,AA227,AB227,AE227,IF(C227=Auswahlhilfe!$L$17,TRUE,FALSE)),D227,FALSE)</f>
        <v>0</v>
      </c>
      <c r="AI227" t="s">
        <v>4817</v>
      </c>
      <c r="AJ227" s="90" t="str">
        <f t="shared" si="11"/>
        <v>mailto:info@oxni.ch?subject=Anfrage TB-090-070-S1-P1</v>
      </c>
    </row>
    <row r="228" spans="2:36" x14ac:dyDescent="0.2">
      <c r="B228" s="78" t="str">
        <f t="shared" si="9"/>
        <v/>
      </c>
      <c r="C228" s="19" t="s">
        <v>54</v>
      </c>
      <c r="D228" s="19" t="s">
        <v>529</v>
      </c>
      <c r="E228" s="19">
        <v>90</v>
      </c>
      <c r="F228" s="19" t="s">
        <v>58</v>
      </c>
      <c r="G228" s="19">
        <v>70</v>
      </c>
      <c r="H228" s="19">
        <v>5</v>
      </c>
      <c r="I228" s="19">
        <v>14</v>
      </c>
      <c r="J228" s="19">
        <v>94</v>
      </c>
      <c r="K228" s="19">
        <v>140</v>
      </c>
      <c r="L228" s="19">
        <v>420</v>
      </c>
      <c r="M228" s="19" t="s">
        <v>70</v>
      </c>
      <c r="N228" s="19">
        <v>4000</v>
      </c>
      <c r="O228" s="19">
        <v>8000</v>
      </c>
      <c r="P228" s="19">
        <v>3250</v>
      </c>
      <c r="Q228" s="19" t="s">
        <v>57</v>
      </c>
      <c r="R228" s="19">
        <v>1625</v>
      </c>
      <c r="S228" s="19">
        <v>20000</v>
      </c>
      <c r="T228" s="19">
        <v>0.44</v>
      </c>
      <c r="U228" s="19">
        <v>4.5</v>
      </c>
      <c r="V228" s="19">
        <v>0.24</v>
      </c>
      <c r="W228" s="19">
        <v>63</v>
      </c>
      <c r="X228" s="93">
        <v>781</v>
      </c>
      <c r="Y228">
        <f t="shared" si="10"/>
        <v>57.142857142857146</v>
      </c>
      <c r="Z228" t="b">
        <f>IF(N228/G228&gt;=Auswahlhilfe!$C$8,TRUE,FALSE)</f>
        <v>1</v>
      </c>
      <c r="AA228" t="b">
        <f>IF(K228&gt;Auswahlhilfe!$C$7,TRUE,FALSE)</f>
        <v>1</v>
      </c>
      <c r="AB228" t="b">
        <f>IF(Auswahlhilfe!$C$17=F228,TRUE,FALSE)</f>
        <v>1</v>
      </c>
      <c r="AC228" t="b">
        <f>IFERROR(IF(FIND("P2",PGOptionList!D228)&gt;0,TRUE),FALSE)</f>
        <v>0</v>
      </c>
      <c r="AD228" t="b">
        <f>IFERROR(IF(FIND("P1",PGOptionList!D228)&gt;0,TRUE),FALSE)</f>
        <v>1</v>
      </c>
      <c r="AE228" t="b">
        <f>IFERROR(IF(FIND("P0",PGOptionList!D228)&gt;0,TRUE),FALSE)</f>
        <v>0</v>
      </c>
      <c r="AF228" t="b">
        <f>IF(AND(Z228,AA228,AB228,AC228,IF(C228=Auswahlhilfe!$L$7,TRUE,FALSE)),D228,FALSE)</f>
        <v>0</v>
      </c>
      <c r="AG228" t="b">
        <f>IF(AND(Z228,AA228,AB228,AD228,IF(C228=Auswahlhilfe!$L$17,TRUE,FALSE)),D228,FALSE)</f>
        <v>0</v>
      </c>
      <c r="AH228" t="b">
        <f>IF(AND(Z228,AA228,AB228,AE228,IF(C228=Auswahlhilfe!$L$17,TRUE,FALSE)),D228,FALSE)</f>
        <v>0</v>
      </c>
      <c r="AI228" t="s">
        <v>4818</v>
      </c>
      <c r="AJ228" s="90" t="str">
        <f t="shared" si="11"/>
        <v>https://shop.oxni.ch/de/shop/motoren/planetengetriebe/tb-090-070-s2-p1</v>
      </c>
    </row>
    <row r="229" spans="2:36" x14ac:dyDescent="0.2">
      <c r="B229" s="78" t="str">
        <f t="shared" si="9"/>
        <v/>
      </c>
      <c r="C229" s="19" t="s">
        <v>54</v>
      </c>
      <c r="D229" s="19" t="s">
        <v>530</v>
      </c>
      <c r="E229" s="19">
        <v>90</v>
      </c>
      <c r="F229" s="19" t="s">
        <v>55</v>
      </c>
      <c r="G229" s="19">
        <v>70</v>
      </c>
      <c r="H229" s="19">
        <v>7</v>
      </c>
      <c r="I229" s="19">
        <v>14</v>
      </c>
      <c r="J229" s="19">
        <v>94</v>
      </c>
      <c r="K229" s="19">
        <v>140</v>
      </c>
      <c r="L229" s="19">
        <v>420</v>
      </c>
      <c r="M229" s="19" t="s">
        <v>70</v>
      </c>
      <c r="N229" s="19">
        <v>4000</v>
      </c>
      <c r="O229" s="19">
        <v>8000</v>
      </c>
      <c r="P229" s="19">
        <v>3250</v>
      </c>
      <c r="Q229" s="19" t="s">
        <v>57</v>
      </c>
      <c r="R229" s="19">
        <v>1625</v>
      </c>
      <c r="S229" s="19">
        <v>20000</v>
      </c>
      <c r="T229" s="19">
        <v>0.44</v>
      </c>
      <c r="U229" s="19">
        <v>4.5</v>
      </c>
      <c r="V229" s="19">
        <v>0.24</v>
      </c>
      <c r="W229" s="19">
        <v>63</v>
      </c>
      <c r="X229" s="93">
        <v>726</v>
      </c>
      <c r="Y229">
        <f t="shared" si="10"/>
        <v>57.142857142857146</v>
      </c>
      <c r="Z229" t="b">
        <f>IF(N229/G229&gt;=Auswahlhilfe!$C$8,TRUE,FALSE)</f>
        <v>1</v>
      </c>
      <c r="AA229" t="b">
        <f>IF(K229&gt;Auswahlhilfe!$C$7,TRUE,FALSE)</f>
        <v>1</v>
      </c>
      <c r="AB229" t="b">
        <f>IF(Auswahlhilfe!$C$17=F229,TRUE,FALSE)</f>
        <v>0</v>
      </c>
      <c r="AC229" t="b">
        <f>IFERROR(IF(FIND("P2",PGOptionList!D229)&gt;0,TRUE),FALSE)</f>
        <v>1</v>
      </c>
      <c r="AD229" t="b">
        <f>IFERROR(IF(FIND("P1",PGOptionList!D229)&gt;0,TRUE),FALSE)</f>
        <v>0</v>
      </c>
      <c r="AE229" t="b">
        <f>IFERROR(IF(FIND("P0",PGOptionList!D229)&gt;0,TRUE),FALSE)</f>
        <v>0</v>
      </c>
      <c r="AF229" t="b">
        <f>IF(AND(Z229,AA229,AB229,AC229,IF(C229=Auswahlhilfe!$L$7,TRUE,FALSE)),D229,FALSE)</f>
        <v>0</v>
      </c>
      <c r="AG229" t="b">
        <f>IF(AND(Z229,AA229,AB229,AD229,IF(C229=Auswahlhilfe!$L$17,TRUE,FALSE)),D229,FALSE)</f>
        <v>0</v>
      </c>
      <c r="AH229" t="b">
        <f>IF(AND(Z229,AA229,AB229,AE229,IF(C229=Auswahlhilfe!$L$17,TRUE,FALSE)),D229,FALSE)</f>
        <v>0</v>
      </c>
      <c r="AI229" t="s">
        <v>4817</v>
      </c>
      <c r="AJ229" s="90" t="str">
        <f t="shared" si="11"/>
        <v>mailto:info@oxni.ch?subject=Anfrage TB-090-070-S1-P2</v>
      </c>
    </row>
    <row r="230" spans="2:36" x14ac:dyDescent="0.2">
      <c r="B230" s="78" t="str">
        <f t="shared" si="9"/>
        <v/>
      </c>
      <c r="C230" s="19" t="s">
        <v>54</v>
      </c>
      <c r="D230" s="19" t="s">
        <v>531</v>
      </c>
      <c r="E230" s="19">
        <v>90</v>
      </c>
      <c r="F230" s="19" t="s">
        <v>58</v>
      </c>
      <c r="G230" s="19">
        <v>70</v>
      </c>
      <c r="H230" s="19">
        <v>7</v>
      </c>
      <c r="I230" s="19">
        <v>14</v>
      </c>
      <c r="J230" s="19">
        <v>94</v>
      </c>
      <c r="K230" s="19">
        <v>140</v>
      </c>
      <c r="L230" s="19">
        <v>420</v>
      </c>
      <c r="M230" s="19" t="s">
        <v>70</v>
      </c>
      <c r="N230" s="19">
        <v>4000</v>
      </c>
      <c r="O230" s="19">
        <v>8000</v>
      </c>
      <c r="P230" s="19">
        <v>3250</v>
      </c>
      <c r="Q230" s="19" t="s">
        <v>57</v>
      </c>
      <c r="R230" s="19">
        <v>1625</v>
      </c>
      <c r="S230" s="19">
        <v>20000</v>
      </c>
      <c r="T230" s="19">
        <v>0.44</v>
      </c>
      <c r="U230" s="19">
        <v>4.5</v>
      </c>
      <c r="V230" s="19">
        <v>0.24</v>
      </c>
      <c r="W230" s="19">
        <v>63</v>
      </c>
      <c r="X230" s="93">
        <v>726</v>
      </c>
      <c r="Y230">
        <f t="shared" si="10"/>
        <v>57.142857142857146</v>
      </c>
      <c r="Z230" t="b">
        <f>IF(N230/G230&gt;=Auswahlhilfe!$C$8,TRUE,FALSE)</f>
        <v>1</v>
      </c>
      <c r="AA230" t="b">
        <f>IF(K230&gt;Auswahlhilfe!$C$7,TRUE,FALSE)</f>
        <v>1</v>
      </c>
      <c r="AB230" t="b">
        <f>IF(Auswahlhilfe!$C$17=F230,TRUE,FALSE)</f>
        <v>1</v>
      </c>
      <c r="AC230" t="b">
        <f>IFERROR(IF(FIND("P2",PGOptionList!D230)&gt;0,TRUE),FALSE)</f>
        <v>1</v>
      </c>
      <c r="AD230" t="b">
        <f>IFERROR(IF(FIND("P1",PGOptionList!D230)&gt;0,TRUE),FALSE)</f>
        <v>0</v>
      </c>
      <c r="AE230" t="b">
        <f>IFERROR(IF(FIND("P0",PGOptionList!D230)&gt;0,TRUE),FALSE)</f>
        <v>0</v>
      </c>
      <c r="AF230" t="b">
        <f>IF(AND(Z230,AA230,AB230,AC230,IF(C230=Auswahlhilfe!$L$7,TRUE,FALSE)),D230,FALSE)</f>
        <v>0</v>
      </c>
      <c r="AG230" t="b">
        <f>IF(AND(Z230,AA230,AB230,AD230,IF(C230=Auswahlhilfe!$L$17,TRUE,FALSE)),D230,FALSE)</f>
        <v>0</v>
      </c>
      <c r="AH230" t="b">
        <f>IF(AND(Z230,AA230,AB230,AE230,IF(C230=Auswahlhilfe!$L$17,TRUE,FALSE)),D230,FALSE)</f>
        <v>0</v>
      </c>
      <c r="AI230" t="s">
        <v>4818</v>
      </c>
      <c r="AJ230" s="90" t="str">
        <f t="shared" si="11"/>
        <v>https://shop.oxni.ch/de/shop/motoren/planetengetriebe/tb-090-070-s2-p2</v>
      </c>
    </row>
    <row r="231" spans="2:36" x14ac:dyDescent="0.2">
      <c r="B231" s="78" t="str">
        <f t="shared" si="9"/>
        <v/>
      </c>
      <c r="C231" s="19" t="s">
        <v>54</v>
      </c>
      <c r="D231" s="19" t="s">
        <v>532</v>
      </c>
      <c r="E231" s="19">
        <v>90</v>
      </c>
      <c r="F231" s="19" t="s">
        <v>55</v>
      </c>
      <c r="G231" s="19">
        <v>60</v>
      </c>
      <c r="H231" s="19">
        <v>3</v>
      </c>
      <c r="I231" s="19">
        <v>14</v>
      </c>
      <c r="J231" s="19">
        <v>94</v>
      </c>
      <c r="K231" s="19">
        <v>148</v>
      </c>
      <c r="L231" s="19">
        <v>444</v>
      </c>
      <c r="M231" s="19" t="s">
        <v>72</v>
      </c>
      <c r="N231" s="19">
        <v>4000</v>
      </c>
      <c r="O231" s="19">
        <v>8000</v>
      </c>
      <c r="P231" s="19">
        <v>3250</v>
      </c>
      <c r="Q231" s="19" t="s">
        <v>57</v>
      </c>
      <c r="R231" s="19">
        <v>1625</v>
      </c>
      <c r="S231" s="19">
        <v>20000</v>
      </c>
      <c r="T231" s="19">
        <v>0.44</v>
      </c>
      <c r="U231" s="19">
        <v>4.5</v>
      </c>
      <c r="V231" s="19">
        <v>0.24</v>
      </c>
      <c r="W231" s="19">
        <v>63</v>
      </c>
      <c r="X231" s="93"/>
      <c r="Y231">
        <f t="shared" si="10"/>
        <v>66.666666666666671</v>
      </c>
      <c r="Z231" t="b">
        <f>IF(N231/G231&gt;=Auswahlhilfe!$C$8,TRUE,FALSE)</f>
        <v>1</v>
      </c>
      <c r="AA231" t="b">
        <f>IF(K231&gt;Auswahlhilfe!$C$7,TRUE,FALSE)</f>
        <v>1</v>
      </c>
      <c r="AB231" t="b">
        <f>IF(Auswahlhilfe!$C$17=F231,TRUE,FALSE)</f>
        <v>0</v>
      </c>
      <c r="AC231" t="b">
        <f>IFERROR(IF(FIND("P2",PGOptionList!D231)&gt;0,TRUE),FALSE)</f>
        <v>0</v>
      </c>
      <c r="AD231" t="b">
        <f>IFERROR(IF(FIND("P1",PGOptionList!D231)&gt;0,TRUE),FALSE)</f>
        <v>0</v>
      </c>
      <c r="AE231" t="b">
        <f>IFERROR(IF(FIND("P0",PGOptionList!D231)&gt;0,TRUE),FALSE)</f>
        <v>1</v>
      </c>
      <c r="AF231" t="b">
        <f>IF(AND(Z231,AA231,AB231,AC231,IF(C231=Auswahlhilfe!$L$7,TRUE,FALSE)),D231,FALSE)</f>
        <v>0</v>
      </c>
      <c r="AG231" t="b">
        <f>IF(AND(Z231,AA231,AB231,AD231,IF(C231=Auswahlhilfe!$L$17,TRUE,FALSE)),D231,FALSE)</f>
        <v>0</v>
      </c>
      <c r="AH231" t="b">
        <f>IF(AND(Z231,AA231,AB231,AE231,IF(C231=Auswahlhilfe!$L$17,TRUE,FALSE)),D231,FALSE)</f>
        <v>0</v>
      </c>
      <c r="AI231" t="s">
        <v>4817</v>
      </c>
      <c r="AJ231" s="90" t="str">
        <f t="shared" si="11"/>
        <v>mailto:info@oxni.ch?subject=Anfrage TB-090-060-S1-P0</v>
      </c>
    </row>
    <row r="232" spans="2:36" x14ac:dyDescent="0.2">
      <c r="B232" s="78" t="str">
        <f t="shared" si="9"/>
        <v/>
      </c>
      <c r="C232" s="19" t="s">
        <v>54</v>
      </c>
      <c r="D232" s="19" t="s">
        <v>533</v>
      </c>
      <c r="E232" s="19">
        <v>90</v>
      </c>
      <c r="F232" s="19" t="s">
        <v>58</v>
      </c>
      <c r="G232" s="19">
        <v>60</v>
      </c>
      <c r="H232" s="19">
        <v>3</v>
      </c>
      <c r="I232" s="19">
        <v>14</v>
      </c>
      <c r="J232" s="19">
        <v>94</v>
      </c>
      <c r="K232" s="19">
        <v>148</v>
      </c>
      <c r="L232" s="19">
        <v>444</v>
      </c>
      <c r="M232" s="19" t="s">
        <v>72</v>
      </c>
      <c r="N232" s="19">
        <v>4000</v>
      </c>
      <c r="O232" s="19">
        <v>8000</v>
      </c>
      <c r="P232" s="19">
        <v>3250</v>
      </c>
      <c r="Q232" s="19" t="s">
        <v>57</v>
      </c>
      <c r="R232" s="19">
        <v>1625</v>
      </c>
      <c r="S232" s="19">
        <v>20000</v>
      </c>
      <c r="T232" s="19">
        <v>0.44</v>
      </c>
      <c r="U232" s="19">
        <v>4.5</v>
      </c>
      <c r="V232" s="19">
        <v>0.24</v>
      </c>
      <c r="W232" s="19">
        <v>63</v>
      </c>
      <c r="X232" s="93"/>
      <c r="Y232">
        <f t="shared" si="10"/>
        <v>66.666666666666671</v>
      </c>
      <c r="Z232" t="b">
        <f>IF(N232/G232&gt;=Auswahlhilfe!$C$8,TRUE,FALSE)</f>
        <v>1</v>
      </c>
      <c r="AA232" t="b">
        <f>IF(K232&gt;Auswahlhilfe!$C$7,TRUE,FALSE)</f>
        <v>1</v>
      </c>
      <c r="AB232" t="b">
        <f>IF(Auswahlhilfe!$C$17=F232,TRUE,FALSE)</f>
        <v>1</v>
      </c>
      <c r="AC232" t="b">
        <f>IFERROR(IF(FIND("P2",PGOptionList!D232)&gt;0,TRUE),FALSE)</f>
        <v>0</v>
      </c>
      <c r="AD232" t="b">
        <f>IFERROR(IF(FIND("P1",PGOptionList!D232)&gt;0,TRUE),FALSE)</f>
        <v>0</v>
      </c>
      <c r="AE232" t="b">
        <f>IFERROR(IF(FIND("P0",PGOptionList!D232)&gt;0,TRUE),FALSE)</f>
        <v>1</v>
      </c>
      <c r="AF232" t="b">
        <f>IF(AND(Z232,AA232,AB232,AC232,IF(C232=Auswahlhilfe!$L$7,TRUE,FALSE)),D232,FALSE)</f>
        <v>0</v>
      </c>
      <c r="AG232" t="b">
        <f>IF(AND(Z232,AA232,AB232,AD232,IF(C232=Auswahlhilfe!$L$17,TRUE,FALSE)),D232,FALSE)</f>
        <v>0</v>
      </c>
      <c r="AH232" t="b">
        <f>IF(AND(Z232,AA232,AB232,AE232,IF(C232=Auswahlhilfe!$L$17,TRUE,FALSE)),D232,FALSE)</f>
        <v>0</v>
      </c>
      <c r="AI232" t="s">
        <v>4817</v>
      </c>
      <c r="AJ232" s="90" t="str">
        <f t="shared" si="11"/>
        <v>mailto:info@oxni.ch?subject=Anfrage TB-090-060-S2-P0</v>
      </c>
    </row>
    <row r="233" spans="2:36" x14ac:dyDescent="0.2">
      <c r="B233" s="78" t="str">
        <f t="shared" si="9"/>
        <v/>
      </c>
      <c r="C233" s="19" t="s">
        <v>54</v>
      </c>
      <c r="D233" s="19" t="s">
        <v>534</v>
      </c>
      <c r="E233" s="19">
        <v>90</v>
      </c>
      <c r="F233" s="19" t="s">
        <v>55</v>
      </c>
      <c r="G233" s="19">
        <v>60</v>
      </c>
      <c r="H233" s="19">
        <v>5</v>
      </c>
      <c r="I233" s="19">
        <v>14</v>
      </c>
      <c r="J233" s="19">
        <v>94</v>
      </c>
      <c r="K233" s="19">
        <v>148</v>
      </c>
      <c r="L233" s="19">
        <v>444</v>
      </c>
      <c r="M233" s="19" t="s">
        <v>72</v>
      </c>
      <c r="N233" s="19">
        <v>4000</v>
      </c>
      <c r="O233" s="19">
        <v>8000</v>
      </c>
      <c r="P233" s="19">
        <v>3250</v>
      </c>
      <c r="Q233" s="19" t="s">
        <v>57</v>
      </c>
      <c r="R233" s="19">
        <v>1625</v>
      </c>
      <c r="S233" s="19">
        <v>20000</v>
      </c>
      <c r="T233" s="19">
        <v>0.44</v>
      </c>
      <c r="U233" s="19">
        <v>4.5</v>
      </c>
      <c r="V233" s="19">
        <v>0.24</v>
      </c>
      <c r="W233" s="19">
        <v>63</v>
      </c>
      <c r="X233" s="93">
        <v>781</v>
      </c>
      <c r="Y233">
        <f t="shared" si="10"/>
        <v>66.666666666666671</v>
      </c>
      <c r="Z233" t="b">
        <f>IF(N233/G233&gt;=Auswahlhilfe!$C$8,TRUE,FALSE)</f>
        <v>1</v>
      </c>
      <c r="AA233" t="b">
        <f>IF(K233&gt;Auswahlhilfe!$C$7,TRUE,FALSE)</f>
        <v>1</v>
      </c>
      <c r="AB233" t="b">
        <f>IF(Auswahlhilfe!$C$17=F233,TRUE,FALSE)</f>
        <v>0</v>
      </c>
      <c r="AC233" t="b">
        <f>IFERROR(IF(FIND("P2",PGOptionList!D233)&gt;0,TRUE),FALSE)</f>
        <v>0</v>
      </c>
      <c r="AD233" t="b">
        <f>IFERROR(IF(FIND("P1",PGOptionList!D233)&gt;0,TRUE),FALSE)</f>
        <v>1</v>
      </c>
      <c r="AE233" t="b">
        <f>IFERROR(IF(FIND("P0",PGOptionList!D233)&gt;0,TRUE),FALSE)</f>
        <v>0</v>
      </c>
      <c r="AF233" t="b">
        <f>IF(AND(Z233,AA233,AB233,AC233,IF(C233=Auswahlhilfe!$L$7,TRUE,FALSE)),D233,FALSE)</f>
        <v>0</v>
      </c>
      <c r="AG233" t="b">
        <f>IF(AND(Z233,AA233,AB233,AD233,IF(C233=Auswahlhilfe!$L$17,TRUE,FALSE)),D233,FALSE)</f>
        <v>0</v>
      </c>
      <c r="AH233" t="b">
        <f>IF(AND(Z233,AA233,AB233,AE233,IF(C233=Auswahlhilfe!$L$17,TRUE,FALSE)),D233,FALSE)</f>
        <v>0</v>
      </c>
      <c r="AI233" t="s">
        <v>4817</v>
      </c>
      <c r="AJ233" s="90" t="str">
        <f t="shared" si="11"/>
        <v>mailto:info@oxni.ch?subject=Anfrage TB-090-060-S1-P1</v>
      </c>
    </row>
    <row r="234" spans="2:36" x14ac:dyDescent="0.2">
      <c r="B234" s="78" t="str">
        <f t="shared" si="9"/>
        <v/>
      </c>
      <c r="C234" s="19" t="s">
        <v>54</v>
      </c>
      <c r="D234" s="19" t="s">
        <v>535</v>
      </c>
      <c r="E234" s="19">
        <v>90</v>
      </c>
      <c r="F234" s="19" t="s">
        <v>58</v>
      </c>
      <c r="G234" s="19">
        <v>60</v>
      </c>
      <c r="H234" s="19">
        <v>5</v>
      </c>
      <c r="I234" s="19">
        <v>14</v>
      </c>
      <c r="J234" s="19">
        <v>94</v>
      </c>
      <c r="K234" s="19">
        <v>148</v>
      </c>
      <c r="L234" s="19">
        <v>444</v>
      </c>
      <c r="M234" s="19" t="s">
        <v>72</v>
      </c>
      <c r="N234" s="19">
        <v>4000</v>
      </c>
      <c r="O234" s="19">
        <v>8000</v>
      </c>
      <c r="P234" s="19">
        <v>3250</v>
      </c>
      <c r="Q234" s="19" t="s">
        <v>57</v>
      </c>
      <c r="R234" s="19">
        <v>1625</v>
      </c>
      <c r="S234" s="19">
        <v>20000</v>
      </c>
      <c r="T234" s="19">
        <v>0.44</v>
      </c>
      <c r="U234" s="19">
        <v>4.5</v>
      </c>
      <c r="V234" s="19">
        <v>0.24</v>
      </c>
      <c r="W234" s="19">
        <v>63</v>
      </c>
      <c r="X234" s="93">
        <v>781</v>
      </c>
      <c r="Y234">
        <f t="shared" si="10"/>
        <v>66.666666666666671</v>
      </c>
      <c r="Z234" t="b">
        <f>IF(N234/G234&gt;=Auswahlhilfe!$C$8,TRUE,FALSE)</f>
        <v>1</v>
      </c>
      <c r="AA234" t="b">
        <f>IF(K234&gt;Auswahlhilfe!$C$7,TRUE,FALSE)</f>
        <v>1</v>
      </c>
      <c r="AB234" t="b">
        <f>IF(Auswahlhilfe!$C$17=F234,TRUE,FALSE)</f>
        <v>1</v>
      </c>
      <c r="AC234" t="b">
        <f>IFERROR(IF(FIND("P2",PGOptionList!D234)&gt;0,TRUE),FALSE)</f>
        <v>0</v>
      </c>
      <c r="AD234" t="b">
        <f>IFERROR(IF(FIND("P1",PGOptionList!D234)&gt;0,TRUE),FALSE)</f>
        <v>1</v>
      </c>
      <c r="AE234" t="b">
        <f>IFERROR(IF(FIND("P0",PGOptionList!D234)&gt;0,TRUE),FALSE)</f>
        <v>0</v>
      </c>
      <c r="AF234" t="b">
        <f>IF(AND(Z234,AA234,AB234,AC234,IF(C234=Auswahlhilfe!$L$7,TRUE,FALSE)),D234,FALSE)</f>
        <v>0</v>
      </c>
      <c r="AG234" t="b">
        <f>IF(AND(Z234,AA234,AB234,AD234,IF(C234=Auswahlhilfe!$L$17,TRUE,FALSE)),D234,FALSE)</f>
        <v>0</v>
      </c>
      <c r="AH234" t="b">
        <f>IF(AND(Z234,AA234,AB234,AE234,IF(C234=Auswahlhilfe!$L$17,TRUE,FALSE)),D234,FALSE)</f>
        <v>0</v>
      </c>
      <c r="AI234" t="s">
        <v>4818</v>
      </c>
      <c r="AJ234" s="90" t="str">
        <f t="shared" si="11"/>
        <v>https://shop.oxni.ch/de/shop/motoren/planetengetriebe/tb-090-060-s2-p1</v>
      </c>
    </row>
    <row r="235" spans="2:36" x14ac:dyDescent="0.2">
      <c r="B235" s="78" t="str">
        <f t="shared" si="9"/>
        <v/>
      </c>
      <c r="C235" s="19" t="s">
        <v>54</v>
      </c>
      <c r="D235" s="19" t="s">
        <v>536</v>
      </c>
      <c r="E235" s="19">
        <v>90</v>
      </c>
      <c r="F235" s="19" t="s">
        <v>55</v>
      </c>
      <c r="G235" s="19">
        <v>60</v>
      </c>
      <c r="H235" s="19">
        <v>7</v>
      </c>
      <c r="I235" s="19">
        <v>14</v>
      </c>
      <c r="J235" s="19">
        <v>94</v>
      </c>
      <c r="K235" s="19">
        <v>148</v>
      </c>
      <c r="L235" s="19">
        <v>444</v>
      </c>
      <c r="M235" s="19" t="s">
        <v>72</v>
      </c>
      <c r="N235" s="19">
        <v>4000</v>
      </c>
      <c r="O235" s="19">
        <v>8000</v>
      </c>
      <c r="P235" s="19">
        <v>3250</v>
      </c>
      <c r="Q235" s="19" t="s">
        <v>57</v>
      </c>
      <c r="R235" s="19">
        <v>1625</v>
      </c>
      <c r="S235" s="19">
        <v>20000</v>
      </c>
      <c r="T235" s="19">
        <v>0.44</v>
      </c>
      <c r="U235" s="19">
        <v>4.5</v>
      </c>
      <c r="V235" s="19">
        <v>0.24</v>
      </c>
      <c r="W235" s="19">
        <v>63</v>
      </c>
      <c r="X235" s="93">
        <v>726</v>
      </c>
      <c r="Y235">
        <f t="shared" si="10"/>
        <v>66.666666666666671</v>
      </c>
      <c r="Z235" t="b">
        <f>IF(N235/G235&gt;=Auswahlhilfe!$C$8,TRUE,FALSE)</f>
        <v>1</v>
      </c>
      <c r="AA235" t="b">
        <f>IF(K235&gt;Auswahlhilfe!$C$7,TRUE,FALSE)</f>
        <v>1</v>
      </c>
      <c r="AB235" t="b">
        <f>IF(Auswahlhilfe!$C$17=F235,TRUE,FALSE)</f>
        <v>0</v>
      </c>
      <c r="AC235" t="b">
        <f>IFERROR(IF(FIND("P2",PGOptionList!D235)&gt;0,TRUE),FALSE)</f>
        <v>1</v>
      </c>
      <c r="AD235" t="b">
        <f>IFERROR(IF(FIND("P1",PGOptionList!D235)&gt;0,TRUE),FALSE)</f>
        <v>0</v>
      </c>
      <c r="AE235" t="b">
        <f>IFERROR(IF(FIND("P0",PGOptionList!D235)&gt;0,TRUE),FALSE)</f>
        <v>0</v>
      </c>
      <c r="AF235" t="b">
        <f>IF(AND(Z235,AA235,AB235,AC235,IF(C235=Auswahlhilfe!$L$7,TRUE,FALSE)),D235,FALSE)</f>
        <v>0</v>
      </c>
      <c r="AG235" t="b">
        <f>IF(AND(Z235,AA235,AB235,AD235,IF(C235=Auswahlhilfe!$L$17,TRUE,FALSE)),D235,FALSE)</f>
        <v>0</v>
      </c>
      <c r="AH235" t="b">
        <f>IF(AND(Z235,AA235,AB235,AE235,IF(C235=Auswahlhilfe!$L$17,TRUE,FALSE)),D235,FALSE)</f>
        <v>0</v>
      </c>
      <c r="AI235" t="s">
        <v>4817</v>
      </c>
      <c r="AJ235" s="90" t="str">
        <f t="shared" si="11"/>
        <v>mailto:info@oxni.ch?subject=Anfrage TB-090-060-S1-P2</v>
      </c>
    </row>
    <row r="236" spans="2:36" x14ac:dyDescent="0.2">
      <c r="B236" s="78" t="str">
        <f t="shared" si="9"/>
        <v/>
      </c>
      <c r="C236" s="19" t="s">
        <v>54</v>
      </c>
      <c r="D236" s="19" t="s">
        <v>537</v>
      </c>
      <c r="E236" s="19">
        <v>90</v>
      </c>
      <c r="F236" s="19" t="s">
        <v>58</v>
      </c>
      <c r="G236" s="19">
        <v>60</v>
      </c>
      <c r="H236" s="19">
        <v>7</v>
      </c>
      <c r="I236" s="19">
        <v>14</v>
      </c>
      <c r="J236" s="19">
        <v>94</v>
      </c>
      <c r="K236" s="19">
        <v>148</v>
      </c>
      <c r="L236" s="19">
        <v>444</v>
      </c>
      <c r="M236" s="19" t="s">
        <v>72</v>
      </c>
      <c r="N236" s="19">
        <v>4000</v>
      </c>
      <c r="O236" s="19">
        <v>8000</v>
      </c>
      <c r="P236" s="19">
        <v>3250</v>
      </c>
      <c r="Q236" s="19" t="s">
        <v>57</v>
      </c>
      <c r="R236" s="19">
        <v>1625</v>
      </c>
      <c r="S236" s="19">
        <v>20000</v>
      </c>
      <c r="T236" s="19">
        <v>0.44</v>
      </c>
      <c r="U236" s="19">
        <v>4.5</v>
      </c>
      <c r="V236" s="19">
        <v>0.24</v>
      </c>
      <c r="W236" s="19">
        <v>63</v>
      </c>
      <c r="X236" s="93">
        <v>726</v>
      </c>
      <c r="Y236">
        <f t="shared" si="10"/>
        <v>66.666666666666671</v>
      </c>
      <c r="Z236" t="b">
        <f>IF(N236/G236&gt;=Auswahlhilfe!$C$8,TRUE,FALSE)</f>
        <v>1</v>
      </c>
      <c r="AA236" t="b">
        <f>IF(K236&gt;Auswahlhilfe!$C$7,TRUE,FALSE)</f>
        <v>1</v>
      </c>
      <c r="AB236" t="b">
        <f>IF(Auswahlhilfe!$C$17=F236,TRUE,FALSE)</f>
        <v>1</v>
      </c>
      <c r="AC236" t="b">
        <f>IFERROR(IF(FIND("P2",PGOptionList!D236)&gt;0,TRUE),FALSE)</f>
        <v>1</v>
      </c>
      <c r="AD236" t="b">
        <f>IFERROR(IF(FIND("P1",PGOptionList!D236)&gt;0,TRUE),FALSE)</f>
        <v>0</v>
      </c>
      <c r="AE236" t="b">
        <f>IFERROR(IF(FIND("P0",PGOptionList!D236)&gt;0,TRUE),FALSE)</f>
        <v>0</v>
      </c>
      <c r="AF236" t="b">
        <f>IF(AND(Z236,AA236,AB236,AC236,IF(C236=Auswahlhilfe!$L$7,TRUE,FALSE)),D236,FALSE)</f>
        <v>0</v>
      </c>
      <c r="AG236" t="b">
        <f>IF(AND(Z236,AA236,AB236,AD236,IF(C236=Auswahlhilfe!$L$17,TRUE,FALSE)),D236,FALSE)</f>
        <v>0</v>
      </c>
      <c r="AH236" t="b">
        <f>IF(AND(Z236,AA236,AB236,AE236,IF(C236=Auswahlhilfe!$L$17,TRUE,FALSE)),D236,FALSE)</f>
        <v>0</v>
      </c>
      <c r="AI236" t="s">
        <v>4818</v>
      </c>
      <c r="AJ236" s="90" t="str">
        <f t="shared" si="11"/>
        <v>https://shop.oxni.ch/de/shop/motoren/planetengetriebe/tb-090-060-s2-p2</v>
      </c>
    </row>
    <row r="237" spans="2:36" x14ac:dyDescent="0.2">
      <c r="B237" s="78" t="str">
        <f t="shared" si="9"/>
        <v/>
      </c>
      <c r="C237" s="19" t="s">
        <v>54</v>
      </c>
      <c r="D237" s="19" t="s">
        <v>538</v>
      </c>
      <c r="E237" s="19">
        <v>90</v>
      </c>
      <c r="F237" s="19" t="s">
        <v>55</v>
      </c>
      <c r="G237" s="19">
        <v>50</v>
      </c>
      <c r="H237" s="19">
        <v>3</v>
      </c>
      <c r="I237" s="19">
        <v>14</v>
      </c>
      <c r="J237" s="19">
        <v>94</v>
      </c>
      <c r="K237" s="19">
        <v>160</v>
      </c>
      <c r="L237" s="19">
        <v>480</v>
      </c>
      <c r="M237" s="19" t="s">
        <v>71</v>
      </c>
      <c r="N237" s="19">
        <v>4000</v>
      </c>
      <c r="O237" s="19">
        <v>8000</v>
      </c>
      <c r="P237" s="19">
        <v>3250</v>
      </c>
      <c r="Q237" s="19" t="s">
        <v>57</v>
      </c>
      <c r="R237" s="19">
        <v>1625</v>
      </c>
      <c r="S237" s="19">
        <v>20000</v>
      </c>
      <c r="T237" s="19">
        <v>0.44</v>
      </c>
      <c r="U237" s="19">
        <v>4.5</v>
      </c>
      <c r="V237" s="19">
        <v>0.24</v>
      </c>
      <c r="W237" s="19">
        <v>63</v>
      </c>
      <c r="X237" s="93"/>
      <c r="Y237">
        <f t="shared" si="10"/>
        <v>80</v>
      </c>
      <c r="Z237" t="b">
        <f>IF(N237/G237&gt;=Auswahlhilfe!$C$8,TRUE,FALSE)</f>
        <v>1</v>
      </c>
      <c r="AA237" t="b">
        <f>IF(K237&gt;Auswahlhilfe!$C$7,TRUE,FALSE)</f>
        <v>1</v>
      </c>
      <c r="AB237" t="b">
        <f>IF(Auswahlhilfe!$C$17=F237,TRUE,FALSE)</f>
        <v>0</v>
      </c>
      <c r="AC237" t="b">
        <f>IFERROR(IF(FIND("P2",PGOptionList!D237)&gt;0,TRUE),FALSE)</f>
        <v>0</v>
      </c>
      <c r="AD237" t="b">
        <f>IFERROR(IF(FIND("P1",PGOptionList!D237)&gt;0,TRUE),FALSE)</f>
        <v>0</v>
      </c>
      <c r="AE237" t="b">
        <f>IFERROR(IF(FIND("P0",PGOptionList!D237)&gt;0,TRUE),FALSE)</f>
        <v>1</v>
      </c>
      <c r="AF237" t="b">
        <f>IF(AND(Z237,AA237,AB237,AC237,IF(C237=Auswahlhilfe!$L$7,TRUE,FALSE)),D237,FALSE)</f>
        <v>0</v>
      </c>
      <c r="AG237" t="b">
        <f>IF(AND(Z237,AA237,AB237,AD237,IF(C237=Auswahlhilfe!$L$17,TRUE,FALSE)),D237,FALSE)</f>
        <v>0</v>
      </c>
      <c r="AH237" t="b">
        <f>IF(AND(Z237,AA237,AB237,AE237,IF(C237=Auswahlhilfe!$L$17,TRUE,FALSE)),D237,FALSE)</f>
        <v>0</v>
      </c>
      <c r="AI237" t="s">
        <v>4817</v>
      </c>
      <c r="AJ237" s="90" t="str">
        <f t="shared" si="11"/>
        <v>mailto:info@oxni.ch?subject=Anfrage TB-090-050-S1-P0</v>
      </c>
    </row>
    <row r="238" spans="2:36" x14ac:dyDescent="0.2">
      <c r="B238" s="78" t="str">
        <f t="shared" si="9"/>
        <v/>
      </c>
      <c r="C238" s="19" t="s">
        <v>54</v>
      </c>
      <c r="D238" s="19" t="s">
        <v>539</v>
      </c>
      <c r="E238" s="19">
        <v>90</v>
      </c>
      <c r="F238" s="19" t="s">
        <v>58</v>
      </c>
      <c r="G238" s="19">
        <v>50</v>
      </c>
      <c r="H238" s="19">
        <v>3</v>
      </c>
      <c r="I238" s="19">
        <v>14</v>
      </c>
      <c r="J238" s="19">
        <v>94</v>
      </c>
      <c r="K238" s="19">
        <v>160</v>
      </c>
      <c r="L238" s="19">
        <v>480</v>
      </c>
      <c r="M238" s="19" t="s">
        <v>71</v>
      </c>
      <c r="N238" s="19">
        <v>4000</v>
      </c>
      <c r="O238" s="19">
        <v>8000</v>
      </c>
      <c r="P238" s="19">
        <v>3250</v>
      </c>
      <c r="Q238" s="19" t="s">
        <v>57</v>
      </c>
      <c r="R238" s="19">
        <v>1625</v>
      </c>
      <c r="S238" s="19">
        <v>20000</v>
      </c>
      <c r="T238" s="19">
        <v>0.44</v>
      </c>
      <c r="U238" s="19">
        <v>4.5</v>
      </c>
      <c r="V238" s="19">
        <v>0.24</v>
      </c>
      <c r="W238" s="19">
        <v>63</v>
      </c>
      <c r="X238" s="93"/>
      <c r="Y238">
        <f t="shared" si="10"/>
        <v>80</v>
      </c>
      <c r="Z238" t="b">
        <f>IF(N238/G238&gt;=Auswahlhilfe!$C$8,TRUE,FALSE)</f>
        <v>1</v>
      </c>
      <c r="AA238" t="b">
        <f>IF(K238&gt;Auswahlhilfe!$C$7,TRUE,FALSE)</f>
        <v>1</v>
      </c>
      <c r="AB238" t="b">
        <f>IF(Auswahlhilfe!$C$17=F238,TRUE,FALSE)</f>
        <v>1</v>
      </c>
      <c r="AC238" t="b">
        <f>IFERROR(IF(FIND("P2",PGOptionList!D238)&gt;0,TRUE),FALSE)</f>
        <v>0</v>
      </c>
      <c r="AD238" t="b">
        <f>IFERROR(IF(FIND("P1",PGOptionList!D238)&gt;0,TRUE),FALSE)</f>
        <v>0</v>
      </c>
      <c r="AE238" t="b">
        <f>IFERROR(IF(FIND("P0",PGOptionList!D238)&gt;0,TRUE),FALSE)</f>
        <v>1</v>
      </c>
      <c r="AF238" t="b">
        <f>IF(AND(Z238,AA238,AB238,AC238,IF(C238=Auswahlhilfe!$L$7,TRUE,FALSE)),D238,FALSE)</f>
        <v>0</v>
      </c>
      <c r="AG238" t="b">
        <f>IF(AND(Z238,AA238,AB238,AD238,IF(C238=Auswahlhilfe!$L$17,TRUE,FALSE)),D238,FALSE)</f>
        <v>0</v>
      </c>
      <c r="AH238" t="b">
        <f>IF(AND(Z238,AA238,AB238,AE238,IF(C238=Auswahlhilfe!$L$17,TRUE,FALSE)),D238,FALSE)</f>
        <v>0</v>
      </c>
      <c r="AI238" t="s">
        <v>4817</v>
      </c>
      <c r="AJ238" s="90" t="str">
        <f t="shared" si="11"/>
        <v>mailto:info@oxni.ch?subject=Anfrage TB-090-050-S2-P0</v>
      </c>
    </row>
    <row r="239" spans="2:36" x14ac:dyDescent="0.2">
      <c r="B239" s="78" t="str">
        <f t="shared" si="9"/>
        <v/>
      </c>
      <c r="C239" s="19" t="s">
        <v>54</v>
      </c>
      <c r="D239" s="19" t="s">
        <v>540</v>
      </c>
      <c r="E239" s="19">
        <v>90</v>
      </c>
      <c r="F239" s="19" t="s">
        <v>55</v>
      </c>
      <c r="G239" s="19">
        <v>50</v>
      </c>
      <c r="H239" s="19">
        <v>5</v>
      </c>
      <c r="I239" s="19">
        <v>14</v>
      </c>
      <c r="J239" s="19">
        <v>94</v>
      </c>
      <c r="K239" s="19">
        <v>160</v>
      </c>
      <c r="L239" s="19">
        <v>480</v>
      </c>
      <c r="M239" s="19" t="s">
        <v>71</v>
      </c>
      <c r="N239" s="19">
        <v>4000</v>
      </c>
      <c r="O239" s="19">
        <v>8000</v>
      </c>
      <c r="P239" s="19">
        <v>3250</v>
      </c>
      <c r="Q239" s="19" t="s">
        <v>57</v>
      </c>
      <c r="R239" s="19">
        <v>1625</v>
      </c>
      <c r="S239" s="19">
        <v>20000</v>
      </c>
      <c r="T239" s="19">
        <v>0.44</v>
      </c>
      <c r="U239" s="19">
        <v>4.5</v>
      </c>
      <c r="V239" s="19">
        <v>0.24</v>
      </c>
      <c r="W239" s="19">
        <v>63</v>
      </c>
      <c r="X239" s="93">
        <v>781</v>
      </c>
      <c r="Y239">
        <f t="shared" si="10"/>
        <v>80</v>
      </c>
      <c r="Z239" t="b">
        <f>IF(N239/G239&gt;=Auswahlhilfe!$C$8,TRUE,FALSE)</f>
        <v>1</v>
      </c>
      <c r="AA239" t="b">
        <f>IF(K239&gt;Auswahlhilfe!$C$7,TRUE,FALSE)</f>
        <v>1</v>
      </c>
      <c r="AB239" t="b">
        <f>IF(Auswahlhilfe!$C$17=F239,TRUE,FALSE)</f>
        <v>0</v>
      </c>
      <c r="AC239" t="b">
        <f>IFERROR(IF(FIND("P2",PGOptionList!D239)&gt;0,TRUE),FALSE)</f>
        <v>0</v>
      </c>
      <c r="AD239" t="b">
        <f>IFERROR(IF(FIND("P1",PGOptionList!D239)&gt;0,TRUE),FALSE)</f>
        <v>1</v>
      </c>
      <c r="AE239" t="b">
        <f>IFERROR(IF(FIND("P0",PGOptionList!D239)&gt;0,TRUE),FALSE)</f>
        <v>0</v>
      </c>
      <c r="AF239" t="b">
        <f>IF(AND(Z239,AA239,AB239,AC239,IF(C239=Auswahlhilfe!$L$7,TRUE,FALSE)),D239,FALSE)</f>
        <v>0</v>
      </c>
      <c r="AG239" t="b">
        <f>IF(AND(Z239,AA239,AB239,AD239,IF(C239=Auswahlhilfe!$L$17,TRUE,FALSE)),D239,FALSE)</f>
        <v>0</v>
      </c>
      <c r="AH239" t="b">
        <f>IF(AND(Z239,AA239,AB239,AE239,IF(C239=Auswahlhilfe!$L$17,TRUE,FALSE)),D239,FALSE)</f>
        <v>0</v>
      </c>
      <c r="AI239" t="s">
        <v>4817</v>
      </c>
      <c r="AJ239" s="90" t="str">
        <f t="shared" si="11"/>
        <v>mailto:info@oxni.ch?subject=Anfrage TB-090-050-S1-P1</v>
      </c>
    </row>
    <row r="240" spans="2:36" x14ac:dyDescent="0.2">
      <c r="B240" s="78" t="str">
        <f t="shared" si="9"/>
        <v/>
      </c>
      <c r="C240" s="19" t="s">
        <v>54</v>
      </c>
      <c r="D240" s="19" t="s">
        <v>541</v>
      </c>
      <c r="E240" s="19">
        <v>90</v>
      </c>
      <c r="F240" s="19" t="s">
        <v>58</v>
      </c>
      <c r="G240" s="19">
        <v>50</v>
      </c>
      <c r="H240" s="19">
        <v>5</v>
      </c>
      <c r="I240" s="19">
        <v>14</v>
      </c>
      <c r="J240" s="19">
        <v>94</v>
      </c>
      <c r="K240" s="19">
        <v>160</v>
      </c>
      <c r="L240" s="19">
        <v>480</v>
      </c>
      <c r="M240" s="19" t="s">
        <v>71</v>
      </c>
      <c r="N240" s="19">
        <v>4000</v>
      </c>
      <c r="O240" s="19">
        <v>8000</v>
      </c>
      <c r="P240" s="19">
        <v>3250</v>
      </c>
      <c r="Q240" s="19" t="s">
        <v>57</v>
      </c>
      <c r="R240" s="19">
        <v>1625</v>
      </c>
      <c r="S240" s="19">
        <v>20000</v>
      </c>
      <c r="T240" s="19">
        <v>0.44</v>
      </c>
      <c r="U240" s="19">
        <v>4.5</v>
      </c>
      <c r="V240" s="19">
        <v>0.24</v>
      </c>
      <c r="W240" s="19">
        <v>63</v>
      </c>
      <c r="X240" s="93">
        <v>781</v>
      </c>
      <c r="Y240">
        <f t="shared" si="10"/>
        <v>80</v>
      </c>
      <c r="Z240" t="b">
        <f>IF(N240/G240&gt;=Auswahlhilfe!$C$8,TRUE,FALSE)</f>
        <v>1</v>
      </c>
      <c r="AA240" t="b">
        <f>IF(K240&gt;Auswahlhilfe!$C$7,TRUE,FALSE)</f>
        <v>1</v>
      </c>
      <c r="AB240" t="b">
        <f>IF(Auswahlhilfe!$C$17=F240,TRUE,FALSE)</f>
        <v>1</v>
      </c>
      <c r="AC240" t="b">
        <f>IFERROR(IF(FIND("P2",PGOptionList!D240)&gt;0,TRUE),FALSE)</f>
        <v>0</v>
      </c>
      <c r="AD240" t="b">
        <f>IFERROR(IF(FIND("P1",PGOptionList!D240)&gt;0,TRUE),FALSE)</f>
        <v>1</v>
      </c>
      <c r="AE240" t="b">
        <f>IFERROR(IF(FIND("P0",PGOptionList!D240)&gt;0,TRUE),FALSE)</f>
        <v>0</v>
      </c>
      <c r="AF240" t="b">
        <f>IF(AND(Z240,AA240,AB240,AC240,IF(C240=Auswahlhilfe!$L$7,TRUE,FALSE)),D240,FALSE)</f>
        <v>0</v>
      </c>
      <c r="AG240" t="b">
        <f>IF(AND(Z240,AA240,AB240,AD240,IF(C240=Auswahlhilfe!$L$17,TRUE,FALSE)),D240,FALSE)</f>
        <v>0</v>
      </c>
      <c r="AH240" t="b">
        <f>IF(AND(Z240,AA240,AB240,AE240,IF(C240=Auswahlhilfe!$L$17,TRUE,FALSE)),D240,FALSE)</f>
        <v>0</v>
      </c>
      <c r="AI240" t="s">
        <v>4818</v>
      </c>
      <c r="AJ240" s="90" t="str">
        <f t="shared" si="11"/>
        <v>https://shop.oxni.ch/de/shop/motoren/planetengetriebe/tb-090-050-s2-p1</v>
      </c>
    </row>
    <row r="241" spans="2:36" x14ac:dyDescent="0.2">
      <c r="B241" s="78" t="str">
        <f t="shared" si="9"/>
        <v/>
      </c>
      <c r="C241" s="19" t="s">
        <v>54</v>
      </c>
      <c r="D241" s="19" t="s">
        <v>542</v>
      </c>
      <c r="E241" s="19">
        <v>90</v>
      </c>
      <c r="F241" s="19" t="s">
        <v>55</v>
      </c>
      <c r="G241" s="19">
        <v>50</v>
      </c>
      <c r="H241" s="19">
        <v>7</v>
      </c>
      <c r="I241" s="19">
        <v>14</v>
      </c>
      <c r="J241" s="19">
        <v>94</v>
      </c>
      <c r="K241" s="19">
        <v>160</v>
      </c>
      <c r="L241" s="19">
        <v>480</v>
      </c>
      <c r="M241" s="19" t="s">
        <v>71</v>
      </c>
      <c r="N241" s="19">
        <v>4000</v>
      </c>
      <c r="O241" s="19">
        <v>8000</v>
      </c>
      <c r="P241" s="19">
        <v>3250</v>
      </c>
      <c r="Q241" s="19" t="s">
        <v>57</v>
      </c>
      <c r="R241" s="19">
        <v>1625</v>
      </c>
      <c r="S241" s="19">
        <v>20000</v>
      </c>
      <c r="T241" s="19">
        <v>0.44</v>
      </c>
      <c r="U241" s="19">
        <v>4.5</v>
      </c>
      <c r="V241" s="19">
        <v>0.24</v>
      </c>
      <c r="W241" s="19">
        <v>63</v>
      </c>
      <c r="X241" s="93">
        <v>726</v>
      </c>
      <c r="Y241">
        <f t="shared" si="10"/>
        <v>80</v>
      </c>
      <c r="Z241" t="b">
        <f>IF(N241/G241&gt;=Auswahlhilfe!$C$8,TRUE,FALSE)</f>
        <v>1</v>
      </c>
      <c r="AA241" t="b">
        <f>IF(K241&gt;Auswahlhilfe!$C$7,TRUE,FALSE)</f>
        <v>1</v>
      </c>
      <c r="AB241" t="b">
        <f>IF(Auswahlhilfe!$C$17=F241,TRUE,FALSE)</f>
        <v>0</v>
      </c>
      <c r="AC241" t="b">
        <f>IFERROR(IF(FIND("P2",PGOptionList!D241)&gt;0,TRUE),FALSE)</f>
        <v>1</v>
      </c>
      <c r="AD241" t="b">
        <f>IFERROR(IF(FIND("P1",PGOptionList!D241)&gt;0,TRUE),FALSE)</f>
        <v>0</v>
      </c>
      <c r="AE241" t="b">
        <f>IFERROR(IF(FIND("P0",PGOptionList!D241)&gt;0,TRUE),FALSE)</f>
        <v>0</v>
      </c>
      <c r="AF241" t="b">
        <f>IF(AND(Z241,AA241,AB241,AC241,IF(C241=Auswahlhilfe!$L$7,TRUE,FALSE)),D241,FALSE)</f>
        <v>0</v>
      </c>
      <c r="AG241" t="b">
        <f>IF(AND(Z241,AA241,AB241,AD241,IF(C241=Auswahlhilfe!$L$17,TRUE,FALSE)),D241,FALSE)</f>
        <v>0</v>
      </c>
      <c r="AH241" t="b">
        <f>IF(AND(Z241,AA241,AB241,AE241,IF(C241=Auswahlhilfe!$L$17,TRUE,FALSE)),D241,FALSE)</f>
        <v>0</v>
      </c>
      <c r="AI241" t="s">
        <v>4817</v>
      </c>
      <c r="AJ241" s="90" t="str">
        <f t="shared" si="11"/>
        <v>mailto:info@oxni.ch?subject=Anfrage TB-090-050-S1-P2</v>
      </c>
    </row>
    <row r="242" spans="2:36" x14ac:dyDescent="0.2">
      <c r="B242" s="78" t="str">
        <f t="shared" si="9"/>
        <v/>
      </c>
      <c r="C242" s="19" t="s">
        <v>54</v>
      </c>
      <c r="D242" s="19" t="s">
        <v>543</v>
      </c>
      <c r="E242" s="19">
        <v>90</v>
      </c>
      <c r="F242" s="19" t="s">
        <v>58</v>
      </c>
      <c r="G242" s="19">
        <v>50</v>
      </c>
      <c r="H242" s="19">
        <v>7</v>
      </c>
      <c r="I242" s="19">
        <v>14</v>
      </c>
      <c r="J242" s="19">
        <v>94</v>
      </c>
      <c r="K242" s="19">
        <v>160</v>
      </c>
      <c r="L242" s="19">
        <v>480</v>
      </c>
      <c r="M242" s="19" t="s">
        <v>71</v>
      </c>
      <c r="N242" s="19">
        <v>4000</v>
      </c>
      <c r="O242" s="19">
        <v>8000</v>
      </c>
      <c r="P242" s="19">
        <v>3250</v>
      </c>
      <c r="Q242" s="19" t="s">
        <v>57</v>
      </c>
      <c r="R242" s="19">
        <v>1625</v>
      </c>
      <c r="S242" s="19">
        <v>20000</v>
      </c>
      <c r="T242" s="19">
        <v>0.44</v>
      </c>
      <c r="U242" s="19">
        <v>4.5</v>
      </c>
      <c r="V242" s="19">
        <v>0.24</v>
      </c>
      <c r="W242" s="19">
        <v>63</v>
      </c>
      <c r="X242" s="93">
        <v>726</v>
      </c>
      <c r="Y242">
        <f t="shared" si="10"/>
        <v>80</v>
      </c>
      <c r="Z242" t="b">
        <f>IF(N242/G242&gt;=Auswahlhilfe!$C$8,TRUE,FALSE)</f>
        <v>1</v>
      </c>
      <c r="AA242" t="b">
        <f>IF(K242&gt;Auswahlhilfe!$C$7,TRUE,FALSE)</f>
        <v>1</v>
      </c>
      <c r="AB242" t="b">
        <f>IF(Auswahlhilfe!$C$17=F242,TRUE,FALSE)</f>
        <v>1</v>
      </c>
      <c r="AC242" t="b">
        <f>IFERROR(IF(FIND("P2",PGOptionList!D242)&gt;0,TRUE),FALSE)</f>
        <v>1</v>
      </c>
      <c r="AD242" t="b">
        <f>IFERROR(IF(FIND("P1",PGOptionList!D242)&gt;0,TRUE),FALSE)</f>
        <v>0</v>
      </c>
      <c r="AE242" t="b">
        <f>IFERROR(IF(FIND("P0",PGOptionList!D242)&gt;0,TRUE),FALSE)</f>
        <v>0</v>
      </c>
      <c r="AF242" t="b">
        <f>IF(AND(Z242,AA242,AB242,AC242,IF(C242=Auswahlhilfe!$L$7,TRUE,FALSE)),D242,FALSE)</f>
        <v>0</v>
      </c>
      <c r="AG242" t="b">
        <f>IF(AND(Z242,AA242,AB242,AD242,IF(C242=Auswahlhilfe!$L$17,TRUE,FALSE)),D242,FALSE)</f>
        <v>0</v>
      </c>
      <c r="AH242" t="b">
        <f>IF(AND(Z242,AA242,AB242,AE242,IF(C242=Auswahlhilfe!$L$17,TRUE,FALSE)),D242,FALSE)</f>
        <v>0</v>
      </c>
      <c r="AI242" t="s">
        <v>4818</v>
      </c>
      <c r="AJ242" s="90" t="str">
        <f t="shared" si="11"/>
        <v>https://shop.oxni.ch/de/shop/motoren/planetengetriebe/tb-090-050-s2-p2</v>
      </c>
    </row>
    <row r="243" spans="2:36" x14ac:dyDescent="0.2">
      <c r="B243" s="78" t="str">
        <f t="shared" si="9"/>
        <v/>
      </c>
      <c r="C243" s="19" t="s">
        <v>54</v>
      </c>
      <c r="D243" s="19" t="s">
        <v>544</v>
      </c>
      <c r="E243" s="19">
        <v>90</v>
      </c>
      <c r="F243" s="19" t="s">
        <v>55</v>
      </c>
      <c r="G243" s="19">
        <v>40</v>
      </c>
      <c r="H243" s="19">
        <v>3</v>
      </c>
      <c r="I243" s="19">
        <v>14</v>
      </c>
      <c r="J243" s="19">
        <v>94</v>
      </c>
      <c r="K243" s="19">
        <v>123</v>
      </c>
      <c r="L243" s="19">
        <v>369</v>
      </c>
      <c r="M243" s="19" t="s">
        <v>73</v>
      </c>
      <c r="N243" s="19">
        <v>4000</v>
      </c>
      <c r="O243" s="19">
        <v>8000</v>
      </c>
      <c r="P243" s="19">
        <v>3250</v>
      </c>
      <c r="Q243" s="19" t="s">
        <v>57</v>
      </c>
      <c r="R243" s="19">
        <v>1625</v>
      </c>
      <c r="S243" s="19">
        <v>20000</v>
      </c>
      <c r="T243" s="19">
        <v>0.44</v>
      </c>
      <c r="U243" s="19">
        <v>4.5</v>
      </c>
      <c r="V243" s="19">
        <v>0.24</v>
      </c>
      <c r="W243" s="19">
        <v>63</v>
      </c>
      <c r="X243" s="93"/>
      <c r="Y243">
        <f t="shared" si="10"/>
        <v>100</v>
      </c>
      <c r="Z243" t="b">
        <f>IF(N243/G243&gt;=Auswahlhilfe!$C$8,TRUE,FALSE)</f>
        <v>1</v>
      </c>
      <c r="AA243" t="b">
        <f>IF(K243&gt;Auswahlhilfe!$C$7,TRUE,FALSE)</f>
        <v>1</v>
      </c>
      <c r="AB243" t="b">
        <f>IF(Auswahlhilfe!$C$17=F243,TRUE,FALSE)</f>
        <v>0</v>
      </c>
      <c r="AC243" t="b">
        <f>IFERROR(IF(FIND("P2",PGOptionList!D243)&gt;0,TRUE),FALSE)</f>
        <v>0</v>
      </c>
      <c r="AD243" t="b">
        <f>IFERROR(IF(FIND("P1",PGOptionList!D243)&gt;0,TRUE),FALSE)</f>
        <v>0</v>
      </c>
      <c r="AE243" t="b">
        <f>IFERROR(IF(FIND("P0",PGOptionList!D243)&gt;0,TRUE),FALSE)</f>
        <v>1</v>
      </c>
      <c r="AF243" t="b">
        <f>IF(AND(Z243,AA243,AB243,AC243,IF(C243=Auswahlhilfe!$L$7,TRUE,FALSE)),D243,FALSE)</f>
        <v>0</v>
      </c>
      <c r="AG243" t="b">
        <f>IF(AND(Z243,AA243,AB243,AD243,IF(C243=Auswahlhilfe!$L$17,TRUE,FALSE)),D243,FALSE)</f>
        <v>0</v>
      </c>
      <c r="AH243" t="b">
        <f>IF(AND(Z243,AA243,AB243,AE243,IF(C243=Auswahlhilfe!$L$17,TRUE,FALSE)),D243,FALSE)</f>
        <v>0</v>
      </c>
      <c r="AI243" t="s">
        <v>4817</v>
      </c>
      <c r="AJ243" s="90" t="str">
        <f t="shared" si="11"/>
        <v>mailto:info@oxni.ch?subject=Anfrage TB-090-040-S1-P0</v>
      </c>
    </row>
    <row r="244" spans="2:36" x14ac:dyDescent="0.2">
      <c r="B244" s="78" t="str">
        <f t="shared" si="9"/>
        <v/>
      </c>
      <c r="C244" s="19" t="s">
        <v>54</v>
      </c>
      <c r="D244" s="19" t="s">
        <v>545</v>
      </c>
      <c r="E244" s="19">
        <v>90</v>
      </c>
      <c r="F244" s="19" t="s">
        <v>58</v>
      </c>
      <c r="G244" s="19">
        <v>40</v>
      </c>
      <c r="H244" s="19">
        <v>3</v>
      </c>
      <c r="I244" s="19">
        <v>14</v>
      </c>
      <c r="J244" s="19">
        <v>94</v>
      </c>
      <c r="K244" s="19">
        <v>123</v>
      </c>
      <c r="L244" s="19">
        <v>369</v>
      </c>
      <c r="M244" s="19" t="s">
        <v>73</v>
      </c>
      <c r="N244" s="19">
        <v>4000</v>
      </c>
      <c r="O244" s="19">
        <v>8000</v>
      </c>
      <c r="P244" s="19">
        <v>3250</v>
      </c>
      <c r="Q244" s="19" t="s">
        <v>57</v>
      </c>
      <c r="R244" s="19">
        <v>1625</v>
      </c>
      <c r="S244" s="19">
        <v>20000</v>
      </c>
      <c r="T244" s="19">
        <v>0.44</v>
      </c>
      <c r="U244" s="19">
        <v>4.5</v>
      </c>
      <c r="V244" s="19">
        <v>0.24</v>
      </c>
      <c r="W244" s="19">
        <v>63</v>
      </c>
      <c r="X244" s="93"/>
      <c r="Y244">
        <f t="shared" si="10"/>
        <v>100</v>
      </c>
      <c r="Z244" t="b">
        <f>IF(N244/G244&gt;=Auswahlhilfe!$C$8,TRUE,FALSE)</f>
        <v>1</v>
      </c>
      <c r="AA244" t="b">
        <f>IF(K244&gt;Auswahlhilfe!$C$7,TRUE,FALSE)</f>
        <v>1</v>
      </c>
      <c r="AB244" t="b">
        <f>IF(Auswahlhilfe!$C$17=F244,TRUE,FALSE)</f>
        <v>1</v>
      </c>
      <c r="AC244" t="b">
        <f>IFERROR(IF(FIND("P2",PGOptionList!D244)&gt;0,TRUE),FALSE)</f>
        <v>0</v>
      </c>
      <c r="AD244" t="b">
        <f>IFERROR(IF(FIND("P1",PGOptionList!D244)&gt;0,TRUE),FALSE)</f>
        <v>0</v>
      </c>
      <c r="AE244" t="b">
        <f>IFERROR(IF(FIND("P0",PGOptionList!D244)&gt;0,TRUE),FALSE)</f>
        <v>1</v>
      </c>
      <c r="AF244" t="b">
        <f>IF(AND(Z244,AA244,AB244,AC244,IF(C244=Auswahlhilfe!$L$7,TRUE,FALSE)),D244,FALSE)</f>
        <v>0</v>
      </c>
      <c r="AG244" t="b">
        <f>IF(AND(Z244,AA244,AB244,AD244,IF(C244=Auswahlhilfe!$L$17,TRUE,FALSE)),D244,FALSE)</f>
        <v>0</v>
      </c>
      <c r="AH244" t="b">
        <f>IF(AND(Z244,AA244,AB244,AE244,IF(C244=Auswahlhilfe!$L$17,TRUE,FALSE)),D244,FALSE)</f>
        <v>0</v>
      </c>
      <c r="AI244" t="s">
        <v>4817</v>
      </c>
      <c r="AJ244" s="90" t="str">
        <f t="shared" si="11"/>
        <v>mailto:info@oxni.ch?subject=Anfrage TB-090-040-S2-P0</v>
      </c>
    </row>
    <row r="245" spans="2:36" x14ac:dyDescent="0.2">
      <c r="B245" s="78" t="str">
        <f t="shared" si="9"/>
        <v/>
      </c>
      <c r="C245" s="19" t="s">
        <v>54</v>
      </c>
      <c r="D245" s="19" t="s">
        <v>546</v>
      </c>
      <c r="E245" s="19">
        <v>90</v>
      </c>
      <c r="F245" s="19" t="s">
        <v>55</v>
      </c>
      <c r="G245" s="19">
        <v>40</v>
      </c>
      <c r="H245" s="19">
        <v>5</v>
      </c>
      <c r="I245" s="19">
        <v>14</v>
      </c>
      <c r="J245" s="19">
        <v>94</v>
      </c>
      <c r="K245" s="19">
        <v>123</v>
      </c>
      <c r="L245" s="19">
        <v>369</v>
      </c>
      <c r="M245" s="19" t="s">
        <v>73</v>
      </c>
      <c r="N245" s="19">
        <v>4000</v>
      </c>
      <c r="O245" s="19">
        <v>8000</v>
      </c>
      <c r="P245" s="19">
        <v>3250</v>
      </c>
      <c r="Q245" s="19" t="s">
        <v>57</v>
      </c>
      <c r="R245" s="19">
        <v>1625</v>
      </c>
      <c r="S245" s="19">
        <v>20000</v>
      </c>
      <c r="T245" s="19">
        <v>0.44</v>
      </c>
      <c r="U245" s="19">
        <v>4.5</v>
      </c>
      <c r="V245" s="19">
        <v>0.24</v>
      </c>
      <c r="W245" s="19">
        <v>63</v>
      </c>
      <c r="X245" s="93">
        <v>781</v>
      </c>
      <c r="Y245">
        <f t="shared" si="10"/>
        <v>100</v>
      </c>
      <c r="Z245" t="b">
        <f>IF(N245/G245&gt;=Auswahlhilfe!$C$8,TRUE,FALSE)</f>
        <v>1</v>
      </c>
      <c r="AA245" t="b">
        <f>IF(K245&gt;Auswahlhilfe!$C$7,TRUE,FALSE)</f>
        <v>1</v>
      </c>
      <c r="AB245" t="b">
        <f>IF(Auswahlhilfe!$C$17=F245,TRUE,FALSE)</f>
        <v>0</v>
      </c>
      <c r="AC245" t="b">
        <f>IFERROR(IF(FIND("P2",PGOptionList!D245)&gt;0,TRUE),FALSE)</f>
        <v>0</v>
      </c>
      <c r="AD245" t="b">
        <f>IFERROR(IF(FIND("P1",PGOptionList!D245)&gt;0,TRUE),FALSE)</f>
        <v>1</v>
      </c>
      <c r="AE245" t="b">
        <f>IFERROR(IF(FIND("P0",PGOptionList!D245)&gt;0,TRUE),FALSE)</f>
        <v>0</v>
      </c>
      <c r="AF245" t="b">
        <f>IF(AND(Z245,AA245,AB245,AC245,IF(C245=Auswahlhilfe!$L$7,TRUE,FALSE)),D245,FALSE)</f>
        <v>0</v>
      </c>
      <c r="AG245" t="b">
        <f>IF(AND(Z245,AA245,AB245,AD245,IF(C245=Auswahlhilfe!$L$17,TRUE,FALSE)),D245,FALSE)</f>
        <v>0</v>
      </c>
      <c r="AH245" t="b">
        <f>IF(AND(Z245,AA245,AB245,AE245,IF(C245=Auswahlhilfe!$L$17,TRUE,FALSE)),D245,FALSE)</f>
        <v>0</v>
      </c>
      <c r="AI245" t="s">
        <v>4817</v>
      </c>
      <c r="AJ245" s="90" t="str">
        <f t="shared" si="11"/>
        <v>mailto:info@oxni.ch?subject=Anfrage TB-090-040-S1-P1</v>
      </c>
    </row>
    <row r="246" spans="2:36" x14ac:dyDescent="0.2">
      <c r="B246" s="78" t="str">
        <f t="shared" si="9"/>
        <v/>
      </c>
      <c r="C246" s="19" t="s">
        <v>54</v>
      </c>
      <c r="D246" s="19" t="s">
        <v>547</v>
      </c>
      <c r="E246" s="19">
        <v>90</v>
      </c>
      <c r="F246" s="19" t="s">
        <v>58</v>
      </c>
      <c r="G246" s="19">
        <v>40</v>
      </c>
      <c r="H246" s="19">
        <v>5</v>
      </c>
      <c r="I246" s="19">
        <v>14</v>
      </c>
      <c r="J246" s="19">
        <v>94</v>
      </c>
      <c r="K246" s="19">
        <v>123</v>
      </c>
      <c r="L246" s="19">
        <v>369</v>
      </c>
      <c r="M246" s="19" t="s">
        <v>73</v>
      </c>
      <c r="N246" s="19">
        <v>4000</v>
      </c>
      <c r="O246" s="19">
        <v>8000</v>
      </c>
      <c r="P246" s="19">
        <v>3250</v>
      </c>
      <c r="Q246" s="19" t="s">
        <v>57</v>
      </c>
      <c r="R246" s="19">
        <v>1625</v>
      </c>
      <c r="S246" s="19">
        <v>20000</v>
      </c>
      <c r="T246" s="19">
        <v>0.44</v>
      </c>
      <c r="U246" s="19">
        <v>4.5</v>
      </c>
      <c r="V246" s="19">
        <v>0.24</v>
      </c>
      <c r="W246" s="19">
        <v>63</v>
      </c>
      <c r="X246" s="93">
        <v>781</v>
      </c>
      <c r="Y246">
        <f t="shared" si="10"/>
        <v>100</v>
      </c>
      <c r="Z246" t="b">
        <f>IF(N246/G246&gt;=Auswahlhilfe!$C$8,TRUE,FALSE)</f>
        <v>1</v>
      </c>
      <c r="AA246" t="b">
        <f>IF(K246&gt;Auswahlhilfe!$C$7,TRUE,FALSE)</f>
        <v>1</v>
      </c>
      <c r="AB246" t="b">
        <f>IF(Auswahlhilfe!$C$17=F246,TRUE,FALSE)</f>
        <v>1</v>
      </c>
      <c r="AC246" t="b">
        <f>IFERROR(IF(FIND("P2",PGOptionList!D246)&gt;0,TRUE),FALSE)</f>
        <v>0</v>
      </c>
      <c r="AD246" t="b">
        <f>IFERROR(IF(FIND("P1",PGOptionList!D246)&gt;0,TRUE),FALSE)</f>
        <v>1</v>
      </c>
      <c r="AE246" t="b">
        <f>IFERROR(IF(FIND("P0",PGOptionList!D246)&gt;0,TRUE),FALSE)</f>
        <v>0</v>
      </c>
      <c r="AF246" t="b">
        <f>IF(AND(Z246,AA246,AB246,AC246,IF(C246=Auswahlhilfe!$L$7,TRUE,FALSE)),D246,FALSE)</f>
        <v>0</v>
      </c>
      <c r="AG246" t="b">
        <f>IF(AND(Z246,AA246,AB246,AD246,IF(C246=Auswahlhilfe!$L$17,TRUE,FALSE)),D246,FALSE)</f>
        <v>0</v>
      </c>
      <c r="AH246" t="b">
        <f>IF(AND(Z246,AA246,AB246,AE246,IF(C246=Auswahlhilfe!$L$17,TRUE,FALSE)),D246,FALSE)</f>
        <v>0</v>
      </c>
      <c r="AI246" t="s">
        <v>4818</v>
      </c>
      <c r="AJ246" s="90" t="str">
        <f t="shared" si="11"/>
        <v>https://shop.oxni.ch/de/shop/motoren/planetengetriebe/tb-090-040-s2-p1</v>
      </c>
    </row>
    <row r="247" spans="2:36" x14ac:dyDescent="0.2">
      <c r="B247" s="78" t="str">
        <f t="shared" si="9"/>
        <v/>
      </c>
      <c r="C247" s="19" t="s">
        <v>54</v>
      </c>
      <c r="D247" s="19" t="s">
        <v>548</v>
      </c>
      <c r="E247" s="19">
        <v>90</v>
      </c>
      <c r="F247" s="19" t="s">
        <v>55</v>
      </c>
      <c r="G247" s="19">
        <v>40</v>
      </c>
      <c r="H247" s="19">
        <v>7</v>
      </c>
      <c r="I247" s="19">
        <v>14</v>
      </c>
      <c r="J247" s="19">
        <v>94</v>
      </c>
      <c r="K247" s="19">
        <v>123</v>
      </c>
      <c r="L247" s="19">
        <v>369</v>
      </c>
      <c r="M247" s="19" t="s">
        <v>73</v>
      </c>
      <c r="N247" s="19">
        <v>4000</v>
      </c>
      <c r="O247" s="19">
        <v>8000</v>
      </c>
      <c r="P247" s="19">
        <v>3250</v>
      </c>
      <c r="Q247" s="19" t="s">
        <v>57</v>
      </c>
      <c r="R247" s="19">
        <v>1625</v>
      </c>
      <c r="S247" s="19">
        <v>20000</v>
      </c>
      <c r="T247" s="19">
        <v>0.44</v>
      </c>
      <c r="U247" s="19">
        <v>4.5</v>
      </c>
      <c r="V247" s="19">
        <v>0.24</v>
      </c>
      <c r="W247" s="19">
        <v>63</v>
      </c>
      <c r="X247" s="93">
        <v>726</v>
      </c>
      <c r="Y247">
        <f t="shared" si="10"/>
        <v>100</v>
      </c>
      <c r="Z247" t="b">
        <f>IF(N247/G247&gt;=Auswahlhilfe!$C$8,TRUE,FALSE)</f>
        <v>1</v>
      </c>
      <c r="AA247" t="b">
        <f>IF(K247&gt;Auswahlhilfe!$C$7,TRUE,FALSE)</f>
        <v>1</v>
      </c>
      <c r="AB247" t="b">
        <f>IF(Auswahlhilfe!$C$17=F247,TRUE,FALSE)</f>
        <v>0</v>
      </c>
      <c r="AC247" t="b">
        <f>IFERROR(IF(FIND("P2",PGOptionList!D247)&gt;0,TRUE),FALSE)</f>
        <v>1</v>
      </c>
      <c r="AD247" t="b">
        <f>IFERROR(IF(FIND("P1",PGOptionList!D247)&gt;0,TRUE),FALSE)</f>
        <v>0</v>
      </c>
      <c r="AE247" t="b">
        <f>IFERROR(IF(FIND("P0",PGOptionList!D247)&gt;0,TRUE),FALSE)</f>
        <v>0</v>
      </c>
      <c r="AF247" t="b">
        <f>IF(AND(Z247,AA247,AB247,AC247,IF(C247=Auswahlhilfe!$L$7,TRUE,FALSE)),D247,FALSE)</f>
        <v>0</v>
      </c>
      <c r="AG247" t="b">
        <f>IF(AND(Z247,AA247,AB247,AD247,IF(C247=Auswahlhilfe!$L$17,TRUE,FALSE)),D247,FALSE)</f>
        <v>0</v>
      </c>
      <c r="AH247" t="b">
        <f>IF(AND(Z247,AA247,AB247,AE247,IF(C247=Auswahlhilfe!$L$17,TRUE,FALSE)),D247,FALSE)</f>
        <v>0</v>
      </c>
      <c r="AI247" t="s">
        <v>4817</v>
      </c>
      <c r="AJ247" s="90" t="str">
        <f t="shared" si="11"/>
        <v>mailto:info@oxni.ch?subject=Anfrage TB-090-040-S1-P2</v>
      </c>
    </row>
    <row r="248" spans="2:36" x14ac:dyDescent="0.2">
      <c r="B248" s="78" t="str">
        <f t="shared" si="9"/>
        <v/>
      </c>
      <c r="C248" s="19" t="s">
        <v>54</v>
      </c>
      <c r="D248" s="19" t="s">
        <v>549</v>
      </c>
      <c r="E248" s="19">
        <v>90</v>
      </c>
      <c r="F248" s="19" t="s">
        <v>58</v>
      </c>
      <c r="G248" s="19">
        <v>40</v>
      </c>
      <c r="H248" s="19">
        <v>7</v>
      </c>
      <c r="I248" s="19">
        <v>14</v>
      </c>
      <c r="J248" s="19">
        <v>94</v>
      </c>
      <c r="K248" s="19">
        <v>123</v>
      </c>
      <c r="L248" s="19">
        <v>369</v>
      </c>
      <c r="M248" s="19" t="s">
        <v>73</v>
      </c>
      <c r="N248" s="19">
        <v>4000</v>
      </c>
      <c r="O248" s="19">
        <v>8000</v>
      </c>
      <c r="P248" s="19">
        <v>3250</v>
      </c>
      <c r="Q248" s="19" t="s">
        <v>57</v>
      </c>
      <c r="R248" s="19">
        <v>1625</v>
      </c>
      <c r="S248" s="19">
        <v>20000</v>
      </c>
      <c r="T248" s="19">
        <v>0.44</v>
      </c>
      <c r="U248" s="19">
        <v>4.5</v>
      </c>
      <c r="V248" s="19">
        <v>0.24</v>
      </c>
      <c r="W248" s="19">
        <v>63</v>
      </c>
      <c r="X248" s="93">
        <v>726</v>
      </c>
      <c r="Y248">
        <f t="shared" si="10"/>
        <v>100</v>
      </c>
      <c r="Z248" t="b">
        <f>IF(N248/G248&gt;=Auswahlhilfe!$C$8,TRUE,FALSE)</f>
        <v>1</v>
      </c>
      <c r="AA248" t="b">
        <f>IF(K248&gt;Auswahlhilfe!$C$7,TRUE,FALSE)</f>
        <v>1</v>
      </c>
      <c r="AB248" t="b">
        <f>IF(Auswahlhilfe!$C$17=F248,TRUE,FALSE)</f>
        <v>1</v>
      </c>
      <c r="AC248" t="b">
        <f>IFERROR(IF(FIND("P2",PGOptionList!D248)&gt;0,TRUE),FALSE)</f>
        <v>1</v>
      </c>
      <c r="AD248" t="b">
        <f>IFERROR(IF(FIND("P1",PGOptionList!D248)&gt;0,TRUE),FALSE)</f>
        <v>0</v>
      </c>
      <c r="AE248" t="b">
        <f>IFERROR(IF(FIND("P0",PGOptionList!D248)&gt;0,TRUE),FALSE)</f>
        <v>0</v>
      </c>
      <c r="AF248" t="b">
        <f>IF(AND(Z248,AA248,AB248,AC248,IF(C248=Auswahlhilfe!$L$7,TRUE,FALSE)),D248,FALSE)</f>
        <v>0</v>
      </c>
      <c r="AG248" t="b">
        <f>IF(AND(Z248,AA248,AB248,AD248,IF(C248=Auswahlhilfe!$L$17,TRUE,FALSE)),D248,FALSE)</f>
        <v>0</v>
      </c>
      <c r="AH248" t="b">
        <f>IF(AND(Z248,AA248,AB248,AE248,IF(C248=Auswahlhilfe!$L$17,TRUE,FALSE)),D248,FALSE)</f>
        <v>0</v>
      </c>
      <c r="AI248" t="s">
        <v>4818</v>
      </c>
      <c r="AJ248" s="90" t="str">
        <f t="shared" si="11"/>
        <v>https://shop.oxni.ch/de/shop/motoren/planetengetriebe/tb-090-040-s2-p2</v>
      </c>
    </row>
    <row r="249" spans="2:36" x14ac:dyDescent="0.2">
      <c r="B249" s="78" t="str">
        <f t="shared" si="9"/>
        <v/>
      </c>
      <c r="C249" s="19" t="s">
        <v>54</v>
      </c>
      <c r="D249" s="19" t="s">
        <v>550</v>
      </c>
      <c r="E249" s="19">
        <v>90</v>
      </c>
      <c r="F249" s="19" t="s">
        <v>55</v>
      </c>
      <c r="G249" s="19">
        <v>35</v>
      </c>
      <c r="H249" s="19">
        <v>3</v>
      </c>
      <c r="I249" s="19">
        <v>14</v>
      </c>
      <c r="J249" s="19">
        <v>94</v>
      </c>
      <c r="K249" s="19">
        <v>140</v>
      </c>
      <c r="L249" s="19">
        <v>420</v>
      </c>
      <c r="M249" s="19" t="s">
        <v>70</v>
      </c>
      <c r="N249" s="19">
        <v>4000</v>
      </c>
      <c r="O249" s="19">
        <v>8000</v>
      </c>
      <c r="P249" s="19">
        <v>3250</v>
      </c>
      <c r="Q249" s="19" t="s">
        <v>57</v>
      </c>
      <c r="R249" s="19">
        <v>1625</v>
      </c>
      <c r="S249" s="19">
        <v>20000</v>
      </c>
      <c r="T249" s="19">
        <v>0.47</v>
      </c>
      <c r="U249" s="19">
        <v>4.5</v>
      </c>
      <c r="V249" s="19">
        <v>0.24</v>
      </c>
      <c r="W249" s="19">
        <v>63</v>
      </c>
      <c r="X249" s="93"/>
      <c r="Y249">
        <f t="shared" si="10"/>
        <v>114.28571428571429</v>
      </c>
      <c r="Z249" t="b">
        <f>IF(N249/G249&gt;=Auswahlhilfe!$C$8,TRUE,FALSE)</f>
        <v>1</v>
      </c>
      <c r="AA249" t="b">
        <f>IF(K249&gt;Auswahlhilfe!$C$7,TRUE,FALSE)</f>
        <v>1</v>
      </c>
      <c r="AB249" t="b">
        <f>IF(Auswahlhilfe!$C$17=F249,TRUE,FALSE)</f>
        <v>0</v>
      </c>
      <c r="AC249" t="b">
        <f>IFERROR(IF(FIND("P2",PGOptionList!D249)&gt;0,TRUE),FALSE)</f>
        <v>0</v>
      </c>
      <c r="AD249" t="b">
        <f>IFERROR(IF(FIND("P1",PGOptionList!D249)&gt;0,TRUE),FALSE)</f>
        <v>0</v>
      </c>
      <c r="AE249" t="b">
        <f>IFERROR(IF(FIND("P0",PGOptionList!D249)&gt;0,TRUE),FALSE)</f>
        <v>1</v>
      </c>
      <c r="AF249" t="b">
        <f>IF(AND(Z249,AA249,AB249,AC249,IF(C249=Auswahlhilfe!$L$7,TRUE,FALSE)),D249,FALSE)</f>
        <v>0</v>
      </c>
      <c r="AG249" t="b">
        <f>IF(AND(Z249,AA249,AB249,AD249,IF(C249=Auswahlhilfe!$L$17,TRUE,FALSE)),D249,FALSE)</f>
        <v>0</v>
      </c>
      <c r="AH249" t="b">
        <f>IF(AND(Z249,AA249,AB249,AE249,IF(C249=Auswahlhilfe!$L$17,TRUE,FALSE)),D249,FALSE)</f>
        <v>0</v>
      </c>
      <c r="AI249" t="s">
        <v>4817</v>
      </c>
      <c r="AJ249" s="90" t="str">
        <f t="shared" si="11"/>
        <v>mailto:info@oxni.ch?subject=Anfrage TB-090-035-S1-P0</v>
      </c>
    </row>
    <row r="250" spans="2:36" x14ac:dyDescent="0.2">
      <c r="B250" s="78" t="str">
        <f t="shared" si="9"/>
        <v/>
      </c>
      <c r="C250" s="19" t="s">
        <v>54</v>
      </c>
      <c r="D250" s="19" t="s">
        <v>551</v>
      </c>
      <c r="E250" s="19">
        <v>90</v>
      </c>
      <c r="F250" s="19" t="s">
        <v>58</v>
      </c>
      <c r="G250" s="19">
        <v>35</v>
      </c>
      <c r="H250" s="19">
        <v>3</v>
      </c>
      <c r="I250" s="19">
        <v>14</v>
      </c>
      <c r="J250" s="19">
        <v>94</v>
      </c>
      <c r="K250" s="19">
        <v>140</v>
      </c>
      <c r="L250" s="19">
        <v>420</v>
      </c>
      <c r="M250" s="19" t="s">
        <v>70</v>
      </c>
      <c r="N250" s="19">
        <v>4000</v>
      </c>
      <c r="O250" s="19">
        <v>8000</v>
      </c>
      <c r="P250" s="19">
        <v>3250</v>
      </c>
      <c r="Q250" s="19" t="s">
        <v>57</v>
      </c>
      <c r="R250" s="19">
        <v>1625</v>
      </c>
      <c r="S250" s="19">
        <v>20000</v>
      </c>
      <c r="T250" s="19">
        <v>0.47</v>
      </c>
      <c r="U250" s="19">
        <v>4.5</v>
      </c>
      <c r="V250" s="19">
        <v>0.24</v>
      </c>
      <c r="W250" s="19">
        <v>63</v>
      </c>
      <c r="X250" s="93"/>
      <c r="Y250">
        <f t="shared" si="10"/>
        <v>114.28571428571429</v>
      </c>
      <c r="Z250" t="b">
        <f>IF(N250/G250&gt;=Auswahlhilfe!$C$8,TRUE,FALSE)</f>
        <v>1</v>
      </c>
      <c r="AA250" t="b">
        <f>IF(K250&gt;Auswahlhilfe!$C$7,TRUE,FALSE)</f>
        <v>1</v>
      </c>
      <c r="AB250" t="b">
        <f>IF(Auswahlhilfe!$C$17=F250,TRUE,FALSE)</f>
        <v>1</v>
      </c>
      <c r="AC250" t="b">
        <f>IFERROR(IF(FIND("P2",PGOptionList!D250)&gt;0,TRUE),FALSE)</f>
        <v>0</v>
      </c>
      <c r="AD250" t="b">
        <f>IFERROR(IF(FIND("P1",PGOptionList!D250)&gt;0,TRUE),FALSE)</f>
        <v>0</v>
      </c>
      <c r="AE250" t="b">
        <f>IFERROR(IF(FIND("P0",PGOptionList!D250)&gt;0,TRUE),FALSE)</f>
        <v>1</v>
      </c>
      <c r="AF250" t="b">
        <f>IF(AND(Z250,AA250,AB250,AC250,IF(C250=Auswahlhilfe!$L$7,TRUE,FALSE)),D250,FALSE)</f>
        <v>0</v>
      </c>
      <c r="AG250" t="b">
        <f>IF(AND(Z250,AA250,AB250,AD250,IF(C250=Auswahlhilfe!$L$17,TRUE,FALSE)),D250,FALSE)</f>
        <v>0</v>
      </c>
      <c r="AH250" t="b">
        <f>IF(AND(Z250,AA250,AB250,AE250,IF(C250=Auswahlhilfe!$L$17,TRUE,FALSE)),D250,FALSE)</f>
        <v>0</v>
      </c>
      <c r="AI250" t="s">
        <v>4817</v>
      </c>
      <c r="AJ250" s="90" t="str">
        <f t="shared" si="11"/>
        <v>mailto:info@oxni.ch?subject=Anfrage TB-090-035-S2-P0</v>
      </c>
    </row>
    <row r="251" spans="2:36" x14ac:dyDescent="0.2">
      <c r="B251" s="78" t="str">
        <f t="shared" si="9"/>
        <v/>
      </c>
      <c r="C251" s="19" t="s">
        <v>54</v>
      </c>
      <c r="D251" s="19" t="s">
        <v>552</v>
      </c>
      <c r="E251" s="19">
        <v>90</v>
      </c>
      <c r="F251" s="19" t="s">
        <v>55</v>
      </c>
      <c r="G251" s="19">
        <v>35</v>
      </c>
      <c r="H251" s="19">
        <v>5</v>
      </c>
      <c r="I251" s="19">
        <v>14</v>
      </c>
      <c r="J251" s="19">
        <v>94</v>
      </c>
      <c r="K251" s="19">
        <v>140</v>
      </c>
      <c r="L251" s="19">
        <v>420</v>
      </c>
      <c r="M251" s="19" t="s">
        <v>70</v>
      </c>
      <c r="N251" s="19">
        <v>4000</v>
      </c>
      <c r="O251" s="19">
        <v>8000</v>
      </c>
      <c r="P251" s="19">
        <v>3250</v>
      </c>
      <c r="Q251" s="19" t="s">
        <v>57</v>
      </c>
      <c r="R251" s="19">
        <v>1625</v>
      </c>
      <c r="S251" s="19">
        <v>20000</v>
      </c>
      <c r="T251" s="19">
        <v>0.47</v>
      </c>
      <c r="U251" s="19">
        <v>4.5</v>
      </c>
      <c r="V251" s="19">
        <v>0.24</v>
      </c>
      <c r="W251" s="19">
        <v>63</v>
      </c>
      <c r="X251" s="93">
        <v>781</v>
      </c>
      <c r="Y251">
        <f t="shared" si="10"/>
        <v>114.28571428571429</v>
      </c>
      <c r="Z251" t="b">
        <f>IF(N251/G251&gt;=Auswahlhilfe!$C$8,TRUE,FALSE)</f>
        <v>1</v>
      </c>
      <c r="AA251" t="b">
        <f>IF(K251&gt;Auswahlhilfe!$C$7,TRUE,FALSE)</f>
        <v>1</v>
      </c>
      <c r="AB251" t="b">
        <f>IF(Auswahlhilfe!$C$17=F251,TRUE,FALSE)</f>
        <v>0</v>
      </c>
      <c r="AC251" t="b">
        <f>IFERROR(IF(FIND("P2",PGOptionList!D251)&gt;0,TRUE),FALSE)</f>
        <v>0</v>
      </c>
      <c r="AD251" t="b">
        <f>IFERROR(IF(FIND("P1",PGOptionList!D251)&gt;0,TRUE),FALSE)</f>
        <v>1</v>
      </c>
      <c r="AE251" t="b">
        <f>IFERROR(IF(FIND("P0",PGOptionList!D251)&gt;0,TRUE),FALSE)</f>
        <v>0</v>
      </c>
      <c r="AF251" t="b">
        <f>IF(AND(Z251,AA251,AB251,AC251,IF(C251=Auswahlhilfe!$L$7,TRUE,FALSE)),D251,FALSE)</f>
        <v>0</v>
      </c>
      <c r="AG251" t="b">
        <f>IF(AND(Z251,AA251,AB251,AD251,IF(C251=Auswahlhilfe!$L$17,TRUE,FALSE)),D251,FALSE)</f>
        <v>0</v>
      </c>
      <c r="AH251" t="b">
        <f>IF(AND(Z251,AA251,AB251,AE251,IF(C251=Auswahlhilfe!$L$17,TRUE,FALSE)),D251,FALSE)</f>
        <v>0</v>
      </c>
      <c r="AI251" t="s">
        <v>4817</v>
      </c>
      <c r="AJ251" s="90" t="str">
        <f t="shared" si="11"/>
        <v>mailto:info@oxni.ch?subject=Anfrage TB-090-035-S1-P1</v>
      </c>
    </row>
    <row r="252" spans="2:36" x14ac:dyDescent="0.2">
      <c r="B252" s="78" t="str">
        <f t="shared" si="9"/>
        <v/>
      </c>
      <c r="C252" s="19" t="s">
        <v>54</v>
      </c>
      <c r="D252" s="19" t="s">
        <v>553</v>
      </c>
      <c r="E252" s="19">
        <v>90</v>
      </c>
      <c r="F252" s="19" t="s">
        <v>58</v>
      </c>
      <c r="G252" s="19">
        <v>35</v>
      </c>
      <c r="H252" s="19">
        <v>5</v>
      </c>
      <c r="I252" s="19">
        <v>14</v>
      </c>
      <c r="J252" s="19">
        <v>94</v>
      </c>
      <c r="K252" s="19">
        <v>140</v>
      </c>
      <c r="L252" s="19">
        <v>420</v>
      </c>
      <c r="M252" s="19" t="s">
        <v>70</v>
      </c>
      <c r="N252" s="19">
        <v>4000</v>
      </c>
      <c r="O252" s="19">
        <v>8000</v>
      </c>
      <c r="P252" s="19">
        <v>3250</v>
      </c>
      <c r="Q252" s="19" t="s">
        <v>57</v>
      </c>
      <c r="R252" s="19">
        <v>1625</v>
      </c>
      <c r="S252" s="19">
        <v>20000</v>
      </c>
      <c r="T252" s="19">
        <v>0.47</v>
      </c>
      <c r="U252" s="19">
        <v>4.5</v>
      </c>
      <c r="V252" s="19">
        <v>0.24</v>
      </c>
      <c r="W252" s="19">
        <v>63</v>
      </c>
      <c r="X252" s="93">
        <v>781</v>
      </c>
      <c r="Y252">
        <f t="shared" si="10"/>
        <v>114.28571428571429</v>
      </c>
      <c r="Z252" t="b">
        <f>IF(N252/G252&gt;=Auswahlhilfe!$C$8,TRUE,FALSE)</f>
        <v>1</v>
      </c>
      <c r="AA252" t="b">
        <f>IF(K252&gt;Auswahlhilfe!$C$7,TRUE,FALSE)</f>
        <v>1</v>
      </c>
      <c r="AB252" t="b">
        <f>IF(Auswahlhilfe!$C$17=F252,TRUE,FALSE)</f>
        <v>1</v>
      </c>
      <c r="AC252" t="b">
        <f>IFERROR(IF(FIND("P2",PGOptionList!D252)&gt;0,TRUE),FALSE)</f>
        <v>0</v>
      </c>
      <c r="AD252" t="b">
        <f>IFERROR(IF(FIND("P1",PGOptionList!D252)&gt;0,TRUE),FALSE)</f>
        <v>1</v>
      </c>
      <c r="AE252" t="b">
        <f>IFERROR(IF(FIND("P0",PGOptionList!D252)&gt;0,TRUE),FALSE)</f>
        <v>0</v>
      </c>
      <c r="AF252" t="b">
        <f>IF(AND(Z252,AA252,AB252,AC252,IF(C252=Auswahlhilfe!$L$7,TRUE,FALSE)),D252,FALSE)</f>
        <v>0</v>
      </c>
      <c r="AG252" t="b">
        <f>IF(AND(Z252,AA252,AB252,AD252,IF(C252=Auswahlhilfe!$L$17,TRUE,FALSE)),D252,FALSE)</f>
        <v>0</v>
      </c>
      <c r="AH252" t="b">
        <f>IF(AND(Z252,AA252,AB252,AE252,IF(C252=Auswahlhilfe!$L$17,TRUE,FALSE)),D252,FALSE)</f>
        <v>0</v>
      </c>
      <c r="AI252" t="s">
        <v>4818</v>
      </c>
      <c r="AJ252" s="90" t="str">
        <f t="shared" si="11"/>
        <v>https://shop.oxni.ch/de/shop/motoren/planetengetriebe/tb-090-035-s2-p1</v>
      </c>
    </row>
    <row r="253" spans="2:36" x14ac:dyDescent="0.2">
      <c r="B253" s="78" t="str">
        <f t="shared" si="9"/>
        <v/>
      </c>
      <c r="C253" s="19" t="s">
        <v>54</v>
      </c>
      <c r="D253" s="19" t="s">
        <v>554</v>
      </c>
      <c r="E253" s="19">
        <v>90</v>
      </c>
      <c r="F253" s="19" t="s">
        <v>55</v>
      </c>
      <c r="G253" s="19">
        <v>35</v>
      </c>
      <c r="H253" s="19">
        <v>7</v>
      </c>
      <c r="I253" s="19">
        <v>14</v>
      </c>
      <c r="J253" s="19">
        <v>94</v>
      </c>
      <c r="K253" s="19">
        <v>140</v>
      </c>
      <c r="L253" s="19">
        <v>420</v>
      </c>
      <c r="M253" s="19" t="s">
        <v>70</v>
      </c>
      <c r="N253" s="19">
        <v>4000</v>
      </c>
      <c r="O253" s="19">
        <v>8000</v>
      </c>
      <c r="P253" s="19">
        <v>3250</v>
      </c>
      <c r="Q253" s="19" t="s">
        <v>57</v>
      </c>
      <c r="R253" s="19">
        <v>1625</v>
      </c>
      <c r="S253" s="19">
        <v>20000</v>
      </c>
      <c r="T253" s="19">
        <v>0.47</v>
      </c>
      <c r="U253" s="19">
        <v>4.5</v>
      </c>
      <c r="V253" s="19">
        <v>0.24</v>
      </c>
      <c r="W253" s="19">
        <v>63</v>
      </c>
      <c r="X253" s="93">
        <v>726</v>
      </c>
      <c r="Y253">
        <f t="shared" si="10"/>
        <v>114.28571428571429</v>
      </c>
      <c r="Z253" t="b">
        <f>IF(N253/G253&gt;=Auswahlhilfe!$C$8,TRUE,FALSE)</f>
        <v>1</v>
      </c>
      <c r="AA253" t="b">
        <f>IF(K253&gt;Auswahlhilfe!$C$7,TRUE,FALSE)</f>
        <v>1</v>
      </c>
      <c r="AB253" t="b">
        <f>IF(Auswahlhilfe!$C$17=F253,TRUE,FALSE)</f>
        <v>0</v>
      </c>
      <c r="AC253" t="b">
        <f>IFERROR(IF(FIND("P2",PGOptionList!D253)&gt;0,TRUE),FALSE)</f>
        <v>1</v>
      </c>
      <c r="AD253" t="b">
        <f>IFERROR(IF(FIND("P1",PGOptionList!D253)&gt;0,TRUE),FALSE)</f>
        <v>0</v>
      </c>
      <c r="AE253" t="b">
        <f>IFERROR(IF(FIND("P0",PGOptionList!D253)&gt;0,TRUE),FALSE)</f>
        <v>0</v>
      </c>
      <c r="AF253" t="b">
        <f>IF(AND(Z253,AA253,AB253,AC253,IF(C253=Auswahlhilfe!$L$7,TRUE,FALSE)),D253,FALSE)</f>
        <v>0</v>
      </c>
      <c r="AG253" t="b">
        <f>IF(AND(Z253,AA253,AB253,AD253,IF(C253=Auswahlhilfe!$L$17,TRUE,FALSE)),D253,FALSE)</f>
        <v>0</v>
      </c>
      <c r="AH253" t="b">
        <f>IF(AND(Z253,AA253,AB253,AE253,IF(C253=Auswahlhilfe!$L$17,TRUE,FALSE)),D253,FALSE)</f>
        <v>0</v>
      </c>
      <c r="AI253" t="s">
        <v>4817</v>
      </c>
      <c r="AJ253" s="90" t="str">
        <f t="shared" si="11"/>
        <v>mailto:info@oxni.ch?subject=Anfrage TB-090-035-S1-P2</v>
      </c>
    </row>
    <row r="254" spans="2:36" x14ac:dyDescent="0.2">
      <c r="B254" s="78" t="str">
        <f t="shared" si="9"/>
        <v/>
      </c>
      <c r="C254" s="19" t="s">
        <v>54</v>
      </c>
      <c r="D254" s="19" t="s">
        <v>555</v>
      </c>
      <c r="E254" s="19">
        <v>90</v>
      </c>
      <c r="F254" s="19" t="s">
        <v>58</v>
      </c>
      <c r="G254" s="19">
        <v>35</v>
      </c>
      <c r="H254" s="19">
        <v>7</v>
      </c>
      <c r="I254" s="19">
        <v>14</v>
      </c>
      <c r="J254" s="19">
        <v>94</v>
      </c>
      <c r="K254" s="19">
        <v>140</v>
      </c>
      <c r="L254" s="19">
        <v>420</v>
      </c>
      <c r="M254" s="19" t="s">
        <v>70</v>
      </c>
      <c r="N254" s="19">
        <v>4000</v>
      </c>
      <c r="O254" s="19">
        <v>8000</v>
      </c>
      <c r="P254" s="19">
        <v>3250</v>
      </c>
      <c r="Q254" s="19" t="s">
        <v>57</v>
      </c>
      <c r="R254" s="19">
        <v>1625</v>
      </c>
      <c r="S254" s="19">
        <v>20000</v>
      </c>
      <c r="T254" s="19">
        <v>0.47</v>
      </c>
      <c r="U254" s="19">
        <v>4.5</v>
      </c>
      <c r="V254" s="19">
        <v>0.24</v>
      </c>
      <c r="W254" s="19">
        <v>63</v>
      </c>
      <c r="X254" s="93">
        <v>726</v>
      </c>
      <c r="Y254">
        <f t="shared" si="10"/>
        <v>114.28571428571429</v>
      </c>
      <c r="Z254" t="b">
        <f>IF(N254/G254&gt;=Auswahlhilfe!$C$8,TRUE,FALSE)</f>
        <v>1</v>
      </c>
      <c r="AA254" t="b">
        <f>IF(K254&gt;Auswahlhilfe!$C$7,TRUE,FALSE)</f>
        <v>1</v>
      </c>
      <c r="AB254" t="b">
        <f>IF(Auswahlhilfe!$C$17=F254,TRUE,FALSE)</f>
        <v>1</v>
      </c>
      <c r="AC254" t="b">
        <f>IFERROR(IF(FIND("P2",PGOptionList!D254)&gt;0,TRUE),FALSE)</f>
        <v>1</v>
      </c>
      <c r="AD254" t="b">
        <f>IFERROR(IF(FIND("P1",PGOptionList!D254)&gt;0,TRUE),FALSE)</f>
        <v>0</v>
      </c>
      <c r="AE254" t="b">
        <f>IFERROR(IF(FIND("P0",PGOptionList!D254)&gt;0,TRUE),FALSE)</f>
        <v>0</v>
      </c>
      <c r="AF254" t="b">
        <f>IF(AND(Z254,AA254,AB254,AC254,IF(C254=Auswahlhilfe!$L$7,TRUE,FALSE)),D254,FALSE)</f>
        <v>0</v>
      </c>
      <c r="AG254" t="b">
        <f>IF(AND(Z254,AA254,AB254,AD254,IF(C254=Auswahlhilfe!$L$17,TRUE,FALSE)),D254,FALSE)</f>
        <v>0</v>
      </c>
      <c r="AH254" t="b">
        <f>IF(AND(Z254,AA254,AB254,AE254,IF(C254=Auswahlhilfe!$L$17,TRUE,FALSE)),D254,FALSE)</f>
        <v>0</v>
      </c>
      <c r="AI254" t="s">
        <v>4818</v>
      </c>
      <c r="AJ254" s="90" t="str">
        <f t="shared" si="11"/>
        <v>https://shop.oxni.ch/de/shop/motoren/planetengetriebe/tb-090-035-s2-p2</v>
      </c>
    </row>
    <row r="255" spans="2:36" x14ac:dyDescent="0.2">
      <c r="B255" s="78" t="str">
        <f t="shared" si="9"/>
        <v/>
      </c>
      <c r="C255" s="19" t="s">
        <v>54</v>
      </c>
      <c r="D255" s="19" t="s">
        <v>556</v>
      </c>
      <c r="E255" s="19">
        <v>90</v>
      </c>
      <c r="F255" s="19" t="s">
        <v>55</v>
      </c>
      <c r="G255" s="19">
        <v>30</v>
      </c>
      <c r="H255" s="19">
        <v>3</v>
      </c>
      <c r="I255" s="19">
        <v>14</v>
      </c>
      <c r="J255" s="19">
        <v>94</v>
      </c>
      <c r="K255" s="19">
        <v>148</v>
      </c>
      <c r="L255" s="19">
        <v>444</v>
      </c>
      <c r="M255" s="19" t="s">
        <v>72</v>
      </c>
      <c r="N255" s="19">
        <v>4000</v>
      </c>
      <c r="O255" s="19">
        <v>8000</v>
      </c>
      <c r="P255" s="19">
        <v>3250</v>
      </c>
      <c r="Q255" s="19" t="s">
        <v>57</v>
      </c>
      <c r="R255" s="19">
        <v>1625</v>
      </c>
      <c r="S255" s="19">
        <v>20000</v>
      </c>
      <c r="T255" s="19">
        <v>0.47</v>
      </c>
      <c r="U255" s="19">
        <v>4.5</v>
      </c>
      <c r="V255" s="19">
        <v>0.24</v>
      </c>
      <c r="W255" s="19">
        <v>63</v>
      </c>
      <c r="X255" s="93"/>
      <c r="Y255">
        <f t="shared" si="10"/>
        <v>133.33333333333334</v>
      </c>
      <c r="Z255" t="b">
        <f>IF(N255/G255&gt;=Auswahlhilfe!$C$8,TRUE,FALSE)</f>
        <v>1</v>
      </c>
      <c r="AA255" t="b">
        <f>IF(K255&gt;Auswahlhilfe!$C$7,TRUE,FALSE)</f>
        <v>1</v>
      </c>
      <c r="AB255" t="b">
        <f>IF(Auswahlhilfe!$C$17=F255,TRUE,FALSE)</f>
        <v>0</v>
      </c>
      <c r="AC255" t="b">
        <f>IFERROR(IF(FIND("P2",PGOptionList!D255)&gt;0,TRUE),FALSE)</f>
        <v>0</v>
      </c>
      <c r="AD255" t="b">
        <f>IFERROR(IF(FIND("P1",PGOptionList!D255)&gt;0,TRUE),FALSE)</f>
        <v>0</v>
      </c>
      <c r="AE255" t="b">
        <f>IFERROR(IF(FIND("P0",PGOptionList!D255)&gt;0,TRUE),FALSE)</f>
        <v>1</v>
      </c>
      <c r="AF255" t="b">
        <f>IF(AND(Z255,AA255,AB255,AC255,IF(C255=Auswahlhilfe!$L$7,TRUE,FALSE)),D255,FALSE)</f>
        <v>0</v>
      </c>
      <c r="AG255" t="b">
        <f>IF(AND(Z255,AA255,AB255,AD255,IF(C255=Auswahlhilfe!$L$17,TRUE,FALSE)),D255,FALSE)</f>
        <v>0</v>
      </c>
      <c r="AH255" t="b">
        <f>IF(AND(Z255,AA255,AB255,AE255,IF(C255=Auswahlhilfe!$L$17,TRUE,FALSE)),D255,FALSE)</f>
        <v>0</v>
      </c>
      <c r="AI255" t="s">
        <v>4817</v>
      </c>
      <c r="AJ255" s="90" t="str">
        <f t="shared" si="11"/>
        <v>mailto:info@oxni.ch?subject=Anfrage TB-090-030-S1-P0</v>
      </c>
    </row>
    <row r="256" spans="2:36" x14ac:dyDescent="0.2">
      <c r="B256" s="78" t="str">
        <f t="shared" si="9"/>
        <v/>
      </c>
      <c r="C256" s="19" t="s">
        <v>54</v>
      </c>
      <c r="D256" s="19" t="s">
        <v>557</v>
      </c>
      <c r="E256" s="19">
        <v>90</v>
      </c>
      <c r="F256" s="19" t="s">
        <v>58</v>
      </c>
      <c r="G256" s="19">
        <v>30</v>
      </c>
      <c r="H256" s="19">
        <v>3</v>
      </c>
      <c r="I256" s="19">
        <v>14</v>
      </c>
      <c r="J256" s="19">
        <v>94</v>
      </c>
      <c r="K256" s="19">
        <v>148</v>
      </c>
      <c r="L256" s="19">
        <v>444</v>
      </c>
      <c r="M256" s="19" t="s">
        <v>72</v>
      </c>
      <c r="N256" s="19">
        <v>4000</v>
      </c>
      <c r="O256" s="19">
        <v>8000</v>
      </c>
      <c r="P256" s="19">
        <v>3250</v>
      </c>
      <c r="Q256" s="19" t="s">
        <v>57</v>
      </c>
      <c r="R256" s="19">
        <v>1625</v>
      </c>
      <c r="S256" s="19">
        <v>20000</v>
      </c>
      <c r="T256" s="19">
        <v>0.47</v>
      </c>
      <c r="U256" s="19">
        <v>4.5</v>
      </c>
      <c r="V256" s="19">
        <v>0.24</v>
      </c>
      <c r="W256" s="19">
        <v>63</v>
      </c>
      <c r="X256" s="93"/>
      <c r="Y256">
        <f t="shared" si="10"/>
        <v>133.33333333333334</v>
      </c>
      <c r="Z256" t="b">
        <f>IF(N256/G256&gt;=Auswahlhilfe!$C$8,TRUE,FALSE)</f>
        <v>1</v>
      </c>
      <c r="AA256" t="b">
        <f>IF(K256&gt;Auswahlhilfe!$C$7,TRUE,FALSE)</f>
        <v>1</v>
      </c>
      <c r="AB256" t="b">
        <f>IF(Auswahlhilfe!$C$17=F256,TRUE,FALSE)</f>
        <v>1</v>
      </c>
      <c r="AC256" t="b">
        <f>IFERROR(IF(FIND("P2",PGOptionList!D256)&gt;0,TRUE),FALSE)</f>
        <v>0</v>
      </c>
      <c r="AD256" t="b">
        <f>IFERROR(IF(FIND("P1",PGOptionList!D256)&gt;0,TRUE),FALSE)</f>
        <v>0</v>
      </c>
      <c r="AE256" t="b">
        <f>IFERROR(IF(FIND("P0",PGOptionList!D256)&gt;0,TRUE),FALSE)</f>
        <v>1</v>
      </c>
      <c r="AF256" t="b">
        <f>IF(AND(Z256,AA256,AB256,AC256,IF(C256=Auswahlhilfe!$L$7,TRUE,FALSE)),D256,FALSE)</f>
        <v>0</v>
      </c>
      <c r="AG256" t="b">
        <f>IF(AND(Z256,AA256,AB256,AD256,IF(C256=Auswahlhilfe!$L$17,TRUE,FALSE)),D256,FALSE)</f>
        <v>0</v>
      </c>
      <c r="AH256" t="b">
        <f>IF(AND(Z256,AA256,AB256,AE256,IF(C256=Auswahlhilfe!$L$17,TRUE,FALSE)),D256,FALSE)</f>
        <v>0</v>
      </c>
      <c r="AI256" t="s">
        <v>4817</v>
      </c>
      <c r="AJ256" s="90" t="str">
        <f t="shared" si="11"/>
        <v>mailto:info@oxni.ch?subject=Anfrage TB-090-030-S2-P0</v>
      </c>
    </row>
    <row r="257" spans="2:36" x14ac:dyDescent="0.2">
      <c r="B257" s="78" t="str">
        <f t="shared" si="9"/>
        <v/>
      </c>
      <c r="C257" s="19" t="s">
        <v>54</v>
      </c>
      <c r="D257" s="19" t="s">
        <v>558</v>
      </c>
      <c r="E257" s="19">
        <v>90</v>
      </c>
      <c r="F257" s="19" t="s">
        <v>55</v>
      </c>
      <c r="G257" s="19">
        <v>30</v>
      </c>
      <c r="H257" s="19">
        <v>5</v>
      </c>
      <c r="I257" s="19">
        <v>14</v>
      </c>
      <c r="J257" s="19">
        <v>94</v>
      </c>
      <c r="K257" s="19">
        <v>148</v>
      </c>
      <c r="L257" s="19">
        <v>444</v>
      </c>
      <c r="M257" s="19" t="s">
        <v>72</v>
      </c>
      <c r="N257" s="19">
        <v>4000</v>
      </c>
      <c r="O257" s="19">
        <v>8000</v>
      </c>
      <c r="P257" s="19">
        <v>3250</v>
      </c>
      <c r="Q257" s="19" t="s">
        <v>57</v>
      </c>
      <c r="R257" s="19">
        <v>1625</v>
      </c>
      <c r="S257" s="19">
        <v>20000</v>
      </c>
      <c r="T257" s="19">
        <v>0.47</v>
      </c>
      <c r="U257" s="19">
        <v>4.5</v>
      </c>
      <c r="V257" s="19">
        <v>0.24</v>
      </c>
      <c r="W257" s="19">
        <v>63</v>
      </c>
      <c r="X257" s="93">
        <v>781</v>
      </c>
      <c r="Y257">
        <f t="shared" si="10"/>
        <v>133.33333333333334</v>
      </c>
      <c r="Z257" t="b">
        <f>IF(N257/G257&gt;=Auswahlhilfe!$C$8,TRUE,FALSE)</f>
        <v>1</v>
      </c>
      <c r="AA257" t="b">
        <f>IF(K257&gt;Auswahlhilfe!$C$7,TRUE,FALSE)</f>
        <v>1</v>
      </c>
      <c r="AB257" t="b">
        <f>IF(Auswahlhilfe!$C$17=F257,TRUE,FALSE)</f>
        <v>0</v>
      </c>
      <c r="AC257" t="b">
        <f>IFERROR(IF(FIND("P2",PGOptionList!D257)&gt;0,TRUE),FALSE)</f>
        <v>0</v>
      </c>
      <c r="AD257" t="b">
        <f>IFERROR(IF(FIND("P1",PGOptionList!D257)&gt;0,TRUE),FALSE)</f>
        <v>1</v>
      </c>
      <c r="AE257" t="b">
        <f>IFERROR(IF(FIND("P0",PGOptionList!D257)&gt;0,TRUE),FALSE)</f>
        <v>0</v>
      </c>
      <c r="AF257" t="b">
        <f>IF(AND(Z257,AA257,AB257,AC257,IF(C257=Auswahlhilfe!$L$7,TRUE,FALSE)),D257,FALSE)</f>
        <v>0</v>
      </c>
      <c r="AG257" t="b">
        <f>IF(AND(Z257,AA257,AB257,AD257,IF(C257=Auswahlhilfe!$L$17,TRUE,FALSE)),D257,FALSE)</f>
        <v>0</v>
      </c>
      <c r="AH257" t="b">
        <f>IF(AND(Z257,AA257,AB257,AE257,IF(C257=Auswahlhilfe!$L$17,TRUE,FALSE)),D257,FALSE)</f>
        <v>0</v>
      </c>
      <c r="AI257" t="s">
        <v>4817</v>
      </c>
      <c r="AJ257" s="90" t="str">
        <f t="shared" si="11"/>
        <v>mailto:info@oxni.ch?subject=Anfrage TB-090-030-S1-P1</v>
      </c>
    </row>
    <row r="258" spans="2:36" x14ac:dyDescent="0.2">
      <c r="B258" s="78" t="str">
        <f t="shared" si="9"/>
        <v/>
      </c>
      <c r="C258" s="19" t="s">
        <v>54</v>
      </c>
      <c r="D258" s="19" t="s">
        <v>559</v>
      </c>
      <c r="E258" s="19">
        <v>90</v>
      </c>
      <c r="F258" s="19" t="s">
        <v>58</v>
      </c>
      <c r="G258" s="19">
        <v>30</v>
      </c>
      <c r="H258" s="19">
        <v>5</v>
      </c>
      <c r="I258" s="19">
        <v>14</v>
      </c>
      <c r="J258" s="19">
        <v>94</v>
      </c>
      <c r="K258" s="19">
        <v>148</v>
      </c>
      <c r="L258" s="19">
        <v>444</v>
      </c>
      <c r="M258" s="19" t="s">
        <v>72</v>
      </c>
      <c r="N258" s="19">
        <v>4000</v>
      </c>
      <c r="O258" s="19">
        <v>8000</v>
      </c>
      <c r="P258" s="19">
        <v>3250</v>
      </c>
      <c r="Q258" s="19" t="s">
        <v>57</v>
      </c>
      <c r="R258" s="19">
        <v>1625</v>
      </c>
      <c r="S258" s="19">
        <v>20000</v>
      </c>
      <c r="T258" s="19">
        <v>0.47</v>
      </c>
      <c r="U258" s="19">
        <v>4.5</v>
      </c>
      <c r="V258" s="19">
        <v>0.24</v>
      </c>
      <c r="W258" s="19">
        <v>63</v>
      </c>
      <c r="X258" s="93">
        <v>781</v>
      </c>
      <c r="Y258">
        <f t="shared" si="10"/>
        <v>133.33333333333334</v>
      </c>
      <c r="Z258" t="b">
        <f>IF(N258/G258&gt;=Auswahlhilfe!$C$8,TRUE,FALSE)</f>
        <v>1</v>
      </c>
      <c r="AA258" t="b">
        <f>IF(K258&gt;Auswahlhilfe!$C$7,TRUE,FALSE)</f>
        <v>1</v>
      </c>
      <c r="AB258" t="b">
        <f>IF(Auswahlhilfe!$C$17=F258,TRUE,FALSE)</f>
        <v>1</v>
      </c>
      <c r="AC258" t="b">
        <f>IFERROR(IF(FIND("P2",PGOptionList!D258)&gt;0,TRUE),FALSE)</f>
        <v>0</v>
      </c>
      <c r="AD258" t="b">
        <f>IFERROR(IF(FIND("P1",PGOptionList!D258)&gt;0,TRUE),FALSE)</f>
        <v>1</v>
      </c>
      <c r="AE258" t="b">
        <f>IFERROR(IF(FIND("P0",PGOptionList!D258)&gt;0,TRUE),FALSE)</f>
        <v>0</v>
      </c>
      <c r="AF258" t="b">
        <f>IF(AND(Z258,AA258,AB258,AC258,IF(C258=Auswahlhilfe!$L$7,TRUE,FALSE)),D258,FALSE)</f>
        <v>0</v>
      </c>
      <c r="AG258" t="b">
        <f>IF(AND(Z258,AA258,AB258,AD258,IF(C258=Auswahlhilfe!$L$17,TRUE,FALSE)),D258,FALSE)</f>
        <v>0</v>
      </c>
      <c r="AH258" t="b">
        <f>IF(AND(Z258,AA258,AB258,AE258,IF(C258=Auswahlhilfe!$L$17,TRUE,FALSE)),D258,FALSE)</f>
        <v>0</v>
      </c>
      <c r="AI258" t="s">
        <v>4818</v>
      </c>
      <c r="AJ258" s="90" t="str">
        <f t="shared" si="11"/>
        <v>https://shop.oxni.ch/de/shop/motoren/planetengetriebe/tb-090-030-s2-p1</v>
      </c>
    </row>
    <row r="259" spans="2:36" x14ac:dyDescent="0.2">
      <c r="B259" s="78" t="str">
        <f t="shared" si="9"/>
        <v/>
      </c>
      <c r="C259" s="19" t="s">
        <v>54</v>
      </c>
      <c r="D259" s="19" t="s">
        <v>560</v>
      </c>
      <c r="E259" s="19">
        <v>90</v>
      </c>
      <c r="F259" s="19" t="s">
        <v>55</v>
      </c>
      <c r="G259" s="19">
        <v>30</v>
      </c>
      <c r="H259" s="19">
        <v>7</v>
      </c>
      <c r="I259" s="19">
        <v>14</v>
      </c>
      <c r="J259" s="19">
        <v>94</v>
      </c>
      <c r="K259" s="19">
        <v>148</v>
      </c>
      <c r="L259" s="19">
        <v>444</v>
      </c>
      <c r="M259" s="19" t="s">
        <v>72</v>
      </c>
      <c r="N259" s="19">
        <v>4000</v>
      </c>
      <c r="O259" s="19">
        <v>8000</v>
      </c>
      <c r="P259" s="19">
        <v>3250</v>
      </c>
      <c r="Q259" s="19" t="s">
        <v>57</v>
      </c>
      <c r="R259" s="19">
        <v>1625</v>
      </c>
      <c r="S259" s="19">
        <v>20000</v>
      </c>
      <c r="T259" s="19">
        <v>0.47</v>
      </c>
      <c r="U259" s="19">
        <v>4.5</v>
      </c>
      <c r="V259" s="19">
        <v>0.24</v>
      </c>
      <c r="W259" s="19">
        <v>63</v>
      </c>
      <c r="X259" s="93">
        <v>726</v>
      </c>
      <c r="Y259">
        <f t="shared" si="10"/>
        <v>133.33333333333334</v>
      </c>
      <c r="Z259" t="b">
        <f>IF(N259/G259&gt;=Auswahlhilfe!$C$8,TRUE,FALSE)</f>
        <v>1</v>
      </c>
      <c r="AA259" t="b">
        <f>IF(K259&gt;Auswahlhilfe!$C$7,TRUE,FALSE)</f>
        <v>1</v>
      </c>
      <c r="AB259" t="b">
        <f>IF(Auswahlhilfe!$C$17=F259,TRUE,FALSE)</f>
        <v>0</v>
      </c>
      <c r="AC259" t="b">
        <f>IFERROR(IF(FIND("P2",PGOptionList!D259)&gt;0,TRUE),FALSE)</f>
        <v>1</v>
      </c>
      <c r="AD259" t="b">
        <f>IFERROR(IF(FIND("P1",PGOptionList!D259)&gt;0,TRUE),FALSE)</f>
        <v>0</v>
      </c>
      <c r="AE259" t="b">
        <f>IFERROR(IF(FIND("P0",PGOptionList!D259)&gt;0,TRUE),FALSE)</f>
        <v>0</v>
      </c>
      <c r="AF259" t="b">
        <f>IF(AND(Z259,AA259,AB259,AC259,IF(C259=Auswahlhilfe!$L$7,TRUE,FALSE)),D259,FALSE)</f>
        <v>0</v>
      </c>
      <c r="AG259" t="b">
        <f>IF(AND(Z259,AA259,AB259,AD259,IF(C259=Auswahlhilfe!$L$17,TRUE,FALSE)),D259,FALSE)</f>
        <v>0</v>
      </c>
      <c r="AH259" t="b">
        <f>IF(AND(Z259,AA259,AB259,AE259,IF(C259=Auswahlhilfe!$L$17,TRUE,FALSE)),D259,FALSE)</f>
        <v>0</v>
      </c>
      <c r="AI259" t="s">
        <v>4817</v>
      </c>
      <c r="AJ259" s="90" t="str">
        <f t="shared" si="11"/>
        <v>mailto:info@oxni.ch?subject=Anfrage TB-090-030-S1-P2</v>
      </c>
    </row>
    <row r="260" spans="2:36" x14ac:dyDescent="0.2">
      <c r="B260" s="78" t="str">
        <f t="shared" si="9"/>
        <v/>
      </c>
      <c r="C260" s="19" t="s">
        <v>54</v>
      </c>
      <c r="D260" s="19" t="s">
        <v>561</v>
      </c>
      <c r="E260" s="19">
        <v>90</v>
      </c>
      <c r="F260" s="19" t="s">
        <v>58</v>
      </c>
      <c r="G260" s="19">
        <v>30</v>
      </c>
      <c r="H260" s="19">
        <v>7</v>
      </c>
      <c r="I260" s="19">
        <v>14</v>
      </c>
      <c r="J260" s="19">
        <v>94</v>
      </c>
      <c r="K260" s="19">
        <v>148</v>
      </c>
      <c r="L260" s="19">
        <v>444</v>
      </c>
      <c r="M260" s="19" t="s">
        <v>72</v>
      </c>
      <c r="N260" s="19">
        <v>4000</v>
      </c>
      <c r="O260" s="19">
        <v>8000</v>
      </c>
      <c r="P260" s="19">
        <v>3250</v>
      </c>
      <c r="Q260" s="19" t="s">
        <v>57</v>
      </c>
      <c r="R260" s="19">
        <v>1625</v>
      </c>
      <c r="S260" s="19">
        <v>20000</v>
      </c>
      <c r="T260" s="19">
        <v>0.47</v>
      </c>
      <c r="U260" s="19">
        <v>4.5</v>
      </c>
      <c r="V260" s="19">
        <v>0.24</v>
      </c>
      <c r="W260" s="19">
        <v>63</v>
      </c>
      <c r="X260" s="93">
        <v>726</v>
      </c>
      <c r="Y260">
        <f t="shared" si="10"/>
        <v>133.33333333333334</v>
      </c>
      <c r="Z260" t="b">
        <f>IF(N260/G260&gt;=Auswahlhilfe!$C$8,TRUE,FALSE)</f>
        <v>1</v>
      </c>
      <c r="AA260" t="b">
        <f>IF(K260&gt;Auswahlhilfe!$C$7,TRUE,FALSE)</f>
        <v>1</v>
      </c>
      <c r="AB260" t="b">
        <f>IF(Auswahlhilfe!$C$17=F260,TRUE,FALSE)</f>
        <v>1</v>
      </c>
      <c r="AC260" t="b">
        <f>IFERROR(IF(FIND("P2",PGOptionList!D260)&gt;0,TRUE),FALSE)</f>
        <v>1</v>
      </c>
      <c r="AD260" t="b">
        <f>IFERROR(IF(FIND("P1",PGOptionList!D260)&gt;0,TRUE),FALSE)</f>
        <v>0</v>
      </c>
      <c r="AE260" t="b">
        <f>IFERROR(IF(FIND("P0",PGOptionList!D260)&gt;0,TRUE),FALSE)</f>
        <v>0</v>
      </c>
      <c r="AF260" t="b">
        <f>IF(AND(Z260,AA260,AB260,AC260,IF(C260=Auswahlhilfe!$L$7,TRUE,FALSE)),D260,FALSE)</f>
        <v>0</v>
      </c>
      <c r="AG260" t="b">
        <f>IF(AND(Z260,AA260,AB260,AD260,IF(C260=Auswahlhilfe!$L$17,TRUE,FALSE)),D260,FALSE)</f>
        <v>0</v>
      </c>
      <c r="AH260" t="b">
        <f>IF(AND(Z260,AA260,AB260,AE260,IF(C260=Auswahlhilfe!$L$17,TRUE,FALSE)),D260,FALSE)</f>
        <v>0</v>
      </c>
      <c r="AI260" t="s">
        <v>4818</v>
      </c>
      <c r="AJ260" s="90" t="str">
        <f t="shared" si="11"/>
        <v>https://shop.oxni.ch/de/shop/motoren/planetengetriebe/tb-090-030-s2-p2</v>
      </c>
    </row>
    <row r="261" spans="2:36" x14ac:dyDescent="0.2">
      <c r="B261" s="78" t="str">
        <f t="shared" si="9"/>
        <v/>
      </c>
      <c r="C261" s="19" t="s">
        <v>54</v>
      </c>
      <c r="D261" s="19" t="s">
        <v>562</v>
      </c>
      <c r="E261" s="19">
        <v>90</v>
      </c>
      <c r="F261" s="19" t="s">
        <v>55</v>
      </c>
      <c r="G261" s="19">
        <v>25</v>
      </c>
      <c r="H261" s="19">
        <v>3</v>
      </c>
      <c r="I261" s="19">
        <v>14</v>
      </c>
      <c r="J261" s="19">
        <v>94</v>
      </c>
      <c r="K261" s="19">
        <v>160</v>
      </c>
      <c r="L261" s="19">
        <v>480</v>
      </c>
      <c r="M261" s="19" t="s">
        <v>71</v>
      </c>
      <c r="N261" s="19">
        <v>4000</v>
      </c>
      <c r="O261" s="19">
        <v>8000</v>
      </c>
      <c r="P261" s="19">
        <v>3250</v>
      </c>
      <c r="Q261" s="19" t="s">
        <v>57</v>
      </c>
      <c r="R261" s="19">
        <v>1625</v>
      </c>
      <c r="S261" s="19">
        <v>20000</v>
      </c>
      <c r="T261" s="19">
        <v>0.47</v>
      </c>
      <c r="U261" s="19">
        <v>4.5</v>
      </c>
      <c r="V261" s="19">
        <v>0.24</v>
      </c>
      <c r="W261" s="19">
        <v>63</v>
      </c>
      <c r="X261" s="93"/>
      <c r="Y261">
        <f t="shared" si="10"/>
        <v>160</v>
      </c>
      <c r="Z261" t="b">
        <f>IF(N261/G261&gt;=Auswahlhilfe!$C$8,TRUE,FALSE)</f>
        <v>1</v>
      </c>
      <c r="AA261" t="b">
        <f>IF(K261&gt;Auswahlhilfe!$C$7,TRUE,FALSE)</f>
        <v>1</v>
      </c>
      <c r="AB261" t="b">
        <f>IF(Auswahlhilfe!$C$17=F261,TRUE,FALSE)</f>
        <v>0</v>
      </c>
      <c r="AC261" t="b">
        <f>IFERROR(IF(FIND("P2",PGOptionList!D261)&gt;0,TRUE),FALSE)</f>
        <v>0</v>
      </c>
      <c r="AD261" t="b">
        <f>IFERROR(IF(FIND("P1",PGOptionList!D261)&gt;0,TRUE),FALSE)</f>
        <v>0</v>
      </c>
      <c r="AE261" t="b">
        <f>IFERROR(IF(FIND("P0",PGOptionList!D261)&gt;0,TRUE),FALSE)</f>
        <v>1</v>
      </c>
      <c r="AF261" t="b">
        <f>IF(AND(Z261,AA261,AB261,AC261,IF(C261=Auswahlhilfe!$L$7,TRUE,FALSE)),D261,FALSE)</f>
        <v>0</v>
      </c>
      <c r="AG261" t="b">
        <f>IF(AND(Z261,AA261,AB261,AD261,IF(C261=Auswahlhilfe!$L$17,TRUE,FALSE)),D261,FALSE)</f>
        <v>0</v>
      </c>
      <c r="AH261" t="b">
        <f>IF(AND(Z261,AA261,AB261,AE261,IF(C261=Auswahlhilfe!$L$17,TRUE,FALSE)),D261,FALSE)</f>
        <v>0</v>
      </c>
      <c r="AI261" t="s">
        <v>4817</v>
      </c>
      <c r="AJ261" s="90" t="str">
        <f t="shared" si="11"/>
        <v>mailto:info@oxni.ch?subject=Anfrage TB-090-025-S1-P0</v>
      </c>
    </row>
    <row r="262" spans="2:36" x14ac:dyDescent="0.2">
      <c r="B262" s="78" t="str">
        <f t="shared" si="9"/>
        <v/>
      </c>
      <c r="C262" s="19" t="s">
        <v>54</v>
      </c>
      <c r="D262" s="19" t="s">
        <v>563</v>
      </c>
      <c r="E262" s="19">
        <v>90</v>
      </c>
      <c r="F262" s="19" t="s">
        <v>58</v>
      </c>
      <c r="G262" s="19">
        <v>25</v>
      </c>
      <c r="H262" s="19">
        <v>3</v>
      </c>
      <c r="I262" s="19">
        <v>14</v>
      </c>
      <c r="J262" s="19">
        <v>94</v>
      </c>
      <c r="K262" s="19">
        <v>160</v>
      </c>
      <c r="L262" s="19">
        <v>480</v>
      </c>
      <c r="M262" s="19" t="s">
        <v>71</v>
      </c>
      <c r="N262" s="19">
        <v>4000</v>
      </c>
      <c r="O262" s="19">
        <v>8000</v>
      </c>
      <c r="P262" s="19">
        <v>3250</v>
      </c>
      <c r="Q262" s="19" t="s">
        <v>57</v>
      </c>
      <c r="R262" s="19">
        <v>1625</v>
      </c>
      <c r="S262" s="19">
        <v>20000</v>
      </c>
      <c r="T262" s="19">
        <v>0.47</v>
      </c>
      <c r="U262" s="19">
        <v>4.5</v>
      </c>
      <c r="V262" s="19">
        <v>0.24</v>
      </c>
      <c r="W262" s="19">
        <v>63</v>
      </c>
      <c r="X262" s="93"/>
      <c r="Y262">
        <f t="shared" si="10"/>
        <v>160</v>
      </c>
      <c r="Z262" t="b">
        <f>IF(N262/G262&gt;=Auswahlhilfe!$C$8,TRUE,FALSE)</f>
        <v>1</v>
      </c>
      <c r="AA262" t="b">
        <f>IF(K262&gt;Auswahlhilfe!$C$7,TRUE,FALSE)</f>
        <v>1</v>
      </c>
      <c r="AB262" t="b">
        <f>IF(Auswahlhilfe!$C$17=F262,TRUE,FALSE)</f>
        <v>1</v>
      </c>
      <c r="AC262" t="b">
        <f>IFERROR(IF(FIND("P2",PGOptionList!D262)&gt;0,TRUE),FALSE)</f>
        <v>0</v>
      </c>
      <c r="AD262" t="b">
        <f>IFERROR(IF(FIND("P1",PGOptionList!D262)&gt;0,TRUE),FALSE)</f>
        <v>0</v>
      </c>
      <c r="AE262" t="b">
        <f>IFERROR(IF(FIND("P0",PGOptionList!D262)&gt;0,TRUE),FALSE)</f>
        <v>1</v>
      </c>
      <c r="AF262" t="b">
        <f>IF(AND(Z262,AA262,AB262,AC262,IF(C262=Auswahlhilfe!$L$7,TRUE,FALSE)),D262,FALSE)</f>
        <v>0</v>
      </c>
      <c r="AG262" t="b">
        <f>IF(AND(Z262,AA262,AB262,AD262,IF(C262=Auswahlhilfe!$L$17,TRUE,FALSE)),D262,FALSE)</f>
        <v>0</v>
      </c>
      <c r="AH262" t="b">
        <f>IF(AND(Z262,AA262,AB262,AE262,IF(C262=Auswahlhilfe!$L$17,TRUE,FALSE)),D262,FALSE)</f>
        <v>0</v>
      </c>
      <c r="AI262" t="s">
        <v>4817</v>
      </c>
      <c r="AJ262" s="90" t="str">
        <f t="shared" si="11"/>
        <v>mailto:info@oxni.ch?subject=Anfrage TB-090-025-S2-P0</v>
      </c>
    </row>
    <row r="263" spans="2:36" x14ac:dyDescent="0.2">
      <c r="B263" s="78" t="str">
        <f t="shared" si="9"/>
        <v/>
      </c>
      <c r="C263" s="19" t="s">
        <v>54</v>
      </c>
      <c r="D263" s="19" t="s">
        <v>564</v>
      </c>
      <c r="E263" s="19">
        <v>90</v>
      </c>
      <c r="F263" s="19" t="s">
        <v>55</v>
      </c>
      <c r="G263" s="19">
        <v>25</v>
      </c>
      <c r="H263" s="19">
        <v>5</v>
      </c>
      <c r="I263" s="19">
        <v>14</v>
      </c>
      <c r="J263" s="19">
        <v>94</v>
      </c>
      <c r="K263" s="19">
        <v>160</v>
      </c>
      <c r="L263" s="19">
        <v>480</v>
      </c>
      <c r="M263" s="19" t="s">
        <v>71</v>
      </c>
      <c r="N263" s="19">
        <v>4000</v>
      </c>
      <c r="O263" s="19">
        <v>8000</v>
      </c>
      <c r="P263" s="19">
        <v>3250</v>
      </c>
      <c r="Q263" s="19" t="s">
        <v>57</v>
      </c>
      <c r="R263" s="19">
        <v>1625</v>
      </c>
      <c r="S263" s="19">
        <v>20000</v>
      </c>
      <c r="T263" s="19">
        <v>0.47</v>
      </c>
      <c r="U263" s="19">
        <v>4.5</v>
      </c>
      <c r="V263" s="19">
        <v>0.24</v>
      </c>
      <c r="W263" s="19">
        <v>63</v>
      </c>
      <c r="X263" s="93">
        <v>781</v>
      </c>
      <c r="Y263">
        <f t="shared" si="10"/>
        <v>160</v>
      </c>
      <c r="Z263" t="b">
        <f>IF(N263/G263&gt;=Auswahlhilfe!$C$8,TRUE,FALSE)</f>
        <v>1</v>
      </c>
      <c r="AA263" t="b">
        <f>IF(K263&gt;Auswahlhilfe!$C$7,TRUE,FALSE)</f>
        <v>1</v>
      </c>
      <c r="AB263" t="b">
        <f>IF(Auswahlhilfe!$C$17=F263,TRUE,FALSE)</f>
        <v>0</v>
      </c>
      <c r="AC263" t="b">
        <f>IFERROR(IF(FIND("P2",PGOptionList!D263)&gt;0,TRUE),FALSE)</f>
        <v>0</v>
      </c>
      <c r="AD263" t="b">
        <f>IFERROR(IF(FIND("P1",PGOptionList!D263)&gt;0,TRUE),FALSE)</f>
        <v>1</v>
      </c>
      <c r="AE263" t="b">
        <f>IFERROR(IF(FIND("P0",PGOptionList!D263)&gt;0,TRUE),FALSE)</f>
        <v>0</v>
      </c>
      <c r="AF263" t="b">
        <f>IF(AND(Z263,AA263,AB263,AC263,IF(C263=Auswahlhilfe!$L$7,TRUE,FALSE)),D263,FALSE)</f>
        <v>0</v>
      </c>
      <c r="AG263" t="b">
        <f>IF(AND(Z263,AA263,AB263,AD263,IF(C263=Auswahlhilfe!$L$17,TRUE,FALSE)),D263,FALSE)</f>
        <v>0</v>
      </c>
      <c r="AH263" t="b">
        <f>IF(AND(Z263,AA263,AB263,AE263,IF(C263=Auswahlhilfe!$L$17,TRUE,FALSE)),D263,FALSE)</f>
        <v>0</v>
      </c>
      <c r="AI263" t="s">
        <v>4817</v>
      </c>
      <c r="AJ263" s="90" t="str">
        <f t="shared" si="11"/>
        <v>mailto:info@oxni.ch?subject=Anfrage TB-090-025-S1-P1</v>
      </c>
    </row>
    <row r="264" spans="2:36" x14ac:dyDescent="0.2">
      <c r="B264" s="78" t="str">
        <f t="shared" si="9"/>
        <v/>
      </c>
      <c r="C264" s="19" t="s">
        <v>54</v>
      </c>
      <c r="D264" s="19" t="s">
        <v>565</v>
      </c>
      <c r="E264" s="19">
        <v>90</v>
      </c>
      <c r="F264" s="19" t="s">
        <v>58</v>
      </c>
      <c r="G264" s="19">
        <v>25</v>
      </c>
      <c r="H264" s="19">
        <v>5</v>
      </c>
      <c r="I264" s="19">
        <v>14</v>
      </c>
      <c r="J264" s="19">
        <v>94</v>
      </c>
      <c r="K264" s="19">
        <v>160</v>
      </c>
      <c r="L264" s="19">
        <v>480</v>
      </c>
      <c r="M264" s="19" t="s">
        <v>71</v>
      </c>
      <c r="N264" s="19">
        <v>4000</v>
      </c>
      <c r="O264" s="19">
        <v>8000</v>
      </c>
      <c r="P264" s="19">
        <v>3250</v>
      </c>
      <c r="Q264" s="19" t="s">
        <v>57</v>
      </c>
      <c r="R264" s="19">
        <v>1625</v>
      </c>
      <c r="S264" s="19">
        <v>20000</v>
      </c>
      <c r="T264" s="19">
        <v>0.47</v>
      </c>
      <c r="U264" s="19">
        <v>4.5</v>
      </c>
      <c r="V264" s="19">
        <v>0.24</v>
      </c>
      <c r="W264" s="19">
        <v>63</v>
      </c>
      <c r="X264" s="93">
        <v>781</v>
      </c>
      <c r="Y264">
        <f t="shared" si="10"/>
        <v>160</v>
      </c>
      <c r="Z264" t="b">
        <f>IF(N264/G264&gt;=Auswahlhilfe!$C$8,TRUE,FALSE)</f>
        <v>1</v>
      </c>
      <c r="AA264" t="b">
        <f>IF(K264&gt;Auswahlhilfe!$C$7,TRUE,FALSE)</f>
        <v>1</v>
      </c>
      <c r="AB264" t="b">
        <f>IF(Auswahlhilfe!$C$17=F264,TRUE,FALSE)</f>
        <v>1</v>
      </c>
      <c r="AC264" t="b">
        <f>IFERROR(IF(FIND("P2",PGOptionList!D264)&gt;0,TRUE),FALSE)</f>
        <v>0</v>
      </c>
      <c r="AD264" t="b">
        <f>IFERROR(IF(FIND("P1",PGOptionList!D264)&gt;0,TRUE),FALSE)</f>
        <v>1</v>
      </c>
      <c r="AE264" t="b">
        <f>IFERROR(IF(FIND("P0",PGOptionList!D264)&gt;0,TRUE),FALSE)</f>
        <v>0</v>
      </c>
      <c r="AF264" t="b">
        <f>IF(AND(Z264,AA264,AB264,AC264,IF(C264=Auswahlhilfe!$L$7,TRUE,FALSE)),D264,FALSE)</f>
        <v>0</v>
      </c>
      <c r="AG264" t="b">
        <f>IF(AND(Z264,AA264,AB264,AD264,IF(C264=Auswahlhilfe!$L$17,TRUE,FALSE)),D264,FALSE)</f>
        <v>0</v>
      </c>
      <c r="AH264" t="b">
        <f>IF(AND(Z264,AA264,AB264,AE264,IF(C264=Auswahlhilfe!$L$17,TRUE,FALSE)),D264,FALSE)</f>
        <v>0</v>
      </c>
      <c r="AI264" t="s">
        <v>4818</v>
      </c>
      <c r="AJ264" s="90" t="str">
        <f t="shared" si="11"/>
        <v>https://shop.oxni.ch/de/shop/motoren/planetengetriebe/tb-090-025-s2-p1</v>
      </c>
    </row>
    <row r="265" spans="2:36" x14ac:dyDescent="0.2">
      <c r="B265" s="78" t="str">
        <f t="shared" si="9"/>
        <v/>
      </c>
      <c r="C265" s="19" t="s">
        <v>54</v>
      </c>
      <c r="D265" s="19" t="s">
        <v>566</v>
      </c>
      <c r="E265" s="19">
        <v>90</v>
      </c>
      <c r="F265" s="19" t="s">
        <v>55</v>
      </c>
      <c r="G265" s="19">
        <v>25</v>
      </c>
      <c r="H265" s="19">
        <v>7</v>
      </c>
      <c r="I265" s="19">
        <v>14</v>
      </c>
      <c r="J265" s="19">
        <v>94</v>
      </c>
      <c r="K265" s="19">
        <v>160</v>
      </c>
      <c r="L265" s="19">
        <v>480</v>
      </c>
      <c r="M265" s="19" t="s">
        <v>71</v>
      </c>
      <c r="N265" s="19">
        <v>4000</v>
      </c>
      <c r="O265" s="19">
        <v>8000</v>
      </c>
      <c r="P265" s="19">
        <v>3250</v>
      </c>
      <c r="Q265" s="19" t="s">
        <v>57</v>
      </c>
      <c r="R265" s="19">
        <v>1625</v>
      </c>
      <c r="S265" s="19">
        <v>20000</v>
      </c>
      <c r="T265" s="19">
        <v>0.47</v>
      </c>
      <c r="U265" s="19">
        <v>4.5</v>
      </c>
      <c r="V265" s="19">
        <v>0.24</v>
      </c>
      <c r="W265" s="19">
        <v>63</v>
      </c>
      <c r="X265" s="93">
        <v>726</v>
      </c>
      <c r="Y265">
        <f t="shared" si="10"/>
        <v>160</v>
      </c>
      <c r="Z265" t="b">
        <f>IF(N265/G265&gt;=Auswahlhilfe!$C$8,TRUE,FALSE)</f>
        <v>1</v>
      </c>
      <c r="AA265" t="b">
        <f>IF(K265&gt;Auswahlhilfe!$C$7,TRUE,FALSE)</f>
        <v>1</v>
      </c>
      <c r="AB265" t="b">
        <f>IF(Auswahlhilfe!$C$17=F265,TRUE,FALSE)</f>
        <v>0</v>
      </c>
      <c r="AC265" t="b">
        <f>IFERROR(IF(FIND("P2",PGOptionList!D265)&gt;0,TRUE),FALSE)</f>
        <v>1</v>
      </c>
      <c r="AD265" t="b">
        <f>IFERROR(IF(FIND("P1",PGOptionList!D265)&gt;0,TRUE),FALSE)</f>
        <v>0</v>
      </c>
      <c r="AE265" t="b">
        <f>IFERROR(IF(FIND("P0",PGOptionList!D265)&gt;0,TRUE),FALSE)</f>
        <v>0</v>
      </c>
      <c r="AF265" t="b">
        <f>IF(AND(Z265,AA265,AB265,AC265,IF(C265=Auswahlhilfe!$L$7,TRUE,FALSE)),D265,FALSE)</f>
        <v>0</v>
      </c>
      <c r="AG265" t="b">
        <f>IF(AND(Z265,AA265,AB265,AD265,IF(C265=Auswahlhilfe!$L$17,TRUE,FALSE)),D265,FALSE)</f>
        <v>0</v>
      </c>
      <c r="AH265" t="b">
        <f>IF(AND(Z265,AA265,AB265,AE265,IF(C265=Auswahlhilfe!$L$17,TRUE,FALSE)),D265,FALSE)</f>
        <v>0</v>
      </c>
      <c r="AI265" t="s">
        <v>4817</v>
      </c>
      <c r="AJ265" s="90" t="str">
        <f t="shared" si="11"/>
        <v>mailto:info@oxni.ch?subject=Anfrage TB-090-025-S1-P2</v>
      </c>
    </row>
    <row r="266" spans="2:36" x14ac:dyDescent="0.2">
      <c r="B266" s="78" t="str">
        <f t="shared" ref="B266:B329" si="12">IF(AF266=D266,"Economy",IF(AG266=D266,"Standard",IF(AH266=D266,"Präzision","")))</f>
        <v/>
      </c>
      <c r="C266" s="19" t="s">
        <v>54</v>
      </c>
      <c r="D266" s="19" t="s">
        <v>567</v>
      </c>
      <c r="E266" s="19">
        <v>90</v>
      </c>
      <c r="F266" s="19" t="s">
        <v>58</v>
      </c>
      <c r="G266" s="19">
        <v>25</v>
      </c>
      <c r="H266" s="19">
        <v>7</v>
      </c>
      <c r="I266" s="19">
        <v>14</v>
      </c>
      <c r="J266" s="19">
        <v>94</v>
      </c>
      <c r="K266" s="19">
        <v>160</v>
      </c>
      <c r="L266" s="19">
        <v>480</v>
      </c>
      <c r="M266" s="19" t="s">
        <v>71</v>
      </c>
      <c r="N266" s="19">
        <v>4000</v>
      </c>
      <c r="O266" s="19">
        <v>8000</v>
      </c>
      <c r="P266" s="19">
        <v>3250</v>
      </c>
      <c r="Q266" s="19" t="s">
        <v>57</v>
      </c>
      <c r="R266" s="19">
        <v>1625</v>
      </c>
      <c r="S266" s="19">
        <v>20000</v>
      </c>
      <c r="T266" s="19">
        <v>0.47</v>
      </c>
      <c r="U266" s="19">
        <v>4.5</v>
      </c>
      <c r="V266" s="19">
        <v>0.24</v>
      </c>
      <c r="W266" s="19">
        <v>63</v>
      </c>
      <c r="X266" s="93">
        <v>726</v>
      </c>
      <c r="Y266">
        <f t="shared" ref="Y266:Y329" si="13">N266/G266</f>
        <v>160</v>
      </c>
      <c r="Z266" t="b">
        <f>IF(N266/G266&gt;=Auswahlhilfe!$C$8,TRUE,FALSE)</f>
        <v>1</v>
      </c>
      <c r="AA266" t="b">
        <f>IF(K266&gt;Auswahlhilfe!$C$7,TRUE,FALSE)</f>
        <v>1</v>
      </c>
      <c r="AB266" t="b">
        <f>IF(Auswahlhilfe!$C$17=F266,TRUE,FALSE)</f>
        <v>1</v>
      </c>
      <c r="AC266" t="b">
        <f>IFERROR(IF(FIND("P2",PGOptionList!D266)&gt;0,TRUE),FALSE)</f>
        <v>1</v>
      </c>
      <c r="AD266" t="b">
        <f>IFERROR(IF(FIND("P1",PGOptionList!D266)&gt;0,TRUE),FALSE)</f>
        <v>0</v>
      </c>
      <c r="AE266" t="b">
        <f>IFERROR(IF(FIND("P0",PGOptionList!D266)&gt;0,TRUE),FALSE)</f>
        <v>0</v>
      </c>
      <c r="AF266" t="b">
        <f>IF(AND(Z266,AA266,AB266,AC266,IF(C266=Auswahlhilfe!$L$7,TRUE,FALSE)),D266,FALSE)</f>
        <v>0</v>
      </c>
      <c r="AG266" t="b">
        <f>IF(AND(Z266,AA266,AB266,AD266,IF(C266=Auswahlhilfe!$L$17,TRUE,FALSE)),D266,FALSE)</f>
        <v>0</v>
      </c>
      <c r="AH266" t="b">
        <f>IF(AND(Z266,AA266,AB266,AE266,IF(C266=Auswahlhilfe!$L$17,TRUE,FALSE)),D266,FALSE)</f>
        <v>0</v>
      </c>
      <c r="AI266" t="s">
        <v>4818</v>
      </c>
      <c r="AJ266" s="90" t="str">
        <f t="shared" ref="AJ266:AJ329" si="14">IF(AI266="ja",HYPERLINK(_xlfn.CONCAT("https://shop.oxni.ch/de/shop/motoren/planetengetriebe/",LOWER(D266))),_xlfn.CONCAT("mailto:info@oxni.ch?subject=Anfrage ",D266))</f>
        <v>https://shop.oxni.ch/de/shop/motoren/planetengetriebe/tb-090-025-s2-p2</v>
      </c>
    </row>
    <row r="267" spans="2:36" x14ac:dyDescent="0.2">
      <c r="B267" s="78" t="str">
        <f t="shared" si="12"/>
        <v/>
      </c>
      <c r="C267" s="19" t="s">
        <v>54</v>
      </c>
      <c r="D267" s="19" t="s">
        <v>568</v>
      </c>
      <c r="E267" s="19">
        <v>90</v>
      </c>
      <c r="F267" s="19" t="s">
        <v>55</v>
      </c>
      <c r="G267" s="19">
        <v>20</v>
      </c>
      <c r="H267" s="19">
        <v>3</v>
      </c>
      <c r="I267" s="19">
        <v>14</v>
      </c>
      <c r="J267" s="19">
        <v>94</v>
      </c>
      <c r="K267" s="19">
        <v>140</v>
      </c>
      <c r="L267" s="19">
        <v>420</v>
      </c>
      <c r="M267" s="19" t="s">
        <v>70</v>
      </c>
      <c r="N267" s="19">
        <v>4000</v>
      </c>
      <c r="O267" s="19">
        <v>8000</v>
      </c>
      <c r="P267" s="19">
        <v>3250</v>
      </c>
      <c r="Q267" s="19" t="s">
        <v>57</v>
      </c>
      <c r="R267" s="19">
        <v>1625</v>
      </c>
      <c r="S267" s="19">
        <v>20000</v>
      </c>
      <c r="T267" s="19">
        <v>0.47</v>
      </c>
      <c r="U267" s="19">
        <v>4.5</v>
      </c>
      <c r="V267" s="19">
        <v>0.24</v>
      </c>
      <c r="W267" s="19">
        <v>63</v>
      </c>
      <c r="X267" s="93"/>
      <c r="Y267">
        <f t="shared" si="13"/>
        <v>200</v>
      </c>
      <c r="Z267" t="b">
        <f>IF(N267/G267&gt;=Auswahlhilfe!$C$8,TRUE,FALSE)</f>
        <v>1</v>
      </c>
      <c r="AA267" t="b">
        <f>IF(K267&gt;Auswahlhilfe!$C$7,TRUE,FALSE)</f>
        <v>1</v>
      </c>
      <c r="AB267" t="b">
        <f>IF(Auswahlhilfe!$C$17=F267,TRUE,FALSE)</f>
        <v>0</v>
      </c>
      <c r="AC267" t="b">
        <f>IFERROR(IF(FIND("P2",PGOptionList!D267)&gt;0,TRUE),FALSE)</f>
        <v>0</v>
      </c>
      <c r="AD267" t="b">
        <f>IFERROR(IF(FIND("P1",PGOptionList!D267)&gt;0,TRUE),FALSE)</f>
        <v>0</v>
      </c>
      <c r="AE267" t="b">
        <f>IFERROR(IF(FIND("P0",PGOptionList!D267)&gt;0,TRUE),FALSE)</f>
        <v>1</v>
      </c>
      <c r="AF267" t="b">
        <f>IF(AND(Z267,AA267,AB267,AC267,IF(C267=Auswahlhilfe!$L$7,TRUE,FALSE)),D267,FALSE)</f>
        <v>0</v>
      </c>
      <c r="AG267" t="b">
        <f>IF(AND(Z267,AA267,AB267,AD267,IF(C267=Auswahlhilfe!$L$17,TRUE,FALSE)),D267,FALSE)</f>
        <v>0</v>
      </c>
      <c r="AH267" t="b">
        <f>IF(AND(Z267,AA267,AB267,AE267,IF(C267=Auswahlhilfe!$L$17,TRUE,FALSE)),D267,FALSE)</f>
        <v>0</v>
      </c>
      <c r="AI267" t="s">
        <v>4817</v>
      </c>
      <c r="AJ267" s="90" t="str">
        <f t="shared" si="14"/>
        <v>mailto:info@oxni.ch?subject=Anfrage TB-090-020-S1-P0</v>
      </c>
    </row>
    <row r="268" spans="2:36" x14ac:dyDescent="0.2">
      <c r="B268" s="78" t="str">
        <f t="shared" si="12"/>
        <v/>
      </c>
      <c r="C268" s="19" t="s">
        <v>54</v>
      </c>
      <c r="D268" s="19" t="s">
        <v>569</v>
      </c>
      <c r="E268" s="19">
        <v>90</v>
      </c>
      <c r="F268" s="19" t="s">
        <v>58</v>
      </c>
      <c r="G268" s="19">
        <v>20</v>
      </c>
      <c r="H268" s="19">
        <v>3</v>
      </c>
      <c r="I268" s="19">
        <v>14</v>
      </c>
      <c r="J268" s="19">
        <v>94</v>
      </c>
      <c r="K268" s="19">
        <v>140</v>
      </c>
      <c r="L268" s="19">
        <v>420</v>
      </c>
      <c r="M268" s="19" t="s">
        <v>70</v>
      </c>
      <c r="N268" s="19">
        <v>4000</v>
      </c>
      <c r="O268" s="19">
        <v>8000</v>
      </c>
      <c r="P268" s="19">
        <v>3250</v>
      </c>
      <c r="Q268" s="19" t="s">
        <v>57</v>
      </c>
      <c r="R268" s="19">
        <v>1625</v>
      </c>
      <c r="S268" s="19">
        <v>20000</v>
      </c>
      <c r="T268" s="19">
        <v>0.47</v>
      </c>
      <c r="U268" s="19">
        <v>4.5</v>
      </c>
      <c r="V268" s="19">
        <v>0.24</v>
      </c>
      <c r="W268" s="19">
        <v>63</v>
      </c>
      <c r="X268" s="93"/>
      <c r="Y268">
        <f t="shared" si="13"/>
        <v>200</v>
      </c>
      <c r="Z268" t="b">
        <f>IF(N268/G268&gt;=Auswahlhilfe!$C$8,TRUE,FALSE)</f>
        <v>1</v>
      </c>
      <c r="AA268" t="b">
        <f>IF(K268&gt;Auswahlhilfe!$C$7,TRUE,FALSE)</f>
        <v>1</v>
      </c>
      <c r="AB268" t="b">
        <f>IF(Auswahlhilfe!$C$17=F268,TRUE,FALSE)</f>
        <v>1</v>
      </c>
      <c r="AC268" t="b">
        <f>IFERROR(IF(FIND("P2",PGOptionList!D268)&gt;0,TRUE),FALSE)</f>
        <v>0</v>
      </c>
      <c r="AD268" t="b">
        <f>IFERROR(IF(FIND("P1",PGOptionList!D268)&gt;0,TRUE),FALSE)</f>
        <v>0</v>
      </c>
      <c r="AE268" t="b">
        <f>IFERROR(IF(FIND("P0",PGOptionList!D268)&gt;0,TRUE),FALSE)</f>
        <v>1</v>
      </c>
      <c r="AF268" t="b">
        <f>IF(AND(Z268,AA268,AB268,AC268,IF(C268=Auswahlhilfe!$L$7,TRUE,FALSE)),D268,FALSE)</f>
        <v>0</v>
      </c>
      <c r="AG268" t="b">
        <f>IF(AND(Z268,AA268,AB268,AD268,IF(C268=Auswahlhilfe!$L$17,TRUE,FALSE)),D268,FALSE)</f>
        <v>0</v>
      </c>
      <c r="AH268" t="b">
        <f>IF(AND(Z268,AA268,AB268,AE268,IF(C268=Auswahlhilfe!$L$17,TRUE,FALSE)),D268,FALSE)</f>
        <v>0</v>
      </c>
      <c r="AI268" t="s">
        <v>4817</v>
      </c>
      <c r="AJ268" s="90" t="str">
        <f t="shared" si="14"/>
        <v>mailto:info@oxni.ch?subject=Anfrage TB-090-020-S2-P0</v>
      </c>
    </row>
    <row r="269" spans="2:36" x14ac:dyDescent="0.2">
      <c r="B269" s="78" t="str">
        <f t="shared" si="12"/>
        <v/>
      </c>
      <c r="C269" s="19" t="s">
        <v>54</v>
      </c>
      <c r="D269" s="19" t="s">
        <v>570</v>
      </c>
      <c r="E269" s="19">
        <v>90</v>
      </c>
      <c r="F269" s="19" t="s">
        <v>55</v>
      </c>
      <c r="G269" s="19">
        <v>20</v>
      </c>
      <c r="H269" s="19">
        <v>5</v>
      </c>
      <c r="I269" s="19">
        <v>14</v>
      </c>
      <c r="J269" s="19">
        <v>94</v>
      </c>
      <c r="K269" s="19">
        <v>140</v>
      </c>
      <c r="L269" s="19">
        <v>420</v>
      </c>
      <c r="M269" s="19" t="s">
        <v>70</v>
      </c>
      <c r="N269" s="19">
        <v>4000</v>
      </c>
      <c r="O269" s="19">
        <v>8000</v>
      </c>
      <c r="P269" s="19">
        <v>3250</v>
      </c>
      <c r="Q269" s="19" t="s">
        <v>57</v>
      </c>
      <c r="R269" s="19">
        <v>1625</v>
      </c>
      <c r="S269" s="19">
        <v>20000</v>
      </c>
      <c r="T269" s="19">
        <v>0.47</v>
      </c>
      <c r="U269" s="19">
        <v>4.5</v>
      </c>
      <c r="V269" s="19">
        <v>0.24</v>
      </c>
      <c r="W269" s="19">
        <v>63</v>
      </c>
      <c r="X269" s="93">
        <v>781</v>
      </c>
      <c r="Y269">
        <f t="shared" si="13"/>
        <v>200</v>
      </c>
      <c r="Z269" t="b">
        <f>IF(N269/G269&gt;=Auswahlhilfe!$C$8,TRUE,FALSE)</f>
        <v>1</v>
      </c>
      <c r="AA269" t="b">
        <f>IF(K269&gt;Auswahlhilfe!$C$7,TRUE,FALSE)</f>
        <v>1</v>
      </c>
      <c r="AB269" t="b">
        <f>IF(Auswahlhilfe!$C$17=F269,TRUE,FALSE)</f>
        <v>0</v>
      </c>
      <c r="AC269" t="b">
        <f>IFERROR(IF(FIND("P2",PGOptionList!D269)&gt;0,TRUE),FALSE)</f>
        <v>0</v>
      </c>
      <c r="AD269" t="b">
        <f>IFERROR(IF(FIND("P1",PGOptionList!D269)&gt;0,TRUE),FALSE)</f>
        <v>1</v>
      </c>
      <c r="AE269" t="b">
        <f>IFERROR(IF(FIND("P0",PGOptionList!D269)&gt;0,TRUE),FALSE)</f>
        <v>0</v>
      </c>
      <c r="AF269" t="b">
        <f>IF(AND(Z269,AA269,AB269,AC269,IF(C269=Auswahlhilfe!$L$7,TRUE,FALSE)),D269,FALSE)</f>
        <v>0</v>
      </c>
      <c r="AG269" t="b">
        <f>IF(AND(Z269,AA269,AB269,AD269,IF(C269=Auswahlhilfe!$L$17,TRUE,FALSE)),D269,FALSE)</f>
        <v>0</v>
      </c>
      <c r="AH269" t="b">
        <f>IF(AND(Z269,AA269,AB269,AE269,IF(C269=Auswahlhilfe!$L$17,TRUE,FALSE)),D269,FALSE)</f>
        <v>0</v>
      </c>
      <c r="AI269" t="s">
        <v>4817</v>
      </c>
      <c r="AJ269" s="90" t="str">
        <f t="shared" si="14"/>
        <v>mailto:info@oxni.ch?subject=Anfrage TB-090-020-S1-P1</v>
      </c>
    </row>
    <row r="270" spans="2:36" x14ac:dyDescent="0.2">
      <c r="B270" s="78" t="str">
        <f t="shared" si="12"/>
        <v/>
      </c>
      <c r="C270" s="19" t="s">
        <v>54</v>
      </c>
      <c r="D270" s="19" t="s">
        <v>571</v>
      </c>
      <c r="E270" s="19">
        <v>90</v>
      </c>
      <c r="F270" s="19" t="s">
        <v>58</v>
      </c>
      <c r="G270" s="19">
        <v>20</v>
      </c>
      <c r="H270" s="19">
        <v>5</v>
      </c>
      <c r="I270" s="19">
        <v>14</v>
      </c>
      <c r="J270" s="19">
        <v>94</v>
      </c>
      <c r="K270" s="19">
        <v>140</v>
      </c>
      <c r="L270" s="19">
        <v>420</v>
      </c>
      <c r="M270" s="19" t="s">
        <v>70</v>
      </c>
      <c r="N270" s="19">
        <v>4000</v>
      </c>
      <c r="O270" s="19">
        <v>8000</v>
      </c>
      <c r="P270" s="19">
        <v>3250</v>
      </c>
      <c r="Q270" s="19" t="s">
        <v>57</v>
      </c>
      <c r="R270" s="19">
        <v>1625</v>
      </c>
      <c r="S270" s="19">
        <v>20000</v>
      </c>
      <c r="T270" s="19">
        <v>0.47</v>
      </c>
      <c r="U270" s="19">
        <v>4.5</v>
      </c>
      <c r="V270" s="19">
        <v>0.24</v>
      </c>
      <c r="W270" s="19">
        <v>63</v>
      </c>
      <c r="X270" s="93">
        <v>781</v>
      </c>
      <c r="Y270">
        <f t="shared" si="13"/>
        <v>200</v>
      </c>
      <c r="Z270" t="b">
        <f>IF(N270/G270&gt;=Auswahlhilfe!$C$8,TRUE,FALSE)</f>
        <v>1</v>
      </c>
      <c r="AA270" t="b">
        <f>IF(K270&gt;Auswahlhilfe!$C$7,TRUE,FALSE)</f>
        <v>1</v>
      </c>
      <c r="AB270" t="b">
        <f>IF(Auswahlhilfe!$C$17=F270,TRUE,FALSE)</f>
        <v>1</v>
      </c>
      <c r="AC270" t="b">
        <f>IFERROR(IF(FIND("P2",PGOptionList!D270)&gt;0,TRUE),FALSE)</f>
        <v>0</v>
      </c>
      <c r="AD270" t="b">
        <f>IFERROR(IF(FIND("P1",PGOptionList!D270)&gt;0,TRUE),FALSE)</f>
        <v>1</v>
      </c>
      <c r="AE270" t="b">
        <f>IFERROR(IF(FIND("P0",PGOptionList!D270)&gt;0,TRUE),FALSE)</f>
        <v>0</v>
      </c>
      <c r="AF270" t="b">
        <f>IF(AND(Z270,AA270,AB270,AC270,IF(C270=Auswahlhilfe!$L$7,TRUE,FALSE)),D270,FALSE)</f>
        <v>0</v>
      </c>
      <c r="AG270" t="b">
        <f>IF(AND(Z270,AA270,AB270,AD270,IF(C270=Auswahlhilfe!$L$17,TRUE,FALSE)),D270,FALSE)</f>
        <v>0</v>
      </c>
      <c r="AH270" t="b">
        <f>IF(AND(Z270,AA270,AB270,AE270,IF(C270=Auswahlhilfe!$L$17,TRUE,FALSE)),D270,FALSE)</f>
        <v>0</v>
      </c>
      <c r="AI270" t="s">
        <v>4818</v>
      </c>
      <c r="AJ270" s="90" t="str">
        <f t="shared" si="14"/>
        <v>https://shop.oxni.ch/de/shop/motoren/planetengetriebe/tb-090-020-s2-p1</v>
      </c>
    </row>
    <row r="271" spans="2:36" x14ac:dyDescent="0.2">
      <c r="B271" s="78" t="str">
        <f t="shared" si="12"/>
        <v/>
      </c>
      <c r="C271" s="19" t="s">
        <v>54</v>
      </c>
      <c r="D271" s="19" t="s">
        <v>572</v>
      </c>
      <c r="E271" s="19">
        <v>90</v>
      </c>
      <c r="F271" s="19" t="s">
        <v>55</v>
      </c>
      <c r="G271" s="19">
        <v>20</v>
      </c>
      <c r="H271" s="19">
        <v>7</v>
      </c>
      <c r="I271" s="19">
        <v>14</v>
      </c>
      <c r="J271" s="19">
        <v>94</v>
      </c>
      <c r="K271" s="19">
        <v>140</v>
      </c>
      <c r="L271" s="19">
        <v>420</v>
      </c>
      <c r="M271" s="19" t="s">
        <v>70</v>
      </c>
      <c r="N271" s="19">
        <v>4000</v>
      </c>
      <c r="O271" s="19">
        <v>8000</v>
      </c>
      <c r="P271" s="19">
        <v>3250</v>
      </c>
      <c r="Q271" s="19" t="s">
        <v>57</v>
      </c>
      <c r="R271" s="19">
        <v>1625</v>
      </c>
      <c r="S271" s="19">
        <v>20000</v>
      </c>
      <c r="T271" s="19">
        <v>0.47</v>
      </c>
      <c r="U271" s="19">
        <v>4.5</v>
      </c>
      <c r="V271" s="19">
        <v>0.24</v>
      </c>
      <c r="W271" s="19">
        <v>63</v>
      </c>
      <c r="X271" s="93">
        <v>726</v>
      </c>
      <c r="Y271">
        <f t="shared" si="13"/>
        <v>200</v>
      </c>
      <c r="Z271" t="b">
        <f>IF(N271/G271&gt;=Auswahlhilfe!$C$8,TRUE,FALSE)</f>
        <v>1</v>
      </c>
      <c r="AA271" t="b">
        <f>IF(K271&gt;Auswahlhilfe!$C$7,TRUE,FALSE)</f>
        <v>1</v>
      </c>
      <c r="AB271" t="b">
        <f>IF(Auswahlhilfe!$C$17=F271,TRUE,FALSE)</f>
        <v>0</v>
      </c>
      <c r="AC271" t="b">
        <f>IFERROR(IF(FIND("P2",PGOptionList!D271)&gt;0,TRUE),FALSE)</f>
        <v>1</v>
      </c>
      <c r="AD271" t="b">
        <f>IFERROR(IF(FIND("P1",PGOptionList!D271)&gt;0,TRUE),FALSE)</f>
        <v>0</v>
      </c>
      <c r="AE271" t="b">
        <f>IFERROR(IF(FIND("P0",PGOptionList!D271)&gt;0,TRUE),FALSE)</f>
        <v>0</v>
      </c>
      <c r="AF271" t="b">
        <f>IF(AND(Z271,AA271,AB271,AC271,IF(C271=Auswahlhilfe!$L$7,TRUE,FALSE)),D271,FALSE)</f>
        <v>0</v>
      </c>
      <c r="AG271" t="b">
        <f>IF(AND(Z271,AA271,AB271,AD271,IF(C271=Auswahlhilfe!$L$17,TRUE,FALSE)),D271,FALSE)</f>
        <v>0</v>
      </c>
      <c r="AH271" t="b">
        <f>IF(AND(Z271,AA271,AB271,AE271,IF(C271=Auswahlhilfe!$L$17,TRUE,FALSE)),D271,FALSE)</f>
        <v>0</v>
      </c>
      <c r="AI271" t="s">
        <v>4817</v>
      </c>
      <c r="AJ271" s="90" t="str">
        <f t="shared" si="14"/>
        <v>mailto:info@oxni.ch?subject=Anfrage TB-090-020-S1-P2</v>
      </c>
    </row>
    <row r="272" spans="2:36" x14ac:dyDescent="0.2">
      <c r="B272" s="78" t="str">
        <f t="shared" si="12"/>
        <v/>
      </c>
      <c r="C272" s="19" t="s">
        <v>54</v>
      </c>
      <c r="D272" s="19" t="s">
        <v>573</v>
      </c>
      <c r="E272" s="19">
        <v>90</v>
      </c>
      <c r="F272" s="19" t="s">
        <v>58</v>
      </c>
      <c r="G272" s="19">
        <v>20</v>
      </c>
      <c r="H272" s="19">
        <v>7</v>
      </c>
      <c r="I272" s="19">
        <v>14</v>
      </c>
      <c r="J272" s="19">
        <v>94</v>
      </c>
      <c r="K272" s="19">
        <v>140</v>
      </c>
      <c r="L272" s="19">
        <v>420</v>
      </c>
      <c r="M272" s="19" t="s">
        <v>70</v>
      </c>
      <c r="N272" s="19">
        <v>4000</v>
      </c>
      <c r="O272" s="19">
        <v>8000</v>
      </c>
      <c r="P272" s="19">
        <v>3250</v>
      </c>
      <c r="Q272" s="19" t="s">
        <v>57</v>
      </c>
      <c r="R272" s="19">
        <v>1625</v>
      </c>
      <c r="S272" s="19">
        <v>20000</v>
      </c>
      <c r="T272" s="19">
        <v>0.47</v>
      </c>
      <c r="U272" s="19">
        <v>4.5</v>
      </c>
      <c r="V272" s="19">
        <v>0.24</v>
      </c>
      <c r="W272" s="19">
        <v>63</v>
      </c>
      <c r="X272" s="93">
        <v>726</v>
      </c>
      <c r="Y272">
        <f t="shared" si="13"/>
        <v>200</v>
      </c>
      <c r="Z272" t="b">
        <f>IF(N272/G272&gt;=Auswahlhilfe!$C$8,TRUE,FALSE)</f>
        <v>1</v>
      </c>
      <c r="AA272" t="b">
        <f>IF(K272&gt;Auswahlhilfe!$C$7,TRUE,FALSE)</f>
        <v>1</v>
      </c>
      <c r="AB272" t="b">
        <f>IF(Auswahlhilfe!$C$17=F272,TRUE,FALSE)</f>
        <v>1</v>
      </c>
      <c r="AC272" t="b">
        <f>IFERROR(IF(FIND("P2",PGOptionList!D272)&gt;0,TRUE),FALSE)</f>
        <v>1</v>
      </c>
      <c r="AD272" t="b">
        <f>IFERROR(IF(FIND("P1",PGOptionList!D272)&gt;0,TRUE),FALSE)</f>
        <v>0</v>
      </c>
      <c r="AE272" t="b">
        <f>IFERROR(IF(FIND("P0",PGOptionList!D272)&gt;0,TRUE),FALSE)</f>
        <v>0</v>
      </c>
      <c r="AF272" t="b">
        <f>IF(AND(Z272,AA272,AB272,AC272,IF(C272=Auswahlhilfe!$L$7,TRUE,FALSE)),D272,FALSE)</f>
        <v>0</v>
      </c>
      <c r="AG272" t="b">
        <f>IF(AND(Z272,AA272,AB272,AD272,IF(C272=Auswahlhilfe!$L$17,TRUE,FALSE)),D272,FALSE)</f>
        <v>0</v>
      </c>
      <c r="AH272" t="b">
        <f>IF(AND(Z272,AA272,AB272,AE272,IF(C272=Auswahlhilfe!$L$17,TRUE,FALSE)),D272,FALSE)</f>
        <v>0</v>
      </c>
      <c r="AI272" t="s">
        <v>4818</v>
      </c>
      <c r="AJ272" s="90" t="str">
        <f t="shared" si="14"/>
        <v>https://shop.oxni.ch/de/shop/motoren/planetengetriebe/tb-090-020-s2-p2</v>
      </c>
    </row>
    <row r="273" spans="2:36" x14ac:dyDescent="0.2">
      <c r="B273" s="78" t="str">
        <f t="shared" si="12"/>
        <v/>
      </c>
      <c r="C273" s="19" t="s">
        <v>54</v>
      </c>
      <c r="D273" s="19" t="s">
        <v>574</v>
      </c>
      <c r="E273" s="19">
        <v>90</v>
      </c>
      <c r="F273" s="19" t="s">
        <v>55</v>
      </c>
      <c r="G273" s="19">
        <v>15</v>
      </c>
      <c r="H273" s="19">
        <v>3</v>
      </c>
      <c r="I273" s="19">
        <v>14</v>
      </c>
      <c r="J273" s="19">
        <v>94</v>
      </c>
      <c r="K273" s="19">
        <v>130</v>
      </c>
      <c r="L273" s="19">
        <v>390</v>
      </c>
      <c r="M273" s="19" t="s">
        <v>69</v>
      </c>
      <c r="N273" s="19">
        <v>4000</v>
      </c>
      <c r="O273" s="19">
        <v>8000</v>
      </c>
      <c r="P273" s="19">
        <v>3250</v>
      </c>
      <c r="Q273" s="19" t="s">
        <v>57</v>
      </c>
      <c r="R273" s="19">
        <v>1625</v>
      </c>
      <c r="S273" s="19">
        <v>20000</v>
      </c>
      <c r="T273" s="19">
        <v>0.47</v>
      </c>
      <c r="U273" s="19">
        <v>4.5</v>
      </c>
      <c r="V273" s="19">
        <v>0.24</v>
      </c>
      <c r="W273" s="19">
        <v>63</v>
      </c>
      <c r="X273" s="93"/>
      <c r="Y273">
        <f t="shared" si="13"/>
        <v>266.66666666666669</v>
      </c>
      <c r="Z273" t="b">
        <f>IF(N273/G273&gt;=Auswahlhilfe!$C$8,TRUE,FALSE)</f>
        <v>1</v>
      </c>
      <c r="AA273" t="b">
        <f>IF(K273&gt;Auswahlhilfe!$C$7,TRUE,FALSE)</f>
        <v>1</v>
      </c>
      <c r="AB273" t="b">
        <f>IF(Auswahlhilfe!$C$17=F273,TRUE,FALSE)</f>
        <v>0</v>
      </c>
      <c r="AC273" t="b">
        <f>IFERROR(IF(FIND("P2",PGOptionList!D273)&gt;0,TRUE),FALSE)</f>
        <v>0</v>
      </c>
      <c r="AD273" t="b">
        <f>IFERROR(IF(FIND("P1",PGOptionList!D273)&gt;0,TRUE),FALSE)</f>
        <v>0</v>
      </c>
      <c r="AE273" t="b">
        <f>IFERROR(IF(FIND("P0",PGOptionList!D273)&gt;0,TRUE),FALSE)</f>
        <v>1</v>
      </c>
      <c r="AF273" t="b">
        <f>IF(AND(Z273,AA273,AB273,AC273,IF(C273=Auswahlhilfe!$L$7,TRUE,FALSE)),D273,FALSE)</f>
        <v>0</v>
      </c>
      <c r="AG273" t="b">
        <f>IF(AND(Z273,AA273,AB273,AD273,IF(C273=Auswahlhilfe!$L$17,TRUE,FALSE)),D273,FALSE)</f>
        <v>0</v>
      </c>
      <c r="AH273" t="b">
        <f>IF(AND(Z273,AA273,AB273,AE273,IF(C273=Auswahlhilfe!$L$17,TRUE,FALSE)),D273,FALSE)</f>
        <v>0</v>
      </c>
      <c r="AI273" t="s">
        <v>4817</v>
      </c>
      <c r="AJ273" s="90" t="str">
        <f t="shared" si="14"/>
        <v>mailto:info@oxni.ch?subject=Anfrage TB-090-015-S1-P0</v>
      </c>
    </row>
    <row r="274" spans="2:36" x14ac:dyDescent="0.2">
      <c r="B274" s="78" t="str">
        <f t="shared" si="12"/>
        <v/>
      </c>
      <c r="C274" s="19" t="s">
        <v>54</v>
      </c>
      <c r="D274" s="19" t="s">
        <v>575</v>
      </c>
      <c r="E274" s="19">
        <v>90</v>
      </c>
      <c r="F274" s="19" t="s">
        <v>58</v>
      </c>
      <c r="G274" s="19">
        <v>15</v>
      </c>
      <c r="H274" s="19">
        <v>3</v>
      </c>
      <c r="I274" s="19">
        <v>14</v>
      </c>
      <c r="J274" s="19">
        <v>94</v>
      </c>
      <c r="K274" s="19">
        <v>130</v>
      </c>
      <c r="L274" s="19">
        <v>390</v>
      </c>
      <c r="M274" s="19" t="s">
        <v>69</v>
      </c>
      <c r="N274" s="19">
        <v>4000</v>
      </c>
      <c r="O274" s="19">
        <v>8000</v>
      </c>
      <c r="P274" s="19">
        <v>3250</v>
      </c>
      <c r="Q274" s="19" t="s">
        <v>57</v>
      </c>
      <c r="R274" s="19">
        <v>1625</v>
      </c>
      <c r="S274" s="19">
        <v>20000</v>
      </c>
      <c r="T274" s="19">
        <v>0.47</v>
      </c>
      <c r="U274" s="19">
        <v>4.5</v>
      </c>
      <c r="V274" s="19">
        <v>0.24</v>
      </c>
      <c r="W274" s="19">
        <v>63</v>
      </c>
      <c r="X274" s="93"/>
      <c r="Y274">
        <f t="shared" si="13"/>
        <v>266.66666666666669</v>
      </c>
      <c r="Z274" t="b">
        <f>IF(N274/G274&gt;=Auswahlhilfe!$C$8,TRUE,FALSE)</f>
        <v>1</v>
      </c>
      <c r="AA274" t="b">
        <f>IF(K274&gt;Auswahlhilfe!$C$7,TRUE,FALSE)</f>
        <v>1</v>
      </c>
      <c r="AB274" t="b">
        <f>IF(Auswahlhilfe!$C$17=F274,TRUE,FALSE)</f>
        <v>1</v>
      </c>
      <c r="AC274" t="b">
        <f>IFERROR(IF(FIND("P2",PGOptionList!D274)&gt;0,TRUE),FALSE)</f>
        <v>0</v>
      </c>
      <c r="AD274" t="b">
        <f>IFERROR(IF(FIND("P1",PGOptionList!D274)&gt;0,TRUE),FALSE)</f>
        <v>0</v>
      </c>
      <c r="AE274" t="b">
        <f>IFERROR(IF(FIND("P0",PGOptionList!D274)&gt;0,TRUE),FALSE)</f>
        <v>1</v>
      </c>
      <c r="AF274" t="b">
        <f>IF(AND(Z274,AA274,AB274,AC274,IF(C274=Auswahlhilfe!$L$7,TRUE,FALSE)),D274,FALSE)</f>
        <v>0</v>
      </c>
      <c r="AG274" t="b">
        <f>IF(AND(Z274,AA274,AB274,AD274,IF(C274=Auswahlhilfe!$L$17,TRUE,FALSE)),D274,FALSE)</f>
        <v>0</v>
      </c>
      <c r="AH274" t="b">
        <f>IF(AND(Z274,AA274,AB274,AE274,IF(C274=Auswahlhilfe!$L$17,TRUE,FALSE)),D274,FALSE)</f>
        <v>0</v>
      </c>
      <c r="AI274" t="s">
        <v>4817</v>
      </c>
      <c r="AJ274" s="90" t="str">
        <f t="shared" si="14"/>
        <v>mailto:info@oxni.ch?subject=Anfrage TB-090-015-S2-P0</v>
      </c>
    </row>
    <row r="275" spans="2:36" x14ac:dyDescent="0.2">
      <c r="B275" s="78" t="str">
        <f t="shared" si="12"/>
        <v/>
      </c>
      <c r="C275" s="19" t="s">
        <v>54</v>
      </c>
      <c r="D275" s="19" t="s">
        <v>576</v>
      </c>
      <c r="E275" s="19">
        <v>90</v>
      </c>
      <c r="F275" s="19" t="s">
        <v>55</v>
      </c>
      <c r="G275" s="19">
        <v>15</v>
      </c>
      <c r="H275" s="19">
        <v>5</v>
      </c>
      <c r="I275" s="19">
        <v>14</v>
      </c>
      <c r="J275" s="19">
        <v>94</v>
      </c>
      <c r="K275" s="19">
        <v>130</v>
      </c>
      <c r="L275" s="19">
        <v>390</v>
      </c>
      <c r="M275" s="19" t="s">
        <v>69</v>
      </c>
      <c r="N275" s="19">
        <v>4000</v>
      </c>
      <c r="O275" s="19">
        <v>8000</v>
      </c>
      <c r="P275" s="19">
        <v>3250</v>
      </c>
      <c r="Q275" s="19" t="s">
        <v>57</v>
      </c>
      <c r="R275" s="19">
        <v>1625</v>
      </c>
      <c r="S275" s="19">
        <v>20000</v>
      </c>
      <c r="T275" s="19">
        <v>0.47</v>
      </c>
      <c r="U275" s="19">
        <v>4.5</v>
      </c>
      <c r="V275" s="19">
        <v>0.24</v>
      </c>
      <c r="W275" s="19">
        <v>63</v>
      </c>
      <c r="X275" s="93">
        <v>781</v>
      </c>
      <c r="Y275">
        <f t="shared" si="13"/>
        <v>266.66666666666669</v>
      </c>
      <c r="Z275" t="b">
        <f>IF(N275/G275&gt;=Auswahlhilfe!$C$8,TRUE,FALSE)</f>
        <v>1</v>
      </c>
      <c r="AA275" t="b">
        <f>IF(K275&gt;Auswahlhilfe!$C$7,TRUE,FALSE)</f>
        <v>1</v>
      </c>
      <c r="AB275" t="b">
        <f>IF(Auswahlhilfe!$C$17=F275,TRUE,FALSE)</f>
        <v>0</v>
      </c>
      <c r="AC275" t="b">
        <f>IFERROR(IF(FIND("P2",PGOptionList!D275)&gt;0,TRUE),FALSE)</f>
        <v>0</v>
      </c>
      <c r="AD275" t="b">
        <f>IFERROR(IF(FIND("P1",PGOptionList!D275)&gt;0,TRUE),FALSE)</f>
        <v>1</v>
      </c>
      <c r="AE275" t="b">
        <f>IFERROR(IF(FIND("P0",PGOptionList!D275)&gt;0,TRUE),FALSE)</f>
        <v>0</v>
      </c>
      <c r="AF275" t="b">
        <f>IF(AND(Z275,AA275,AB275,AC275,IF(C275=Auswahlhilfe!$L$7,TRUE,FALSE)),D275,FALSE)</f>
        <v>0</v>
      </c>
      <c r="AG275" t="b">
        <f>IF(AND(Z275,AA275,AB275,AD275,IF(C275=Auswahlhilfe!$L$17,TRUE,FALSE)),D275,FALSE)</f>
        <v>0</v>
      </c>
      <c r="AH275" t="b">
        <f>IF(AND(Z275,AA275,AB275,AE275,IF(C275=Auswahlhilfe!$L$17,TRUE,FALSE)),D275,FALSE)</f>
        <v>0</v>
      </c>
      <c r="AI275" t="s">
        <v>4817</v>
      </c>
      <c r="AJ275" s="90" t="str">
        <f t="shared" si="14"/>
        <v>mailto:info@oxni.ch?subject=Anfrage TB-090-015-S1-P1</v>
      </c>
    </row>
    <row r="276" spans="2:36" x14ac:dyDescent="0.2">
      <c r="B276" s="78" t="str">
        <f t="shared" si="12"/>
        <v/>
      </c>
      <c r="C276" s="19" t="s">
        <v>54</v>
      </c>
      <c r="D276" s="19" t="s">
        <v>577</v>
      </c>
      <c r="E276" s="19">
        <v>90</v>
      </c>
      <c r="F276" s="19" t="s">
        <v>58</v>
      </c>
      <c r="G276" s="19">
        <v>15</v>
      </c>
      <c r="H276" s="19">
        <v>5</v>
      </c>
      <c r="I276" s="19">
        <v>14</v>
      </c>
      <c r="J276" s="19">
        <v>94</v>
      </c>
      <c r="K276" s="19">
        <v>130</v>
      </c>
      <c r="L276" s="19">
        <v>390</v>
      </c>
      <c r="M276" s="19" t="s">
        <v>69</v>
      </c>
      <c r="N276" s="19">
        <v>4000</v>
      </c>
      <c r="O276" s="19">
        <v>8000</v>
      </c>
      <c r="P276" s="19">
        <v>3250</v>
      </c>
      <c r="Q276" s="19" t="s">
        <v>57</v>
      </c>
      <c r="R276" s="19">
        <v>1625</v>
      </c>
      <c r="S276" s="19">
        <v>20000</v>
      </c>
      <c r="T276" s="19">
        <v>0.47</v>
      </c>
      <c r="U276" s="19">
        <v>4.5</v>
      </c>
      <c r="V276" s="19">
        <v>0.24</v>
      </c>
      <c r="W276" s="19">
        <v>63</v>
      </c>
      <c r="X276" s="93">
        <v>781</v>
      </c>
      <c r="Y276">
        <f t="shared" si="13"/>
        <v>266.66666666666669</v>
      </c>
      <c r="Z276" t="b">
        <f>IF(N276/G276&gt;=Auswahlhilfe!$C$8,TRUE,FALSE)</f>
        <v>1</v>
      </c>
      <c r="AA276" t="b">
        <f>IF(K276&gt;Auswahlhilfe!$C$7,TRUE,FALSE)</f>
        <v>1</v>
      </c>
      <c r="AB276" t="b">
        <f>IF(Auswahlhilfe!$C$17=F276,TRUE,FALSE)</f>
        <v>1</v>
      </c>
      <c r="AC276" t="b">
        <f>IFERROR(IF(FIND("P2",PGOptionList!D276)&gt;0,TRUE),FALSE)</f>
        <v>0</v>
      </c>
      <c r="AD276" t="b">
        <f>IFERROR(IF(FIND("P1",PGOptionList!D276)&gt;0,TRUE),FALSE)</f>
        <v>1</v>
      </c>
      <c r="AE276" t="b">
        <f>IFERROR(IF(FIND("P0",PGOptionList!D276)&gt;0,TRUE),FALSE)</f>
        <v>0</v>
      </c>
      <c r="AF276" t="b">
        <f>IF(AND(Z276,AA276,AB276,AC276,IF(C276=Auswahlhilfe!$L$7,TRUE,FALSE)),D276,FALSE)</f>
        <v>0</v>
      </c>
      <c r="AG276" t="b">
        <f>IF(AND(Z276,AA276,AB276,AD276,IF(C276=Auswahlhilfe!$L$17,TRUE,FALSE)),D276,FALSE)</f>
        <v>0</v>
      </c>
      <c r="AH276" t="b">
        <f>IF(AND(Z276,AA276,AB276,AE276,IF(C276=Auswahlhilfe!$L$17,TRUE,FALSE)),D276,FALSE)</f>
        <v>0</v>
      </c>
      <c r="AI276" t="s">
        <v>4818</v>
      </c>
      <c r="AJ276" s="90" t="str">
        <f t="shared" si="14"/>
        <v>https://shop.oxni.ch/de/shop/motoren/planetengetriebe/tb-090-015-s2-p1</v>
      </c>
    </row>
    <row r="277" spans="2:36" x14ac:dyDescent="0.2">
      <c r="B277" s="78" t="str">
        <f t="shared" si="12"/>
        <v/>
      </c>
      <c r="C277" s="19" t="s">
        <v>54</v>
      </c>
      <c r="D277" s="19" t="s">
        <v>578</v>
      </c>
      <c r="E277" s="19">
        <v>90</v>
      </c>
      <c r="F277" s="19" t="s">
        <v>55</v>
      </c>
      <c r="G277" s="19">
        <v>15</v>
      </c>
      <c r="H277" s="19">
        <v>7</v>
      </c>
      <c r="I277" s="19">
        <v>14</v>
      </c>
      <c r="J277" s="19">
        <v>94</v>
      </c>
      <c r="K277" s="19">
        <v>130</v>
      </c>
      <c r="L277" s="19">
        <v>390</v>
      </c>
      <c r="M277" s="19" t="s">
        <v>69</v>
      </c>
      <c r="N277" s="19">
        <v>4000</v>
      </c>
      <c r="O277" s="19">
        <v>8000</v>
      </c>
      <c r="P277" s="19">
        <v>3250</v>
      </c>
      <c r="Q277" s="19" t="s">
        <v>57</v>
      </c>
      <c r="R277" s="19">
        <v>1625</v>
      </c>
      <c r="S277" s="19">
        <v>20000</v>
      </c>
      <c r="T277" s="19">
        <v>0.47</v>
      </c>
      <c r="U277" s="19">
        <v>4.5</v>
      </c>
      <c r="V277" s="19">
        <v>0.24</v>
      </c>
      <c r="W277" s="19">
        <v>63</v>
      </c>
      <c r="X277" s="93">
        <v>726</v>
      </c>
      <c r="Y277">
        <f t="shared" si="13"/>
        <v>266.66666666666669</v>
      </c>
      <c r="Z277" t="b">
        <f>IF(N277/G277&gt;=Auswahlhilfe!$C$8,TRUE,FALSE)</f>
        <v>1</v>
      </c>
      <c r="AA277" t="b">
        <f>IF(K277&gt;Auswahlhilfe!$C$7,TRUE,FALSE)</f>
        <v>1</v>
      </c>
      <c r="AB277" t="b">
        <f>IF(Auswahlhilfe!$C$17=F277,TRUE,FALSE)</f>
        <v>0</v>
      </c>
      <c r="AC277" t="b">
        <f>IFERROR(IF(FIND("P2",PGOptionList!D277)&gt;0,TRUE),FALSE)</f>
        <v>1</v>
      </c>
      <c r="AD277" t="b">
        <f>IFERROR(IF(FIND("P1",PGOptionList!D277)&gt;0,TRUE),FALSE)</f>
        <v>0</v>
      </c>
      <c r="AE277" t="b">
        <f>IFERROR(IF(FIND("P0",PGOptionList!D277)&gt;0,TRUE),FALSE)</f>
        <v>0</v>
      </c>
      <c r="AF277" t="b">
        <f>IF(AND(Z277,AA277,AB277,AC277,IF(C277=Auswahlhilfe!$L$7,TRUE,FALSE)),D277,FALSE)</f>
        <v>0</v>
      </c>
      <c r="AG277" t="b">
        <f>IF(AND(Z277,AA277,AB277,AD277,IF(C277=Auswahlhilfe!$L$17,TRUE,FALSE)),D277,FALSE)</f>
        <v>0</v>
      </c>
      <c r="AH277" t="b">
        <f>IF(AND(Z277,AA277,AB277,AE277,IF(C277=Auswahlhilfe!$L$17,TRUE,FALSE)),D277,FALSE)</f>
        <v>0</v>
      </c>
      <c r="AI277" t="s">
        <v>4817</v>
      </c>
      <c r="AJ277" s="90" t="str">
        <f t="shared" si="14"/>
        <v>mailto:info@oxni.ch?subject=Anfrage TB-090-015-S1-P2</v>
      </c>
    </row>
    <row r="278" spans="2:36" x14ac:dyDescent="0.2">
      <c r="B278" s="78" t="str">
        <f t="shared" si="12"/>
        <v/>
      </c>
      <c r="C278" s="19" t="s">
        <v>54</v>
      </c>
      <c r="D278" s="19" t="s">
        <v>579</v>
      </c>
      <c r="E278" s="19">
        <v>90</v>
      </c>
      <c r="F278" s="19" t="s">
        <v>58</v>
      </c>
      <c r="G278" s="19">
        <v>15</v>
      </c>
      <c r="H278" s="19">
        <v>7</v>
      </c>
      <c r="I278" s="19">
        <v>14</v>
      </c>
      <c r="J278" s="19">
        <v>94</v>
      </c>
      <c r="K278" s="19">
        <v>130</v>
      </c>
      <c r="L278" s="19">
        <v>390</v>
      </c>
      <c r="M278" s="19" t="s">
        <v>69</v>
      </c>
      <c r="N278" s="19">
        <v>4000</v>
      </c>
      <c r="O278" s="19">
        <v>8000</v>
      </c>
      <c r="P278" s="19">
        <v>3250</v>
      </c>
      <c r="Q278" s="19" t="s">
        <v>57</v>
      </c>
      <c r="R278" s="19">
        <v>1625</v>
      </c>
      <c r="S278" s="19">
        <v>20000</v>
      </c>
      <c r="T278" s="19">
        <v>0.47</v>
      </c>
      <c r="U278" s="19">
        <v>4.5</v>
      </c>
      <c r="V278" s="19">
        <v>0.24</v>
      </c>
      <c r="W278" s="19">
        <v>63</v>
      </c>
      <c r="X278" s="93">
        <v>726</v>
      </c>
      <c r="Y278">
        <f t="shared" si="13"/>
        <v>266.66666666666669</v>
      </c>
      <c r="Z278" t="b">
        <f>IF(N278/G278&gt;=Auswahlhilfe!$C$8,TRUE,FALSE)</f>
        <v>1</v>
      </c>
      <c r="AA278" t="b">
        <f>IF(K278&gt;Auswahlhilfe!$C$7,TRUE,FALSE)</f>
        <v>1</v>
      </c>
      <c r="AB278" t="b">
        <f>IF(Auswahlhilfe!$C$17=F278,TRUE,FALSE)</f>
        <v>1</v>
      </c>
      <c r="AC278" t="b">
        <f>IFERROR(IF(FIND("P2",PGOptionList!D278)&gt;0,TRUE),FALSE)</f>
        <v>1</v>
      </c>
      <c r="AD278" t="b">
        <f>IFERROR(IF(FIND("P1",PGOptionList!D278)&gt;0,TRUE),FALSE)</f>
        <v>0</v>
      </c>
      <c r="AE278" t="b">
        <f>IFERROR(IF(FIND("P0",PGOptionList!D278)&gt;0,TRUE),FALSE)</f>
        <v>0</v>
      </c>
      <c r="AF278" t="b">
        <f>IF(AND(Z278,AA278,AB278,AC278,IF(C278=Auswahlhilfe!$L$7,TRUE,FALSE)),D278,FALSE)</f>
        <v>0</v>
      </c>
      <c r="AG278" t="b">
        <f>IF(AND(Z278,AA278,AB278,AD278,IF(C278=Auswahlhilfe!$L$17,TRUE,FALSE)),D278,FALSE)</f>
        <v>0</v>
      </c>
      <c r="AH278" t="b">
        <f>IF(AND(Z278,AA278,AB278,AE278,IF(C278=Auswahlhilfe!$L$17,TRUE,FALSE)),D278,FALSE)</f>
        <v>0</v>
      </c>
      <c r="AI278" t="s">
        <v>4818</v>
      </c>
      <c r="AJ278" s="90" t="str">
        <f t="shared" si="14"/>
        <v>https://shop.oxni.ch/de/shop/motoren/planetengetriebe/tb-090-015-s2-p2</v>
      </c>
    </row>
    <row r="279" spans="2:36" x14ac:dyDescent="0.2">
      <c r="B279" s="78" t="str">
        <f t="shared" si="12"/>
        <v/>
      </c>
      <c r="C279" s="19" t="s">
        <v>54</v>
      </c>
      <c r="D279" s="19" t="s">
        <v>580</v>
      </c>
      <c r="E279" s="19">
        <v>90</v>
      </c>
      <c r="F279" s="19" t="s">
        <v>55</v>
      </c>
      <c r="G279" s="19">
        <v>10</v>
      </c>
      <c r="H279" s="19">
        <v>1</v>
      </c>
      <c r="I279" s="19">
        <v>14</v>
      </c>
      <c r="J279" s="19">
        <v>97</v>
      </c>
      <c r="K279" s="19">
        <v>102</v>
      </c>
      <c r="L279" s="19">
        <v>306</v>
      </c>
      <c r="M279" s="19" t="s">
        <v>74</v>
      </c>
      <c r="N279" s="19">
        <v>4000</v>
      </c>
      <c r="O279" s="19">
        <v>8000</v>
      </c>
      <c r="P279" s="19">
        <v>3250</v>
      </c>
      <c r="Q279" s="19" t="s">
        <v>57</v>
      </c>
      <c r="R279" s="19">
        <v>1625</v>
      </c>
      <c r="S279" s="19">
        <v>20000</v>
      </c>
      <c r="T279" s="19">
        <v>0.44</v>
      </c>
      <c r="U279" s="19">
        <v>3.6</v>
      </c>
      <c r="V279" s="19">
        <v>0.24</v>
      </c>
      <c r="W279" s="19">
        <v>60</v>
      </c>
      <c r="X279" s="93"/>
      <c r="Y279">
        <f t="shared" si="13"/>
        <v>400</v>
      </c>
      <c r="Z279" t="b">
        <f>IF(N279/G279&gt;=Auswahlhilfe!$C$8,TRUE,FALSE)</f>
        <v>1</v>
      </c>
      <c r="AA279" t="b">
        <f>IF(K279&gt;Auswahlhilfe!$C$7,TRUE,FALSE)</f>
        <v>1</v>
      </c>
      <c r="AB279" t="b">
        <f>IF(Auswahlhilfe!$C$17=F279,TRUE,FALSE)</f>
        <v>0</v>
      </c>
      <c r="AC279" t="b">
        <f>IFERROR(IF(FIND("P2",PGOptionList!D279)&gt;0,TRUE),FALSE)</f>
        <v>0</v>
      </c>
      <c r="AD279" t="b">
        <f>IFERROR(IF(FIND("P1",PGOptionList!D279)&gt;0,TRUE),FALSE)</f>
        <v>0</v>
      </c>
      <c r="AE279" t="b">
        <f>IFERROR(IF(FIND("P0",PGOptionList!D279)&gt;0,TRUE),FALSE)</f>
        <v>1</v>
      </c>
      <c r="AF279" t="b">
        <f>IF(AND(Z279,AA279,AB279,AC279,IF(C279=Auswahlhilfe!$L$7,TRUE,FALSE)),D279,FALSE)</f>
        <v>0</v>
      </c>
      <c r="AG279" t="b">
        <f>IF(AND(Z279,AA279,AB279,AD279,IF(C279=Auswahlhilfe!$L$17,TRUE,FALSE)),D279,FALSE)</f>
        <v>0</v>
      </c>
      <c r="AH279" t="b">
        <f>IF(AND(Z279,AA279,AB279,AE279,IF(C279=Auswahlhilfe!$L$17,TRUE,FALSE)),D279,FALSE)</f>
        <v>0</v>
      </c>
      <c r="AI279" t="s">
        <v>4817</v>
      </c>
      <c r="AJ279" s="90" t="str">
        <f t="shared" si="14"/>
        <v>mailto:info@oxni.ch?subject=Anfrage TB-090-010-S1-P0</v>
      </c>
    </row>
    <row r="280" spans="2:36" x14ac:dyDescent="0.2">
      <c r="B280" s="78" t="str">
        <f t="shared" si="12"/>
        <v/>
      </c>
      <c r="C280" s="19" t="s">
        <v>54</v>
      </c>
      <c r="D280" s="19" t="s">
        <v>581</v>
      </c>
      <c r="E280" s="19">
        <v>90</v>
      </c>
      <c r="F280" s="19" t="s">
        <v>58</v>
      </c>
      <c r="G280" s="19">
        <v>10</v>
      </c>
      <c r="H280" s="19">
        <v>1</v>
      </c>
      <c r="I280" s="19">
        <v>14</v>
      </c>
      <c r="J280" s="19">
        <v>97</v>
      </c>
      <c r="K280" s="19">
        <v>102</v>
      </c>
      <c r="L280" s="19">
        <v>306</v>
      </c>
      <c r="M280" s="19" t="s">
        <v>74</v>
      </c>
      <c r="N280" s="19">
        <v>4000</v>
      </c>
      <c r="O280" s="19">
        <v>8000</v>
      </c>
      <c r="P280" s="19">
        <v>3250</v>
      </c>
      <c r="Q280" s="19" t="s">
        <v>57</v>
      </c>
      <c r="R280" s="19">
        <v>1625</v>
      </c>
      <c r="S280" s="19">
        <v>20000</v>
      </c>
      <c r="T280" s="19">
        <v>0.44</v>
      </c>
      <c r="U280" s="19">
        <v>3.6</v>
      </c>
      <c r="V280" s="19">
        <v>0.24</v>
      </c>
      <c r="W280" s="19">
        <v>60</v>
      </c>
      <c r="X280" s="93"/>
      <c r="Y280">
        <f t="shared" si="13"/>
        <v>400</v>
      </c>
      <c r="Z280" t="b">
        <f>IF(N280/G280&gt;=Auswahlhilfe!$C$8,TRUE,FALSE)</f>
        <v>1</v>
      </c>
      <c r="AA280" t="b">
        <f>IF(K280&gt;Auswahlhilfe!$C$7,TRUE,FALSE)</f>
        <v>1</v>
      </c>
      <c r="AB280" t="b">
        <f>IF(Auswahlhilfe!$C$17=F280,TRUE,FALSE)</f>
        <v>1</v>
      </c>
      <c r="AC280" t="b">
        <f>IFERROR(IF(FIND("P2",PGOptionList!D280)&gt;0,TRUE),FALSE)</f>
        <v>0</v>
      </c>
      <c r="AD280" t="b">
        <f>IFERROR(IF(FIND("P1",PGOptionList!D280)&gt;0,TRUE),FALSE)</f>
        <v>0</v>
      </c>
      <c r="AE280" t="b">
        <f>IFERROR(IF(FIND("P0",PGOptionList!D280)&gt;0,TRUE),FALSE)</f>
        <v>1</v>
      </c>
      <c r="AF280" t="b">
        <f>IF(AND(Z280,AA280,AB280,AC280,IF(C280=Auswahlhilfe!$L$7,TRUE,FALSE)),D280,FALSE)</f>
        <v>0</v>
      </c>
      <c r="AG280" t="b">
        <f>IF(AND(Z280,AA280,AB280,AD280,IF(C280=Auswahlhilfe!$L$17,TRUE,FALSE)),D280,FALSE)</f>
        <v>0</v>
      </c>
      <c r="AH280" t="b">
        <f>IF(AND(Z280,AA280,AB280,AE280,IF(C280=Auswahlhilfe!$L$17,TRUE,FALSE)),D280,FALSE)</f>
        <v>0</v>
      </c>
      <c r="AI280" t="s">
        <v>4817</v>
      </c>
      <c r="AJ280" s="90" t="str">
        <f t="shared" si="14"/>
        <v>mailto:info@oxni.ch?subject=Anfrage TB-090-010-S2-P0</v>
      </c>
    </row>
    <row r="281" spans="2:36" x14ac:dyDescent="0.2">
      <c r="B281" s="78" t="str">
        <f t="shared" si="12"/>
        <v/>
      </c>
      <c r="C281" s="19" t="s">
        <v>54</v>
      </c>
      <c r="D281" s="19" t="s">
        <v>582</v>
      </c>
      <c r="E281" s="19">
        <v>90</v>
      </c>
      <c r="F281" s="19" t="s">
        <v>55</v>
      </c>
      <c r="G281" s="19">
        <v>10</v>
      </c>
      <c r="H281" s="19">
        <v>3</v>
      </c>
      <c r="I281" s="19">
        <v>14</v>
      </c>
      <c r="J281" s="19">
        <v>97</v>
      </c>
      <c r="K281" s="19">
        <v>102</v>
      </c>
      <c r="L281" s="19">
        <v>306</v>
      </c>
      <c r="M281" s="19" t="s">
        <v>74</v>
      </c>
      <c r="N281" s="19">
        <v>4000</v>
      </c>
      <c r="O281" s="19">
        <v>8000</v>
      </c>
      <c r="P281" s="19">
        <v>3250</v>
      </c>
      <c r="Q281" s="19" t="s">
        <v>57</v>
      </c>
      <c r="R281" s="19">
        <v>1625</v>
      </c>
      <c r="S281" s="19">
        <v>20000</v>
      </c>
      <c r="T281" s="19">
        <v>0.44</v>
      </c>
      <c r="U281" s="19">
        <v>3.6</v>
      </c>
      <c r="V281" s="19">
        <v>0.24</v>
      </c>
      <c r="W281" s="19">
        <v>60</v>
      </c>
      <c r="X281" s="93">
        <v>613</v>
      </c>
      <c r="Y281">
        <f t="shared" si="13"/>
        <v>400</v>
      </c>
      <c r="Z281" t="b">
        <f>IF(N281/G281&gt;=Auswahlhilfe!$C$8,TRUE,FALSE)</f>
        <v>1</v>
      </c>
      <c r="AA281" t="b">
        <f>IF(K281&gt;Auswahlhilfe!$C$7,TRUE,FALSE)</f>
        <v>1</v>
      </c>
      <c r="AB281" t="b">
        <f>IF(Auswahlhilfe!$C$17=F281,TRUE,FALSE)</f>
        <v>0</v>
      </c>
      <c r="AC281" t="b">
        <f>IFERROR(IF(FIND("P2",PGOptionList!D281)&gt;0,TRUE),FALSE)</f>
        <v>0</v>
      </c>
      <c r="AD281" t="b">
        <f>IFERROR(IF(FIND("P1",PGOptionList!D281)&gt;0,TRUE),FALSE)</f>
        <v>1</v>
      </c>
      <c r="AE281" t="b">
        <f>IFERROR(IF(FIND("P0",PGOptionList!D281)&gt;0,TRUE),FALSE)</f>
        <v>0</v>
      </c>
      <c r="AF281" t="b">
        <f>IF(AND(Z281,AA281,AB281,AC281,IF(C281=Auswahlhilfe!$L$7,TRUE,FALSE)),D281,FALSE)</f>
        <v>0</v>
      </c>
      <c r="AG281" t="b">
        <f>IF(AND(Z281,AA281,AB281,AD281,IF(C281=Auswahlhilfe!$L$17,TRUE,FALSE)),D281,FALSE)</f>
        <v>0</v>
      </c>
      <c r="AH281" t="b">
        <f>IF(AND(Z281,AA281,AB281,AE281,IF(C281=Auswahlhilfe!$L$17,TRUE,FALSE)),D281,FALSE)</f>
        <v>0</v>
      </c>
      <c r="AI281" t="s">
        <v>4817</v>
      </c>
      <c r="AJ281" s="90" t="str">
        <f t="shared" si="14"/>
        <v>mailto:info@oxni.ch?subject=Anfrage TB-090-010-S1-P1</v>
      </c>
    </row>
    <row r="282" spans="2:36" x14ac:dyDescent="0.2">
      <c r="B282" s="78" t="str">
        <f t="shared" si="12"/>
        <v/>
      </c>
      <c r="C282" s="19" t="s">
        <v>54</v>
      </c>
      <c r="D282" s="19" t="s">
        <v>583</v>
      </c>
      <c r="E282" s="19">
        <v>90</v>
      </c>
      <c r="F282" s="19" t="s">
        <v>58</v>
      </c>
      <c r="G282" s="19">
        <v>10</v>
      </c>
      <c r="H282" s="19">
        <v>3</v>
      </c>
      <c r="I282" s="19">
        <v>14</v>
      </c>
      <c r="J282" s="19">
        <v>97</v>
      </c>
      <c r="K282" s="19">
        <v>102</v>
      </c>
      <c r="L282" s="19">
        <v>306</v>
      </c>
      <c r="M282" s="19" t="s">
        <v>74</v>
      </c>
      <c r="N282" s="19">
        <v>4000</v>
      </c>
      <c r="O282" s="19">
        <v>8000</v>
      </c>
      <c r="P282" s="19">
        <v>3250</v>
      </c>
      <c r="Q282" s="19" t="s">
        <v>57</v>
      </c>
      <c r="R282" s="19">
        <v>1625</v>
      </c>
      <c r="S282" s="19">
        <v>20000</v>
      </c>
      <c r="T282" s="19">
        <v>0.44</v>
      </c>
      <c r="U282" s="19">
        <v>3.6</v>
      </c>
      <c r="V282" s="19">
        <v>0.24</v>
      </c>
      <c r="W282" s="19">
        <v>60</v>
      </c>
      <c r="X282" s="93">
        <v>613</v>
      </c>
      <c r="Y282">
        <f t="shared" si="13"/>
        <v>400</v>
      </c>
      <c r="Z282" t="b">
        <f>IF(N282/G282&gt;=Auswahlhilfe!$C$8,TRUE,FALSE)</f>
        <v>1</v>
      </c>
      <c r="AA282" t="b">
        <f>IF(K282&gt;Auswahlhilfe!$C$7,TRUE,FALSE)</f>
        <v>1</v>
      </c>
      <c r="AB282" t="b">
        <f>IF(Auswahlhilfe!$C$17=F282,TRUE,FALSE)</f>
        <v>1</v>
      </c>
      <c r="AC282" t="b">
        <f>IFERROR(IF(FIND("P2",PGOptionList!D282)&gt;0,TRUE),FALSE)</f>
        <v>0</v>
      </c>
      <c r="AD282" t="b">
        <f>IFERROR(IF(FIND("P1",PGOptionList!D282)&gt;0,TRUE),FALSE)</f>
        <v>1</v>
      </c>
      <c r="AE282" t="b">
        <f>IFERROR(IF(FIND("P0",PGOptionList!D282)&gt;0,TRUE),FALSE)</f>
        <v>0</v>
      </c>
      <c r="AF282" t="b">
        <f>IF(AND(Z282,AA282,AB282,AC282,IF(C282=Auswahlhilfe!$L$7,TRUE,FALSE)),D282,FALSE)</f>
        <v>0</v>
      </c>
      <c r="AG282" t="b">
        <f>IF(AND(Z282,AA282,AB282,AD282,IF(C282=Auswahlhilfe!$L$17,TRUE,FALSE)),D282,FALSE)</f>
        <v>0</v>
      </c>
      <c r="AH282" t="b">
        <f>IF(AND(Z282,AA282,AB282,AE282,IF(C282=Auswahlhilfe!$L$17,TRUE,FALSE)),D282,FALSE)</f>
        <v>0</v>
      </c>
      <c r="AI282" t="s">
        <v>4818</v>
      </c>
      <c r="AJ282" s="90" t="str">
        <f t="shared" si="14"/>
        <v>https://shop.oxni.ch/de/shop/motoren/planetengetriebe/tb-090-010-s2-p1</v>
      </c>
    </row>
    <row r="283" spans="2:36" x14ac:dyDescent="0.2">
      <c r="B283" s="78" t="str">
        <f t="shared" si="12"/>
        <v/>
      </c>
      <c r="C283" s="19" t="s">
        <v>54</v>
      </c>
      <c r="D283" s="19" t="s">
        <v>584</v>
      </c>
      <c r="E283" s="19">
        <v>90</v>
      </c>
      <c r="F283" s="19" t="s">
        <v>55</v>
      </c>
      <c r="G283" s="19">
        <v>10</v>
      </c>
      <c r="H283" s="19">
        <v>5</v>
      </c>
      <c r="I283" s="19">
        <v>14</v>
      </c>
      <c r="J283" s="19">
        <v>97</v>
      </c>
      <c r="K283" s="19">
        <v>102</v>
      </c>
      <c r="L283" s="19">
        <v>306</v>
      </c>
      <c r="M283" s="19" t="s">
        <v>74</v>
      </c>
      <c r="N283" s="19">
        <v>4000</v>
      </c>
      <c r="O283" s="19">
        <v>8000</v>
      </c>
      <c r="P283" s="19">
        <v>3250</v>
      </c>
      <c r="Q283" s="19" t="s">
        <v>57</v>
      </c>
      <c r="R283" s="19">
        <v>1625</v>
      </c>
      <c r="S283" s="19">
        <v>20000</v>
      </c>
      <c r="T283" s="19">
        <v>0.44</v>
      </c>
      <c r="U283" s="19">
        <v>3.6</v>
      </c>
      <c r="V283" s="19">
        <v>0.24</v>
      </c>
      <c r="W283" s="19">
        <v>60</v>
      </c>
      <c r="X283" s="93">
        <v>557</v>
      </c>
      <c r="Y283">
        <f t="shared" si="13"/>
        <v>400</v>
      </c>
      <c r="Z283" t="b">
        <f>IF(N283/G283&gt;=Auswahlhilfe!$C$8,TRUE,FALSE)</f>
        <v>1</v>
      </c>
      <c r="AA283" t="b">
        <f>IF(K283&gt;Auswahlhilfe!$C$7,TRUE,FALSE)</f>
        <v>1</v>
      </c>
      <c r="AB283" t="b">
        <f>IF(Auswahlhilfe!$C$17=F283,TRUE,FALSE)</f>
        <v>0</v>
      </c>
      <c r="AC283" t="b">
        <f>IFERROR(IF(FIND("P2",PGOptionList!D283)&gt;0,TRUE),FALSE)</f>
        <v>1</v>
      </c>
      <c r="AD283" t="b">
        <f>IFERROR(IF(FIND("P1",PGOptionList!D283)&gt;0,TRUE),FALSE)</f>
        <v>0</v>
      </c>
      <c r="AE283" t="b">
        <f>IFERROR(IF(FIND("P0",PGOptionList!D283)&gt;0,TRUE),FALSE)</f>
        <v>0</v>
      </c>
      <c r="AF283" t="b">
        <f>IF(AND(Z283,AA283,AB283,AC283,IF(C283=Auswahlhilfe!$L$7,TRUE,FALSE)),D283,FALSE)</f>
        <v>0</v>
      </c>
      <c r="AG283" t="b">
        <f>IF(AND(Z283,AA283,AB283,AD283,IF(C283=Auswahlhilfe!$L$17,TRUE,FALSE)),D283,FALSE)</f>
        <v>0</v>
      </c>
      <c r="AH283" t="b">
        <f>IF(AND(Z283,AA283,AB283,AE283,IF(C283=Auswahlhilfe!$L$17,TRUE,FALSE)),D283,FALSE)</f>
        <v>0</v>
      </c>
      <c r="AI283" t="s">
        <v>4817</v>
      </c>
      <c r="AJ283" s="90" t="str">
        <f t="shared" si="14"/>
        <v>mailto:info@oxni.ch?subject=Anfrage TB-090-010-S1-P2</v>
      </c>
    </row>
    <row r="284" spans="2:36" x14ac:dyDescent="0.2">
      <c r="B284" s="78" t="str">
        <f t="shared" si="12"/>
        <v/>
      </c>
      <c r="C284" s="19" t="s">
        <v>54</v>
      </c>
      <c r="D284" s="19" t="s">
        <v>585</v>
      </c>
      <c r="E284" s="19">
        <v>90</v>
      </c>
      <c r="F284" s="19" t="s">
        <v>58</v>
      </c>
      <c r="G284" s="19">
        <v>10</v>
      </c>
      <c r="H284" s="19">
        <v>5</v>
      </c>
      <c r="I284" s="19">
        <v>14</v>
      </c>
      <c r="J284" s="19">
        <v>97</v>
      </c>
      <c r="K284" s="19">
        <v>102</v>
      </c>
      <c r="L284" s="19">
        <v>306</v>
      </c>
      <c r="M284" s="19" t="s">
        <v>74</v>
      </c>
      <c r="N284" s="19">
        <v>4000</v>
      </c>
      <c r="O284" s="19">
        <v>8000</v>
      </c>
      <c r="P284" s="19">
        <v>3250</v>
      </c>
      <c r="Q284" s="19" t="s">
        <v>57</v>
      </c>
      <c r="R284" s="19">
        <v>1625</v>
      </c>
      <c r="S284" s="19">
        <v>20000</v>
      </c>
      <c r="T284" s="19">
        <v>0.44</v>
      </c>
      <c r="U284" s="19">
        <v>3.6</v>
      </c>
      <c r="V284" s="19">
        <v>0.24</v>
      </c>
      <c r="W284" s="19">
        <v>60</v>
      </c>
      <c r="X284" s="93">
        <v>557</v>
      </c>
      <c r="Y284">
        <f t="shared" si="13"/>
        <v>400</v>
      </c>
      <c r="Z284" t="b">
        <f>IF(N284/G284&gt;=Auswahlhilfe!$C$8,TRUE,FALSE)</f>
        <v>1</v>
      </c>
      <c r="AA284" t="b">
        <f>IF(K284&gt;Auswahlhilfe!$C$7,TRUE,FALSE)</f>
        <v>1</v>
      </c>
      <c r="AB284" t="b">
        <f>IF(Auswahlhilfe!$C$17=F284,TRUE,FALSE)</f>
        <v>1</v>
      </c>
      <c r="AC284" t="b">
        <f>IFERROR(IF(FIND("P2",PGOptionList!D284)&gt;0,TRUE),FALSE)</f>
        <v>1</v>
      </c>
      <c r="AD284" t="b">
        <f>IFERROR(IF(FIND("P1",PGOptionList!D284)&gt;0,TRUE),FALSE)</f>
        <v>0</v>
      </c>
      <c r="AE284" t="b">
        <f>IFERROR(IF(FIND("P0",PGOptionList!D284)&gt;0,TRUE),FALSE)</f>
        <v>0</v>
      </c>
      <c r="AF284" t="b">
        <f>IF(AND(Z284,AA284,AB284,AC284,IF(C284=Auswahlhilfe!$L$7,TRUE,FALSE)),D284,FALSE)</f>
        <v>0</v>
      </c>
      <c r="AG284" t="b">
        <f>IF(AND(Z284,AA284,AB284,AD284,IF(C284=Auswahlhilfe!$L$17,TRUE,FALSE)),D284,FALSE)</f>
        <v>0</v>
      </c>
      <c r="AH284" t="b">
        <f>IF(AND(Z284,AA284,AB284,AE284,IF(C284=Auswahlhilfe!$L$17,TRUE,FALSE)),D284,FALSE)</f>
        <v>0</v>
      </c>
      <c r="AI284" t="s">
        <v>4818</v>
      </c>
      <c r="AJ284" s="90" t="str">
        <f t="shared" si="14"/>
        <v>https://shop.oxni.ch/de/shop/motoren/planetengetriebe/tb-090-010-s2-p2</v>
      </c>
    </row>
    <row r="285" spans="2:36" x14ac:dyDescent="0.2">
      <c r="B285" s="78" t="str">
        <f t="shared" si="12"/>
        <v/>
      </c>
      <c r="C285" s="19" t="s">
        <v>54</v>
      </c>
      <c r="D285" s="19" t="s">
        <v>586</v>
      </c>
      <c r="E285" s="19">
        <v>90</v>
      </c>
      <c r="F285" s="19" t="s">
        <v>55</v>
      </c>
      <c r="G285" s="19">
        <v>8</v>
      </c>
      <c r="H285" s="19">
        <v>1</v>
      </c>
      <c r="I285" s="19">
        <v>14</v>
      </c>
      <c r="J285" s="19">
        <v>97</v>
      </c>
      <c r="K285" s="19">
        <v>123</v>
      </c>
      <c r="L285" s="19">
        <v>369</v>
      </c>
      <c r="M285" s="19" t="s">
        <v>73</v>
      </c>
      <c r="N285" s="19">
        <v>4000</v>
      </c>
      <c r="O285" s="19">
        <v>8000</v>
      </c>
      <c r="P285" s="19">
        <v>3250</v>
      </c>
      <c r="Q285" s="19" t="s">
        <v>57</v>
      </c>
      <c r="R285" s="19">
        <v>1625</v>
      </c>
      <c r="S285" s="19">
        <v>20000</v>
      </c>
      <c r="T285" s="19">
        <v>0.44</v>
      </c>
      <c r="U285" s="19">
        <v>3.6</v>
      </c>
      <c r="V285" s="19">
        <v>0.24</v>
      </c>
      <c r="W285" s="19">
        <v>60</v>
      </c>
      <c r="X285" s="93"/>
      <c r="Y285">
        <f t="shared" si="13"/>
        <v>500</v>
      </c>
      <c r="Z285" t="b">
        <f>IF(N285/G285&gt;=Auswahlhilfe!$C$8,TRUE,FALSE)</f>
        <v>1</v>
      </c>
      <c r="AA285" t="b">
        <f>IF(K285&gt;Auswahlhilfe!$C$7,TRUE,FALSE)</f>
        <v>1</v>
      </c>
      <c r="AB285" t="b">
        <f>IF(Auswahlhilfe!$C$17=F285,TRUE,FALSE)</f>
        <v>0</v>
      </c>
      <c r="AC285" t="b">
        <f>IFERROR(IF(FIND("P2",PGOptionList!D285)&gt;0,TRUE),FALSE)</f>
        <v>0</v>
      </c>
      <c r="AD285" t="b">
        <f>IFERROR(IF(FIND("P1",PGOptionList!D285)&gt;0,TRUE),FALSE)</f>
        <v>0</v>
      </c>
      <c r="AE285" t="b">
        <f>IFERROR(IF(FIND("P0",PGOptionList!D285)&gt;0,TRUE),FALSE)</f>
        <v>1</v>
      </c>
      <c r="AF285" t="b">
        <f>IF(AND(Z285,AA285,AB285,AC285,IF(C285=Auswahlhilfe!$L$7,TRUE,FALSE)),D285,FALSE)</f>
        <v>0</v>
      </c>
      <c r="AG285" t="b">
        <f>IF(AND(Z285,AA285,AB285,AD285,IF(C285=Auswahlhilfe!$L$17,TRUE,FALSE)),D285,FALSE)</f>
        <v>0</v>
      </c>
      <c r="AH285" t="b">
        <f>IF(AND(Z285,AA285,AB285,AE285,IF(C285=Auswahlhilfe!$L$17,TRUE,FALSE)),D285,FALSE)</f>
        <v>0</v>
      </c>
      <c r="AI285" t="s">
        <v>4817</v>
      </c>
      <c r="AJ285" s="90" t="str">
        <f t="shared" si="14"/>
        <v>mailto:info@oxni.ch?subject=Anfrage TB-090-008-S1-P0</v>
      </c>
    </row>
    <row r="286" spans="2:36" x14ac:dyDescent="0.2">
      <c r="B286" s="78" t="str">
        <f t="shared" si="12"/>
        <v/>
      </c>
      <c r="C286" s="19" t="s">
        <v>54</v>
      </c>
      <c r="D286" s="19" t="s">
        <v>587</v>
      </c>
      <c r="E286" s="19">
        <v>90</v>
      </c>
      <c r="F286" s="19" t="s">
        <v>58</v>
      </c>
      <c r="G286" s="19">
        <v>8</v>
      </c>
      <c r="H286" s="19">
        <v>1</v>
      </c>
      <c r="I286" s="19">
        <v>14</v>
      </c>
      <c r="J286" s="19">
        <v>97</v>
      </c>
      <c r="K286" s="19">
        <v>123</v>
      </c>
      <c r="L286" s="19">
        <v>369</v>
      </c>
      <c r="M286" s="19" t="s">
        <v>73</v>
      </c>
      <c r="N286" s="19">
        <v>4000</v>
      </c>
      <c r="O286" s="19">
        <v>8000</v>
      </c>
      <c r="P286" s="19">
        <v>3250</v>
      </c>
      <c r="Q286" s="19" t="s">
        <v>57</v>
      </c>
      <c r="R286" s="19">
        <v>1625</v>
      </c>
      <c r="S286" s="19">
        <v>20000</v>
      </c>
      <c r="T286" s="19">
        <v>0.44</v>
      </c>
      <c r="U286" s="19">
        <v>3.6</v>
      </c>
      <c r="V286" s="19">
        <v>0.24</v>
      </c>
      <c r="W286" s="19">
        <v>60</v>
      </c>
      <c r="X286" s="93"/>
      <c r="Y286">
        <f t="shared" si="13"/>
        <v>500</v>
      </c>
      <c r="Z286" t="b">
        <f>IF(N286/G286&gt;=Auswahlhilfe!$C$8,TRUE,FALSE)</f>
        <v>1</v>
      </c>
      <c r="AA286" t="b">
        <f>IF(K286&gt;Auswahlhilfe!$C$7,TRUE,FALSE)</f>
        <v>1</v>
      </c>
      <c r="AB286" t="b">
        <f>IF(Auswahlhilfe!$C$17=F286,TRUE,FALSE)</f>
        <v>1</v>
      </c>
      <c r="AC286" t="b">
        <f>IFERROR(IF(FIND("P2",PGOptionList!D286)&gt;0,TRUE),FALSE)</f>
        <v>0</v>
      </c>
      <c r="AD286" t="b">
        <f>IFERROR(IF(FIND("P1",PGOptionList!D286)&gt;0,TRUE),FALSE)</f>
        <v>0</v>
      </c>
      <c r="AE286" t="b">
        <f>IFERROR(IF(FIND("P0",PGOptionList!D286)&gt;0,TRUE),FALSE)</f>
        <v>1</v>
      </c>
      <c r="AF286" t="b">
        <f>IF(AND(Z286,AA286,AB286,AC286,IF(C286=Auswahlhilfe!$L$7,TRUE,FALSE)),D286,FALSE)</f>
        <v>0</v>
      </c>
      <c r="AG286" t="b">
        <f>IF(AND(Z286,AA286,AB286,AD286,IF(C286=Auswahlhilfe!$L$17,TRUE,FALSE)),D286,FALSE)</f>
        <v>0</v>
      </c>
      <c r="AH286" t="b">
        <f>IF(AND(Z286,AA286,AB286,AE286,IF(C286=Auswahlhilfe!$L$17,TRUE,FALSE)),D286,FALSE)</f>
        <v>0</v>
      </c>
      <c r="AI286" t="s">
        <v>4817</v>
      </c>
      <c r="AJ286" s="90" t="str">
        <f t="shared" si="14"/>
        <v>mailto:info@oxni.ch?subject=Anfrage TB-090-008-S2-P0</v>
      </c>
    </row>
    <row r="287" spans="2:36" x14ac:dyDescent="0.2">
      <c r="B287" s="78" t="str">
        <f t="shared" si="12"/>
        <v/>
      </c>
      <c r="C287" s="19" t="s">
        <v>54</v>
      </c>
      <c r="D287" s="19" t="s">
        <v>588</v>
      </c>
      <c r="E287" s="19">
        <v>90</v>
      </c>
      <c r="F287" s="19" t="s">
        <v>55</v>
      </c>
      <c r="G287" s="19">
        <v>8</v>
      </c>
      <c r="H287" s="19">
        <v>3</v>
      </c>
      <c r="I287" s="19">
        <v>14</v>
      </c>
      <c r="J287" s="19">
        <v>97</v>
      </c>
      <c r="K287" s="19">
        <v>123</v>
      </c>
      <c r="L287" s="19">
        <v>369</v>
      </c>
      <c r="M287" s="19" t="s">
        <v>73</v>
      </c>
      <c r="N287" s="19">
        <v>4000</v>
      </c>
      <c r="O287" s="19">
        <v>8000</v>
      </c>
      <c r="P287" s="19">
        <v>3250</v>
      </c>
      <c r="Q287" s="19" t="s">
        <v>57</v>
      </c>
      <c r="R287" s="19">
        <v>1625</v>
      </c>
      <c r="S287" s="19">
        <v>20000</v>
      </c>
      <c r="T287" s="19">
        <v>0.44</v>
      </c>
      <c r="U287" s="19">
        <v>3.6</v>
      </c>
      <c r="V287" s="19">
        <v>0.24</v>
      </c>
      <c r="W287" s="19">
        <v>60</v>
      </c>
      <c r="X287" s="93">
        <v>613</v>
      </c>
      <c r="Y287">
        <f t="shared" si="13"/>
        <v>500</v>
      </c>
      <c r="Z287" t="b">
        <f>IF(N287/G287&gt;=Auswahlhilfe!$C$8,TRUE,FALSE)</f>
        <v>1</v>
      </c>
      <c r="AA287" t="b">
        <f>IF(K287&gt;Auswahlhilfe!$C$7,TRUE,FALSE)</f>
        <v>1</v>
      </c>
      <c r="AB287" t="b">
        <f>IF(Auswahlhilfe!$C$17=F287,TRUE,FALSE)</f>
        <v>0</v>
      </c>
      <c r="AC287" t="b">
        <f>IFERROR(IF(FIND("P2",PGOptionList!D287)&gt;0,TRUE),FALSE)</f>
        <v>0</v>
      </c>
      <c r="AD287" t="b">
        <f>IFERROR(IF(FIND("P1",PGOptionList!D287)&gt;0,TRUE),FALSE)</f>
        <v>1</v>
      </c>
      <c r="AE287" t="b">
        <f>IFERROR(IF(FIND("P0",PGOptionList!D287)&gt;0,TRUE),FALSE)</f>
        <v>0</v>
      </c>
      <c r="AF287" t="b">
        <f>IF(AND(Z287,AA287,AB287,AC287,IF(C287=Auswahlhilfe!$L$7,TRUE,FALSE)),D287,FALSE)</f>
        <v>0</v>
      </c>
      <c r="AG287" t="b">
        <f>IF(AND(Z287,AA287,AB287,AD287,IF(C287=Auswahlhilfe!$L$17,TRUE,FALSE)),D287,FALSE)</f>
        <v>0</v>
      </c>
      <c r="AH287" t="b">
        <f>IF(AND(Z287,AA287,AB287,AE287,IF(C287=Auswahlhilfe!$L$17,TRUE,FALSE)),D287,FALSE)</f>
        <v>0</v>
      </c>
      <c r="AI287" t="s">
        <v>4817</v>
      </c>
      <c r="AJ287" s="90" t="str">
        <f t="shared" si="14"/>
        <v>mailto:info@oxni.ch?subject=Anfrage TB-090-008-S1-P1</v>
      </c>
    </row>
    <row r="288" spans="2:36" x14ac:dyDescent="0.2">
      <c r="B288" s="78" t="str">
        <f t="shared" si="12"/>
        <v/>
      </c>
      <c r="C288" s="19" t="s">
        <v>54</v>
      </c>
      <c r="D288" s="19" t="s">
        <v>589</v>
      </c>
      <c r="E288" s="19">
        <v>90</v>
      </c>
      <c r="F288" s="19" t="s">
        <v>58</v>
      </c>
      <c r="G288" s="19">
        <v>8</v>
      </c>
      <c r="H288" s="19">
        <v>3</v>
      </c>
      <c r="I288" s="19">
        <v>14</v>
      </c>
      <c r="J288" s="19">
        <v>97</v>
      </c>
      <c r="K288" s="19">
        <v>123</v>
      </c>
      <c r="L288" s="19">
        <v>369</v>
      </c>
      <c r="M288" s="19" t="s">
        <v>73</v>
      </c>
      <c r="N288" s="19">
        <v>4000</v>
      </c>
      <c r="O288" s="19">
        <v>8000</v>
      </c>
      <c r="P288" s="19">
        <v>3250</v>
      </c>
      <c r="Q288" s="19" t="s">
        <v>57</v>
      </c>
      <c r="R288" s="19">
        <v>1625</v>
      </c>
      <c r="S288" s="19">
        <v>20000</v>
      </c>
      <c r="T288" s="19">
        <v>0.44</v>
      </c>
      <c r="U288" s="19">
        <v>3.6</v>
      </c>
      <c r="V288" s="19">
        <v>0.24</v>
      </c>
      <c r="W288" s="19">
        <v>60</v>
      </c>
      <c r="X288" s="93">
        <v>613</v>
      </c>
      <c r="Y288">
        <f t="shared" si="13"/>
        <v>500</v>
      </c>
      <c r="Z288" t="b">
        <f>IF(N288/G288&gt;=Auswahlhilfe!$C$8,TRUE,FALSE)</f>
        <v>1</v>
      </c>
      <c r="AA288" t="b">
        <f>IF(K288&gt;Auswahlhilfe!$C$7,TRUE,FALSE)</f>
        <v>1</v>
      </c>
      <c r="AB288" t="b">
        <f>IF(Auswahlhilfe!$C$17=F288,TRUE,FALSE)</f>
        <v>1</v>
      </c>
      <c r="AC288" t="b">
        <f>IFERROR(IF(FIND("P2",PGOptionList!D288)&gt;0,TRUE),FALSE)</f>
        <v>0</v>
      </c>
      <c r="AD288" t="b">
        <f>IFERROR(IF(FIND("P1",PGOptionList!D288)&gt;0,TRUE),FALSE)</f>
        <v>1</v>
      </c>
      <c r="AE288" t="b">
        <f>IFERROR(IF(FIND("P0",PGOptionList!D288)&gt;0,TRUE),FALSE)</f>
        <v>0</v>
      </c>
      <c r="AF288" t="b">
        <f>IF(AND(Z288,AA288,AB288,AC288,IF(C288=Auswahlhilfe!$L$7,TRUE,FALSE)),D288,FALSE)</f>
        <v>0</v>
      </c>
      <c r="AG288" t="b">
        <f>IF(AND(Z288,AA288,AB288,AD288,IF(C288=Auswahlhilfe!$L$17,TRUE,FALSE)),D288,FALSE)</f>
        <v>0</v>
      </c>
      <c r="AH288" t="b">
        <f>IF(AND(Z288,AA288,AB288,AE288,IF(C288=Auswahlhilfe!$L$17,TRUE,FALSE)),D288,FALSE)</f>
        <v>0</v>
      </c>
      <c r="AI288" t="s">
        <v>4818</v>
      </c>
      <c r="AJ288" s="90" t="str">
        <f t="shared" si="14"/>
        <v>https://shop.oxni.ch/de/shop/motoren/planetengetriebe/tb-090-008-s2-p1</v>
      </c>
    </row>
    <row r="289" spans="2:36" x14ac:dyDescent="0.2">
      <c r="B289" s="78" t="str">
        <f t="shared" si="12"/>
        <v/>
      </c>
      <c r="C289" s="19" t="s">
        <v>54</v>
      </c>
      <c r="D289" s="19" t="s">
        <v>590</v>
      </c>
      <c r="E289" s="19">
        <v>90</v>
      </c>
      <c r="F289" s="19" t="s">
        <v>55</v>
      </c>
      <c r="G289" s="19">
        <v>8</v>
      </c>
      <c r="H289" s="19">
        <v>5</v>
      </c>
      <c r="I289" s="19">
        <v>14</v>
      </c>
      <c r="J289" s="19">
        <v>97</v>
      </c>
      <c r="K289" s="19">
        <v>123</v>
      </c>
      <c r="L289" s="19">
        <v>369</v>
      </c>
      <c r="M289" s="19" t="s">
        <v>73</v>
      </c>
      <c r="N289" s="19">
        <v>4000</v>
      </c>
      <c r="O289" s="19">
        <v>8000</v>
      </c>
      <c r="P289" s="19">
        <v>3250</v>
      </c>
      <c r="Q289" s="19" t="s">
        <v>57</v>
      </c>
      <c r="R289" s="19">
        <v>1625</v>
      </c>
      <c r="S289" s="19">
        <v>20000</v>
      </c>
      <c r="T289" s="19">
        <v>0.44</v>
      </c>
      <c r="U289" s="19">
        <v>3.6</v>
      </c>
      <c r="V289" s="19">
        <v>0.24</v>
      </c>
      <c r="W289" s="19">
        <v>60</v>
      </c>
      <c r="X289" s="93">
        <v>557</v>
      </c>
      <c r="Y289">
        <f t="shared" si="13"/>
        <v>500</v>
      </c>
      <c r="Z289" t="b">
        <f>IF(N289/G289&gt;=Auswahlhilfe!$C$8,TRUE,FALSE)</f>
        <v>1</v>
      </c>
      <c r="AA289" t="b">
        <f>IF(K289&gt;Auswahlhilfe!$C$7,TRUE,FALSE)</f>
        <v>1</v>
      </c>
      <c r="AB289" t="b">
        <f>IF(Auswahlhilfe!$C$17=F289,TRUE,FALSE)</f>
        <v>0</v>
      </c>
      <c r="AC289" t="b">
        <f>IFERROR(IF(FIND("P2",PGOptionList!D289)&gt;0,TRUE),FALSE)</f>
        <v>1</v>
      </c>
      <c r="AD289" t="b">
        <f>IFERROR(IF(FIND("P1",PGOptionList!D289)&gt;0,TRUE),FALSE)</f>
        <v>0</v>
      </c>
      <c r="AE289" t="b">
        <f>IFERROR(IF(FIND("P0",PGOptionList!D289)&gt;0,TRUE),FALSE)</f>
        <v>0</v>
      </c>
      <c r="AF289" t="b">
        <f>IF(AND(Z289,AA289,AB289,AC289,IF(C289=Auswahlhilfe!$L$7,TRUE,FALSE)),D289,FALSE)</f>
        <v>0</v>
      </c>
      <c r="AG289" t="b">
        <f>IF(AND(Z289,AA289,AB289,AD289,IF(C289=Auswahlhilfe!$L$17,TRUE,FALSE)),D289,FALSE)</f>
        <v>0</v>
      </c>
      <c r="AH289" t="b">
        <f>IF(AND(Z289,AA289,AB289,AE289,IF(C289=Auswahlhilfe!$L$17,TRUE,FALSE)),D289,FALSE)</f>
        <v>0</v>
      </c>
      <c r="AI289" t="s">
        <v>4817</v>
      </c>
      <c r="AJ289" s="90" t="str">
        <f t="shared" si="14"/>
        <v>mailto:info@oxni.ch?subject=Anfrage TB-090-008-S1-P2</v>
      </c>
    </row>
    <row r="290" spans="2:36" x14ac:dyDescent="0.2">
      <c r="B290" s="78" t="str">
        <f t="shared" si="12"/>
        <v/>
      </c>
      <c r="C290" s="19" t="s">
        <v>54</v>
      </c>
      <c r="D290" s="19" t="s">
        <v>591</v>
      </c>
      <c r="E290" s="19">
        <v>90</v>
      </c>
      <c r="F290" s="19" t="s">
        <v>58</v>
      </c>
      <c r="G290" s="19">
        <v>8</v>
      </c>
      <c r="H290" s="19">
        <v>5</v>
      </c>
      <c r="I290" s="19">
        <v>14</v>
      </c>
      <c r="J290" s="19">
        <v>97</v>
      </c>
      <c r="K290" s="19">
        <v>123</v>
      </c>
      <c r="L290" s="19">
        <v>369</v>
      </c>
      <c r="M290" s="19" t="s">
        <v>73</v>
      </c>
      <c r="N290" s="19">
        <v>4000</v>
      </c>
      <c r="O290" s="19">
        <v>8000</v>
      </c>
      <c r="P290" s="19">
        <v>3250</v>
      </c>
      <c r="Q290" s="19" t="s">
        <v>57</v>
      </c>
      <c r="R290" s="19">
        <v>1625</v>
      </c>
      <c r="S290" s="19">
        <v>20000</v>
      </c>
      <c r="T290" s="19">
        <v>0.44</v>
      </c>
      <c r="U290" s="19">
        <v>3.6</v>
      </c>
      <c r="V290" s="19">
        <v>0.24</v>
      </c>
      <c r="W290" s="19">
        <v>60</v>
      </c>
      <c r="X290" s="93">
        <v>557</v>
      </c>
      <c r="Y290">
        <f t="shared" si="13"/>
        <v>500</v>
      </c>
      <c r="Z290" t="b">
        <f>IF(N290/G290&gt;=Auswahlhilfe!$C$8,TRUE,FALSE)</f>
        <v>1</v>
      </c>
      <c r="AA290" t="b">
        <f>IF(K290&gt;Auswahlhilfe!$C$7,TRUE,FALSE)</f>
        <v>1</v>
      </c>
      <c r="AB290" t="b">
        <f>IF(Auswahlhilfe!$C$17=F290,TRUE,FALSE)</f>
        <v>1</v>
      </c>
      <c r="AC290" t="b">
        <f>IFERROR(IF(FIND("P2",PGOptionList!D290)&gt;0,TRUE),FALSE)</f>
        <v>1</v>
      </c>
      <c r="AD290" t="b">
        <f>IFERROR(IF(FIND("P1",PGOptionList!D290)&gt;0,TRUE),FALSE)</f>
        <v>0</v>
      </c>
      <c r="AE290" t="b">
        <f>IFERROR(IF(FIND("P0",PGOptionList!D290)&gt;0,TRUE),FALSE)</f>
        <v>0</v>
      </c>
      <c r="AF290" t="b">
        <f>IF(AND(Z290,AA290,AB290,AC290,IF(C290=Auswahlhilfe!$L$7,TRUE,FALSE)),D290,FALSE)</f>
        <v>0</v>
      </c>
      <c r="AG290" t="b">
        <f>IF(AND(Z290,AA290,AB290,AD290,IF(C290=Auswahlhilfe!$L$17,TRUE,FALSE)),D290,FALSE)</f>
        <v>0</v>
      </c>
      <c r="AH290" t="b">
        <f>IF(AND(Z290,AA290,AB290,AE290,IF(C290=Auswahlhilfe!$L$17,TRUE,FALSE)),D290,FALSE)</f>
        <v>0</v>
      </c>
      <c r="AI290" t="s">
        <v>4818</v>
      </c>
      <c r="AJ290" s="90" t="str">
        <f t="shared" si="14"/>
        <v>https://shop.oxni.ch/de/shop/motoren/planetengetriebe/tb-090-008-s2-p2</v>
      </c>
    </row>
    <row r="291" spans="2:36" x14ac:dyDescent="0.2">
      <c r="B291" s="78" t="str">
        <f t="shared" si="12"/>
        <v/>
      </c>
      <c r="C291" s="19" t="s">
        <v>54</v>
      </c>
      <c r="D291" s="19" t="s">
        <v>592</v>
      </c>
      <c r="E291" s="19">
        <v>90</v>
      </c>
      <c r="F291" s="19" t="s">
        <v>55</v>
      </c>
      <c r="G291" s="19">
        <v>7</v>
      </c>
      <c r="H291" s="19">
        <v>1</v>
      </c>
      <c r="I291" s="19">
        <v>14</v>
      </c>
      <c r="J291" s="19">
        <v>97</v>
      </c>
      <c r="K291" s="19">
        <v>140</v>
      </c>
      <c r="L291" s="19">
        <v>420</v>
      </c>
      <c r="M291" s="19" t="s">
        <v>70</v>
      </c>
      <c r="N291" s="19">
        <v>4000</v>
      </c>
      <c r="O291" s="19">
        <v>8000</v>
      </c>
      <c r="P291" s="19">
        <v>3250</v>
      </c>
      <c r="Q291" s="19" t="s">
        <v>57</v>
      </c>
      <c r="R291" s="19">
        <v>1625</v>
      </c>
      <c r="S291" s="19">
        <v>20000</v>
      </c>
      <c r="T291" s="19">
        <v>0.45</v>
      </c>
      <c r="U291" s="19">
        <v>3.6</v>
      </c>
      <c r="V291" s="19">
        <v>0.24</v>
      </c>
      <c r="W291" s="19">
        <v>60</v>
      </c>
      <c r="X291" s="93"/>
      <c r="Y291">
        <f t="shared" si="13"/>
        <v>571.42857142857144</v>
      </c>
      <c r="Z291" t="b">
        <f>IF(N291/G291&gt;=Auswahlhilfe!$C$8,TRUE,FALSE)</f>
        <v>1</v>
      </c>
      <c r="AA291" t="b">
        <f>IF(K291&gt;Auswahlhilfe!$C$7,TRUE,FALSE)</f>
        <v>1</v>
      </c>
      <c r="AB291" t="b">
        <f>IF(Auswahlhilfe!$C$17=F291,TRUE,FALSE)</f>
        <v>0</v>
      </c>
      <c r="AC291" t="b">
        <f>IFERROR(IF(FIND("P2",PGOptionList!D291)&gt;0,TRUE),FALSE)</f>
        <v>0</v>
      </c>
      <c r="AD291" t="b">
        <f>IFERROR(IF(FIND("P1",PGOptionList!D291)&gt;0,TRUE),FALSE)</f>
        <v>0</v>
      </c>
      <c r="AE291" t="b">
        <f>IFERROR(IF(FIND("P0",PGOptionList!D291)&gt;0,TRUE),FALSE)</f>
        <v>1</v>
      </c>
      <c r="AF291" t="b">
        <f>IF(AND(Z291,AA291,AB291,AC291,IF(C291=Auswahlhilfe!$L$7,TRUE,FALSE)),D291,FALSE)</f>
        <v>0</v>
      </c>
      <c r="AG291" t="b">
        <f>IF(AND(Z291,AA291,AB291,AD291,IF(C291=Auswahlhilfe!$L$17,TRUE,FALSE)),D291,FALSE)</f>
        <v>0</v>
      </c>
      <c r="AH291" t="b">
        <f>IF(AND(Z291,AA291,AB291,AE291,IF(C291=Auswahlhilfe!$L$17,TRUE,FALSE)),D291,FALSE)</f>
        <v>0</v>
      </c>
      <c r="AI291" t="s">
        <v>4817</v>
      </c>
      <c r="AJ291" s="90" t="str">
        <f t="shared" si="14"/>
        <v>mailto:info@oxni.ch?subject=Anfrage TB-090-007-S1-P0</v>
      </c>
    </row>
    <row r="292" spans="2:36" x14ac:dyDescent="0.2">
      <c r="B292" s="78" t="str">
        <f t="shared" si="12"/>
        <v/>
      </c>
      <c r="C292" s="19" t="s">
        <v>54</v>
      </c>
      <c r="D292" s="19" t="s">
        <v>593</v>
      </c>
      <c r="E292" s="19">
        <v>90</v>
      </c>
      <c r="F292" s="19" t="s">
        <v>58</v>
      </c>
      <c r="G292" s="19">
        <v>7</v>
      </c>
      <c r="H292" s="19">
        <v>1</v>
      </c>
      <c r="I292" s="19">
        <v>14</v>
      </c>
      <c r="J292" s="19">
        <v>97</v>
      </c>
      <c r="K292" s="19">
        <v>140</v>
      </c>
      <c r="L292" s="19">
        <v>420</v>
      </c>
      <c r="M292" s="19" t="s">
        <v>70</v>
      </c>
      <c r="N292" s="19">
        <v>4000</v>
      </c>
      <c r="O292" s="19">
        <v>8000</v>
      </c>
      <c r="P292" s="19">
        <v>3250</v>
      </c>
      <c r="Q292" s="19" t="s">
        <v>57</v>
      </c>
      <c r="R292" s="19">
        <v>1625</v>
      </c>
      <c r="S292" s="19">
        <v>20000</v>
      </c>
      <c r="T292" s="19">
        <v>0.45</v>
      </c>
      <c r="U292" s="19">
        <v>3.6</v>
      </c>
      <c r="V292" s="19">
        <v>0.24</v>
      </c>
      <c r="W292" s="19">
        <v>60</v>
      </c>
      <c r="X292" s="93"/>
      <c r="Y292">
        <f t="shared" si="13"/>
        <v>571.42857142857144</v>
      </c>
      <c r="Z292" t="b">
        <f>IF(N292/G292&gt;=Auswahlhilfe!$C$8,TRUE,FALSE)</f>
        <v>1</v>
      </c>
      <c r="AA292" t="b">
        <f>IF(K292&gt;Auswahlhilfe!$C$7,TRUE,FALSE)</f>
        <v>1</v>
      </c>
      <c r="AB292" t="b">
        <f>IF(Auswahlhilfe!$C$17=F292,TRUE,FALSE)</f>
        <v>1</v>
      </c>
      <c r="AC292" t="b">
        <f>IFERROR(IF(FIND("P2",PGOptionList!D292)&gt;0,TRUE),FALSE)</f>
        <v>0</v>
      </c>
      <c r="AD292" t="b">
        <f>IFERROR(IF(FIND("P1",PGOptionList!D292)&gt;0,TRUE),FALSE)</f>
        <v>0</v>
      </c>
      <c r="AE292" t="b">
        <f>IFERROR(IF(FIND("P0",PGOptionList!D292)&gt;0,TRUE),FALSE)</f>
        <v>1</v>
      </c>
      <c r="AF292" t="b">
        <f>IF(AND(Z292,AA292,AB292,AC292,IF(C292=Auswahlhilfe!$L$7,TRUE,FALSE)),D292,FALSE)</f>
        <v>0</v>
      </c>
      <c r="AG292" t="b">
        <f>IF(AND(Z292,AA292,AB292,AD292,IF(C292=Auswahlhilfe!$L$17,TRUE,FALSE)),D292,FALSE)</f>
        <v>0</v>
      </c>
      <c r="AH292" t="b">
        <f>IF(AND(Z292,AA292,AB292,AE292,IF(C292=Auswahlhilfe!$L$17,TRUE,FALSE)),D292,FALSE)</f>
        <v>0</v>
      </c>
      <c r="AI292" t="s">
        <v>4817</v>
      </c>
      <c r="AJ292" s="90" t="str">
        <f t="shared" si="14"/>
        <v>mailto:info@oxni.ch?subject=Anfrage TB-090-007-S2-P0</v>
      </c>
    </row>
    <row r="293" spans="2:36" x14ac:dyDescent="0.2">
      <c r="B293" s="78" t="str">
        <f t="shared" si="12"/>
        <v/>
      </c>
      <c r="C293" s="19" t="s">
        <v>54</v>
      </c>
      <c r="D293" s="19" t="s">
        <v>594</v>
      </c>
      <c r="E293" s="19">
        <v>90</v>
      </c>
      <c r="F293" s="19" t="s">
        <v>55</v>
      </c>
      <c r="G293" s="19">
        <v>7</v>
      </c>
      <c r="H293" s="19">
        <v>3</v>
      </c>
      <c r="I293" s="19">
        <v>14</v>
      </c>
      <c r="J293" s="19">
        <v>97</v>
      </c>
      <c r="K293" s="19">
        <v>140</v>
      </c>
      <c r="L293" s="19">
        <v>420</v>
      </c>
      <c r="M293" s="19" t="s">
        <v>70</v>
      </c>
      <c r="N293" s="19">
        <v>4000</v>
      </c>
      <c r="O293" s="19">
        <v>8000</v>
      </c>
      <c r="P293" s="19">
        <v>3250</v>
      </c>
      <c r="Q293" s="19" t="s">
        <v>57</v>
      </c>
      <c r="R293" s="19">
        <v>1625</v>
      </c>
      <c r="S293" s="19">
        <v>20000</v>
      </c>
      <c r="T293" s="19">
        <v>0.45</v>
      </c>
      <c r="U293" s="19">
        <v>3.6</v>
      </c>
      <c r="V293" s="19">
        <v>0.24</v>
      </c>
      <c r="W293" s="19">
        <v>60</v>
      </c>
      <c r="X293" s="93">
        <v>613</v>
      </c>
      <c r="Y293">
        <f t="shared" si="13"/>
        <v>571.42857142857144</v>
      </c>
      <c r="Z293" t="b">
        <f>IF(N293/G293&gt;=Auswahlhilfe!$C$8,TRUE,FALSE)</f>
        <v>1</v>
      </c>
      <c r="AA293" t="b">
        <f>IF(K293&gt;Auswahlhilfe!$C$7,TRUE,FALSE)</f>
        <v>1</v>
      </c>
      <c r="AB293" t="b">
        <f>IF(Auswahlhilfe!$C$17=F293,TRUE,FALSE)</f>
        <v>0</v>
      </c>
      <c r="AC293" t="b">
        <f>IFERROR(IF(FIND("P2",PGOptionList!D293)&gt;0,TRUE),FALSE)</f>
        <v>0</v>
      </c>
      <c r="AD293" t="b">
        <f>IFERROR(IF(FIND("P1",PGOptionList!D293)&gt;0,TRUE),FALSE)</f>
        <v>1</v>
      </c>
      <c r="AE293" t="b">
        <f>IFERROR(IF(FIND("P0",PGOptionList!D293)&gt;0,TRUE),FALSE)</f>
        <v>0</v>
      </c>
      <c r="AF293" t="b">
        <f>IF(AND(Z293,AA293,AB293,AC293,IF(C293=Auswahlhilfe!$L$7,TRUE,FALSE)),D293,FALSE)</f>
        <v>0</v>
      </c>
      <c r="AG293" t="b">
        <f>IF(AND(Z293,AA293,AB293,AD293,IF(C293=Auswahlhilfe!$L$17,TRUE,FALSE)),D293,FALSE)</f>
        <v>0</v>
      </c>
      <c r="AH293" t="b">
        <f>IF(AND(Z293,AA293,AB293,AE293,IF(C293=Auswahlhilfe!$L$17,TRUE,FALSE)),D293,FALSE)</f>
        <v>0</v>
      </c>
      <c r="AI293" t="s">
        <v>4817</v>
      </c>
      <c r="AJ293" s="90" t="str">
        <f t="shared" si="14"/>
        <v>mailto:info@oxni.ch?subject=Anfrage TB-090-007-S1-P1</v>
      </c>
    </row>
    <row r="294" spans="2:36" x14ac:dyDescent="0.2">
      <c r="B294" s="78" t="str">
        <f t="shared" si="12"/>
        <v/>
      </c>
      <c r="C294" s="19" t="s">
        <v>54</v>
      </c>
      <c r="D294" s="19" t="s">
        <v>595</v>
      </c>
      <c r="E294" s="19">
        <v>90</v>
      </c>
      <c r="F294" s="19" t="s">
        <v>58</v>
      </c>
      <c r="G294" s="19">
        <v>7</v>
      </c>
      <c r="H294" s="19">
        <v>3</v>
      </c>
      <c r="I294" s="19">
        <v>14</v>
      </c>
      <c r="J294" s="19">
        <v>97</v>
      </c>
      <c r="K294" s="19">
        <v>140</v>
      </c>
      <c r="L294" s="19">
        <v>420</v>
      </c>
      <c r="M294" s="19" t="s">
        <v>70</v>
      </c>
      <c r="N294" s="19">
        <v>4000</v>
      </c>
      <c r="O294" s="19">
        <v>8000</v>
      </c>
      <c r="P294" s="19">
        <v>3250</v>
      </c>
      <c r="Q294" s="19" t="s">
        <v>57</v>
      </c>
      <c r="R294" s="19">
        <v>1625</v>
      </c>
      <c r="S294" s="19">
        <v>20000</v>
      </c>
      <c r="T294" s="19">
        <v>0.45</v>
      </c>
      <c r="U294" s="19">
        <v>3.6</v>
      </c>
      <c r="V294" s="19">
        <v>0.24</v>
      </c>
      <c r="W294" s="19">
        <v>60</v>
      </c>
      <c r="X294" s="93">
        <v>613</v>
      </c>
      <c r="Y294">
        <f t="shared" si="13"/>
        <v>571.42857142857144</v>
      </c>
      <c r="Z294" t="b">
        <f>IF(N294/G294&gt;=Auswahlhilfe!$C$8,TRUE,FALSE)</f>
        <v>1</v>
      </c>
      <c r="AA294" t="b">
        <f>IF(K294&gt;Auswahlhilfe!$C$7,TRUE,FALSE)</f>
        <v>1</v>
      </c>
      <c r="AB294" t="b">
        <f>IF(Auswahlhilfe!$C$17=F294,TRUE,FALSE)</f>
        <v>1</v>
      </c>
      <c r="AC294" t="b">
        <f>IFERROR(IF(FIND("P2",PGOptionList!D294)&gt;0,TRUE),FALSE)</f>
        <v>0</v>
      </c>
      <c r="AD294" t="b">
        <f>IFERROR(IF(FIND("P1",PGOptionList!D294)&gt;0,TRUE),FALSE)</f>
        <v>1</v>
      </c>
      <c r="AE294" t="b">
        <f>IFERROR(IF(FIND("P0",PGOptionList!D294)&gt;0,TRUE),FALSE)</f>
        <v>0</v>
      </c>
      <c r="AF294" t="b">
        <f>IF(AND(Z294,AA294,AB294,AC294,IF(C294=Auswahlhilfe!$L$7,TRUE,FALSE)),D294,FALSE)</f>
        <v>0</v>
      </c>
      <c r="AG294" t="b">
        <f>IF(AND(Z294,AA294,AB294,AD294,IF(C294=Auswahlhilfe!$L$17,TRUE,FALSE)),D294,FALSE)</f>
        <v>0</v>
      </c>
      <c r="AH294" t="b">
        <f>IF(AND(Z294,AA294,AB294,AE294,IF(C294=Auswahlhilfe!$L$17,TRUE,FALSE)),D294,FALSE)</f>
        <v>0</v>
      </c>
      <c r="AI294" t="s">
        <v>4818</v>
      </c>
      <c r="AJ294" s="90" t="str">
        <f t="shared" si="14"/>
        <v>https://shop.oxni.ch/de/shop/motoren/planetengetriebe/tb-090-007-s2-p1</v>
      </c>
    </row>
    <row r="295" spans="2:36" x14ac:dyDescent="0.2">
      <c r="B295" s="78" t="str">
        <f t="shared" si="12"/>
        <v/>
      </c>
      <c r="C295" s="19" t="s">
        <v>54</v>
      </c>
      <c r="D295" s="19" t="s">
        <v>596</v>
      </c>
      <c r="E295" s="19">
        <v>90</v>
      </c>
      <c r="F295" s="19" t="s">
        <v>55</v>
      </c>
      <c r="G295" s="19">
        <v>7</v>
      </c>
      <c r="H295" s="19">
        <v>5</v>
      </c>
      <c r="I295" s="19">
        <v>14</v>
      </c>
      <c r="J295" s="19">
        <v>97</v>
      </c>
      <c r="K295" s="19">
        <v>140</v>
      </c>
      <c r="L295" s="19">
        <v>420</v>
      </c>
      <c r="M295" s="19" t="s">
        <v>70</v>
      </c>
      <c r="N295" s="19">
        <v>4000</v>
      </c>
      <c r="O295" s="19">
        <v>8000</v>
      </c>
      <c r="P295" s="19">
        <v>3250</v>
      </c>
      <c r="Q295" s="19" t="s">
        <v>57</v>
      </c>
      <c r="R295" s="19">
        <v>1625</v>
      </c>
      <c r="S295" s="19">
        <v>20000</v>
      </c>
      <c r="T295" s="19">
        <v>0.45</v>
      </c>
      <c r="U295" s="19">
        <v>3.6</v>
      </c>
      <c r="V295" s="19">
        <v>0.24</v>
      </c>
      <c r="W295" s="19">
        <v>60</v>
      </c>
      <c r="X295" s="93">
        <v>557</v>
      </c>
      <c r="Y295">
        <f t="shared" si="13"/>
        <v>571.42857142857144</v>
      </c>
      <c r="Z295" t="b">
        <f>IF(N295/G295&gt;=Auswahlhilfe!$C$8,TRUE,FALSE)</f>
        <v>1</v>
      </c>
      <c r="AA295" t="b">
        <f>IF(K295&gt;Auswahlhilfe!$C$7,TRUE,FALSE)</f>
        <v>1</v>
      </c>
      <c r="AB295" t="b">
        <f>IF(Auswahlhilfe!$C$17=F295,TRUE,FALSE)</f>
        <v>0</v>
      </c>
      <c r="AC295" t="b">
        <f>IFERROR(IF(FIND("P2",PGOptionList!D295)&gt;0,TRUE),FALSE)</f>
        <v>1</v>
      </c>
      <c r="AD295" t="b">
        <f>IFERROR(IF(FIND("P1",PGOptionList!D295)&gt;0,TRUE),FALSE)</f>
        <v>0</v>
      </c>
      <c r="AE295" t="b">
        <f>IFERROR(IF(FIND("P0",PGOptionList!D295)&gt;0,TRUE),FALSE)</f>
        <v>0</v>
      </c>
      <c r="AF295" t="b">
        <f>IF(AND(Z295,AA295,AB295,AC295,IF(C295=Auswahlhilfe!$L$7,TRUE,FALSE)),D295,FALSE)</f>
        <v>0</v>
      </c>
      <c r="AG295" t="b">
        <f>IF(AND(Z295,AA295,AB295,AD295,IF(C295=Auswahlhilfe!$L$17,TRUE,FALSE)),D295,FALSE)</f>
        <v>0</v>
      </c>
      <c r="AH295" t="b">
        <f>IF(AND(Z295,AA295,AB295,AE295,IF(C295=Auswahlhilfe!$L$17,TRUE,FALSE)),D295,FALSE)</f>
        <v>0</v>
      </c>
      <c r="AI295" t="s">
        <v>4817</v>
      </c>
      <c r="AJ295" s="90" t="str">
        <f t="shared" si="14"/>
        <v>mailto:info@oxni.ch?subject=Anfrage TB-090-007-S1-P2</v>
      </c>
    </row>
    <row r="296" spans="2:36" x14ac:dyDescent="0.2">
      <c r="B296" s="78" t="str">
        <f t="shared" si="12"/>
        <v/>
      </c>
      <c r="C296" s="19" t="s">
        <v>54</v>
      </c>
      <c r="D296" s="19" t="s">
        <v>597</v>
      </c>
      <c r="E296" s="19">
        <v>90</v>
      </c>
      <c r="F296" s="19" t="s">
        <v>58</v>
      </c>
      <c r="G296" s="19">
        <v>7</v>
      </c>
      <c r="H296" s="19">
        <v>5</v>
      </c>
      <c r="I296" s="19">
        <v>14</v>
      </c>
      <c r="J296" s="19">
        <v>97</v>
      </c>
      <c r="K296" s="19">
        <v>140</v>
      </c>
      <c r="L296" s="19">
        <v>420</v>
      </c>
      <c r="M296" s="19" t="s">
        <v>70</v>
      </c>
      <c r="N296" s="19">
        <v>4000</v>
      </c>
      <c r="O296" s="19">
        <v>8000</v>
      </c>
      <c r="P296" s="19">
        <v>3250</v>
      </c>
      <c r="Q296" s="19" t="s">
        <v>57</v>
      </c>
      <c r="R296" s="19">
        <v>1625</v>
      </c>
      <c r="S296" s="19">
        <v>20000</v>
      </c>
      <c r="T296" s="19">
        <v>0.45</v>
      </c>
      <c r="U296" s="19">
        <v>3.6</v>
      </c>
      <c r="V296" s="19">
        <v>0.24</v>
      </c>
      <c r="W296" s="19">
        <v>60</v>
      </c>
      <c r="X296" s="93">
        <v>557</v>
      </c>
      <c r="Y296">
        <f t="shared" si="13"/>
        <v>571.42857142857144</v>
      </c>
      <c r="Z296" t="b">
        <f>IF(N296/G296&gt;=Auswahlhilfe!$C$8,TRUE,FALSE)</f>
        <v>1</v>
      </c>
      <c r="AA296" t="b">
        <f>IF(K296&gt;Auswahlhilfe!$C$7,TRUE,FALSE)</f>
        <v>1</v>
      </c>
      <c r="AB296" t="b">
        <f>IF(Auswahlhilfe!$C$17=F296,TRUE,FALSE)</f>
        <v>1</v>
      </c>
      <c r="AC296" t="b">
        <f>IFERROR(IF(FIND("P2",PGOptionList!D296)&gt;0,TRUE),FALSE)</f>
        <v>1</v>
      </c>
      <c r="AD296" t="b">
        <f>IFERROR(IF(FIND("P1",PGOptionList!D296)&gt;0,TRUE),FALSE)</f>
        <v>0</v>
      </c>
      <c r="AE296" t="b">
        <f>IFERROR(IF(FIND("P0",PGOptionList!D296)&gt;0,TRUE),FALSE)</f>
        <v>0</v>
      </c>
      <c r="AF296" t="b">
        <f>IF(AND(Z296,AA296,AB296,AC296,IF(C296=Auswahlhilfe!$L$7,TRUE,FALSE)),D296,FALSE)</f>
        <v>0</v>
      </c>
      <c r="AG296" t="b">
        <f>IF(AND(Z296,AA296,AB296,AD296,IF(C296=Auswahlhilfe!$L$17,TRUE,FALSE)),D296,FALSE)</f>
        <v>0</v>
      </c>
      <c r="AH296" t="b">
        <f>IF(AND(Z296,AA296,AB296,AE296,IF(C296=Auswahlhilfe!$L$17,TRUE,FALSE)),D296,FALSE)</f>
        <v>0</v>
      </c>
      <c r="AI296" t="s">
        <v>4818</v>
      </c>
      <c r="AJ296" s="90" t="str">
        <f t="shared" si="14"/>
        <v>https://shop.oxni.ch/de/shop/motoren/planetengetriebe/tb-090-007-s2-p2</v>
      </c>
    </row>
    <row r="297" spans="2:36" x14ac:dyDescent="0.2">
      <c r="B297" s="78" t="str">
        <f t="shared" si="12"/>
        <v/>
      </c>
      <c r="C297" s="19" t="s">
        <v>54</v>
      </c>
      <c r="D297" s="19" t="s">
        <v>598</v>
      </c>
      <c r="E297" s="19">
        <v>90</v>
      </c>
      <c r="F297" s="19" t="s">
        <v>55</v>
      </c>
      <c r="G297" s="19">
        <v>6</v>
      </c>
      <c r="H297" s="19">
        <v>1</v>
      </c>
      <c r="I297" s="19">
        <v>14</v>
      </c>
      <c r="J297" s="19">
        <v>97</v>
      </c>
      <c r="K297" s="19">
        <v>148</v>
      </c>
      <c r="L297" s="19">
        <v>444</v>
      </c>
      <c r="M297" s="19" t="s">
        <v>72</v>
      </c>
      <c r="N297" s="19">
        <v>4000</v>
      </c>
      <c r="O297" s="19">
        <v>8000</v>
      </c>
      <c r="P297" s="19">
        <v>3250</v>
      </c>
      <c r="Q297" s="19" t="s">
        <v>57</v>
      </c>
      <c r="R297" s="19">
        <v>1625</v>
      </c>
      <c r="S297" s="19">
        <v>20000</v>
      </c>
      <c r="T297" s="19">
        <v>0.45</v>
      </c>
      <c r="U297" s="19">
        <v>3.6</v>
      </c>
      <c r="V297" s="19">
        <v>0.24</v>
      </c>
      <c r="W297" s="19">
        <v>60</v>
      </c>
      <c r="X297" s="93"/>
      <c r="Y297">
        <f t="shared" si="13"/>
        <v>666.66666666666663</v>
      </c>
      <c r="Z297" t="b">
        <f>IF(N297/G297&gt;=Auswahlhilfe!$C$8,TRUE,FALSE)</f>
        <v>1</v>
      </c>
      <c r="AA297" t="b">
        <f>IF(K297&gt;Auswahlhilfe!$C$7,TRUE,FALSE)</f>
        <v>1</v>
      </c>
      <c r="AB297" t="b">
        <f>IF(Auswahlhilfe!$C$17=F297,TRUE,FALSE)</f>
        <v>0</v>
      </c>
      <c r="AC297" t="b">
        <f>IFERROR(IF(FIND("P2",PGOptionList!D297)&gt;0,TRUE),FALSE)</f>
        <v>0</v>
      </c>
      <c r="AD297" t="b">
        <f>IFERROR(IF(FIND("P1",PGOptionList!D297)&gt;0,TRUE),FALSE)</f>
        <v>0</v>
      </c>
      <c r="AE297" t="b">
        <f>IFERROR(IF(FIND("P0",PGOptionList!D297)&gt;0,TRUE),FALSE)</f>
        <v>1</v>
      </c>
      <c r="AF297" t="b">
        <f>IF(AND(Z297,AA297,AB297,AC297,IF(C297=Auswahlhilfe!$L$7,TRUE,FALSE)),D297,FALSE)</f>
        <v>0</v>
      </c>
      <c r="AG297" t="b">
        <f>IF(AND(Z297,AA297,AB297,AD297,IF(C297=Auswahlhilfe!$L$17,TRUE,FALSE)),D297,FALSE)</f>
        <v>0</v>
      </c>
      <c r="AH297" t="b">
        <f>IF(AND(Z297,AA297,AB297,AE297,IF(C297=Auswahlhilfe!$L$17,TRUE,FALSE)),D297,FALSE)</f>
        <v>0</v>
      </c>
      <c r="AI297" t="s">
        <v>4817</v>
      </c>
      <c r="AJ297" s="90" t="str">
        <f t="shared" si="14"/>
        <v>mailto:info@oxni.ch?subject=Anfrage TB-090-006-S1-P0</v>
      </c>
    </row>
    <row r="298" spans="2:36" x14ac:dyDescent="0.2">
      <c r="B298" s="78" t="str">
        <f t="shared" si="12"/>
        <v/>
      </c>
      <c r="C298" s="19" t="s">
        <v>54</v>
      </c>
      <c r="D298" s="19" t="s">
        <v>599</v>
      </c>
      <c r="E298" s="19">
        <v>90</v>
      </c>
      <c r="F298" s="19" t="s">
        <v>58</v>
      </c>
      <c r="G298" s="19">
        <v>6</v>
      </c>
      <c r="H298" s="19">
        <v>1</v>
      </c>
      <c r="I298" s="19">
        <v>14</v>
      </c>
      <c r="J298" s="19">
        <v>97</v>
      </c>
      <c r="K298" s="19">
        <v>148</v>
      </c>
      <c r="L298" s="19">
        <v>444</v>
      </c>
      <c r="M298" s="19" t="s">
        <v>72</v>
      </c>
      <c r="N298" s="19">
        <v>4000</v>
      </c>
      <c r="O298" s="19">
        <v>8000</v>
      </c>
      <c r="P298" s="19">
        <v>3250</v>
      </c>
      <c r="Q298" s="19" t="s">
        <v>57</v>
      </c>
      <c r="R298" s="19">
        <v>1625</v>
      </c>
      <c r="S298" s="19">
        <v>20000</v>
      </c>
      <c r="T298" s="19">
        <v>0.45</v>
      </c>
      <c r="U298" s="19">
        <v>3.6</v>
      </c>
      <c r="V298" s="19">
        <v>0.24</v>
      </c>
      <c r="W298" s="19">
        <v>60</v>
      </c>
      <c r="X298" s="93"/>
      <c r="Y298">
        <f t="shared" si="13"/>
        <v>666.66666666666663</v>
      </c>
      <c r="Z298" t="b">
        <f>IF(N298/G298&gt;=Auswahlhilfe!$C$8,TRUE,FALSE)</f>
        <v>1</v>
      </c>
      <c r="AA298" t="b">
        <f>IF(K298&gt;Auswahlhilfe!$C$7,TRUE,FALSE)</f>
        <v>1</v>
      </c>
      <c r="AB298" t="b">
        <f>IF(Auswahlhilfe!$C$17=F298,TRUE,FALSE)</f>
        <v>1</v>
      </c>
      <c r="AC298" t="b">
        <f>IFERROR(IF(FIND("P2",PGOptionList!D298)&gt;0,TRUE),FALSE)</f>
        <v>0</v>
      </c>
      <c r="AD298" t="b">
        <f>IFERROR(IF(FIND("P1",PGOptionList!D298)&gt;0,TRUE),FALSE)</f>
        <v>0</v>
      </c>
      <c r="AE298" t="b">
        <f>IFERROR(IF(FIND("P0",PGOptionList!D298)&gt;0,TRUE),FALSE)</f>
        <v>1</v>
      </c>
      <c r="AF298" t="b">
        <f>IF(AND(Z298,AA298,AB298,AC298,IF(C298=Auswahlhilfe!$L$7,TRUE,FALSE)),D298,FALSE)</f>
        <v>0</v>
      </c>
      <c r="AG298" t="b">
        <f>IF(AND(Z298,AA298,AB298,AD298,IF(C298=Auswahlhilfe!$L$17,TRUE,FALSE)),D298,FALSE)</f>
        <v>0</v>
      </c>
      <c r="AH298" t="b">
        <f>IF(AND(Z298,AA298,AB298,AE298,IF(C298=Auswahlhilfe!$L$17,TRUE,FALSE)),D298,FALSE)</f>
        <v>0</v>
      </c>
      <c r="AI298" t="s">
        <v>4817</v>
      </c>
      <c r="AJ298" s="90" t="str">
        <f t="shared" si="14"/>
        <v>mailto:info@oxni.ch?subject=Anfrage TB-090-006-S2-P0</v>
      </c>
    </row>
    <row r="299" spans="2:36" x14ac:dyDescent="0.2">
      <c r="B299" s="78" t="str">
        <f t="shared" si="12"/>
        <v/>
      </c>
      <c r="C299" s="19" t="s">
        <v>54</v>
      </c>
      <c r="D299" s="19" t="s">
        <v>600</v>
      </c>
      <c r="E299" s="19">
        <v>90</v>
      </c>
      <c r="F299" s="19" t="s">
        <v>55</v>
      </c>
      <c r="G299" s="19">
        <v>6</v>
      </c>
      <c r="H299" s="19">
        <v>3</v>
      </c>
      <c r="I299" s="19">
        <v>14</v>
      </c>
      <c r="J299" s="19">
        <v>97</v>
      </c>
      <c r="K299" s="19">
        <v>148</v>
      </c>
      <c r="L299" s="19">
        <v>444</v>
      </c>
      <c r="M299" s="19" t="s">
        <v>72</v>
      </c>
      <c r="N299" s="19">
        <v>4000</v>
      </c>
      <c r="O299" s="19">
        <v>8000</v>
      </c>
      <c r="P299" s="19">
        <v>3250</v>
      </c>
      <c r="Q299" s="19" t="s">
        <v>57</v>
      </c>
      <c r="R299" s="19">
        <v>1625</v>
      </c>
      <c r="S299" s="19">
        <v>20000</v>
      </c>
      <c r="T299" s="19">
        <v>0.45</v>
      </c>
      <c r="U299" s="19">
        <v>3.6</v>
      </c>
      <c r="V299" s="19">
        <v>0.24</v>
      </c>
      <c r="W299" s="19">
        <v>60</v>
      </c>
      <c r="X299" s="93">
        <v>613</v>
      </c>
      <c r="Y299">
        <f t="shared" si="13"/>
        <v>666.66666666666663</v>
      </c>
      <c r="Z299" t="b">
        <f>IF(N299/G299&gt;=Auswahlhilfe!$C$8,TRUE,FALSE)</f>
        <v>1</v>
      </c>
      <c r="AA299" t="b">
        <f>IF(K299&gt;Auswahlhilfe!$C$7,TRUE,FALSE)</f>
        <v>1</v>
      </c>
      <c r="AB299" t="b">
        <f>IF(Auswahlhilfe!$C$17=F299,TRUE,FALSE)</f>
        <v>0</v>
      </c>
      <c r="AC299" t="b">
        <f>IFERROR(IF(FIND("P2",PGOptionList!D299)&gt;0,TRUE),FALSE)</f>
        <v>0</v>
      </c>
      <c r="AD299" t="b">
        <f>IFERROR(IF(FIND("P1",PGOptionList!D299)&gt;0,TRUE),FALSE)</f>
        <v>1</v>
      </c>
      <c r="AE299" t="b">
        <f>IFERROR(IF(FIND("P0",PGOptionList!D299)&gt;0,TRUE),FALSE)</f>
        <v>0</v>
      </c>
      <c r="AF299" t="b">
        <f>IF(AND(Z299,AA299,AB299,AC299,IF(C299=Auswahlhilfe!$L$7,TRUE,FALSE)),D299,FALSE)</f>
        <v>0</v>
      </c>
      <c r="AG299" t="b">
        <f>IF(AND(Z299,AA299,AB299,AD299,IF(C299=Auswahlhilfe!$L$17,TRUE,FALSE)),D299,FALSE)</f>
        <v>0</v>
      </c>
      <c r="AH299" t="b">
        <f>IF(AND(Z299,AA299,AB299,AE299,IF(C299=Auswahlhilfe!$L$17,TRUE,FALSE)),D299,FALSE)</f>
        <v>0</v>
      </c>
      <c r="AI299" t="s">
        <v>4817</v>
      </c>
      <c r="AJ299" s="90" t="str">
        <f t="shared" si="14"/>
        <v>mailto:info@oxni.ch?subject=Anfrage TB-090-006-S1-P1</v>
      </c>
    </row>
    <row r="300" spans="2:36" x14ac:dyDescent="0.2">
      <c r="B300" s="78" t="str">
        <f t="shared" si="12"/>
        <v/>
      </c>
      <c r="C300" s="19" t="s">
        <v>54</v>
      </c>
      <c r="D300" s="19" t="s">
        <v>601</v>
      </c>
      <c r="E300" s="19">
        <v>90</v>
      </c>
      <c r="F300" s="19" t="s">
        <v>58</v>
      </c>
      <c r="G300" s="19">
        <v>6</v>
      </c>
      <c r="H300" s="19">
        <v>3</v>
      </c>
      <c r="I300" s="19">
        <v>14</v>
      </c>
      <c r="J300" s="19">
        <v>97</v>
      </c>
      <c r="K300" s="19">
        <v>148</v>
      </c>
      <c r="L300" s="19">
        <v>444</v>
      </c>
      <c r="M300" s="19" t="s">
        <v>72</v>
      </c>
      <c r="N300" s="19">
        <v>4000</v>
      </c>
      <c r="O300" s="19">
        <v>8000</v>
      </c>
      <c r="P300" s="19">
        <v>3250</v>
      </c>
      <c r="Q300" s="19" t="s">
        <v>57</v>
      </c>
      <c r="R300" s="19">
        <v>1625</v>
      </c>
      <c r="S300" s="19">
        <v>20000</v>
      </c>
      <c r="T300" s="19">
        <v>0.45</v>
      </c>
      <c r="U300" s="19">
        <v>3.6</v>
      </c>
      <c r="V300" s="19">
        <v>0.24</v>
      </c>
      <c r="W300" s="19">
        <v>60</v>
      </c>
      <c r="X300" s="93">
        <v>613</v>
      </c>
      <c r="Y300">
        <f t="shared" si="13"/>
        <v>666.66666666666663</v>
      </c>
      <c r="Z300" t="b">
        <f>IF(N300/G300&gt;=Auswahlhilfe!$C$8,TRUE,FALSE)</f>
        <v>1</v>
      </c>
      <c r="AA300" t="b">
        <f>IF(K300&gt;Auswahlhilfe!$C$7,TRUE,FALSE)</f>
        <v>1</v>
      </c>
      <c r="AB300" t="b">
        <f>IF(Auswahlhilfe!$C$17=F300,TRUE,FALSE)</f>
        <v>1</v>
      </c>
      <c r="AC300" t="b">
        <f>IFERROR(IF(FIND("P2",PGOptionList!D300)&gt;0,TRUE),FALSE)</f>
        <v>0</v>
      </c>
      <c r="AD300" t="b">
        <f>IFERROR(IF(FIND("P1",PGOptionList!D300)&gt;0,TRUE),FALSE)</f>
        <v>1</v>
      </c>
      <c r="AE300" t="b">
        <f>IFERROR(IF(FIND("P0",PGOptionList!D300)&gt;0,TRUE),FALSE)</f>
        <v>0</v>
      </c>
      <c r="AF300" t="b">
        <f>IF(AND(Z300,AA300,AB300,AC300,IF(C300=Auswahlhilfe!$L$7,TRUE,FALSE)),D300,FALSE)</f>
        <v>0</v>
      </c>
      <c r="AG300" t="b">
        <f>IF(AND(Z300,AA300,AB300,AD300,IF(C300=Auswahlhilfe!$L$17,TRUE,FALSE)),D300,FALSE)</f>
        <v>0</v>
      </c>
      <c r="AH300" t="b">
        <f>IF(AND(Z300,AA300,AB300,AE300,IF(C300=Auswahlhilfe!$L$17,TRUE,FALSE)),D300,FALSE)</f>
        <v>0</v>
      </c>
      <c r="AI300" t="s">
        <v>4818</v>
      </c>
      <c r="AJ300" s="90" t="str">
        <f t="shared" si="14"/>
        <v>https://shop.oxni.ch/de/shop/motoren/planetengetriebe/tb-090-006-s2-p1</v>
      </c>
    </row>
    <row r="301" spans="2:36" x14ac:dyDescent="0.2">
      <c r="B301" s="78" t="str">
        <f t="shared" si="12"/>
        <v/>
      </c>
      <c r="C301" s="19" t="s">
        <v>54</v>
      </c>
      <c r="D301" s="19" t="s">
        <v>602</v>
      </c>
      <c r="E301" s="19">
        <v>90</v>
      </c>
      <c r="F301" s="19" t="s">
        <v>55</v>
      </c>
      <c r="G301" s="19">
        <v>6</v>
      </c>
      <c r="H301" s="19">
        <v>5</v>
      </c>
      <c r="I301" s="19">
        <v>14</v>
      </c>
      <c r="J301" s="19">
        <v>97</v>
      </c>
      <c r="K301" s="19">
        <v>148</v>
      </c>
      <c r="L301" s="19">
        <v>444</v>
      </c>
      <c r="M301" s="19" t="s">
        <v>72</v>
      </c>
      <c r="N301" s="19">
        <v>4000</v>
      </c>
      <c r="O301" s="19">
        <v>8000</v>
      </c>
      <c r="P301" s="19">
        <v>3250</v>
      </c>
      <c r="Q301" s="19" t="s">
        <v>57</v>
      </c>
      <c r="R301" s="19">
        <v>1625</v>
      </c>
      <c r="S301" s="19">
        <v>20000</v>
      </c>
      <c r="T301" s="19">
        <v>0.45</v>
      </c>
      <c r="U301" s="19">
        <v>3.6</v>
      </c>
      <c r="V301" s="19">
        <v>0.24</v>
      </c>
      <c r="W301" s="19">
        <v>60</v>
      </c>
      <c r="X301" s="93">
        <v>557</v>
      </c>
      <c r="Y301">
        <f t="shared" si="13"/>
        <v>666.66666666666663</v>
      </c>
      <c r="Z301" t="b">
        <f>IF(N301/G301&gt;=Auswahlhilfe!$C$8,TRUE,FALSE)</f>
        <v>1</v>
      </c>
      <c r="AA301" t="b">
        <f>IF(K301&gt;Auswahlhilfe!$C$7,TRUE,FALSE)</f>
        <v>1</v>
      </c>
      <c r="AB301" t="b">
        <f>IF(Auswahlhilfe!$C$17=F301,TRUE,FALSE)</f>
        <v>0</v>
      </c>
      <c r="AC301" t="b">
        <f>IFERROR(IF(FIND("P2",PGOptionList!D301)&gt;0,TRUE),FALSE)</f>
        <v>1</v>
      </c>
      <c r="AD301" t="b">
        <f>IFERROR(IF(FIND("P1",PGOptionList!D301)&gt;0,TRUE),FALSE)</f>
        <v>0</v>
      </c>
      <c r="AE301" t="b">
        <f>IFERROR(IF(FIND("P0",PGOptionList!D301)&gt;0,TRUE),FALSE)</f>
        <v>0</v>
      </c>
      <c r="AF301" t="b">
        <f>IF(AND(Z301,AA301,AB301,AC301,IF(C301=Auswahlhilfe!$L$7,TRUE,FALSE)),D301,FALSE)</f>
        <v>0</v>
      </c>
      <c r="AG301" t="b">
        <f>IF(AND(Z301,AA301,AB301,AD301,IF(C301=Auswahlhilfe!$L$17,TRUE,FALSE)),D301,FALSE)</f>
        <v>0</v>
      </c>
      <c r="AH301" t="b">
        <f>IF(AND(Z301,AA301,AB301,AE301,IF(C301=Auswahlhilfe!$L$17,TRUE,FALSE)),D301,FALSE)</f>
        <v>0</v>
      </c>
      <c r="AI301" t="s">
        <v>4817</v>
      </c>
      <c r="AJ301" s="90" t="str">
        <f t="shared" si="14"/>
        <v>mailto:info@oxni.ch?subject=Anfrage TB-090-006-S1-P2</v>
      </c>
    </row>
    <row r="302" spans="2:36" x14ac:dyDescent="0.2">
      <c r="B302" s="78" t="str">
        <f t="shared" si="12"/>
        <v/>
      </c>
      <c r="C302" s="19" t="s">
        <v>54</v>
      </c>
      <c r="D302" s="19" t="s">
        <v>603</v>
      </c>
      <c r="E302" s="19">
        <v>90</v>
      </c>
      <c r="F302" s="19" t="s">
        <v>58</v>
      </c>
      <c r="G302" s="19">
        <v>6</v>
      </c>
      <c r="H302" s="19">
        <v>5</v>
      </c>
      <c r="I302" s="19">
        <v>14</v>
      </c>
      <c r="J302" s="19">
        <v>97</v>
      </c>
      <c r="K302" s="19">
        <v>148</v>
      </c>
      <c r="L302" s="19">
        <v>444</v>
      </c>
      <c r="M302" s="19" t="s">
        <v>72</v>
      </c>
      <c r="N302" s="19">
        <v>4000</v>
      </c>
      <c r="O302" s="19">
        <v>8000</v>
      </c>
      <c r="P302" s="19">
        <v>3250</v>
      </c>
      <c r="Q302" s="19" t="s">
        <v>57</v>
      </c>
      <c r="R302" s="19">
        <v>1625</v>
      </c>
      <c r="S302" s="19">
        <v>20000</v>
      </c>
      <c r="T302" s="19">
        <v>0.45</v>
      </c>
      <c r="U302" s="19">
        <v>3.6</v>
      </c>
      <c r="V302" s="19">
        <v>0.24</v>
      </c>
      <c r="W302" s="19">
        <v>60</v>
      </c>
      <c r="X302" s="93">
        <v>557</v>
      </c>
      <c r="Y302">
        <f t="shared" si="13"/>
        <v>666.66666666666663</v>
      </c>
      <c r="Z302" t="b">
        <f>IF(N302/G302&gt;=Auswahlhilfe!$C$8,TRUE,FALSE)</f>
        <v>1</v>
      </c>
      <c r="AA302" t="b">
        <f>IF(K302&gt;Auswahlhilfe!$C$7,TRUE,FALSE)</f>
        <v>1</v>
      </c>
      <c r="AB302" t="b">
        <f>IF(Auswahlhilfe!$C$17=F302,TRUE,FALSE)</f>
        <v>1</v>
      </c>
      <c r="AC302" t="b">
        <f>IFERROR(IF(FIND("P2",PGOptionList!D302)&gt;0,TRUE),FALSE)</f>
        <v>1</v>
      </c>
      <c r="AD302" t="b">
        <f>IFERROR(IF(FIND("P1",PGOptionList!D302)&gt;0,TRUE),FALSE)</f>
        <v>0</v>
      </c>
      <c r="AE302" t="b">
        <f>IFERROR(IF(FIND("P0",PGOptionList!D302)&gt;0,TRUE),FALSE)</f>
        <v>0</v>
      </c>
      <c r="AF302" t="b">
        <f>IF(AND(Z302,AA302,AB302,AC302,IF(C302=Auswahlhilfe!$L$7,TRUE,FALSE)),D302,FALSE)</f>
        <v>0</v>
      </c>
      <c r="AG302" t="b">
        <f>IF(AND(Z302,AA302,AB302,AD302,IF(C302=Auswahlhilfe!$L$17,TRUE,FALSE)),D302,FALSE)</f>
        <v>0</v>
      </c>
      <c r="AH302" t="b">
        <f>IF(AND(Z302,AA302,AB302,AE302,IF(C302=Auswahlhilfe!$L$17,TRUE,FALSE)),D302,FALSE)</f>
        <v>0</v>
      </c>
      <c r="AI302" t="s">
        <v>4818</v>
      </c>
      <c r="AJ302" s="90" t="str">
        <f t="shared" si="14"/>
        <v>https://shop.oxni.ch/de/shop/motoren/planetengetriebe/tb-090-006-s2-p2</v>
      </c>
    </row>
    <row r="303" spans="2:36" x14ac:dyDescent="0.2">
      <c r="B303" s="78" t="str">
        <f t="shared" si="12"/>
        <v/>
      </c>
      <c r="C303" s="19" t="s">
        <v>54</v>
      </c>
      <c r="D303" s="19" t="s">
        <v>604</v>
      </c>
      <c r="E303" s="19">
        <v>90</v>
      </c>
      <c r="F303" s="19" t="s">
        <v>55</v>
      </c>
      <c r="G303" s="19">
        <v>5</v>
      </c>
      <c r="H303" s="19">
        <v>1</v>
      </c>
      <c r="I303" s="19">
        <v>14</v>
      </c>
      <c r="J303" s="19">
        <v>97</v>
      </c>
      <c r="K303" s="19">
        <v>160</v>
      </c>
      <c r="L303" s="19">
        <v>480</v>
      </c>
      <c r="M303" s="19" t="s">
        <v>71</v>
      </c>
      <c r="N303" s="19">
        <v>4000</v>
      </c>
      <c r="O303" s="19">
        <v>8000</v>
      </c>
      <c r="P303" s="19">
        <v>3250</v>
      </c>
      <c r="Q303" s="19" t="s">
        <v>57</v>
      </c>
      <c r="R303" s="19">
        <v>1625</v>
      </c>
      <c r="S303" s="19">
        <v>20000</v>
      </c>
      <c r="T303" s="19">
        <v>0.47</v>
      </c>
      <c r="U303" s="19">
        <v>3.6</v>
      </c>
      <c r="V303" s="19">
        <v>0.24</v>
      </c>
      <c r="W303" s="19">
        <v>60</v>
      </c>
      <c r="X303" s="93"/>
      <c r="Y303">
        <f t="shared" si="13"/>
        <v>800</v>
      </c>
      <c r="Z303" t="b">
        <f>IF(N303/G303&gt;=Auswahlhilfe!$C$8,TRUE,FALSE)</f>
        <v>1</v>
      </c>
      <c r="AA303" t="b">
        <f>IF(K303&gt;Auswahlhilfe!$C$7,TRUE,FALSE)</f>
        <v>1</v>
      </c>
      <c r="AB303" t="b">
        <f>IF(Auswahlhilfe!$C$17=F303,TRUE,FALSE)</f>
        <v>0</v>
      </c>
      <c r="AC303" t="b">
        <f>IFERROR(IF(FIND("P2",PGOptionList!D303)&gt;0,TRUE),FALSE)</f>
        <v>0</v>
      </c>
      <c r="AD303" t="b">
        <f>IFERROR(IF(FIND("P1",PGOptionList!D303)&gt;0,TRUE),FALSE)</f>
        <v>0</v>
      </c>
      <c r="AE303" t="b">
        <f>IFERROR(IF(FIND("P0",PGOptionList!D303)&gt;0,TRUE),FALSE)</f>
        <v>1</v>
      </c>
      <c r="AF303" t="b">
        <f>IF(AND(Z303,AA303,AB303,AC303,IF(C303=Auswahlhilfe!$L$7,TRUE,FALSE)),D303,FALSE)</f>
        <v>0</v>
      </c>
      <c r="AG303" t="b">
        <f>IF(AND(Z303,AA303,AB303,AD303,IF(C303=Auswahlhilfe!$L$17,TRUE,FALSE)),D303,FALSE)</f>
        <v>0</v>
      </c>
      <c r="AH303" t="b">
        <f>IF(AND(Z303,AA303,AB303,AE303,IF(C303=Auswahlhilfe!$L$17,TRUE,FALSE)),D303,FALSE)</f>
        <v>0</v>
      </c>
      <c r="AI303" t="s">
        <v>4817</v>
      </c>
      <c r="AJ303" s="90" t="str">
        <f t="shared" si="14"/>
        <v>mailto:info@oxni.ch?subject=Anfrage TB-090-005-S1-P0</v>
      </c>
    </row>
    <row r="304" spans="2:36" x14ac:dyDescent="0.2">
      <c r="B304" s="78" t="str">
        <f t="shared" si="12"/>
        <v/>
      </c>
      <c r="C304" s="19" t="s">
        <v>54</v>
      </c>
      <c r="D304" s="19" t="s">
        <v>605</v>
      </c>
      <c r="E304" s="19">
        <v>90</v>
      </c>
      <c r="F304" s="19" t="s">
        <v>58</v>
      </c>
      <c r="G304" s="19">
        <v>5</v>
      </c>
      <c r="H304" s="19">
        <v>1</v>
      </c>
      <c r="I304" s="19">
        <v>14</v>
      </c>
      <c r="J304" s="19">
        <v>97</v>
      </c>
      <c r="K304" s="19">
        <v>160</v>
      </c>
      <c r="L304" s="19">
        <v>480</v>
      </c>
      <c r="M304" s="19" t="s">
        <v>71</v>
      </c>
      <c r="N304" s="19">
        <v>4000</v>
      </c>
      <c r="O304" s="19">
        <v>8000</v>
      </c>
      <c r="P304" s="19">
        <v>3250</v>
      </c>
      <c r="Q304" s="19" t="s">
        <v>57</v>
      </c>
      <c r="R304" s="19">
        <v>1625</v>
      </c>
      <c r="S304" s="19">
        <v>20000</v>
      </c>
      <c r="T304" s="19">
        <v>0.47</v>
      </c>
      <c r="U304" s="19">
        <v>3.6</v>
      </c>
      <c r="V304" s="19">
        <v>0.24</v>
      </c>
      <c r="W304" s="19">
        <v>60</v>
      </c>
      <c r="X304" s="93"/>
      <c r="Y304">
        <f t="shared" si="13"/>
        <v>800</v>
      </c>
      <c r="Z304" t="b">
        <f>IF(N304/G304&gt;=Auswahlhilfe!$C$8,TRUE,FALSE)</f>
        <v>1</v>
      </c>
      <c r="AA304" t="b">
        <f>IF(K304&gt;Auswahlhilfe!$C$7,TRUE,FALSE)</f>
        <v>1</v>
      </c>
      <c r="AB304" t="b">
        <f>IF(Auswahlhilfe!$C$17=F304,TRUE,FALSE)</f>
        <v>1</v>
      </c>
      <c r="AC304" t="b">
        <f>IFERROR(IF(FIND("P2",PGOptionList!D304)&gt;0,TRUE),FALSE)</f>
        <v>0</v>
      </c>
      <c r="AD304" t="b">
        <f>IFERROR(IF(FIND("P1",PGOptionList!D304)&gt;0,TRUE),FALSE)</f>
        <v>0</v>
      </c>
      <c r="AE304" t="b">
        <f>IFERROR(IF(FIND("P0",PGOptionList!D304)&gt;0,TRUE),FALSE)</f>
        <v>1</v>
      </c>
      <c r="AF304" t="b">
        <f>IF(AND(Z304,AA304,AB304,AC304,IF(C304=Auswahlhilfe!$L$7,TRUE,FALSE)),D304,FALSE)</f>
        <v>0</v>
      </c>
      <c r="AG304" t="b">
        <f>IF(AND(Z304,AA304,AB304,AD304,IF(C304=Auswahlhilfe!$L$17,TRUE,FALSE)),D304,FALSE)</f>
        <v>0</v>
      </c>
      <c r="AH304" t="b">
        <f>IF(AND(Z304,AA304,AB304,AE304,IF(C304=Auswahlhilfe!$L$17,TRUE,FALSE)),D304,FALSE)</f>
        <v>0</v>
      </c>
      <c r="AI304" t="s">
        <v>4817</v>
      </c>
      <c r="AJ304" s="90" t="str">
        <f t="shared" si="14"/>
        <v>mailto:info@oxni.ch?subject=Anfrage TB-090-005-S2-P0</v>
      </c>
    </row>
    <row r="305" spans="2:36" x14ac:dyDescent="0.2">
      <c r="B305" s="78" t="str">
        <f t="shared" si="12"/>
        <v/>
      </c>
      <c r="C305" s="19" t="s">
        <v>54</v>
      </c>
      <c r="D305" s="19" t="s">
        <v>606</v>
      </c>
      <c r="E305" s="19">
        <v>90</v>
      </c>
      <c r="F305" s="19" t="s">
        <v>55</v>
      </c>
      <c r="G305" s="19">
        <v>5</v>
      </c>
      <c r="H305" s="19">
        <v>3</v>
      </c>
      <c r="I305" s="19">
        <v>14</v>
      </c>
      <c r="J305" s="19">
        <v>97</v>
      </c>
      <c r="K305" s="19">
        <v>160</v>
      </c>
      <c r="L305" s="19">
        <v>480</v>
      </c>
      <c r="M305" s="19" t="s">
        <v>71</v>
      </c>
      <c r="N305" s="19">
        <v>4000</v>
      </c>
      <c r="O305" s="19">
        <v>8000</v>
      </c>
      <c r="P305" s="19">
        <v>3250</v>
      </c>
      <c r="Q305" s="19" t="s">
        <v>57</v>
      </c>
      <c r="R305" s="19">
        <v>1625</v>
      </c>
      <c r="S305" s="19">
        <v>20000</v>
      </c>
      <c r="T305" s="19">
        <v>0.47</v>
      </c>
      <c r="U305" s="19">
        <v>3.6</v>
      </c>
      <c r="V305" s="19">
        <v>0.24</v>
      </c>
      <c r="W305" s="19">
        <v>60</v>
      </c>
      <c r="X305" s="93">
        <v>613</v>
      </c>
      <c r="Y305">
        <f t="shared" si="13"/>
        <v>800</v>
      </c>
      <c r="Z305" t="b">
        <f>IF(N305/G305&gt;=Auswahlhilfe!$C$8,TRUE,FALSE)</f>
        <v>1</v>
      </c>
      <c r="AA305" t="b">
        <f>IF(K305&gt;Auswahlhilfe!$C$7,TRUE,FALSE)</f>
        <v>1</v>
      </c>
      <c r="AB305" t="b">
        <f>IF(Auswahlhilfe!$C$17=F305,TRUE,FALSE)</f>
        <v>0</v>
      </c>
      <c r="AC305" t="b">
        <f>IFERROR(IF(FIND("P2",PGOptionList!D305)&gt;0,TRUE),FALSE)</f>
        <v>0</v>
      </c>
      <c r="AD305" t="b">
        <f>IFERROR(IF(FIND("P1",PGOptionList!D305)&gt;0,TRUE),FALSE)</f>
        <v>1</v>
      </c>
      <c r="AE305" t="b">
        <f>IFERROR(IF(FIND("P0",PGOptionList!D305)&gt;0,TRUE),FALSE)</f>
        <v>0</v>
      </c>
      <c r="AF305" t="b">
        <f>IF(AND(Z305,AA305,AB305,AC305,IF(C305=Auswahlhilfe!$L$7,TRUE,FALSE)),D305,FALSE)</f>
        <v>0</v>
      </c>
      <c r="AG305" t="b">
        <f>IF(AND(Z305,AA305,AB305,AD305,IF(C305=Auswahlhilfe!$L$17,TRUE,FALSE)),D305,FALSE)</f>
        <v>0</v>
      </c>
      <c r="AH305" t="b">
        <f>IF(AND(Z305,AA305,AB305,AE305,IF(C305=Auswahlhilfe!$L$17,TRUE,FALSE)),D305,FALSE)</f>
        <v>0</v>
      </c>
      <c r="AI305" t="s">
        <v>4817</v>
      </c>
      <c r="AJ305" s="90" t="str">
        <f t="shared" si="14"/>
        <v>mailto:info@oxni.ch?subject=Anfrage TB-090-005-S1-P1</v>
      </c>
    </row>
    <row r="306" spans="2:36" x14ac:dyDescent="0.2">
      <c r="B306" s="78" t="str">
        <f t="shared" si="12"/>
        <v/>
      </c>
      <c r="C306" s="19" t="s">
        <v>54</v>
      </c>
      <c r="D306" s="19" t="s">
        <v>607</v>
      </c>
      <c r="E306" s="19">
        <v>90</v>
      </c>
      <c r="F306" s="19" t="s">
        <v>58</v>
      </c>
      <c r="G306" s="19">
        <v>5</v>
      </c>
      <c r="H306" s="19">
        <v>3</v>
      </c>
      <c r="I306" s="19">
        <v>14</v>
      </c>
      <c r="J306" s="19">
        <v>97</v>
      </c>
      <c r="K306" s="19">
        <v>160</v>
      </c>
      <c r="L306" s="19">
        <v>480</v>
      </c>
      <c r="M306" s="19" t="s">
        <v>71</v>
      </c>
      <c r="N306" s="19">
        <v>4000</v>
      </c>
      <c r="O306" s="19">
        <v>8000</v>
      </c>
      <c r="P306" s="19">
        <v>3250</v>
      </c>
      <c r="Q306" s="19" t="s">
        <v>57</v>
      </c>
      <c r="R306" s="19">
        <v>1625</v>
      </c>
      <c r="S306" s="19">
        <v>20000</v>
      </c>
      <c r="T306" s="19">
        <v>0.47</v>
      </c>
      <c r="U306" s="19">
        <v>3.6</v>
      </c>
      <c r="V306" s="19">
        <v>0.24</v>
      </c>
      <c r="W306" s="19">
        <v>60</v>
      </c>
      <c r="X306" s="93">
        <v>613</v>
      </c>
      <c r="Y306">
        <f t="shared" si="13"/>
        <v>800</v>
      </c>
      <c r="Z306" t="b">
        <f>IF(N306/G306&gt;=Auswahlhilfe!$C$8,TRUE,FALSE)</f>
        <v>1</v>
      </c>
      <c r="AA306" t="b">
        <f>IF(K306&gt;Auswahlhilfe!$C$7,TRUE,FALSE)</f>
        <v>1</v>
      </c>
      <c r="AB306" t="b">
        <f>IF(Auswahlhilfe!$C$17=F306,TRUE,FALSE)</f>
        <v>1</v>
      </c>
      <c r="AC306" t="b">
        <f>IFERROR(IF(FIND("P2",PGOptionList!D306)&gt;0,TRUE),FALSE)</f>
        <v>0</v>
      </c>
      <c r="AD306" t="b">
        <f>IFERROR(IF(FIND("P1",PGOptionList!D306)&gt;0,TRUE),FALSE)</f>
        <v>1</v>
      </c>
      <c r="AE306" t="b">
        <f>IFERROR(IF(FIND("P0",PGOptionList!D306)&gt;0,TRUE),FALSE)</f>
        <v>0</v>
      </c>
      <c r="AF306" t="b">
        <f>IF(AND(Z306,AA306,AB306,AC306,IF(C306=Auswahlhilfe!$L$7,TRUE,FALSE)),D306,FALSE)</f>
        <v>0</v>
      </c>
      <c r="AG306" t="b">
        <f>IF(AND(Z306,AA306,AB306,AD306,IF(C306=Auswahlhilfe!$L$17,TRUE,FALSE)),D306,FALSE)</f>
        <v>0</v>
      </c>
      <c r="AH306" t="b">
        <f>IF(AND(Z306,AA306,AB306,AE306,IF(C306=Auswahlhilfe!$L$17,TRUE,FALSE)),D306,FALSE)</f>
        <v>0</v>
      </c>
      <c r="AI306" t="s">
        <v>4818</v>
      </c>
      <c r="AJ306" s="90" t="str">
        <f t="shared" si="14"/>
        <v>https://shop.oxni.ch/de/shop/motoren/planetengetriebe/tb-090-005-s2-p1</v>
      </c>
    </row>
    <row r="307" spans="2:36" x14ac:dyDescent="0.2">
      <c r="B307" s="78" t="str">
        <f t="shared" si="12"/>
        <v/>
      </c>
      <c r="C307" s="19" t="s">
        <v>54</v>
      </c>
      <c r="D307" s="19" t="s">
        <v>608</v>
      </c>
      <c r="E307" s="19">
        <v>90</v>
      </c>
      <c r="F307" s="19" t="s">
        <v>55</v>
      </c>
      <c r="G307" s="19">
        <v>5</v>
      </c>
      <c r="H307" s="19">
        <v>5</v>
      </c>
      <c r="I307" s="19">
        <v>14</v>
      </c>
      <c r="J307" s="19">
        <v>97</v>
      </c>
      <c r="K307" s="19">
        <v>160</v>
      </c>
      <c r="L307" s="19">
        <v>480</v>
      </c>
      <c r="M307" s="19" t="s">
        <v>71</v>
      </c>
      <c r="N307" s="19">
        <v>4000</v>
      </c>
      <c r="O307" s="19">
        <v>8000</v>
      </c>
      <c r="P307" s="19">
        <v>3250</v>
      </c>
      <c r="Q307" s="19" t="s">
        <v>57</v>
      </c>
      <c r="R307" s="19">
        <v>1625</v>
      </c>
      <c r="S307" s="19">
        <v>20000</v>
      </c>
      <c r="T307" s="19">
        <v>0.47</v>
      </c>
      <c r="U307" s="19">
        <v>3.6</v>
      </c>
      <c r="V307" s="19">
        <v>0.24</v>
      </c>
      <c r="W307" s="19">
        <v>60</v>
      </c>
      <c r="X307" s="93">
        <v>557</v>
      </c>
      <c r="Y307">
        <f t="shared" si="13"/>
        <v>800</v>
      </c>
      <c r="Z307" t="b">
        <f>IF(N307/G307&gt;=Auswahlhilfe!$C$8,TRUE,FALSE)</f>
        <v>1</v>
      </c>
      <c r="AA307" t="b">
        <f>IF(K307&gt;Auswahlhilfe!$C$7,TRUE,FALSE)</f>
        <v>1</v>
      </c>
      <c r="AB307" t="b">
        <f>IF(Auswahlhilfe!$C$17=F307,TRUE,FALSE)</f>
        <v>0</v>
      </c>
      <c r="AC307" t="b">
        <f>IFERROR(IF(FIND("P2",PGOptionList!D307)&gt;0,TRUE),FALSE)</f>
        <v>1</v>
      </c>
      <c r="AD307" t="b">
        <f>IFERROR(IF(FIND("P1",PGOptionList!D307)&gt;0,TRUE),FALSE)</f>
        <v>0</v>
      </c>
      <c r="AE307" t="b">
        <f>IFERROR(IF(FIND("P0",PGOptionList!D307)&gt;0,TRUE),FALSE)</f>
        <v>0</v>
      </c>
      <c r="AF307" t="b">
        <f>IF(AND(Z307,AA307,AB307,AC307,IF(C307=Auswahlhilfe!$L$7,TRUE,FALSE)),D307,FALSE)</f>
        <v>0</v>
      </c>
      <c r="AG307" t="b">
        <f>IF(AND(Z307,AA307,AB307,AD307,IF(C307=Auswahlhilfe!$L$17,TRUE,FALSE)),D307,FALSE)</f>
        <v>0</v>
      </c>
      <c r="AH307" t="b">
        <f>IF(AND(Z307,AA307,AB307,AE307,IF(C307=Auswahlhilfe!$L$17,TRUE,FALSE)),D307,FALSE)</f>
        <v>0</v>
      </c>
      <c r="AI307" t="s">
        <v>4817</v>
      </c>
      <c r="AJ307" s="90" t="str">
        <f t="shared" si="14"/>
        <v>mailto:info@oxni.ch?subject=Anfrage TB-090-005-S1-P2</v>
      </c>
    </row>
    <row r="308" spans="2:36" x14ac:dyDescent="0.2">
      <c r="B308" s="78" t="str">
        <f t="shared" si="12"/>
        <v/>
      </c>
      <c r="C308" s="19" t="s">
        <v>54</v>
      </c>
      <c r="D308" s="19" t="s">
        <v>609</v>
      </c>
      <c r="E308" s="19">
        <v>90</v>
      </c>
      <c r="F308" s="19" t="s">
        <v>58</v>
      </c>
      <c r="G308" s="19">
        <v>5</v>
      </c>
      <c r="H308" s="19">
        <v>5</v>
      </c>
      <c r="I308" s="19">
        <v>14</v>
      </c>
      <c r="J308" s="19">
        <v>97</v>
      </c>
      <c r="K308" s="19">
        <v>160</v>
      </c>
      <c r="L308" s="19">
        <v>480</v>
      </c>
      <c r="M308" s="19" t="s">
        <v>71</v>
      </c>
      <c r="N308" s="19">
        <v>4000</v>
      </c>
      <c r="O308" s="19">
        <v>8000</v>
      </c>
      <c r="P308" s="19">
        <v>3250</v>
      </c>
      <c r="Q308" s="19" t="s">
        <v>57</v>
      </c>
      <c r="R308" s="19">
        <v>1625</v>
      </c>
      <c r="S308" s="19">
        <v>20000</v>
      </c>
      <c r="T308" s="19">
        <v>0.47</v>
      </c>
      <c r="U308" s="19">
        <v>3.6</v>
      </c>
      <c r="V308" s="19">
        <v>0.24</v>
      </c>
      <c r="W308" s="19">
        <v>60</v>
      </c>
      <c r="X308" s="93">
        <v>557</v>
      </c>
      <c r="Y308">
        <f t="shared" si="13"/>
        <v>800</v>
      </c>
      <c r="Z308" t="b">
        <f>IF(N308/G308&gt;=Auswahlhilfe!$C$8,TRUE,FALSE)</f>
        <v>1</v>
      </c>
      <c r="AA308" t="b">
        <f>IF(K308&gt;Auswahlhilfe!$C$7,TRUE,FALSE)</f>
        <v>1</v>
      </c>
      <c r="AB308" t="b">
        <f>IF(Auswahlhilfe!$C$17=F308,TRUE,FALSE)</f>
        <v>1</v>
      </c>
      <c r="AC308" t="b">
        <f>IFERROR(IF(FIND("P2",PGOptionList!D308)&gt;0,TRUE),FALSE)</f>
        <v>1</v>
      </c>
      <c r="AD308" t="b">
        <f>IFERROR(IF(FIND("P1",PGOptionList!D308)&gt;0,TRUE),FALSE)</f>
        <v>0</v>
      </c>
      <c r="AE308" t="b">
        <f>IFERROR(IF(FIND("P0",PGOptionList!D308)&gt;0,TRUE),FALSE)</f>
        <v>0</v>
      </c>
      <c r="AF308" t="b">
        <f>IF(AND(Z308,AA308,AB308,AC308,IF(C308=Auswahlhilfe!$L$7,TRUE,FALSE)),D308,FALSE)</f>
        <v>0</v>
      </c>
      <c r="AG308" t="b">
        <f>IF(AND(Z308,AA308,AB308,AD308,IF(C308=Auswahlhilfe!$L$17,TRUE,FALSE)),D308,FALSE)</f>
        <v>0</v>
      </c>
      <c r="AH308" t="b">
        <f>IF(AND(Z308,AA308,AB308,AE308,IF(C308=Auswahlhilfe!$L$17,TRUE,FALSE)),D308,FALSE)</f>
        <v>0</v>
      </c>
      <c r="AI308" t="s">
        <v>4818</v>
      </c>
      <c r="AJ308" s="90" t="str">
        <f t="shared" si="14"/>
        <v>https://shop.oxni.ch/de/shop/motoren/planetengetriebe/tb-090-005-s2-p2</v>
      </c>
    </row>
    <row r="309" spans="2:36" x14ac:dyDescent="0.2">
      <c r="B309" s="78" t="str">
        <f t="shared" si="12"/>
        <v/>
      </c>
      <c r="C309" s="19" t="s">
        <v>54</v>
      </c>
      <c r="D309" s="19" t="s">
        <v>610</v>
      </c>
      <c r="E309" s="19">
        <v>90</v>
      </c>
      <c r="F309" s="19" t="s">
        <v>55</v>
      </c>
      <c r="G309" s="19">
        <v>4</v>
      </c>
      <c r="H309" s="19">
        <v>1</v>
      </c>
      <c r="I309" s="19">
        <v>14</v>
      </c>
      <c r="J309" s="19">
        <v>97</v>
      </c>
      <c r="K309" s="19">
        <v>140</v>
      </c>
      <c r="L309" s="19">
        <v>420</v>
      </c>
      <c r="M309" s="19" t="s">
        <v>70</v>
      </c>
      <c r="N309" s="19">
        <v>4000</v>
      </c>
      <c r="O309" s="19">
        <v>8000</v>
      </c>
      <c r="P309" s="19">
        <v>3250</v>
      </c>
      <c r="Q309" s="19" t="s">
        <v>57</v>
      </c>
      <c r="R309" s="19">
        <v>1625</v>
      </c>
      <c r="S309" s="19">
        <v>20000</v>
      </c>
      <c r="T309" s="19">
        <v>0.48</v>
      </c>
      <c r="U309" s="19">
        <v>3.6</v>
      </c>
      <c r="V309" s="19">
        <v>0.24</v>
      </c>
      <c r="W309" s="19">
        <v>60</v>
      </c>
      <c r="X309" s="93"/>
      <c r="Y309">
        <f t="shared" si="13"/>
        <v>1000</v>
      </c>
      <c r="Z309" t="b">
        <f>IF(N309/G309&gt;=Auswahlhilfe!$C$8,TRUE,FALSE)</f>
        <v>1</v>
      </c>
      <c r="AA309" t="b">
        <f>IF(K309&gt;Auswahlhilfe!$C$7,TRUE,FALSE)</f>
        <v>1</v>
      </c>
      <c r="AB309" t="b">
        <f>IF(Auswahlhilfe!$C$17=F309,TRUE,FALSE)</f>
        <v>0</v>
      </c>
      <c r="AC309" t="b">
        <f>IFERROR(IF(FIND("P2",PGOptionList!D309)&gt;0,TRUE),FALSE)</f>
        <v>0</v>
      </c>
      <c r="AD309" t="b">
        <f>IFERROR(IF(FIND("P1",PGOptionList!D309)&gt;0,TRUE),FALSE)</f>
        <v>0</v>
      </c>
      <c r="AE309" t="b">
        <f>IFERROR(IF(FIND("P0",PGOptionList!D309)&gt;0,TRUE),FALSE)</f>
        <v>1</v>
      </c>
      <c r="AF309" t="b">
        <f>IF(AND(Z309,AA309,AB309,AC309,IF(C309=Auswahlhilfe!$L$7,TRUE,FALSE)),D309,FALSE)</f>
        <v>0</v>
      </c>
      <c r="AG309" t="b">
        <f>IF(AND(Z309,AA309,AB309,AD309,IF(C309=Auswahlhilfe!$L$17,TRUE,FALSE)),D309,FALSE)</f>
        <v>0</v>
      </c>
      <c r="AH309" t="b">
        <f>IF(AND(Z309,AA309,AB309,AE309,IF(C309=Auswahlhilfe!$L$17,TRUE,FALSE)),D309,FALSE)</f>
        <v>0</v>
      </c>
      <c r="AI309" t="s">
        <v>4817</v>
      </c>
      <c r="AJ309" s="90" t="str">
        <f t="shared" si="14"/>
        <v>mailto:info@oxni.ch?subject=Anfrage TB-090-004-S1-P0</v>
      </c>
    </row>
    <row r="310" spans="2:36" x14ac:dyDescent="0.2">
      <c r="B310" s="78" t="str">
        <f t="shared" si="12"/>
        <v/>
      </c>
      <c r="C310" s="19" t="s">
        <v>54</v>
      </c>
      <c r="D310" s="19" t="s">
        <v>611</v>
      </c>
      <c r="E310" s="19">
        <v>90</v>
      </c>
      <c r="F310" s="19" t="s">
        <v>58</v>
      </c>
      <c r="G310" s="19">
        <v>4</v>
      </c>
      <c r="H310" s="19">
        <v>1</v>
      </c>
      <c r="I310" s="19">
        <v>14</v>
      </c>
      <c r="J310" s="19">
        <v>97</v>
      </c>
      <c r="K310" s="19">
        <v>140</v>
      </c>
      <c r="L310" s="19">
        <v>420</v>
      </c>
      <c r="M310" s="19" t="s">
        <v>70</v>
      </c>
      <c r="N310" s="19">
        <v>4000</v>
      </c>
      <c r="O310" s="19">
        <v>8000</v>
      </c>
      <c r="P310" s="19">
        <v>3250</v>
      </c>
      <c r="Q310" s="19" t="s">
        <v>57</v>
      </c>
      <c r="R310" s="19">
        <v>1625</v>
      </c>
      <c r="S310" s="19">
        <v>20000</v>
      </c>
      <c r="T310" s="19">
        <v>0.48</v>
      </c>
      <c r="U310" s="19">
        <v>3.6</v>
      </c>
      <c r="V310" s="19">
        <v>0.24</v>
      </c>
      <c r="W310" s="19">
        <v>60</v>
      </c>
      <c r="X310" s="93"/>
      <c r="Y310">
        <f t="shared" si="13"/>
        <v>1000</v>
      </c>
      <c r="Z310" t="b">
        <f>IF(N310/G310&gt;=Auswahlhilfe!$C$8,TRUE,FALSE)</f>
        <v>1</v>
      </c>
      <c r="AA310" t="b">
        <f>IF(K310&gt;Auswahlhilfe!$C$7,TRUE,FALSE)</f>
        <v>1</v>
      </c>
      <c r="AB310" t="b">
        <f>IF(Auswahlhilfe!$C$17=F310,TRUE,FALSE)</f>
        <v>1</v>
      </c>
      <c r="AC310" t="b">
        <f>IFERROR(IF(FIND("P2",PGOptionList!D310)&gt;0,TRUE),FALSE)</f>
        <v>0</v>
      </c>
      <c r="AD310" t="b">
        <f>IFERROR(IF(FIND("P1",PGOptionList!D310)&gt;0,TRUE),FALSE)</f>
        <v>0</v>
      </c>
      <c r="AE310" t="b">
        <f>IFERROR(IF(FIND("P0",PGOptionList!D310)&gt;0,TRUE),FALSE)</f>
        <v>1</v>
      </c>
      <c r="AF310" t="b">
        <f>IF(AND(Z310,AA310,AB310,AC310,IF(C310=Auswahlhilfe!$L$7,TRUE,FALSE)),D310,FALSE)</f>
        <v>0</v>
      </c>
      <c r="AG310" t="b">
        <f>IF(AND(Z310,AA310,AB310,AD310,IF(C310=Auswahlhilfe!$L$17,TRUE,FALSE)),D310,FALSE)</f>
        <v>0</v>
      </c>
      <c r="AH310" t="b">
        <f>IF(AND(Z310,AA310,AB310,AE310,IF(C310=Auswahlhilfe!$L$17,TRUE,FALSE)),D310,FALSE)</f>
        <v>0</v>
      </c>
      <c r="AI310" t="s">
        <v>4817</v>
      </c>
      <c r="AJ310" s="90" t="str">
        <f t="shared" si="14"/>
        <v>mailto:info@oxni.ch?subject=Anfrage TB-090-004-S2-P0</v>
      </c>
    </row>
    <row r="311" spans="2:36" x14ac:dyDescent="0.2">
      <c r="B311" s="78" t="str">
        <f t="shared" si="12"/>
        <v/>
      </c>
      <c r="C311" s="19" t="s">
        <v>54</v>
      </c>
      <c r="D311" s="19" t="s">
        <v>612</v>
      </c>
      <c r="E311" s="19">
        <v>90</v>
      </c>
      <c r="F311" s="19" t="s">
        <v>55</v>
      </c>
      <c r="G311" s="19">
        <v>4</v>
      </c>
      <c r="H311" s="19">
        <v>3</v>
      </c>
      <c r="I311" s="19">
        <v>14</v>
      </c>
      <c r="J311" s="19">
        <v>97</v>
      </c>
      <c r="K311" s="19">
        <v>140</v>
      </c>
      <c r="L311" s="19">
        <v>420</v>
      </c>
      <c r="M311" s="19" t="s">
        <v>70</v>
      </c>
      <c r="N311" s="19">
        <v>4000</v>
      </c>
      <c r="O311" s="19">
        <v>8000</v>
      </c>
      <c r="P311" s="19">
        <v>3250</v>
      </c>
      <c r="Q311" s="19" t="s">
        <v>57</v>
      </c>
      <c r="R311" s="19">
        <v>1625</v>
      </c>
      <c r="S311" s="19">
        <v>20000</v>
      </c>
      <c r="T311" s="19">
        <v>0.48</v>
      </c>
      <c r="U311" s="19">
        <v>3.6</v>
      </c>
      <c r="V311" s="19">
        <v>0.24</v>
      </c>
      <c r="W311" s="19">
        <v>60</v>
      </c>
      <c r="X311" s="93">
        <v>613</v>
      </c>
      <c r="Y311">
        <f t="shared" si="13"/>
        <v>1000</v>
      </c>
      <c r="Z311" t="b">
        <f>IF(N311/G311&gt;=Auswahlhilfe!$C$8,TRUE,FALSE)</f>
        <v>1</v>
      </c>
      <c r="AA311" t="b">
        <f>IF(K311&gt;Auswahlhilfe!$C$7,TRUE,FALSE)</f>
        <v>1</v>
      </c>
      <c r="AB311" t="b">
        <f>IF(Auswahlhilfe!$C$17=F311,TRUE,FALSE)</f>
        <v>0</v>
      </c>
      <c r="AC311" t="b">
        <f>IFERROR(IF(FIND("P2",PGOptionList!D311)&gt;0,TRUE),FALSE)</f>
        <v>0</v>
      </c>
      <c r="AD311" t="b">
        <f>IFERROR(IF(FIND("P1",PGOptionList!D311)&gt;0,TRUE),FALSE)</f>
        <v>1</v>
      </c>
      <c r="AE311" t="b">
        <f>IFERROR(IF(FIND("P0",PGOptionList!D311)&gt;0,TRUE),FALSE)</f>
        <v>0</v>
      </c>
      <c r="AF311" t="b">
        <f>IF(AND(Z311,AA311,AB311,AC311,IF(C311=Auswahlhilfe!$L$7,TRUE,FALSE)),D311,FALSE)</f>
        <v>0</v>
      </c>
      <c r="AG311" t="b">
        <f>IF(AND(Z311,AA311,AB311,AD311,IF(C311=Auswahlhilfe!$L$17,TRUE,FALSE)),D311,FALSE)</f>
        <v>0</v>
      </c>
      <c r="AH311" t="b">
        <f>IF(AND(Z311,AA311,AB311,AE311,IF(C311=Auswahlhilfe!$L$17,TRUE,FALSE)),D311,FALSE)</f>
        <v>0</v>
      </c>
      <c r="AI311" t="s">
        <v>4817</v>
      </c>
      <c r="AJ311" s="90" t="str">
        <f t="shared" si="14"/>
        <v>mailto:info@oxni.ch?subject=Anfrage TB-090-004-S1-P1</v>
      </c>
    </row>
    <row r="312" spans="2:36" x14ac:dyDescent="0.2">
      <c r="B312" s="78" t="str">
        <f t="shared" si="12"/>
        <v/>
      </c>
      <c r="C312" s="19" t="s">
        <v>54</v>
      </c>
      <c r="D312" s="19" t="s">
        <v>613</v>
      </c>
      <c r="E312" s="19">
        <v>90</v>
      </c>
      <c r="F312" s="19" t="s">
        <v>58</v>
      </c>
      <c r="G312" s="19">
        <v>4</v>
      </c>
      <c r="H312" s="19">
        <v>3</v>
      </c>
      <c r="I312" s="19">
        <v>14</v>
      </c>
      <c r="J312" s="19">
        <v>97</v>
      </c>
      <c r="K312" s="19">
        <v>140</v>
      </c>
      <c r="L312" s="19">
        <v>420</v>
      </c>
      <c r="M312" s="19" t="s">
        <v>70</v>
      </c>
      <c r="N312" s="19">
        <v>4000</v>
      </c>
      <c r="O312" s="19">
        <v>8000</v>
      </c>
      <c r="P312" s="19">
        <v>3250</v>
      </c>
      <c r="Q312" s="19" t="s">
        <v>57</v>
      </c>
      <c r="R312" s="19">
        <v>1625</v>
      </c>
      <c r="S312" s="19">
        <v>20000</v>
      </c>
      <c r="T312" s="19">
        <v>0.48</v>
      </c>
      <c r="U312" s="19">
        <v>3.6</v>
      </c>
      <c r="V312" s="19">
        <v>0.24</v>
      </c>
      <c r="W312" s="19">
        <v>60</v>
      </c>
      <c r="X312" s="93">
        <v>613</v>
      </c>
      <c r="Y312">
        <f t="shared" si="13"/>
        <v>1000</v>
      </c>
      <c r="Z312" t="b">
        <f>IF(N312/G312&gt;=Auswahlhilfe!$C$8,TRUE,FALSE)</f>
        <v>1</v>
      </c>
      <c r="AA312" t="b">
        <f>IF(K312&gt;Auswahlhilfe!$C$7,TRUE,FALSE)</f>
        <v>1</v>
      </c>
      <c r="AB312" t="b">
        <f>IF(Auswahlhilfe!$C$17=F312,TRUE,FALSE)</f>
        <v>1</v>
      </c>
      <c r="AC312" t="b">
        <f>IFERROR(IF(FIND("P2",PGOptionList!D312)&gt;0,TRUE),FALSE)</f>
        <v>0</v>
      </c>
      <c r="AD312" t="b">
        <f>IFERROR(IF(FIND("P1",PGOptionList!D312)&gt;0,TRUE),FALSE)</f>
        <v>1</v>
      </c>
      <c r="AE312" t="b">
        <f>IFERROR(IF(FIND("P0",PGOptionList!D312)&gt;0,TRUE),FALSE)</f>
        <v>0</v>
      </c>
      <c r="AF312" t="b">
        <f>IF(AND(Z312,AA312,AB312,AC312,IF(C312=Auswahlhilfe!$L$7,TRUE,FALSE)),D312,FALSE)</f>
        <v>0</v>
      </c>
      <c r="AG312" t="b">
        <f>IF(AND(Z312,AA312,AB312,AD312,IF(C312=Auswahlhilfe!$L$17,TRUE,FALSE)),D312,FALSE)</f>
        <v>0</v>
      </c>
      <c r="AH312" t="b">
        <f>IF(AND(Z312,AA312,AB312,AE312,IF(C312=Auswahlhilfe!$L$17,TRUE,FALSE)),D312,FALSE)</f>
        <v>0</v>
      </c>
      <c r="AI312" t="s">
        <v>4818</v>
      </c>
      <c r="AJ312" s="90" t="str">
        <f t="shared" si="14"/>
        <v>https://shop.oxni.ch/de/shop/motoren/planetengetriebe/tb-090-004-s2-p1</v>
      </c>
    </row>
    <row r="313" spans="2:36" x14ac:dyDescent="0.2">
      <c r="B313" s="78" t="str">
        <f t="shared" si="12"/>
        <v/>
      </c>
      <c r="C313" s="19" t="s">
        <v>54</v>
      </c>
      <c r="D313" s="19" t="s">
        <v>614</v>
      </c>
      <c r="E313" s="19">
        <v>90</v>
      </c>
      <c r="F313" s="19" t="s">
        <v>55</v>
      </c>
      <c r="G313" s="19">
        <v>4</v>
      </c>
      <c r="H313" s="19">
        <v>5</v>
      </c>
      <c r="I313" s="19">
        <v>14</v>
      </c>
      <c r="J313" s="19">
        <v>97</v>
      </c>
      <c r="K313" s="19">
        <v>140</v>
      </c>
      <c r="L313" s="19">
        <v>420</v>
      </c>
      <c r="M313" s="19" t="s">
        <v>70</v>
      </c>
      <c r="N313" s="19">
        <v>4000</v>
      </c>
      <c r="O313" s="19">
        <v>8000</v>
      </c>
      <c r="P313" s="19">
        <v>3250</v>
      </c>
      <c r="Q313" s="19" t="s">
        <v>57</v>
      </c>
      <c r="R313" s="19">
        <v>1625</v>
      </c>
      <c r="S313" s="19">
        <v>20000</v>
      </c>
      <c r="T313" s="19">
        <v>0.48</v>
      </c>
      <c r="U313" s="19">
        <v>3.6</v>
      </c>
      <c r="V313" s="19">
        <v>0.24</v>
      </c>
      <c r="W313" s="19">
        <v>60</v>
      </c>
      <c r="X313" s="93">
        <v>557</v>
      </c>
      <c r="Y313">
        <f t="shared" si="13"/>
        <v>1000</v>
      </c>
      <c r="Z313" t="b">
        <f>IF(N313/G313&gt;=Auswahlhilfe!$C$8,TRUE,FALSE)</f>
        <v>1</v>
      </c>
      <c r="AA313" t="b">
        <f>IF(K313&gt;Auswahlhilfe!$C$7,TRUE,FALSE)</f>
        <v>1</v>
      </c>
      <c r="AB313" t="b">
        <f>IF(Auswahlhilfe!$C$17=F313,TRUE,FALSE)</f>
        <v>0</v>
      </c>
      <c r="AC313" t="b">
        <f>IFERROR(IF(FIND("P2",PGOptionList!D313)&gt;0,TRUE),FALSE)</f>
        <v>1</v>
      </c>
      <c r="AD313" t="b">
        <f>IFERROR(IF(FIND("P1",PGOptionList!D313)&gt;0,TRUE),FALSE)</f>
        <v>0</v>
      </c>
      <c r="AE313" t="b">
        <f>IFERROR(IF(FIND("P0",PGOptionList!D313)&gt;0,TRUE),FALSE)</f>
        <v>0</v>
      </c>
      <c r="AF313" t="b">
        <f>IF(AND(Z313,AA313,AB313,AC313,IF(C313=Auswahlhilfe!$L$7,TRUE,FALSE)),D313,FALSE)</f>
        <v>0</v>
      </c>
      <c r="AG313" t="b">
        <f>IF(AND(Z313,AA313,AB313,AD313,IF(C313=Auswahlhilfe!$L$17,TRUE,FALSE)),D313,FALSE)</f>
        <v>0</v>
      </c>
      <c r="AH313" t="b">
        <f>IF(AND(Z313,AA313,AB313,AE313,IF(C313=Auswahlhilfe!$L$17,TRUE,FALSE)),D313,FALSE)</f>
        <v>0</v>
      </c>
      <c r="AI313" t="s">
        <v>4817</v>
      </c>
      <c r="AJ313" s="90" t="str">
        <f t="shared" si="14"/>
        <v>mailto:info@oxni.ch?subject=Anfrage TB-090-004-S1-P2</v>
      </c>
    </row>
    <row r="314" spans="2:36" x14ac:dyDescent="0.2">
      <c r="B314" s="78" t="str">
        <f t="shared" si="12"/>
        <v/>
      </c>
      <c r="C314" s="19" t="s">
        <v>54</v>
      </c>
      <c r="D314" s="19" t="s">
        <v>615</v>
      </c>
      <c r="E314" s="19">
        <v>90</v>
      </c>
      <c r="F314" s="19" t="s">
        <v>58</v>
      </c>
      <c r="G314" s="19">
        <v>4</v>
      </c>
      <c r="H314" s="19">
        <v>5</v>
      </c>
      <c r="I314" s="19">
        <v>14</v>
      </c>
      <c r="J314" s="19">
        <v>97</v>
      </c>
      <c r="K314" s="19">
        <v>140</v>
      </c>
      <c r="L314" s="19">
        <v>420</v>
      </c>
      <c r="M314" s="19" t="s">
        <v>70</v>
      </c>
      <c r="N314" s="19">
        <v>4000</v>
      </c>
      <c r="O314" s="19">
        <v>8000</v>
      </c>
      <c r="P314" s="19">
        <v>3250</v>
      </c>
      <c r="Q314" s="19" t="s">
        <v>57</v>
      </c>
      <c r="R314" s="19">
        <v>1625</v>
      </c>
      <c r="S314" s="19">
        <v>20000</v>
      </c>
      <c r="T314" s="19">
        <v>0.48</v>
      </c>
      <c r="U314" s="19">
        <v>3.6</v>
      </c>
      <c r="V314" s="19">
        <v>0.24</v>
      </c>
      <c r="W314" s="19">
        <v>60</v>
      </c>
      <c r="X314" s="93">
        <v>557</v>
      </c>
      <c r="Y314">
        <f t="shared" si="13"/>
        <v>1000</v>
      </c>
      <c r="Z314" t="b">
        <f>IF(N314/G314&gt;=Auswahlhilfe!$C$8,TRUE,FALSE)</f>
        <v>1</v>
      </c>
      <c r="AA314" t="b">
        <f>IF(K314&gt;Auswahlhilfe!$C$7,TRUE,FALSE)</f>
        <v>1</v>
      </c>
      <c r="AB314" t="b">
        <f>IF(Auswahlhilfe!$C$17=F314,TRUE,FALSE)</f>
        <v>1</v>
      </c>
      <c r="AC314" t="b">
        <f>IFERROR(IF(FIND("P2",PGOptionList!D314)&gt;0,TRUE),FALSE)</f>
        <v>1</v>
      </c>
      <c r="AD314" t="b">
        <f>IFERROR(IF(FIND("P1",PGOptionList!D314)&gt;0,TRUE),FALSE)</f>
        <v>0</v>
      </c>
      <c r="AE314" t="b">
        <f>IFERROR(IF(FIND("P0",PGOptionList!D314)&gt;0,TRUE),FALSE)</f>
        <v>0</v>
      </c>
      <c r="AF314" t="b">
        <f>IF(AND(Z314,AA314,AB314,AC314,IF(C314=Auswahlhilfe!$L$7,TRUE,FALSE)),D314,FALSE)</f>
        <v>0</v>
      </c>
      <c r="AG314" t="b">
        <f>IF(AND(Z314,AA314,AB314,AD314,IF(C314=Auswahlhilfe!$L$17,TRUE,FALSE)),D314,FALSE)</f>
        <v>0</v>
      </c>
      <c r="AH314" t="b">
        <f>IF(AND(Z314,AA314,AB314,AE314,IF(C314=Auswahlhilfe!$L$17,TRUE,FALSE)),D314,FALSE)</f>
        <v>0</v>
      </c>
      <c r="AI314" t="s">
        <v>4818</v>
      </c>
      <c r="AJ314" s="90" t="str">
        <f t="shared" si="14"/>
        <v>https://shop.oxni.ch/de/shop/motoren/planetengetriebe/tb-090-004-s2-p2</v>
      </c>
    </row>
    <row r="315" spans="2:36" x14ac:dyDescent="0.2">
      <c r="B315" s="78" t="str">
        <f t="shared" si="12"/>
        <v/>
      </c>
      <c r="C315" s="19" t="s">
        <v>54</v>
      </c>
      <c r="D315" s="19" t="s">
        <v>616</v>
      </c>
      <c r="E315" s="19">
        <v>90</v>
      </c>
      <c r="F315" s="19" t="s">
        <v>55</v>
      </c>
      <c r="G315" s="19">
        <v>3</v>
      </c>
      <c r="H315" s="19">
        <v>1</v>
      </c>
      <c r="I315" s="19">
        <v>14</v>
      </c>
      <c r="J315" s="19">
        <v>97</v>
      </c>
      <c r="K315" s="19">
        <v>130</v>
      </c>
      <c r="L315" s="19">
        <v>390</v>
      </c>
      <c r="M315" s="19" t="s">
        <v>69</v>
      </c>
      <c r="N315" s="19">
        <v>4000</v>
      </c>
      <c r="O315" s="19">
        <v>8000</v>
      </c>
      <c r="P315" s="19">
        <v>3250</v>
      </c>
      <c r="Q315" s="19" t="s">
        <v>57</v>
      </c>
      <c r="R315" s="19">
        <v>1625</v>
      </c>
      <c r="S315" s="19">
        <v>20000</v>
      </c>
      <c r="T315" s="19">
        <v>0.61</v>
      </c>
      <c r="U315" s="19">
        <v>3.6</v>
      </c>
      <c r="V315" s="19">
        <v>0.24</v>
      </c>
      <c r="W315" s="19">
        <v>60</v>
      </c>
      <c r="X315" s="93"/>
      <c r="Y315">
        <f t="shared" si="13"/>
        <v>1333.3333333333333</v>
      </c>
      <c r="Z315" t="b">
        <f>IF(N315/G315&gt;=Auswahlhilfe!$C$8,TRUE,FALSE)</f>
        <v>1</v>
      </c>
      <c r="AA315" t="b">
        <f>IF(K315&gt;Auswahlhilfe!$C$7,TRUE,FALSE)</f>
        <v>1</v>
      </c>
      <c r="AB315" t="b">
        <f>IF(Auswahlhilfe!$C$17=F315,TRUE,FALSE)</f>
        <v>0</v>
      </c>
      <c r="AC315" t="b">
        <f>IFERROR(IF(FIND("P2",PGOptionList!D315)&gt;0,TRUE),FALSE)</f>
        <v>0</v>
      </c>
      <c r="AD315" t="b">
        <f>IFERROR(IF(FIND("P1",PGOptionList!D315)&gt;0,TRUE),FALSE)</f>
        <v>0</v>
      </c>
      <c r="AE315" t="b">
        <f>IFERROR(IF(FIND("P0",PGOptionList!D315)&gt;0,TRUE),FALSE)</f>
        <v>1</v>
      </c>
      <c r="AF315" t="b">
        <f>IF(AND(Z315,AA315,AB315,AC315,IF(C315=Auswahlhilfe!$L$7,TRUE,FALSE)),D315,FALSE)</f>
        <v>0</v>
      </c>
      <c r="AG315" t="b">
        <f>IF(AND(Z315,AA315,AB315,AD315,IF(C315=Auswahlhilfe!$L$17,TRUE,FALSE)),D315,FALSE)</f>
        <v>0</v>
      </c>
      <c r="AH315" t="b">
        <f>IF(AND(Z315,AA315,AB315,AE315,IF(C315=Auswahlhilfe!$L$17,TRUE,FALSE)),D315,FALSE)</f>
        <v>0</v>
      </c>
      <c r="AI315" t="s">
        <v>4817</v>
      </c>
      <c r="AJ315" s="90" t="str">
        <f t="shared" si="14"/>
        <v>mailto:info@oxni.ch?subject=Anfrage TB-090-003-S1-P0</v>
      </c>
    </row>
    <row r="316" spans="2:36" x14ac:dyDescent="0.2">
      <c r="B316" s="78" t="str">
        <f t="shared" si="12"/>
        <v/>
      </c>
      <c r="C316" s="19" t="s">
        <v>54</v>
      </c>
      <c r="D316" s="19" t="s">
        <v>617</v>
      </c>
      <c r="E316" s="19">
        <v>90</v>
      </c>
      <c r="F316" s="19" t="s">
        <v>58</v>
      </c>
      <c r="G316" s="19">
        <v>3</v>
      </c>
      <c r="H316" s="19">
        <v>1</v>
      </c>
      <c r="I316" s="19">
        <v>14</v>
      </c>
      <c r="J316" s="19">
        <v>97</v>
      </c>
      <c r="K316" s="19">
        <v>130</v>
      </c>
      <c r="L316" s="19">
        <v>390</v>
      </c>
      <c r="M316" s="19" t="s">
        <v>69</v>
      </c>
      <c r="N316" s="19">
        <v>4000</v>
      </c>
      <c r="O316" s="19">
        <v>8000</v>
      </c>
      <c r="P316" s="19">
        <v>3250</v>
      </c>
      <c r="Q316" s="19" t="s">
        <v>57</v>
      </c>
      <c r="R316" s="19">
        <v>1625</v>
      </c>
      <c r="S316" s="19">
        <v>20000</v>
      </c>
      <c r="T316" s="19">
        <v>0.61</v>
      </c>
      <c r="U316" s="19">
        <v>3.6</v>
      </c>
      <c r="V316" s="19">
        <v>0.24</v>
      </c>
      <c r="W316" s="19">
        <v>60</v>
      </c>
      <c r="X316" s="93"/>
      <c r="Y316">
        <f t="shared" si="13"/>
        <v>1333.3333333333333</v>
      </c>
      <c r="Z316" t="b">
        <f>IF(N316/G316&gt;=Auswahlhilfe!$C$8,TRUE,FALSE)</f>
        <v>1</v>
      </c>
      <c r="AA316" t="b">
        <f>IF(K316&gt;Auswahlhilfe!$C$7,TRUE,FALSE)</f>
        <v>1</v>
      </c>
      <c r="AB316" t="b">
        <f>IF(Auswahlhilfe!$C$17=F316,TRUE,FALSE)</f>
        <v>1</v>
      </c>
      <c r="AC316" t="b">
        <f>IFERROR(IF(FIND("P2",PGOptionList!D316)&gt;0,TRUE),FALSE)</f>
        <v>0</v>
      </c>
      <c r="AD316" t="b">
        <f>IFERROR(IF(FIND("P1",PGOptionList!D316)&gt;0,TRUE),FALSE)</f>
        <v>0</v>
      </c>
      <c r="AE316" t="b">
        <f>IFERROR(IF(FIND("P0",PGOptionList!D316)&gt;0,TRUE),FALSE)</f>
        <v>1</v>
      </c>
      <c r="AF316" t="b">
        <f>IF(AND(Z316,AA316,AB316,AC316,IF(C316=Auswahlhilfe!$L$7,TRUE,FALSE)),D316,FALSE)</f>
        <v>0</v>
      </c>
      <c r="AG316" t="b">
        <f>IF(AND(Z316,AA316,AB316,AD316,IF(C316=Auswahlhilfe!$L$17,TRUE,FALSE)),D316,FALSE)</f>
        <v>0</v>
      </c>
      <c r="AH316" t="b">
        <f>IF(AND(Z316,AA316,AB316,AE316,IF(C316=Auswahlhilfe!$L$17,TRUE,FALSE)),D316,FALSE)</f>
        <v>0</v>
      </c>
      <c r="AI316" t="s">
        <v>4817</v>
      </c>
      <c r="AJ316" s="90" t="str">
        <f t="shared" si="14"/>
        <v>mailto:info@oxni.ch?subject=Anfrage TB-090-003-S2-P0</v>
      </c>
    </row>
    <row r="317" spans="2:36" x14ac:dyDescent="0.2">
      <c r="B317" s="78" t="str">
        <f t="shared" si="12"/>
        <v/>
      </c>
      <c r="C317" s="19" t="s">
        <v>54</v>
      </c>
      <c r="D317" s="19" t="s">
        <v>618</v>
      </c>
      <c r="E317" s="19">
        <v>90</v>
      </c>
      <c r="F317" s="19" t="s">
        <v>55</v>
      </c>
      <c r="G317" s="19">
        <v>3</v>
      </c>
      <c r="H317" s="19">
        <v>3</v>
      </c>
      <c r="I317" s="19">
        <v>14</v>
      </c>
      <c r="J317" s="19">
        <v>97</v>
      </c>
      <c r="K317" s="19">
        <v>130</v>
      </c>
      <c r="L317" s="19">
        <v>390</v>
      </c>
      <c r="M317" s="19" t="s">
        <v>69</v>
      </c>
      <c r="N317" s="19">
        <v>4000</v>
      </c>
      <c r="O317" s="19">
        <v>8000</v>
      </c>
      <c r="P317" s="19">
        <v>3250</v>
      </c>
      <c r="Q317" s="19" t="s">
        <v>57</v>
      </c>
      <c r="R317" s="19">
        <v>1625</v>
      </c>
      <c r="S317" s="19">
        <v>20000</v>
      </c>
      <c r="T317" s="19">
        <v>0.61</v>
      </c>
      <c r="U317" s="19">
        <v>3.6</v>
      </c>
      <c r="V317" s="19">
        <v>0.24</v>
      </c>
      <c r="W317" s="19">
        <v>60</v>
      </c>
      <c r="X317" s="93">
        <v>613</v>
      </c>
      <c r="Y317">
        <f t="shared" si="13"/>
        <v>1333.3333333333333</v>
      </c>
      <c r="Z317" t="b">
        <f>IF(N317/G317&gt;=Auswahlhilfe!$C$8,TRUE,FALSE)</f>
        <v>1</v>
      </c>
      <c r="AA317" t="b">
        <f>IF(K317&gt;Auswahlhilfe!$C$7,TRUE,FALSE)</f>
        <v>1</v>
      </c>
      <c r="AB317" t="b">
        <f>IF(Auswahlhilfe!$C$17=F317,TRUE,FALSE)</f>
        <v>0</v>
      </c>
      <c r="AC317" t="b">
        <f>IFERROR(IF(FIND("P2",PGOptionList!D317)&gt;0,TRUE),FALSE)</f>
        <v>0</v>
      </c>
      <c r="AD317" t="b">
        <f>IFERROR(IF(FIND("P1",PGOptionList!D317)&gt;0,TRUE),FALSE)</f>
        <v>1</v>
      </c>
      <c r="AE317" t="b">
        <f>IFERROR(IF(FIND("P0",PGOptionList!D317)&gt;0,TRUE),FALSE)</f>
        <v>0</v>
      </c>
      <c r="AF317" t="b">
        <f>IF(AND(Z317,AA317,AB317,AC317,IF(C317=Auswahlhilfe!$L$7,TRUE,FALSE)),D317,FALSE)</f>
        <v>0</v>
      </c>
      <c r="AG317" t="b">
        <f>IF(AND(Z317,AA317,AB317,AD317,IF(C317=Auswahlhilfe!$L$17,TRUE,FALSE)),D317,FALSE)</f>
        <v>0</v>
      </c>
      <c r="AH317" t="b">
        <f>IF(AND(Z317,AA317,AB317,AE317,IF(C317=Auswahlhilfe!$L$17,TRUE,FALSE)),D317,FALSE)</f>
        <v>0</v>
      </c>
      <c r="AI317" t="s">
        <v>4817</v>
      </c>
      <c r="AJ317" s="90" t="str">
        <f t="shared" si="14"/>
        <v>mailto:info@oxni.ch?subject=Anfrage TB-090-003-S1-P1</v>
      </c>
    </row>
    <row r="318" spans="2:36" x14ac:dyDescent="0.2">
      <c r="B318" s="78" t="str">
        <f t="shared" si="12"/>
        <v/>
      </c>
      <c r="C318" s="19" t="s">
        <v>54</v>
      </c>
      <c r="D318" s="19" t="s">
        <v>619</v>
      </c>
      <c r="E318" s="19">
        <v>90</v>
      </c>
      <c r="F318" s="19" t="s">
        <v>58</v>
      </c>
      <c r="G318" s="19">
        <v>3</v>
      </c>
      <c r="H318" s="19">
        <v>3</v>
      </c>
      <c r="I318" s="19">
        <v>14</v>
      </c>
      <c r="J318" s="19">
        <v>97</v>
      </c>
      <c r="K318" s="19">
        <v>130</v>
      </c>
      <c r="L318" s="19">
        <v>390</v>
      </c>
      <c r="M318" s="19" t="s">
        <v>69</v>
      </c>
      <c r="N318" s="19">
        <v>4000</v>
      </c>
      <c r="O318" s="19">
        <v>8000</v>
      </c>
      <c r="P318" s="19">
        <v>3250</v>
      </c>
      <c r="Q318" s="19" t="s">
        <v>57</v>
      </c>
      <c r="R318" s="19">
        <v>1625</v>
      </c>
      <c r="S318" s="19">
        <v>20000</v>
      </c>
      <c r="T318" s="19">
        <v>0.61</v>
      </c>
      <c r="U318" s="19">
        <v>3.6</v>
      </c>
      <c r="V318" s="19">
        <v>0.24</v>
      </c>
      <c r="W318" s="19">
        <v>60</v>
      </c>
      <c r="X318" s="93">
        <v>613</v>
      </c>
      <c r="Y318">
        <f t="shared" si="13"/>
        <v>1333.3333333333333</v>
      </c>
      <c r="Z318" t="b">
        <f>IF(N318/G318&gt;=Auswahlhilfe!$C$8,TRUE,FALSE)</f>
        <v>1</v>
      </c>
      <c r="AA318" t="b">
        <f>IF(K318&gt;Auswahlhilfe!$C$7,TRUE,FALSE)</f>
        <v>1</v>
      </c>
      <c r="AB318" t="b">
        <f>IF(Auswahlhilfe!$C$17=F318,TRUE,FALSE)</f>
        <v>1</v>
      </c>
      <c r="AC318" t="b">
        <f>IFERROR(IF(FIND("P2",PGOptionList!D318)&gt;0,TRUE),FALSE)</f>
        <v>0</v>
      </c>
      <c r="AD318" t="b">
        <f>IFERROR(IF(FIND("P1",PGOptionList!D318)&gt;0,TRUE),FALSE)</f>
        <v>1</v>
      </c>
      <c r="AE318" t="b">
        <f>IFERROR(IF(FIND("P0",PGOptionList!D318)&gt;0,TRUE),FALSE)</f>
        <v>0</v>
      </c>
      <c r="AF318" t="b">
        <f>IF(AND(Z318,AA318,AB318,AC318,IF(C318=Auswahlhilfe!$L$7,TRUE,FALSE)),D318,FALSE)</f>
        <v>0</v>
      </c>
      <c r="AG318" t="b">
        <f>IF(AND(Z318,AA318,AB318,AD318,IF(C318=Auswahlhilfe!$L$17,TRUE,FALSE)),D318,FALSE)</f>
        <v>0</v>
      </c>
      <c r="AH318" t="b">
        <f>IF(AND(Z318,AA318,AB318,AE318,IF(C318=Auswahlhilfe!$L$17,TRUE,FALSE)),D318,FALSE)</f>
        <v>0</v>
      </c>
      <c r="AI318" t="s">
        <v>4818</v>
      </c>
      <c r="AJ318" s="90" t="str">
        <f t="shared" si="14"/>
        <v>https://shop.oxni.ch/de/shop/motoren/planetengetriebe/tb-090-003-s2-p1</v>
      </c>
    </row>
    <row r="319" spans="2:36" x14ac:dyDescent="0.2">
      <c r="B319" s="78" t="str">
        <f t="shared" si="12"/>
        <v/>
      </c>
      <c r="C319" s="19" t="s">
        <v>54</v>
      </c>
      <c r="D319" s="19" t="s">
        <v>620</v>
      </c>
      <c r="E319" s="19">
        <v>90</v>
      </c>
      <c r="F319" s="19" t="s">
        <v>55</v>
      </c>
      <c r="G319" s="19">
        <v>3</v>
      </c>
      <c r="H319" s="19">
        <v>5</v>
      </c>
      <c r="I319" s="19">
        <v>14</v>
      </c>
      <c r="J319" s="19">
        <v>97</v>
      </c>
      <c r="K319" s="19">
        <v>130</v>
      </c>
      <c r="L319" s="19">
        <v>390</v>
      </c>
      <c r="M319" s="19" t="s">
        <v>69</v>
      </c>
      <c r="N319" s="19">
        <v>4000</v>
      </c>
      <c r="O319" s="19">
        <v>8000</v>
      </c>
      <c r="P319" s="19">
        <v>3250</v>
      </c>
      <c r="Q319" s="19" t="s">
        <v>57</v>
      </c>
      <c r="R319" s="19">
        <v>1625</v>
      </c>
      <c r="S319" s="19">
        <v>20000</v>
      </c>
      <c r="T319" s="19">
        <v>0.61</v>
      </c>
      <c r="U319" s="19">
        <v>3.6</v>
      </c>
      <c r="V319" s="19">
        <v>0.24</v>
      </c>
      <c r="W319" s="19">
        <v>60</v>
      </c>
      <c r="X319" s="93">
        <v>557</v>
      </c>
      <c r="Y319">
        <f t="shared" si="13"/>
        <v>1333.3333333333333</v>
      </c>
      <c r="Z319" t="b">
        <f>IF(N319/G319&gt;=Auswahlhilfe!$C$8,TRUE,FALSE)</f>
        <v>1</v>
      </c>
      <c r="AA319" t="b">
        <f>IF(K319&gt;Auswahlhilfe!$C$7,TRUE,FALSE)</f>
        <v>1</v>
      </c>
      <c r="AB319" t="b">
        <f>IF(Auswahlhilfe!$C$17=F319,TRUE,FALSE)</f>
        <v>0</v>
      </c>
      <c r="AC319" t="b">
        <f>IFERROR(IF(FIND("P2",PGOptionList!D319)&gt;0,TRUE),FALSE)</f>
        <v>1</v>
      </c>
      <c r="AD319" t="b">
        <f>IFERROR(IF(FIND("P1",PGOptionList!D319)&gt;0,TRUE),FALSE)</f>
        <v>0</v>
      </c>
      <c r="AE319" t="b">
        <f>IFERROR(IF(FIND("P0",PGOptionList!D319)&gt;0,TRUE),FALSE)</f>
        <v>0</v>
      </c>
      <c r="AF319" t="b">
        <f>IF(AND(Z319,AA319,AB319,AC319,IF(C319=Auswahlhilfe!$L$7,TRUE,FALSE)),D319,FALSE)</f>
        <v>0</v>
      </c>
      <c r="AG319" t="b">
        <f>IF(AND(Z319,AA319,AB319,AD319,IF(C319=Auswahlhilfe!$L$17,TRUE,FALSE)),D319,FALSE)</f>
        <v>0</v>
      </c>
      <c r="AH319" t="b">
        <f>IF(AND(Z319,AA319,AB319,AE319,IF(C319=Auswahlhilfe!$L$17,TRUE,FALSE)),D319,FALSE)</f>
        <v>0</v>
      </c>
      <c r="AI319" t="s">
        <v>4817</v>
      </c>
      <c r="AJ319" s="90" t="str">
        <f t="shared" si="14"/>
        <v>mailto:info@oxni.ch?subject=Anfrage TB-090-003-S1-P2</v>
      </c>
    </row>
    <row r="320" spans="2:36" x14ac:dyDescent="0.2">
      <c r="B320" s="78" t="str">
        <f t="shared" si="12"/>
        <v/>
      </c>
      <c r="C320" s="19" t="s">
        <v>54</v>
      </c>
      <c r="D320" s="19" t="s">
        <v>621</v>
      </c>
      <c r="E320" s="19">
        <v>90</v>
      </c>
      <c r="F320" s="19" t="s">
        <v>58</v>
      </c>
      <c r="G320" s="19">
        <v>3</v>
      </c>
      <c r="H320" s="19">
        <v>5</v>
      </c>
      <c r="I320" s="19">
        <v>14</v>
      </c>
      <c r="J320" s="19">
        <v>97</v>
      </c>
      <c r="K320" s="19">
        <v>130</v>
      </c>
      <c r="L320" s="19">
        <v>390</v>
      </c>
      <c r="M320" s="19" t="s">
        <v>69</v>
      </c>
      <c r="N320" s="19">
        <v>4000</v>
      </c>
      <c r="O320" s="19">
        <v>8000</v>
      </c>
      <c r="P320" s="19">
        <v>3250</v>
      </c>
      <c r="Q320" s="19" t="s">
        <v>57</v>
      </c>
      <c r="R320" s="19">
        <v>1625</v>
      </c>
      <c r="S320" s="19">
        <v>20000</v>
      </c>
      <c r="T320" s="19">
        <v>0.61</v>
      </c>
      <c r="U320" s="19">
        <v>3.6</v>
      </c>
      <c r="V320" s="19">
        <v>0.24</v>
      </c>
      <c r="W320" s="19">
        <v>60</v>
      </c>
      <c r="X320" s="93">
        <v>557</v>
      </c>
      <c r="Y320">
        <f t="shared" si="13"/>
        <v>1333.3333333333333</v>
      </c>
      <c r="Z320" t="b">
        <f>IF(N320/G320&gt;=Auswahlhilfe!$C$8,TRUE,FALSE)</f>
        <v>1</v>
      </c>
      <c r="AA320" t="b">
        <f>IF(K320&gt;Auswahlhilfe!$C$7,TRUE,FALSE)</f>
        <v>1</v>
      </c>
      <c r="AB320" t="b">
        <f>IF(Auswahlhilfe!$C$17=F320,TRUE,FALSE)</f>
        <v>1</v>
      </c>
      <c r="AC320" t="b">
        <f>IFERROR(IF(FIND("P2",PGOptionList!D320)&gt;0,TRUE),FALSE)</f>
        <v>1</v>
      </c>
      <c r="AD320" t="b">
        <f>IFERROR(IF(FIND("P1",PGOptionList!D320)&gt;0,TRUE),FALSE)</f>
        <v>0</v>
      </c>
      <c r="AE320" t="b">
        <f>IFERROR(IF(FIND("P0",PGOptionList!D320)&gt;0,TRUE),FALSE)</f>
        <v>0</v>
      </c>
      <c r="AF320" t="b">
        <f>IF(AND(Z320,AA320,AB320,AC320,IF(C320=Auswahlhilfe!$L$7,TRUE,FALSE)),D320,FALSE)</f>
        <v>0</v>
      </c>
      <c r="AG320" t="b">
        <f>IF(AND(Z320,AA320,AB320,AD320,IF(C320=Auswahlhilfe!$L$17,TRUE,FALSE)),D320,FALSE)</f>
        <v>0</v>
      </c>
      <c r="AH320" t="b">
        <f>IF(AND(Z320,AA320,AB320,AE320,IF(C320=Auswahlhilfe!$L$17,TRUE,FALSE)),D320,FALSE)</f>
        <v>0</v>
      </c>
      <c r="AI320" t="s">
        <v>4818</v>
      </c>
      <c r="AJ320" s="90" t="str">
        <f t="shared" si="14"/>
        <v>https://shop.oxni.ch/de/shop/motoren/planetengetriebe/tb-090-003-s2-p2</v>
      </c>
    </row>
    <row r="321" spans="2:36" x14ac:dyDescent="0.2">
      <c r="B321" s="78" t="str">
        <f t="shared" si="12"/>
        <v/>
      </c>
      <c r="C321" s="19" t="s">
        <v>54</v>
      </c>
      <c r="D321" s="19" t="s">
        <v>622</v>
      </c>
      <c r="E321" s="19">
        <v>130</v>
      </c>
      <c r="F321" s="19" t="s">
        <v>55</v>
      </c>
      <c r="G321" s="19">
        <v>100</v>
      </c>
      <c r="H321" s="19">
        <v>3</v>
      </c>
      <c r="I321" s="19">
        <v>25</v>
      </c>
      <c r="J321" s="19">
        <v>94</v>
      </c>
      <c r="K321" s="19">
        <v>235</v>
      </c>
      <c r="L321" s="19">
        <v>705</v>
      </c>
      <c r="M321" s="19" t="s">
        <v>81</v>
      </c>
      <c r="N321" s="19">
        <v>4000</v>
      </c>
      <c r="O321" s="19">
        <v>8000</v>
      </c>
      <c r="P321" s="19">
        <v>6700</v>
      </c>
      <c r="Q321" s="19" t="s">
        <v>57</v>
      </c>
      <c r="R321" s="19">
        <v>3350</v>
      </c>
      <c r="S321" s="19">
        <v>20000</v>
      </c>
      <c r="T321" s="19">
        <v>0.44</v>
      </c>
      <c r="U321" s="19">
        <v>9.5</v>
      </c>
      <c r="V321" s="19">
        <v>0.24</v>
      </c>
      <c r="W321" s="19">
        <v>63</v>
      </c>
      <c r="X321" s="93"/>
      <c r="Y321">
        <f t="shared" si="13"/>
        <v>40</v>
      </c>
      <c r="Z321" t="b">
        <f>IF(N321/G321&gt;=Auswahlhilfe!$C$8,TRUE,FALSE)</f>
        <v>1</v>
      </c>
      <c r="AA321" t="b">
        <f>IF(K321&gt;Auswahlhilfe!$C$7,TRUE,FALSE)</f>
        <v>1</v>
      </c>
      <c r="AB321" t="b">
        <f>IF(Auswahlhilfe!$C$17=F321,TRUE,FALSE)</f>
        <v>0</v>
      </c>
      <c r="AC321" t="b">
        <f>IFERROR(IF(FIND("P2",PGOptionList!D321)&gt;0,TRUE),FALSE)</f>
        <v>0</v>
      </c>
      <c r="AD321" t="b">
        <f>IFERROR(IF(FIND("P1",PGOptionList!D321)&gt;0,TRUE),FALSE)</f>
        <v>0</v>
      </c>
      <c r="AE321" t="b">
        <f>IFERROR(IF(FIND("P0",PGOptionList!D321)&gt;0,TRUE),FALSE)</f>
        <v>1</v>
      </c>
      <c r="AF321" t="b">
        <f>IF(AND(Z321,AA321,AB321,AC321,IF(C321=Auswahlhilfe!$L$7,TRUE,FALSE)),D321,FALSE)</f>
        <v>0</v>
      </c>
      <c r="AG321" t="b">
        <f>IF(AND(Z321,AA321,AB321,AD321,IF(C321=Auswahlhilfe!$L$17,TRUE,FALSE)),D321,FALSE)</f>
        <v>0</v>
      </c>
      <c r="AH321" t="b">
        <f>IF(AND(Z321,AA321,AB321,AE321,IF(C321=Auswahlhilfe!$L$17,TRUE,FALSE)),D321,FALSE)</f>
        <v>0</v>
      </c>
      <c r="AI321" t="s">
        <v>4817</v>
      </c>
      <c r="AJ321" s="90" t="str">
        <f t="shared" si="14"/>
        <v>mailto:info@oxni.ch?subject=Anfrage TB-115-100-S1-P0</v>
      </c>
    </row>
    <row r="322" spans="2:36" x14ac:dyDescent="0.2">
      <c r="B322" s="78" t="str">
        <f t="shared" si="12"/>
        <v/>
      </c>
      <c r="C322" s="19" t="s">
        <v>54</v>
      </c>
      <c r="D322" s="19" t="s">
        <v>623</v>
      </c>
      <c r="E322" s="19">
        <v>130</v>
      </c>
      <c r="F322" s="19" t="s">
        <v>58</v>
      </c>
      <c r="G322" s="19">
        <v>100</v>
      </c>
      <c r="H322" s="19">
        <v>3</v>
      </c>
      <c r="I322" s="19">
        <v>25</v>
      </c>
      <c r="J322" s="19">
        <v>94</v>
      </c>
      <c r="K322" s="19">
        <v>235</v>
      </c>
      <c r="L322" s="19">
        <v>705</v>
      </c>
      <c r="M322" s="19" t="s">
        <v>81</v>
      </c>
      <c r="N322" s="19">
        <v>4000</v>
      </c>
      <c r="O322" s="19">
        <v>8000</v>
      </c>
      <c r="P322" s="19">
        <v>6700</v>
      </c>
      <c r="Q322" s="19" t="s">
        <v>57</v>
      </c>
      <c r="R322" s="19">
        <v>3350</v>
      </c>
      <c r="S322" s="19">
        <v>20000</v>
      </c>
      <c r="T322" s="19">
        <v>0.44</v>
      </c>
      <c r="U322" s="19">
        <v>9.5</v>
      </c>
      <c r="V322" s="19">
        <v>0.24</v>
      </c>
      <c r="W322" s="19">
        <v>63</v>
      </c>
      <c r="X322" s="93"/>
      <c r="Y322">
        <f t="shared" si="13"/>
        <v>40</v>
      </c>
      <c r="Z322" t="b">
        <f>IF(N322/G322&gt;=Auswahlhilfe!$C$8,TRUE,FALSE)</f>
        <v>1</v>
      </c>
      <c r="AA322" t="b">
        <f>IF(K322&gt;Auswahlhilfe!$C$7,TRUE,FALSE)</f>
        <v>1</v>
      </c>
      <c r="AB322" t="b">
        <f>IF(Auswahlhilfe!$C$17=F322,TRUE,FALSE)</f>
        <v>1</v>
      </c>
      <c r="AC322" t="b">
        <f>IFERROR(IF(FIND("P2",PGOptionList!D322)&gt;0,TRUE),FALSE)</f>
        <v>0</v>
      </c>
      <c r="AD322" t="b">
        <f>IFERROR(IF(FIND("P1",PGOptionList!D322)&gt;0,TRUE),FALSE)</f>
        <v>0</v>
      </c>
      <c r="AE322" t="b">
        <f>IFERROR(IF(FIND("P0",PGOptionList!D322)&gt;0,TRUE),FALSE)</f>
        <v>1</v>
      </c>
      <c r="AF322" t="b">
        <f>IF(AND(Z322,AA322,AB322,AC322,IF(C322=Auswahlhilfe!$L$7,TRUE,FALSE)),D322,FALSE)</f>
        <v>0</v>
      </c>
      <c r="AG322" t="b">
        <f>IF(AND(Z322,AA322,AB322,AD322,IF(C322=Auswahlhilfe!$L$17,TRUE,FALSE)),D322,FALSE)</f>
        <v>0</v>
      </c>
      <c r="AH322" t="b">
        <f>IF(AND(Z322,AA322,AB322,AE322,IF(C322=Auswahlhilfe!$L$17,TRUE,FALSE)),D322,FALSE)</f>
        <v>0</v>
      </c>
      <c r="AI322" t="s">
        <v>4817</v>
      </c>
      <c r="AJ322" s="90" t="str">
        <f t="shared" si="14"/>
        <v>mailto:info@oxni.ch?subject=Anfrage TB-115-100-S2-P0</v>
      </c>
    </row>
    <row r="323" spans="2:36" x14ac:dyDescent="0.2">
      <c r="B323" s="78" t="str">
        <f t="shared" si="12"/>
        <v/>
      </c>
      <c r="C323" s="19" t="s">
        <v>54</v>
      </c>
      <c r="D323" s="19" t="s">
        <v>624</v>
      </c>
      <c r="E323" s="19">
        <v>130</v>
      </c>
      <c r="F323" s="19" t="s">
        <v>55</v>
      </c>
      <c r="G323" s="19">
        <v>100</v>
      </c>
      <c r="H323" s="19">
        <v>5</v>
      </c>
      <c r="I323" s="19">
        <v>25</v>
      </c>
      <c r="J323" s="19">
        <v>94</v>
      </c>
      <c r="K323" s="19">
        <v>235</v>
      </c>
      <c r="L323" s="19">
        <v>705</v>
      </c>
      <c r="M323" s="19" t="s">
        <v>81</v>
      </c>
      <c r="N323" s="19">
        <v>4000</v>
      </c>
      <c r="O323" s="19">
        <v>8000</v>
      </c>
      <c r="P323" s="19">
        <v>6700</v>
      </c>
      <c r="Q323" s="19" t="s">
        <v>57</v>
      </c>
      <c r="R323" s="19">
        <v>3350</v>
      </c>
      <c r="S323" s="19">
        <v>20000</v>
      </c>
      <c r="T323" s="19">
        <v>0.44</v>
      </c>
      <c r="U323" s="19">
        <v>9.5</v>
      </c>
      <c r="V323" s="19">
        <v>0.24</v>
      </c>
      <c r="W323" s="19">
        <v>63</v>
      </c>
      <c r="X323" s="93">
        <v>1079</v>
      </c>
      <c r="Y323">
        <f t="shared" si="13"/>
        <v>40</v>
      </c>
      <c r="Z323" t="b">
        <f>IF(N323/G323&gt;=Auswahlhilfe!$C$8,TRUE,FALSE)</f>
        <v>1</v>
      </c>
      <c r="AA323" t="b">
        <f>IF(K323&gt;Auswahlhilfe!$C$7,TRUE,FALSE)</f>
        <v>1</v>
      </c>
      <c r="AB323" t="b">
        <f>IF(Auswahlhilfe!$C$17=F323,TRUE,FALSE)</f>
        <v>0</v>
      </c>
      <c r="AC323" t="b">
        <f>IFERROR(IF(FIND("P2",PGOptionList!D323)&gt;0,TRUE),FALSE)</f>
        <v>0</v>
      </c>
      <c r="AD323" t="b">
        <f>IFERROR(IF(FIND("P1",PGOptionList!D323)&gt;0,TRUE),FALSE)</f>
        <v>1</v>
      </c>
      <c r="AE323" t="b">
        <f>IFERROR(IF(FIND("P0",PGOptionList!D323)&gt;0,TRUE),FALSE)</f>
        <v>0</v>
      </c>
      <c r="AF323" t="b">
        <f>IF(AND(Z323,AA323,AB323,AC323,IF(C323=Auswahlhilfe!$L$7,TRUE,FALSE)),D323,FALSE)</f>
        <v>0</v>
      </c>
      <c r="AG323" t="b">
        <f>IF(AND(Z323,AA323,AB323,AD323,IF(C323=Auswahlhilfe!$L$17,TRUE,FALSE)),D323,FALSE)</f>
        <v>0</v>
      </c>
      <c r="AH323" t="b">
        <f>IF(AND(Z323,AA323,AB323,AE323,IF(C323=Auswahlhilfe!$L$17,TRUE,FALSE)),D323,FALSE)</f>
        <v>0</v>
      </c>
      <c r="AI323" t="s">
        <v>4817</v>
      </c>
      <c r="AJ323" s="90" t="str">
        <f t="shared" si="14"/>
        <v>mailto:info@oxni.ch?subject=Anfrage TB-115-100-S1-P1</v>
      </c>
    </row>
    <row r="324" spans="2:36" x14ac:dyDescent="0.2">
      <c r="B324" s="78" t="str">
        <f t="shared" si="12"/>
        <v/>
      </c>
      <c r="C324" s="19" t="s">
        <v>54</v>
      </c>
      <c r="D324" s="19" t="s">
        <v>625</v>
      </c>
      <c r="E324" s="19">
        <v>130</v>
      </c>
      <c r="F324" s="19" t="s">
        <v>58</v>
      </c>
      <c r="G324" s="19">
        <v>100</v>
      </c>
      <c r="H324" s="19">
        <v>5</v>
      </c>
      <c r="I324" s="19">
        <v>25</v>
      </c>
      <c r="J324" s="19">
        <v>94</v>
      </c>
      <c r="K324" s="19">
        <v>235</v>
      </c>
      <c r="L324" s="19">
        <v>705</v>
      </c>
      <c r="M324" s="19" t="s">
        <v>81</v>
      </c>
      <c r="N324" s="19">
        <v>4000</v>
      </c>
      <c r="O324" s="19">
        <v>8000</v>
      </c>
      <c r="P324" s="19">
        <v>6700</v>
      </c>
      <c r="Q324" s="19" t="s">
        <v>57</v>
      </c>
      <c r="R324" s="19">
        <v>3350</v>
      </c>
      <c r="S324" s="19">
        <v>20000</v>
      </c>
      <c r="T324" s="19">
        <v>0.44</v>
      </c>
      <c r="U324" s="19">
        <v>9.5</v>
      </c>
      <c r="V324" s="19">
        <v>0.24</v>
      </c>
      <c r="W324" s="19">
        <v>63</v>
      </c>
      <c r="X324" s="93">
        <v>1079</v>
      </c>
      <c r="Y324">
        <f t="shared" si="13"/>
        <v>40</v>
      </c>
      <c r="Z324" t="b">
        <f>IF(N324/G324&gt;=Auswahlhilfe!$C$8,TRUE,FALSE)</f>
        <v>1</v>
      </c>
      <c r="AA324" t="b">
        <f>IF(K324&gt;Auswahlhilfe!$C$7,TRUE,FALSE)</f>
        <v>1</v>
      </c>
      <c r="AB324" t="b">
        <f>IF(Auswahlhilfe!$C$17=F324,TRUE,FALSE)</f>
        <v>1</v>
      </c>
      <c r="AC324" t="b">
        <f>IFERROR(IF(FIND("P2",PGOptionList!D324)&gt;0,TRUE),FALSE)</f>
        <v>0</v>
      </c>
      <c r="AD324" t="b">
        <f>IFERROR(IF(FIND("P1",PGOptionList!D324)&gt;0,TRUE),FALSE)</f>
        <v>1</v>
      </c>
      <c r="AE324" t="b">
        <f>IFERROR(IF(FIND("P0",PGOptionList!D324)&gt;0,TRUE),FALSE)</f>
        <v>0</v>
      </c>
      <c r="AF324" t="b">
        <f>IF(AND(Z324,AA324,AB324,AC324,IF(C324=Auswahlhilfe!$L$7,TRUE,FALSE)),D324,FALSE)</f>
        <v>0</v>
      </c>
      <c r="AG324" t="b">
        <f>IF(AND(Z324,AA324,AB324,AD324,IF(C324=Auswahlhilfe!$L$17,TRUE,FALSE)),D324,FALSE)</f>
        <v>0</v>
      </c>
      <c r="AH324" t="b">
        <f>IF(AND(Z324,AA324,AB324,AE324,IF(C324=Auswahlhilfe!$L$17,TRUE,FALSE)),D324,FALSE)</f>
        <v>0</v>
      </c>
      <c r="AI324" t="s">
        <v>4818</v>
      </c>
      <c r="AJ324" s="90" t="str">
        <f t="shared" si="14"/>
        <v>https://shop.oxni.ch/de/shop/motoren/planetengetriebe/tb-115-100-s2-p1</v>
      </c>
    </row>
    <row r="325" spans="2:36" x14ac:dyDescent="0.2">
      <c r="B325" s="78" t="str">
        <f t="shared" si="12"/>
        <v/>
      </c>
      <c r="C325" s="19" t="s">
        <v>54</v>
      </c>
      <c r="D325" s="19" t="s">
        <v>626</v>
      </c>
      <c r="E325" s="19">
        <v>130</v>
      </c>
      <c r="F325" s="19" t="s">
        <v>55</v>
      </c>
      <c r="G325" s="19">
        <v>100</v>
      </c>
      <c r="H325" s="19">
        <v>7</v>
      </c>
      <c r="I325" s="19">
        <v>25</v>
      </c>
      <c r="J325" s="19">
        <v>94</v>
      </c>
      <c r="K325" s="19">
        <v>235</v>
      </c>
      <c r="L325" s="19">
        <v>705</v>
      </c>
      <c r="M325" s="19" t="s">
        <v>81</v>
      </c>
      <c r="N325" s="19">
        <v>4000</v>
      </c>
      <c r="O325" s="19">
        <v>8000</v>
      </c>
      <c r="P325" s="19">
        <v>6700</v>
      </c>
      <c r="Q325" s="19" t="s">
        <v>57</v>
      </c>
      <c r="R325" s="19">
        <v>3350</v>
      </c>
      <c r="S325" s="19">
        <v>20000</v>
      </c>
      <c r="T325" s="19">
        <v>0.44</v>
      </c>
      <c r="U325" s="19">
        <v>9.5</v>
      </c>
      <c r="V325" s="19">
        <v>0.24</v>
      </c>
      <c r="W325" s="19">
        <v>63</v>
      </c>
      <c r="X325" s="93">
        <v>980</v>
      </c>
      <c r="Y325">
        <f t="shared" si="13"/>
        <v>40</v>
      </c>
      <c r="Z325" t="b">
        <f>IF(N325/G325&gt;=Auswahlhilfe!$C$8,TRUE,FALSE)</f>
        <v>1</v>
      </c>
      <c r="AA325" t="b">
        <f>IF(K325&gt;Auswahlhilfe!$C$7,TRUE,FALSE)</f>
        <v>1</v>
      </c>
      <c r="AB325" t="b">
        <f>IF(Auswahlhilfe!$C$17=F325,TRUE,FALSE)</f>
        <v>0</v>
      </c>
      <c r="AC325" t="b">
        <f>IFERROR(IF(FIND("P2",PGOptionList!D325)&gt;0,TRUE),FALSE)</f>
        <v>1</v>
      </c>
      <c r="AD325" t="b">
        <f>IFERROR(IF(FIND("P1",PGOptionList!D325)&gt;0,TRUE),FALSE)</f>
        <v>0</v>
      </c>
      <c r="AE325" t="b">
        <f>IFERROR(IF(FIND("P0",PGOptionList!D325)&gt;0,TRUE),FALSE)</f>
        <v>0</v>
      </c>
      <c r="AF325" t="b">
        <f>IF(AND(Z325,AA325,AB325,AC325,IF(C325=Auswahlhilfe!$L$7,TRUE,FALSE)),D325,FALSE)</f>
        <v>0</v>
      </c>
      <c r="AG325" t="b">
        <f>IF(AND(Z325,AA325,AB325,AD325,IF(C325=Auswahlhilfe!$L$17,TRUE,FALSE)),D325,FALSE)</f>
        <v>0</v>
      </c>
      <c r="AH325" t="b">
        <f>IF(AND(Z325,AA325,AB325,AE325,IF(C325=Auswahlhilfe!$L$17,TRUE,FALSE)),D325,FALSE)</f>
        <v>0</v>
      </c>
      <c r="AI325" t="s">
        <v>4817</v>
      </c>
      <c r="AJ325" s="90" t="str">
        <f t="shared" si="14"/>
        <v>mailto:info@oxni.ch?subject=Anfrage TB-115-100-S1-P2</v>
      </c>
    </row>
    <row r="326" spans="2:36" x14ac:dyDescent="0.2">
      <c r="B326" s="78" t="str">
        <f t="shared" si="12"/>
        <v/>
      </c>
      <c r="C326" s="19" t="s">
        <v>54</v>
      </c>
      <c r="D326" s="19" t="s">
        <v>627</v>
      </c>
      <c r="E326" s="19">
        <v>130</v>
      </c>
      <c r="F326" s="19" t="s">
        <v>58</v>
      </c>
      <c r="G326" s="19">
        <v>100</v>
      </c>
      <c r="H326" s="19">
        <v>7</v>
      </c>
      <c r="I326" s="19">
        <v>25</v>
      </c>
      <c r="J326" s="19">
        <v>94</v>
      </c>
      <c r="K326" s="19">
        <v>235</v>
      </c>
      <c r="L326" s="19">
        <v>705</v>
      </c>
      <c r="M326" s="19" t="s">
        <v>81</v>
      </c>
      <c r="N326" s="19">
        <v>4000</v>
      </c>
      <c r="O326" s="19">
        <v>8000</v>
      </c>
      <c r="P326" s="19">
        <v>6700</v>
      </c>
      <c r="Q326" s="19" t="s">
        <v>57</v>
      </c>
      <c r="R326" s="19">
        <v>3350</v>
      </c>
      <c r="S326" s="19">
        <v>20000</v>
      </c>
      <c r="T326" s="19">
        <v>0.44</v>
      </c>
      <c r="U326" s="19">
        <v>9.5</v>
      </c>
      <c r="V326" s="19">
        <v>0.24</v>
      </c>
      <c r="W326" s="19">
        <v>63</v>
      </c>
      <c r="X326" s="93">
        <v>980</v>
      </c>
      <c r="Y326">
        <f t="shared" si="13"/>
        <v>40</v>
      </c>
      <c r="Z326" t="b">
        <f>IF(N326/G326&gt;=Auswahlhilfe!$C$8,TRUE,FALSE)</f>
        <v>1</v>
      </c>
      <c r="AA326" t="b">
        <f>IF(K326&gt;Auswahlhilfe!$C$7,TRUE,FALSE)</f>
        <v>1</v>
      </c>
      <c r="AB326" t="b">
        <f>IF(Auswahlhilfe!$C$17=F326,TRUE,FALSE)</f>
        <v>1</v>
      </c>
      <c r="AC326" t="b">
        <f>IFERROR(IF(FIND("P2",PGOptionList!D326)&gt;0,TRUE),FALSE)</f>
        <v>1</v>
      </c>
      <c r="AD326" t="b">
        <f>IFERROR(IF(FIND("P1",PGOptionList!D326)&gt;0,TRUE),FALSE)</f>
        <v>0</v>
      </c>
      <c r="AE326" t="b">
        <f>IFERROR(IF(FIND("P0",PGOptionList!D326)&gt;0,TRUE),FALSE)</f>
        <v>0</v>
      </c>
      <c r="AF326" t="b">
        <f>IF(AND(Z326,AA326,AB326,AC326,IF(C326=Auswahlhilfe!$L$7,TRUE,FALSE)),D326,FALSE)</f>
        <v>0</v>
      </c>
      <c r="AG326" t="b">
        <f>IF(AND(Z326,AA326,AB326,AD326,IF(C326=Auswahlhilfe!$L$17,TRUE,FALSE)),D326,FALSE)</f>
        <v>0</v>
      </c>
      <c r="AH326" t="b">
        <f>IF(AND(Z326,AA326,AB326,AE326,IF(C326=Auswahlhilfe!$L$17,TRUE,FALSE)),D326,FALSE)</f>
        <v>0</v>
      </c>
      <c r="AI326" t="s">
        <v>4818</v>
      </c>
      <c r="AJ326" s="90" t="str">
        <f t="shared" si="14"/>
        <v>https://shop.oxni.ch/de/shop/motoren/planetengetriebe/tb-115-100-s2-p2</v>
      </c>
    </row>
    <row r="327" spans="2:36" x14ac:dyDescent="0.2">
      <c r="B327" s="78" t="str">
        <f t="shared" si="12"/>
        <v/>
      </c>
      <c r="C327" s="19" t="s">
        <v>54</v>
      </c>
      <c r="D327" s="19" t="s">
        <v>628</v>
      </c>
      <c r="E327" s="19">
        <v>130</v>
      </c>
      <c r="F327" s="19" t="s">
        <v>55</v>
      </c>
      <c r="G327" s="19">
        <v>80</v>
      </c>
      <c r="H327" s="19">
        <v>3</v>
      </c>
      <c r="I327" s="19">
        <v>25</v>
      </c>
      <c r="J327" s="19">
        <v>94</v>
      </c>
      <c r="K327" s="19">
        <v>260</v>
      </c>
      <c r="L327" s="19">
        <v>780</v>
      </c>
      <c r="M327" s="19" t="s">
        <v>80</v>
      </c>
      <c r="N327" s="19">
        <v>4000</v>
      </c>
      <c r="O327" s="19">
        <v>8000</v>
      </c>
      <c r="P327" s="19">
        <v>6700</v>
      </c>
      <c r="Q327" s="19" t="s">
        <v>57</v>
      </c>
      <c r="R327" s="19">
        <v>3350</v>
      </c>
      <c r="S327" s="19">
        <v>20000</v>
      </c>
      <c r="T327" s="19">
        <v>0.44</v>
      </c>
      <c r="U327" s="19">
        <v>9.5</v>
      </c>
      <c r="V327" s="19">
        <v>0.24</v>
      </c>
      <c r="W327" s="19">
        <v>63</v>
      </c>
      <c r="X327" s="93"/>
      <c r="Y327">
        <f t="shared" si="13"/>
        <v>50</v>
      </c>
      <c r="Z327" t="b">
        <f>IF(N327/G327&gt;=Auswahlhilfe!$C$8,TRUE,FALSE)</f>
        <v>1</v>
      </c>
      <c r="AA327" t="b">
        <f>IF(K327&gt;Auswahlhilfe!$C$7,TRUE,FALSE)</f>
        <v>1</v>
      </c>
      <c r="AB327" t="b">
        <f>IF(Auswahlhilfe!$C$17=F327,TRUE,FALSE)</f>
        <v>0</v>
      </c>
      <c r="AC327" t="b">
        <f>IFERROR(IF(FIND("P2",PGOptionList!D327)&gt;0,TRUE),FALSE)</f>
        <v>0</v>
      </c>
      <c r="AD327" t="b">
        <f>IFERROR(IF(FIND("P1",PGOptionList!D327)&gt;0,TRUE),FALSE)</f>
        <v>0</v>
      </c>
      <c r="AE327" t="b">
        <f>IFERROR(IF(FIND("P0",PGOptionList!D327)&gt;0,TRUE),FALSE)</f>
        <v>1</v>
      </c>
      <c r="AF327" t="b">
        <f>IF(AND(Z327,AA327,AB327,AC327,IF(C327=Auswahlhilfe!$L$7,TRUE,FALSE)),D327,FALSE)</f>
        <v>0</v>
      </c>
      <c r="AG327" t="b">
        <f>IF(AND(Z327,AA327,AB327,AD327,IF(C327=Auswahlhilfe!$L$17,TRUE,FALSE)),D327,FALSE)</f>
        <v>0</v>
      </c>
      <c r="AH327" t="b">
        <f>IF(AND(Z327,AA327,AB327,AE327,IF(C327=Auswahlhilfe!$L$17,TRUE,FALSE)),D327,FALSE)</f>
        <v>0</v>
      </c>
      <c r="AI327" t="s">
        <v>4817</v>
      </c>
      <c r="AJ327" s="90" t="str">
        <f t="shared" si="14"/>
        <v>mailto:info@oxni.ch?subject=Anfrage TB-115-080-S1-P0</v>
      </c>
    </row>
    <row r="328" spans="2:36" x14ac:dyDescent="0.2">
      <c r="B328" s="78" t="str">
        <f t="shared" si="12"/>
        <v/>
      </c>
      <c r="C328" s="19" t="s">
        <v>54</v>
      </c>
      <c r="D328" s="19" t="s">
        <v>629</v>
      </c>
      <c r="E328" s="19">
        <v>130</v>
      </c>
      <c r="F328" s="19" t="s">
        <v>58</v>
      </c>
      <c r="G328" s="19">
        <v>80</v>
      </c>
      <c r="H328" s="19">
        <v>3</v>
      </c>
      <c r="I328" s="19">
        <v>25</v>
      </c>
      <c r="J328" s="19">
        <v>94</v>
      </c>
      <c r="K328" s="19">
        <v>260</v>
      </c>
      <c r="L328" s="19">
        <v>780</v>
      </c>
      <c r="M328" s="19" t="s">
        <v>80</v>
      </c>
      <c r="N328" s="19">
        <v>4000</v>
      </c>
      <c r="O328" s="19">
        <v>8000</v>
      </c>
      <c r="P328" s="19">
        <v>6700</v>
      </c>
      <c r="Q328" s="19" t="s">
        <v>57</v>
      </c>
      <c r="R328" s="19">
        <v>3350</v>
      </c>
      <c r="S328" s="19">
        <v>20000</v>
      </c>
      <c r="T328" s="19">
        <v>0.44</v>
      </c>
      <c r="U328" s="19">
        <v>9.5</v>
      </c>
      <c r="V328" s="19">
        <v>0.24</v>
      </c>
      <c r="W328" s="19">
        <v>63</v>
      </c>
      <c r="X328" s="93"/>
      <c r="Y328">
        <f t="shared" si="13"/>
        <v>50</v>
      </c>
      <c r="Z328" t="b">
        <f>IF(N328/G328&gt;=Auswahlhilfe!$C$8,TRUE,FALSE)</f>
        <v>1</v>
      </c>
      <c r="AA328" t="b">
        <f>IF(K328&gt;Auswahlhilfe!$C$7,TRUE,FALSE)</f>
        <v>1</v>
      </c>
      <c r="AB328" t="b">
        <f>IF(Auswahlhilfe!$C$17=F328,TRUE,FALSE)</f>
        <v>1</v>
      </c>
      <c r="AC328" t="b">
        <f>IFERROR(IF(FIND("P2",PGOptionList!D328)&gt;0,TRUE),FALSE)</f>
        <v>0</v>
      </c>
      <c r="AD328" t="b">
        <f>IFERROR(IF(FIND("P1",PGOptionList!D328)&gt;0,TRUE),FALSE)</f>
        <v>0</v>
      </c>
      <c r="AE328" t="b">
        <f>IFERROR(IF(FIND("P0",PGOptionList!D328)&gt;0,TRUE),FALSE)</f>
        <v>1</v>
      </c>
      <c r="AF328" t="b">
        <f>IF(AND(Z328,AA328,AB328,AC328,IF(C328=Auswahlhilfe!$L$7,TRUE,FALSE)),D328,FALSE)</f>
        <v>0</v>
      </c>
      <c r="AG328" t="b">
        <f>IF(AND(Z328,AA328,AB328,AD328,IF(C328=Auswahlhilfe!$L$17,TRUE,FALSE)),D328,FALSE)</f>
        <v>0</v>
      </c>
      <c r="AH328" t="b">
        <f>IF(AND(Z328,AA328,AB328,AE328,IF(C328=Auswahlhilfe!$L$17,TRUE,FALSE)),D328,FALSE)</f>
        <v>0</v>
      </c>
      <c r="AI328" t="s">
        <v>4817</v>
      </c>
      <c r="AJ328" s="90" t="str">
        <f t="shared" si="14"/>
        <v>mailto:info@oxni.ch?subject=Anfrage TB-115-080-S2-P0</v>
      </c>
    </row>
    <row r="329" spans="2:36" x14ac:dyDescent="0.2">
      <c r="B329" s="78" t="str">
        <f t="shared" si="12"/>
        <v/>
      </c>
      <c r="C329" s="19" t="s">
        <v>54</v>
      </c>
      <c r="D329" s="19" t="s">
        <v>630</v>
      </c>
      <c r="E329" s="19">
        <v>130</v>
      </c>
      <c r="F329" s="19" t="s">
        <v>55</v>
      </c>
      <c r="G329" s="19">
        <v>80</v>
      </c>
      <c r="H329" s="19">
        <v>5</v>
      </c>
      <c r="I329" s="19">
        <v>25</v>
      </c>
      <c r="J329" s="19">
        <v>94</v>
      </c>
      <c r="K329" s="19">
        <v>260</v>
      </c>
      <c r="L329" s="19">
        <v>780</v>
      </c>
      <c r="M329" s="19" t="s">
        <v>80</v>
      </c>
      <c r="N329" s="19">
        <v>4000</v>
      </c>
      <c r="O329" s="19">
        <v>8000</v>
      </c>
      <c r="P329" s="19">
        <v>6700</v>
      </c>
      <c r="Q329" s="19" t="s">
        <v>57</v>
      </c>
      <c r="R329" s="19">
        <v>3350</v>
      </c>
      <c r="S329" s="19">
        <v>20000</v>
      </c>
      <c r="T329" s="19">
        <v>0.44</v>
      </c>
      <c r="U329" s="19">
        <v>9.5</v>
      </c>
      <c r="V329" s="19">
        <v>0.24</v>
      </c>
      <c r="W329" s="19">
        <v>63</v>
      </c>
      <c r="X329" s="93">
        <v>1079</v>
      </c>
      <c r="Y329">
        <f t="shared" si="13"/>
        <v>50</v>
      </c>
      <c r="Z329" t="b">
        <f>IF(N329/G329&gt;=Auswahlhilfe!$C$8,TRUE,FALSE)</f>
        <v>1</v>
      </c>
      <c r="AA329" t="b">
        <f>IF(K329&gt;Auswahlhilfe!$C$7,TRUE,FALSE)</f>
        <v>1</v>
      </c>
      <c r="AB329" t="b">
        <f>IF(Auswahlhilfe!$C$17=F329,TRUE,FALSE)</f>
        <v>0</v>
      </c>
      <c r="AC329" t="b">
        <f>IFERROR(IF(FIND("P2",PGOptionList!D329)&gt;0,TRUE),FALSE)</f>
        <v>0</v>
      </c>
      <c r="AD329" t="b">
        <f>IFERROR(IF(FIND("P1",PGOptionList!D329)&gt;0,TRUE),FALSE)</f>
        <v>1</v>
      </c>
      <c r="AE329" t="b">
        <f>IFERROR(IF(FIND("P0",PGOptionList!D329)&gt;0,TRUE),FALSE)</f>
        <v>0</v>
      </c>
      <c r="AF329" t="b">
        <f>IF(AND(Z329,AA329,AB329,AC329,IF(C329=Auswahlhilfe!$L$7,TRUE,FALSE)),D329,FALSE)</f>
        <v>0</v>
      </c>
      <c r="AG329" t="b">
        <f>IF(AND(Z329,AA329,AB329,AD329,IF(C329=Auswahlhilfe!$L$17,TRUE,FALSE)),D329,FALSE)</f>
        <v>0</v>
      </c>
      <c r="AH329" t="b">
        <f>IF(AND(Z329,AA329,AB329,AE329,IF(C329=Auswahlhilfe!$L$17,TRUE,FALSE)),D329,FALSE)</f>
        <v>0</v>
      </c>
      <c r="AI329" t="s">
        <v>4817</v>
      </c>
      <c r="AJ329" s="90" t="str">
        <f t="shared" si="14"/>
        <v>mailto:info@oxni.ch?subject=Anfrage TB-115-080-S1-P1</v>
      </c>
    </row>
    <row r="330" spans="2:36" x14ac:dyDescent="0.2">
      <c r="B330" s="78" t="str">
        <f t="shared" ref="B330:B393" si="15">IF(AF330=D330,"Economy",IF(AG330=D330,"Standard",IF(AH330=D330,"Präzision","")))</f>
        <v/>
      </c>
      <c r="C330" s="19" t="s">
        <v>54</v>
      </c>
      <c r="D330" s="19" t="s">
        <v>631</v>
      </c>
      <c r="E330" s="19">
        <v>130</v>
      </c>
      <c r="F330" s="19" t="s">
        <v>58</v>
      </c>
      <c r="G330" s="19">
        <v>80</v>
      </c>
      <c r="H330" s="19">
        <v>5</v>
      </c>
      <c r="I330" s="19">
        <v>25</v>
      </c>
      <c r="J330" s="19">
        <v>94</v>
      </c>
      <c r="K330" s="19">
        <v>260</v>
      </c>
      <c r="L330" s="19">
        <v>780</v>
      </c>
      <c r="M330" s="19" t="s">
        <v>80</v>
      </c>
      <c r="N330" s="19">
        <v>4000</v>
      </c>
      <c r="O330" s="19">
        <v>8000</v>
      </c>
      <c r="P330" s="19">
        <v>6700</v>
      </c>
      <c r="Q330" s="19" t="s">
        <v>57</v>
      </c>
      <c r="R330" s="19">
        <v>3350</v>
      </c>
      <c r="S330" s="19">
        <v>20000</v>
      </c>
      <c r="T330" s="19">
        <v>0.44</v>
      </c>
      <c r="U330" s="19">
        <v>9.5</v>
      </c>
      <c r="V330" s="19">
        <v>0.24</v>
      </c>
      <c r="W330" s="19">
        <v>63</v>
      </c>
      <c r="X330" s="93">
        <v>1079</v>
      </c>
      <c r="Y330">
        <f t="shared" ref="Y330:Y393" si="16">N330/G330</f>
        <v>50</v>
      </c>
      <c r="Z330" t="b">
        <f>IF(N330/G330&gt;=Auswahlhilfe!$C$8,TRUE,FALSE)</f>
        <v>1</v>
      </c>
      <c r="AA330" t="b">
        <f>IF(K330&gt;Auswahlhilfe!$C$7,TRUE,FALSE)</f>
        <v>1</v>
      </c>
      <c r="AB330" t="b">
        <f>IF(Auswahlhilfe!$C$17=F330,TRUE,FALSE)</f>
        <v>1</v>
      </c>
      <c r="AC330" t="b">
        <f>IFERROR(IF(FIND("P2",PGOptionList!D330)&gt;0,TRUE),FALSE)</f>
        <v>0</v>
      </c>
      <c r="AD330" t="b">
        <f>IFERROR(IF(FIND("P1",PGOptionList!D330)&gt;0,TRUE),FALSE)</f>
        <v>1</v>
      </c>
      <c r="AE330" t="b">
        <f>IFERROR(IF(FIND("P0",PGOptionList!D330)&gt;0,TRUE),FALSE)</f>
        <v>0</v>
      </c>
      <c r="AF330" t="b">
        <f>IF(AND(Z330,AA330,AB330,AC330,IF(C330=Auswahlhilfe!$L$7,TRUE,FALSE)),D330,FALSE)</f>
        <v>0</v>
      </c>
      <c r="AG330" t="b">
        <f>IF(AND(Z330,AA330,AB330,AD330,IF(C330=Auswahlhilfe!$L$17,TRUE,FALSE)),D330,FALSE)</f>
        <v>0</v>
      </c>
      <c r="AH330" t="b">
        <f>IF(AND(Z330,AA330,AB330,AE330,IF(C330=Auswahlhilfe!$L$17,TRUE,FALSE)),D330,FALSE)</f>
        <v>0</v>
      </c>
      <c r="AI330" t="s">
        <v>4818</v>
      </c>
      <c r="AJ330" s="90" t="str">
        <f t="shared" ref="AJ330:AJ393" si="17">IF(AI330="ja",HYPERLINK(_xlfn.CONCAT("https://shop.oxni.ch/de/shop/motoren/planetengetriebe/",LOWER(D330))),_xlfn.CONCAT("mailto:info@oxni.ch?subject=Anfrage ",D330))</f>
        <v>https://shop.oxni.ch/de/shop/motoren/planetengetriebe/tb-115-080-s2-p1</v>
      </c>
    </row>
    <row r="331" spans="2:36" x14ac:dyDescent="0.2">
      <c r="B331" s="78" t="str">
        <f t="shared" si="15"/>
        <v/>
      </c>
      <c r="C331" s="19" t="s">
        <v>54</v>
      </c>
      <c r="D331" s="19" t="s">
        <v>632</v>
      </c>
      <c r="E331" s="19">
        <v>130</v>
      </c>
      <c r="F331" s="19" t="s">
        <v>55</v>
      </c>
      <c r="G331" s="19">
        <v>80</v>
      </c>
      <c r="H331" s="19">
        <v>7</v>
      </c>
      <c r="I331" s="19">
        <v>25</v>
      </c>
      <c r="J331" s="19">
        <v>94</v>
      </c>
      <c r="K331" s="19">
        <v>260</v>
      </c>
      <c r="L331" s="19">
        <v>780</v>
      </c>
      <c r="M331" s="19" t="s">
        <v>80</v>
      </c>
      <c r="N331" s="19">
        <v>4000</v>
      </c>
      <c r="O331" s="19">
        <v>8000</v>
      </c>
      <c r="P331" s="19">
        <v>6700</v>
      </c>
      <c r="Q331" s="19" t="s">
        <v>57</v>
      </c>
      <c r="R331" s="19">
        <v>3350</v>
      </c>
      <c r="S331" s="19">
        <v>20000</v>
      </c>
      <c r="T331" s="19">
        <v>0.44</v>
      </c>
      <c r="U331" s="19">
        <v>9.5</v>
      </c>
      <c r="V331" s="19">
        <v>0.24</v>
      </c>
      <c r="W331" s="19">
        <v>63</v>
      </c>
      <c r="X331" s="93">
        <v>980</v>
      </c>
      <c r="Y331">
        <f t="shared" si="16"/>
        <v>50</v>
      </c>
      <c r="Z331" t="b">
        <f>IF(N331/G331&gt;=Auswahlhilfe!$C$8,TRUE,FALSE)</f>
        <v>1</v>
      </c>
      <c r="AA331" t="b">
        <f>IF(K331&gt;Auswahlhilfe!$C$7,TRUE,FALSE)</f>
        <v>1</v>
      </c>
      <c r="AB331" t="b">
        <f>IF(Auswahlhilfe!$C$17=F331,TRUE,FALSE)</f>
        <v>0</v>
      </c>
      <c r="AC331" t="b">
        <f>IFERROR(IF(FIND("P2",PGOptionList!D331)&gt;0,TRUE),FALSE)</f>
        <v>1</v>
      </c>
      <c r="AD331" t="b">
        <f>IFERROR(IF(FIND("P1",PGOptionList!D331)&gt;0,TRUE),FALSE)</f>
        <v>0</v>
      </c>
      <c r="AE331" t="b">
        <f>IFERROR(IF(FIND("P0",PGOptionList!D331)&gt;0,TRUE),FALSE)</f>
        <v>0</v>
      </c>
      <c r="AF331" t="b">
        <f>IF(AND(Z331,AA331,AB331,AC331,IF(C331=Auswahlhilfe!$L$7,TRUE,FALSE)),D331,FALSE)</f>
        <v>0</v>
      </c>
      <c r="AG331" t="b">
        <f>IF(AND(Z331,AA331,AB331,AD331,IF(C331=Auswahlhilfe!$L$17,TRUE,FALSE)),D331,FALSE)</f>
        <v>0</v>
      </c>
      <c r="AH331" t="b">
        <f>IF(AND(Z331,AA331,AB331,AE331,IF(C331=Auswahlhilfe!$L$17,TRUE,FALSE)),D331,FALSE)</f>
        <v>0</v>
      </c>
      <c r="AI331" t="s">
        <v>4817</v>
      </c>
      <c r="AJ331" s="90" t="str">
        <f t="shared" si="17"/>
        <v>mailto:info@oxni.ch?subject=Anfrage TB-115-080-S1-P2</v>
      </c>
    </row>
    <row r="332" spans="2:36" x14ac:dyDescent="0.2">
      <c r="B332" s="78" t="str">
        <f t="shared" si="15"/>
        <v/>
      </c>
      <c r="C332" s="19" t="s">
        <v>54</v>
      </c>
      <c r="D332" s="19" t="s">
        <v>633</v>
      </c>
      <c r="E332" s="19">
        <v>130</v>
      </c>
      <c r="F332" s="19" t="s">
        <v>58</v>
      </c>
      <c r="G332" s="19">
        <v>80</v>
      </c>
      <c r="H332" s="19">
        <v>7</v>
      </c>
      <c r="I332" s="19">
        <v>25</v>
      </c>
      <c r="J332" s="19">
        <v>94</v>
      </c>
      <c r="K332" s="19">
        <v>260</v>
      </c>
      <c r="L332" s="19">
        <v>780</v>
      </c>
      <c r="M332" s="19" t="s">
        <v>80</v>
      </c>
      <c r="N332" s="19">
        <v>4000</v>
      </c>
      <c r="O332" s="19">
        <v>8000</v>
      </c>
      <c r="P332" s="19">
        <v>6700</v>
      </c>
      <c r="Q332" s="19" t="s">
        <v>57</v>
      </c>
      <c r="R332" s="19">
        <v>3350</v>
      </c>
      <c r="S332" s="19">
        <v>20000</v>
      </c>
      <c r="T332" s="19">
        <v>0.44</v>
      </c>
      <c r="U332" s="19">
        <v>9.5</v>
      </c>
      <c r="V332" s="19">
        <v>0.24</v>
      </c>
      <c r="W332" s="19">
        <v>63</v>
      </c>
      <c r="X332" s="93">
        <v>980</v>
      </c>
      <c r="Y332">
        <f t="shared" si="16"/>
        <v>50</v>
      </c>
      <c r="Z332" t="b">
        <f>IF(N332/G332&gt;=Auswahlhilfe!$C$8,TRUE,FALSE)</f>
        <v>1</v>
      </c>
      <c r="AA332" t="b">
        <f>IF(K332&gt;Auswahlhilfe!$C$7,TRUE,FALSE)</f>
        <v>1</v>
      </c>
      <c r="AB332" t="b">
        <f>IF(Auswahlhilfe!$C$17=F332,TRUE,FALSE)</f>
        <v>1</v>
      </c>
      <c r="AC332" t="b">
        <f>IFERROR(IF(FIND("P2",PGOptionList!D332)&gt;0,TRUE),FALSE)</f>
        <v>1</v>
      </c>
      <c r="AD332" t="b">
        <f>IFERROR(IF(FIND("P1",PGOptionList!D332)&gt;0,TRUE),FALSE)</f>
        <v>0</v>
      </c>
      <c r="AE332" t="b">
        <f>IFERROR(IF(FIND("P0",PGOptionList!D332)&gt;0,TRUE),FALSE)</f>
        <v>0</v>
      </c>
      <c r="AF332" t="b">
        <f>IF(AND(Z332,AA332,AB332,AC332,IF(C332=Auswahlhilfe!$L$7,TRUE,FALSE)),D332,FALSE)</f>
        <v>0</v>
      </c>
      <c r="AG332" t="b">
        <f>IF(AND(Z332,AA332,AB332,AD332,IF(C332=Auswahlhilfe!$L$17,TRUE,FALSE)),D332,FALSE)</f>
        <v>0</v>
      </c>
      <c r="AH332" t="b">
        <f>IF(AND(Z332,AA332,AB332,AE332,IF(C332=Auswahlhilfe!$L$17,TRUE,FALSE)),D332,FALSE)</f>
        <v>0</v>
      </c>
      <c r="AI332" t="s">
        <v>4818</v>
      </c>
      <c r="AJ332" s="90" t="str">
        <f t="shared" si="17"/>
        <v>https://shop.oxni.ch/de/shop/motoren/planetengetriebe/tb-115-080-s2-p2</v>
      </c>
    </row>
    <row r="333" spans="2:36" x14ac:dyDescent="0.2">
      <c r="B333" s="78" t="str">
        <f t="shared" si="15"/>
        <v/>
      </c>
      <c r="C333" s="19" t="s">
        <v>54</v>
      </c>
      <c r="D333" s="19" t="s">
        <v>634</v>
      </c>
      <c r="E333" s="19">
        <v>130</v>
      </c>
      <c r="F333" s="19" t="s">
        <v>55</v>
      </c>
      <c r="G333" s="19">
        <v>70</v>
      </c>
      <c r="H333" s="19">
        <v>3</v>
      </c>
      <c r="I333" s="19">
        <v>25</v>
      </c>
      <c r="J333" s="19">
        <v>94</v>
      </c>
      <c r="K333" s="19">
        <v>300</v>
      </c>
      <c r="L333" s="19">
        <v>900</v>
      </c>
      <c r="M333" s="19" t="s">
        <v>79</v>
      </c>
      <c r="N333" s="19">
        <v>4000</v>
      </c>
      <c r="O333" s="19">
        <v>8000</v>
      </c>
      <c r="P333" s="19">
        <v>6700</v>
      </c>
      <c r="Q333" s="19" t="s">
        <v>57</v>
      </c>
      <c r="R333" s="19">
        <v>3350</v>
      </c>
      <c r="S333" s="19">
        <v>20000</v>
      </c>
      <c r="T333" s="19">
        <v>0.44</v>
      </c>
      <c r="U333" s="19">
        <v>9.5</v>
      </c>
      <c r="V333" s="19">
        <v>0.24</v>
      </c>
      <c r="W333" s="19">
        <v>63</v>
      </c>
      <c r="X333" s="93"/>
      <c r="Y333">
        <f t="shared" si="16"/>
        <v>57.142857142857146</v>
      </c>
      <c r="Z333" t="b">
        <f>IF(N333/G333&gt;=Auswahlhilfe!$C$8,TRUE,FALSE)</f>
        <v>1</v>
      </c>
      <c r="AA333" t="b">
        <f>IF(K333&gt;Auswahlhilfe!$C$7,TRUE,FALSE)</f>
        <v>1</v>
      </c>
      <c r="AB333" t="b">
        <f>IF(Auswahlhilfe!$C$17=F333,TRUE,FALSE)</f>
        <v>0</v>
      </c>
      <c r="AC333" t="b">
        <f>IFERROR(IF(FIND("P2",PGOptionList!D333)&gt;0,TRUE),FALSE)</f>
        <v>0</v>
      </c>
      <c r="AD333" t="b">
        <f>IFERROR(IF(FIND("P1",PGOptionList!D333)&gt;0,TRUE),FALSE)</f>
        <v>0</v>
      </c>
      <c r="AE333" t="b">
        <f>IFERROR(IF(FIND("P0",PGOptionList!D333)&gt;0,TRUE),FALSE)</f>
        <v>1</v>
      </c>
      <c r="AF333" t="b">
        <f>IF(AND(Z333,AA333,AB333,AC333,IF(C333=Auswahlhilfe!$L$7,TRUE,FALSE)),D333,FALSE)</f>
        <v>0</v>
      </c>
      <c r="AG333" t="b">
        <f>IF(AND(Z333,AA333,AB333,AD333,IF(C333=Auswahlhilfe!$L$17,TRUE,FALSE)),D333,FALSE)</f>
        <v>0</v>
      </c>
      <c r="AH333" t="b">
        <f>IF(AND(Z333,AA333,AB333,AE333,IF(C333=Auswahlhilfe!$L$17,TRUE,FALSE)),D333,FALSE)</f>
        <v>0</v>
      </c>
      <c r="AI333" t="s">
        <v>4817</v>
      </c>
      <c r="AJ333" s="90" t="str">
        <f t="shared" si="17"/>
        <v>mailto:info@oxni.ch?subject=Anfrage TB-115-070-S1-P0</v>
      </c>
    </row>
    <row r="334" spans="2:36" x14ac:dyDescent="0.2">
      <c r="B334" s="78" t="str">
        <f t="shared" si="15"/>
        <v/>
      </c>
      <c r="C334" s="19" t="s">
        <v>54</v>
      </c>
      <c r="D334" s="19" t="s">
        <v>635</v>
      </c>
      <c r="E334" s="19">
        <v>130</v>
      </c>
      <c r="F334" s="19" t="s">
        <v>58</v>
      </c>
      <c r="G334" s="19">
        <v>70</v>
      </c>
      <c r="H334" s="19">
        <v>3</v>
      </c>
      <c r="I334" s="19">
        <v>25</v>
      </c>
      <c r="J334" s="19">
        <v>94</v>
      </c>
      <c r="K334" s="19">
        <v>300</v>
      </c>
      <c r="L334" s="19">
        <v>900</v>
      </c>
      <c r="M334" s="19" t="s">
        <v>79</v>
      </c>
      <c r="N334" s="19">
        <v>4000</v>
      </c>
      <c r="O334" s="19">
        <v>8000</v>
      </c>
      <c r="P334" s="19">
        <v>6700</v>
      </c>
      <c r="Q334" s="19" t="s">
        <v>57</v>
      </c>
      <c r="R334" s="19">
        <v>3350</v>
      </c>
      <c r="S334" s="19">
        <v>20000</v>
      </c>
      <c r="T334" s="19">
        <v>0.44</v>
      </c>
      <c r="U334" s="19">
        <v>9.5</v>
      </c>
      <c r="V334" s="19">
        <v>0.24</v>
      </c>
      <c r="W334" s="19">
        <v>63</v>
      </c>
      <c r="X334" s="93"/>
      <c r="Y334">
        <f t="shared" si="16"/>
        <v>57.142857142857146</v>
      </c>
      <c r="Z334" t="b">
        <f>IF(N334/G334&gt;=Auswahlhilfe!$C$8,TRUE,FALSE)</f>
        <v>1</v>
      </c>
      <c r="AA334" t="b">
        <f>IF(K334&gt;Auswahlhilfe!$C$7,TRUE,FALSE)</f>
        <v>1</v>
      </c>
      <c r="AB334" t="b">
        <f>IF(Auswahlhilfe!$C$17=F334,TRUE,FALSE)</f>
        <v>1</v>
      </c>
      <c r="AC334" t="b">
        <f>IFERROR(IF(FIND("P2",PGOptionList!D334)&gt;0,TRUE),FALSE)</f>
        <v>0</v>
      </c>
      <c r="AD334" t="b">
        <f>IFERROR(IF(FIND("P1",PGOptionList!D334)&gt;0,TRUE),FALSE)</f>
        <v>0</v>
      </c>
      <c r="AE334" t="b">
        <f>IFERROR(IF(FIND("P0",PGOptionList!D334)&gt;0,TRUE),FALSE)</f>
        <v>1</v>
      </c>
      <c r="AF334" t="b">
        <f>IF(AND(Z334,AA334,AB334,AC334,IF(C334=Auswahlhilfe!$L$7,TRUE,FALSE)),D334,FALSE)</f>
        <v>0</v>
      </c>
      <c r="AG334" t="b">
        <f>IF(AND(Z334,AA334,AB334,AD334,IF(C334=Auswahlhilfe!$L$17,TRUE,FALSE)),D334,FALSE)</f>
        <v>0</v>
      </c>
      <c r="AH334" t="b">
        <f>IF(AND(Z334,AA334,AB334,AE334,IF(C334=Auswahlhilfe!$L$17,TRUE,FALSE)),D334,FALSE)</f>
        <v>0</v>
      </c>
      <c r="AI334" t="s">
        <v>4817</v>
      </c>
      <c r="AJ334" s="90" t="str">
        <f t="shared" si="17"/>
        <v>mailto:info@oxni.ch?subject=Anfrage TB-115-070-S2-P0</v>
      </c>
    </row>
    <row r="335" spans="2:36" x14ac:dyDescent="0.2">
      <c r="B335" s="78" t="str">
        <f t="shared" si="15"/>
        <v/>
      </c>
      <c r="C335" s="19" t="s">
        <v>54</v>
      </c>
      <c r="D335" s="19" t="s">
        <v>636</v>
      </c>
      <c r="E335" s="19">
        <v>130</v>
      </c>
      <c r="F335" s="19" t="s">
        <v>55</v>
      </c>
      <c r="G335" s="19">
        <v>70</v>
      </c>
      <c r="H335" s="19">
        <v>5</v>
      </c>
      <c r="I335" s="19">
        <v>25</v>
      </c>
      <c r="J335" s="19">
        <v>94</v>
      </c>
      <c r="K335" s="19">
        <v>300</v>
      </c>
      <c r="L335" s="19">
        <v>900</v>
      </c>
      <c r="M335" s="19" t="s">
        <v>79</v>
      </c>
      <c r="N335" s="19">
        <v>4000</v>
      </c>
      <c r="O335" s="19">
        <v>8000</v>
      </c>
      <c r="P335" s="19">
        <v>6700</v>
      </c>
      <c r="Q335" s="19" t="s">
        <v>57</v>
      </c>
      <c r="R335" s="19">
        <v>3350</v>
      </c>
      <c r="S335" s="19">
        <v>20000</v>
      </c>
      <c r="T335" s="19">
        <v>0.44</v>
      </c>
      <c r="U335" s="19">
        <v>9.5</v>
      </c>
      <c r="V335" s="19">
        <v>0.24</v>
      </c>
      <c r="W335" s="19">
        <v>63</v>
      </c>
      <c r="X335" s="93">
        <v>1079</v>
      </c>
      <c r="Y335">
        <f t="shared" si="16"/>
        <v>57.142857142857146</v>
      </c>
      <c r="Z335" t="b">
        <f>IF(N335/G335&gt;=Auswahlhilfe!$C$8,TRUE,FALSE)</f>
        <v>1</v>
      </c>
      <c r="AA335" t="b">
        <f>IF(K335&gt;Auswahlhilfe!$C$7,TRUE,FALSE)</f>
        <v>1</v>
      </c>
      <c r="AB335" t="b">
        <f>IF(Auswahlhilfe!$C$17=F335,TRUE,FALSE)</f>
        <v>0</v>
      </c>
      <c r="AC335" t="b">
        <f>IFERROR(IF(FIND("P2",PGOptionList!D335)&gt;0,TRUE),FALSE)</f>
        <v>0</v>
      </c>
      <c r="AD335" t="b">
        <f>IFERROR(IF(FIND("P1",PGOptionList!D335)&gt;0,TRUE),FALSE)</f>
        <v>1</v>
      </c>
      <c r="AE335" t="b">
        <f>IFERROR(IF(FIND("P0",PGOptionList!D335)&gt;0,TRUE),FALSE)</f>
        <v>0</v>
      </c>
      <c r="AF335" t="b">
        <f>IF(AND(Z335,AA335,AB335,AC335,IF(C335=Auswahlhilfe!$L$7,TRUE,FALSE)),D335,FALSE)</f>
        <v>0</v>
      </c>
      <c r="AG335" t="b">
        <f>IF(AND(Z335,AA335,AB335,AD335,IF(C335=Auswahlhilfe!$L$17,TRUE,FALSE)),D335,FALSE)</f>
        <v>0</v>
      </c>
      <c r="AH335" t="b">
        <f>IF(AND(Z335,AA335,AB335,AE335,IF(C335=Auswahlhilfe!$L$17,TRUE,FALSE)),D335,FALSE)</f>
        <v>0</v>
      </c>
      <c r="AI335" t="s">
        <v>4817</v>
      </c>
      <c r="AJ335" s="90" t="str">
        <f t="shared" si="17"/>
        <v>mailto:info@oxni.ch?subject=Anfrage TB-115-070-S1-P1</v>
      </c>
    </row>
    <row r="336" spans="2:36" x14ac:dyDescent="0.2">
      <c r="B336" s="78" t="str">
        <f t="shared" si="15"/>
        <v/>
      </c>
      <c r="C336" s="19" t="s">
        <v>54</v>
      </c>
      <c r="D336" s="19" t="s">
        <v>637</v>
      </c>
      <c r="E336" s="19">
        <v>130</v>
      </c>
      <c r="F336" s="19" t="s">
        <v>58</v>
      </c>
      <c r="G336" s="19">
        <v>70</v>
      </c>
      <c r="H336" s="19">
        <v>5</v>
      </c>
      <c r="I336" s="19">
        <v>25</v>
      </c>
      <c r="J336" s="19">
        <v>94</v>
      </c>
      <c r="K336" s="19">
        <v>300</v>
      </c>
      <c r="L336" s="19">
        <v>900</v>
      </c>
      <c r="M336" s="19" t="s">
        <v>79</v>
      </c>
      <c r="N336" s="19">
        <v>4000</v>
      </c>
      <c r="O336" s="19">
        <v>8000</v>
      </c>
      <c r="P336" s="19">
        <v>6700</v>
      </c>
      <c r="Q336" s="19" t="s">
        <v>57</v>
      </c>
      <c r="R336" s="19">
        <v>3350</v>
      </c>
      <c r="S336" s="19">
        <v>20000</v>
      </c>
      <c r="T336" s="19">
        <v>0.44</v>
      </c>
      <c r="U336" s="19">
        <v>9.5</v>
      </c>
      <c r="V336" s="19">
        <v>0.24</v>
      </c>
      <c r="W336" s="19">
        <v>63</v>
      </c>
      <c r="X336" s="93">
        <v>1079</v>
      </c>
      <c r="Y336">
        <f t="shared" si="16"/>
        <v>57.142857142857146</v>
      </c>
      <c r="Z336" t="b">
        <f>IF(N336/G336&gt;=Auswahlhilfe!$C$8,TRUE,FALSE)</f>
        <v>1</v>
      </c>
      <c r="AA336" t="b">
        <f>IF(K336&gt;Auswahlhilfe!$C$7,TRUE,FALSE)</f>
        <v>1</v>
      </c>
      <c r="AB336" t="b">
        <f>IF(Auswahlhilfe!$C$17=F336,TRUE,FALSE)</f>
        <v>1</v>
      </c>
      <c r="AC336" t="b">
        <f>IFERROR(IF(FIND("P2",PGOptionList!D336)&gt;0,TRUE),FALSE)</f>
        <v>0</v>
      </c>
      <c r="AD336" t="b">
        <f>IFERROR(IF(FIND("P1",PGOptionList!D336)&gt;0,TRUE),FALSE)</f>
        <v>1</v>
      </c>
      <c r="AE336" t="b">
        <f>IFERROR(IF(FIND("P0",PGOptionList!D336)&gt;0,TRUE),FALSE)</f>
        <v>0</v>
      </c>
      <c r="AF336" t="b">
        <f>IF(AND(Z336,AA336,AB336,AC336,IF(C336=Auswahlhilfe!$L$7,TRUE,FALSE)),D336,FALSE)</f>
        <v>0</v>
      </c>
      <c r="AG336" t="b">
        <f>IF(AND(Z336,AA336,AB336,AD336,IF(C336=Auswahlhilfe!$L$17,TRUE,FALSE)),D336,FALSE)</f>
        <v>0</v>
      </c>
      <c r="AH336" t="b">
        <f>IF(AND(Z336,AA336,AB336,AE336,IF(C336=Auswahlhilfe!$L$17,TRUE,FALSE)),D336,FALSE)</f>
        <v>0</v>
      </c>
      <c r="AI336" t="s">
        <v>4818</v>
      </c>
      <c r="AJ336" s="90" t="str">
        <f t="shared" si="17"/>
        <v>https://shop.oxni.ch/de/shop/motoren/planetengetriebe/tb-115-070-s2-p1</v>
      </c>
    </row>
    <row r="337" spans="2:36" x14ac:dyDescent="0.2">
      <c r="B337" s="78" t="str">
        <f t="shared" si="15"/>
        <v/>
      </c>
      <c r="C337" s="19" t="s">
        <v>54</v>
      </c>
      <c r="D337" s="19" t="s">
        <v>638</v>
      </c>
      <c r="E337" s="19">
        <v>130</v>
      </c>
      <c r="F337" s="19" t="s">
        <v>55</v>
      </c>
      <c r="G337" s="19">
        <v>70</v>
      </c>
      <c r="H337" s="19">
        <v>7</v>
      </c>
      <c r="I337" s="19">
        <v>25</v>
      </c>
      <c r="J337" s="19">
        <v>94</v>
      </c>
      <c r="K337" s="19">
        <v>300</v>
      </c>
      <c r="L337" s="19">
        <v>900</v>
      </c>
      <c r="M337" s="19" t="s">
        <v>79</v>
      </c>
      <c r="N337" s="19">
        <v>4000</v>
      </c>
      <c r="O337" s="19">
        <v>8000</v>
      </c>
      <c r="P337" s="19">
        <v>6700</v>
      </c>
      <c r="Q337" s="19" t="s">
        <v>57</v>
      </c>
      <c r="R337" s="19">
        <v>3350</v>
      </c>
      <c r="S337" s="19">
        <v>20000</v>
      </c>
      <c r="T337" s="19">
        <v>0.44</v>
      </c>
      <c r="U337" s="19">
        <v>9.5</v>
      </c>
      <c r="V337" s="19">
        <v>0.24</v>
      </c>
      <c r="W337" s="19">
        <v>63</v>
      </c>
      <c r="X337" s="93">
        <v>980</v>
      </c>
      <c r="Y337">
        <f t="shared" si="16"/>
        <v>57.142857142857146</v>
      </c>
      <c r="Z337" t="b">
        <f>IF(N337/G337&gt;=Auswahlhilfe!$C$8,TRUE,FALSE)</f>
        <v>1</v>
      </c>
      <c r="AA337" t="b">
        <f>IF(K337&gt;Auswahlhilfe!$C$7,TRUE,FALSE)</f>
        <v>1</v>
      </c>
      <c r="AB337" t="b">
        <f>IF(Auswahlhilfe!$C$17=F337,TRUE,FALSE)</f>
        <v>0</v>
      </c>
      <c r="AC337" t="b">
        <f>IFERROR(IF(FIND("P2",PGOptionList!D337)&gt;0,TRUE),FALSE)</f>
        <v>1</v>
      </c>
      <c r="AD337" t="b">
        <f>IFERROR(IF(FIND("P1",PGOptionList!D337)&gt;0,TRUE),FALSE)</f>
        <v>0</v>
      </c>
      <c r="AE337" t="b">
        <f>IFERROR(IF(FIND("P0",PGOptionList!D337)&gt;0,TRUE),FALSE)</f>
        <v>0</v>
      </c>
      <c r="AF337" t="b">
        <f>IF(AND(Z337,AA337,AB337,AC337,IF(C337=Auswahlhilfe!$L$7,TRUE,FALSE)),D337,FALSE)</f>
        <v>0</v>
      </c>
      <c r="AG337" t="b">
        <f>IF(AND(Z337,AA337,AB337,AD337,IF(C337=Auswahlhilfe!$L$17,TRUE,FALSE)),D337,FALSE)</f>
        <v>0</v>
      </c>
      <c r="AH337" t="b">
        <f>IF(AND(Z337,AA337,AB337,AE337,IF(C337=Auswahlhilfe!$L$17,TRUE,FALSE)),D337,FALSE)</f>
        <v>0</v>
      </c>
      <c r="AI337" t="s">
        <v>4817</v>
      </c>
      <c r="AJ337" s="90" t="str">
        <f t="shared" si="17"/>
        <v>mailto:info@oxni.ch?subject=Anfrage TB-115-070-S1-P2</v>
      </c>
    </row>
    <row r="338" spans="2:36" x14ac:dyDescent="0.2">
      <c r="B338" s="78" t="str">
        <f t="shared" si="15"/>
        <v/>
      </c>
      <c r="C338" s="19" t="s">
        <v>54</v>
      </c>
      <c r="D338" s="19" t="s">
        <v>639</v>
      </c>
      <c r="E338" s="19">
        <v>130</v>
      </c>
      <c r="F338" s="19" t="s">
        <v>58</v>
      </c>
      <c r="G338" s="19">
        <v>70</v>
      </c>
      <c r="H338" s="19">
        <v>7</v>
      </c>
      <c r="I338" s="19">
        <v>25</v>
      </c>
      <c r="J338" s="19">
        <v>94</v>
      </c>
      <c r="K338" s="19">
        <v>300</v>
      </c>
      <c r="L338" s="19">
        <v>900</v>
      </c>
      <c r="M338" s="19" t="s">
        <v>79</v>
      </c>
      <c r="N338" s="19">
        <v>4000</v>
      </c>
      <c r="O338" s="19">
        <v>8000</v>
      </c>
      <c r="P338" s="19">
        <v>6700</v>
      </c>
      <c r="Q338" s="19" t="s">
        <v>57</v>
      </c>
      <c r="R338" s="19">
        <v>3350</v>
      </c>
      <c r="S338" s="19">
        <v>20000</v>
      </c>
      <c r="T338" s="19">
        <v>0.44</v>
      </c>
      <c r="U338" s="19">
        <v>9.5</v>
      </c>
      <c r="V338" s="19">
        <v>0.24</v>
      </c>
      <c r="W338" s="19">
        <v>63</v>
      </c>
      <c r="X338" s="93">
        <v>980</v>
      </c>
      <c r="Y338">
        <f t="shared" si="16"/>
        <v>57.142857142857146</v>
      </c>
      <c r="Z338" t="b">
        <f>IF(N338/G338&gt;=Auswahlhilfe!$C$8,TRUE,FALSE)</f>
        <v>1</v>
      </c>
      <c r="AA338" t="b">
        <f>IF(K338&gt;Auswahlhilfe!$C$7,TRUE,FALSE)</f>
        <v>1</v>
      </c>
      <c r="AB338" t="b">
        <f>IF(Auswahlhilfe!$C$17=F338,TRUE,FALSE)</f>
        <v>1</v>
      </c>
      <c r="AC338" t="b">
        <f>IFERROR(IF(FIND("P2",PGOptionList!D338)&gt;0,TRUE),FALSE)</f>
        <v>1</v>
      </c>
      <c r="AD338" t="b">
        <f>IFERROR(IF(FIND("P1",PGOptionList!D338)&gt;0,TRUE),FALSE)</f>
        <v>0</v>
      </c>
      <c r="AE338" t="b">
        <f>IFERROR(IF(FIND("P0",PGOptionList!D338)&gt;0,TRUE),FALSE)</f>
        <v>0</v>
      </c>
      <c r="AF338" t="b">
        <f>IF(AND(Z338,AA338,AB338,AC338,IF(C338=Auswahlhilfe!$L$7,TRUE,FALSE)),D338,FALSE)</f>
        <v>0</v>
      </c>
      <c r="AG338" t="b">
        <f>IF(AND(Z338,AA338,AB338,AD338,IF(C338=Auswahlhilfe!$L$17,TRUE,FALSE)),D338,FALSE)</f>
        <v>0</v>
      </c>
      <c r="AH338" t="b">
        <f>IF(AND(Z338,AA338,AB338,AE338,IF(C338=Auswahlhilfe!$L$17,TRUE,FALSE)),D338,FALSE)</f>
        <v>0</v>
      </c>
      <c r="AI338" t="s">
        <v>4818</v>
      </c>
      <c r="AJ338" s="90" t="str">
        <f t="shared" si="17"/>
        <v>https://shop.oxni.ch/de/shop/motoren/planetengetriebe/tb-115-070-s2-p2</v>
      </c>
    </row>
    <row r="339" spans="2:36" x14ac:dyDescent="0.2">
      <c r="B339" s="78" t="str">
        <f t="shared" si="15"/>
        <v/>
      </c>
      <c r="C339" s="19" t="s">
        <v>54</v>
      </c>
      <c r="D339" s="19" t="s">
        <v>640</v>
      </c>
      <c r="E339" s="19">
        <v>130</v>
      </c>
      <c r="F339" s="19" t="s">
        <v>55</v>
      </c>
      <c r="G339" s="19">
        <v>60</v>
      </c>
      <c r="H339" s="19">
        <v>3</v>
      </c>
      <c r="I339" s="19">
        <v>25</v>
      </c>
      <c r="J339" s="19">
        <v>94</v>
      </c>
      <c r="K339" s="19">
        <v>310</v>
      </c>
      <c r="L339" s="19">
        <v>930</v>
      </c>
      <c r="M339" s="19" t="s">
        <v>78</v>
      </c>
      <c r="N339" s="19">
        <v>4000</v>
      </c>
      <c r="O339" s="19">
        <v>8000</v>
      </c>
      <c r="P339" s="19">
        <v>6700</v>
      </c>
      <c r="Q339" s="19" t="s">
        <v>57</v>
      </c>
      <c r="R339" s="19">
        <v>3350</v>
      </c>
      <c r="S339" s="19">
        <v>20000</v>
      </c>
      <c r="T339" s="19">
        <v>0.44</v>
      </c>
      <c r="U339" s="19">
        <v>9.5</v>
      </c>
      <c r="V339" s="19">
        <v>0.24</v>
      </c>
      <c r="W339" s="19">
        <v>63</v>
      </c>
      <c r="X339" s="93"/>
      <c r="Y339">
        <f t="shared" si="16"/>
        <v>66.666666666666671</v>
      </c>
      <c r="Z339" t="b">
        <f>IF(N339/G339&gt;=Auswahlhilfe!$C$8,TRUE,FALSE)</f>
        <v>1</v>
      </c>
      <c r="AA339" t="b">
        <f>IF(K339&gt;Auswahlhilfe!$C$7,TRUE,FALSE)</f>
        <v>1</v>
      </c>
      <c r="AB339" t="b">
        <f>IF(Auswahlhilfe!$C$17=F339,TRUE,FALSE)</f>
        <v>0</v>
      </c>
      <c r="AC339" t="b">
        <f>IFERROR(IF(FIND("P2",PGOptionList!D339)&gt;0,TRUE),FALSE)</f>
        <v>0</v>
      </c>
      <c r="AD339" t="b">
        <f>IFERROR(IF(FIND("P1",PGOptionList!D339)&gt;0,TRUE),FALSE)</f>
        <v>0</v>
      </c>
      <c r="AE339" t="b">
        <f>IFERROR(IF(FIND("P0",PGOptionList!D339)&gt;0,TRUE),FALSE)</f>
        <v>1</v>
      </c>
      <c r="AF339" t="b">
        <f>IF(AND(Z339,AA339,AB339,AC339,IF(C339=Auswahlhilfe!$L$7,TRUE,FALSE)),D339,FALSE)</f>
        <v>0</v>
      </c>
      <c r="AG339" t="b">
        <f>IF(AND(Z339,AA339,AB339,AD339,IF(C339=Auswahlhilfe!$L$17,TRUE,FALSE)),D339,FALSE)</f>
        <v>0</v>
      </c>
      <c r="AH339" t="b">
        <f>IF(AND(Z339,AA339,AB339,AE339,IF(C339=Auswahlhilfe!$L$17,TRUE,FALSE)),D339,FALSE)</f>
        <v>0</v>
      </c>
      <c r="AI339" t="s">
        <v>4817</v>
      </c>
      <c r="AJ339" s="90" t="str">
        <f t="shared" si="17"/>
        <v>mailto:info@oxni.ch?subject=Anfrage TB-115-060-S1-P0</v>
      </c>
    </row>
    <row r="340" spans="2:36" x14ac:dyDescent="0.2">
      <c r="B340" s="78" t="str">
        <f t="shared" si="15"/>
        <v/>
      </c>
      <c r="C340" s="19" t="s">
        <v>54</v>
      </c>
      <c r="D340" s="19" t="s">
        <v>641</v>
      </c>
      <c r="E340" s="19">
        <v>130</v>
      </c>
      <c r="F340" s="19" t="s">
        <v>58</v>
      </c>
      <c r="G340" s="19">
        <v>60</v>
      </c>
      <c r="H340" s="19">
        <v>3</v>
      </c>
      <c r="I340" s="19">
        <v>25</v>
      </c>
      <c r="J340" s="19">
        <v>94</v>
      </c>
      <c r="K340" s="19">
        <v>310</v>
      </c>
      <c r="L340" s="19">
        <v>930</v>
      </c>
      <c r="M340" s="19" t="s">
        <v>78</v>
      </c>
      <c r="N340" s="19">
        <v>4000</v>
      </c>
      <c r="O340" s="19">
        <v>8000</v>
      </c>
      <c r="P340" s="19">
        <v>6700</v>
      </c>
      <c r="Q340" s="19" t="s">
        <v>57</v>
      </c>
      <c r="R340" s="19">
        <v>3350</v>
      </c>
      <c r="S340" s="19">
        <v>20000</v>
      </c>
      <c r="T340" s="19">
        <v>0.44</v>
      </c>
      <c r="U340" s="19">
        <v>9.5</v>
      </c>
      <c r="V340" s="19">
        <v>0.24</v>
      </c>
      <c r="W340" s="19">
        <v>63</v>
      </c>
      <c r="X340" s="93"/>
      <c r="Y340">
        <f t="shared" si="16"/>
        <v>66.666666666666671</v>
      </c>
      <c r="Z340" t="b">
        <f>IF(N340/G340&gt;=Auswahlhilfe!$C$8,TRUE,FALSE)</f>
        <v>1</v>
      </c>
      <c r="AA340" t="b">
        <f>IF(K340&gt;Auswahlhilfe!$C$7,TRUE,FALSE)</f>
        <v>1</v>
      </c>
      <c r="AB340" t="b">
        <f>IF(Auswahlhilfe!$C$17=F340,TRUE,FALSE)</f>
        <v>1</v>
      </c>
      <c r="AC340" t="b">
        <f>IFERROR(IF(FIND("P2",PGOptionList!D340)&gt;0,TRUE),FALSE)</f>
        <v>0</v>
      </c>
      <c r="AD340" t="b">
        <f>IFERROR(IF(FIND("P1",PGOptionList!D340)&gt;0,TRUE),FALSE)</f>
        <v>0</v>
      </c>
      <c r="AE340" t="b">
        <f>IFERROR(IF(FIND("P0",PGOptionList!D340)&gt;0,TRUE),FALSE)</f>
        <v>1</v>
      </c>
      <c r="AF340" t="b">
        <f>IF(AND(Z340,AA340,AB340,AC340,IF(C340=Auswahlhilfe!$L$7,TRUE,FALSE)),D340,FALSE)</f>
        <v>0</v>
      </c>
      <c r="AG340" t="b">
        <f>IF(AND(Z340,AA340,AB340,AD340,IF(C340=Auswahlhilfe!$L$17,TRUE,FALSE)),D340,FALSE)</f>
        <v>0</v>
      </c>
      <c r="AH340" t="b">
        <f>IF(AND(Z340,AA340,AB340,AE340,IF(C340=Auswahlhilfe!$L$17,TRUE,FALSE)),D340,FALSE)</f>
        <v>0</v>
      </c>
      <c r="AI340" t="s">
        <v>4817</v>
      </c>
      <c r="AJ340" s="90" t="str">
        <f t="shared" si="17"/>
        <v>mailto:info@oxni.ch?subject=Anfrage TB-115-060-S2-P0</v>
      </c>
    </row>
    <row r="341" spans="2:36" x14ac:dyDescent="0.2">
      <c r="B341" s="78" t="str">
        <f t="shared" si="15"/>
        <v/>
      </c>
      <c r="C341" s="19" t="s">
        <v>54</v>
      </c>
      <c r="D341" s="19" t="s">
        <v>642</v>
      </c>
      <c r="E341" s="19">
        <v>130</v>
      </c>
      <c r="F341" s="19" t="s">
        <v>55</v>
      </c>
      <c r="G341" s="19">
        <v>60</v>
      </c>
      <c r="H341" s="19">
        <v>5</v>
      </c>
      <c r="I341" s="19">
        <v>25</v>
      </c>
      <c r="J341" s="19">
        <v>94</v>
      </c>
      <c r="K341" s="19">
        <v>310</v>
      </c>
      <c r="L341" s="19">
        <v>930</v>
      </c>
      <c r="M341" s="19" t="s">
        <v>78</v>
      </c>
      <c r="N341" s="19">
        <v>4000</v>
      </c>
      <c r="O341" s="19">
        <v>8000</v>
      </c>
      <c r="P341" s="19">
        <v>6700</v>
      </c>
      <c r="Q341" s="19" t="s">
        <v>57</v>
      </c>
      <c r="R341" s="19">
        <v>3350</v>
      </c>
      <c r="S341" s="19">
        <v>20000</v>
      </c>
      <c r="T341" s="19">
        <v>0.44</v>
      </c>
      <c r="U341" s="19">
        <v>9.5</v>
      </c>
      <c r="V341" s="19">
        <v>0.24</v>
      </c>
      <c r="W341" s="19">
        <v>63</v>
      </c>
      <c r="X341" s="93">
        <v>1079</v>
      </c>
      <c r="Y341">
        <f t="shared" si="16"/>
        <v>66.666666666666671</v>
      </c>
      <c r="Z341" t="b">
        <f>IF(N341/G341&gt;=Auswahlhilfe!$C$8,TRUE,FALSE)</f>
        <v>1</v>
      </c>
      <c r="AA341" t="b">
        <f>IF(K341&gt;Auswahlhilfe!$C$7,TRUE,FALSE)</f>
        <v>1</v>
      </c>
      <c r="AB341" t="b">
        <f>IF(Auswahlhilfe!$C$17=F341,TRUE,FALSE)</f>
        <v>0</v>
      </c>
      <c r="AC341" t="b">
        <f>IFERROR(IF(FIND("P2",PGOptionList!D341)&gt;0,TRUE),FALSE)</f>
        <v>0</v>
      </c>
      <c r="AD341" t="b">
        <f>IFERROR(IF(FIND("P1",PGOptionList!D341)&gt;0,TRUE),FALSE)</f>
        <v>1</v>
      </c>
      <c r="AE341" t="b">
        <f>IFERROR(IF(FIND("P0",PGOptionList!D341)&gt;0,TRUE),FALSE)</f>
        <v>0</v>
      </c>
      <c r="AF341" t="b">
        <f>IF(AND(Z341,AA341,AB341,AC341,IF(C341=Auswahlhilfe!$L$7,TRUE,FALSE)),D341,FALSE)</f>
        <v>0</v>
      </c>
      <c r="AG341" t="b">
        <f>IF(AND(Z341,AA341,AB341,AD341,IF(C341=Auswahlhilfe!$L$17,TRUE,FALSE)),D341,FALSE)</f>
        <v>0</v>
      </c>
      <c r="AH341" t="b">
        <f>IF(AND(Z341,AA341,AB341,AE341,IF(C341=Auswahlhilfe!$L$17,TRUE,FALSE)),D341,FALSE)</f>
        <v>0</v>
      </c>
      <c r="AI341" t="s">
        <v>4817</v>
      </c>
      <c r="AJ341" s="90" t="str">
        <f t="shared" si="17"/>
        <v>mailto:info@oxni.ch?subject=Anfrage TB-115-060-S1-P1</v>
      </c>
    </row>
    <row r="342" spans="2:36" x14ac:dyDescent="0.2">
      <c r="B342" s="78" t="str">
        <f t="shared" si="15"/>
        <v/>
      </c>
      <c r="C342" s="19" t="s">
        <v>54</v>
      </c>
      <c r="D342" s="19" t="s">
        <v>643</v>
      </c>
      <c r="E342" s="19">
        <v>130</v>
      </c>
      <c r="F342" s="19" t="s">
        <v>58</v>
      </c>
      <c r="G342" s="19">
        <v>60</v>
      </c>
      <c r="H342" s="19">
        <v>5</v>
      </c>
      <c r="I342" s="19">
        <v>25</v>
      </c>
      <c r="J342" s="19">
        <v>94</v>
      </c>
      <c r="K342" s="19">
        <v>310</v>
      </c>
      <c r="L342" s="19">
        <v>930</v>
      </c>
      <c r="M342" s="19" t="s">
        <v>78</v>
      </c>
      <c r="N342" s="19">
        <v>4000</v>
      </c>
      <c r="O342" s="19">
        <v>8000</v>
      </c>
      <c r="P342" s="19">
        <v>6700</v>
      </c>
      <c r="Q342" s="19" t="s">
        <v>57</v>
      </c>
      <c r="R342" s="19">
        <v>3350</v>
      </c>
      <c r="S342" s="19">
        <v>20000</v>
      </c>
      <c r="T342" s="19">
        <v>0.44</v>
      </c>
      <c r="U342" s="19">
        <v>9.5</v>
      </c>
      <c r="V342" s="19">
        <v>0.24</v>
      </c>
      <c r="W342" s="19">
        <v>63</v>
      </c>
      <c r="X342" s="93">
        <v>1079</v>
      </c>
      <c r="Y342">
        <f t="shared" si="16"/>
        <v>66.666666666666671</v>
      </c>
      <c r="Z342" t="b">
        <f>IF(N342/G342&gt;=Auswahlhilfe!$C$8,TRUE,FALSE)</f>
        <v>1</v>
      </c>
      <c r="AA342" t="b">
        <f>IF(K342&gt;Auswahlhilfe!$C$7,TRUE,FALSE)</f>
        <v>1</v>
      </c>
      <c r="AB342" t="b">
        <f>IF(Auswahlhilfe!$C$17=F342,TRUE,FALSE)</f>
        <v>1</v>
      </c>
      <c r="AC342" t="b">
        <f>IFERROR(IF(FIND("P2",PGOptionList!D342)&gt;0,TRUE),FALSE)</f>
        <v>0</v>
      </c>
      <c r="AD342" t="b">
        <f>IFERROR(IF(FIND("P1",PGOptionList!D342)&gt;0,TRUE),FALSE)</f>
        <v>1</v>
      </c>
      <c r="AE342" t="b">
        <f>IFERROR(IF(FIND("P0",PGOptionList!D342)&gt;0,TRUE),FALSE)</f>
        <v>0</v>
      </c>
      <c r="AF342" t="b">
        <f>IF(AND(Z342,AA342,AB342,AC342,IF(C342=Auswahlhilfe!$L$7,TRUE,FALSE)),D342,FALSE)</f>
        <v>0</v>
      </c>
      <c r="AG342" t="b">
        <f>IF(AND(Z342,AA342,AB342,AD342,IF(C342=Auswahlhilfe!$L$17,TRUE,FALSE)),D342,FALSE)</f>
        <v>0</v>
      </c>
      <c r="AH342" t="b">
        <f>IF(AND(Z342,AA342,AB342,AE342,IF(C342=Auswahlhilfe!$L$17,TRUE,FALSE)),D342,FALSE)</f>
        <v>0</v>
      </c>
      <c r="AI342" t="s">
        <v>4818</v>
      </c>
      <c r="AJ342" s="90" t="str">
        <f t="shared" si="17"/>
        <v>https://shop.oxni.ch/de/shop/motoren/planetengetriebe/tb-115-060-s2-p1</v>
      </c>
    </row>
    <row r="343" spans="2:36" x14ac:dyDescent="0.2">
      <c r="B343" s="78" t="str">
        <f t="shared" si="15"/>
        <v/>
      </c>
      <c r="C343" s="19" t="s">
        <v>54</v>
      </c>
      <c r="D343" s="19" t="s">
        <v>644</v>
      </c>
      <c r="E343" s="19">
        <v>130</v>
      </c>
      <c r="F343" s="19" t="s">
        <v>55</v>
      </c>
      <c r="G343" s="19">
        <v>60</v>
      </c>
      <c r="H343" s="19">
        <v>7</v>
      </c>
      <c r="I343" s="19">
        <v>25</v>
      </c>
      <c r="J343" s="19">
        <v>94</v>
      </c>
      <c r="K343" s="19">
        <v>310</v>
      </c>
      <c r="L343" s="19">
        <v>930</v>
      </c>
      <c r="M343" s="19" t="s">
        <v>78</v>
      </c>
      <c r="N343" s="19">
        <v>4000</v>
      </c>
      <c r="O343" s="19">
        <v>8000</v>
      </c>
      <c r="P343" s="19">
        <v>6700</v>
      </c>
      <c r="Q343" s="19" t="s">
        <v>57</v>
      </c>
      <c r="R343" s="19">
        <v>3350</v>
      </c>
      <c r="S343" s="19">
        <v>20000</v>
      </c>
      <c r="T343" s="19">
        <v>0.44</v>
      </c>
      <c r="U343" s="19">
        <v>9.5</v>
      </c>
      <c r="V343" s="19">
        <v>0.24</v>
      </c>
      <c r="W343" s="19">
        <v>63</v>
      </c>
      <c r="X343" s="93">
        <v>980</v>
      </c>
      <c r="Y343">
        <f t="shared" si="16"/>
        <v>66.666666666666671</v>
      </c>
      <c r="Z343" t="b">
        <f>IF(N343/G343&gt;=Auswahlhilfe!$C$8,TRUE,FALSE)</f>
        <v>1</v>
      </c>
      <c r="AA343" t="b">
        <f>IF(K343&gt;Auswahlhilfe!$C$7,TRUE,FALSE)</f>
        <v>1</v>
      </c>
      <c r="AB343" t="b">
        <f>IF(Auswahlhilfe!$C$17=F343,TRUE,FALSE)</f>
        <v>0</v>
      </c>
      <c r="AC343" t="b">
        <f>IFERROR(IF(FIND("P2",PGOptionList!D343)&gt;0,TRUE),FALSE)</f>
        <v>1</v>
      </c>
      <c r="AD343" t="b">
        <f>IFERROR(IF(FIND("P1",PGOptionList!D343)&gt;0,TRUE),FALSE)</f>
        <v>0</v>
      </c>
      <c r="AE343" t="b">
        <f>IFERROR(IF(FIND("P0",PGOptionList!D343)&gt;0,TRUE),FALSE)</f>
        <v>0</v>
      </c>
      <c r="AF343" t="b">
        <f>IF(AND(Z343,AA343,AB343,AC343,IF(C343=Auswahlhilfe!$L$7,TRUE,FALSE)),D343,FALSE)</f>
        <v>0</v>
      </c>
      <c r="AG343" t="b">
        <f>IF(AND(Z343,AA343,AB343,AD343,IF(C343=Auswahlhilfe!$L$17,TRUE,FALSE)),D343,FALSE)</f>
        <v>0</v>
      </c>
      <c r="AH343" t="b">
        <f>IF(AND(Z343,AA343,AB343,AE343,IF(C343=Auswahlhilfe!$L$17,TRUE,FALSE)),D343,FALSE)</f>
        <v>0</v>
      </c>
      <c r="AI343" t="s">
        <v>4817</v>
      </c>
      <c r="AJ343" s="90" t="str">
        <f t="shared" si="17"/>
        <v>mailto:info@oxni.ch?subject=Anfrage TB-115-060-S1-P2</v>
      </c>
    </row>
    <row r="344" spans="2:36" x14ac:dyDescent="0.2">
      <c r="B344" s="78" t="str">
        <f t="shared" si="15"/>
        <v/>
      </c>
      <c r="C344" s="19" t="s">
        <v>54</v>
      </c>
      <c r="D344" s="19" t="s">
        <v>645</v>
      </c>
      <c r="E344" s="19">
        <v>130</v>
      </c>
      <c r="F344" s="19" t="s">
        <v>58</v>
      </c>
      <c r="G344" s="19">
        <v>60</v>
      </c>
      <c r="H344" s="19">
        <v>7</v>
      </c>
      <c r="I344" s="19">
        <v>25</v>
      </c>
      <c r="J344" s="19">
        <v>94</v>
      </c>
      <c r="K344" s="19">
        <v>310</v>
      </c>
      <c r="L344" s="19">
        <v>930</v>
      </c>
      <c r="M344" s="19" t="s">
        <v>78</v>
      </c>
      <c r="N344" s="19">
        <v>4000</v>
      </c>
      <c r="O344" s="19">
        <v>8000</v>
      </c>
      <c r="P344" s="19">
        <v>6700</v>
      </c>
      <c r="Q344" s="19" t="s">
        <v>57</v>
      </c>
      <c r="R344" s="19">
        <v>3350</v>
      </c>
      <c r="S344" s="19">
        <v>20000</v>
      </c>
      <c r="T344" s="19">
        <v>0.44</v>
      </c>
      <c r="U344" s="19">
        <v>9.5</v>
      </c>
      <c r="V344" s="19">
        <v>0.24</v>
      </c>
      <c r="W344" s="19">
        <v>63</v>
      </c>
      <c r="X344" s="93">
        <v>980</v>
      </c>
      <c r="Y344">
        <f t="shared" si="16"/>
        <v>66.666666666666671</v>
      </c>
      <c r="Z344" t="b">
        <f>IF(N344/G344&gt;=Auswahlhilfe!$C$8,TRUE,FALSE)</f>
        <v>1</v>
      </c>
      <c r="AA344" t="b">
        <f>IF(K344&gt;Auswahlhilfe!$C$7,TRUE,FALSE)</f>
        <v>1</v>
      </c>
      <c r="AB344" t="b">
        <f>IF(Auswahlhilfe!$C$17=F344,TRUE,FALSE)</f>
        <v>1</v>
      </c>
      <c r="AC344" t="b">
        <f>IFERROR(IF(FIND("P2",PGOptionList!D344)&gt;0,TRUE),FALSE)</f>
        <v>1</v>
      </c>
      <c r="AD344" t="b">
        <f>IFERROR(IF(FIND("P1",PGOptionList!D344)&gt;0,TRUE),FALSE)</f>
        <v>0</v>
      </c>
      <c r="AE344" t="b">
        <f>IFERROR(IF(FIND("P0",PGOptionList!D344)&gt;0,TRUE),FALSE)</f>
        <v>0</v>
      </c>
      <c r="AF344" t="b">
        <f>IF(AND(Z344,AA344,AB344,AC344,IF(C344=Auswahlhilfe!$L$7,TRUE,FALSE)),D344,FALSE)</f>
        <v>0</v>
      </c>
      <c r="AG344" t="b">
        <f>IF(AND(Z344,AA344,AB344,AD344,IF(C344=Auswahlhilfe!$L$17,TRUE,FALSE)),D344,FALSE)</f>
        <v>0</v>
      </c>
      <c r="AH344" t="b">
        <f>IF(AND(Z344,AA344,AB344,AE344,IF(C344=Auswahlhilfe!$L$17,TRUE,FALSE)),D344,FALSE)</f>
        <v>0</v>
      </c>
      <c r="AI344" t="s">
        <v>4818</v>
      </c>
      <c r="AJ344" s="90" t="str">
        <f t="shared" si="17"/>
        <v>https://shop.oxni.ch/de/shop/motoren/planetengetriebe/tb-115-060-s2-p2</v>
      </c>
    </row>
    <row r="345" spans="2:36" x14ac:dyDescent="0.2">
      <c r="B345" s="78" t="str">
        <f t="shared" si="15"/>
        <v/>
      </c>
      <c r="C345" s="19" t="s">
        <v>54</v>
      </c>
      <c r="D345" s="19" t="s">
        <v>646</v>
      </c>
      <c r="E345" s="19">
        <v>130</v>
      </c>
      <c r="F345" s="19" t="s">
        <v>55</v>
      </c>
      <c r="G345" s="19">
        <v>50</v>
      </c>
      <c r="H345" s="19">
        <v>3</v>
      </c>
      <c r="I345" s="19">
        <v>25</v>
      </c>
      <c r="J345" s="19">
        <v>94</v>
      </c>
      <c r="K345" s="19">
        <v>333</v>
      </c>
      <c r="L345" s="19">
        <v>999</v>
      </c>
      <c r="M345" s="19" t="s">
        <v>77</v>
      </c>
      <c r="N345" s="19">
        <v>4000</v>
      </c>
      <c r="O345" s="19">
        <v>8000</v>
      </c>
      <c r="P345" s="19">
        <v>6700</v>
      </c>
      <c r="Q345" s="19" t="s">
        <v>57</v>
      </c>
      <c r="R345" s="19">
        <v>3350</v>
      </c>
      <c r="S345" s="19">
        <v>20000</v>
      </c>
      <c r="T345" s="19">
        <v>0.44</v>
      </c>
      <c r="U345" s="19">
        <v>9.5</v>
      </c>
      <c r="V345" s="19">
        <v>0.24</v>
      </c>
      <c r="W345" s="19">
        <v>63</v>
      </c>
      <c r="X345" s="93"/>
      <c r="Y345">
        <f t="shared" si="16"/>
        <v>80</v>
      </c>
      <c r="Z345" t="b">
        <f>IF(N345/G345&gt;=Auswahlhilfe!$C$8,TRUE,FALSE)</f>
        <v>1</v>
      </c>
      <c r="AA345" t="b">
        <f>IF(K345&gt;Auswahlhilfe!$C$7,TRUE,FALSE)</f>
        <v>1</v>
      </c>
      <c r="AB345" t="b">
        <f>IF(Auswahlhilfe!$C$17=F345,TRUE,FALSE)</f>
        <v>0</v>
      </c>
      <c r="AC345" t="b">
        <f>IFERROR(IF(FIND("P2",PGOptionList!D345)&gt;0,TRUE),FALSE)</f>
        <v>0</v>
      </c>
      <c r="AD345" t="b">
        <f>IFERROR(IF(FIND("P1",PGOptionList!D345)&gt;0,TRUE),FALSE)</f>
        <v>0</v>
      </c>
      <c r="AE345" t="b">
        <f>IFERROR(IF(FIND("P0",PGOptionList!D345)&gt;0,TRUE),FALSE)</f>
        <v>1</v>
      </c>
      <c r="AF345" t="b">
        <f>IF(AND(Z345,AA345,AB345,AC345,IF(C345=Auswahlhilfe!$L$7,TRUE,FALSE)),D345,FALSE)</f>
        <v>0</v>
      </c>
      <c r="AG345" t="b">
        <f>IF(AND(Z345,AA345,AB345,AD345,IF(C345=Auswahlhilfe!$L$17,TRUE,FALSE)),D345,FALSE)</f>
        <v>0</v>
      </c>
      <c r="AH345" t="b">
        <f>IF(AND(Z345,AA345,AB345,AE345,IF(C345=Auswahlhilfe!$L$17,TRUE,FALSE)),D345,FALSE)</f>
        <v>0</v>
      </c>
      <c r="AI345" t="s">
        <v>4817</v>
      </c>
      <c r="AJ345" s="90" t="str">
        <f t="shared" si="17"/>
        <v>mailto:info@oxni.ch?subject=Anfrage TB-115-050-S1-P0</v>
      </c>
    </row>
    <row r="346" spans="2:36" x14ac:dyDescent="0.2">
      <c r="B346" s="78" t="str">
        <f t="shared" si="15"/>
        <v/>
      </c>
      <c r="C346" s="19" t="s">
        <v>54</v>
      </c>
      <c r="D346" s="19" t="s">
        <v>647</v>
      </c>
      <c r="E346" s="19">
        <v>130</v>
      </c>
      <c r="F346" s="19" t="s">
        <v>58</v>
      </c>
      <c r="G346" s="19">
        <v>50</v>
      </c>
      <c r="H346" s="19">
        <v>3</v>
      </c>
      <c r="I346" s="19">
        <v>25</v>
      </c>
      <c r="J346" s="19">
        <v>94</v>
      </c>
      <c r="K346" s="19">
        <v>333</v>
      </c>
      <c r="L346" s="19">
        <v>999</v>
      </c>
      <c r="M346" s="19" t="s">
        <v>77</v>
      </c>
      <c r="N346" s="19">
        <v>4000</v>
      </c>
      <c r="O346" s="19">
        <v>8000</v>
      </c>
      <c r="P346" s="19">
        <v>6700</v>
      </c>
      <c r="Q346" s="19" t="s">
        <v>57</v>
      </c>
      <c r="R346" s="19">
        <v>3350</v>
      </c>
      <c r="S346" s="19">
        <v>20000</v>
      </c>
      <c r="T346" s="19">
        <v>0.44</v>
      </c>
      <c r="U346" s="19">
        <v>9.5</v>
      </c>
      <c r="V346" s="19">
        <v>0.24</v>
      </c>
      <c r="W346" s="19">
        <v>63</v>
      </c>
      <c r="X346" s="93"/>
      <c r="Y346">
        <f t="shared" si="16"/>
        <v>80</v>
      </c>
      <c r="Z346" t="b">
        <f>IF(N346/G346&gt;=Auswahlhilfe!$C$8,TRUE,FALSE)</f>
        <v>1</v>
      </c>
      <c r="AA346" t="b">
        <f>IF(K346&gt;Auswahlhilfe!$C$7,TRUE,FALSE)</f>
        <v>1</v>
      </c>
      <c r="AB346" t="b">
        <f>IF(Auswahlhilfe!$C$17=F346,TRUE,FALSE)</f>
        <v>1</v>
      </c>
      <c r="AC346" t="b">
        <f>IFERROR(IF(FIND("P2",PGOptionList!D346)&gt;0,TRUE),FALSE)</f>
        <v>0</v>
      </c>
      <c r="AD346" t="b">
        <f>IFERROR(IF(FIND("P1",PGOptionList!D346)&gt;0,TRUE),FALSE)</f>
        <v>0</v>
      </c>
      <c r="AE346" t="b">
        <f>IFERROR(IF(FIND("P0",PGOptionList!D346)&gt;0,TRUE),FALSE)</f>
        <v>1</v>
      </c>
      <c r="AF346" t="b">
        <f>IF(AND(Z346,AA346,AB346,AC346,IF(C346=Auswahlhilfe!$L$7,TRUE,FALSE)),D346,FALSE)</f>
        <v>0</v>
      </c>
      <c r="AG346" t="b">
        <f>IF(AND(Z346,AA346,AB346,AD346,IF(C346=Auswahlhilfe!$L$17,TRUE,FALSE)),D346,FALSE)</f>
        <v>0</v>
      </c>
      <c r="AH346" t="b">
        <f>IF(AND(Z346,AA346,AB346,AE346,IF(C346=Auswahlhilfe!$L$17,TRUE,FALSE)),D346,FALSE)</f>
        <v>0</v>
      </c>
      <c r="AI346" t="s">
        <v>4817</v>
      </c>
      <c r="AJ346" s="90" t="str">
        <f t="shared" si="17"/>
        <v>mailto:info@oxni.ch?subject=Anfrage TB-115-050-S2-P0</v>
      </c>
    </row>
    <row r="347" spans="2:36" x14ac:dyDescent="0.2">
      <c r="B347" s="78" t="str">
        <f t="shared" si="15"/>
        <v/>
      </c>
      <c r="C347" s="19" t="s">
        <v>54</v>
      </c>
      <c r="D347" s="19" t="s">
        <v>648</v>
      </c>
      <c r="E347" s="19">
        <v>130</v>
      </c>
      <c r="F347" s="19" t="s">
        <v>55</v>
      </c>
      <c r="G347" s="19">
        <v>50</v>
      </c>
      <c r="H347" s="19">
        <v>5</v>
      </c>
      <c r="I347" s="19">
        <v>25</v>
      </c>
      <c r="J347" s="19">
        <v>94</v>
      </c>
      <c r="K347" s="19">
        <v>333</v>
      </c>
      <c r="L347" s="19">
        <v>999</v>
      </c>
      <c r="M347" s="19" t="s">
        <v>77</v>
      </c>
      <c r="N347" s="19">
        <v>4000</v>
      </c>
      <c r="O347" s="19">
        <v>8000</v>
      </c>
      <c r="P347" s="19">
        <v>6700</v>
      </c>
      <c r="Q347" s="19" t="s">
        <v>57</v>
      </c>
      <c r="R347" s="19">
        <v>3350</v>
      </c>
      <c r="S347" s="19">
        <v>20000</v>
      </c>
      <c r="T347" s="19">
        <v>0.44</v>
      </c>
      <c r="U347" s="19">
        <v>9.5</v>
      </c>
      <c r="V347" s="19">
        <v>0.24</v>
      </c>
      <c r="W347" s="19">
        <v>63</v>
      </c>
      <c r="X347" s="93">
        <v>1079</v>
      </c>
      <c r="Y347">
        <f t="shared" si="16"/>
        <v>80</v>
      </c>
      <c r="Z347" t="b">
        <f>IF(N347/G347&gt;=Auswahlhilfe!$C$8,TRUE,FALSE)</f>
        <v>1</v>
      </c>
      <c r="AA347" t="b">
        <f>IF(K347&gt;Auswahlhilfe!$C$7,TRUE,FALSE)</f>
        <v>1</v>
      </c>
      <c r="AB347" t="b">
        <f>IF(Auswahlhilfe!$C$17=F347,TRUE,FALSE)</f>
        <v>0</v>
      </c>
      <c r="AC347" t="b">
        <f>IFERROR(IF(FIND("P2",PGOptionList!D347)&gt;0,TRUE),FALSE)</f>
        <v>0</v>
      </c>
      <c r="AD347" t="b">
        <f>IFERROR(IF(FIND("P1",PGOptionList!D347)&gt;0,TRUE),FALSE)</f>
        <v>1</v>
      </c>
      <c r="AE347" t="b">
        <f>IFERROR(IF(FIND("P0",PGOptionList!D347)&gt;0,TRUE),FALSE)</f>
        <v>0</v>
      </c>
      <c r="AF347" t="b">
        <f>IF(AND(Z347,AA347,AB347,AC347,IF(C347=Auswahlhilfe!$L$7,TRUE,FALSE)),D347,FALSE)</f>
        <v>0</v>
      </c>
      <c r="AG347" t="b">
        <f>IF(AND(Z347,AA347,AB347,AD347,IF(C347=Auswahlhilfe!$L$17,TRUE,FALSE)),D347,FALSE)</f>
        <v>0</v>
      </c>
      <c r="AH347" t="b">
        <f>IF(AND(Z347,AA347,AB347,AE347,IF(C347=Auswahlhilfe!$L$17,TRUE,FALSE)),D347,FALSE)</f>
        <v>0</v>
      </c>
      <c r="AI347" t="s">
        <v>4817</v>
      </c>
      <c r="AJ347" s="90" t="str">
        <f t="shared" si="17"/>
        <v>mailto:info@oxni.ch?subject=Anfrage TB-115-050-S1-P1</v>
      </c>
    </row>
    <row r="348" spans="2:36" x14ac:dyDescent="0.2">
      <c r="B348" s="78" t="str">
        <f t="shared" si="15"/>
        <v/>
      </c>
      <c r="C348" s="19" t="s">
        <v>54</v>
      </c>
      <c r="D348" s="19" t="s">
        <v>649</v>
      </c>
      <c r="E348" s="19">
        <v>130</v>
      </c>
      <c r="F348" s="19" t="s">
        <v>58</v>
      </c>
      <c r="G348" s="19">
        <v>50</v>
      </c>
      <c r="H348" s="19">
        <v>5</v>
      </c>
      <c r="I348" s="19">
        <v>25</v>
      </c>
      <c r="J348" s="19">
        <v>94</v>
      </c>
      <c r="K348" s="19">
        <v>333</v>
      </c>
      <c r="L348" s="19">
        <v>999</v>
      </c>
      <c r="M348" s="19" t="s">
        <v>77</v>
      </c>
      <c r="N348" s="19">
        <v>4000</v>
      </c>
      <c r="O348" s="19">
        <v>8000</v>
      </c>
      <c r="P348" s="19">
        <v>6700</v>
      </c>
      <c r="Q348" s="19" t="s">
        <v>57</v>
      </c>
      <c r="R348" s="19">
        <v>3350</v>
      </c>
      <c r="S348" s="19">
        <v>20000</v>
      </c>
      <c r="T348" s="19">
        <v>0.44</v>
      </c>
      <c r="U348" s="19">
        <v>9.5</v>
      </c>
      <c r="V348" s="19">
        <v>0.24</v>
      </c>
      <c r="W348" s="19">
        <v>63</v>
      </c>
      <c r="X348" s="93">
        <v>1079</v>
      </c>
      <c r="Y348">
        <f t="shared" si="16"/>
        <v>80</v>
      </c>
      <c r="Z348" t="b">
        <f>IF(N348/G348&gt;=Auswahlhilfe!$C$8,TRUE,FALSE)</f>
        <v>1</v>
      </c>
      <c r="AA348" t="b">
        <f>IF(K348&gt;Auswahlhilfe!$C$7,TRUE,FALSE)</f>
        <v>1</v>
      </c>
      <c r="AB348" t="b">
        <f>IF(Auswahlhilfe!$C$17=F348,TRUE,FALSE)</f>
        <v>1</v>
      </c>
      <c r="AC348" t="b">
        <f>IFERROR(IF(FIND("P2",PGOptionList!D348)&gt;0,TRUE),FALSE)</f>
        <v>0</v>
      </c>
      <c r="AD348" t="b">
        <f>IFERROR(IF(FIND("P1",PGOptionList!D348)&gt;0,TRUE),FALSE)</f>
        <v>1</v>
      </c>
      <c r="AE348" t="b">
        <f>IFERROR(IF(FIND("P0",PGOptionList!D348)&gt;0,TRUE),FALSE)</f>
        <v>0</v>
      </c>
      <c r="AF348" t="b">
        <f>IF(AND(Z348,AA348,AB348,AC348,IF(C348=Auswahlhilfe!$L$7,TRUE,FALSE)),D348,FALSE)</f>
        <v>0</v>
      </c>
      <c r="AG348" t="b">
        <f>IF(AND(Z348,AA348,AB348,AD348,IF(C348=Auswahlhilfe!$L$17,TRUE,FALSE)),D348,FALSE)</f>
        <v>0</v>
      </c>
      <c r="AH348" t="b">
        <f>IF(AND(Z348,AA348,AB348,AE348,IF(C348=Auswahlhilfe!$L$17,TRUE,FALSE)),D348,FALSE)</f>
        <v>0</v>
      </c>
      <c r="AI348" t="s">
        <v>4818</v>
      </c>
      <c r="AJ348" s="90" t="str">
        <f t="shared" si="17"/>
        <v>https://shop.oxni.ch/de/shop/motoren/planetengetriebe/tb-115-050-s2-p1</v>
      </c>
    </row>
    <row r="349" spans="2:36" x14ac:dyDescent="0.2">
      <c r="B349" s="78" t="str">
        <f t="shared" si="15"/>
        <v/>
      </c>
      <c r="C349" s="19" t="s">
        <v>54</v>
      </c>
      <c r="D349" s="19" t="s">
        <v>650</v>
      </c>
      <c r="E349" s="19">
        <v>130</v>
      </c>
      <c r="F349" s="19" t="s">
        <v>55</v>
      </c>
      <c r="G349" s="19">
        <v>50</v>
      </c>
      <c r="H349" s="19">
        <v>7</v>
      </c>
      <c r="I349" s="19">
        <v>25</v>
      </c>
      <c r="J349" s="19">
        <v>94</v>
      </c>
      <c r="K349" s="19">
        <v>333</v>
      </c>
      <c r="L349" s="19">
        <v>999</v>
      </c>
      <c r="M349" s="19" t="s">
        <v>77</v>
      </c>
      <c r="N349" s="19">
        <v>4000</v>
      </c>
      <c r="O349" s="19">
        <v>8000</v>
      </c>
      <c r="P349" s="19">
        <v>6700</v>
      </c>
      <c r="Q349" s="19" t="s">
        <v>57</v>
      </c>
      <c r="R349" s="19">
        <v>3350</v>
      </c>
      <c r="S349" s="19">
        <v>20000</v>
      </c>
      <c r="T349" s="19">
        <v>0.44</v>
      </c>
      <c r="U349" s="19">
        <v>9.5</v>
      </c>
      <c r="V349" s="19">
        <v>0.24</v>
      </c>
      <c r="W349" s="19">
        <v>63</v>
      </c>
      <c r="X349" s="93">
        <v>980</v>
      </c>
      <c r="Y349">
        <f t="shared" si="16"/>
        <v>80</v>
      </c>
      <c r="Z349" t="b">
        <f>IF(N349/G349&gt;=Auswahlhilfe!$C$8,TRUE,FALSE)</f>
        <v>1</v>
      </c>
      <c r="AA349" t="b">
        <f>IF(K349&gt;Auswahlhilfe!$C$7,TRUE,FALSE)</f>
        <v>1</v>
      </c>
      <c r="AB349" t="b">
        <f>IF(Auswahlhilfe!$C$17=F349,TRUE,FALSE)</f>
        <v>0</v>
      </c>
      <c r="AC349" t="b">
        <f>IFERROR(IF(FIND("P2",PGOptionList!D349)&gt;0,TRUE),FALSE)</f>
        <v>1</v>
      </c>
      <c r="AD349" t="b">
        <f>IFERROR(IF(FIND("P1",PGOptionList!D349)&gt;0,TRUE),FALSE)</f>
        <v>0</v>
      </c>
      <c r="AE349" t="b">
        <f>IFERROR(IF(FIND("P0",PGOptionList!D349)&gt;0,TRUE),FALSE)</f>
        <v>0</v>
      </c>
      <c r="AF349" t="b">
        <f>IF(AND(Z349,AA349,AB349,AC349,IF(C349=Auswahlhilfe!$L$7,TRUE,FALSE)),D349,FALSE)</f>
        <v>0</v>
      </c>
      <c r="AG349" t="b">
        <f>IF(AND(Z349,AA349,AB349,AD349,IF(C349=Auswahlhilfe!$L$17,TRUE,FALSE)),D349,FALSE)</f>
        <v>0</v>
      </c>
      <c r="AH349" t="b">
        <f>IF(AND(Z349,AA349,AB349,AE349,IF(C349=Auswahlhilfe!$L$17,TRUE,FALSE)),D349,FALSE)</f>
        <v>0</v>
      </c>
      <c r="AI349" t="s">
        <v>4817</v>
      </c>
      <c r="AJ349" s="90" t="str">
        <f t="shared" si="17"/>
        <v>mailto:info@oxni.ch?subject=Anfrage TB-115-050-S1-P2</v>
      </c>
    </row>
    <row r="350" spans="2:36" x14ac:dyDescent="0.2">
      <c r="B350" s="78" t="str">
        <f t="shared" si="15"/>
        <v/>
      </c>
      <c r="C350" s="19" t="s">
        <v>54</v>
      </c>
      <c r="D350" s="19" t="s">
        <v>651</v>
      </c>
      <c r="E350" s="19">
        <v>130</v>
      </c>
      <c r="F350" s="19" t="s">
        <v>58</v>
      </c>
      <c r="G350" s="19">
        <v>50</v>
      </c>
      <c r="H350" s="19">
        <v>7</v>
      </c>
      <c r="I350" s="19">
        <v>25</v>
      </c>
      <c r="J350" s="19">
        <v>94</v>
      </c>
      <c r="K350" s="19">
        <v>333</v>
      </c>
      <c r="L350" s="19">
        <v>999</v>
      </c>
      <c r="M350" s="19" t="s">
        <v>77</v>
      </c>
      <c r="N350" s="19">
        <v>4000</v>
      </c>
      <c r="O350" s="19">
        <v>8000</v>
      </c>
      <c r="P350" s="19">
        <v>6700</v>
      </c>
      <c r="Q350" s="19" t="s">
        <v>57</v>
      </c>
      <c r="R350" s="19">
        <v>3350</v>
      </c>
      <c r="S350" s="19">
        <v>20000</v>
      </c>
      <c r="T350" s="19">
        <v>0.44</v>
      </c>
      <c r="U350" s="19">
        <v>9.5</v>
      </c>
      <c r="V350" s="19">
        <v>0.24</v>
      </c>
      <c r="W350" s="19">
        <v>63</v>
      </c>
      <c r="X350" s="93">
        <v>980</v>
      </c>
      <c r="Y350">
        <f t="shared" si="16"/>
        <v>80</v>
      </c>
      <c r="Z350" t="b">
        <f>IF(N350/G350&gt;=Auswahlhilfe!$C$8,TRUE,FALSE)</f>
        <v>1</v>
      </c>
      <c r="AA350" t="b">
        <f>IF(K350&gt;Auswahlhilfe!$C$7,TRUE,FALSE)</f>
        <v>1</v>
      </c>
      <c r="AB350" t="b">
        <f>IF(Auswahlhilfe!$C$17=F350,TRUE,FALSE)</f>
        <v>1</v>
      </c>
      <c r="AC350" t="b">
        <f>IFERROR(IF(FIND("P2",PGOptionList!D350)&gt;0,TRUE),FALSE)</f>
        <v>1</v>
      </c>
      <c r="AD350" t="b">
        <f>IFERROR(IF(FIND("P1",PGOptionList!D350)&gt;0,TRUE),FALSE)</f>
        <v>0</v>
      </c>
      <c r="AE350" t="b">
        <f>IFERROR(IF(FIND("P0",PGOptionList!D350)&gt;0,TRUE),FALSE)</f>
        <v>0</v>
      </c>
      <c r="AF350" t="b">
        <f>IF(AND(Z350,AA350,AB350,AC350,IF(C350=Auswahlhilfe!$L$7,TRUE,FALSE)),D350,FALSE)</f>
        <v>0</v>
      </c>
      <c r="AG350" t="b">
        <f>IF(AND(Z350,AA350,AB350,AD350,IF(C350=Auswahlhilfe!$L$17,TRUE,FALSE)),D350,FALSE)</f>
        <v>0</v>
      </c>
      <c r="AH350" t="b">
        <f>IF(AND(Z350,AA350,AB350,AE350,IF(C350=Auswahlhilfe!$L$17,TRUE,FALSE)),D350,FALSE)</f>
        <v>0</v>
      </c>
      <c r="AI350" t="s">
        <v>4818</v>
      </c>
      <c r="AJ350" s="90" t="str">
        <f t="shared" si="17"/>
        <v>https://shop.oxni.ch/de/shop/motoren/planetengetriebe/tb-115-050-s2-p2</v>
      </c>
    </row>
    <row r="351" spans="2:36" x14ac:dyDescent="0.2">
      <c r="B351" s="78" t="str">
        <f t="shared" si="15"/>
        <v/>
      </c>
      <c r="C351" s="19" t="s">
        <v>54</v>
      </c>
      <c r="D351" s="19" t="s">
        <v>652</v>
      </c>
      <c r="E351" s="19">
        <v>130</v>
      </c>
      <c r="F351" s="19" t="s">
        <v>55</v>
      </c>
      <c r="G351" s="19">
        <v>40</v>
      </c>
      <c r="H351" s="19">
        <v>3</v>
      </c>
      <c r="I351" s="19">
        <v>25</v>
      </c>
      <c r="J351" s="19">
        <v>94</v>
      </c>
      <c r="K351" s="19">
        <v>260</v>
      </c>
      <c r="L351" s="19">
        <v>780</v>
      </c>
      <c r="M351" s="19" t="s">
        <v>80</v>
      </c>
      <c r="N351" s="19">
        <v>4000</v>
      </c>
      <c r="O351" s="19">
        <v>8000</v>
      </c>
      <c r="P351" s="19">
        <v>6700</v>
      </c>
      <c r="Q351" s="19" t="s">
        <v>57</v>
      </c>
      <c r="R351" s="19">
        <v>3350</v>
      </c>
      <c r="S351" s="19">
        <v>20000</v>
      </c>
      <c r="T351" s="19">
        <v>0.47</v>
      </c>
      <c r="U351" s="19">
        <v>9.5</v>
      </c>
      <c r="V351" s="19">
        <v>0.24</v>
      </c>
      <c r="W351" s="19">
        <v>63</v>
      </c>
      <c r="X351" s="93"/>
      <c r="Y351">
        <f t="shared" si="16"/>
        <v>100</v>
      </c>
      <c r="Z351" t="b">
        <f>IF(N351/G351&gt;=Auswahlhilfe!$C$8,TRUE,FALSE)</f>
        <v>1</v>
      </c>
      <c r="AA351" t="b">
        <f>IF(K351&gt;Auswahlhilfe!$C$7,TRUE,FALSE)</f>
        <v>1</v>
      </c>
      <c r="AB351" t="b">
        <f>IF(Auswahlhilfe!$C$17=F351,TRUE,FALSE)</f>
        <v>0</v>
      </c>
      <c r="AC351" t="b">
        <f>IFERROR(IF(FIND("P2",PGOptionList!D351)&gt;0,TRUE),FALSE)</f>
        <v>0</v>
      </c>
      <c r="AD351" t="b">
        <f>IFERROR(IF(FIND("P1",PGOptionList!D351)&gt;0,TRUE),FALSE)</f>
        <v>0</v>
      </c>
      <c r="AE351" t="b">
        <f>IFERROR(IF(FIND("P0",PGOptionList!D351)&gt;0,TRUE),FALSE)</f>
        <v>1</v>
      </c>
      <c r="AF351" t="b">
        <f>IF(AND(Z351,AA351,AB351,AC351,IF(C351=Auswahlhilfe!$L$7,TRUE,FALSE)),D351,FALSE)</f>
        <v>0</v>
      </c>
      <c r="AG351" t="b">
        <f>IF(AND(Z351,AA351,AB351,AD351,IF(C351=Auswahlhilfe!$L$17,TRUE,FALSE)),D351,FALSE)</f>
        <v>0</v>
      </c>
      <c r="AH351" t="b">
        <f>IF(AND(Z351,AA351,AB351,AE351,IF(C351=Auswahlhilfe!$L$17,TRUE,FALSE)),D351,FALSE)</f>
        <v>0</v>
      </c>
      <c r="AI351" t="s">
        <v>4817</v>
      </c>
      <c r="AJ351" s="90" t="str">
        <f t="shared" si="17"/>
        <v>mailto:info@oxni.ch?subject=Anfrage TB-115-040-S1-P0</v>
      </c>
    </row>
    <row r="352" spans="2:36" x14ac:dyDescent="0.2">
      <c r="B352" s="78" t="str">
        <f t="shared" si="15"/>
        <v/>
      </c>
      <c r="C352" s="19" t="s">
        <v>54</v>
      </c>
      <c r="D352" s="19" t="s">
        <v>653</v>
      </c>
      <c r="E352" s="19">
        <v>130</v>
      </c>
      <c r="F352" s="19" t="s">
        <v>58</v>
      </c>
      <c r="G352" s="19">
        <v>40</v>
      </c>
      <c r="H352" s="19">
        <v>3</v>
      </c>
      <c r="I352" s="19">
        <v>25</v>
      </c>
      <c r="J352" s="19">
        <v>94</v>
      </c>
      <c r="K352" s="19">
        <v>260</v>
      </c>
      <c r="L352" s="19">
        <v>780</v>
      </c>
      <c r="M352" s="19" t="s">
        <v>80</v>
      </c>
      <c r="N352" s="19">
        <v>4000</v>
      </c>
      <c r="O352" s="19">
        <v>8000</v>
      </c>
      <c r="P352" s="19">
        <v>6700</v>
      </c>
      <c r="Q352" s="19" t="s">
        <v>57</v>
      </c>
      <c r="R352" s="19">
        <v>3350</v>
      </c>
      <c r="S352" s="19">
        <v>20000</v>
      </c>
      <c r="T352" s="19">
        <v>0.47</v>
      </c>
      <c r="U352" s="19">
        <v>9.5</v>
      </c>
      <c r="V352" s="19">
        <v>0.24</v>
      </c>
      <c r="W352" s="19">
        <v>63</v>
      </c>
      <c r="X352" s="93"/>
      <c r="Y352">
        <f t="shared" si="16"/>
        <v>100</v>
      </c>
      <c r="Z352" t="b">
        <f>IF(N352/G352&gt;=Auswahlhilfe!$C$8,TRUE,FALSE)</f>
        <v>1</v>
      </c>
      <c r="AA352" t="b">
        <f>IF(K352&gt;Auswahlhilfe!$C$7,TRUE,FALSE)</f>
        <v>1</v>
      </c>
      <c r="AB352" t="b">
        <f>IF(Auswahlhilfe!$C$17=F352,TRUE,FALSE)</f>
        <v>1</v>
      </c>
      <c r="AC352" t="b">
        <f>IFERROR(IF(FIND("P2",PGOptionList!D352)&gt;0,TRUE),FALSE)</f>
        <v>0</v>
      </c>
      <c r="AD352" t="b">
        <f>IFERROR(IF(FIND("P1",PGOptionList!D352)&gt;0,TRUE),FALSE)</f>
        <v>0</v>
      </c>
      <c r="AE352" t="b">
        <f>IFERROR(IF(FIND("P0",PGOptionList!D352)&gt;0,TRUE),FALSE)</f>
        <v>1</v>
      </c>
      <c r="AF352" t="b">
        <f>IF(AND(Z352,AA352,AB352,AC352,IF(C352=Auswahlhilfe!$L$7,TRUE,FALSE)),D352,FALSE)</f>
        <v>0</v>
      </c>
      <c r="AG352" t="b">
        <f>IF(AND(Z352,AA352,AB352,AD352,IF(C352=Auswahlhilfe!$L$17,TRUE,FALSE)),D352,FALSE)</f>
        <v>0</v>
      </c>
      <c r="AH352" t="b">
        <f>IF(AND(Z352,AA352,AB352,AE352,IF(C352=Auswahlhilfe!$L$17,TRUE,FALSE)),D352,FALSE)</f>
        <v>0</v>
      </c>
      <c r="AI352" t="s">
        <v>4817</v>
      </c>
      <c r="AJ352" s="90" t="str">
        <f t="shared" si="17"/>
        <v>mailto:info@oxni.ch?subject=Anfrage TB-115-040-S2-P0</v>
      </c>
    </row>
    <row r="353" spans="2:36" x14ac:dyDescent="0.2">
      <c r="B353" s="78" t="str">
        <f t="shared" si="15"/>
        <v/>
      </c>
      <c r="C353" s="19" t="s">
        <v>54</v>
      </c>
      <c r="D353" s="19" t="s">
        <v>654</v>
      </c>
      <c r="E353" s="19">
        <v>130</v>
      </c>
      <c r="F353" s="19" t="s">
        <v>55</v>
      </c>
      <c r="G353" s="19">
        <v>40</v>
      </c>
      <c r="H353" s="19">
        <v>5</v>
      </c>
      <c r="I353" s="19">
        <v>25</v>
      </c>
      <c r="J353" s="19">
        <v>94</v>
      </c>
      <c r="K353" s="19">
        <v>260</v>
      </c>
      <c r="L353" s="19">
        <v>780</v>
      </c>
      <c r="M353" s="19" t="s">
        <v>80</v>
      </c>
      <c r="N353" s="19">
        <v>4000</v>
      </c>
      <c r="O353" s="19">
        <v>8000</v>
      </c>
      <c r="P353" s="19">
        <v>6700</v>
      </c>
      <c r="Q353" s="19" t="s">
        <v>57</v>
      </c>
      <c r="R353" s="19">
        <v>3350</v>
      </c>
      <c r="S353" s="19">
        <v>20000</v>
      </c>
      <c r="T353" s="19">
        <v>0.47</v>
      </c>
      <c r="U353" s="19">
        <v>9.5</v>
      </c>
      <c r="V353" s="19">
        <v>0.24</v>
      </c>
      <c r="W353" s="19">
        <v>63</v>
      </c>
      <c r="X353" s="93">
        <v>1079</v>
      </c>
      <c r="Y353">
        <f t="shared" si="16"/>
        <v>100</v>
      </c>
      <c r="Z353" t="b">
        <f>IF(N353/G353&gt;=Auswahlhilfe!$C$8,TRUE,FALSE)</f>
        <v>1</v>
      </c>
      <c r="AA353" t="b">
        <f>IF(K353&gt;Auswahlhilfe!$C$7,TRUE,FALSE)</f>
        <v>1</v>
      </c>
      <c r="AB353" t="b">
        <f>IF(Auswahlhilfe!$C$17=F353,TRUE,FALSE)</f>
        <v>0</v>
      </c>
      <c r="AC353" t="b">
        <f>IFERROR(IF(FIND("P2",PGOptionList!D353)&gt;0,TRUE),FALSE)</f>
        <v>0</v>
      </c>
      <c r="AD353" t="b">
        <f>IFERROR(IF(FIND("P1",PGOptionList!D353)&gt;0,TRUE),FALSE)</f>
        <v>1</v>
      </c>
      <c r="AE353" t="b">
        <f>IFERROR(IF(FIND("P0",PGOptionList!D353)&gt;0,TRUE),FALSE)</f>
        <v>0</v>
      </c>
      <c r="AF353" t="b">
        <f>IF(AND(Z353,AA353,AB353,AC353,IF(C353=Auswahlhilfe!$L$7,TRUE,FALSE)),D353,FALSE)</f>
        <v>0</v>
      </c>
      <c r="AG353" t="b">
        <f>IF(AND(Z353,AA353,AB353,AD353,IF(C353=Auswahlhilfe!$L$17,TRUE,FALSE)),D353,FALSE)</f>
        <v>0</v>
      </c>
      <c r="AH353" t="b">
        <f>IF(AND(Z353,AA353,AB353,AE353,IF(C353=Auswahlhilfe!$L$17,TRUE,FALSE)),D353,FALSE)</f>
        <v>0</v>
      </c>
      <c r="AI353" t="s">
        <v>4817</v>
      </c>
      <c r="AJ353" s="90" t="str">
        <f t="shared" si="17"/>
        <v>mailto:info@oxni.ch?subject=Anfrage TB-115-040-S1-P1</v>
      </c>
    </row>
    <row r="354" spans="2:36" x14ac:dyDescent="0.2">
      <c r="B354" s="78" t="str">
        <f t="shared" si="15"/>
        <v/>
      </c>
      <c r="C354" s="19" t="s">
        <v>54</v>
      </c>
      <c r="D354" s="19" t="s">
        <v>655</v>
      </c>
      <c r="E354" s="19">
        <v>130</v>
      </c>
      <c r="F354" s="19" t="s">
        <v>58</v>
      </c>
      <c r="G354" s="19">
        <v>40</v>
      </c>
      <c r="H354" s="19">
        <v>5</v>
      </c>
      <c r="I354" s="19">
        <v>25</v>
      </c>
      <c r="J354" s="19">
        <v>94</v>
      </c>
      <c r="K354" s="19">
        <v>260</v>
      </c>
      <c r="L354" s="19">
        <v>780</v>
      </c>
      <c r="M354" s="19" t="s">
        <v>80</v>
      </c>
      <c r="N354" s="19">
        <v>4000</v>
      </c>
      <c r="O354" s="19">
        <v>8000</v>
      </c>
      <c r="P354" s="19">
        <v>6700</v>
      </c>
      <c r="Q354" s="19" t="s">
        <v>57</v>
      </c>
      <c r="R354" s="19">
        <v>3350</v>
      </c>
      <c r="S354" s="19">
        <v>20000</v>
      </c>
      <c r="T354" s="19">
        <v>0.47</v>
      </c>
      <c r="U354" s="19">
        <v>9.5</v>
      </c>
      <c r="V354" s="19">
        <v>0.24</v>
      </c>
      <c r="W354" s="19">
        <v>63</v>
      </c>
      <c r="X354" s="93">
        <v>1079</v>
      </c>
      <c r="Y354">
        <f t="shared" si="16"/>
        <v>100</v>
      </c>
      <c r="Z354" t="b">
        <f>IF(N354/G354&gt;=Auswahlhilfe!$C$8,TRUE,FALSE)</f>
        <v>1</v>
      </c>
      <c r="AA354" t="b">
        <f>IF(K354&gt;Auswahlhilfe!$C$7,TRUE,FALSE)</f>
        <v>1</v>
      </c>
      <c r="AB354" t="b">
        <f>IF(Auswahlhilfe!$C$17=F354,TRUE,FALSE)</f>
        <v>1</v>
      </c>
      <c r="AC354" t="b">
        <f>IFERROR(IF(FIND("P2",PGOptionList!D354)&gt;0,TRUE),FALSE)</f>
        <v>0</v>
      </c>
      <c r="AD354" t="b">
        <f>IFERROR(IF(FIND("P1",PGOptionList!D354)&gt;0,TRUE),FALSE)</f>
        <v>1</v>
      </c>
      <c r="AE354" t="b">
        <f>IFERROR(IF(FIND("P0",PGOptionList!D354)&gt;0,TRUE),FALSE)</f>
        <v>0</v>
      </c>
      <c r="AF354" t="b">
        <f>IF(AND(Z354,AA354,AB354,AC354,IF(C354=Auswahlhilfe!$L$7,TRUE,FALSE)),D354,FALSE)</f>
        <v>0</v>
      </c>
      <c r="AG354" t="b">
        <f>IF(AND(Z354,AA354,AB354,AD354,IF(C354=Auswahlhilfe!$L$17,TRUE,FALSE)),D354,FALSE)</f>
        <v>0</v>
      </c>
      <c r="AH354" t="b">
        <f>IF(AND(Z354,AA354,AB354,AE354,IF(C354=Auswahlhilfe!$L$17,TRUE,FALSE)),D354,FALSE)</f>
        <v>0</v>
      </c>
      <c r="AI354" t="s">
        <v>4818</v>
      </c>
      <c r="AJ354" s="90" t="str">
        <f t="shared" si="17"/>
        <v>https://shop.oxni.ch/de/shop/motoren/planetengetriebe/tb-115-040-s2-p1</v>
      </c>
    </row>
    <row r="355" spans="2:36" x14ac:dyDescent="0.2">
      <c r="B355" s="78" t="str">
        <f t="shared" si="15"/>
        <v/>
      </c>
      <c r="C355" s="19" t="s">
        <v>54</v>
      </c>
      <c r="D355" s="19" t="s">
        <v>656</v>
      </c>
      <c r="E355" s="19">
        <v>130</v>
      </c>
      <c r="F355" s="19" t="s">
        <v>55</v>
      </c>
      <c r="G355" s="19">
        <v>40</v>
      </c>
      <c r="H355" s="19">
        <v>7</v>
      </c>
      <c r="I355" s="19">
        <v>25</v>
      </c>
      <c r="J355" s="19">
        <v>94</v>
      </c>
      <c r="K355" s="19">
        <v>260</v>
      </c>
      <c r="L355" s="19">
        <v>780</v>
      </c>
      <c r="M355" s="19" t="s">
        <v>80</v>
      </c>
      <c r="N355" s="19">
        <v>4000</v>
      </c>
      <c r="O355" s="19">
        <v>8000</v>
      </c>
      <c r="P355" s="19">
        <v>6700</v>
      </c>
      <c r="Q355" s="19" t="s">
        <v>57</v>
      </c>
      <c r="R355" s="19">
        <v>3350</v>
      </c>
      <c r="S355" s="19">
        <v>20000</v>
      </c>
      <c r="T355" s="19">
        <v>0.47</v>
      </c>
      <c r="U355" s="19">
        <v>9.5</v>
      </c>
      <c r="V355" s="19">
        <v>0.24</v>
      </c>
      <c r="W355" s="19">
        <v>63</v>
      </c>
      <c r="X355" s="93">
        <v>980</v>
      </c>
      <c r="Y355">
        <f t="shared" si="16"/>
        <v>100</v>
      </c>
      <c r="Z355" t="b">
        <f>IF(N355/G355&gt;=Auswahlhilfe!$C$8,TRUE,FALSE)</f>
        <v>1</v>
      </c>
      <c r="AA355" t="b">
        <f>IF(K355&gt;Auswahlhilfe!$C$7,TRUE,FALSE)</f>
        <v>1</v>
      </c>
      <c r="AB355" t="b">
        <f>IF(Auswahlhilfe!$C$17=F355,TRUE,FALSE)</f>
        <v>0</v>
      </c>
      <c r="AC355" t="b">
        <f>IFERROR(IF(FIND("P2",PGOptionList!D355)&gt;0,TRUE),FALSE)</f>
        <v>1</v>
      </c>
      <c r="AD355" t="b">
        <f>IFERROR(IF(FIND("P1",PGOptionList!D355)&gt;0,TRUE),FALSE)</f>
        <v>0</v>
      </c>
      <c r="AE355" t="b">
        <f>IFERROR(IF(FIND("P0",PGOptionList!D355)&gt;0,TRUE),FALSE)</f>
        <v>0</v>
      </c>
      <c r="AF355" t="b">
        <f>IF(AND(Z355,AA355,AB355,AC355,IF(C355=Auswahlhilfe!$L$7,TRUE,FALSE)),D355,FALSE)</f>
        <v>0</v>
      </c>
      <c r="AG355" t="b">
        <f>IF(AND(Z355,AA355,AB355,AD355,IF(C355=Auswahlhilfe!$L$17,TRUE,FALSE)),D355,FALSE)</f>
        <v>0</v>
      </c>
      <c r="AH355" t="b">
        <f>IF(AND(Z355,AA355,AB355,AE355,IF(C355=Auswahlhilfe!$L$17,TRUE,FALSE)),D355,FALSE)</f>
        <v>0</v>
      </c>
      <c r="AI355" t="s">
        <v>4817</v>
      </c>
      <c r="AJ355" s="90" t="str">
        <f t="shared" si="17"/>
        <v>mailto:info@oxni.ch?subject=Anfrage TB-115-040-S1-P2</v>
      </c>
    </row>
    <row r="356" spans="2:36" x14ac:dyDescent="0.2">
      <c r="B356" s="78" t="str">
        <f t="shared" si="15"/>
        <v/>
      </c>
      <c r="C356" s="19" t="s">
        <v>54</v>
      </c>
      <c r="D356" s="19" t="s">
        <v>657</v>
      </c>
      <c r="E356" s="19">
        <v>130</v>
      </c>
      <c r="F356" s="19" t="s">
        <v>58</v>
      </c>
      <c r="G356" s="19">
        <v>40</v>
      </c>
      <c r="H356" s="19">
        <v>7</v>
      </c>
      <c r="I356" s="19">
        <v>25</v>
      </c>
      <c r="J356" s="19">
        <v>94</v>
      </c>
      <c r="K356" s="19">
        <v>260</v>
      </c>
      <c r="L356" s="19">
        <v>780</v>
      </c>
      <c r="M356" s="19" t="s">
        <v>80</v>
      </c>
      <c r="N356" s="19">
        <v>4000</v>
      </c>
      <c r="O356" s="19">
        <v>8000</v>
      </c>
      <c r="P356" s="19">
        <v>6700</v>
      </c>
      <c r="Q356" s="19" t="s">
        <v>57</v>
      </c>
      <c r="R356" s="19">
        <v>3350</v>
      </c>
      <c r="S356" s="19">
        <v>20000</v>
      </c>
      <c r="T356" s="19">
        <v>0.47</v>
      </c>
      <c r="U356" s="19">
        <v>9.5</v>
      </c>
      <c r="V356" s="19">
        <v>0.24</v>
      </c>
      <c r="W356" s="19">
        <v>63</v>
      </c>
      <c r="X356" s="93">
        <v>980</v>
      </c>
      <c r="Y356">
        <f t="shared" si="16"/>
        <v>100</v>
      </c>
      <c r="Z356" t="b">
        <f>IF(N356/G356&gt;=Auswahlhilfe!$C$8,TRUE,FALSE)</f>
        <v>1</v>
      </c>
      <c r="AA356" t="b">
        <f>IF(K356&gt;Auswahlhilfe!$C$7,TRUE,FALSE)</f>
        <v>1</v>
      </c>
      <c r="AB356" t="b">
        <f>IF(Auswahlhilfe!$C$17=F356,TRUE,FALSE)</f>
        <v>1</v>
      </c>
      <c r="AC356" t="b">
        <f>IFERROR(IF(FIND("P2",PGOptionList!D356)&gt;0,TRUE),FALSE)</f>
        <v>1</v>
      </c>
      <c r="AD356" t="b">
        <f>IFERROR(IF(FIND("P1",PGOptionList!D356)&gt;0,TRUE),FALSE)</f>
        <v>0</v>
      </c>
      <c r="AE356" t="b">
        <f>IFERROR(IF(FIND("P0",PGOptionList!D356)&gt;0,TRUE),FALSE)</f>
        <v>0</v>
      </c>
      <c r="AF356" t="b">
        <f>IF(AND(Z356,AA356,AB356,AC356,IF(C356=Auswahlhilfe!$L$7,TRUE,FALSE)),D356,FALSE)</f>
        <v>0</v>
      </c>
      <c r="AG356" t="b">
        <f>IF(AND(Z356,AA356,AB356,AD356,IF(C356=Auswahlhilfe!$L$17,TRUE,FALSE)),D356,FALSE)</f>
        <v>0</v>
      </c>
      <c r="AH356" t="b">
        <f>IF(AND(Z356,AA356,AB356,AE356,IF(C356=Auswahlhilfe!$L$17,TRUE,FALSE)),D356,FALSE)</f>
        <v>0</v>
      </c>
      <c r="AI356" t="s">
        <v>4818</v>
      </c>
      <c r="AJ356" s="90" t="str">
        <f t="shared" si="17"/>
        <v>https://shop.oxni.ch/de/shop/motoren/planetengetriebe/tb-115-040-s2-p2</v>
      </c>
    </row>
    <row r="357" spans="2:36" x14ac:dyDescent="0.2">
      <c r="B357" s="78" t="str">
        <f t="shared" si="15"/>
        <v/>
      </c>
      <c r="C357" s="19" t="s">
        <v>54</v>
      </c>
      <c r="D357" s="19" t="s">
        <v>658</v>
      </c>
      <c r="E357" s="19">
        <v>130</v>
      </c>
      <c r="F357" s="19" t="s">
        <v>55</v>
      </c>
      <c r="G357" s="19">
        <v>35</v>
      </c>
      <c r="H357" s="19">
        <v>3</v>
      </c>
      <c r="I357" s="19">
        <v>25</v>
      </c>
      <c r="J357" s="19">
        <v>94</v>
      </c>
      <c r="K357" s="19">
        <v>300</v>
      </c>
      <c r="L357" s="19">
        <v>900</v>
      </c>
      <c r="M357" s="19" t="s">
        <v>79</v>
      </c>
      <c r="N357" s="19">
        <v>4000</v>
      </c>
      <c r="O357" s="19">
        <v>8000</v>
      </c>
      <c r="P357" s="19">
        <v>6700</v>
      </c>
      <c r="Q357" s="19" t="s">
        <v>57</v>
      </c>
      <c r="R357" s="19">
        <v>3350</v>
      </c>
      <c r="S357" s="19">
        <v>20000</v>
      </c>
      <c r="T357" s="19">
        <v>0.47</v>
      </c>
      <c r="U357" s="19">
        <v>9.5</v>
      </c>
      <c r="V357" s="19">
        <v>0.24</v>
      </c>
      <c r="W357" s="19">
        <v>63</v>
      </c>
      <c r="X357" s="93"/>
      <c r="Y357">
        <f t="shared" si="16"/>
        <v>114.28571428571429</v>
      </c>
      <c r="Z357" t="b">
        <f>IF(N357/G357&gt;=Auswahlhilfe!$C$8,TRUE,FALSE)</f>
        <v>1</v>
      </c>
      <c r="AA357" t="b">
        <f>IF(K357&gt;Auswahlhilfe!$C$7,TRUE,FALSE)</f>
        <v>1</v>
      </c>
      <c r="AB357" t="b">
        <f>IF(Auswahlhilfe!$C$17=F357,TRUE,FALSE)</f>
        <v>0</v>
      </c>
      <c r="AC357" t="b">
        <f>IFERROR(IF(FIND("P2",PGOptionList!D357)&gt;0,TRUE),FALSE)</f>
        <v>0</v>
      </c>
      <c r="AD357" t="b">
        <f>IFERROR(IF(FIND("P1",PGOptionList!D357)&gt;0,TRUE),FALSE)</f>
        <v>0</v>
      </c>
      <c r="AE357" t="b">
        <f>IFERROR(IF(FIND("P0",PGOptionList!D357)&gt;0,TRUE),FALSE)</f>
        <v>1</v>
      </c>
      <c r="AF357" t="b">
        <f>IF(AND(Z357,AA357,AB357,AC357,IF(C357=Auswahlhilfe!$L$7,TRUE,FALSE)),D357,FALSE)</f>
        <v>0</v>
      </c>
      <c r="AG357" t="b">
        <f>IF(AND(Z357,AA357,AB357,AD357,IF(C357=Auswahlhilfe!$L$17,TRUE,FALSE)),D357,FALSE)</f>
        <v>0</v>
      </c>
      <c r="AH357" t="b">
        <f>IF(AND(Z357,AA357,AB357,AE357,IF(C357=Auswahlhilfe!$L$17,TRUE,FALSE)),D357,FALSE)</f>
        <v>0</v>
      </c>
      <c r="AI357" t="s">
        <v>4817</v>
      </c>
      <c r="AJ357" s="90" t="str">
        <f t="shared" si="17"/>
        <v>mailto:info@oxni.ch?subject=Anfrage TB-115-035-S1-P0</v>
      </c>
    </row>
    <row r="358" spans="2:36" x14ac:dyDescent="0.2">
      <c r="B358" s="78" t="str">
        <f t="shared" si="15"/>
        <v/>
      </c>
      <c r="C358" s="19" t="s">
        <v>54</v>
      </c>
      <c r="D358" s="19" t="s">
        <v>659</v>
      </c>
      <c r="E358" s="19">
        <v>130</v>
      </c>
      <c r="F358" s="19" t="s">
        <v>58</v>
      </c>
      <c r="G358" s="19">
        <v>35</v>
      </c>
      <c r="H358" s="19">
        <v>3</v>
      </c>
      <c r="I358" s="19">
        <v>25</v>
      </c>
      <c r="J358" s="19">
        <v>94</v>
      </c>
      <c r="K358" s="19">
        <v>300</v>
      </c>
      <c r="L358" s="19">
        <v>900</v>
      </c>
      <c r="M358" s="19" t="s">
        <v>79</v>
      </c>
      <c r="N358" s="19">
        <v>4000</v>
      </c>
      <c r="O358" s="19">
        <v>8000</v>
      </c>
      <c r="P358" s="19">
        <v>6700</v>
      </c>
      <c r="Q358" s="19" t="s">
        <v>57</v>
      </c>
      <c r="R358" s="19">
        <v>3350</v>
      </c>
      <c r="S358" s="19">
        <v>20000</v>
      </c>
      <c r="T358" s="19">
        <v>0.47</v>
      </c>
      <c r="U358" s="19">
        <v>9.5</v>
      </c>
      <c r="V358" s="19">
        <v>0.24</v>
      </c>
      <c r="W358" s="19">
        <v>63</v>
      </c>
      <c r="X358" s="93"/>
      <c r="Y358">
        <f t="shared" si="16"/>
        <v>114.28571428571429</v>
      </c>
      <c r="Z358" t="b">
        <f>IF(N358/G358&gt;=Auswahlhilfe!$C$8,TRUE,FALSE)</f>
        <v>1</v>
      </c>
      <c r="AA358" t="b">
        <f>IF(K358&gt;Auswahlhilfe!$C$7,TRUE,FALSE)</f>
        <v>1</v>
      </c>
      <c r="AB358" t="b">
        <f>IF(Auswahlhilfe!$C$17=F358,TRUE,FALSE)</f>
        <v>1</v>
      </c>
      <c r="AC358" t="b">
        <f>IFERROR(IF(FIND("P2",PGOptionList!D358)&gt;0,TRUE),FALSE)</f>
        <v>0</v>
      </c>
      <c r="AD358" t="b">
        <f>IFERROR(IF(FIND("P1",PGOptionList!D358)&gt;0,TRUE),FALSE)</f>
        <v>0</v>
      </c>
      <c r="AE358" t="b">
        <f>IFERROR(IF(FIND("P0",PGOptionList!D358)&gt;0,TRUE),FALSE)</f>
        <v>1</v>
      </c>
      <c r="AF358" t="b">
        <f>IF(AND(Z358,AA358,AB358,AC358,IF(C358=Auswahlhilfe!$L$7,TRUE,FALSE)),D358,FALSE)</f>
        <v>0</v>
      </c>
      <c r="AG358" t="b">
        <f>IF(AND(Z358,AA358,AB358,AD358,IF(C358=Auswahlhilfe!$L$17,TRUE,FALSE)),D358,FALSE)</f>
        <v>0</v>
      </c>
      <c r="AH358" t="b">
        <f>IF(AND(Z358,AA358,AB358,AE358,IF(C358=Auswahlhilfe!$L$17,TRUE,FALSE)),D358,FALSE)</f>
        <v>0</v>
      </c>
      <c r="AI358" t="s">
        <v>4817</v>
      </c>
      <c r="AJ358" s="90" t="str">
        <f t="shared" si="17"/>
        <v>mailto:info@oxni.ch?subject=Anfrage TB-115-035-S2-P0</v>
      </c>
    </row>
    <row r="359" spans="2:36" x14ac:dyDescent="0.2">
      <c r="B359" s="78" t="str">
        <f t="shared" si="15"/>
        <v/>
      </c>
      <c r="C359" s="19" t="s">
        <v>54</v>
      </c>
      <c r="D359" s="19" t="s">
        <v>660</v>
      </c>
      <c r="E359" s="19">
        <v>130</v>
      </c>
      <c r="F359" s="19" t="s">
        <v>55</v>
      </c>
      <c r="G359" s="19">
        <v>35</v>
      </c>
      <c r="H359" s="19">
        <v>5</v>
      </c>
      <c r="I359" s="19">
        <v>25</v>
      </c>
      <c r="J359" s="19">
        <v>94</v>
      </c>
      <c r="K359" s="19">
        <v>300</v>
      </c>
      <c r="L359" s="19">
        <v>900</v>
      </c>
      <c r="M359" s="19" t="s">
        <v>79</v>
      </c>
      <c r="N359" s="19">
        <v>4000</v>
      </c>
      <c r="O359" s="19">
        <v>8000</v>
      </c>
      <c r="P359" s="19">
        <v>6700</v>
      </c>
      <c r="Q359" s="19" t="s">
        <v>57</v>
      </c>
      <c r="R359" s="19">
        <v>3350</v>
      </c>
      <c r="S359" s="19">
        <v>20000</v>
      </c>
      <c r="T359" s="19">
        <v>0.47</v>
      </c>
      <c r="U359" s="19">
        <v>9.5</v>
      </c>
      <c r="V359" s="19">
        <v>0.24</v>
      </c>
      <c r="W359" s="19">
        <v>63</v>
      </c>
      <c r="X359" s="93">
        <v>1079</v>
      </c>
      <c r="Y359">
        <f t="shared" si="16"/>
        <v>114.28571428571429</v>
      </c>
      <c r="Z359" t="b">
        <f>IF(N359/G359&gt;=Auswahlhilfe!$C$8,TRUE,FALSE)</f>
        <v>1</v>
      </c>
      <c r="AA359" t="b">
        <f>IF(K359&gt;Auswahlhilfe!$C$7,TRUE,FALSE)</f>
        <v>1</v>
      </c>
      <c r="AB359" t="b">
        <f>IF(Auswahlhilfe!$C$17=F359,TRUE,FALSE)</f>
        <v>0</v>
      </c>
      <c r="AC359" t="b">
        <f>IFERROR(IF(FIND("P2",PGOptionList!D359)&gt;0,TRUE),FALSE)</f>
        <v>0</v>
      </c>
      <c r="AD359" t="b">
        <f>IFERROR(IF(FIND("P1",PGOptionList!D359)&gt;0,TRUE),FALSE)</f>
        <v>1</v>
      </c>
      <c r="AE359" t="b">
        <f>IFERROR(IF(FIND("P0",PGOptionList!D359)&gt;0,TRUE),FALSE)</f>
        <v>0</v>
      </c>
      <c r="AF359" t="b">
        <f>IF(AND(Z359,AA359,AB359,AC359,IF(C359=Auswahlhilfe!$L$7,TRUE,FALSE)),D359,FALSE)</f>
        <v>0</v>
      </c>
      <c r="AG359" t="b">
        <f>IF(AND(Z359,AA359,AB359,AD359,IF(C359=Auswahlhilfe!$L$17,TRUE,FALSE)),D359,FALSE)</f>
        <v>0</v>
      </c>
      <c r="AH359" t="b">
        <f>IF(AND(Z359,AA359,AB359,AE359,IF(C359=Auswahlhilfe!$L$17,TRUE,FALSE)),D359,FALSE)</f>
        <v>0</v>
      </c>
      <c r="AI359" t="s">
        <v>4817</v>
      </c>
      <c r="AJ359" s="90" t="str">
        <f t="shared" si="17"/>
        <v>mailto:info@oxni.ch?subject=Anfrage TB-115-035-S1-P1</v>
      </c>
    </row>
    <row r="360" spans="2:36" x14ac:dyDescent="0.2">
      <c r="B360" s="78" t="str">
        <f t="shared" si="15"/>
        <v/>
      </c>
      <c r="C360" s="19" t="s">
        <v>54</v>
      </c>
      <c r="D360" s="19" t="s">
        <v>661</v>
      </c>
      <c r="E360" s="19">
        <v>130</v>
      </c>
      <c r="F360" s="19" t="s">
        <v>58</v>
      </c>
      <c r="G360" s="19">
        <v>35</v>
      </c>
      <c r="H360" s="19">
        <v>5</v>
      </c>
      <c r="I360" s="19">
        <v>25</v>
      </c>
      <c r="J360" s="19">
        <v>94</v>
      </c>
      <c r="K360" s="19">
        <v>300</v>
      </c>
      <c r="L360" s="19">
        <v>900</v>
      </c>
      <c r="M360" s="19" t="s">
        <v>79</v>
      </c>
      <c r="N360" s="19">
        <v>4000</v>
      </c>
      <c r="O360" s="19">
        <v>8000</v>
      </c>
      <c r="P360" s="19">
        <v>6700</v>
      </c>
      <c r="Q360" s="19" t="s">
        <v>57</v>
      </c>
      <c r="R360" s="19">
        <v>3350</v>
      </c>
      <c r="S360" s="19">
        <v>20000</v>
      </c>
      <c r="T360" s="19">
        <v>0.47</v>
      </c>
      <c r="U360" s="19">
        <v>9.5</v>
      </c>
      <c r="V360" s="19">
        <v>0.24</v>
      </c>
      <c r="W360" s="19">
        <v>63</v>
      </c>
      <c r="X360" s="93">
        <v>1079</v>
      </c>
      <c r="Y360">
        <f t="shared" si="16"/>
        <v>114.28571428571429</v>
      </c>
      <c r="Z360" t="b">
        <f>IF(N360/G360&gt;=Auswahlhilfe!$C$8,TRUE,FALSE)</f>
        <v>1</v>
      </c>
      <c r="AA360" t="b">
        <f>IF(K360&gt;Auswahlhilfe!$C$7,TRUE,FALSE)</f>
        <v>1</v>
      </c>
      <c r="AB360" t="b">
        <f>IF(Auswahlhilfe!$C$17=F360,TRUE,FALSE)</f>
        <v>1</v>
      </c>
      <c r="AC360" t="b">
        <f>IFERROR(IF(FIND("P2",PGOptionList!D360)&gt;0,TRUE),FALSE)</f>
        <v>0</v>
      </c>
      <c r="AD360" t="b">
        <f>IFERROR(IF(FIND("P1",PGOptionList!D360)&gt;0,TRUE),FALSE)</f>
        <v>1</v>
      </c>
      <c r="AE360" t="b">
        <f>IFERROR(IF(FIND("P0",PGOptionList!D360)&gt;0,TRUE),FALSE)</f>
        <v>0</v>
      </c>
      <c r="AF360" t="b">
        <f>IF(AND(Z360,AA360,AB360,AC360,IF(C360=Auswahlhilfe!$L$7,TRUE,FALSE)),D360,FALSE)</f>
        <v>0</v>
      </c>
      <c r="AG360" t="b">
        <f>IF(AND(Z360,AA360,AB360,AD360,IF(C360=Auswahlhilfe!$L$17,TRUE,FALSE)),D360,FALSE)</f>
        <v>0</v>
      </c>
      <c r="AH360" t="b">
        <f>IF(AND(Z360,AA360,AB360,AE360,IF(C360=Auswahlhilfe!$L$17,TRUE,FALSE)),D360,FALSE)</f>
        <v>0</v>
      </c>
      <c r="AI360" t="s">
        <v>4818</v>
      </c>
      <c r="AJ360" s="90" t="str">
        <f t="shared" si="17"/>
        <v>https://shop.oxni.ch/de/shop/motoren/planetengetriebe/tb-115-035-s2-p1</v>
      </c>
    </row>
    <row r="361" spans="2:36" x14ac:dyDescent="0.2">
      <c r="B361" s="78" t="str">
        <f t="shared" si="15"/>
        <v/>
      </c>
      <c r="C361" s="19" t="s">
        <v>54</v>
      </c>
      <c r="D361" s="19" t="s">
        <v>662</v>
      </c>
      <c r="E361" s="19">
        <v>130</v>
      </c>
      <c r="F361" s="19" t="s">
        <v>55</v>
      </c>
      <c r="G361" s="19">
        <v>35</v>
      </c>
      <c r="H361" s="19">
        <v>7</v>
      </c>
      <c r="I361" s="19">
        <v>25</v>
      </c>
      <c r="J361" s="19">
        <v>94</v>
      </c>
      <c r="K361" s="19">
        <v>300</v>
      </c>
      <c r="L361" s="19">
        <v>900</v>
      </c>
      <c r="M361" s="19" t="s">
        <v>79</v>
      </c>
      <c r="N361" s="19">
        <v>4000</v>
      </c>
      <c r="O361" s="19">
        <v>8000</v>
      </c>
      <c r="P361" s="19">
        <v>6700</v>
      </c>
      <c r="Q361" s="19" t="s">
        <v>57</v>
      </c>
      <c r="R361" s="19">
        <v>3350</v>
      </c>
      <c r="S361" s="19">
        <v>20000</v>
      </c>
      <c r="T361" s="19">
        <v>0.47</v>
      </c>
      <c r="U361" s="19">
        <v>9.5</v>
      </c>
      <c r="V361" s="19">
        <v>0.24</v>
      </c>
      <c r="W361" s="19">
        <v>63</v>
      </c>
      <c r="X361" s="93">
        <v>980</v>
      </c>
      <c r="Y361">
        <f t="shared" si="16"/>
        <v>114.28571428571429</v>
      </c>
      <c r="Z361" t="b">
        <f>IF(N361/G361&gt;=Auswahlhilfe!$C$8,TRUE,FALSE)</f>
        <v>1</v>
      </c>
      <c r="AA361" t="b">
        <f>IF(K361&gt;Auswahlhilfe!$C$7,TRUE,FALSE)</f>
        <v>1</v>
      </c>
      <c r="AB361" t="b">
        <f>IF(Auswahlhilfe!$C$17=F361,TRUE,FALSE)</f>
        <v>0</v>
      </c>
      <c r="AC361" t="b">
        <f>IFERROR(IF(FIND("P2",PGOptionList!D361)&gt;0,TRUE),FALSE)</f>
        <v>1</v>
      </c>
      <c r="AD361" t="b">
        <f>IFERROR(IF(FIND("P1",PGOptionList!D361)&gt;0,TRUE),FALSE)</f>
        <v>0</v>
      </c>
      <c r="AE361" t="b">
        <f>IFERROR(IF(FIND("P0",PGOptionList!D361)&gt;0,TRUE),FALSE)</f>
        <v>0</v>
      </c>
      <c r="AF361" t="b">
        <f>IF(AND(Z361,AA361,AB361,AC361,IF(C361=Auswahlhilfe!$L$7,TRUE,FALSE)),D361,FALSE)</f>
        <v>0</v>
      </c>
      <c r="AG361" t="b">
        <f>IF(AND(Z361,AA361,AB361,AD361,IF(C361=Auswahlhilfe!$L$17,TRUE,FALSE)),D361,FALSE)</f>
        <v>0</v>
      </c>
      <c r="AH361" t="b">
        <f>IF(AND(Z361,AA361,AB361,AE361,IF(C361=Auswahlhilfe!$L$17,TRUE,FALSE)),D361,FALSE)</f>
        <v>0</v>
      </c>
      <c r="AI361" t="s">
        <v>4817</v>
      </c>
      <c r="AJ361" s="90" t="str">
        <f t="shared" si="17"/>
        <v>mailto:info@oxni.ch?subject=Anfrage TB-115-035-S1-P2</v>
      </c>
    </row>
    <row r="362" spans="2:36" x14ac:dyDescent="0.2">
      <c r="B362" s="78" t="str">
        <f t="shared" si="15"/>
        <v/>
      </c>
      <c r="C362" s="19" t="s">
        <v>54</v>
      </c>
      <c r="D362" s="19" t="s">
        <v>663</v>
      </c>
      <c r="E362" s="19">
        <v>130</v>
      </c>
      <c r="F362" s="19" t="s">
        <v>58</v>
      </c>
      <c r="G362" s="19">
        <v>35</v>
      </c>
      <c r="H362" s="19">
        <v>7</v>
      </c>
      <c r="I362" s="19">
        <v>25</v>
      </c>
      <c r="J362" s="19">
        <v>94</v>
      </c>
      <c r="K362" s="19">
        <v>300</v>
      </c>
      <c r="L362" s="19">
        <v>900</v>
      </c>
      <c r="M362" s="19" t="s">
        <v>79</v>
      </c>
      <c r="N362" s="19">
        <v>4000</v>
      </c>
      <c r="O362" s="19">
        <v>8000</v>
      </c>
      <c r="P362" s="19">
        <v>6700</v>
      </c>
      <c r="Q362" s="19" t="s">
        <v>57</v>
      </c>
      <c r="R362" s="19">
        <v>3350</v>
      </c>
      <c r="S362" s="19">
        <v>20000</v>
      </c>
      <c r="T362" s="19">
        <v>0.47</v>
      </c>
      <c r="U362" s="19">
        <v>9.5</v>
      </c>
      <c r="V362" s="19">
        <v>0.24</v>
      </c>
      <c r="W362" s="19">
        <v>63</v>
      </c>
      <c r="X362" s="93">
        <v>980</v>
      </c>
      <c r="Y362">
        <f t="shared" si="16"/>
        <v>114.28571428571429</v>
      </c>
      <c r="Z362" t="b">
        <f>IF(N362/G362&gt;=Auswahlhilfe!$C$8,TRUE,FALSE)</f>
        <v>1</v>
      </c>
      <c r="AA362" t="b">
        <f>IF(K362&gt;Auswahlhilfe!$C$7,TRUE,FALSE)</f>
        <v>1</v>
      </c>
      <c r="AB362" t="b">
        <f>IF(Auswahlhilfe!$C$17=F362,TRUE,FALSE)</f>
        <v>1</v>
      </c>
      <c r="AC362" t="b">
        <f>IFERROR(IF(FIND("P2",PGOptionList!D362)&gt;0,TRUE),FALSE)</f>
        <v>1</v>
      </c>
      <c r="AD362" t="b">
        <f>IFERROR(IF(FIND("P1",PGOptionList!D362)&gt;0,TRUE),FALSE)</f>
        <v>0</v>
      </c>
      <c r="AE362" t="b">
        <f>IFERROR(IF(FIND("P0",PGOptionList!D362)&gt;0,TRUE),FALSE)</f>
        <v>0</v>
      </c>
      <c r="AF362" t="b">
        <f>IF(AND(Z362,AA362,AB362,AC362,IF(C362=Auswahlhilfe!$L$7,TRUE,FALSE)),D362,FALSE)</f>
        <v>0</v>
      </c>
      <c r="AG362" t="b">
        <f>IF(AND(Z362,AA362,AB362,AD362,IF(C362=Auswahlhilfe!$L$17,TRUE,FALSE)),D362,FALSE)</f>
        <v>0</v>
      </c>
      <c r="AH362" t="b">
        <f>IF(AND(Z362,AA362,AB362,AE362,IF(C362=Auswahlhilfe!$L$17,TRUE,FALSE)),D362,FALSE)</f>
        <v>0</v>
      </c>
      <c r="AI362" t="s">
        <v>4818</v>
      </c>
      <c r="AJ362" s="90" t="str">
        <f t="shared" si="17"/>
        <v>https://shop.oxni.ch/de/shop/motoren/planetengetriebe/tb-115-035-s2-p2</v>
      </c>
    </row>
    <row r="363" spans="2:36" x14ac:dyDescent="0.2">
      <c r="B363" s="78" t="str">
        <f t="shared" si="15"/>
        <v/>
      </c>
      <c r="C363" s="19" t="s">
        <v>54</v>
      </c>
      <c r="D363" s="19" t="s">
        <v>664</v>
      </c>
      <c r="E363" s="19">
        <v>130</v>
      </c>
      <c r="F363" s="19" t="s">
        <v>55</v>
      </c>
      <c r="G363" s="19">
        <v>30</v>
      </c>
      <c r="H363" s="19">
        <v>3</v>
      </c>
      <c r="I363" s="19">
        <v>25</v>
      </c>
      <c r="J363" s="19">
        <v>94</v>
      </c>
      <c r="K363" s="19">
        <v>310</v>
      </c>
      <c r="L363" s="19">
        <v>930</v>
      </c>
      <c r="M363" s="19" t="s">
        <v>78</v>
      </c>
      <c r="N363" s="19">
        <v>4000</v>
      </c>
      <c r="O363" s="19">
        <v>8000</v>
      </c>
      <c r="P363" s="19">
        <v>6700</v>
      </c>
      <c r="Q363" s="19" t="s">
        <v>57</v>
      </c>
      <c r="R363" s="19">
        <v>3350</v>
      </c>
      <c r="S363" s="19">
        <v>20000</v>
      </c>
      <c r="T363" s="19">
        <v>0.47</v>
      </c>
      <c r="U363" s="19">
        <v>9.5</v>
      </c>
      <c r="V363" s="19">
        <v>0.24</v>
      </c>
      <c r="W363" s="19">
        <v>63</v>
      </c>
      <c r="X363" s="93"/>
      <c r="Y363">
        <f t="shared" si="16"/>
        <v>133.33333333333334</v>
      </c>
      <c r="Z363" t="b">
        <f>IF(N363/G363&gt;=Auswahlhilfe!$C$8,TRUE,FALSE)</f>
        <v>1</v>
      </c>
      <c r="AA363" t="b">
        <f>IF(K363&gt;Auswahlhilfe!$C$7,TRUE,FALSE)</f>
        <v>1</v>
      </c>
      <c r="AB363" t="b">
        <f>IF(Auswahlhilfe!$C$17=F363,TRUE,FALSE)</f>
        <v>0</v>
      </c>
      <c r="AC363" t="b">
        <f>IFERROR(IF(FIND("P2",PGOptionList!D363)&gt;0,TRUE),FALSE)</f>
        <v>0</v>
      </c>
      <c r="AD363" t="b">
        <f>IFERROR(IF(FIND("P1",PGOptionList!D363)&gt;0,TRUE),FALSE)</f>
        <v>0</v>
      </c>
      <c r="AE363" t="b">
        <f>IFERROR(IF(FIND("P0",PGOptionList!D363)&gt;0,TRUE),FALSE)</f>
        <v>1</v>
      </c>
      <c r="AF363" t="b">
        <f>IF(AND(Z363,AA363,AB363,AC363,IF(C363=Auswahlhilfe!$L$7,TRUE,FALSE)),D363,FALSE)</f>
        <v>0</v>
      </c>
      <c r="AG363" t="b">
        <f>IF(AND(Z363,AA363,AB363,AD363,IF(C363=Auswahlhilfe!$L$17,TRUE,FALSE)),D363,FALSE)</f>
        <v>0</v>
      </c>
      <c r="AH363" t="b">
        <f>IF(AND(Z363,AA363,AB363,AE363,IF(C363=Auswahlhilfe!$L$17,TRUE,FALSE)),D363,FALSE)</f>
        <v>0</v>
      </c>
      <c r="AI363" t="s">
        <v>4817</v>
      </c>
      <c r="AJ363" s="90" t="str">
        <f t="shared" si="17"/>
        <v>mailto:info@oxni.ch?subject=Anfrage TB-115-030-S1-P0</v>
      </c>
    </row>
    <row r="364" spans="2:36" x14ac:dyDescent="0.2">
      <c r="B364" s="78" t="str">
        <f t="shared" si="15"/>
        <v/>
      </c>
      <c r="C364" s="19" t="s">
        <v>54</v>
      </c>
      <c r="D364" s="19" t="s">
        <v>665</v>
      </c>
      <c r="E364" s="19">
        <v>130</v>
      </c>
      <c r="F364" s="19" t="s">
        <v>58</v>
      </c>
      <c r="G364" s="19">
        <v>30</v>
      </c>
      <c r="H364" s="19">
        <v>3</v>
      </c>
      <c r="I364" s="19">
        <v>25</v>
      </c>
      <c r="J364" s="19">
        <v>94</v>
      </c>
      <c r="K364" s="19">
        <v>310</v>
      </c>
      <c r="L364" s="19">
        <v>930</v>
      </c>
      <c r="M364" s="19" t="s">
        <v>78</v>
      </c>
      <c r="N364" s="19">
        <v>4000</v>
      </c>
      <c r="O364" s="19">
        <v>8000</v>
      </c>
      <c r="P364" s="19">
        <v>6700</v>
      </c>
      <c r="Q364" s="19" t="s">
        <v>57</v>
      </c>
      <c r="R364" s="19">
        <v>3350</v>
      </c>
      <c r="S364" s="19">
        <v>20000</v>
      </c>
      <c r="T364" s="19">
        <v>0.47</v>
      </c>
      <c r="U364" s="19">
        <v>9.5</v>
      </c>
      <c r="V364" s="19">
        <v>0.24</v>
      </c>
      <c r="W364" s="19">
        <v>63</v>
      </c>
      <c r="X364" s="93"/>
      <c r="Y364">
        <f t="shared" si="16"/>
        <v>133.33333333333334</v>
      </c>
      <c r="Z364" t="b">
        <f>IF(N364/G364&gt;=Auswahlhilfe!$C$8,TRUE,FALSE)</f>
        <v>1</v>
      </c>
      <c r="AA364" t="b">
        <f>IF(K364&gt;Auswahlhilfe!$C$7,TRUE,FALSE)</f>
        <v>1</v>
      </c>
      <c r="AB364" t="b">
        <f>IF(Auswahlhilfe!$C$17=F364,TRUE,FALSE)</f>
        <v>1</v>
      </c>
      <c r="AC364" t="b">
        <f>IFERROR(IF(FIND("P2",PGOptionList!D364)&gt;0,TRUE),FALSE)</f>
        <v>0</v>
      </c>
      <c r="AD364" t="b">
        <f>IFERROR(IF(FIND("P1",PGOptionList!D364)&gt;0,TRUE),FALSE)</f>
        <v>0</v>
      </c>
      <c r="AE364" t="b">
        <f>IFERROR(IF(FIND("P0",PGOptionList!D364)&gt;0,TRUE),FALSE)</f>
        <v>1</v>
      </c>
      <c r="AF364" t="b">
        <f>IF(AND(Z364,AA364,AB364,AC364,IF(C364=Auswahlhilfe!$L$7,TRUE,FALSE)),D364,FALSE)</f>
        <v>0</v>
      </c>
      <c r="AG364" t="b">
        <f>IF(AND(Z364,AA364,AB364,AD364,IF(C364=Auswahlhilfe!$L$17,TRUE,FALSE)),D364,FALSE)</f>
        <v>0</v>
      </c>
      <c r="AH364" t="b">
        <f>IF(AND(Z364,AA364,AB364,AE364,IF(C364=Auswahlhilfe!$L$17,TRUE,FALSE)),D364,FALSE)</f>
        <v>0</v>
      </c>
      <c r="AI364" t="s">
        <v>4817</v>
      </c>
      <c r="AJ364" s="90" t="str">
        <f t="shared" si="17"/>
        <v>mailto:info@oxni.ch?subject=Anfrage TB-115-030-S2-P0</v>
      </c>
    </row>
    <row r="365" spans="2:36" x14ac:dyDescent="0.2">
      <c r="B365" s="78" t="str">
        <f t="shared" si="15"/>
        <v/>
      </c>
      <c r="C365" s="19" t="s">
        <v>54</v>
      </c>
      <c r="D365" s="19" t="s">
        <v>666</v>
      </c>
      <c r="E365" s="19">
        <v>130</v>
      </c>
      <c r="F365" s="19" t="s">
        <v>55</v>
      </c>
      <c r="G365" s="19">
        <v>30</v>
      </c>
      <c r="H365" s="19">
        <v>5</v>
      </c>
      <c r="I365" s="19">
        <v>25</v>
      </c>
      <c r="J365" s="19">
        <v>94</v>
      </c>
      <c r="K365" s="19">
        <v>310</v>
      </c>
      <c r="L365" s="19">
        <v>930</v>
      </c>
      <c r="M365" s="19" t="s">
        <v>78</v>
      </c>
      <c r="N365" s="19">
        <v>4000</v>
      </c>
      <c r="O365" s="19">
        <v>8000</v>
      </c>
      <c r="P365" s="19">
        <v>6700</v>
      </c>
      <c r="Q365" s="19" t="s">
        <v>57</v>
      </c>
      <c r="R365" s="19">
        <v>3350</v>
      </c>
      <c r="S365" s="19">
        <v>20000</v>
      </c>
      <c r="T365" s="19">
        <v>0.47</v>
      </c>
      <c r="U365" s="19">
        <v>9.5</v>
      </c>
      <c r="V365" s="19">
        <v>0.24</v>
      </c>
      <c r="W365" s="19">
        <v>63</v>
      </c>
      <c r="X365" s="93">
        <v>1079</v>
      </c>
      <c r="Y365">
        <f t="shared" si="16"/>
        <v>133.33333333333334</v>
      </c>
      <c r="Z365" t="b">
        <f>IF(N365/G365&gt;=Auswahlhilfe!$C$8,TRUE,FALSE)</f>
        <v>1</v>
      </c>
      <c r="AA365" t="b">
        <f>IF(K365&gt;Auswahlhilfe!$C$7,TRUE,FALSE)</f>
        <v>1</v>
      </c>
      <c r="AB365" t="b">
        <f>IF(Auswahlhilfe!$C$17=F365,TRUE,FALSE)</f>
        <v>0</v>
      </c>
      <c r="AC365" t="b">
        <f>IFERROR(IF(FIND("P2",PGOptionList!D365)&gt;0,TRUE),FALSE)</f>
        <v>0</v>
      </c>
      <c r="AD365" t="b">
        <f>IFERROR(IF(FIND("P1",PGOptionList!D365)&gt;0,TRUE),FALSE)</f>
        <v>1</v>
      </c>
      <c r="AE365" t="b">
        <f>IFERROR(IF(FIND("P0",PGOptionList!D365)&gt;0,TRUE),FALSE)</f>
        <v>0</v>
      </c>
      <c r="AF365" t="b">
        <f>IF(AND(Z365,AA365,AB365,AC365,IF(C365=Auswahlhilfe!$L$7,TRUE,FALSE)),D365,FALSE)</f>
        <v>0</v>
      </c>
      <c r="AG365" t="b">
        <f>IF(AND(Z365,AA365,AB365,AD365,IF(C365=Auswahlhilfe!$L$17,TRUE,FALSE)),D365,FALSE)</f>
        <v>0</v>
      </c>
      <c r="AH365" t="b">
        <f>IF(AND(Z365,AA365,AB365,AE365,IF(C365=Auswahlhilfe!$L$17,TRUE,FALSE)),D365,FALSE)</f>
        <v>0</v>
      </c>
      <c r="AI365" t="s">
        <v>4817</v>
      </c>
      <c r="AJ365" s="90" t="str">
        <f t="shared" si="17"/>
        <v>mailto:info@oxni.ch?subject=Anfrage TB-115-030-S1-P1</v>
      </c>
    </row>
    <row r="366" spans="2:36" x14ac:dyDescent="0.2">
      <c r="B366" s="78" t="str">
        <f t="shared" si="15"/>
        <v/>
      </c>
      <c r="C366" s="19" t="s">
        <v>54</v>
      </c>
      <c r="D366" s="19" t="s">
        <v>667</v>
      </c>
      <c r="E366" s="19">
        <v>130</v>
      </c>
      <c r="F366" s="19" t="s">
        <v>58</v>
      </c>
      <c r="G366" s="19">
        <v>30</v>
      </c>
      <c r="H366" s="19">
        <v>5</v>
      </c>
      <c r="I366" s="19">
        <v>25</v>
      </c>
      <c r="J366" s="19">
        <v>94</v>
      </c>
      <c r="K366" s="19">
        <v>310</v>
      </c>
      <c r="L366" s="19">
        <v>930</v>
      </c>
      <c r="M366" s="19" t="s">
        <v>78</v>
      </c>
      <c r="N366" s="19">
        <v>4000</v>
      </c>
      <c r="O366" s="19">
        <v>8000</v>
      </c>
      <c r="P366" s="19">
        <v>6700</v>
      </c>
      <c r="Q366" s="19" t="s">
        <v>57</v>
      </c>
      <c r="R366" s="19">
        <v>3350</v>
      </c>
      <c r="S366" s="19">
        <v>20000</v>
      </c>
      <c r="T366" s="19">
        <v>0.47</v>
      </c>
      <c r="U366" s="19">
        <v>9.5</v>
      </c>
      <c r="V366" s="19">
        <v>0.24</v>
      </c>
      <c r="W366" s="19">
        <v>63</v>
      </c>
      <c r="X366" s="93">
        <v>1079</v>
      </c>
      <c r="Y366">
        <f t="shared" si="16"/>
        <v>133.33333333333334</v>
      </c>
      <c r="Z366" t="b">
        <f>IF(N366/G366&gt;=Auswahlhilfe!$C$8,TRUE,FALSE)</f>
        <v>1</v>
      </c>
      <c r="AA366" t="b">
        <f>IF(K366&gt;Auswahlhilfe!$C$7,TRUE,FALSE)</f>
        <v>1</v>
      </c>
      <c r="AB366" t="b">
        <f>IF(Auswahlhilfe!$C$17=F366,TRUE,FALSE)</f>
        <v>1</v>
      </c>
      <c r="AC366" t="b">
        <f>IFERROR(IF(FIND("P2",PGOptionList!D366)&gt;0,TRUE),FALSE)</f>
        <v>0</v>
      </c>
      <c r="AD366" t="b">
        <f>IFERROR(IF(FIND("P1",PGOptionList!D366)&gt;0,TRUE),FALSE)</f>
        <v>1</v>
      </c>
      <c r="AE366" t="b">
        <f>IFERROR(IF(FIND("P0",PGOptionList!D366)&gt;0,TRUE),FALSE)</f>
        <v>0</v>
      </c>
      <c r="AF366" t="b">
        <f>IF(AND(Z366,AA366,AB366,AC366,IF(C366=Auswahlhilfe!$L$7,TRUE,FALSE)),D366,FALSE)</f>
        <v>0</v>
      </c>
      <c r="AG366" t="b">
        <f>IF(AND(Z366,AA366,AB366,AD366,IF(C366=Auswahlhilfe!$L$17,TRUE,FALSE)),D366,FALSE)</f>
        <v>0</v>
      </c>
      <c r="AH366" t="b">
        <f>IF(AND(Z366,AA366,AB366,AE366,IF(C366=Auswahlhilfe!$L$17,TRUE,FALSE)),D366,FALSE)</f>
        <v>0</v>
      </c>
      <c r="AI366" t="s">
        <v>4818</v>
      </c>
      <c r="AJ366" s="90" t="str">
        <f t="shared" si="17"/>
        <v>https://shop.oxni.ch/de/shop/motoren/planetengetriebe/tb-115-030-s2-p1</v>
      </c>
    </row>
    <row r="367" spans="2:36" x14ac:dyDescent="0.2">
      <c r="B367" s="78" t="str">
        <f t="shared" si="15"/>
        <v/>
      </c>
      <c r="C367" s="19" t="s">
        <v>54</v>
      </c>
      <c r="D367" s="19" t="s">
        <v>668</v>
      </c>
      <c r="E367" s="19">
        <v>130</v>
      </c>
      <c r="F367" s="19" t="s">
        <v>55</v>
      </c>
      <c r="G367" s="19">
        <v>30</v>
      </c>
      <c r="H367" s="19">
        <v>7</v>
      </c>
      <c r="I367" s="19">
        <v>25</v>
      </c>
      <c r="J367" s="19">
        <v>94</v>
      </c>
      <c r="K367" s="19">
        <v>310</v>
      </c>
      <c r="L367" s="19">
        <v>930</v>
      </c>
      <c r="M367" s="19" t="s">
        <v>78</v>
      </c>
      <c r="N367" s="19">
        <v>4000</v>
      </c>
      <c r="O367" s="19">
        <v>8000</v>
      </c>
      <c r="P367" s="19">
        <v>6700</v>
      </c>
      <c r="Q367" s="19" t="s">
        <v>57</v>
      </c>
      <c r="R367" s="19">
        <v>3350</v>
      </c>
      <c r="S367" s="19">
        <v>20000</v>
      </c>
      <c r="T367" s="19">
        <v>0.47</v>
      </c>
      <c r="U367" s="19">
        <v>9.5</v>
      </c>
      <c r="V367" s="19">
        <v>0.24</v>
      </c>
      <c r="W367" s="19">
        <v>63</v>
      </c>
      <c r="X367" s="93">
        <v>980</v>
      </c>
      <c r="Y367">
        <f t="shared" si="16"/>
        <v>133.33333333333334</v>
      </c>
      <c r="Z367" t="b">
        <f>IF(N367/G367&gt;=Auswahlhilfe!$C$8,TRUE,FALSE)</f>
        <v>1</v>
      </c>
      <c r="AA367" t="b">
        <f>IF(K367&gt;Auswahlhilfe!$C$7,TRUE,FALSE)</f>
        <v>1</v>
      </c>
      <c r="AB367" t="b">
        <f>IF(Auswahlhilfe!$C$17=F367,TRUE,FALSE)</f>
        <v>0</v>
      </c>
      <c r="AC367" t="b">
        <f>IFERROR(IF(FIND("P2",PGOptionList!D367)&gt;0,TRUE),FALSE)</f>
        <v>1</v>
      </c>
      <c r="AD367" t="b">
        <f>IFERROR(IF(FIND("P1",PGOptionList!D367)&gt;0,TRUE),FALSE)</f>
        <v>0</v>
      </c>
      <c r="AE367" t="b">
        <f>IFERROR(IF(FIND("P0",PGOptionList!D367)&gt;0,TRUE),FALSE)</f>
        <v>0</v>
      </c>
      <c r="AF367" t="b">
        <f>IF(AND(Z367,AA367,AB367,AC367,IF(C367=Auswahlhilfe!$L$7,TRUE,FALSE)),D367,FALSE)</f>
        <v>0</v>
      </c>
      <c r="AG367" t="b">
        <f>IF(AND(Z367,AA367,AB367,AD367,IF(C367=Auswahlhilfe!$L$17,TRUE,FALSE)),D367,FALSE)</f>
        <v>0</v>
      </c>
      <c r="AH367" t="b">
        <f>IF(AND(Z367,AA367,AB367,AE367,IF(C367=Auswahlhilfe!$L$17,TRUE,FALSE)),D367,FALSE)</f>
        <v>0</v>
      </c>
      <c r="AI367" t="s">
        <v>4817</v>
      </c>
      <c r="AJ367" s="90" t="str">
        <f t="shared" si="17"/>
        <v>mailto:info@oxni.ch?subject=Anfrage TB-115-030-S1-P2</v>
      </c>
    </row>
    <row r="368" spans="2:36" x14ac:dyDescent="0.2">
      <c r="B368" s="78" t="str">
        <f t="shared" si="15"/>
        <v/>
      </c>
      <c r="C368" s="19" t="s">
        <v>54</v>
      </c>
      <c r="D368" s="19" t="s">
        <v>669</v>
      </c>
      <c r="E368" s="19">
        <v>130</v>
      </c>
      <c r="F368" s="19" t="s">
        <v>58</v>
      </c>
      <c r="G368" s="19">
        <v>30</v>
      </c>
      <c r="H368" s="19">
        <v>7</v>
      </c>
      <c r="I368" s="19">
        <v>25</v>
      </c>
      <c r="J368" s="19">
        <v>94</v>
      </c>
      <c r="K368" s="19">
        <v>310</v>
      </c>
      <c r="L368" s="19">
        <v>930</v>
      </c>
      <c r="M368" s="19" t="s">
        <v>78</v>
      </c>
      <c r="N368" s="19">
        <v>4000</v>
      </c>
      <c r="O368" s="19">
        <v>8000</v>
      </c>
      <c r="P368" s="19">
        <v>6700</v>
      </c>
      <c r="Q368" s="19" t="s">
        <v>57</v>
      </c>
      <c r="R368" s="19">
        <v>3350</v>
      </c>
      <c r="S368" s="19">
        <v>20000</v>
      </c>
      <c r="T368" s="19">
        <v>0.47</v>
      </c>
      <c r="U368" s="19">
        <v>9.5</v>
      </c>
      <c r="V368" s="19">
        <v>0.24</v>
      </c>
      <c r="W368" s="19">
        <v>63</v>
      </c>
      <c r="X368" s="93">
        <v>980</v>
      </c>
      <c r="Y368">
        <f t="shared" si="16"/>
        <v>133.33333333333334</v>
      </c>
      <c r="Z368" t="b">
        <f>IF(N368/G368&gt;=Auswahlhilfe!$C$8,TRUE,FALSE)</f>
        <v>1</v>
      </c>
      <c r="AA368" t="b">
        <f>IF(K368&gt;Auswahlhilfe!$C$7,TRUE,FALSE)</f>
        <v>1</v>
      </c>
      <c r="AB368" t="b">
        <f>IF(Auswahlhilfe!$C$17=F368,TRUE,FALSE)</f>
        <v>1</v>
      </c>
      <c r="AC368" t="b">
        <f>IFERROR(IF(FIND("P2",PGOptionList!D368)&gt;0,TRUE),FALSE)</f>
        <v>1</v>
      </c>
      <c r="AD368" t="b">
        <f>IFERROR(IF(FIND("P1",PGOptionList!D368)&gt;0,TRUE),FALSE)</f>
        <v>0</v>
      </c>
      <c r="AE368" t="b">
        <f>IFERROR(IF(FIND("P0",PGOptionList!D368)&gt;0,TRUE),FALSE)</f>
        <v>0</v>
      </c>
      <c r="AF368" t="b">
        <f>IF(AND(Z368,AA368,AB368,AC368,IF(C368=Auswahlhilfe!$L$7,TRUE,FALSE)),D368,FALSE)</f>
        <v>0</v>
      </c>
      <c r="AG368" t="b">
        <f>IF(AND(Z368,AA368,AB368,AD368,IF(C368=Auswahlhilfe!$L$17,TRUE,FALSE)),D368,FALSE)</f>
        <v>0</v>
      </c>
      <c r="AH368" t="b">
        <f>IF(AND(Z368,AA368,AB368,AE368,IF(C368=Auswahlhilfe!$L$17,TRUE,FALSE)),D368,FALSE)</f>
        <v>0</v>
      </c>
      <c r="AI368" t="s">
        <v>4818</v>
      </c>
      <c r="AJ368" s="90" t="str">
        <f t="shared" si="17"/>
        <v>https://shop.oxni.ch/de/shop/motoren/planetengetriebe/tb-115-030-s2-p2</v>
      </c>
    </row>
    <row r="369" spans="2:36" x14ac:dyDescent="0.2">
      <c r="B369" s="78" t="str">
        <f t="shared" si="15"/>
        <v/>
      </c>
      <c r="C369" s="19" t="s">
        <v>54</v>
      </c>
      <c r="D369" s="19" t="s">
        <v>670</v>
      </c>
      <c r="E369" s="19">
        <v>130</v>
      </c>
      <c r="F369" s="19" t="s">
        <v>55</v>
      </c>
      <c r="G369" s="19">
        <v>25</v>
      </c>
      <c r="H369" s="19">
        <v>3</v>
      </c>
      <c r="I369" s="19">
        <v>25</v>
      </c>
      <c r="J369" s="19">
        <v>94</v>
      </c>
      <c r="K369" s="19">
        <v>333</v>
      </c>
      <c r="L369" s="19">
        <v>999</v>
      </c>
      <c r="M369" s="19" t="s">
        <v>77</v>
      </c>
      <c r="N369" s="19">
        <v>4000</v>
      </c>
      <c r="O369" s="19">
        <v>8000</v>
      </c>
      <c r="P369" s="19">
        <v>6700</v>
      </c>
      <c r="Q369" s="19" t="s">
        <v>57</v>
      </c>
      <c r="R369" s="19">
        <v>3350</v>
      </c>
      <c r="S369" s="19">
        <v>20000</v>
      </c>
      <c r="T369" s="19">
        <v>0.47</v>
      </c>
      <c r="U369" s="19">
        <v>9.5</v>
      </c>
      <c r="V369" s="19">
        <v>0.24</v>
      </c>
      <c r="W369" s="19">
        <v>63</v>
      </c>
      <c r="X369" s="93"/>
      <c r="Y369">
        <f t="shared" si="16"/>
        <v>160</v>
      </c>
      <c r="Z369" t="b">
        <f>IF(N369/G369&gt;=Auswahlhilfe!$C$8,TRUE,FALSE)</f>
        <v>1</v>
      </c>
      <c r="AA369" t="b">
        <f>IF(K369&gt;Auswahlhilfe!$C$7,TRUE,FALSE)</f>
        <v>1</v>
      </c>
      <c r="AB369" t="b">
        <f>IF(Auswahlhilfe!$C$17=F369,TRUE,FALSE)</f>
        <v>0</v>
      </c>
      <c r="AC369" t="b">
        <f>IFERROR(IF(FIND("P2",PGOptionList!D369)&gt;0,TRUE),FALSE)</f>
        <v>0</v>
      </c>
      <c r="AD369" t="b">
        <f>IFERROR(IF(FIND("P1",PGOptionList!D369)&gt;0,TRUE),FALSE)</f>
        <v>0</v>
      </c>
      <c r="AE369" t="b">
        <f>IFERROR(IF(FIND("P0",PGOptionList!D369)&gt;0,TRUE),FALSE)</f>
        <v>1</v>
      </c>
      <c r="AF369" t="b">
        <f>IF(AND(Z369,AA369,AB369,AC369,IF(C369=Auswahlhilfe!$L$7,TRUE,FALSE)),D369,FALSE)</f>
        <v>0</v>
      </c>
      <c r="AG369" t="b">
        <f>IF(AND(Z369,AA369,AB369,AD369,IF(C369=Auswahlhilfe!$L$17,TRUE,FALSE)),D369,FALSE)</f>
        <v>0</v>
      </c>
      <c r="AH369" t="b">
        <f>IF(AND(Z369,AA369,AB369,AE369,IF(C369=Auswahlhilfe!$L$17,TRUE,FALSE)),D369,FALSE)</f>
        <v>0</v>
      </c>
      <c r="AI369" t="s">
        <v>4817</v>
      </c>
      <c r="AJ369" s="90" t="str">
        <f t="shared" si="17"/>
        <v>mailto:info@oxni.ch?subject=Anfrage TB-115-025-S1-P0</v>
      </c>
    </row>
    <row r="370" spans="2:36" x14ac:dyDescent="0.2">
      <c r="B370" s="78" t="str">
        <f t="shared" si="15"/>
        <v/>
      </c>
      <c r="C370" s="19" t="s">
        <v>54</v>
      </c>
      <c r="D370" s="19" t="s">
        <v>671</v>
      </c>
      <c r="E370" s="19">
        <v>130</v>
      </c>
      <c r="F370" s="19" t="s">
        <v>58</v>
      </c>
      <c r="G370" s="19">
        <v>25</v>
      </c>
      <c r="H370" s="19">
        <v>3</v>
      </c>
      <c r="I370" s="19">
        <v>25</v>
      </c>
      <c r="J370" s="19">
        <v>94</v>
      </c>
      <c r="K370" s="19">
        <v>333</v>
      </c>
      <c r="L370" s="19">
        <v>999</v>
      </c>
      <c r="M370" s="19" t="s">
        <v>77</v>
      </c>
      <c r="N370" s="19">
        <v>4000</v>
      </c>
      <c r="O370" s="19">
        <v>8000</v>
      </c>
      <c r="P370" s="19">
        <v>6700</v>
      </c>
      <c r="Q370" s="19" t="s">
        <v>57</v>
      </c>
      <c r="R370" s="19">
        <v>3350</v>
      </c>
      <c r="S370" s="19">
        <v>20000</v>
      </c>
      <c r="T370" s="19">
        <v>0.47</v>
      </c>
      <c r="U370" s="19">
        <v>9.5</v>
      </c>
      <c r="V370" s="19">
        <v>0.24</v>
      </c>
      <c r="W370" s="19">
        <v>63</v>
      </c>
      <c r="X370" s="93"/>
      <c r="Y370">
        <f t="shared" si="16"/>
        <v>160</v>
      </c>
      <c r="Z370" t="b">
        <f>IF(N370/G370&gt;=Auswahlhilfe!$C$8,TRUE,FALSE)</f>
        <v>1</v>
      </c>
      <c r="AA370" t="b">
        <f>IF(K370&gt;Auswahlhilfe!$C$7,TRUE,FALSE)</f>
        <v>1</v>
      </c>
      <c r="AB370" t="b">
        <f>IF(Auswahlhilfe!$C$17=F370,TRUE,FALSE)</f>
        <v>1</v>
      </c>
      <c r="AC370" t="b">
        <f>IFERROR(IF(FIND("P2",PGOptionList!D370)&gt;0,TRUE),FALSE)</f>
        <v>0</v>
      </c>
      <c r="AD370" t="b">
        <f>IFERROR(IF(FIND("P1",PGOptionList!D370)&gt;0,TRUE),FALSE)</f>
        <v>0</v>
      </c>
      <c r="AE370" t="b">
        <f>IFERROR(IF(FIND("P0",PGOptionList!D370)&gt;0,TRUE),FALSE)</f>
        <v>1</v>
      </c>
      <c r="AF370" t="b">
        <f>IF(AND(Z370,AA370,AB370,AC370,IF(C370=Auswahlhilfe!$L$7,TRUE,FALSE)),D370,FALSE)</f>
        <v>0</v>
      </c>
      <c r="AG370" t="b">
        <f>IF(AND(Z370,AA370,AB370,AD370,IF(C370=Auswahlhilfe!$L$17,TRUE,FALSE)),D370,FALSE)</f>
        <v>0</v>
      </c>
      <c r="AH370" t="b">
        <f>IF(AND(Z370,AA370,AB370,AE370,IF(C370=Auswahlhilfe!$L$17,TRUE,FALSE)),D370,FALSE)</f>
        <v>0</v>
      </c>
      <c r="AI370" t="s">
        <v>4817</v>
      </c>
      <c r="AJ370" s="90" t="str">
        <f t="shared" si="17"/>
        <v>mailto:info@oxni.ch?subject=Anfrage TB-115-025-S2-P0</v>
      </c>
    </row>
    <row r="371" spans="2:36" x14ac:dyDescent="0.2">
      <c r="B371" s="78" t="str">
        <f t="shared" si="15"/>
        <v/>
      </c>
      <c r="C371" s="19" t="s">
        <v>54</v>
      </c>
      <c r="D371" s="19" t="s">
        <v>672</v>
      </c>
      <c r="E371" s="19">
        <v>130</v>
      </c>
      <c r="F371" s="19" t="s">
        <v>55</v>
      </c>
      <c r="G371" s="19">
        <v>25</v>
      </c>
      <c r="H371" s="19">
        <v>5</v>
      </c>
      <c r="I371" s="19">
        <v>25</v>
      </c>
      <c r="J371" s="19">
        <v>94</v>
      </c>
      <c r="K371" s="19">
        <v>333</v>
      </c>
      <c r="L371" s="19">
        <v>999</v>
      </c>
      <c r="M371" s="19" t="s">
        <v>77</v>
      </c>
      <c r="N371" s="19">
        <v>4000</v>
      </c>
      <c r="O371" s="19">
        <v>8000</v>
      </c>
      <c r="P371" s="19">
        <v>6700</v>
      </c>
      <c r="Q371" s="19" t="s">
        <v>57</v>
      </c>
      <c r="R371" s="19">
        <v>3350</v>
      </c>
      <c r="S371" s="19">
        <v>20000</v>
      </c>
      <c r="T371" s="19">
        <v>0.47</v>
      </c>
      <c r="U371" s="19">
        <v>9.5</v>
      </c>
      <c r="V371" s="19">
        <v>0.24</v>
      </c>
      <c r="W371" s="19">
        <v>63</v>
      </c>
      <c r="X371" s="93">
        <v>1079</v>
      </c>
      <c r="Y371">
        <f t="shared" si="16"/>
        <v>160</v>
      </c>
      <c r="Z371" t="b">
        <f>IF(N371/G371&gt;=Auswahlhilfe!$C$8,TRUE,FALSE)</f>
        <v>1</v>
      </c>
      <c r="AA371" t="b">
        <f>IF(K371&gt;Auswahlhilfe!$C$7,TRUE,FALSE)</f>
        <v>1</v>
      </c>
      <c r="AB371" t="b">
        <f>IF(Auswahlhilfe!$C$17=F371,TRUE,FALSE)</f>
        <v>0</v>
      </c>
      <c r="AC371" t="b">
        <f>IFERROR(IF(FIND("P2",PGOptionList!D371)&gt;0,TRUE),FALSE)</f>
        <v>0</v>
      </c>
      <c r="AD371" t="b">
        <f>IFERROR(IF(FIND("P1",PGOptionList!D371)&gt;0,TRUE),FALSE)</f>
        <v>1</v>
      </c>
      <c r="AE371" t="b">
        <f>IFERROR(IF(FIND("P0",PGOptionList!D371)&gt;0,TRUE),FALSE)</f>
        <v>0</v>
      </c>
      <c r="AF371" t="b">
        <f>IF(AND(Z371,AA371,AB371,AC371,IF(C371=Auswahlhilfe!$L$7,TRUE,FALSE)),D371,FALSE)</f>
        <v>0</v>
      </c>
      <c r="AG371" t="b">
        <f>IF(AND(Z371,AA371,AB371,AD371,IF(C371=Auswahlhilfe!$L$17,TRUE,FALSE)),D371,FALSE)</f>
        <v>0</v>
      </c>
      <c r="AH371" t="b">
        <f>IF(AND(Z371,AA371,AB371,AE371,IF(C371=Auswahlhilfe!$L$17,TRUE,FALSE)),D371,FALSE)</f>
        <v>0</v>
      </c>
      <c r="AI371" t="s">
        <v>4817</v>
      </c>
      <c r="AJ371" s="90" t="str">
        <f t="shared" si="17"/>
        <v>mailto:info@oxni.ch?subject=Anfrage TB-115-025-S1-P1</v>
      </c>
    </row>
    <row r="372" spans="2:36" x14ac:dyDescent="0.2">
      <c r="B372" s="78" t="str">
        <f t="shared" si="15"/>
        <v/>
      </c>
      <c r="C372" s="19" t="s">
        <v>54</v>
      </c>
      <c r="D372" s="19" t="s">
        <v>673</v>
      </c>
      <c r="E372" s="19">
        <v>130</v>
      </c>
      <c r="F372" s="19" t="s">
        <v>58</v>
      </c>
      <c r="G372" s="19">
        <v>25</v>
      </c>
      <c r="H372" s="19">
        <v>5</v>
      </c>
      <c r="I372" s="19">
        <v>25</v>
      </c>
      <c r="J372" s="19">
        <v>94</v>
      </c>
      <c r="K372" s="19">
        <v>333</v>
      </c>
      <c r="L372" s="19">
        <v>999</v>
      </c>
      <c r="M372" s="19" t="s">
        <v>77</v>
      </c>
      <c r="N372" s="19">
        <v>4000</v>
      </c>
      <c r="O372" s="19">
        <v>8000</v>
      </c>
      <c r="P372" s="19">
        <v>6700</v>
      </c>
      <c r="Q372" s="19" t="s">
        <v>57</v>
      </c>
      <c r="R372" s="19">
        <v>3350</v>
      </c>
      <c r="S372" s="19">
        <v>20000</v>
      </c>
      <c r="T372" s="19">
        <v>0.47</v>
      </c>
      <c r="U372" s="19">
        <v>9.5</v>
      </c>
      <c r="V372" s="19">
        <v>0.24</v>
      </c>
      <c r="W372" s="19">
        <v>63</v>
      </c>
      <c r="X372" s="93">
        <v>1079</v>
      </c>
      <c r="Y372">
        <f t="shared" si="16"/>
        <v>160</v>
      </c>
      <c r="Z372" t="b">
        <f>IF(N372/G372&gt;=Auswahlhilfe!$C$8,TRUE,FALSE)</f>
        <v>1</v>
      </c>
      <c r="AA372" t="b">
        <f>IF(K372&gt;Auswahlhilfe!$C$7,TRUE,FALSE)</f>
        <v>1</v>
      </c>
      <c r="AB372" t="b">
        <f>IF(Auswahlhilfe!$C$17=F372,TRUE,FALSE)</f>
        <v>1</v>
      </c>
      <c r="AC372" t="b">
        <f>IFERROR(IF(FIND("P2",PGOptionList!D372)&gt;0,TRUE),FALSE)</f>
        <v>0</v>
      </c>
      <c r="AD372" t="b">
        <f>IFERROR(IF(FIND("P1",PGOptionList!D372)&gt;0,TRUE),FALSE)</f>
        <v>1</v>
      </c>
      <c r="AE372" t="b">
        <f>IFERROR(IF(FIND("P0",PGOptionList!D372)&gt;0,TRUE),FALSE)</f>
        <v>0</v>
      </c>
      <c r="AF372" t="b">
        <f>IF(AND(Z372,AA372,AB372,AC372,IF(C372=Auswahlhilfe!$L$7,TRUE,FALSE)),D372,FALSE)</f>
        <v>0</v>
      </c>
      <c r="AG372" t="b">
        <f>IF(AND(Z372,AA372,AB372,AD372,IF(C372=Auswahlhilfe!$L$17,TRUE,FALSE)),D372,FALSE)</f>
        <v>0</v>
      </c>
      <c r="AH372" t="b">
        <f>IF(AND(Z372,AA372,AB372,AE372,IF(C372=Auswahlhilfe!$L$17,TRUE,FALSE)),D372,FALSE)</f>
        <v>0</v>
      </c>
      <c r="AI372" t="s">
        <v>4818</v>
      </c>
      <c r="AJ372" s="90" t="str">
        <f t="shared" si="17"/>
        <v>https://shop.oxni.ch/de/shop/motoren/planetengetriebe/tb-115-025-s2-p1</v>
      </c>
    </row>
    <row r="373" spans="2:36" x14ac:dyDescent="0.2">
      <c r="B373" s="78" t="str">
        <f t="shared" si="15"/>
        <v/>
      </c>
      <c r="C373" s="19" t="s">
        <v>54</v>
      </c>
      <c r="D373" s="19" t="s">
        <v>674</v>
      </c>
      <c r="E373" s="19">
        <v>130</v>
      </c>
      <c r="F373" s="19" t="s">
        <v>55</v>
      </c>
      <c r="G373" s="19">
        <v>25</v>
      </c>
      <c r="H373" s="19">
        <v>7</v>
      </c>
      <c r="I373" s="19">
        <v>25</v>
      </c>
      <c r="J373" s="19">
        <v>94</v>
      </c>
      <c r="K373" s="19">
        <v>333</v>
      </c>
      <c r="L373" s="19">
        <v>999</v>
      </c>
      <c r="M373" s="19" t="s">
        <v>77</v>
      </c>
      <c r="N373" s="19">
        <v>4000</v>
      </c>
      <c r="O373" s="19">
        <v>8000</v>
      </c>
      <c r="P373" s="19">
        <v>6700</v>
      </c>
      <c r="Q373" s="19" t="s">
        <v>57</v>
      </c>
      <c r="R373" s="19">
        <v>3350</v>
      </c>
      <c r="S373" s="19">
        <v>20000</v>
      </c>
      <c r="T373" s="19">
        <v>0.47</v>
      </c>
      <c r="U373" s="19">
        <v>9.5</v>
      </c>
      <c r="V373" s="19">
        <v>0.24</v>
      </c>
      <c r="W373" s="19">
        <v>63</v>
      </c>
      <c r="X373" s="93">
        <v>980</v>
      </c>
      <c r="Y373">
        <f t="shared" si="16"/>
        <v>160</v>
      </c>
      <c r="Z373" t="b">
        <f>IF(N373/G373&gt;=Auswahlhilfe!$C$8,TRUE,FALSE)</f>
        <v>1</v>
      </c>
      <c r="AA373" t="b">
        <f>IF(K373&gt;Auswahlhilfe!$C$7,TRUE,FALSE)</f>
        <v>1</v>
      </c>
      <c r="AB373" t="b">
        <f>IF(Auswahlhilfe!$C$17=F373,TRUE,FALSE)</f>
        <v>0</v>
      </c>
      <c r="AC373" t="b">
        <f>IFERROR(IF(FIND("P2",PGOptionList!D373)&gt;0,TRUE),FALSE)</f>
        <v>1</v>
      </c>
      <c r="AD373" t="b">
        <f>IFERROR(IF(FIND("P1",PGOptionList!D373)&gt;0,TRUE),FALSE)</f>
        <v>0</v>
      </c>
      <c r="AE373" t="b">
        <f>IFERROR(IF(FIND("P0",PGOptionList!D373)&gt;0,TRUE),FALSE)</f>
        <v>0</v>
      </c>
      <c r="AF373" t="b">
        <f>IF(AND(Z373,AA373,AB373,AC373,IF(C373=Auswahlhilfe!$L$7,TRUE,FALSE)),D373,FALSE)</f>
        <v>0</v>
      </c>
      <c r="AG373" t="b">
        <f>IF(AND(Z373,AA373,AB373,AD373,IF(C373=Auswahlhilfe!$L$17,TRUE,FALSE)),D373,FALSE)</f>
        <v>0</v>
      </c>
      <c r="AH373" t="b">
        <f>IF(AND(Z373,AA373,AB373,AE373,IF(C373=Auswahlhilfe!$L$17,TRUE,FALSE)),D373,FALSE)</f>
        <v>0</v>
      </c>
      <c r="AI373" t="s">
        <v>4817</v>
      </c>
      <c r="AJ373" s="90" t="str">
        <f t="shared" si="17"/>
        <v>mailto:info@oxni.ch?subject=Anfrage TB-115-025-S1-P2</v>
      </c>
    </row>
    <row r="374" spans="2:36" x14ac:dyDescent="0.2">
      <c r="B374" s="78" t="str">
        <f t="shared" si="15"/>
        <v/>
      </c>
      <c r="C374" s="19" t="s">
        <v>54</v>
      </c>
      <c r="D374" s="19" t="s">
        <v>675</v>
      </c>
      <c r="E374" s="19">
        <v>130</v>
      </c>
      <c r="F374" s="19" t="s">
        <v>58</v>
      </c>
      <c r="G374" s="19">
        <v>25</v>
      </c>
      <c r="H374" s="19">
        <v>7</v>
      </c>
      <c r="I374" s="19">
        <v>25</v>
      </c>
      <c r="J374" s="19">
        <v>94</v>
      </c>
      <c r="K374" s="19">
        <v>333</v>
      </c>
      <c r="L374" s="19">
        <v>999</v>
      </c>
      <c r="M374" s="19" t="s">
        <v>77</v>
      </c>
      <c r="N374" s="19">
        <v>4000</v>
      </c>
      <c r="O374" s="19">
        <v>8000</v>
      </c>
      <c r="P374" s="19">
        <v>6700</v>
      </c>
      <c r="Q374" s="19" t="s">
        <v>57</v>
      </c>
      <c r="R374" s="19">
        <v>3350</v>
      </c>
      <c r="S374" s="19">
        <v>20000</v>
      </c>
      <c r="T374" s="19">
        <v>0.47</v>
      </c>
      <c r="U374" s="19">
        <v>9.5</v>
      </c>
      <c r="V374" s="19">
        <v>0.24</v>
      </c>
      <c r="W374" s="19">
        <v>63</v>
      </c>
      <c r="X374" s="93">
        <v>980</v>
      </c>
      <c r="Y374">
        <f t="shared" si="16"/>
        <v>160</v>
      </c>
      <c r="Z374" t="b">
        <f>IF(N374/G374&gt;=Auswahlhilfe!$C$8,TRUE,FALSE)</f>
        <v>1</v>
      </c>
      <c r="AA374" t="b">
        <f>IF(K374&gt;Auswahlhilfe!$C$7,TRUE,FALSE)</f>
        <v>1</v>
      </c>
      <c r="AB374" t="b">
        <f>IF(Auswahlhilfe!$C$17=F374,TRUE,FALSE)</f>
        <v>1</v>
      </c>
      <c r="AC374" t="b">
        <f>IFERROR(IF(FIND("P2",PGOptionList!D374)&gt;0,TRUE),FALSE)</f>
        <v>1</v>
      </c>
      <c r="AD374" t="b">
        <f>IFERROR(IF(FIND("P1",PGOptionList!D374)&gt;0,TRUE),FALSE)</f>
        <v>0</v>
      </c>
      <c r="AE374" t="b">
        <f>IFERROR(IF(FIND("P0",PGOptionList!D374)&gt;0,TRUE),FALSE)</f>
        <v>0</v>
      </c>
      <c r="AF374" t="b">
        <f>IF(AND(Z374,AA374,AB374,AC374,IF(C374=Auswahlhilfe!$L$7,TRUE,FALSE)),D374,FALSE)</f>
        <v>0</v>
      </c>
      <c r="AG374" t="b">
        <f>IF(AND(Z374,AA374,AB374,AD374,IF(C374=Auswahlhilfe!$L$17,TRUE,FALSE)),D374,FALSE)</f>
        <v>0</v>
      </c>
      <c r="AH374" t="b">
        <f>IF(AND(Z374,AA374,AB374,AE374,IF(C374=Auswahlhilfe!$L$17,TRUE,FALSE)),D374,FALSE)</f>
        <v>0</v>
      </c>
      <c r="AI374" t="s">
        <v>4818</v>
      </c>
      <c r="AJ374" s="90" t="str">
        <f t="shared" si="17"/>
        <v>https://shop.oxni.ch/de/shop/motoren/planetengetriebe/tb-115-025-s2-p2</v>
      </c>
    </row>
    <row r="375" spans="2:36" x14ac:dyDescent="0.2">
      <c r="B375" s="78" t="str">
        <f t="shared" si="15"/>
        <v/>
      </c>
      <c r="C375" s="19" t="s">
        <v>54</v>
      </c>
      <c r="D375" s="19" t="s">
        <v>676</v>
      </c>
      <c r="E375" s="19">
        <v>130</v>
      </c>
      <c r="F375" s="19" t="s">
        <v>55</v>
      </c>
      <c r="G375" s="19">
        <v>20</v>
      </c>
      <c r="H375" s="19">
        <v>3</v>
      </c>
      <c r="I375" s="19">
        <v>25</v>
      </c>
      <c r="J375" s="19">
        <v>94</v>
      </c>
      <c r="K375" s="19">
        <v>290</v>
      </c>
      <c r="L375" s="19">
        <v>870</v>
      </c>
      <c r="M375" s="19" t="s">
        <v>76</v>
      </c>
      <c r="N375" s="19">
        <v>4000</v>
      </c>
      <c r="O375" s="19">
        <v>8000</v>
      </c>
      <c r="P375" s="19">
        <v>6700</v>
      </c>
      <c r="Q375" s="19" t="s">
        <v>57</v>
      </c>
      <c r="R375" s="19">
        <v>3350</v>
      </c>
      <c r="S375" s="19">
        <v>20000</v>
      </c>
      <c r="T375" s="19">
        <v>0.47</v>
      </c>
      <c r="U375" s="19">
        <v>9.5</v>
      </c>
      <c r="V375" s="19">
        <v>0.24</v>
      </c>
      <c r="W375" s="19">
        <v>63</v>
      </c>
      <c r="X375" s="93"/>
      <c r="Y375">
        <f t="shared" si="16"/>
        <v>200</v>
      </c>
      <c r="Z375" t="b">
        <f>IF(N375/G375&gt;=Auswahlhilfe!$C$8,TRUE,FALSE)</f>
        <v>1</v>
      </c>
      <c r="AA375" t="b">
        <f>IF(K375&gt;Auswahlhilfe!$C$7,TRUE,FALSE)</f>
        <v>1</v>
      </c>
      <c r="AB375" t="b">
        <f>IF(Auswahlhilfe!$C$17=F375,TRUE,FALSE)</f>
        <v>0</v>
      </c>
      <c r="AC375" t="b">
        <f>IFERROR(IF(FIND("P2",PGOptionList!D375)&gt;0,TRUE),FALSE)</f>
        <v>0</v>
      </c>
      <c r="AD375" t="b">
        <f>IFERROR(IF(FIND("P1",PGOptionList!D375)&gt;0,TRUE),FALSE)</f>
        <v>0</v>
      </c>
      <c r="AE375" t="b">
        <f>IFERROR(IF(FIND("P0",PGOptionList!D375)&gt;0,TRUE),FALSE)</f>
        <v>1</v>
      </c>
      <c r="AF375" t="b">
        <f>IF(AND(Z375,AA375,AB375,AC375,IF(C375=Auswahlhilfe!$L$7,TRUE,FALSE)),D375,FALSE)</f>
        <v>0</v>
      </c>
      <c r="AG375" t="b">
        <f>IF(AND(Z375,AA375,AB375,AD375,IF(C375=Auswahlhilfe!$L$17,TRUE,FALSE)),D375,FALSE)</f>
        <v>0</v>
      </c>
      <c r="AH375" t="b">
        <f>IF(AND(Z375,AA375,AB375,AE375,IF(C375=Auswahlhilfe!$L$17,TRUE,FALSE)),D375,FALSE)</f>
        <v>0</v>
      </c>
      <c r="AI375" t="s">
        <v>4817</v>
      </c>
      <c r="AJ375" s="90" t="str">
        <f t="shared" si="17"/>
        <v>mailto:info@oxni.ch?subject=Anfrage TB-115-020-S1-P0</v>
      </c>
    </row>
    <row r="376" spans="2:36" x14ac:dyDescent="0.2">
      <c r="B376" s="78" t="str">
        <f t="shared" si="15"/>
        <v/>
      </c>
      <c r="C376" s="19" t="s">
        <v>54</v>
      </c>
      <c r="D376" s="19" t="s">
        <v>677</v>
      </c>
      <c r="E376" s="19">
        <v>130</v>
      </c>
      <c r="F376" s="19" t="s">
        <v>58</v>
      </c>
      <c r="G376" s="19">
        <v>20</v>
      </c>
      <c r="H376" s="19">
        <v>3</v>
      </c>
      <c r="I376" s="19">
        <v>25</v>
      </c>
      <c r="J376" s="19">
        <v>94</v>
      </c>
      <c r="K376" s="19">
        <v>290</v>
      </c>
      <c r="L376" s="19">
        <v>870</v>
      </c>
      <c r="M376" s="19" t="s">
        <v>76</v>
      </c>
      <c r="N376" s="19">
        <v>4000</v>
      </c>
      <c r="O376" s="19">
        <v>8000</v>
      </c>
      <c r="P376" s="19">
        <v>6700</v>
      </c>
      <c r="Q376" s="19" t="s">
        <v>57</v>
      </c>
      <c r="R376" s="19">
        <v>3350</v>
      </c>
      <c r="S376" s="19">
        <v>20000</v>
      </c>
      <c r="T376" s="19">
        <v>0.47</v>
      </c>
      <c r="U376" s="19">
        <v>9.5</v>
      </c>
      <c r="V376" s="19">
        <v>0.24</v>
      </c>
      <c r="W376" s="19">
        <v>63</v>
      </c>
      <c r="X376" s="93"/>
      <c r="Y376">
        <f t="shared" si="16"/>
        <v>200</v>
      </c>
      <c r="Z376" t="b">
        <f>IF(N376/G376&gt;=Auswahlhilfe!$C$8,TRUE,FALSE)</f>
        <v>1</v>
      </c>
      <c r="AA376" t="b">
        <f>IF(K376&gt;Auswahlhilfe!$C$7,TRUE,FALSE)</f>
        <v>1</v>
      </c>
      <c r="AB376" t="b">
        <f>IF(Auswahlhilfe!$C$17=F376,TRUE,FALSE)</f>
        <v>1</v>
      </c>
      <c r="AC376" t="b">
        <f>IFERROR(IF(FIND("P2",PGOptionList!D376)&gt;0,TRUE),FALSE)</f>
        <v>0</v>
      </c>
      <c r="AD376" t="b">
        <f>IFERROR(IF(FIND("P1",PGOptionList!D376)&gt;0,TRUE),FALSE)</f>
        <v>0</v>
      </c>
      <c r="AE376" t="b">
        <f>IFERROR(IF(FIND("P0",PGOptionList!D376)&gt;0,TRUE),FALSE)</f>
        <v>1</v>
      </c>
      <c r="AF376" t="b">
        <f>IF(AND(Z376,AA376,AB376,AC376,IF(C376=Auswahlhilfe!$L$7,TRUE,FALSE)),D376,FALSE)</f>
        <v>0</v>
      </c>
      <c r="AG376" t="b">
        <f>IF(AND(Z376,AA376,AB376,AD376,IF(C376=Auswahlhilfe!$L$17,TRUE,FALSE)),D376,FALSE)</f>
        <v>0</v>
      </c>
      <c r="AH376" t="b">
        <f>IF(AND(Z376,AA376,AB376,AE376,IF(C376=Auswahlhilfe!$L$17,TRUE,FALSE)),D376,FALSE)</f>
        <v>0</v>
      </c>
      <c r="AI376" t="s">
        <v>4817</v>
      </c>
      <c r="AJ376" s="90" t="str">
        <f t="shared" si="17"/>
        <v>mailto:info@oxni.ch?subject=Anfrage TB-115-020-S2-P0</v>
      </c>
    </row>
    <row r="377" spans="2:36" x14ac:dyDescent="0.2">
      <c r="B377" s="78" t="str">
        <f t="shared" si="15"/>
        <v/>
      </c>
      <c r="C377" s="19" t="s">
        <v>54</v>
      </c>
      <c r="D377" s="19" t="s">
        <v>678</v>
      </c>
      <c r="E377" s="19">
        <v>130</v>
      </c>
      <c r="F377" s="19" t="s">
        <v>55</v>
      </c>
      <c r="G377" s="19">
        <v>20</v>
      </c>
      <c r="H377" s="19">
        <v>5</v>
      </c>
      <c r="I377" s="19">
        <v>25</v>
      </c>
      <c r="J377" s="19">
        <v>94</v>
      </c>
      <c r="K377" s="19">
        <v>290</v>
      </c>
      <c r="L377" s="19">
        <v>870</v>
      </c>
      <c r="M377" s="19" t="s">
        <v>76</v>
      </c>
      <c r="N377" s="19">
        <v>4000</v>
      </c>
      <c r="O377" s="19">
        <v>8000</v>
      </c>
      <c r="P377" s="19">
        <v>6700</v>
      </c>
      <c r="Q377" s="19" t="s">
        <v>57</v>
      </c>
      <c r="R377" s="19">
        <v>3350</v>
      </c>
      <c r="S377" s="19">
        <v>20000</v>
      </c>
      <c r="T377" s="19">
        <v>0.47</v>
      </c>
      <c r="U377" s="19">
        <v>9.5</v>
      </c>
      <c r="V377" s="19">
        <v>0.24</v>
      </c>
      <c r="W377" s="19">
        <v>63</v>
      </c>
      <c r="X377" s="93">
        <v>1079</v>
      </c>
      <c r="Y377">
        <f t="shared" si="16"/>
        <v>200</v>
      </c>
      <c r="Z377" t="b">
        <f>IF(N377/G377&gt;=Auswahlhilfe!$C$8,TRUE,FALSE)</f>
        <v>1</v>
      </c>
      <c r="AA377" t="b">
        <f>IF(K377&gt;Auswahlhilfe!$C$7,TRUE,FALSE)</f>
        <v>1</v>
      </c>
      <c r="AB377" t="b">
        <f>IF(Auswahlhilfe!$C$17=F377,TRUE,FALSE)</f>
        <v>0</v>
      </c>
      <c r="AC377" t="b">
        <f>IFERROR(IF(FIND("P2",PGOptionList!D377)&gt;0,TRUE),FALSE)</f>
        <v>0</v>
      </c>
      <c r="AD377" t="b">
        <f>IFERROR(IF(FIND("P1",PGOptionList!D377)&gt;0,TRUE),FALSE)</f>
        <v>1</v>
      </c>
      <c r="AE377" t="b">
        <f>IFERROR(IF(FIND("P0",PGOptionList!D377)&gt;0,TRUE),FALSE)</f>
        <v>0</v>
      </c>
      <c r="AF377" t="b">
        <f>IF(AND(Z377,AA377,AB377,AC377,IF(C377=Auswahlhilfe!$L$7,TRUE,FALSE)),D377,FALSE)</f>
        <v>0</v>
      </c>
      <c r="AG377" t="b">
        <f>IF(AND(Z377,AA377,AB377,AD377,IF(C377=Auswahlhilfe!$L$17,TRUE,FALSE)),D377,FALSE)</f>
        <v>0</v>
      </c>
      <c r="AH377" t="b">
        <f>IF(AND(Z377,AA377,AB377,AE377,IF(C377=Auswahlhilfe!$L$17,TRUE,FALSE)),D377,FALSE)</f>
        <v>0</v>
      </c>
      <c r="AI377" t="s">
        <v>4817</v>
      </c>
      <c r="AJ377" s="90" t="str">
        <f t="shared" si="17"/>
        <v>mailto:info@oxni.ch?subject=Anfrage TB-115-020-S1-P1</v>
      </c>
    </row>
    <row r="378" spans="2:36" x14ac:dyDescent="0.2">
      <c r="B378" s="78" t="str">
        <f t="shared" si="15"/>
        <v/>
      </c>
      <c r="C378" s="19" t="s">
        <v>54</v>
      </c>
      <c r="D378" s="19" t="s">
        <v>679</v>
      </c>
      <c r="E378" s="19">
        <v>130</v>
      </c>
      <c r="F378" s="19" t="s">
        <v>58</v>
      </c>
      <c r="G378" s="19">
        <v>20</v>
      </c>
      <c r="H378" s="19">
        <v>5</v>
      </c>
      <c r="I378" s="19">
        <v>25</v>
      </c>
      <c r="J378" s="19">
        <v>94</v>
      </c>
      <c r="K378" s="19">
        <v>290</v>
      </c>
      <c r="L378" s="19">
        <v>870</v>
      </c>
      <c r="M378" s="19" t="s">
        <v>76</v>
      </c>
      <c r="N378" s="19">
        <v>4000</v>
      </c>
      <c r="O378" s="19">
        <v>8000</v>
      </c>
      <c r="P378" s="19">
        <v>6700</v>
      </c>
      <c r="Q378" s="19" t="s">
        <v>57</v>
      </c>
      <c r="R378" s="19">
        <v>3350</v>
      </c>
      <c r="S378" s="19">
        <v>20000</v>
      </c>
      <c r="T378" s="19">
        <v>0.47</v>
      </c>
      <c r="U378" s="19">
        <v>9.5</v>
      </c>
      <c r="V378" s="19">
        <v>0.24</v>
      </c>
      <c r="W378" s="19">
        <v>63</v>
      </c>
      <c r="X378" s="93">
        <v>1079</v>
      </c>
      <c r="Y378">
        <f t="shared" si="16"/>
        <v>200</v>
      </c>
      <c r="Z378" t="b">
        <f>IF(N378/G378&gt;=Auswahlhilfe!$C$8,TRUE,FALSE)</f>
        <v>1</v>
      </c>
      <c r="AA378" t="b">
        <f>IF(K378&gt;Auswahlhilfe!$C$7,TRUE,FALSE)</f>
        <v>1</v>
      </c>
      <c r="AB378" t="b">
        <f>IF(Auswahlhilfe!$C$17=F378,TRUE,FALSE)</f>
        <v>1</v>
      </c>
      <c r="AC378" t="b">
        <f>IFERROR(IF(FIND("P2",PGOptionList!D378)&gt;0,TRUE),FALSE)</f>
        <v>0</v>
      </c>
      <c r="AD378" t="b">
        <f>IFERROR(IF(FIND("P1",PGOptionList!D378)&gt;0,TRUE),FALSE)</f>
        <v>1</v>
      </c>
      <c r="AE378" t="b">
        <f>IFERROR(IF(FIND("P0",PGOptionList!D378)&gt;0,TRUE),FALSE)</f>
        <v>0</v>
      </c>
      <c r="AF378" t="b">
        <f>IF(AND(Z378,AA378,AB378,AC378,IF(C378=Auswahlhilfe!$L$7,TRUE,FALSE)),D378,FALSE)</f>
        <v>0</v>
      </c>
      <c r="AG378" t="b">
        <f>IF(AND(Z378,AA378,AB378,AD378,IF(C378=Auswahlhilfe!$L$17,TRUE,FALSE)),D378,FALSE)</f>
        <v>0</v>
      </c>
      <c r="AH378" t="b">
        <f>IF(AND(Z378,AA378,AB378,AE378,IF(C378=Auswahlhilfe!$L$17,TRUE,FALSE)),D378,FALSE)</f>
        <v>0</v>
      </c>
      <c r="AI378" t="s">
        <v>4818</v>
      </c>
      <c r="AJ378" s="90" t="str">
        <f t="shared" si="17"/>
        <v>https://shop.oxni.ch/de/shop/motoren/planetengetriebe/tb-115-020-s2-p1</v>
      </c>
    </row>
    <row r="379" spans="2:36" x14ac:dyDescent="0.2">
      <c r="B379" s="78" t="str">
        <f t="shared" si="15"/>
        <v/>
      </c>
      <c r="C379" s="19" t="s">
        <v>54</v>
      </c>
      <c r="D379" s="19" t="s">
        <v>680</v>
      </c>
      <c r="E379" s="19">
        <v>130</v>
      </c>
      <c r="F379" s="19" t="s">
        <v>55</v>
      </c>
      <c r="G379" s="19">
        <v>20</v>
      </c>
      <c r="H379" s="19">
        <v>7</v>
      </c>
      <c r="I379" s="19">
        <v>25</v>
      </c>
      <c r="J379" s="19">
        <v>94</v>
      </c>
      <c r="K379" s="19">
        <v>290</v>
      </c>
      <c r="L379" s="19">
        <v>870</v>
      </c>
      <c r="M379" s="19" t="s">
        <v>76</v>
      </c>
      <c r="N379" s="19">
        <v>4000</v>
      </c>
      <c r="O379" s="19">
        <v>8000</v>
      </c>
      <c r="P379" s="19">
        <v>6700</v>
      </c>
      <c r="Q379" s="19" t="s">
        <v>57</v>
      </c>
      <c r="R379" s="19">
        <v>3350</v>
      </c>
      <c r="S379" s="19">
        <v>20000</v>
      </c>
      <c r="T379" s="19">
        <v>0.47</v>
      </c>
      <c r="U379" s="19">
        <v>9.5</v>
      </c>
      <c r="V379" s="19">
        <v>0.24</v>
      </c>
      <c r="W379" s="19">
        <v>63</v>
      </c>
      <c r="X379" s="93">
        <v>980</v>
      </c>
      <c r="Y379">
        <f t="shared" si="16"/>
        <v>200</v>
      </c>
      <c r="Z379" t="b">
        <f>IF(N379/G379&gt;=Auswahlhilfe!$C$8,TRUE,FALSE)</f>
        <v>1</v>
      </c>
      <c r="AA379" t="b">
        <f>IF(K379&gt;Auswahlhilfe!$C$7,TRUE,FALSE)</f>
        <v>1</v>
      </c>
      <c r="AB379" t="b">
        <f>IF(Auswahlhilfe!$C$17=F379,TRUE,FALSE)</f>
        <v>0</v>
      </c>
      <c r="AC379" t="b">
        <f>IFERROR(IF(FIND("P2",PGOptionList!D379)&gt;0,TRUE),FALSE)</f>
        <v>1</v>
      </c>
      <c r="AD379" t="b">
        <f>IFERROR(IF(FIND("P1",PGOptionList!D379)&gt;0,TRUE),FALSE)</f>
        <v>0</v>
      </c>
      <c r="AE379" t="b">
        <f>IFERROR(IF(FIND("P0",PGOptionList!D379)&gt;0,TRUE),FALSE)</f>
        <v>0</v>
      </c>
      <c r="AF379" t="b">
        <f>IF(AND(Z379,AA379,AB379,AC379,IF(C379=Auswahlhilfe!$L$7,TRUE,FALSE)),D379,FALSE)</f>
        <v>0</v>
      </c>
      <c r="AG379" t="b">
        <f>IF(AND(Z379,AA379,AB379,AD379,IF(C379=Auswahlhilfe!$L$17,TRUE,FALSE)),D379,FALSE)</f>
        <v>0</v>
      </c>
      <c r="AH379" t="b">
        <f>IF(AND(Z379,AA379,AB379,AE379,IF(C379=Auswahlhilfe!$L$17,TRUE,FALSE)),D379,FALSE)</f>
        <v>0</v>
      </c>
      <c r="AI379" t="s">
        <v>4817</v>
      </c>
      <c r="AJ379" s="90" t="str">
        <f t="shared" si="17"/>
        <v>mailto:info@oxni.ch?subject=Anfrage TB-115-020-S1-P2</v>
      </c>
    </row>
    <row r="380" spans="2:36" x14ac:dyDescent="0.2">
      <c r="B380" s="78" t="str">
        <f t="shared" si="15"/>
        <v/>
      </c>
      <c r="C380" s="19" t="s">
        <v>54</v>
      </c>
      <c r="D380" s="19" t="s">
        <v>681</v>
      </c>
      <c r="E380" s="19">
        <v>130</v>
      </c>
      <c r="F380" s="19" t="s">
        <v>58</v>
      </c>
      <c r="G380" s="19">
        <v>20</v>
      </c>
      <c r="H380" s="19">
        <v>7</v>
      </c>
      <c r="I380" s="19">
        <v>25</v>
      </c>
      <c r="J380" s="19">
        <v>94</v>
      </c>
      <c r="K380" s="19">
        <v>290</v>
      </c>
      <c r="L380" s="19">
        <v>870</v>
      </c>
      <c r="M380" s="19" t="s">
        <v>76</v>
      </c>
      <c r="N380" s="19">
        <v>4000</v>
      </c>
      <c r="O380" s="19">
        <v>8000</v>
      </c>
      <c r="P380" s="19">
        <v>6700</v>
      </c>
      <c r="Q380" s="19" t="s">
        <v>57</v>
      </c>
      <c r="R380" s="19">
        <v>3350</v>
      </c>
      <c r="S380" s="19">
        <v>20000</v>
      </c>
      <c r="T380" s="19">
        <v>0.47</v>
      </c>
      <c r="U380" s="19">
        <v>9.5</v>
      </c>
      <c r="V380" s="19">
        <v>0.24</v>
      </c>
      <c r="W380" s="19">
        <v>63</v>
      </c>
      <c r="X380" s="93">
        <v>980</v>
      </c>
      <c r="Y380">
        <f t="shared" si="16"/>
        <v>200</v>
      </c>
      <c r="Z380" t="b">
        <f>IF(N380/G380&gt;=Auswahlhilfe!$C$8,TRUE,FALSE)</f>
        <v>1</v>
      </c>
      <c r="AA380" t="b">
        <f>IF(K380&gt;Auswahlhilfe!$C$7,TRUE,FALSE)</f>
        <v>1</v>
      </c>
      <c r="AB380" t="b">
        <f>IF(Auswahlhilfe!$C$17=F380,TRUE,FALSE)</f>
        <v>1</v>
      </c>
      <c r="AC380" t="b">
        <f>IFERROR(IF(FIND("P2",PGOptionList!D380)&gt;0,TRUE),FALSE)</f>
        <v>1</v>
      </c>
      <c r="AD380" t="b">
        <f>IFERROR(IF(FIND("P1",PGOptionList!D380)&gt;0,TRUE),FALSE)</f>
        <v>0</v>
      </c>
      <c r="AE380" t="b">
        <f>IFERROR(IF(FIND("P0",PGOptionList!D380)&gt;0,TRUE),FALSE)</f>
        <v>0</v>
      </c>
      <c r="AF380" t="b">
        <f>IF(AND(Z380,AA380,AB380,AC380,IF(C380=Auswahlhilfe!$L$7,TRUE,FALSE)),D380,FALSE)</f>
        <v>0</v>
      </c>
      <c r="AG380" t="b">
        <f>IF(AND(Z380,AA380,AB380,AD380,IF(C380=Auswahlhilfe!$L$17,TRUE,FALSE)),D380,FALSE)</f>
        <v>0</v>
      </c>
      <c r="AH380" t="b">
        <f>IF(AND(Z380,AA380,AB380,AE380,IF(C380=Auswahlhilfe!$L$17,TRUE,FALSE)),D380,FALSE)</f>
        <v>0</v>
      </c>
      <c r="AI380" t="s">
        <v>4818</v>
      </c>
      <c r="AJ380" s="90" t="str">
        <f t="shared" si="17"/>
        <v>https://shop.oxni.ch/de/shop/motoren/planetengetriebe/tb-115-020-s2-p2</v>
      </c>
    </row>
    <row r="381" spans="2:36" x14ac:dyDescent="0.2">
      <c r="B381" s="78" t="str">
        <f t="shared" si="15"/>
        <v/>
      </c>
      <c r="C381" s="19" t="s">
        <v>54</v>
      </c>
      <c r="D381" s="19" t="s">
        <v>682</v>
      </c>
      <c r="E381" s="19">
        <v>130</v>
      </c>
      <c r="F381" s="19" t="s">
        <v>55</v>
      </c>
      <c r="G381" s="19">
        <v>15</v>
      </c>
      <c r="H381" s="19">
        <v>3</v>
      </c>
      <c r="I381" s="19">
        <v>25</v>
      </c>
      <c r="J381" s="19">
        <v>94</v>
      </c>
      <c r="K381" s="19">
        <v>210</v>
      </c>
      <c r="L381" s="19">
        <v>630</v>
      </c>
      <c r="M381" s="19" t="s">
        <v>75</v>
      </c>
      <c r="N381" s="19">
        <v>4000</v>
      </c>
      <c r="O381" s="19">
        <v>8000</v>
      </c>
      <c r="P381" s="19">
        <v>6700</v>
      </c>
      <c r="Q381" s="19" t="s">
        <v>57</v>
      </c>
      <c r="R381" s="19">
        <v>3350</v>
      </c>
      <c r="S381" s="19">
        <v>20000</v>
      </c>
      <c r="T381" s="19">
        <v>0.47</v>
      </c>
      <c r="U381" s="19">
        <v>9.5</v>
      </c>
      <c r="V381" s="19">
        <v>0.24</v>
      </c>
      <c r="W381" s="19">
        <v>63</v>
      </c>
      <c r="X381" s="93"/>
      <c r="Y381">
        <f t="shared" si="16"/>
        <v>266.66666666666669</v>
      </c>
      <c r="Z381" t="b">
        <f>IF(N381/G381&gt;=Auswahlhilfe!$C$8,TRUE,FALSE)</f>
        <v>1</v>
      </c>
      <c r="AA381" t="b">
        <f>IF(K381&gt;Auswahlhilfe!$C$7,TRUE,FALSE)</f>
        <v>1</v>
      </c>
      <c r="AB381" t="b">
        <f>IF(Auswahlhilfe!$C$17=F381,TRUE,FALSE)</f>
        <v>0</v>
      </c>
      <c r="AC381" t="b">
        <f>IFERROR(IF(FIND("P2",PGOptionList!D381)&gt;0,TRUE),FALSE)</f>
        <v>0</v>
      </c>
      <c r="AD381" t="b">
        <f>IFERROR(IF(FIND("P1",PGOptionList!D381)&gt;0,TRUE),FALSE)</f>
        <v>0</v>
      </c>
      <c r="AE381" t="b">
        <f>IFERROR(IF(FIND("P0",PGOptionList!D381)&gt;0,TRUE),FALSE)</f>
        <v>1</v>
      </c>
      <c r="AF381" t="b">
        <f>IF(AND(Z381,AA381,AB381,AC381,IF(C381=Auswahlhilfe!$L$7,TRUE,FALSE)),D381,FALSE)</f>
        <v>0</v>
      </c>
      <c r="AG381" t="b">
        <f>IF(AND(Z381,AA381,AB381,AD381,IF(C381=Auswahlhilfe!$L$17,TRUE,FALSE)),D381,FALSE)</f>
        <v>0</v>
      </c>
      <c r="AH381" t="b">
        <f>IF(AND(Z381,AA381,AB381,AE381,IF(C381=Auswahlhilfe!$L$17,TRUE,FALSE)),D381,FALSE)</f>
        <v>0</v>
      </c>
      <c r="AI381" t="s">
        <v>4817</v>
      </c>
      <c r="AJ381" s="90" t="str">
        <f t="shared" si="17"/>
        <v>mailto:info@oxni.ch?subject=Anfrage TB-115-015-S1-P0</v>
      </c>
    </row>
    <row r="382" spans="2:36" x14ac:dyDescent="0.2">
      <c r="B382" s="78" t="str">
        <f t="shared" si="15"/>
        <v/>
      </c>
      <c r="C382" s="19" t="s">
        <v>54</v>
      </c>
      <c r="D382" s="19" t="s">
        <v>683</v>
      </c>
      <c r="E382" s="19">
        <v>130</v>
      </c>
      <c r="F382" s="19" t="s">
        <v>58</v>
      </c>
      <c r="G382" s="19">
        <v>15</v>
      </c>
      <c r="H382" s="19">
        <v>3</v>
      </c>
      <c r="I382" s="19">
        <v>25</v>
      </c>
      <c r="J382" s="19">
        <v>94</v>
      </c>
      <c r="K382" s="19">
        <v>210</v>
      </c>
      <c r="L382" s="19">
        <v>630</v>
      </c>
      <c r="M382" s="19" t="s">
        <v>75</v>
      </c>
      <c r="N382" s="19">
        <v>4000</v>
      </c>
      <c r="O382" s="19">
        <v>8000</v>
      </c>
      <c r="P382" s="19">
        <v>6700</v>
      </c>
      <c r="Q382" s="19" t="s">
        <v>57</v>
      </c>
      <c r="R382" s="19">
        <v>3350</v>
      </c>
      <c r="S382" s="19">
        <v>20000</v>
      </c>
      <c r="T382" s="19">
        <v>0.47</v>
      </c>
      <c r="U382" s="19">
        <v>9.5</v>
      </c>
      <c r="V382" s="19">
        <v>0.24</v>
      </c>
      <c r="W382" s="19">
        <v>63</v>
      </c>
      <c r="X382" s="93"/>
      <c r="Y382">
        <f t="shared" si="16"/>
        <v>266.66666666666669</v>
      </c>
      <c r="Z382" t="b">
        <f>IF(N382/G382&gt;=Auswahlhilfe!$C$8,TRUE,FALSE)</f>
        <v>1</v>
      </c>
      <c r="AA382" t="b">
        <f>IF(K382&gt;Auswahlhilfe!$C$7,TRUE,FALSE)</f>
        <v>1</v>
      </c>
      <c r="AB382" t="b">
        <f>IF(Auswahlhilfe!$C$17=F382,TRUE,FALSE)</f>
        <v>1</v>
      </c>
      <c r="AC382" t="b">
        <f>IFERROR(IF(FIND("P2",PGOptionList!D382)&gt;0,TRUE),FALSE)</f>
        <v>0</v>
      </c>
      <c r="AD382" t="b">
        <f>IFERROR(IF(FIND("P1",PGOptionList!D382)&gt;0,TRUE),FALSE)</f>
        <v>0</v>
      </c>
      <c r="AE382" t="b">
        <f>IFERROR(IF(FIND("P0",PGOptionList!D382)&gt;0,TRUE),FALSE)</f>
        <v>1</v>
      </c>
      <c r="AF382" t="b">
        <f>IF(AND(Z382,AA382,AB382,AC382,IF(C382=Auswahlhilfe!$L$7,TRUE,FALSE)),D382,FALSE)</f>
        <v>0</v>
      </c>
      <c r="AG382" t="b">
        <f>IF(AND(Z382,AA382,AB382,AD382,IF(C382=Auswahlhilfe!$L$17,TRUE,FALSE)),D382,FALSE)</f>
        <v>0</v>
      </c>
      <c r="AH382" t="b">
        <f>IF(AND(Z382,AA382,AB382,AE382,IF(C382=Auswahlhilfe!$L$17,TRUE,FALSE)),D382,FALSE)</f>
        <v>0</v>
      </c>
      <c r="AI382" t="s">
        <v>4817</v>
      </c>
      <c r="AJ382" s="90" t="str">
        <f t="shared" si="17"/>
        <v>mailto:info@oxni.ch?subject=Anfrage TB-115-015-S2-P0</v>
      </c>
    </row>
    <row r="383" spans="2:36" x14ac:dyDescent="0.2">
      <c r="B383" s="78" t="str">
        <f t="shared" si="15"/>
        <v/>
      </c>
      <c r="C383" s="19" t="s">
        <v>54</v>
      </c>
      <c r="D383" s="19" t="s">
        <v>684</v>
      </c>
      <c r="E383" s="19">
        <v>130</v>
      </c>
      <c r="F383" s="19" t="s">
        <v>55</v>
      </c>
      <c r="G383" s="19">
        <v>15</v>
      </c>
      <c r="H383" s="19">
        <v>5</v>
      </c>
      <c r="I383" s="19">
        <v>25</v>
      </c>
      <c r="J383" s="19">
        <v>94</v>
      </c>
      <c r="K383" s="19">
        <v>210</v>
      </c>
      <c r="L383" s="19">
        <v>630</v>
      </c>
      <c r="M383" s="19" t="s">
        <v>75</v>
      </c>
      <c r="N383" s="19">
        <v>4000</v>
      </c>
      <c r="O383" s="19">
        <v>8000</v>
      </c>
      <c r="P383" s="19">
        <v>6700</v>
      </c>
      <c r="Q383" s="19" t="s">
        <v>57</v>
      </c>
      <c r="R383" s="19">
        <v>3350</v>
      </c>
      <c r="S383" s="19">
        <v>20000</v>
      </c>
      <c r="T383" s="19">
        <v>0.47</v>
      </c>
      <c r="U383" s="19">
        <v>9.5</v>
      </c>
      <c r="V383" s="19">
        <v>0.24</v>
      </c>
      <c r="W383" s="19">
        <v>63</v>
      </c>
      <c r="X383" s="93">
        <v>1079</v>
      </c>
      <c r="Y383">
        <f t="shared" si="16"/>
        <v>266.66666666666669</v>
      </c>
      <c r="Z383" t="b">
        <f>IF(N383/G383&gt;=Auswahlhilfe!$C$8,TRUE,FALSE)</f>
        <v>1</v>
      </c>
      <c r="AA383" t="b">
        <f>IF(K383&gt;Auswahlhilfe!$C$7,TRUE,FALSE)</f>
        <v>1</v>
      </c>
      <c r="AB383" t="b">
        <f>IF(Auswahlhilfe!$C$17=F383,TRUE,FALSE)</f>
        <v>0</v>
      </c>
      <c r="AC383" t="b">
        <f>IFERROR(IF(FIND("P2",PGOptionList!D383)&gt;0,TRUE),FALSE)</f>
        <v>0</v>
      </c>
      <c r="AD383" t="b">
        <f>IFERROR(IF(FIND("P1",PGOptionList!D383)&gt;0,TRUE),FALSE)</f>
        <v>1</v>
      </c>
      <c r="AE383" t="b">
        <f>IFERROR(IF(FIND("P0",PGOptionList!D383)&gt;0,TRUE),FALSE)</f>
        <v>0</v>
      </c>
      <c r="AF383" t="b">
        <f>IF(AND(Z383,AA383,AB383,AC383,IF(C383=Auswahlhilfe!$L$7,TRUE,FALSE)),D383,FALSE)</f>
        <v>0</v>
      </c>
      <c r="AG383" t="b">
        <f>IF(AND(Z383,AA383,AB383,AD383,IF(C383=Auswahlhilfe!$L$17,TRUE,FALSE)),D383,FALSE)</f>
        <v>0</v>
      </c>
      <c r="AH383" t="b">
        <f>IF(AND(Z383,AA383,AB383,AE383,IF(C383=Auswahlhilfe!$L$17,TRUE,FALSE)),D383,FALSE)</f>
        <v>0</v>
      </c>
      <c r="AI383" t="s">
        <v>4817</v>
      </c>
      <c r="AJ383" s="90" t="str">
        <f t="shared" si="17"/>
        <v>mailto:info@oxni.ch?subject=Anfrage TB-115-015-S1-P1</v>
      </c>
    </row>
    <row r="384" spans="2:36" x14ac:dyDescent="0.2">
      <c r="B384" s="78" t="str">
        <f t="shared" si="15"/>
        <v/>
      </c>
      <c r="C384" s="19" t="s">
        <v>54</v>
      </c>
      <c r="D384" s="19" t="s">
        <v>685</v>
      </c>
      <c r="E384" s="19">
        <v>130</v>
      </c>
      <c r="F384" s="19" t="s">
        <v>58</v>
      </c>
      <c r="G384" s="19">
        <v>15</v>
      </c>
      <c r="H384" s="19">
        <v>5</v>
      </c>
      <c r="I384" s="19">
        <v>25</v>
      </c>
      <c r="J384" s="19">
        <v>94</v>
      </c>
      <c r="K384" s="19">
        <v>210</v>
      </c>
      <c r="L384" s="19">
        <v>630</v>
      </c>
      <c r="M384" s="19" t="s">
        <v>75</v>
      </c>
      <c r="N384" s="19">
        <v>4000</v>
      </c>
      <c r="O384" s="19">
        <v>8000</v>
      </c>
      <c r="P384" s="19">
        <v>6700</v>
      </c>
      <c r="Q384" s="19" t="s">
        <v>57</v>
      </c>
      <c r="R384" s="19">
        <v>3350</v>
      </c>
      <c r="S384" s="19">
        <v>20000</v>
      </c>
      <c r="T384" s="19">
        <v>0.47</v>
      </c>
      <c r="U384" s="19">
        <v>9.5</v>
      </c>
      <c r="V384" s="19">
        <v>0.24</v>
      </c>
      <c r="W384" s="19">
        <v>63</v>
      </c>
      <c r="X384" s="93">
        <v>1079</v>
      </c>
      <c r="Y384">
        <f t="shared" si="16"/>
        <v>266.66666666666669</v>
      </c>
      <c r="Z384" t="b">
        <f>IF(N384/G384&gt;=Auswahlhilfe!$C$8,TRUE,FALSE)</f>
        <v>1</v>
      </c>
      <c r="AA384" t="b">
        <f>IF(K384&gt;Auswahlhilfe!$C$7,TRUE,FALSE)</f>
        <v>1</v>
      </c>
      <c r="AB384" t="b">
        <f>IF(Auswahlhilfe!$C$17=F384,TRUE,FALSE)</f>
        <v>1</v>
      </c>
      <c r="AC384" t="b">
        <f>IFERROR(IF(FIND("P2",PGOptionList!D384)&gt;0,TRUE),FALSE)</f>
        <v>0</v>
      </c>
      <c r="AD384" t="b">
        <f>IFERROR(IF(FIND("P1",PGOptionList!D384)&gt;0,TRUE),FALSE)</f>
        <v>1</v>
      </c>
      <c r="AE384" t="b">
        <f>IFERROR(IF(FIND("P0",PGOptionList!D384)&gt;0,TRUE),FALSE)</f>
        <v>0</v>
      </c>
      <c r="AF384" t="b">
        <f>IF(AND(Z384,AA384,AB384,AC384,IF(C384=Auswahlhilfe!$L$7,TRUE,FALSE)),D384,FALSE)</f>
        <v>0</v>
      </c>
      <c r="AG384" t="b">
        <f>IF(AND(Z384,AA384,AB384,AD384,IF(C384=Auswahlhilfe!$L$17,TRUE,FALSE)),D384,FALSE)</f>
        <v>0</v>
      </c>
      <c r="AH384" t="b">
        <f>IF(AND(Z384,AA384,AB384,AE384,IF(C384=Auswahlhilfe!$L$17,TRUE,FALSE)),D384,FALSE)</f>
        <v>0</v>
      </c>
      <c r="AI384" t="s">
        <v>4818</v>
      </c>
      <c r="AJ384" s="90" t="str">
        <f t="shared" si="17"/>
        <v>https://shop.oxni.ch/de/shop/motoren/planetengetriebe/tb-115-015-s2-p1</v>
      </c>
    </row>
    <row r="385" spans="2:36" x14ac:dyDescent="0.2">
      <c r="B385" s="78" t="str">
        <f t="shared" si="15"/>
        <v/>
      </c>
      <c r="C385" s="19" t="s">
        <v>54</v>
      </c>
      <c r="D385" s="19" t="s">
        <v>686</v>
      </c>
      <c r="E385" s="19">
        <v>130</v>
      </c>
      <c r="F385" s="19" t="s">
        <v>55</v>
      </c>
      <c r="G385" s="19">
        <v>15</v>
      </c>
      <c r="H385" s="19">
        <v>7</v>
      </c>
      <c r="I385" s="19">
        <v>25</v>
      </c>
      <c r="J385" s="19">
        <v>94</v>
      </c>
      <c r="K385" s="19">
        <v>210</v>
      </c>
      <c r="L385" s="19">
        <v>630</v>
      </c>
      <c r="M385" s="19" t="s">
        <v>75</v>
      </c>
      <c r="N385" s="19">
        <v>4000</v>
      </c>
      <c r="O385" s="19">
        <v>8000</v>
      </c>
      <c r="P385" s="19">
        <v>6700</v>
      </c>
      <c r="Q385" s="19" t="s">
        <v>57</v>
      </c>
      <c r="R385" s="19">
        <v>3350</v>
      </c>
      <c r="S385" s="19">
        <v>20000</v>
      </c>
      <c r="T385" s="19">
        <v>0.47</v>
      </c>
      <c r="U385" s="19">
        <v>9.5</v>
      </c>
      <c r="V385" s="19">
        <v>0.24</v>
      </c>
      <c r="W385" s="19">
        <v>63</v>
      </c>
      <c r="X385" s="93">
        <v>980</v>
      </c>
      <c r="Y385">
        <f t="shared" si="16"/>
        <v>266.66666666666669</v>
      </c>
      <c r="Z385" t="b">
        <f>IF(N385/G385&gt;=Auswahlhilfe!$C$8,TRUE,FALSE)</f>
        <v>1</v>
      </c>
      <c r="AA385" t="b">
        <f>IF(K385&gt;Auswahlhilfe!$C$7,TRUE,FALSE)</f>
        <v>1</v>
      </c>
      <c r="AB385" t="b">
        <f>IF(Auswahlhilfe!$C$17=F385,TRUE,FALSE)</f>
        <v>0</v>
      </c>
      <c r="AC385" t="b">
        <f>IFERROR(IF(FIND("P2",PGOptionList!D385)&gt;0,TRUE),FALSE)</f>
        <v>1</v>
      </c>
      <c r="AD385" t="b">
        <f>IFERROR(IF(FIND("P1",PGOptionList!D385)&gt;0,TRUE),FALSE)</f>
        <v>0</v>
      </c>
      <c r="AE385" t="b">
        <f>IFERROR(IF(FIND("P0",PGOptionList!D385)&gt;0,TRUE),FALSE)</f>
        <v>0</v>
      </c>
      <c r="AF385" t="b">
        <f>IF(AND(Z385,AA385,AB385,AC385,IF(C385=Auswahlhilfe!$L$7,TRUE,FALSE)),D385,FALSE)</f>
        <v>0</v>
      </c>
      <c r="AG385" t="b">
        <f>IF(AND(Z385,AA385,AB385,AD385,IF(C385=Auswahlhilfe!$L$17,TRUE,FALSE)),D385,FALSE)</f>
        <v>0</v>
      </c>
      <c r="AH385" t="b">
        <f>IF(AND(Z385,AA385,AB385,AE385,IF(C385=Auswahlhilfe!$L$17,TRUE,FALSE)),D385,FALSE)</f>
        <v>0</v>
      </c>
      <c r="AI385" t="s">
        <v>4817</v>
      </c>
      <c r="AJ385" s="90" t="str">
        <f t="shared" si="17"/>
        <v>mailto:info@oxni.ch?subject=Anfrage TB-115-015-S1-P2</v>
      </c>
    </row>
    <row r="386" spans="2:36" x14ac:dyDescent="0.2">
      <c r="B386" s="78" t="str">
        <f t="shared" si="15"/>
        <v/>
      </c>
      <c r="C386" s="19" t="s">
        <v>54</v>
      </c>
      <c r="D386" s="19" t="s">
        <v>687</v>
      </c>
      <c r="E386" s="19">
        <v>130</v>
      </c>
      <c r="F386" s="19" t="s">
        <v>58</v>
      </c>
      <c r="G386" s="19">
        <v>15</v>
      </c>
      <c r="H386" s="19">
        <v>7</v>
      </c>
      <c r="I386" s="19">
        <v>25</v>
      </c>
      <c r="J386" s="19">
        <v>94</v>
      </c>
      <c r="K386" s="19">
        <v>210</v>
      </c>
      <c r="L386" s="19">
        <v>630</v>
      </c>
      <c r="M386" s="19" t="s">
        <v>75</v>
      </c>
      <c r="N386" s="19">
        <v>4000</v>
      </c>
      <c r="O386" s="19">
        <v>8000</v>
      </c>
      <c r="P386" s="19">
        <v>6700</v>
      </c>
      <c r="Q386" s="19" t="s">
        <v>57</v>
      </c>
      <c r="R386" s="19">
        <v>3350</v>
      </c>
      <c r="S386" s="19">
        <v>20000</v>
      </c>
      <c r="T386" s="19">
        <v>0.47</v>
      </c>
      <c r="U386" s="19">
        <v>9.5</v>
      </c>
      <c r="V386" s="19">
        <v>0.24</v>
      </c>
      <c r="W386" s="19">
        <v>63</v>
      </c>
      <c r="X386" s="93">
        <v>980</v>
      </c>
      <c r="Y386">
        <f t="shared" si="16"/>
        <v>266.66666666666669</v>
      </c>
      <c r="Z386" t="b">
        <f>IF(N386/G386&gt;=Auswahlhilfe!$C$8,TRUE,FALSE)</f>
        <v>1</v>
      </c>
      <c r="AA386" t="b">
        <f>IF(K386&gt;Auswahlhilfe!$C$7,TRUE,FALSE)</f>
        <v>1</v>
      </c>
      <c r="AB386" t="b">
        <f>IF(Auswahlhilfe!$C$17=F386,TRUE,FALSE)</f>
        <v>1</v>
      </c>
      <c r="AC386" t="b">
        <f>IFERROR(IF(FIND("P2",PGOptionList!D386)&gt;0,TRUE),FALSE)</f>
        <v>1</v>
      </c>
      <c r="AD386" t="b">
        <f>IFERROR(IF(FIND("P1",PGOptionList!D386)&gt;0,TRUE),FALSE)</f>
        <v>0</v>
      </c>
      <c r="AE386" t="b">
        <f>IFERROR(IF(FIND("P0",PGOptionList!D386)&gt;0,TRUE),FALSE)</f>
        <v>0</v>
      </c>
      <c r="AF386" t="b">
        <f>IF(AND(Z386,AA386,AB386,AC386,IF(C386=Auswahlhilfe!$L$7,TRUE,FALSE)),D386,FALSE)</f>
        <v>0</v>
      </c>
      <c r="AG386" t="b">
        <f>IF(AND(Z386,AA386,AB386,AD386,IF(C386=Auswahlhilfe!$L$17,TRUE,FALSE)),D386,FALSE)</f>
        <v>0</v>
      </c>
      <c r="AH386" t="b">
        <f>IF(AND(Z386,AA386,AB386,AE386,IF(C386=Auswahlhilfe!$L$17,TRUE,FALSE)),D386,FALSE)</f>
        <v>0</v>
      </c>
      <c r="AI386" t="s">
        <v>4818</v>
      </c>
      <c r="AJ386" s="90" t="str">
        <f t="shared" si="17"/>
        <v>https://shop.oxni.ch/de/shop/motoren/planetengetriebe/tb-115-015-s2-p2</v>
      </c>
    </row>
    <row r="387" spans="2:36" x14ac:dyDescent="0.2">
      <c r="B387" s="78" t="str">
        <f t="shared" si="15"/>
        <v/>
      </c>
      <c r="C387" s="19" t="s">
        <v>54</v>
      </c>
      <c r="D387" s="19" t="s">
        <v>688</v>
      </c>
      <c r="E387" s="19">
        <v>130</v>
      </c>
      <c r="F387" s="19" t="s">
        <v>55</v>
      </c>
      <c r="G387" s="19">
        <v>10</v>
      </c>
      <c r="H387" s="19">
        <v>1</v>
      </c>
      <c r="I387" s="19">
        <v>25</v>
      </c>
      <c r="J387" s="19">
        <v>97</v>
      </c>
      <c r="K387" s="19">
        <v>235</v>
      </c>
      <c r="L387" s="19">
        <v>705</v>
      </c>
      <c r="M387" s="19" t="s">
        <v>81</v>
      </c>
      <c r="N387" s="19">
        <v>4000</v>
      </c>
      <c r="O387" s="19">
        <v>8000</v>
      </c>
      <c r="P387" s="19">
        <v>6700</v>
      </c>
      <c r="Q387" s="19" t="s">
        <v>57</v>
      </c>
      <c r="R387" s="19">
        <v>3350</v>
      </c>
      <c r="S387" s="19">
        <v>20000</v>
      </c>
      <c r="T387" s="19">
        <v>2.57</v>
      </c>
      <c r="U387" s="19">
        <v>8.5</v>
      </c>
      <c r="V387" s="19">
        <v>0.24</v>
      </c>
      <c r="W387" s="19">
        <v>63</v>
      </c>
      <c r="X387" s="93"/>
      <c r="Y387">
        <f t="shared" si="16"/>
        <v>400</v>
      </c>
      <c r="Z387" t="b">
        <f>IF(N387/G387&gt;=Auswahlhilfe!$C$8,TRUE,FALSE)</f>
        <v>1</v>
      </c>
      <c r="AA387" t="b">
        <f>IF(K387&gt;Auswahlhilfe!$C$7,TRUE,FALSE)</f>
        <v>1</v>
      </c>
      <c r="AB387" t="b">
        <f>IF(Auswahlhilfe!$C$17=F387,TRUE,FALSE)</f>
        <v>0</v>
      </c>
      <c r="AC387" t="b">
        <f>IFERROR(IF(FIND("P2",PGOptionList!D387)&gt;0,TRUE),FALSE)</f>
        <v>0</v>
      </c>
      <c r="AD387" t="b">
        <f>IFERROR(IF(FIND("P1",PGOptionList!D387)&gt;0,TRUE),FALSE)</f>
        <v>0</v>
      </c>
      <c r="AE387" t="b">
        <f>IFERROR(IF(FIND("P0",PGOptionList!D387)&gt;0,TRUE),FALSE)</f>
        <v>1</v>
      </c>
      <c r="AF387" t="b">
        <f>IF(AND(Z387,AA387,AB387,AC387,IF(C387=Auswahlhilfe!$L$7,TRUE,FALSE)),D387,FALSE)</f>
        <v>0</v>
      </c>
      <c r="AG387" t="b">
        <f>IF(AND(Z387,AA387,AB387,AD387,IF(C387=Auswahlhilfe!$L$17,TRUE,FALSE)),D387,FALSE)</f>
        <v>0</v>
      </c>
      <c r="AH387" t="b">
        <f>IF(AND(Z387,AA387,AB387,AE387,IF(C387=Auswahlhilfe!$L$17,TRUE,FALSE)),D387,FALSE)</f>
        <v>0</v>
      </c>
      <c r="AI387" t="s">
        <v>4817</v>
      </c>
      <c r="AJ387" s="90" t="str">
        <f t="shared" si="17"/>
        <v>mailto:info@oxni.ch?subject=Anfrage TB-115-010-S1-P0</v>
      </c>
    </row>
    <row r="388" spans="2:36" x14ac:dyDescent="0.2">
      <c r="B388" s="78" t="str">
        <f t="shared" si="15"/>
        <v/>
      </c>
      <c r="C388" s="19" t="s">
        <v>54</v>
      </c>
      <c r="D388" s="19" t="s">
        <v>689</v>
      </c>
      <c r="E388" s="19">
        <v>130</v>
      </c>
      <c r="F388" s="19" t="s">
        <v>58</v>
      </c>
      <c r="G388" s="19">
        <v>10</v>
      </c>
      <c r="H388" s="19">
        <v>1</v>
      </c>
      <c r="I388" s="19">
        <v>25</v>
      </c>
      <c r="J388" s="19">
        <v>97</v>
      </c>
      <c r="K388" s="19">
        <v>235</v>
      </c>
      <c r="L388" s="19">
        <v>705</v>
      </c>
      <c r="M388" s="19" t="s">
        <v>81</v>
      </c>
      <c r="N388" s="19">
        <v>4000</v>
      </c>
      <c r="O388" s="19">
        <v>8000</v>
      </c>
      <c r="P388" s="19">
        <v>6700</v>
      </c>
      <c r="Q388" s="19" t="s">
        <v>57</v>
      </c>
      <c r="R388" s="19">
        <v>3350</v>
      </c>
      <c r="S388" s="19">
        <v>20000</v>
      </c>
      <c r="T388" s="19">
        <v>2.57</v>
      </c>
      <c r="U388" s="19">
        <v>8.5</v>
      </c>
      <c r="V388" s="19">
        <v>0.24</v>
      </c>
      <c r="W388" s="19">
        <v>63</v>
      </c>
      <c r="X388" s="93"/>
      <c r="Y388">
        <f t="shared" si="16"/>
        <v>400</v>
      </c>
      <c r="Z388" t="b">
        <f>IF(N388/G388&gt;=Auswahlhilfe!$C$8,TRUE,FALSE)</f>
        <v>1</v>
      </c>
      <c r="AA388" t="b">
        <f>IF(K388&gt;Auswahlhilfe!$C$7,TRUE,FALSE)</f>
        <v>1</v>
      </c>
      <c r="AB388" t="b">
        <f>IF(Auswahlhilfe!$C$17=F388,TRUE,FALSE)</f>
        <v>1</v>
      </c>
      <c r="AC388" t="b">
        <f>IFERROR(IF(FIND("P2",PGOptionList!D388)&gt;0,TRUE),FALSE)</f>
        <v>0</v>
      </c>
      <c r="AD388" t="b">
        <f>IFERROR(IF(FIND("P1",PGOptionList!D388)&gt;0,TRUE),FALSE)</f>
        <v>0</v>
      </c>
      <c r="AE388" t="b">
        <f>IFERROR(IF(FIND("P0",PGOptionList!D388)&gt;0,TRUE),FALSE)</f>
        <v>1</v>
      </c>
      <c r="AF388" t="b">
        <f>IF(AND(Z388,AA388,AB388,AC388,IF(C388=Auswahlhilfe!$L$7,TRUE,FALSE)),D388,FALSE)</f>
        <v>0</v>
      </c>
      <c r="AG388" t="b">
        <f>IF(AND(Z388,AA388,AB388,AD388,IF(C388=Auswahlhilfe!$L$17,TRUE,FALSE)),D388,FALSE)</f>
        <v>0</v>
      </c>
      <c r="AH388" t="b">
        <f>IF(AND(Z388,AA388,AB388,AE388,IF(C388=Auswahlhilfe!$L$17,TRUE,FALSE)),D388,FALSE)</f>
        <v>0</v>
      </c>
      <c r="AI388" t="s">
        <v>4817</v>
      </c>
      <c r="AJ388" s="90" t="str">
        <f t="shared" si="17"/>
        <v>mailto:info@oxni.ch?subject=Anfrage TB-115-010-S2-P0</v>
      </c>
    </row>
    <row r="389" spans="2:36" x14ac:dyDescent="0.2">
      <c r="B389" s="78" t="str">
        <f t="shared" si="15"/>
        <v/>
      </c>
      <c r="C389" s="19" t="s">
        <v>54</v>
      </c>
      <c r="D389" s="19" t="s">
        <v>690</v>
      </c>
      <c r="E389" s="19">
        <v>130</v>
      </c>
      <c r="F389" s="19" t="s">
        <v>55</v>
      </c>
      <c r="G389" s="19">
        <v>10</v>
      </c>
      <c r="H389" s="19">
        <v>3</v>
      </c>
      <c r="I389" s="19">
        <v>25</v>
      </c>
      <c r="J389" s="19">
        <v>97</v>
      </c>
      <c r="K389" s="19">
        <v>235</v>
      </c>
      <c r="L389" s="19">
        <v>705</v>
      </c>
      <c r="M389" s="19" t="s">
        <v>81</v>
      </c>
      <c r="N389" s="19">
        <v>4000</v>
      </c>
      <c r="O389" s="19">
        <v>8000</v>
      </c>
      <c r="P389" s="19">
        <v>6700</v>
      </c>
      <c r="Q389" s="19" t="s">
        <v>57</v>
      </c>
      <c r="R389" s="19">
        <v>3350</v>
      </c>
      <c r="S389" s="19">
        <v>20000</v>
      </c>
      <c r="T389" s="19">
        <v>2.57</v>
      </c>
      <c r="U389" s="19">
        <v>8.5</v>
      </c>
      <c r="V389" s="19">
        <v>0.24</v>
      </c>
      <c r="W389" s="19">
        <v>63</v>
      </c>
      <c r="X389" s="93">
        <v>837</v>
      </c>
      <c r="Y389">
        <f t="shared" si="16"/>
        <v>400</v>
      </c>
      <c r="Z389" t="b">
        <f>IF(N389/G389&gt;=Auswahlhilfe!$C$8,TRUE,FALSE)</f>
        <v>1</v>
      </c>
      <c r="AA389" t="b">
        <f>IF(K389&gt;Auswahlhilfe!$C$7,TRUE,FALSE)</f>
        <v>1</v>
      </c>
      <c r="AB389" t="b">
        <f>IF(Auswahlhilfe!$C$17=F389,TRUE,FALSE)</f>
        <v>0</v>
      </c>
      <c r="AC389" t="b">
        <f>IFERROR(IF(FIND("P2",PGOptionList!D389)&gt;0,TRUE),FALSE)</f>
        <v>0</v>
      </c>
      <c r="AD389" t="b">
        <f>IFERROR(IF(FIND("P1",PGOptionList!D389)&gt;0,TRUE),FALSE)</f>
        <v>1</v>
      </c>
      <c r="AE389" t="b">
        <f>IFERROR(IF(FIND("P0",PGOptionList!D389)&gt;0,TRUE),FALSE)</f>
        <v>0</v>
      </c>
      <c r="AF389" t="b">
        <f>IF(AND(Z389,AA389,AB389,AC389,IF(C389=Auswahlhilfe!$L$7,TRUE,FALSE)),D389,FALSE)</f>
        <v>0</v>
      </c>
      <c r="AG389" t="b">
        <f>IF(AND(Z389,AA389,AB389,AD389,IF(C389=Auswahlhilfe!$L$17,TRUE,FALSE)),D389,FALSE)</f>
        <v>0</v>
      </c>
      <c r="AH389" t="b">
        <f>IF(AND(Z389,AA389,AB389,AE389,IF(C389=Auswahlhilfe!$L$17,TRUE,FALSE)),D389,FALSE)</f>
        <v>0</v>
      </c>
      <c r="AI389" t="s">
        <v>4817</v>
      </c>
      <c r="AJ389" s="90" t="str">
        <f t="shared" si="17"/>
        <v>mailto:info@oxni.ch?subject=Anfrage TB-115-010-S1-P1</v>
      </c>
    </row>
    <row r="390" spans="2:36" x14ac:dyDescent="0.2">
      <c r="B390" s="78" t="str">
        <f t="shared" si="15"/>
        <v/>
      </c>
      <c r="C390" s="19" t="s">
        <v>54</v>
      </c>
      <c r="D390" s="19" t="s">
        <v>691</v>
      </c>
      <c r="E390" s="19">
        <v>130</v>
      </c>
      <c r="F390" s="19" t="s">
        <v>58</v>
      </c>
      <c r="G390" s="19">
        <v>10</v>
      </c>
      <c r="H390" s="19">
        <v>3</v>
      </c>
      <c r="I390" s="19">
        <v>25</v>
      </c>
      <c r="J390" s="19">
        <v>97</v>
      </c>
      <c r="K390" s="19">
        <v>235</v>
      </c>
      <c r="L390" s="19">
        <v>705</v>
      </c>
      <c r="M390" s="19" t="s">
        <v>81</v>
      </c>
      <c r="N390" s="19">
        <v>4000</v>
      </c>
      <c r="O390" s="19">
        <v>8000</v>
      </c>
      <c r="P390" s="19">
        <v>6700</v>
      </c>
      <c r="Q390" s="19" t="s">
        <v>57</v>
      </c>
      <c r="R390" s="19">
        <v>3350</v>
      </c>
      <c r="S390" s="19">
        <v>20000</v>
      </c>
      <c r="T390" s="19">
        <v>2.57</v>
      </c>
      <c r="U390" s="19">
        <v>8.5</v>
      </c>
      <c r="V390" s="19">
        <v>0.24</v>
      </c>
      <c r="W390" s="19">
        <v>63</v>
      </c>
      <c r="X390" s="93">
        <v>837</v>
      </c>
      <c r="Y390">
        <f t="shared" si="16"/>
        <v>400</v>
      </c>
      <c r="Z390" t="b">
        <f>IF(N390/G390&gt;=Auswahlhilfe!$C$8,TRUE,FALSE)</f>
        <v>1</v>
      </c>
      <c r="AA390" t="b">
        <f>IF(K390&gt;Auswahlhilfe!$C$7,TRUE,FALSE)</f>
        <v>1</v>
      </c>
      <c r="AB390" t="b">
        <f>IF(Auswahlhilfe!$C$17=F390,TRUE,FALSE)</f>
        <v>1</v>
      </c>
      <c r="AC390" t="b">
        <f>IFERROR(IF(FIND("P2",PGOptionList!D390)&gt;0,TRUE),FALSE)</f>
        <v>0</v>
      </c>
      <c r="AD390" t="b">
        <f>IFERROR(IF(FIND("P1",PGOptionList!D390)&gt;0,TRUE),FALSE)</f>
        <v>1</v>
      </c>
      <c r="AE390" t="b">
        <f>IFERROR(IF(FIND("P0",PGOptionList!D390)&gt;0,TRUE),FALSE)</f>
        <v>0</v>
      </c>
      <c r="AF390" t="b">
        <f>IF(AND(Z390,AA390,AB390,AC390,IF(C390=Auswahlhilfe!$L$7,TRUE,FALSE)),D390,FALSE)</f>
        <v>0</v>
      </c>
      <c r="AG390" t="b">
        <f>IF(AND(Z390,AA390,AB390,AD390,IF(C390=Auswahlhilfe!$L$17,TRUE,FALSE)),D390,FALSE)</f>
        <v>0</v>
      </c>
      <c r="AH390" t="b">
        <f>IF(AND(Z390,AA390,AB390,AE390,IF(C390=Auswahlhilfe!$L$17,TRUE,FALSE)),D390,FALSE)</f>
        <v>0</v>
      </c>
      <c r="AI390" t="s">
        <v>4818</v>
      </c>
      <c r="AJ390" s="90" t="str">
        <f t="shared" si="17"/>
        <v>https://shop.oxni.ch/de/shop/motoren/planetengetriebe/tb-115-010-s2-p1</v>
      </c>
    </row>
    <row r="391" spans="2:36" x14ac:dyDescent="0.2">
      <c r="B391" s="78" t="str">
        <f t="shared" si="15"/>
        <v/>
      </c>
      <c r="C391" s="19" t="s">
        <v>54</v>
      </c>
      <c r="D391" s="19" t="s">
        <v>692</v>
      </c>
      <c r="E391" s="19">
        <v>130</v>
      </c>
      <c r="F391" s="19" t="s">
        <v>55</v>
      </c>
      <c r="G391" s="19">
        <v>10</v>
      </c>
      <c r="H391" s="19">
        <v>5</v>
      </c>
      <c r="I391" s="19">
        <v>25</v>
      </c>
      <c r="J391" s="19">
        <v>97</v>
      </c>
      <c r="K391" s="19">
        <v>235</v>
      </c>
      <c r="L391" s="19">
        <v>705</v>
      </c>
      <c r="M391" s="19" t="s">
        <v>81</v>
      </c>
      <c r="N391" s="19">
        <v>4000</v>
      </c>
      <c r="O391" s="19">
        <v>8000</v>
      </c>
      <c r="P391" s="19">
        <v>6700</v>
      </c>
      <c r="Q391" s="19" t="s">
        <v>57</v>
      </c>
      <c r="R391" s="19">
        <v>3350</v>
      </c>
      <c r="S391" s="19">
        <v>20000</v>
      </c>
      <c r="T391" s="19">
        <v>2.57</v>
      </c>
      <c r="U391" s="19">
        <v>8.5</v>
      </c>
      <c r="V391" s="19">
        <v>0.24</v>
      </c>
      <c r="W391" s="19">
        <v>63</v>
      </c>
      <c r="X391" s="93">
        <v>770</v>
      </c>
      <c r="Y391">
        <f t="shared" si="16"/>
        <v>400</v>
      </c>
      <c r="Z391" t="b">
        <f>IF(N391/G391&gt;=Auswahlhilfe!$C$8,TRUE,FALSE)</f>
        <v>1</v>
      </c>
      <c r="AA391" t="b">
        <f>IF(K391&gt;Auswahlhilfe!$C$7,TRUE,FALSE)</f>
        <v>1</v>
      </c>
      <c r="AB391" t="b">
        <f>IF(Auswahlhilfe!$C$17=F391,TRUE,FALSE)</f>
        <v>0</v>
      </c>
      <c r="AC391" t="b">
        <f>IFERROR(IF(FIND("P2",PGOptionList!D391)&gt;0,TRUE),FALSE)</f>
        <v>1</v>
      </c>
      <c r="AD391" t="b">
        <f>IFERROR(IF(FIND("P1",PGOptionList!D391)&gt;0,TRUE),FALSE)</f>
        <v>0</v>
      </c>
      <c r="AE391" t="b">
        <f>IFERROR(IF(FIND("P0",PGOptionList!D391)&gt;0,TRUE),FALSE)</f>
        <v>0</v>
      </c>
      <c r="AF391" t="b">
        <f>IF(AND(Z391,AA391,AB391,AC391,IF(C391=Auswahlhilfe!$L$7,TRUE,FALSE)),D391,FALSE)</f>
        <v>0</v>
      </c>
      <c r="AG391" t="b">
        <f>IF(AND(Z391,AA391,AB391,AD391,IF(C391=Auswahlhilfe!$L$17,TRUE,FALSE)),D391,FALSE)</f>
        <v>0</v>
      </c>
      <c r="AH391" t="b">
        <f>IF(AND(Z391,AA391,AB391,AE391,IF(C391=Auswahlhilfe!$L$17,TRUE,FALSE)),D391,FALSE)</f>
        <v>0</v>
      </c>
      <c r="AI391" t="s">
        <v>4817</v>
      </c>
      <c r="AJ391" s="90" t="str">
        <f t="shared" si="17"/>
        <v>mailto:info@oxni.ch?subject=Anfrage TB-115-010-S1-P2</v>
      </c>
    </row>
    <row r="392" spans="2:36" x14ac:dyDescent="0.2">
      <c r="B392" s="78" t="str">
        <f t="shared" si="15"/>
        <v/>
      </c>
      <c r="C392" s="19" t="s">
        <v>54</v>
      </c>
      <c r="D392" s="19" t="s">
        <v>693</v>
      </c>
      <c r="E392" s="19">
        <v>130</v>
      </c>
      <c r="F392" s="19" t="s">
        <v>58</v>
      </c>
      <c r="G392" s="19">
        <v>10</v>
      </c>
      <c r="H392" s="19">
        <v>5</v>
      </c>
      <c r="I392" s="19">
        <v>25</v>
      </c>
      <c r="J392" s="19">
        <v>97</v>
      </c>
      <c r="K392" s="19">
        <v>235</v>
      </c>
      <c r="L392" s="19">
        <v>705</v>
      </c>
      <c r="M392" s="19" t="s">
        <v>81</v>
      </c>
      <c r="N392" s="19">
        <v>4000</v>
      </c>
      <c r="O392" s="19">
        <v>8000</v>
      </c>
      <c r="P392" s="19">
        <v>6700</v>
      </c>
      <c r="Q392" s="19" t="s">
        <v>57</v>
      </c>
      <c r="R392" s="19">
        <v>3350</v>
      </c>
      <c r="S392" s="19">
        <v>20000</v>
      </c>
      <c r="T392" s="19">
        <v>2.57</v>
      </c>
      <c r="U392" s="19">
        <v>8.5</v>
      </c>
      <c r="V392" s="19">
        <v>0.24</v>
      </c>
      <c r="W392" s="19">
        <v>63</v>
      </c>
      <c r="X392" s="93">
        <v>770</v>
      </c>
      <c r="Y392">
        <f t="shared" si="16"/>
        <v>400</v>
      </c>
      <c r="Z392" t="b">
        <f>IF(N392/G392&gt;=Auswahlhilfe!$C$8,TRUE,FALSE)</f>
        <v>1</v>
      </c>
      <c r="AA392" t="b">
        <f>IF(K392&gt;Auswahlhilfe!$C$7,TRUE,FALSE)</f>
        <v>1</v>
      </c>
      <c r="AB392" t="b">
        <f>IF(Auswahlhilfe!$C$17=F392,TRUE,FALSE)</f>
        <v>1</v>
      </c>
      <c r="AC392" t="b">
        <f>IFERROR(IF(FIND("P2",PGOptionList!D392)&gt;0,TRUE),FALSE)</f>
        <v>1</v>
      </c>
      <c r="AD392" t="b">
        <f>IFERROR(IF(FIND("P1",PGOptionList!D392)&gt;0,TRUE),FALSE)</f>
        <v>0</v>
      </c>
      <c r="AE392" t="b">
        <f>IFERROR(IF(FIND("P0",PGOptionList!D392)&gt;0,TRUE),FALSE)</f>
        <v>0</v>
      </c>
      <c r="AF392" t="b">
        <f>IF(AND(Z392,AA392,AB392,AC392,IF(C392=Auswahlhilfe!$L$7,TRUE,FALSE)),D392,FALSE)</f>
        <v>0</v>
      </c>
      <c r="AG392" t="b">
        <f>IF(AND(Z392,AA392,AB392,AD392,IF(C392=Auswahlhilfe!$L$17,TRUE,FALSE)),D392,FALSE)</f>
        <v>0</v>
      </c>
      <c r="AH392" t="b">
        <f>IF(AND(Z392,AA392,AB392,AE392,IF(C392=Auswahlhilfe!$L$17,TRUE,FALSE)),D392,FALSE)</f>
        <v>0</v>
      </c>
      <c r="AI392" t="s">
        <v>4818</v>
      </c>
      <c r="AJ392" s="90" t="str">
        <f t="shared" si="17"/>
        <v>https://shop.oxni.ch/de/shop/motoren/planetengetriebe/tb-115-010-s2-p2</v>
      </c>
    </row>
    <row r="393" spans="2:36" x14ac:dyDescent="0.2">
      <c r="B393" s="78" t="str">
        <f t="shared" si="15"/>
        <v/>
      </c>
      <c r="C393" s="19" t="s">
        <v>54</v>
      </c>
      <c r="D393" s="19" t="s">
        <v>694</v>
      </c>
      <c r="E393" s="19">
        <v>130</v>
      </c>
      <c r="F393" s="19" t="s">
        <v>55</v>
      </c>
      <c r="G393" s="19">
        <v>8</v>
      </c>
      <c r="H393" s="19">
        <v>1</v>
      </c>
      <c r="I393" s="19">
        <v>25</v>
      </c>
      <c r="J393" s="19">
        <v>97</v>
      </c>
      <c r="K393" s="19">
        <v>260</v>
      </c>
      <c r="L393" s="19">
        <v>780</v>
      </c>
      <c r="M393" s="19" t="s">
        <v>80</v>
      </c>
      <c r="N393" s="19">
        <v>4000</v>
      </c>
      <c r="O393" s="19">
        <v>8000</v>
      </c>
      <c r="P393" s="19">
        <v>6700</v>
      </c>
      <c r="Q393" s="19" t="s">
        <v>57</v>
      </c>
      <c r="R393" s="19">
        <v>3350</v>
      </c>
      <c r="S393" s="19">
        <v>20000</v>
      </c>
      <c r="T393" s="19">
        <v>2.58</v>
      </c>
      <c r="U393" s="19">
        <v>8.5</v>
      </c>
      <c r="V393" s="19">
        <v>0.24</v>
      </c>
      <c r="W393" s="19">
        <v>63</v>
      </c>
      <c r="X393" s="93"/>
      <c r="Y393">
        <f t="shared" si="16"/>
        <v>500</v>
      </c>
      <c r="Z393" t="b">
        <f>IF(N393/G393&gt;=Auswahlhilfe!$C$8,TRUE,FALSE)</f>
        <v>1</v>
      </c>
      <c r="AA393" t="b">
        <f>IF(K393&gt;Auswahlhilfe!$C$7,TRUE,FALSE)</f>
        <v>1</v>
      </c>
      <c r="AB393" t="b">
        <f>IF(Auswahlhilfe!$C$17=F393,TRUE,FALSE)</f>
        <v>0</v>
      </c>
      <c r="AC393" t="b">
        <f>IFERROR(IF(FIND("P2",PGOptionList!D393)&gt;0,TRUE),FALSE)</f>
        <v>0</v>
      </c>
      <c r="AD393" t="b">
        <f>IFERROR(IF(FIND("P1",PGOptionList!D393)&gt;0,TRUE),FALSE)</f>
        <v>0</v>
      </c>
      <c r="AE393" t="b">
        <f>IFERROR(IF(FIND("P0",PGOptionList!D393)&gt;0,TRUE),FALSE)</f>
        <v>1</v>
      </c>
      <c r="AF393" t="b">
        <f>IF(AND(Z393,AA393,AB393,AC393,IF(C393=Auswahlhilfe!$L$7,TRUE,FALSE)),D393,FALSE)</f>
        <v>0</v>
      </c>
      <c r="AG393" t="b">
        <f>IF(AND(Z393,AA393,AB393,AD393,IF(C393=Auswahlhilfe!$L$17,TRUE,FALSE)),D393,FALSE)</f>
        <v>0</v>
      </c>
      <c r="AH393" t="b">
        <f>IF(AND(Z393,AA393,AB393,AE393,IF(C393=Auswahlhilfe!$L$17,TRUE,FALSE)),D393,FALSE)</f>
        <v>0</v>
      </c>
      <c r="AI393" t="s">
        <v>4817</v>
      </c>
      <c r="AJ393" s="90" t="str">
        <f t="shared" si="17"/>
        <v>mailto:info@oxni.ch?subject=Anfrage TB-115-008-S1-P0</v>
      </c>
    </row>
    <row r="394" spans="2:36" x14ac:dyDescent="0.2">
      <c r="B394" s="78" t="str">
        <f t="shared" ref="B394:B457" si="18">IF(AF394=D394,"Economy",IF(AG394=D394,"Standard",IF(AH394=D394,"Präzision","")))</f>
        <v/>
      </c>
      <c r="C394" s="19" t="s">
        <v>54</v>
      </c>
      <c r="D394" s="19" t="s">
        <v>695</v>
      </c>
      <c r="E394" s="19">
        <v>130</v>
      </c>
      <c r="F394" s="19" t="s">
        <v>58</v>
      </c>
      <c r="G394" s="19">
        <v>8</v>
      </c>
      <c r="H394" s="19">
        <v>1</v>
      </c>
      <c r="I394" s="19">
        <v>25</v>
      </c>
      <c r="J394" s="19">
        <v>97</v>
      </c>
      <c r="K394" s="19">
        <v>260</v>
      </c>
      <c r="L394" s="19">
        <v>780</v>
      </c>
      <c r="M394" s="19" t="s">
        <v>80</v>
      </c>
      <c r="N394" s="19">
        <v>4000</v>
      </c>
      <c r="O394" s="19">
        <v>8000</v>
      </c>
      <c r="P394" s="19">
        <v>6700</v>
      </c>
      <c r="Q394" s="19" t="s">
        <v>57</v>
      </c>
      <c r="R394" s="19">
        <v>3350</v>
      </c>
      <c r="S394" s="19">
        <v>20000</v>
      </c>
      <c r="T394" s="19">
        <v>2.58</v>
      </c>
      <c r="U394" s="19">
        <v>8.5</v>
      </c>
      <c r="V394" s="19">
        <v>0.24</v>
      </c>
      <c r="W394" s="19">
        <v>63</v>
      </c>
      <c r="X394" s="93"/>
      <c r="Y394">
        <f t="shared" ref="Y394:Y457" si="19">N394/G394</f>
        <v>500</v>
      </c>
      <c r="Z394" t="b">
        <f>IF(N394/G394&gt;=Auswahlhilfe!$C$8,TRUE,FALSE)</f>
        <v>1</v>
      </c>
      <c r="AA394" t="b">
        <f>IF(K394&gt;Auswahlhilfe!$C$7,TRUE,FALSE)</f>
        <v>1</v>
      </c>
      <c r="AB394" t="b">
        <f>IF(Auswahlhilfe!$C$17=F394,TRUE,FALSE)</f>
        <v>1</v>
      </c>
      <c r="AC394" t="b">
        <f>IFERROR(IF(FIND("P2",PGOptionList!D394)&gt;0,TRUE),FALSE)</f>
        <v>0</v>
      </c>
      <c r="AD394" t="b">
        <f>IFERROR(IF(FIND("P1",PGOptionList!D394)&gt;0,TRUE),FALSE)</f>
        <v>0</v>
      </c>
      <c r="AE394" t="b">
        <f>IFERROR(IF(FIND("P0",PGOptionList!D394)&gt;0,TRUE),FALSE)</f>
        <v>1</v>
      </c>
      <c r="AF394" t="b">
        <f>IF(AND(Z394,AA394,AB394,AC394,IF(C394=Auswahlhilfe!$L$7,TRUE,FALSE)),D394,FALSE)</f>
        <v>0</v>
      </c>
      <c r="AG394" t="b">
        <f>IF(AND(Z394,AA394,AB394,AD394,IF(C394=Auswahlhilfe!$L$17,TRUE,FALSE)),D394,FALSE)</f>
        <v>0</v>
      </c>
      <c r="AH394" t="b">
        <f>IF(AND(Z394,AA394,AB394,AE394,IF(C394=Auswahlhilfe!$L$17,TRUE,FALSE)),D394,FALSE)</f>
        <v>0</v>
      </c>
      <c r="AI394" t="s">
        <v>4817</v>
      </c>
      <c r="AJ394" s="90" t="str">
        <f t="shared" ref="AJ394:AJ457" si="20">IF(AI394="ja",HYPERLINK(_xlfn.CONCAT("https://shop.oxni.ch/de/shop/motoren/planetengetriebe/",LOWER(D394))),_xlfn.CONCAT("mailto:info@oxni.ch?subject=Anfrage ",D394))</f>
        <v>mailto:info@oxni.ch?subject=Anfrage TB-115-008-S2-P0</v>
      </c>
    </row>
    <row r="395" spans="2:36" x14ac:dyDescent="0.2">
      <c r="B395" s="78" t="str">
        <f t="shared" si="18"/>
        <v/>
      </c>
      <c r="C395" s="19" t="s">
        <v>54</v>
      </c>
      <c r="D395" s="19" t="s">
        <v>696</v>
      </c>
      <c r="E395" s="19">
        <v>130</v>
      </c>
      <c r="F395" s="19" t="s">
        <v>55</v>
      </c>
      <c r="G395" s="19">
        <v>8</v>
      </c>
      <c r="H395" s="19">
        <v>3</v>
      </c>
      <c r="I395" s="19">
        <v>25</v>
      </c>
      <c r="J395" s="19">
        <v>97</v>
      </c>
      <c r="K395" s="19">
        <v>260</v>
      </c>
      <c r="L395" s="19">
        <v>780</v>
      </c>
      <c r="M395" s="19" t="s">
        <v>80</v>
      </c>
      <c r="N395" s="19">
        <v>4000</v>
      </c>
      <c r="O395" s="19">
        <v>8000</v>
      </c>
      <c r="P395" s="19">
        <v>6700</v>
      </c>
      <c r="Q395" s="19" t="s">
        <v>57</v>
      </c>
      <c r="R395" s="19">
        <v>3350</v>
      </c>
      <c r="S395" s="19">
        <v>20000</v>
      </c>
      <c r="T395" s="19">
        <v>2.58</v>
      </c>
      <c r="U395" s="19">
        <v>8.5</v>
      </c>
      <c r="V395" s="19">
        <v>0.24</v>
      </c>
      <c r="W395" s="19">
        <v>63</v>
      </c>
      <c r="X395" s="93">
        <v>837</v>
      </c>
      <c r="Y395">
        <f t="shared" si="19"/>
        <v>500</v>
      </c>
      <c r="Z395" t="b">
        <f>IF(N395/G395&gt;=Auswahlhilfe!$C$8,TRUE,FALSE)</f>
        <v>1</v>
      </c>
      <c r="AA395" t="b">
        <f>IF(K395&gt;Auswahlhilfe!$C$7,TRUE,FALSE)</f>
        <v>1</v>
      </c>
      <c r="AB395" t="b">
        <f>IF(Auswahlhilfe!$C$17=F395,TRUE,FALSE)</f>
        <v>0</v>
      </c>
      <c r="AC395" t="b">
        <f>IFERROR(IF(FIND("P2",PGOptionList!D395)&gt;0,TRUE),FALSE)</f>
        <v>0</v>
      </c>
      <c r="AD395" t="b">
        <f>IFERROR(IF(FIND("P1",PGOptionList!D395)&gt;0,TRUE),FALSE)</f>
        <v>1</v>
      </c>
      <c r="AE395" t="b">
        <f>IFERROR(IF(FIND("P0",PGOptionList!D395)&gt;0,TRUE),FALSE)</f>
        <v>0</v>
      </c>
      <c r="AF395" t="b">
        <f>IF(AND(Z395,AA395,AB395,AC395,IF(C395=Auswahlhilfe!$L$7,TRUE,FALSE)),D395,FALSE)</f>
        <v>0</v>
      </c>
      <c r="AG395" t="b">
        <f>IF(AND(Z395,AA395,AB395,AD395,IF(C395=Auswahlhilfe!$L$17,TRUE,FALSE)),D395,FALSE)</f>
        <v>0</v>
      </c>
      <c r="AH395" t="b">
        <f>IF(AND(Z395,AA395,AB395,AE395,IF(C395=Auswahlhilfe!$L$17,TRUE,FALSE)),D395,FALSE)</f>
        <v>0</v>
      </c>
      <c r="AI395" t="s">
        <v>4817</v>
      </c>
      <c r="AJ395" s="90" t="str">
        <f t="shared" si="20"/>
        <v>mailto:info@oxni.ch?subject=Anfrage TB-115-008-S1-P1</v>
      </c>
    </row>
    <row r="396" spans="2:36" x14ac:dyDescent="0.2">
      <c r="B396" s="78" t="str">
        <f t="shared" si="18"/>
        <v/>
      </c>
      <c r="C396" s="19" t="s">
        <v>54</v>
      </c>
      <c r="D396" s="19" t="s">
        <v>697</v>
      </c>
      <c r="E396" s="19">
        <v>130</v>
      </c>
      <c r="F396" s="19" t="s">
        <v>58</v>
      </c>
      <c r="G396" s="19">
        <v>8</v>
      </c>
      <c r="H396" s="19">
        <v>3</v>
      </c>
      <c r="I396" s="19">
        <v>25</v>
      </c>
      <c r="J396" s="19">
        <v>97</v>
      </c>
      <c r="K396" s="19">
        <v>260</v>
      </c>
      <c r="L396" s="19">
        <v>780</v>
      </c>
      <c r="M396" s="19" t="s">
        <v>80</v>
      </c>
      <c r="N396" s="19">
        <v>4000</v>
      </c>
      <c r="O396" s="19">
        <v>8000</v>
      </c>
      <c r="P396" s="19">
        <v>6700</v>
      </c>
      <c r="Q396" s="19" t="s">
        <v>57</v>
      </c>
      <c r="R396" s="19">
        <v>3350</v>
      </c>
      <c r="S396" s="19">
        <v>20000</v>
      </c>
      <c r="T396" s="19">
        <v>2.58</v>
      </c>
      <c r="U396" s="19">
        <v>8.5</v>
      </c>
      <c r="V396" s="19">
        <v>0.24</v>
      </c>
      <c r="W396" s="19">
        <v>63</v>
      </c>
      <c r="X396" s="93">
        <v>837</v>
      </c>
      <c r="Y396">
        <f t="shared" si="19"/>
        <v>500</v>
      </c>
      <c r="Z396" t="b">
        <f>IF(N396/G396&gt;=Auswahlhilfe!$C$8,TRUE,FALSE)</f>
        <v>1</v>
      </c>
      <c r="AA396" t="b">
        <f>IF(K396&gt;Auswahlhilfe!$C$7,TRUE,FALSE)</f>
        <v>1</v>
      </c>
      <c r="AB396" t="b">
        <f>IF(Auswahlhilfe!$C$17=F396,TRUE,FALSE)</f>
        <v>1</v>
      </c>
      <c r="AC396" t="b">
        <f>IFERROR(IF(FIND("P2",PGOptionList!D396)&gt;0,TRUE),FALSE)</f>
        <v>0</v>
      </c>
      <c r="AD396" t="b">
        <f>IFERROR(IF(FIND("P1",PGOptionList!D396)&gt;0,TRUE),FALSE)</f>
        <v>1</v>
      </c>
      <c r="AE396" t="b">
        <f>IFERROR(IF(FIND("P0",PGOptionList!D396)&gt;0,TRUE),FALSE)</f>
        <v>0</v>
      </c>
      <c r="AF396" t="b">
        <f>IF(AND(Z396,AA396,AB396,AC396,IF(C396=Auswahlhilfe!$L$7,TRUE,FALSE)),D396,FALSE)</f>
        <v>0</v>
      </c>
      <c r="AG396" t="b">
        <f>IF(AND(Z396,AA396,AB396,AD396,IF(C396=Auswahlhilfe!$L$17,TRUE,FALSE)),D396,FALSE)</f>
        <v>0</v>
      </c>
      <c r="AH396" t="b">
        <f>IF(AND(Z396,AA396,AB396,AE396,IF(C396=Auswahlhilfe!$L$17,TRUE,FALSE)),D396,FALSE)</f>
        <v>0</v>
      </c>
      <c r="AI396" t="s">
        <v>4818</v>
      </c>
      <c r="AJ396" s="90" t="str">
        <f t="shared" si="20"/>
        <v>https://shop.oxni.ch/de/shop/motoren/planetengetriebe/tb-115-008-s2-p1</v>
      </c>
    </row>
    <row r="397" spans="2:36" x14ac:dyDescent="0.2">
      <c r="B397" s="78" t="str">
        <f t="shared" si="18"/>
        <v/>
      </c>
      <c r="C397" s="19" t="s">
        <v>54</v>
      </c>
      <c r="D397" s="19" t="s">
        <v>698</v>
      </c>
      <c r="E397" s="19">
        <v>130</v>
      </c>
      <c r="F397" s="19" t="s">
        <v>55</v>
      </c>
      <c r="G397" s="19">
        <v>8</v>
      </c>
      <c r="H397" s="19">
        <v>5</v>
      </c>
      <c r="I397" s="19">
        <v>25</v>
      </c>
      <c r="J397" s="19">
        <v>97</v>
      </c>
      <c r="K397" s="19">
        <v>260</v>
      </c>
      <c r="L397" s="19">
        <v>780</v>
      </c>
      <c r="M397" s="19" t="s">
        <v>80</v>
      </c>
      <c r="N397" s="19">
        <v>4000</v>
      </c>
      <c r="O397" s="19">
        <v>8000</v>
      </c>
      <c r="P397" s="19">
        <v>6700</v>
      </c>
      <c r="Q397" s="19" t="s">
        <v>57</v>
      </c>
      <c r="R397" s="19">
        <v>3350</v>
      </c>
      <c r="S397" s="19">
        <v>20000</v>
      </c>
      <c r="T397" s="19">
        <v>2.58</v>
      </c>
      <c r="U397" s="19">
        <v>8.5</v>
      </c>
      <c r="V397" s="19">
        <v>0.24</v>
      </c>
      <c r="W397" s="19">
        <v>63</v>
      </c>
      <c r="X397" s="93">
        <v>770</v>
      </c>
      <c r="Y397">
        <f t="shared" si="19"/>
        <v>500</v>
      </c>
      <c r="Z397" t="b">
        <f>IF(N397/G397&gt;=Auswahlhilfe!$C$8,TRUE,FALSE)</f>
        <v>1</v>
      </c>
      <c r="AA397" t="b">
        <f>IF(K397&gt;Auswahlhilfe!$C$7,TRUE,FALSE)</f>
        <v>1</v>
      </c>
      <c r="AB397" t="b">
        <f>IF(Auswahlhilfe!$C$17=F397,TRUE,FALSE)</f>
        <v>0</v>
      </c>
      <c r="AC397" t="b">
        <f>IFERROR(IF(FIND("P2",PGOptionList!D397)&gt;0,TRUE),FALSE)</f>
        <v>1</v>
      </c>
      <c r="AD397" t="b">
        <f>IFERROR(IF(FIND("P1",PGOptionList!D397)&gt;0,TRUE),FALSE)</f>
        <v>0</v>
      </c>
      <c r="AE397" t="b">
        <f>IFERROR(IF(FIND("P0",PGOptionList!D397)&gt;0,TRUE),FALSE)</f>
        <v>0</v>
      </c>
      <c r="AF397" t="b">
        <f>IF(AND(Z397,AA397,AB397,AC397,IF(C397=Auswahlhilfe!$L$7,TRUE,FALSE)),D397,FALSE)</f>
        <v>0</v>
      </c>
      <c r="AG397" t="b">
        <f>IF(AND(Z397,AA397,AB397,AD397,IF(C397=Auswahlhilfe!$L$17,TRUE,FALSE)),D397,FALSE)</f>
        <v>0</v>
      </c>
      <c r="AH397" t="b">
        <f>IF(AND(Z397,AA397,AB397,AE397,IF(C397=Auswahlhilfe!$L$17,TRUE,FALSE)),D397,FALSE)</f>
        <v>0</v>
      </c>
      <c r="AI397" t="s">
        <v>4817</v>
      </c>
      <c r="AJ397" s="90" t="str">
        <f t="shared" si="20"/>
        <v>mailto:info@oxni.ch?subject=Anfrage TB-115-008-S1-P2</v>
      </c>
    </row>
    <row r="398" spans="2:36" x14ac:dyDescent="0.2">
      <c r="B398" s="78" t="str">
        <f t="shared" si="18"/>
        <v/>
      </c>
      <c r="C398" s="19" t="s">
        <v>54</v>
      </c>
      <c r="D398" s="19" t="s">
        <v>699</v>
      </c>
      <c r="E398" s="19">
        <v>130</v>
      </c>
      <c r="F398" s="19" t="s">
        <v>58</v>
      </c>
      <c r="G398" s="19">
        <v>8</v>
      </c>
      <c r="H398" s="19">
        <v>5</v>
      </c>
      <c r="I398" s="19">
        <v>25</v>
      </c>
      <c r="J398" s="19">
        <v>97</v>
      </c>
      <c r="K398" s="19">
        <v>260</v>
      </c>
      <c r="L398" s="19">
        <v>780</v>
      </c>
      <c r="M398" s="19" t="s">
        <v>80</v>
      </c>
      <c r="N398" s="19">
        <v>4000</v>
      </c>
      <c r="O398" s="19">
        <v>8000</v>
      </c>
      <c r="P398" s="19">
        <v>6700</v>
      </c>
      <c r="Q398" s="19" t="s">
        <v>57</v>
      </c>
      <c r="R398" s="19">
        <v>3350</v>
      </c>
      <c r="S398" s="19">
        <v>20000</v>
      </c>
      <c r="T398" s="19">
        <v>2.58</v>
      </c>
      <c r="U398" s="19">
        <v>8.5</v>
      </c>
      <c r="V398" s="19">
        <v>0.24</v>
      </c>
      <c r="W398" s="19">
        <v>63</v>
      </c>
      <c r="X398" s="93">
        <v>770</v>
      </c>
      <c r="Y398">
        <f t="shared" si="19"/>
        <v>500</v>
      </c>
      <c r="Z398" t="b">
        <f>IF(N398/G398&gt;=Auswahlhilfe!$C$8,TRUE,FALSE)</f>
        <v>1</v>
      </c>
      <c r="AA398" t="b">
        <f>IF(K398&gt;Auswahlhilfe!$C$7,TRUE,FALSE)</f>
        <v>1</v>
      </c>
      <c r="AB398" t="b">
        <f>IF(Auswahlhilfe!$C$17=F398,TRUE,FALSE)</f>
        <v>1</v>
      </c>
      <c r="AC398" t="b">
        <f>IFERROR(IF(FIND("P2",PGOptionList!D398)&gt;0,TRUE),FALSE)</f>
        <v>1</v>
      </c>
      <c r="AD398" t="b">
        <f>IFERROR(IF(FIND("P1",PGOptionList!D398)&gt;0,TRUE),FALSE)</f>
        <v>0</v>
      </c>
      <c r="AE398" t="b">
        <f>IFERROR(IF(FIND("P0",PGOptionList!D398)&gt;0,TRUE),FALSE)</f>
        <v>0</v>
      </c>
      <c r="AF398" t="b">
        <f>IF(AND(Z398,AA398,AB398,AC398,IF(C398=Auswahlhilfe!$L$7,TRUE,FALSE)),D398,FALSE)</f>
        <v>0</v>
      </c>
      <c r="AG398" t="b">
        <f>IF(AND(Z398,AA398,AB398,AD398,IF(C398=Auswahlhilfe!$L$17,TRUE,FALSE)),D398,FALSE)</f>
        <v>0</v>
      </c>
      <c r="AH398" t="b">
        <f>IF(AND(Z398,AA398,AB398,AE398,IF(C398=Auswahlhilfe!$L$17,TRUE,FALSE)),D398,FALSE)</f>
        <v>0</v>
      </c>
      <c r="AI398" t="s">
        <v>4818</v>
      </c>
      <c r="AJ398" s="90" t="str">
        <f t="shared" si="20"/>
        <v>https://shop.oxni.ch/de/shop/motoren/planetengetriebe/tb-115-008-s2-p2</v>
      </c>
    </row>
    <row r="399" spans="2:36" x14ac:dyDescent="0.2">
      <c r="B399" s="78" t="str">
        <f t="shared" si="18"/>
        <v/>
      </c>
      <c r="C399" s="19" t="s">
        <v>54</v>
      </c>
      <c r="D399" s="19" t="s">
        <v>700</v>
      </c>
      <c r="E399" s="19">
        <v>130</v>
      </c>
      <c r="F399" s="19" t="s">
        <v>55</v>
      </c>
      <c r="G399" s="19">
        <v>7</v>
      </c>
      <c r="H399" s="19">
        <v>1</v>
      </c>
      <c r="I399" s="19">
        <v>25</v>
      </c>
      <c r="J399" s="19">
        <v>97</v>
      </c>
      <c r="K399" s="19">
        <v>300</v>
      </c>
      <c r="L399" s="19">
        <v>900</v>
      </c>
      <c r="M399" s="19" t="s">
        <v>79</v>
      </c>
      <c r="N399" s="19">
        <v>4000</v>
      </c>
      <c r="O399" s="19">
        <v>8000</v>
      </c>
      <c r="P399" s="19">
        <v>6700</v>
      </c>
      <c r="Q399" s="19" t="s">
        <v>57</v>
      </c>
      <c r="R399" s="19">
        <v>3350</v>
      </c>
      <c r="S399" s="19">
        <v>20000</v>
      </c>
      <c r="T399" s="19">
        <v>2.62</v>
      </c>
      <c r="U399" s="19">
        <v>8.5</v>
      </c>
      <c r="V399" s="19">
        <v>0.24</v>
      </c>
      <c r="W399" s="19">
        <v>63</v>
      </c>
      <c r="X399" s="93"/>
      <c r="Y399">
        <f t="shared" si="19"/>
        <v>571.42857142857144</v>
      </c>
      <c r="Z399" t="b">
        <f>IF(N399/G399&gt;=Auswahlhilfe!$C$8,TRUE,FALSE)</f>
        <v>1</v>
      </c>
      <c r="AA399" t="b">
        <f>IF(K399&gt;Auswahlhilfe!$C$7,TRUE,FALSE)</f>
        <v>1</v>
      </c>
      <c r="AB399" t="b">
        <f>IF(Auswahlhilfe!$C$17=F399,TRUE,FALSE)</f>
        <v>0</v>
      </c>
      <c r="AC399" t="b">
        <f>IFERROR(IF(FIND("P2",PGOptionList!D399)&gt;0,TRUE),FALSE)</f>
        <v>0</v>
      </c>
      <c r="AD399" t="b">
        <f>IFERROR(IF(FIND("P1",PGOptionList!D399)&gt;0,TRUE),FALSE)</f>
        <v>0</v>
      </c>
      <c r="AE399" t="b">
        <f>IFERROR(IF(FIND("P0",PGOptionList!D399)&gt;0,TRUE),FALSE)</f>
        <v>1</v>
      </c>
      <c r="AF399" t="b">
        <f>IF(AND(Z399,AA399,AB399,AC399,IF(C399=Auswahlhilfe!$L$7,TRUE,FALSE)),D399,FALSE)</f>
        <v>0</v>
      </c>
      <c r="AG399" t="b">
        <f>IF(AND(Z399,AA399,AB399,AD399,IF(C399=Auswahlhilfe!$L$17,TRUE,FALSE)),D399,FALSE)</f>
        <v>0</v>
      </c>
      <c r="AH399" t="b">
        <f>IF(AND(Z399,AA399,AB399,AE399,IF(C399=Auswahlhilfe!$L$17,TRUE,FALSE)),D399,FALSE)</f>
        <v>0</v>
      </c>
      <c r="AI399" t="s">
        <v>4817</v>
      </c>
      <c r="AJ399" s="90" t="str">
        <f t="shared" si="20"/>
        <v>mailto:info@oxni.ch?subject=Anfrage TB-115-007-S1-P0</v>
      </c>
    </row>
    <row r="400" spans="2:36" x14ac:dyDescent="0.2">
      <c r="B400" s="78" t="str">
        <f t="shared" si="18"/>
        <v/>
      </c>
      <c r="C400" s="19" t="s">
        <v>54</v>
      </c>
      <c r="D400" s="19" t="s">
        <v>701</v>
      </c>
      <c r="E400" s="19">
        <v>130</v>
      </c>
      <c r="F400" s="19" t="s">
        <v>58</v>
      </c>
      <c r="G400" s="19">
        <v>7</v>
      </c>
      <c r="H400" s="19">
        <v>1</v>
      </c>
      <c r="I400" s="19">
        <v>25</v>
      </c>
      <c r="J400" s="19">
        <v>97</v>
      </c>
      <c r="K400" s="19">
        <v>300</v>
      </c>
      <c r="L400" s="19">
        <v>900</v>
      </c>
      <c r="M400" s="19" t="s">
        <v>79</v>
      </c>
      <c r="N400" s="19">
        <v>4000</v>
      </c>
      <c r="O400" s="19">
        <v>8000</v>
      </c>
      <c r="P400" s="19">
        <v>6700</v>
      </c>
      <c r="Q400" s="19" t="s">
        <v>57</v>
      </c>
      <c r="R400" s="19">
        <v>3350</v>
      </c>
      <c r="S400" s="19">
        <v>20000</v>
      </c>
      <c r="T400" s="19">
        <v>2.62</v>
      </c>
      <c r="U400" s="19">
        <v>8.5</v>
      </c>
      <c r="V400" s="19">
        <v>0.24</v>
      </c>
      <c r="W400" s="19">
        <v>63</v>
      </c>
      <c r="X400" s="93"/>
      <c r="Y400">
        <f t="shared" si="19"/>
        <v>571.42857142857144</v>
      </c>
      <c r="Z400" t="b">
        <f>IF(N400/G400&gt;=Auswahlhilfe!$C$8,TRUE,FALSE)</f>
        <v>1</v>
      </c>
      <c r="AA400" t="b">
        <f>IF(K400&gt;Auswahlhilfe!$C$7,TRUE,FALSE)</f>
        <v>1</v>
      </c>
      <c r="AB400" t="b">
        <f>IF(Auswahlhilfe!$C$17=F400,TRUE,FALSE)</f>
        <v>1</v>
      </c>
      <c r="AC400" t="b">
        <f>IFERROR(IF(FIND("P2",PGOptionList!D400)&gt;0,TRUE),FALSE)</f>
        <v>0</v>
      </c>
      <c r="AD400" t="b">
        <f>IFERROR(IF(FIND("P1",PGOptionList!D400)&gt;0,TRUE),FALSE)</f>
        <v>0</v>
      </c>
      <c r="AE400" t="b">
        <f>IFERROR(IF(FIND("P0",PGOptionList!D400)&gt;0,TRUE),FALSE)</f>
        <v>1</v>
      </c>
      <c r="AF400" t="b">
        <f>IF(AND(Z400,AA400,AB400,AC400,IF(C400=Auswahlhilfe!$L$7,TRUE,FALSE)),D400,FALSE)</f>
        <v>0</v>
      </c>
      <c r="AG400" t="b">
        <f>IF(AND(Z400,AA400,AB400,AD400,IF(C400=Auswahlhilfe!$L$17,TRUE,FALSE)),D400,FALSE)</f>
        <v>0</v>
      </c>
      <c r="AH400" t="b">
        <f>IF(AND(Z400,AA400,AB400,AE400,IF(C400=Auswahlhilfe!$L$17,TRUE,FALSE)),D400,FALSE)</f>
        <v>0</v>
      </c>
      <c r="AI400" t="s">
        <v>4817</v>
      </c>
      <c r="AJ400" s="90" t="str">
        <f t="shared" si="20"/>
        <v>mailto:info@oxni.ch?subject=Anfrage TB-115-007-S2-P0</v>
      </c>
    </row>
    <row r="401" spans="2:36" x14ac:dyDescent="0.2">
      <c r="B401" s="78" t="str">
        <f t="shared" si="18"/>
        <v/>
      </c>
      <c r="C401" s="19" t="s">
        <v>54</v>
      </c>
      <c r="D401" s="19" t="s">
        <v>702</v>
      </c>
      <c r="E401" s="19">
        <v>130</v>
      </c>
      <c r="F401" s="19" t="s">
        <v>55</v>
      </c>
      <c r="G401" s="19">
        <v>7</v>
      </c>
      <c r="H401" s="19">
        <v>3</v>
      </c>
      <c r="I401" s="19">
        <v>25</v>
      </c>
      <c r="J401" s="19">
        <v>97</v>
      </c>
      <c r="K401" s="19">
        <v>300</v>
      </c>
      <c r="L401" s="19">
        <v>900</v>
      </c>
      <c r="M401" s="19" t="s">
        <v>79</v>
      </c>
      <c r="N401" s="19">
        <v>4000</v>
      </c>
      <c r="O401" s="19">
        <v>8000</v>
      </c>
      <c r="P401" s="19">
        <v>6700</v>
      </c>
      <c r="Q401" s="19" t="s">
        <v>57</v>
      </c>
      <c r="R401" s="19">
        <v>3350</v>
      </c>
      <c r="S401" s="19">
        <v>20000</v>
      </c>
      <c r="T401" s="19">
        <v>2.62</v>
      </c>
      <c r="U401" s="19">
        <v>8.5</v>
      </c>
      <c r="V401" s="19">
        <v>0.24</v>
      </c>
      <c r="W401" s="19">
        <v>63</v>
      </c>
      <c r="X401" s="93">
        <v>837</v>
      </c>
      <c r="Y401">
        <f t="shared" si="19"/>
        <v>571.42857142857144</v>
      </c>
      <c r="Z401" t="b">
        <f>IF(N401/G401&gt;=Auswahlhilfe!$C$8,TRUE,FALSE)</f>
        <v>1</v>
      </c>
      <c r="AA401" t="b">
        <f>IF(K401&gt;Auswahlhilfe!$C$7,TRUE,FALSE)</f>
        <v>1</v>
      </c>
      <c r="AB401" t="b">
        <f>IF(Auswahlhilfe!$C$17=F401,TRUE,FALSE)</f>
        <v>0</v>
      </c>
      <c r="AC401" t="b">
        <f>IFERROR(IF(FIND("P2",PGOptionList!D401)&gt;0,TRUE),FALSE)</f>
        <v>0</v>
      </c>
      <c r="AD401" t="b">
        <f>IFERROR(IF(FIND("P1",PGOptionList!D401)&gt;0,TRUE),FALSE)</f>
        <v>1</v>
      </c>
      <c r="AE401" t="b">
        <f>IFERROR(IF(FIND("P0",PGOptionList!D401)&gt;0,TRUE),FALSE)</f>
        <v>0</v>
      </c>
      <c r="AF401" t="b">
        <f>IF(AND(Z401,AA401,AB401,AC401,IF(C401=Auswahlhilfe!$L$7,TRUE,FALSE)),D401,FALSE)</f>
        <v>0</v>
      </c>
      <c r="AG401" t="b">
        <f>IF(AND(Z401,AA401,AB401,AD401,IF(C401=Auswahlhilfe!$L$17,TRUE,FALSE)),D401,FALSE)</f>
        <v>0</v>
      </c>
      <c r="AH401" t="b">
        <f>IF(AND(Z401,AA401,AB401,AE401,IF(C401=Auswahlhilfe!$L$17,TRUE,FALSE)),D401,FALSE)</f>
        <v>0</v>
      </c>
      <c r="AI401" t="s">
        <v>4817</v>
      </c>
      <c r="AJ401" s="90" t="str">
        <f t="shared" si="20"/>
        <v>mailto:info@oxni.ch?subject=Anfrage TB-115-007-S1-P1</v>
      </c>
    </row>
    <row r="402" spans="2:36" x14ac:dyDescent="0.2">
      <c r="B402" s="78" t="str">
        <f t="shared" si="18"/>
        <v/>
      </c>
      <c r="C402" s="19" t="s">
        <v>54</v>
      </c>
      <c r="D402" s="19" t="s">
        <v>703</v>
      </c>
      <c r="E402" s="19">
        <v>130</v>
      </c>
      <c r="F402" s="19" t="s">
        <v>58</v>
      </c>
      <c r="G402" s="19">
        <v>7</v>
      </c>
      <c r="H402" s="19">
        <v>3</v>
      </c>
      <c r="I402" s="19">
        <v>25</v>
      </c>
      <c r="J402" s="19">
        <v>97</v>
      </c>
      <c r="K402" s="19">
        <v>300</v>
      </c>
      <c r="L402" s="19">
        <v>900</v>
      </c>
      <c r="M402" s="19" t="s">
        <v>79</v>
      </c>
      <c r="N402" s="19">
        <v>4000</v>
      </c>
      <c r="O402" s="19">
        <v>8000</v>
      </c>
      <c r="P402" s="19">
        <v>6700</v>
      </c>
      <c r="Q402" s="19" t="s">
        <v>57</v>
      </c>
      <c r="R402" s="19">
        <v>3350</v>
      </c>
      <c r="S402" s="19">
        <v>20000</v>
      </c>
      <c r="T402" s="19">
        <v>2.62</v>
      </c>
      <c r="U402" s="19">
        <v>8.5</v>
      </c>
      <c r="V402" s="19">
        <v>0.24</v>
      </c>
      <c r="W402" s="19">
        <v>63</v>
      </c>
      <c r="X402" s="93">
        <v>837</v>
      </c>
      <c r="Y402">
        <f t="shared" si="19"/>
        <v>571.42857142857144</v>
      </c>
      <c r="Z402" t="b">
        <f>IF(N402/G402&gt;=Auswahlhilfe!$C$8,TRUE,FALSE)</f>
        <v>1</v>
      </c>
      <c r="AA402" t="b">
        <f>IF(K402&gt;Auswahlhilfe!$C$7,TRUE,FALSE)</f>
        <v>1</v>
      </c>
      <c r="AB402" t="b">
        <f>IF(Auswahlhilfe!$C$17=F402,TRUE,FALSE)</f>
        <v>1</v>
      </c>
      <c r="AC402" t="b">
        <f>IFERROR(IF(FIND("P2",PGOptionList!D402)&gt;0,TRUE),FALSE)</f>
        <v>0</v>
      </c>
      <c r="AD402" t="b">
        <f>IFERROR(IF(FIND("P1",PGOptionList!D402)&gt;0,TRUE),FALSE)</f>
        <v>1</v>
      </c>
      <c r="AE402" t="b">
        <f>IFERROR(IF(FIND("P0",PGOptionList!D402)&gt;0,TRUE),FALSE)</f>
        <v>0</v>
      </c>
      <c r="AF402" t="b">
        <f>IF(AND(Z402,AA402,AB402,AC402,IF(C402=Auswahlhilfe!$L$7,TRUE,FALSE)),D402,FALSE)</f>
        <v>0</v>
      </c>
      <c r="AG402" t="b">
        <f>IF(AND(Z402,AA402,AB402,AD402,IF(C402=Auswahlhilfe!$L$17,TRUE,FALSE)),D402,FALSE)</f>
        <v>0</v>
      </c>
      <c r="AH402" t="b">
        <f>IF(AND(Z402,AA402,AB402,AE402,IF(C402=Auswahlhilfe!$L$17,TRUE,FALSE)),D402,FALSE)</f>
        <v>0</v>
      </c>
      <c r="AI402" t="s">
        <v>4818</v>
      </c>
      <c r="AJ402" s="90" t="str">
        <f t="shared" si="20"/>
        <v>https://shop.oxni.ch/de/shop/motoren/planetengetriebe/tb-115-007-s2-p1</v>
      </c>
    </row>
    <row r="403" spans="2:36" x14ac:dyDescent="0.2">
      <c r="B403" s="78" t="str">
        <f t="shared" si="18"/>
        <v/>
      </c>
      <c r="C403" s="19" t="s">
        <v>54</v>
      </c>
      <c r="D403" s="19" t="s">
        <v>704</v>
      </c>
      <c r="E403" s="19">
        <v>130</v>
      </c>
      <c r="F403" s="19" t="s">
        <v>55</v>
      </c>
      <c r="G403" s="19">
        <v>7</v>
      </c>
      <c r="H403" s="19">
        <v>5</v>
      </c>
      <c r="I403" s="19">
        <v>25</v>
      </c>
      <c r="J403" s="19">
        <v>97</v>
      </c>
      <c r="K403" s="19">
        <v>300</v>
      </c>
      <c r="L403" s="19">
        <v>900</v>
      </c>
      <c r="M403" s="19" t="s">
        <v>79</v>
      </c>
      <c r="N403" s="19">
        <v>4000</v>
      </c>
      <c r="O403" s="19">
        <v>8000</v>
      </c>
      <c r="P403" s="19">
        <v>6700</v>
      </c>
      <c r="Q403" s="19" t="s">
        <v>57</v>
      </c>
      <c r="R403" s="19">
        <v>3350</v>
      </c>
      <c r="S403" s="19">
        <v>20000</v>
      </c>
      <c r="T403" s="19">
        <v>2.62</v>
      </c>
      <c r="U403" s="19">
        <v>8.5</v>
      </c>
      <c r="V403" s="19">
        <v>0.24</v>
      </c>
      <c r="W403" s="19">
        <v>63</v>
      </c>
      <c r="X403" s="93">
        <v>770</v>
      </c>
      <c r="Y403">
        <f t="shared" si="19"/>
        <v>571.42857142857144</v>
      </c>
      <c r="Z403" t="b">
        <f>IF(N403/G403&gt;=Auswahlhilfe!$C$8,TRUE,FALSE)</f>
        <v>1</v>
      </c>
      <c r="AA403" t="b">
        <f>IF(K403&gt;Auswahlhilfe!$C$7,TRUE,FALSE)</f>
        <v>1</v>
      </c>
      <c r="AB403" t="b">
        <f>IF(Auswahlhilfe!$C$17=F403,TRUE,FALSE)</f>
        <v>0</v>
      </c>
      <c r="AC403" t="b">
        <f>IFERROR(IF(FIND("P2",PGOptionList!D403)&gt;0,TRUE),FALSE)</f>
        <v>1</v>
      </c>
      <c r="AD403" t="b">
        <f>IFERROR(IF(FIND("P1",PGOptionList!D403)&gt;0,TRUE),FALSE)</f>
        <v>0</v>
      </c>
      <c r="AE403" t="b">
        <f>IFERROR(IF(FIND("P0",PGOptionList!D403)&gt;0,TRUE),FALSE)</f>
        <v>0</v>
      </c>
      <c r="AF403" t="b">
        <f>IF(AND(Z403,AA403,AB403,AC403,IF(C403=Auswahlhilfe!$L$7,TRUE,FALSE)),D403,FALSE)</f>
        <v>0</v>
      </c>
      <c r="AG403" t="b">
        <f>IF(AND(Z403,AA403,AB403,AD403,IF(C403=Auswahlhilfe!$L$17,TRUE,FALSE)),D403,FALSE)</f>
        <v>0</v>
      </c>
      <c r="AH403" t="b">
        <f>IF(AND(Z403,AA403,AB403,AE403,IF(C403=Auswahlhilfe!$L$17,TRUE,FALSE)),D403,FALSE)</f>
        <v>0</v>
      </c>
      <c r="AI403" t="s">
        <v>4817</v>
      </c>
      <c r="AJ403" s="90" t="str">
        <f t="shared" si="20"/>
        <v>mailto:info@oxni.ch?subject=Anfrage TB-115-007-S1-P2</v>
      </c>
    </row>
    <row r="404" spans="2:36" x14ac:dyDescent="0.2">
      <c r="B404" s="78" t="str">
        <f t="shared" si="18"/>
        <v/>
      </c>
      <c r="C404" s="19" t="s">
        <v>54</v>
      </c>
      <c r="D404" s="19" t="s">
        <v>705</v>
      </c>
      <c r="E404" s="19">
        <v>130</v>
      </c>
      <c r="F404" s="19" t="s">
        <v>58</v>
      </c>
      <c r="G404" s="19">
        <v>7</v>
      </c>
      <c r="H404" s="19">
        <v>5</v>
      </c>
      <c r="I404" s="19">
        <v>25</v>
      </c>
      <c r="J404" s="19">
        <v>97</v>
      </c>
      <c r="K404" s="19">
        <v>300</v>
      </c>
      <c r="L404" s="19">
        <v>900</v>
      </c>
      <c r="M404" s="19" t="s">
        <v>79</v>
      </c>
      <c r="N404" s="19">
        <v>4000</v>
      </c>
      <c r="O404" s="19">
        <v>8000</v>
      </c>
      <c r="P404" s="19">
        <v>6700</v>
      </c>
      <c r="Q404" s="19" t="s">
        <v>57</v>
      </c>
      <c r="R404" s="19">
        <v>3350</v>
      </c>
      <c r="S404" s="19">
        <v>20000</v>
      </c>
      <c r="T404" s="19">
        <v>2.62</v>
      </c>
      <c r="U404" s="19">
        <v>8.5</v>
      </c>
      <c r="V404" s="19">
        <v>0.24</v>
      </c>
      <c r="W404" s="19">
        <v>63</v>
      </c>
      <c r="X404" s="93">
        <v>770</v>
      </c>
      <c r="Y404">
        <f t="shared" si="19"/>
        <v>571.42857142857144</v>
      </c>
      <c r="Z404" t="b">
        <f>IF(N404/G404&gt;=Auswahlhilfe!$C$8,TRUE,FALSE)</f>
        <v>1</v>
      </c>
      <c r="AA404" t="b">
        <f>IF(K404&gt;Auswahlhilfe!$C$7,TRUE,FALSE)</f>
        <v>1</v>
      </c>
      <c r="AB404" t="b">
        <f>IF(Auswahlhilfe!$C$17=F404,TRUE,FALSE)</f>
        <v>1</v>
      </c>
      <c r="AC404" t="b">
        <f>IFERROR(IF(FIND("P2",PGOptionList!D404)&gt;0,TRUE),FALSE)</f>
        <v>1</v>
      </c>
      <c r="AD404" t="b">
        <f>IFERROR(IF(FIND("P1",PGOptionList!D404)&gt;0,TRUE),FALSE)</f>
        <v>0</v>
      </c>
      <c r="AE404" t="b">
        <f>IFERROR(IF(FIND("P0",PGOptionList!D404)&gt;0,TRUE),FALSE)</f>
        <v>0</v>
      </c>
      <c r="AF404" t="b">
        <f>IF(AND(Z404,AA404,AB404,AC404,IF(C404=Auswahlhilfe!$L$7,TRUE,FALSE)),D404,FALSE)</f>
        <v>0</v>
      </c>
      <c r="AG404" t="b">
        <f>IF(AND(Z404,AA404,AB404,AD404,IF(C404=Auswahlhilfe!$L$17,TRUE,FALSE)),D404,FALSE)</f>
        <v>0</v>
      </c>
      <c r="AH404" t="b">
        <f>IF(AND(Z404,AA404,AB404,AE404,IF(C404=Auswahlhilfe!$L$17,TRUE,FALSE)),D404,FALSE)</f>
        <v>0</v>
      </c>
      <c r="AI404" t="s">
        <v>4818</v>
      </c>
      <c r="AJ404" s="90" t="str">
        <f t="shared" si="20"/>
        <v>https://shop.oxni.ch/de/shop/motoren/planetengetriebe/tb-115-007-s2-p2</v>
      </c>
    </row>
    <row r="405" spans="2:36" x14ac:dyDescent="0.2">
      <c r="B405" s="78" t="str">
        <f t="shared" si="18"/>
        <v/>
      </c>
      <c r="C405" s="19" t="s">
        <v>54</v>
      </c>
      <c r="D405" s="19" t="s">
        <v>706</v>
      </c>
      <c r="E405" s="19">
        <v>130</v>
      </c>
      <c r="F405" s="19" t="s">
        <v>55</v>
      </c>
      <c r="G405" s="19">
        <v>6</v>
      </c>
      <c r="H405" s="19">
        <v>1</v>
      </c>
      <c r="I405" s="19">
        <v>25</v>
      </c>
      <c r="J405" s="19">
        <v>97</v>
      </c>
      <c r="K405" s="19">
        <v>310</v>
      </c>
      <c r="L405" s="19">
        <v>930</v>
      </c>
      <c r="M405" s="19" t="s">
        <v>78</v>
      </c>
      <c r="N405" s="19">
        <v>4000</v>
      </c>
      <c r="O405" s="19">
        <v>8000</v>
      </c>
      <c r="P405" s="19">
        <v>6700</v>
      </c>
      <c r="Q405" s="19" t="s">
        <v>57</v>
      </c>
      <c r="R405" s="19">
        <v>3350</v>
      </c>
      <c r="S405" s="19">
        <v>20000</v>
      </c>
      <c r="T405" s="19">
        <v>2.65</v>
      </c>
      <c r="U405" s="19">
        <v>8.5</v>
      </c>
      <c r="V405" s="19">
        <v>0.24</v>
      </c>
      <c r="W405" s="19">
        <v>63</v>
      </c>
      <c r="X405" s="93"/>
      <c r="Y405">
        <f t="shared" si="19"/>
        <v>666.66666666666663</v>
      </c>
      <c r="Z405" t="b">
        <f>IF(N405/G405&gt;=Auswahlhilfe!$C$8,TRUE,FALSE)</f>
        <v>1</v>
      </c>
      <c r="AA405" t="b">
        <f>IF(K405&gt;Auswahlhilfe!$C$7,TRUE,FALSE)</f>
        <v>1</v>
      </c>
      <c r="AB405" t="b">
        <f>IF(Auswahlhilfe!$C$17=F405,TRUE,FALSE)</f>
        <v>0</v>
      </c>
      <c r="AC405" t="b">
        <f>IFERROR(IF(FIND("P2",PGOptionList!D405)&gt;0,TRUE),FALSE)</f>
        <v>0</v>
      </c>
      <c r="AD405" t="b">
        <f>IFERROR(IF(FIND("P1",PGOptionList!D405)&gt;0,TRUE),FALSE)</f>
        <v>0</v>
      </c>
      <c r="AE405" t="b">
        <f>IFERROR(IF(FIND("P0",PGOptionList!D405)&gt;0,TRUE),FALSE)</f>
        <v>1</v>
      </c>
      <c r="AF405" t="b">
        <f>IF(AND(Z405,AA405,AB405,AC405,IF(C405=Auswahlhilfe!$L$7,TRUE,FALSE)),D405,FALSE)</f>
        <v>0</v>
      </c>
      <c r="AG405" t="b">
        <f>IF(AND(Z405,AA405,AB405,AD405,IF(C405=Auswahlhilfe!$L$17,TRUE,FALSE)),D405,FALSE)</f>
        <v>0</v>
      </c>
      <c r="AH405" t="b">
        <f>IF(AND(Z405,AA405,AB405,AE405,IF(C405=Auswahlhilfe!$L$17,TRUE,FALSE)),D405,FALSE)</f>
        <v>0</v>
      </c>
      <c r="AI405" t="s">
        <v>4817</v>
      </c>
      <c r="AJ405" s="90" t="str">
        <f t="shared" si="20"/>
        <v>mailto:info@oxni.ch?subject=Anfrage TB-115-006-S1-P0</v>
      </c>
    </row>
    <row r="406" spans="2:36" x14ac:dyDescent="0.2">
      <c r="B406" s="78" t="str">
        <f t="shared" si="18"/>
        <v/>
      </c>
      <c r="C406" s="19" t="s">
        <v>54</v>
      </c>
      <c r="D406" s="19" t="s">
        <v>707</v>
      </c>
      <c r="E406" s="19">
        <v>130</v>
      </c>
      <c r="F406" s="19" t="s">
        <v>58</v>
      </c>
      <c r="G406" s="19">
        <v>6</v>
      </c>
      <c r="H406" s="19">
        <v>1</v>
      </c>
      <c r="I406" s="19">
        <v>25</v>
      </c>
      <c r="J406" s="19">
        <v>97</v>
      </c>
      <c r="K406" s="19">
        <v>310</v>
      </c>
      <c r="L406" s="19">
        <v>930</v>
      </c>
      <c r="M406" s="19" t="s">
        <v>78</v>
      </c>
      <c r="N406" s="19">
        <v>4000</v>
      </c>
      <c r="O406" s="19">
        <v>8000</v>
      </c>
      <c r="P406" s="19">
        <v>6700</v>
      </c>
      <c r="Q406" s="19" t="s">
        <v>57</v>
      </c>
      <c r="R406" s="19">
        <v>3350</v>
      </c>
      <c r="S406" s="19">
        <v>20000</v>
      </c>
      <c r="T406" s="19">
        <v>2.65</v>
      </c>
      <c r="U406" s="19">
        <v>8.5</v>
      </c>
      <c r="V406" s="19">
        <v>0.24</v>
      </c>
      <c r="W406" s="19">
        <v>63</v>
      </c>
      <c r="X406" s="93"/>
      <c r="Y406">
        <f t="shared" si="19"/>
        <v>666.66666666666663</v>
      </c>
      <c r="Z406" t="b">
        <f>IF(N406/G406&gt;=Auswahlhilfe!$C$8,TRUE,FALSE)</f>
        <v>1</v>
      </c>
      <c r="AA406" t="b">
        <f>IF(K406&gt;Auswahlhilfe!$C$7,TRUE,FALSE)</f>
        <v>1</v>
      </c>
      <c r="AB406" t="b">
        <f>IF(Auswahlhilfe!$C$17=F406,TRUE,FALSE)</f>
        <v>1</v>
      </c>
      <c r="AC406" t="b">
        <f>IFERROR(IF(FIND("P2",PGOptionList!D406)&gt;0,TRUE),FALSE)</f>
        <v>0</v>
      </c>
      <c r="AD406" t="b">
        <f>IFERROR(IF(FIND("P1",PGOptionList!D406)&gt;0,TRUE),FALSE)</f>
        <v>0</v>
      </c>
      <c r="AE406" t="b">
        <f>IFERROR(IF(FIND("P0",PGOptionList!D406)&gt;0,TRUE),FALSE)</f>
        <v>1</v>
      </c>
      <c r="AF406" t="b">
        <f>IF(AND(Z406,AA406,AB406,AC406,IF(C406=Auswahlhilfe!$L$7,TRUE,FALSE)),D406,FALSE)</f>
        <v>0</v>
      </c>
      <c r="AG406" t="b">
        <f>IF(AND(Z406,AA406,AB406,AD406,IF(C406=Auswahlhilfe!$L$17,TRUE,FALSE)),D406,FALSE)</f>
        <v>0</v>
      </c>
      <c r="AH406" t="b">
        <f>IF(AND(Z406,AA406,AB406,AE406,IF(C406=Auswahlhilfe!$L$17,TRUE,FALSE)),D406,FALSE)</f>
        <v>0</v>
      </c>
      <c r="AI406" t="s">
        <v>4817</v>
      </c>
      <c r="AJ406" s="90" t="str">
        <f t="shared" si="20"/>
        <v>mailto:info@oxni.ch?subject=Anfrage TB-115-006-S2-P0</v>
      </c>
    </row>
    <row r="407" spans="2:36" x14ac:dyDescent="0.2">
      <c r="B407" s="78" t="str">
        <f t="shared" si="18"/>
        <v/>
      </c>
      <c r="C407" s="19" t="s">
        <v>54</v>
      </c>
      <c r="D407" s="19" t="s">
        <v>708</v>
      </c>
      <c r="E407" s="19">
        <v>130</v>
      </c>
      <c r="F407" s="19" t="s">
        <v>55</v>
      </c>
      <c r="G407" s="19">
        <v>6</v>
      </c>
      <c r="H407" s="19">
        <v>3</v>
      </c>
      <c r="I407" s="19">
        <v>25</v>
      </c>
      <c r="J407" s="19">
        <v>97</v>
      </c>
      <c r="K407" s="19">
        <v>310</v>
      </c>
      <c r="L407" s="19">
        <v>930</v>
      </c>
      <c r="M407" s="19" t="s">
        <v>78</v>
      </c>
      <c r="N407" s="19">
        <v>4000</v>
      </c>
      <c r="O407" s="19">
        <v>8000</v>
      </c>
      <c r="P407" s="19">
        <v>6700</v>
      </c>
      <c r="Q407" s="19" t="s">
        <v>57</v>
      </c>
      <c r="R407" s="19">
        <v>3350</v>
      </c>
      <c r="S407" s="19">
        <v>20000</v>
      </c>
      <c r="T407" s="19">
        <v>2.65</v>
      </c>
      <c r="U407" s="19">
        <v>8.5</v>
      </c>
      <c r="V407" s="19">
        <v>0.24</v>
      </c>
      <c r="W407" s="19">
        <v>63</v>
      </c>
      <c r="X407" s="93">
        <v>837</v>
      </c>
      <c r="Y407">
        <f t="shared" si="19"/>
        <v>666.66666666666663</v>
      </c>
      <c r="Z407" t="b">
        <f>IF(N407/G407&gt;=Auswahlhilfe!$C$8,TRUE,FALSE)</f>
        <v>1</v>
      </c>
      <c r="AA407" t="b">
        <f>IF(K407&gt;Auswahlhilfe!$C$7,TRUE,FALSE)</f>
        <v>1</v>
      </c>
      <c r="AB407" t="b">
        <f>IF(Auswahlhilfe!$C$17=F407,TRUE,FALSE)</f>
        <v>0</v>
      </c>
      <c r="AC407" t="b">
        <f>IFERROR(IF(FIND("P2",PGOptionList!D407)&gt;0,TRUE),FALSE)</f>
        <v>0</v>
      </c>
      <c r="AD407" t="b">
        <f>IFERROR(IF(FIND("P1",PGOptionList!D407)&gt;0,TRUE),FALSE)</f>
        <v>1</v>
      </c>
      <c r="AE407" t="b">
        <f>IFERROR(IF(FIND("P0",PGOptionList!D407)&gt;0,TRUE),FALSE)</f>
        <v>0</v>
      </c>
      <c r="AF407" t="b">
        <f>IF(AND(Z407,AA407,AB407,AC407,IF(C407=Auswahlhilfe!$L$7,TRUE,FALSE)),D407,FALSE)</f>
        <v>0</v>
      </c>
      <c r="AG407" t="b">
        <f>IF(AND(Z407,AA407,AB407,AD407,IF(C407=Auswahlhilfe!$L$17,TRUE,FALSE)),D407,FALSE)</f>
        <v>0</v>
      </c>
      <c r="AH407" t="b">
        <f>IF(AND(Z407,AA407,AB407,AE407,IF(C407=Auswahlhilfe!$L$17,TRUE,FALSE)),D407,FALSE)</f>
        <v>0</v>
      </c>
      <c r="AI407" t="s">
        <v>4817</v>
      </c>
      <c r="AJ407" s="90" t="str">
        <f t="shared" si="20"/>
        <v>mailto:info@oxni.ch?subject=Anfrage TB-115-006-S1-P1</v>
      </c>
    </row>
    <row r="408" spans="2:36" x14ac:dyDescent="0.2">
      <c r="B408" s="78" t="str">
        <f t="shared" si="18"/>
        <v/>
      </c>
      <c r="C408" s="19" t="s">
        <v>54</v>
      </c>
      <c r="D408" s="19" t="s">
        <v>709</v>
      </c>
      <c r="E408" s="19">
        <v>130</v>
      </c>
      <c r="F408" s="19" t="s">
        <v>58</v>
      </c>
      <c r="G408" s="19">
        <v>6</v>
      </c>
      <c r="H408" s="19">
        <v>3</v>
      </c>
      <c r="I408" s="19">
        <v>25</v>
      </c>
      <c r="J408" s="19">
        <v>97</v>
      </c>
      <c r="K408" s="19">
        <v>310</v>
      </c>
      <c r="L408" s="19">
        <v>930</v>
      </c>
      <c r="M408" s="19" t="s">
        <v>78</v>
      </c>
      <c r="N408" s="19">
        <v>4000</v>
      </c>
      <c r="O408" s="19">
        <v>8000</v>
      </c>
      <c r="P408" s="19">
        <v>6700</v>
      </c>
      <c r="Q408" s="19" t="s">
        <v>57</v>
      </c>
      <c r="R408" s="19">
        <v>3350</v>
      </c>
      <c r="S408" s="19">
        <v>20000</v>
      </c>
      <c r="T408" s="19">
        <v>2.65</v>
      </c>
      <c r="U408" s="19">
        <v>8.5</v>
      </c>
      <c r="V408" s="19">
        <v>0.24</v>
      </c>
      <c r="W408" s="19">
        <v>63</v>
      </c>
      <c r="X408" s="93">
        <v>837</v>
      </c>
      <c r="Y408">
        <f t="shared" si="19"/>
        <v>666.66666666666663</v>
      </c>
      <c r="Z408" t="b">
        <f>IF(N408/G408&gt;=Auswahlhilfe!$C$8,TRUE,FALSE)</f>
        <v>1</v>
      </c>
      <c r="AA408" t="b">
        <f>IF(K408&gt;Auswahlhilfe!$C$7,TRUE,FALSE)</f>
        <v>1</v>
      </c>
      <c r="AB408" t="b">
        <f>IF(Auswahlhilfe!$C$17=F408,TRUE,FALSE)</f>
        <v>1</v>
      </c>
      <c r="AC408" t="b">
        <f>IFERROR(IF(FIND("P2",PGOptionList!D408)&gt;0,TRUE),FALSE)</f>
        <v>0</v>
      </c>
      <c r="AD408" t="b">
        <f>IFERROR(IF(FIND("P1",PGOptionList!D408)&gt;0,TRUE),FALSE)</f>
        <v>1</v>
      </c>
      <c r="AE408" t="b">
        <f>IFERROR(IF(FIND("P0",PGOptionList!D408)&gt;0,TRUE),FALSE)</f>
        <v>0</v>
      </c>
      <c r="AF408" t="b">
        <f>IF(AND(Z408,AA408,AB408,AC408,IF(C408=Auswahlhilfe!$L$7,TRUE,FALSE)),D408,FALSE)</f>
        <v>0</v>
      </c>
      <c r="AG408" t="b">
        <f>IF(AND(Z408,AA408,AB408,AD408,IF(C408=Auswahlhilfe!$L$17,TRUE,FALSE)),D408,FALSE)</f>
        <v>0</v>
      </c>
      <c r="AH408" t="b">
        <f>IF(AND(Z408,AA408,AB408,AE408,IF(C408=Auswahlhilfe!$L$17,TRUE,FALSE)),D408,FALSE)</f>
        <v>0</v>
      </c>
      <c r="AI408" t="s">
        <v>4818</v>
      </c>
      <c r="AJ408" s="90" t="str">
        <f t="shared" si="20"/>
        <v>https://shop.oxni.ch/de/shop/motoren/planetengetriebe/tb-115-006-s2-p1</v>
      </c>
    </row>
    <row r="409" spans="2:36" x14ac:dyDescent="0.2">
      <c r="B409" s="78" t="str">
        <f t="shared" si="18"/>
        <v/>
      </c>
      <c r="C409" s="19" t="s">
        <v>54</v>
      </c>
      <c r="D409" s="19" t="s">
        <v>710</v>
      </c>
      <c r="E409" s="19">
        <v>130</v>
      </c>
      <c r="F409" s="19" t="s">
        <v>55</v>
      </c>
      <c r="G409" s="19">
        <v>6</v>
      </c>
      <c r="H409" s="19">
        <v>5</v>
      </c>
      <c r="I409" s="19">
        <v>25</v>
      </c>
      <c r="J409" s="19">
        <v>97</v>
      </c>
      <c r="K409" s="19">
        <v>310</v>
      </c>
      <c r="L409" s="19">
        <v>930</v>
      </c>
      <c r="M409" s="19" t="s">
        <v>78</v>
      </c>
      <c r="N409" s="19">
        <v>4000</v>
      </c>
      <c r="O409" s="19">
        <v>8000</v>
      </c>
      <c r="P409" s="19">
        <v>6700</v>
      </c>
      <c r="Q409" s="19" t="s">
        <v>57</v>
      </c>
      <c r="R409" s="19">
        <v>3350</v>
      </c>
      <c r="S409" s="19">
        <v>20000</v>
      </c>
      <c r="T409" s="19">
        <v>2.65</v>
      </c>
      <c r="U409" s="19">
        <v>8.5</v>
      </c>
      <c r="V409" s="19">
        <v>0.24</v>
      </c>
      <c r="W409" s="19">
        <v>63</v>
      </c>
      <c r="X409" s="93">
        <v>770</v>
      </c>
      <c r="Y409">
        <f t="shared" si="19"/>
        <v>666.66666666666663</v>
      </c>
      <c r="Z409" t="b">
        <f>IF(N409/G409&gt;=Auswahlhilfe!$C$8,TRUE,FALSE)</f>
        <v>1</v>
      </c>
      <c r="AA409" t="b">
        <f>IF(K409&gt;Auswahlhilfe!$C$7,TRUE,FALSE)</f>
        <v>1</v>
      </c>
      <c r="AB409" t="b">
        <f>IF(Auswahlhilfe!$C$17=F409,TRUE,FALSE)</f>
        <v>0</v>
      </c>
      <c r="AC409" t="b">
        <f>IFERROR(IF(FIND("P2",PGOptionList!D409)&gt;0,TRUE),FALSE)</f>
        <v>1</v>
      </c>
      <c r="AD409" t="b">
        <f>IFERROR(IF(FIND("P1",PGOptionList!D409)&gt;0,TRUE),FALSE)</f>
        <v>0</v>
      </c>
      <c r="AE409" t="b">
        <f>IFERROR(IF(FIND("P0",PGOptionList!D409)&gt;0,TRUE),FALSE)</f>
        <v>0</v>
      </c>
      <c r="AF409" t="b">
        <f>IF(AND(Z409,AA409,AB409,AC409,IF(C409=Auswahlhilfe!$L$7,TRUE,FALSE)),D409,FALSE)</f>
        <v>0</v>
      </c>
      <c r="AG409" t="b">
        <f>IF(AND(Z409,AA409,AB409,AD409,IF(C409=Auswahlhilfe!$L$17,TRUE,FALSE)),D409,FALSE)</f>
        <v>0</v>
      </c>
      <c r="AH409" t="b">
        <f>IF(AND(Z409,AA409,AB409,AE409,IF(C409=Auswahlhilfe!$L$17,TRUE,FALSE)),D409,FALSE)</f>
        <v>0</v>
      </c>
      <c r="AI409" t="s">
        <v>4817</v>
      </c>
      <c r="AJ409" s="90" t="str">
        <f t="shared" si="20"/>
        <v>mailto:info@oxni.ch?subject=Anfrage TB-115-006-S1-P2</v>
      </c>
    </row>
    <row r="410" spans="2:36" x14ac:dyDescent="0.2">
      <c r="B410" s="78" t="str">
        <f t="shared" si="18"/>
        <v/>
      </c>
      <c r="C410" s="19" t="s">
        <v>54</v>
      </c>
      <c r="D410" s="19" t="s">
        <v>711</v>
      </c>
      <c r="E410" s="19">
        <v>130</v>
      </c>
      <c r="F410" s="19" t="s">
        <v>58</v>
      </c>
      <c r="G410" s="19">
        <v>6</v>
      </c>
      <c r="H410" s="19">
        <v>5</v>
      </c>
      <c r="I410" s="19">
        <v>25</v>
      </c>
      <c r="J410" s="19">
        <v>97</v>
      </c>
      <c r="K410" s="19">
        <v>310</v>
      </c>
      <c r="L410" s="19">
        <v>930</v>
      </c>
      <c r="M410" s="19" t="s">
        <v>78</v>
      </c>
      <c r="N410" s="19">
        <v>4000</v>
      </c>
      <c r="O410" s="19">
        <v>8000</v>
      </c>
      <c r="P410" s="19">
        <v>6700</v>
      </c>
      <c r="Q410" s="19" t="s">
        <v>57</v>
      </c>
      <c r="R410" s="19">
        <v>3350</v>
      </c>
      <c r="S410" s="19">
        <v>20000</v>
      </c>
      <c r="T410" s="19">
        <v>2.65</v>
      </c>
      <c r="U410" s="19">
        <v>8.5</v>
      </c>
      <c r="V410" s="19">
        <v>0.24</v>
      </c>
      <c r="W410" s="19">
        <v>63</v>
      </c>
      <c r="X410" s="93">
        <v>770</v>
      </c>
      <c r="Y410">
        <f t="shared" si="19"/>
        <v>666.66666666666663</v>
      </c>
      <c r="Z410" t="b">
        <f>IF(N410/G410&gt;=Auswahlhilfe!$C$8,TRUE,FALSE)</f>
        <v>1</v>
      </c>
      <c r="AA410" t="b">
        <f>IF(K410&gt;Auswahlhilfe!$C$7,TRUE,FALSE)</f>
        <v>1</v>
      </c>
      <c r="AB410" t="b">
        <f>IF(Auswahlhilfe!$C$17=F410,TRUE,FALSE)</f>
        <v>1</v>
      </c>
      <c r="AC410" t="b">
        <f>IFERROR(IF(FIND("P2",PGOptionList!D410)&gt;0,TRUE),FALSE)</f>
        <v>1</v>
      </c>
      <c r="AD410" t="b">
        <f>IFERROR(IF(FIND("P1",PGOptionList!D410)&gt;0,TRUE),FALSE)</f>
        <v>0</v>
      </c>
      <c r="AE410" t="b">
        <f>IFERROR(IF(FIND("P0",PGOptionList!D410)&gt;0,TRUE),FALSE)</f>
        <v>0</v>
      </c>
      <c r="AF410" t="b">
        <f>IF(AND(Z410,AA410,AB410,AC410,IF(C410=Auswahlhilfe!$L$7,TRUE,FALSE)),D410,FALSE)</f>
        <v>0</v>
      </c>
      <c r="AG410" t="b">
        <f>IF(AND(Z410,AA410,AB410,AD410,IF(C410=Auswahlhilfe!$L$17,TRUE,FALSE)),D410,FALSE)</f>
        <v>0</v>
      </c>
      <c r="AH410" t="b">
        <f>IF(AND(Z410,AA410,AB410,AE410,IF(C410=Auswahlhilfe!$L$17,TRUE,FALSE)),D410,FALSE)</f>
        <v>0</v>
      </c>
      <c r="AI410" t="s">
        <v>4818</v>
      </c>
      <c r="AJ410" s="90" t="str">
        <f t="shared" si="20"/>
        <v>https://shop.oxni.ch/de/shop/motoren/planetengetriebe/tb-115-006-s2-p2</v>
      </c>
    </row>
    <row r="411" spans="2:36" x14ac:dyDescent="0.2">
      <c r="B411" s="78" t="str">
        <f t="shared" si="18"/>
        <v/>
      </c>
      <c r="C411" s="19" t="s">
        <v>54</v>
      </c>
      <c r="D411" s="19" t="s">
        <v>712</v>
      </c>
      <c r="E411" s="19">
        <v>130</v>
      </c>
      <c r="F411" s="19" t="s">
        <v>55</v>
      </c>
      <c r="G411" s="19">
        <v>5</v>
      </c>
      <c r="H411" s="19">
        <v>1</v>
      </c>
      <c r="I411" s="19">
        <v>25</v>
      </c>
      <c r="J411" s="19">
        <v>97</v>
      </c>
      <c r="K411" s="19">
        <v>333</v>
      </c>
      <c r="L411" s="19">
        <v>999</v>
      </c>
      <c r="M411" s="19" t="s">
        <v>77</v>
      </c>
      <c r="N411" s="19">
        <v>4000</v>
      </c>
      <c r="O411" s="19">
        <v>8000</v>
      </c>
      <c r="P411" s="19">
        <v>6700</v>
      </c>
      <c r="Q411" s="19" t="s">
        <v>57</v>
      </c>
      <c r="R411" s="19">
        <v>3350</v>
      </c>
      <c r="S411" s="19">
        <v>20000</v>
      </c>
      <c r="T411" s="19">
        <v>2.71</v>
      </c>
      <c r="U411" s="19">
        <v>8.5</v>
      </c>
      <c r="V411" s="19">
        <v>0.24</v>
      </c>
      <c r="W411" s="19">
        <v>63</v>
      </c>
      <c r="X411" s="93"/>
      <c r="Y411">
        <f t="shared" si="19"/>
        <v>800</v>
      </c>
      <c r="Z411" t="b">
        <f>IF(N411/G411&gt;=Auswahlhilfe!$C$8,TRUE,FALSE)</f>
        <v>1</v>
      </c>
      <c r="AA411" t="b">
        <f>IF(K411&gt;Auswahlhilfe!$C$7,TRUE,FALSE)</f>
        <v>1</v>
      </c>
      <c r="AB411" t="b">
        <f>IF(Auswahlhilfe!$C$17=F411,TRUE,FALSE)</f>
        <v>0</v>
      </c>
      <c r="AC411" t="b">
        <f>IFERROR(IF(FIND("P2",PGOptionList!D411)&gt;0,TRUE),FALSE)</f>
        <v>0</v>
      </c>
      <c r="AD411" t="b">
        <f>IFERROR(IF(FIND("P1",PGOptionList!D411)&gt;0,TRUE),FALSE)</f>
        <v>0</v>
      </c>
      <c r="AE411" t="b">
        <f>IFERROR(IF(FIND("P0",PGOptionList!D411)&gt;0,TRUE),FALSE)</f>
        <v>1</v>
      </c>
      <c r="AF411" t="b">
        <f>IF(AND(Z411,AA411,AB411,AC411,IF(C411=Auswahlhilfe!$L$7,TRUE,FALSE)),D411,FALSE)</f>
        <v>0</v>
      </c>
      <c r="AG411" t="b">
        <f>IF(AND(Z411,AA411,AB411,AD411,IF(C411=Auswahlhilfe!$L$17,TRUE,FALSE)),D411,FALSE)</f>
        <v>0</v>
      </c>
      <c r="AH411" t="b">
        <f>IF(AND(Z411,AA411,AB411,AE411,IF(C411=Auswahlhilfe!$L$17,TRUE,FALSE)),D411,FALSE)</f>
        <v>0</v>
      </c>
      <c r="AI411" t="s">
        <v>4817</v>
      </c>
      <c r="AJ411" s="90" t="str">
        <f t="shared" si="20"/>
        <v>mailto:info@oxni.ch?subject=Anfrage TB-115-005-S1-P0</v>
      </c>
    </row>
    <row r="412" spans="2:36" x14ac:dyDescent="0.2">
      <c r="B412" s="78" t="str">
        <f t="shared" si="18"/>
        <v/>
      </c>
      <c r="C412" s="19" t="s">
        <v>54</v>
      </c>
      <c r="D412" s="19" t="s">
        <v>713</v>
      </c>
      <c r="E412" s="19">
        <v>130</v>
      </c>
      <c r="F412" s="19" t="s">
        <v>58</v>
      </c>
      <c r="G412" s="19">
        <v>5</v>
      </c>
      <c r="H412" s="19">
        <v>1</v>
      </c>
      <c r="I412" s="19">
        <v>25</v>
      </c>
      <c r="J412" s="19">
        <v>97</v>
      </c>
      <c r="K412" s="19">
        <v>333</v>
      </c>
      <c r="L412" s="19">
        <v>999</v>
      </c>
      <c r="M412" s="19" t="s">
        <v>77</v>
      </c>
      <c r="N412" s="19">
        <v>4000</v>
      </c>
      <c r="O412" s="19">
        <v>8000</v>
      </c>
      <c r="P412" s="19">
        <v>6700</v>
      </c>
      <c r="Q412" s="19" t="s">
        <v>57</v>
      </c>
      <c r="R412" s="19">
        <v>3350</v>
      </c>
      <c r="S412" s="19">
        <v>20000</v>
      </c>
      <c r="T412" s="19">
        <v>2.71</v>
      </c>
      <c r="U412" s="19">
        <v>8.5</v>
      </c>
      <c r="V412" s="19">
        <v>0.24</v>
      </c>
      <c r="W412" s="19">
        <v>63</v>
      </c>
      <c r="X412" s="93"/>
      <c r="Y412">
        <f t="shared" si="19"/>
        <v>800</v>
      </c>
      <c r="Z412" t="b">
        <f>IF(N412/G412&gt;=Auswahlhilfe!$C$8,TRUE,FALSE)</f>
        <v>1</v>
      </c>
      <c r="AA412" t="b">
        <f>IF(K412&gt;Auswahlhilfe!$C$7,TRUE,FALSE)</f>
        <v>1</v>
      </c>
      <c r="AB412" t="b">
        <f>IF(Auswahlhilfe!$C$17=F412,TRUE,FALSE)</f>
        <v>1</v>
      </c>
      <c r="AC412" t="b">
        <f>IFERROR(IF(FIND("P2",PGOptionList!D412)&gt;0,TRUE),FALSE)</f>
        <v>0</v>
      </c>
      <c r="AD412" t="b">
        <f>IFERROR(IF(FIND("P1",PGOptionList!D412)&gt;0,TRUE),FALSE)</f>
        <v>0</v>
      </c>
      <c r="AE412" t="b">
        <f>IFERROR(IF(FIND("P0",PGOptionList!D412)&gt;0,TRUE),FALSE)</f>
        <v>1</v>
      </c>
      <c r="AF412" t="b">
        <f>IF(AND(Z412,AA412,AB412,AC412,IF(C412=Auswahlhilfe!$L$7,TRUE,FALSE)),D412,FALSE)</f>
        <v>0</v>
      </c>
      <c r="AG412" t="b">
        <f>IF(AND(Z412,AA412,AB412,AD412,IF(C412=Auswahlhilfe!$L$17,TRUE,FALSE)),D412,FALSE)</f>
        <v>0</v>
      </c>
      <c r="AH412" t="b">
        <f>IF(AND(Z412,AA412,AB412,AE412,IF(C412=Auswahlhilfe!$L$17,TRUE,FALSE)),D412,FALSE)</f>
        <v>0</v>
      </c>
      <c r="AI412" t="s">
        <v>4817</v>
      </c>
      <c r="AJ412" s="90" t="str">
        <f t="shared" si="20"/>
        <v>mailto:info@oxni.ch?subject=Anfrage TB-115-005-S2-P0</v>
      </c>
    </row>
    <row r="413" spans="2:36" x14ac:dyDescent="0.2">
      <c r="B413" s="78" t="str">
        <f t="shared" si="18"/>
        <v/>
      </c>
      <c r="C413" s="19" t="s">
        <v>54</v>
      </c>
      <c r="D413" s="19" t="s">
        <v>714</v>
      </c>
      <c r="E413" s="19">
        <v>130</v>
      </c>
      <c r="F413" s="19" t="s">
        <v>55</v>
      </c>
      <c r="G413" s="19">
        <v>5</v>
      </c>
      <c r="H413" s="19">
        <v>3</v>
      </c>
      <c r="I413" s="19">
        <v>25</v>
      </c>
      <c r="J413" s="19">
        <v>97</v>
      </c>
      <c r="K413" s="19">
        <v>333</v>
      </c>
      <c r="L413" s="19">
        <v>999</v>
      </c>
      <c r="M413" s="19" t="s">
        <v>77</v>
      </c>
      <c r="N413" s="19">
        <v>4000</v>
      </c>
      <c r="O413" s="19">
        <v>8000</v>
      </c>
      <c r="P413" s="19">
        <v>6700</v>
      </c>
      <c r="Q413" s="19" t="s">
        <v>57</v>
      </c>
      <c r="R413" s="19">
        <v>3350</v>
      </c>
      <c r="S413" s="19">
        <v>20000</v>
      </c>
      <c r="T413" s="19">
        <v>2.71</v>
      </c>
      <c r="U413" s="19">
        <v>8.5</v>
      </c>
      <c r="V413" s="19">
        <v>0.24</v>
      </c>
      <c r="W413" s="19">
        <v>63</v>
      </c>
      <c r="X413" s="93">
        <v>837</v>
      </c>
      <c r="Y413">
        <f t="shared" si="19"/>
        <v>800</v>
      </c>
      <c r="Z413" t="b">
        <f>IF(N413/G413&gt;=Auswahlhilfe!$C$8,TRUE,FALSE)</f>
        <v>1</v>
      </c>
      <c r="AA413" t="b">
        <f>IF(K413&gt;Auswahlhilfe!$C$7,TRUE,FALSE)</f>
        <v>1</v>
      </c>
      <c r="AB413" t="b">
        <f>IF(Auswahlhilfe!$C$17=F413,TRUE,FALSE)</f>
        <v>0</v>
      </c>
      <c r="AC413" t="b">
        <f>IFERROR(IF(FIND("P2",PGOptionList!D413)&gt;0,TRUE),FALSE)</f>
        <v>0</v>
      </c>
      <c r="AD413" t="b">
        <f>IFERROR(IF(FIND("P1",PGOptionList!D413)&gt;0,TRUE),FALSE)</f>
        <v>1</v>
      </c>
      <c r="AE413" t="b">
        <f>IFERROR(IF(FIND("P0",PGOptionList!D413)&gt;0,TRUE),FALSE)</f>
        <v>0</v>
      </c>
      <c r="AF413" t="b">
        <f>IF(AND(Z413,AA413,AB413,AC413,IF(C413=Auswahlhilfe!$L$7,TRUE,FALSE)),D413,FALSE)</f>
        <v>0</v>
      </c>
      <c r="AG413" t="b">
        <f>IF(AND(Z413,AA413,AB413,AD413,IF(C413=Auswahlhilfe!$L$17,TRUE,FALSE)),D413,FALSE)</f>
        <v>0</v>
      </c>
      <c r="AH413" t="b">
        <f>IF(AND(Z413,AA413,AB413,AE413,IF(C413=Auswahlhilfe!$L$17,TRUE,FALSE)),D413,FALSE)</f>
        <v>0</v>
      </c>
      <c r="AI413" t="s">
        <v>4817</v>
      </c>
      <c r="AJ413" s="90" t="str">
        <f t="shared" si="20"/>
        <v>mailto:info@oxni.ch?subject=Anfrage TB-115-005-S1-P1</v>
      </c>
    </row>
    <row r="414" spans="2:36" x14ac:dyDescent="0.2">
      <c r="B414" s="78" t="str">
        <f t="shared" si="18"/>
        <v/>
      </c>
      <c r="C414" s="19" t="s">
        <v>54</v>
      </c>
      <c r="D414" s="19" t="s">
        <v>715</v>
      </c>
      <c r="E414" s="19">
        <v>130</v>
      </c>
      <c r="F414" s="19" t="s">
        <v>58</v>
      </c>
      <c r="G414" s="19">
        <v>5</v>
      </c>
      <c r="H414" s="19">
        <v>3</v>
      </c>
      <c r="I414" s="19">
        <v>25</v>
      </c>
      <c r="J414" s="19">
        <v>97</v>
      </c>
      <c r="K414" s="19">
        <v>333</v>
      </c>
      <c r="L414" s="19">
        <v>999</v>
      </c>
      <c r="M414" s="19" t="s">
        <v>77</v>
      </c>
      <c r="N414" s="19">
        <v>4000</v>
      </c>
      <c r="O414" s="19">
        <v>8000</v>
      </c>
      <c r="P414" s="19">
        <v>6700</v>
      </c>
      <c r="Q414" s="19" t="s">
        <v>57</v>
      </c>
      <c r="R414" s="19">
        <v>3350</v>
      </c>
      <c r="S414" s="19">
        <v>20000</v>
      </c>
      <c r="T414" s="19">
        <v>2.71</v>
      </c>
      <c r="U414" s="19">
        <v>8.5</v>
      </c>
      <c r="V414" s="19">
        <v>0.24</v>
      </c>
      <c r="W414" s="19">
        <v>63</v>
      </c>
      <c r="X414" s="93">
        <v>837</v>
      </c>
      <c r="Y414">
        <f t="shared" si="19"/>
        <v>800</v>
      </c>
      <c r="Z414" t="b">
        <f>IF(N414/G414&gt;=Auswahlhilfe!$C$8,TRUE,FALSE)</f>
        <v>1</v>
      </c>
      <c r="AA414" t="b">
        <f>IF(K414&gt;Auswahlhilfe!$C$7,TRUE,FALSE)</f>
        <v>1</v>
      </c>
      <c r="AB414" t="b">
        <f>IF(Auswahlhilfe!$C$17=F414,TRUE,FALSE)</f>
        <v>1</v>
      </c>
      <c r="AC414" t="b">
        <f>IFERROR(IF(FIND("P2",PGOptionList!D414)&gt;0,TRUE),FALSE)</f>
        <v>0</v>
      </c>
      <c r="AD414" t="b">
        <f>IFERROR(IF(FIND("P1",PGOptionList!D414)&gt;0,TRUE),FALSE)</f>
        <v>1</v>
      </c>
      <c r="AE414" t="b">
        <f>IFERROR(IF(FIND("P0",PGOptionList!D414)&gt;0,TRUE),FALSE)</f>
        <v>0</v>
      </c>
      <c r="AF414" t="b">
        <f>IF(AND(Z414,AA414,AB414,AC414,IF(C414=Auswahlhilfe!$L$7,TRUE,FALSE)),D414,FALSE)</f>
        <v>0</v>
      </c>
      <c r="AG414" t="b">
        <f>IF(AND(Z414,AA414,AB414,AD414,IF(C414=Auswahlhilfe!$L$17,TRUE,FALSE)),D414,FALSE)</f>
        <v>0</v>
      </c>
      <c r="AH414" t="b">
        <f>IF(AND(Z414,AA414,AB414,AE414,IF(C414=Auswahlhilfe!$L$17,TRUE,FALSE)),D414,FALSE)</f>
        <v>0</v>
      </c>
      <c r="AI414" t="s">
        <v>4818</v>
      </c>
      <c r="AJ414" s="90" t="str">
        <f t="shared" si="20"/>
        <v>https://shop.oxni.ch/de/shop/motoren/planetengetriebe/tb-115-005-s2-p1</v>
      </c>
    </row>
    <row r="415" spans="2:36" x14ac:dyDescent="0.2">
      <c r="B415" s="78" t="str">
        <f t="shared" si="18"/>
        <v/>
      </c>
      <c r="C415" s="19" t="s">
        <v>54</v>
      </c>
      <c r="D415" s="19" t="s">
        <v>716</v>
      </c>
      <c r="E415" s="19">
        <v>130</v>
      </c>
      <c r="F415" s="19" t="s">
        <v>55</v>
      </c>
      <c r="G415" s="19">
        <v>5</v>
      </c>
      <c r="H415" s="19">
        <v>5</v>
      </c>
      <c r="I415" s="19">
        <v>25</v>
      </c>
      <c r="J415" s="19">
        <v>97</v>
      </c>
      <c r="K415" s="19">
        <v>333</v>
      </c>
      <c r="L415" s="19">
        <v>999</v>
      </c>
      <c r="M415" s="19" t="s">
        <v>77</v>
      </c>
      <c r="N415" s="19">
        <v>4000</v>
      </c>
      <c r="O415" s="19">
        <v>8000</v>
      </c>
      <c r="P415" s="19">
        <v>6700</v>
      </c>
      <c r="Q415" s="19" t="s">
        <v>57</v>
      </c>
      <c r="R415" s="19">
        <v>3350</v>
      </c>
      <c r="S415" s="19">
        <v>20000</v>
      </c>
      <c r="T415" s="19">
        <v>2.71</v>
      </c>
      <c r="U415" s="19">
        <v>8.5</v>
      </c>
      <c r="V415" s="19">
        <v>0.24</v>
      </c>
      <c r="W415" s="19">
        <v>63</v>
      </c>
      <c r="X415" s="93">
        <v>770</v>
      </c>
      <c r="Y415">
        <f t="shared" si="19"/>
        <v>800</v>
      </c>
      <c r="Z415" t="b">
        <f>IF(N415/G415&gt;=Auswahlhilfe!$C$8,TRUE,FALSE)</f>
        <v>1</v>
      </c>
      <c r="AA415" t="b">
        <f>IF(K415&gt;Auswahlhilfe!$C$7,TRUE,FALSE)</f>
        <v>1</v>
      </c>
      <c r="AB415" t="b">
        <f>IF(Auswahlhilfe!$C$17=F415,TRUE,FALSE)</f>
        <v>0</v>
      </c>
      <c r="AC415" t="b">
        <f>IFERROR(IF(FIND("P2",PGOptionList!D415)&gt;0,TRUE),FALSE)</f>
        <v>1</v>
      </c>
      <c r="AD415" t="b">
        <f>IFERROR(IF(FIND("P1",PGOptionList!D415)&gt;0,TRUE),FALSE)</f>
        <v>0</v>
      </c>
      <c r="AE415" t="b">
        <f>IFERROR(IF(FIND("P0",PGOptionList!D415)&gt;0,TRUE),FALSE)</f>
        <v>0</v>
      </c>
      <c r="AF415" t="b">
        <f>IF(AND(Z415,AA415,AB415,AC415,IF(C415=Auswahlhilfe!$L$7,TRUE,FALSE)),D415,FALSE)</f>
        <v>0</v>
      </c>
      <c r="AG415" t="b">
        <f>IF(AND(Z415,AA415,AB415,AD415,IF(C415=Auswahlhilfe!$L$17,TRUE,FALSE)),D415,FALSE)</f>
        <v>0</v>
      </c>
      <c r="AH415" t="b">
        <f>IF(AND(Z415,AA415,AB415,AE415,IF(C415=Auswahlhilfe!$L$17,TRUE,FALSE)),D415,FALSE)</f>
        <v>0</v>
      </c>
      <c r="AI415" t="s">
        <v>4817</v>
      </c>
      <c r="AJ415" s="90" t="str">
        <f t="shared" si="20"/>
        <v>mailto:info@oxni.ch?subject=Anfrage TB-115-005-S1-P2</v>
      </c>
    </row>
    <row r="416" spans="2:36" x14ac:dyDescent="0.2">
      <c r="B416" s="78" t="str">
        <f t="shared" si="18"/>
        <v/>
      </c>
      <c r="C416" s="19" t="s">
        <v>54</v>
      </c>
      <c r="D416" s="19" t="s">
        <v>717</v>
      </c>
      <c r="E416" s="19">
        <v>130</v>
      </c>
      <c r="F416" s="19" t="s">
        <v>58</v>
      </c>
      <c r="G416" s="19">
        <v>5</v>
      </c>
      <c r="H416" s="19">
        <v>5</v>
      </c>
      <c r="I416" s="19">
        <v>25</v>
      </c>
      <c r="J416" s="19">
        <v>97</v>
      </c>
      <c r="K416" s="19">
        <v>333</v>
      </c>
      <c r="L416" s="19">
        <v>999</v>
      </c>
      <c r="M416" s="19" t="s">
        <v>77</v>
      </c>
      <c r="N416" s="19">
        <v>4000</v>
      </c>
      <c r="O416" s="19">
        <v>8000</v>
      </c>
      <c r="P416" s="19">
        <v>6700</v>
      </c>
      <c r="Q416" s="19" t="s">
        <v>57</v>
      </c>
      <c r="R416" s="19">
        <v>3350</v>
      </c>
      <c r="S416" s="19">
        <v>20000</v>
      </c>
      <c r="T416" s="19">
        <v>2.71</v>
      </c>
      <c r="U416" s="19">
        <v>8.5</v>
      </c>
      <c r="V416" s="19">
        <v>0.24</v>
      </c>
      <c r="W416" s="19">
        <v>63</v>
      </c>
      <c r="X416" s="93">
        <v>770</v>
      </c>
      <c r="Y416">
        <f t="shared" si="19"/>
        <v>800</v>
      </c>
      <c r="Z416" t="b">
        <f>IF(N416/G416&gt;=Auswahlhilfe!$C$8,TRUE,FALSE)</f>
        <v>1</v>
      </c>
      <c r="AA416" t="b">
        <f>IF(K416&gt;Auswahlhilfe!$C$7,TRUE,FALSE)</f>
        <v>1</v>
      </c>
      <c r="AB416" t="b">
        <f>IF(Auswahlhilfe!$C$17=F416,TRUE,FALSE)</f>
        <v>1</v>
      </c>
      <c r="AC416" t="b">
        <f>IFERROR(IF(FIND("P2",PGOptionList!D416)&gt;0,TRUE),FALSE)</f>
        <v>1</v>
      </c>
      <c r="AD416" t="b">
        <f>IFERROR(IF(FIND("P1",PGOptionList!D416)&gt;0,TRUE),FALSE)</f>
        <v>0</v>
      </c>
      <c r="AE416" t="b">
        <f>IFERROR(IF(FIND("P0",PGOptionList!D416)&gt;0,TRUE),FALSE)</f>
        <v>0</v>
      </c>
      <c r="AF416" t="b">
        <f>IF(AND(Z416,AA416,AB416,AC416,IF(C416=Auswahlhilfe!$L$7,TRUE,FALSE)),D416,FALSE)</f>
        <v>0</v>
      </c>
      <c r="AG416" t="b">
        <f>IF(AND(Z416,AA416,AB416,AD416,IF(C416=Auswahlhilfe!$L$17,TRUE,FALSE)),D416,FALSE)</f>
        <v>0</v>
      </c>
      <c r="AH416" t="b">
        <f>IF(AND(Z416,AA416,AB416,AE416,IF(C416=Auswahlhilfe!$L$17,TRUE,FALSE)),D416,FALSE)</f>
        <v>0</v>
      </c>
      <c r="AI416" t="s">
        <v>4818</v>
      </c>
      <c r="AJ416" s="90" t="str">
        <f t="shared" si="20"/>
        <v>https://shop.oxni.ch/de/shop/motoren/planetengetriebe/tb-115-005-s2-p2</v>
      </c>
    </row>
    <row r="417" spans="2:36" x14ac:dyDescent="0.2">
      <c r="B417" s="78" t="str">
        <f t="shared" si="18"/>
        <v/>
      </c>
      <c r="C417" s="19" t="s">
        <v>54</v>
      </c>
      <c r="D417" s="19" t="s">
        <v>718</v>
      </c>
      <c r="E417" s="19">
        <v>130</v>
      </c>
      <c r="F417" s="19" t="s">
        <v>55</v>
      </c>
      <c r="G417" s="19">
        <v>4</v>
      </c>
      <c r="H417" s="19">
        <v>1</v>
      </c>
      <c r="I417" s="19">
        <v>25</v>
      </c>
      <c r="J417" s="19">
        <v>97</v>
      </c>
      <c r="K417" s="19">
        <v>290</v>
      </c>
      <c r="L417" s="19">
        <v>870</v>
      </c>
      <c r="M417" s="19" t="s">
        <v>76</v>
      </c>
      <c r="N417" s="19">
        <v>4000</v>
      </c>
      <c r="O417" s="19">
        <v>8000</v>
      </c>
      <c r="P417" s="19">
        <v>6700</v>
      </c>
      <c r="Q417" s="19" t="s">
        <v>57</v>
      </c>
      <c r="R417" s="19">
        <v>3350</v>
      </c>
      <c r="S417" s="19">
        <v>20000</v>
      </c>
      <c r="T417" s="19">
        <v>2.74</v>
      </c>
      <c r="U417" s="19">
        <v>8.5</v>
      </c>
      <c r="V417" s="19">
        <v>0.24</v>
      </c>
      <c r="W417" s="19">
        <v>63</v>
      </c>
      <c r="X417" s="93"/>
      <c r="Y417">
        <f t="shared" si="19"/>
        <v>1000</v>
      </c>
      <c r="Z417" t="b">
        <f>IF(N417/G417&gt;=Auswahlhilfe!$C$8,TRUE,FALSE)</f>
        <v>1</v>
      </c>
      <c r="AA417" t="b">
        <f>IF(K417&gt;Auswahlhilfe!$C$7,TRUE,FALSE)</f>
        <v>1</v>
      </c>
      <c r="AB417" t="b">
        <f>IF(Auswahlhilfe!$C$17=F417,TRUE,FALSE)</f>
        <v>0</v>
      </c>
      <c r="AC417" t="b">
        <f>IFERROR(IF(FIND("P2",PGOptionList!D417)&gt;0,TRUE),FALSE)</f>
        <v>0</v>
      </c>
      <c r="AD417" t="b">
        <f>IFERROR(IF(FIND("P1",PGOptionList!D417)&gt;0,TRUE),FALSE)</f>
        <v>0</v>
      </c>
      <c r="AE417" t="b">
        <f>IFERROR(IF(FIND("P0",PGOptionList!D417)&gt;0,TRUE),FALSE)</f>
        <v>1</v>
      </c>
      <c r="AF417" t="b">
        <f>IF(AND(Z417,AA417,AB417,AC417,IF(C417=Auswahlhilfe!$L$7,TRUE,FALSE)),D417,FALSE)</f>
        <v>0</v>
      </c>
      <c r="AG417" t="b">
        <f>IF(AND(Z417,AA417,AB417,AD417,IF(C417=Auswahlhilfe!$L$17,TRUE,FALSE)),D417,FALSE)</f>
        <v>0</v>
      </c>
      <c r="AH417" t="b">
        <f>IF(AND(Z417,AA417,AB417,AE417,IF(C417=Auswahlhilfe!$L$17,TRUE,FALSE)),D417,FALSE)</f>
        <v>0</v>
      </c>
      <c r="AI417" t="s">
        <v>4817</v>
      </c>
      <c r="AJ417" s="90" t="str">
        <f t="shared" si="20"/>
        <v>mailto:info@oxni.ch?subject=Anfrage TB-115-004-S1-P0</v>
      </c>
    </row>
    <row r="418" spans="2:36" x14ac:dyDescent="0.2">
      <c r="B418" s="78" t="str">
        <f t="shared" si="18"/>
        <v/>
      </c>
      <c r="C418" s="19" t="s">
        <v>54</v>
      </c>
      <c r="D418" s="19" t="s">
        <v>719</v>
      </c>
      <c r="E418" s="19">
        <v>130</v>
      </c>
      <c r="F418" s="19" t="s">
        <v>58</v>
      </c>
      <c r="G418" s="19">
        <v>4</v>
      </c>
      <c r="H418" s="19">
        <v>1</v>
      </c>
      <c r="I418" s="19">
        <v>25</v>
      </c>
      <c r="J418" s="19">
        <v>97</v>
      </c>
      <c r="K418" s="19">
        <v>290</v>
      </c>
      <c r="L418" s="19">
        <v>870</v>
      </c>
      <c r="M418" s="19" t="s">
        <v>76</v>
      </c>
      <c r="N418" s="19">
        <v>4000</v>
      </c>
      <c r="O418" s="19">
        <v>8000</v>
      </c>
      <c r="P418" s="19">
        <v>6700</v>
      </c>
      <c r="Q418" s="19" t="s">
        <v>57</v>
      </c>
      <c r="R418" s="19">
        <v>3350</v>
      </c>
      <c r="S418" s="19">
        <v>20000</v>
      </c>
      <c r="T418" s="19">
        <v>2.74</v>
      </c>
      <c r="U418" s="19">
        <v>8.5</v>
      </c>
      <c r="V418" s="19">
        <v>0.24</v>
      </c>
      <c r="W418" s="19">
        <v>63</v>
      </c>
      <c r="X418" s="93"/>
      <c r="Y418">
        <f t="shared" si="19"/>
        <v>1000</v>
      </c>
      <c r="Z418" t="b">
        <f>IF(N418/G418&gt;=Auswahlhilfe!$C$8,TRUE,FALSE)</f>
        <v>1</v>
      </c>
      <c r="AA418" t="b">
        <f>IF(K418&gt;Auswahlhilfe!$C$7,TRUE,FALSE)</f>
        <v>1</v>
      </c>
      <c r="AB418" t="b">
        <f>IF(Auswahlhilfe!$C$17=F418,TRUE,FALSE)</f>
        <v>1</v>
      </c>
      <c r="AC418" t="b">
        <f>IFERROR(IF(FIND("P2",PGOptionList!D418)&gt;0,TRUE),FALSE)</f>
        <v>0</v>
      </c>
      <c r="AD418" t="b">
        <f>IFERROR(IF(FIND("P1",PGOptionList!D418)&gt;0,TRUE),FALSE)</f>
        <v>0</v>
      </c>
      <c r="AE418" t="b">
        <f>IFERROR(IF(FIND("P0",PGOptionList!D418)&gt;0,TRUE),FALSE)</f>
        <v>1</v>
      </c>
      <c r="AF418" t="b">
        <f>IF(AND(Z418,AA418,AB418,AC418,IF(C418=Auswahlhilfe!$L$7,TRUE,FALSE)),D418,FALSE)</f>
        <v>0</v>
      </c>
      <c r="AG418" t="b">
        <f>IF(AND(Z418,AA418,AB418,AD418,IF(C418=Auswahlhilfe!$L$17,TRUE,FALSE)),D418,FALSE)</f>
        <v>0</v>
      </c>
      <c r="AH418" t="b">
        <f>IF(AND(Z418,AA418,AB418,AE418,IF(C418=Auswahlhilfe!$L$17,TRUE,FALSE)),D418,FALSE)</f>
        <v>0</v>
      </c>
      <c r="AI418" t="s">
        <v>4817</v>
      </c>
      <c r="AJ418" s="90" t="str">
        <f t="shared" si="20"/>
        <v>mailto:info@oxni.ch?subject=Anfrage TB-115-004-S2-P0</v>
      </c>
    </row>
    <row r="419" spans="2:36" x14ac:dyDescent="0.2">
      <c r="B419" s="78" t="str">
        <f t="shared" si="18"/>
        <v/>
      </c>
      <c r="C419" s="19" t="s">
        <v>54</v>
      </c>
      <c r="D419" s="19" t="s">
        <v>720</v>
      </c>
      <c r="E419" s="19">
        <v>130</v>
      </c>
      <c r="F419" s="19" t="s">
        <v>55</v>
      </c>
      <c r="G419" s="19">
        <v>4</v>
      </c>
      <c r="H419" s="19">
        <v>3</v>
      </c>
      <c r="I419" s="19">
        <v>25</v>
      </c>
      <c r="J419" s="19">
        <v>97</v>
      </c>
      <c r="K419" s="19">
        <v>290</v>
      </c>
      <c r="L419" s="19">
        <v>870</v>
      </c>
      <c r="M419" s="19" t="s">
        <v>76</v>
      </c>
      <c r="N419" s="19">
        <v>4000</v>
      </c>
      <c r="O419" s="19">
        <v>8000</v>
      </c>
      <c r="P419" s="19">
        <v>6700</v>
      </c>
      <c r="Q419" s="19" t="s">
        <v>57</v>
      </c>
      <c r="R419" s="19">
        <v>3350</v>
      </c>
      <c r="S419" s="19">
        <v>20000</v>
      </c>
      <c r="T419" s="19">
        <v>2.74</v>
      </c>
      <c r="U419" s="19">
        <v>8.5</v>
      </c>
      <c r="V419" s="19">
        <v>0.24</v>
      </c>
      <c r="W419" s="19">
        <v>63</v>
      </c>
      <c r="X419" s="93">
        <v>837</v>
      </c>
      <c r="Y419">
        <f t="shared" si="19"/>
        <v>1000</v>
      </c>
      <c r="Z419" t="b">
        <f>IF(N419/G419&gt;=Auswahlhilfe!$C$8,TRUE,FALSE)</f>
        <v>1</v>
      </c>
      <c r="AA419" t="b">
        <f>IF(K419&gt;Auswahlhilfe!$C$7,TRUE,FALSE)</f>
        <v>1</v>
      </c>
      <c r="AB419" t="b">
        <f>IF(Auswahlhilfe!$C$17=F419,TRUE,FALSE)</f>
        <v>0</v>
      </c>
      <c r="AC419" t="b">
        <f>IFERROR(IF(FIND("P2",PGOptionList!D419)&gt;0,TRUE),FALSE)</f>
        <v>0</v>
      </c>
      <c r="AD419" t="b">
        <f>IFERROR(IF(FIND("P1",PGOptionList!D419)&gt;0,TRUE),FALSE)</f>
        <v>1</v>
      </c>
      <c r="AE419" t="b">
        <f>IFERROR(IF(FIND("P0",PGOptionList!D419)&gt;0,TRUE),FALSE)</f>
        <v>0</v>
      </c>
      <c r="AF419" t="b">
        <f>IF(AND(Z419,AA419,AB419,AC419,IF(C419=Auswahlhilfe!$L$7,TRUE,FALSE)),D419,FALSE)</f>
        <v>0</v>
      </c>
      <c r="AG419" t="b">
        <f>IF(AND(Z419,AA419,AB419,AD419,IF(C419=Auswahlhilfe!$L$17,TRUE,FALSE)),D419,FALSE)</f>
        <v>0</v>
      </c>
      <c r="AH419" t="b">
        <f>IF(AND(Z419,AA419,AB419,AE419,IF(C419=Auswahlhilfe!$L$17,TRUE,FALSE)),D419,FALSE)</f>
        <v>0</v>
      </c>
      <c r="AI419" t="s">
        <v>4817</v>
      </c>
      <c r="AJ419" s="90" t="str">
        <f t="shared" si="20"/>
        <v>mailto:info@oxni.ch?subject=Anfrage TB-115-004-S1-P1</v>
      </c>
    </row>
    <row r="420" spans="2:36" x14ac:dyDescent="0.2">
      <c r="B420" s="78" t="str">
        <f t="shared" si="18"/>
        <v/>
      </c>
      <c r="C420" s="19" t="s">
        <v>54</v>
      </c>
      <c r="D420" s="19" t="s">
        <v>721</v>
      </c>
      <c r="E420" s="19">
        <v>130</v>
      </c>
      <c r="F420" s="19" t="s">
        <v>58</v>
      </c>
      <c r="G420" s="19">
        <v>4</v>
      </c>
      <c r="H420" s="19">
        <v>3</v>
      </c>
      <c r="I420" s="19">
        <v>25</v>
      </c>
      <c r="J420" s="19">
        <v>97</v>
      </c>
      <c r="K420" s="19">
        <v>290</v>
      </c>
      <c r="L420" s="19">
        <v>870</v>
      </c>
      <c r="M420" s="19" t="s">
        <v>76</v>
      </c>
      <c r="N420" s="19">
        <v>4000</v>
      </c>
      <c r="O420" s="19">
        <v>8000</v>
      </c>
      <c r="P420" s="19">
        <v>6700</v>
      </c>
      <c r="Q420" s="19" t="s">
        <v>57</v>
      </c>
      <c r="R420" s="19">
        <v>3350</v>
      </c>
      <c r="S420" s="19">
        <v>20000</v>
      </c>
      <c r="T420" s="19">
        <v>2.74</v>
      </c>
      <c r="U420" s="19">
        <v>8.5</v>
      </c>
      <c r="V420" s="19">
        <v>0.24</v>
      </c>
      <c r="W420" s="19">
        <v>63</v>
      </c>
      <c r="X420" s="93">
        <v>837</v>
      </c>
      <c r="Y420">
        <f t="shared" si="19"/>
        <v>1000</v>
      </c>
      <c r="Z420" t="b">
        <f>IF(N420/G420&gt;=Auswahlhilfe!$C$8,TRUE,FALSE)</f>
        <v>1</v>
      </c>
      <c r="AA420" t="b">
        <f>IF(K420&gt;Auswahlhilfe!$C$7,TRUE,FALSE)</f>
        <v>1</v>
      </c>
      <c r="AB420" t="b">
        <f>IF(Auswahlhilfe!$C$17=F420,TRUE,FALSE)</f>
        <v>1</v>
      </c>
      <c r="AC420" t="b">
        <f>IFERROR(IF(FIND("P2",PGOptionList!D420)&gt;0,TRUE),FALSE)</f>
        <v>0</v>
      </c>
      <c r="AD420" t="b">
        <f>IFERROR(IF(FIND("P1",PGOptionList!D420)&gt;0,TRUE),FALSE)</f>
        <v>1</v>
      </c>
      <c r="AE420" t="b">
        <f>IFERROR(IF(FIND("P0",PGOptionList!D420)&gt;0,TRUE),FALSE)</f>
        <v>0</v>
      </c>
      <c r="AF420" t="b">
        <f>IF(AND(Z420,AA420,AB420,AC420,IF(C420=Auswahlhilfe!$L$7,TRUE,FALSE)),D420,FALSE)</f>
        <v>0</v>
      </c>
      <c r="AG420" t="b">
        <f>IF(AND(Z420,AA420,AB420,AD420,IF(C420=Auswahlhilfe!$L$17,TRUE,FALSE)),D420,FALSE)</f>
        <v>0</v>
      </c>
      <c r="AH420" t="b">
        <f>IF(AND(Z420,AA420,AB420,AE420,IF(C420=Auswahlhilfe!$L$17,TRUE,FALSE)),D420,FALSE)</f>
        <v>0</v>
      </c>
      <c r="AI420" t="s">
        <v>4818</v>
      </c>
      <c r="AJ420" s="90" t="str">
        <f t="shared" si="20"/>
        <v>https://shop.oxni.ch/de/shop/motoren/planetengetriebe/tb-115-004-s2-p1</v>
      </c>
    </row>
    <row r="421" spans="2:36" x14ac:dyDescent="0.2">
      <c r="B421" s="78" t="str">
        <f t="shared" si="18"/>
        <v/>
      </c>
      <c r="C421" s="19" t="s">
        <v>54</v>
      </c>
      <c r="D421" s="19" t="s">
        <v>722</v>
      </c>
      <c r="E421" s="19">
        <v>130</v>
      </c>
      <c r="F421" s="19" t="s">
        <v>55</v>
      </c>
      <c r="G421" s="19">
        <v>4</v>
      </c>
      <c r="H421" s="19">
        <v>5</v>
      </c>
      <c r="I421" s="19">
        <v>25</v>
      </c>
      <c r="J421" s="19">
        <v>97</v>
      </c>
      <c r="K421" s="19">
        <v>290</v>
      </c>
      <c r="L421" s="19">
        <v>870</v>
      </c>
      <c r="M421" s="19" t="s">
        <v>76</v>
      </c>
      <c r="N421" s="19">
        <v>4000</v>
      </c>
      <c r="O421" s="19">
        <v>8000</v>
      </c>
      <c r="P421" s="19">
        <v>6700</v>
      </c>
      <c r="Q421" s="19" t="s">
        <v>57</v>
      </c>
      <c r="R421" s="19">
        <v>3350</v>
      </c>
      <c r="S421" s="19">
        <v>20000</v>
      </c>
      <c r="T421" s="19">
        <v>2.74</v>
      </c>
      <c r="U421" s="19">
        <v>8.5</v>
      </c>
      <c r="V421" s="19">
        <v>0.24</v>
      </c>
      <c r="W421" s="19">
        <v>63</v>
      </c>
      <c r="X421" s="93">
        <v>770</v>
      </c>
      <c r="Y421">
        <f t="shared" si="19"/>
        <v>1000</v>
      </c>
      <c r="Z421" t="b">
        <f>IF(N421/G421&gt;=Auswahlhilfe!$C$8,TRUE,FALSE)</f>
        <v>1</v>
      </c>
      <c r="AA421" t="b">
        <f>IF(K421&gt;Auswahlhilfe!$C$7,TRUE,FALSE)</f>
        <v>1</v>
      </c>
      <c r="AB421" t="b">
        <f>IF(Auswahlhilfe!$C$17=F421,TRUE,FALSE)</f>
        <v>0</v>
      </c>
      <c r="AC421" t="b">
        <f>IFERROR(IF(FIND("P2",PGOptionList!D421)&gt;0,TRUE),FALSE)</f>
        <v>1</v>
      </c>
      <c r="AD421" t="b">
        <f>IFERROR(IF(FIND("P1",PGOptionList!D421)&gt;0,TRUE),FALSE)</f>
        <v>0</v>
      </c>
      <c r="AE421" t="b">
        <f>IFERROR(IF(FIND("P0",PGOptionList!D421)&gt;0,TRUE),FALSE)</f>
        <v>0</v>
      </c>
      <c r="AF421" t="b">
        <f>IF(AND(Z421,AA421,AB421,AC421,IF(C421=Auswahlhilfe!$L$7,TRUE,FALSE)),D421,FALSE)</f>
        <v>0</v>
      </c>
      <c r="AG421" t="b">
        <f>IF(AND(Z421,AA421,AB421,AD421,IF(C421=Auswahlhilfe!$L$17,TRUE,FALSE)),D421,FALSE)</f>
        <v>0</v>
      </c>
      <c r="AH421" t="b">
        <f>IF(AND(Z421,AA421,AB421,AE421,IF(C421=Auswahlhilfe!$L$17,TRUE,FALSE)),D421,FALSE)</f>
        <v>0</v>
      </c>
      <c r="AI421" t="s">
        <v>4817</v>
      </c>
      <c r="AJ421" s="90" t="str">
        <f t="shared" si="20"/>
        <v>mailto:info@oxni.ch?subject=Anfrage TB-115-004-S1-P2</v>
      </c>
    </row>
    <row r="422" spans="2:36" x14ac:dyDescent="0.2">
      <c r="B422" s="78" t="str">
        <f t="shared" si="18"/>
        <v/>
      </c>
      <c r="C422" s="19" t="s">
        <v>54</v>
      </c>
      <c r="D422" s="19" t="s">
        <v>723</v>
      </c>
      <c r="E422" s="19">
        <v>130</v>
      </c>
      <c r="F422" s="19" t="s">
        <v>58</v>
      </c>
      <c r="G422" s="19">
        <v>4</v>
      </c>
      <c r="H422" s="19">
        <v>5</v>
      </c>
      <c r="I422" s="19">
        <v>25</v>
      </c>
      <c r="J422" s="19">
        <v>97</v>
      </c>
      <c r="K422" s="19">
        <v>290</v>
      </c>
      <c r="L422" s="19">
        <v>870</v>
      </c>
      <c r="M422" s="19" t="s">
        <v>76</v>
      </c>
      <c r="N422" s="19">
        <v>4000</v>
      </c>
      <c r="O422" s="19">
        <v>8000</v>
      </c>
      <c r="P422" s="19">
        <v>6700</v>
      </c>
      <c r="Q422" s="19" t="s">
        <v>57</v>
      </c>
      <c r="R422" s="19">
        <v>3350</v>
      </c>
      <c r="S422" s="19">
        <v>20000</v>
      </c>
      <c r="T422" s="19">
        <v>2.74</v>
      </c>
      <c r="U422" s="19">
        <v>8.5</v>
      </c>
      <c r="V422" s="19">
        <v>0.24</v>
      </c>
      <c r="W422" s="19">
        <v>63</v>
      </c>
      <c r="X422" s="93">
        <v>770</v>
      </c>
      <c r="Y422">
        <f t="shared" si="19"/>
        <v>1000</v>
      </c>
      <c r="Z422" t="b">
        <f>IF(N422/G422&gt;=Auswahlhilfe!$C$8,TRUE,FALSE)</f>
        <v>1</v>
      </c>
      <c r="AA422" t="b">
        <f>IF(K422&gt;Auswahlhilfe!$C$7,TRUE,FALSE)</f>
        <v>1</v>
      </c>
      <c r="AB422" t="b">
        <f>IF(Auswahlhilfe!$C$17=F422,TRUE,FALSE)</f>
        <v>1</v>
      </c>
      <c r="AC422" t="b">
        <f>IFERROR(IF(FIND("P2",PGOptionList!D422)&gt;0,TRUE),FALSE)</f>
        <v>1</v>
      </c>
      <c r="AD422" t="b">
        <f>IFERROR(IF(FIND("P1",PGOptionList!D422)&gt;0,TRUE),FALSE)</f>
        <v>0</v>
      </c>
      <c r="AE422" t="b">
        <f>IFERROR(IF(FIND("P0",PGOptionList!D422)&gt;0,TRUE),FALSE)</f>
        <v>0</v>
      </c>
      <c r="AF422" t="b">
        <f>IF(AND(Z422,AA422,AB422,AC422,IF(C422=Auswahlhilfe!$L$7,TRUE,FALSE)),D422,FALSE)</f>
        <v>0</v>
      </c>
      <c r="AG422" t="b">
        <f>IF(AND(Z422,AA422,AB422,AD422,IF(C422=Auswahlhilfe!$L$17,TRUE,FALSE)),D422,FALSE)</f>
        <v>0</v>
      </c>
      <c r="AH422" t="b">
        <f>IF(AND(Z422,AA422,AB422,AE422,IF(C422=Auswahlhilfe!$L$17,TRUE,FALSE)),D422,FALSE)</f>
        <v>0</v>
      </c>
      <c r="AI422" t="s">
        <v>4818</v>
      </c>
      <c r="AJ422" s="90" t="str">
        <f t="shared" si="20"/>
        <v>https://shop.oxni.ch/de/shop/motoren/planetengetriebe/tb-115-004-s2-p2</v>
      </c>
    </row>
    <row r="423" spans="2:36" x14ac:dyDescent="0.2">
      <c r="B423" s="78" t="str">
        <f t="shared" si="18"/>
        <v/>
      </c>
      <c r="C423" s="19" t="s">
        <v>54</v>
      </c>
      <c r="D423" s="19" t="s">
        <v>724</v>
      </c>
      <c r="E423" s="19">
        <v>130</v>
      </c>
      <c r="F423" s="19" t="s">
        <v>55</v>
      </c>
      <c r="G423" s="19">
        <v>3</v>
      </c>
      <c r="H423" s="19">
        <v>1</v>
      </c>
      <c r="I423" s="19">
        <v>25</v>
      </c>
      <c r="J423" s="19">
        <v>97</v>
      </c>
      <c r="K423" s="19">
        <v>210</v>
      </c>
      <c r="L423" s="19">
        <v>630</v>
      </c>
      <c r="M423" s="19" t="s">
        <v>75</v>
      </c>
      <c r="N423" s="19">
        <v>4000</v>
      </c>
      <c r="O423" s="19">
        <v>8000</v>
      </c>
      <c r="P423" s="19">
        <v>6700</v>
      </c>
      <c r="Q423" s="19" t="s">
        <v>57</v>
      </c>
      <c r="R423" s="19">
        <v>3350</v>
      </c>
      <c r="S423" s="19">
        <v>20000</v>
      </c>
      <c r="T423" s="19">
        <v>3.25</v>
      </c>
      <c r="U423" s="19">
        <v>8.5</v>
      </c>
      <c r="V423" s="19">
        <v>0.24</v>
      </c>
      <c r="W423" s="19">
        <v>63</v>
      </c>
      <c r="X423" s="93"/>
      <c r="Y423">
        <f t="shared" si="19"/>
        <v>1333.3333333333333</v>
      </c>
      <c r="Z423" t="b">
        <f>IF(N423/G423&gt;=Auswahlhilfe!$C$8,TRUE,FALSE)</f>
        <v>1</v>
      </c>
      <c r="AA423" t="b">
        <f>IF(K423&gt;Auswahlhilfe!$C$7,TRUE,FALSE)</f>
        <v>1</v>
      </c>
      <c r="AB423" t="b">
        <f>IF(Auswahlhilfe!$C$17=F423,TRUE,FALSE)</f>
        <v>0</v>
      </c>
      <c r="AC423" t="b">
        <f>IFERROR(IF(FIND("P2",PGOptionList!D423)&gt;0,TRUE),FALSE)</f>
        <v>0</v>
      </c>
      <c r="AD423" t="b">
        <f>IFERROR(IF(FIND("P1",PGOptionList!D423)&gt;0,TRUE),FALSE)</f>
        <v>0</v>
      </c>
      <c r="AE423" t="b">
        <f>IFERROR(IF(FIND("P0",PGOptionList!D423)&gt;0,TRUE),FALSE)</f>
        <v>1</v>
      </c>
      <c r="AF423" t="b">
        <f>IF(AND(Z423,AA423,AB423,AC423,IF(C423=Auswahlhilfe!$L$7,TRUE,FALSE)),D423,FALSE)</f>
        <v>0</v>
      </c>
      <c r="AG423" t="b">
        <f>IF(AND(Z423,AA423,AB423,AD423,IF(C423=Auswahlhilfe!$L$17,TRUE,FALSE)),D423,FALSE)</f>
        <v>0</v>
      </c>
      <c r="AH423" t="b">
        <f>IF(AND(Z423,AA423,AB423,AE423,IF(C423=Auswahlhilfe!$L$17,TRUE,FALSE)),D423,FALSE)</f>
        <v>0</v>
      </c>
      <c r="AI423" t="s">
        <v>4817</v>
      </c>
      <c r="AJ423" s="90" t="str">
        <f t="shared" si="20"/>
        <v>mailto:info@oxni.ch?subject=Anfrage TB-115-003-S1-P0</v>
      </c>
    </row>
    <row r="424" spans="2:36" x14ac:dyDescent="0.2">
      <c r="B424" s="78" t="str">
        <f t="shared" si="18"/>
        <v/>
      </c>
      <c r="C424" s="19" t="s">
        <v>54</v>
      </c>
      <c r="D424" s="19" t="s">
        <v>725</v>
      </c>
      <c r="E424" s="19">
        <v>130</v>
      </c>
      <c r="F424" s="19" t="s">
        <v>58</v>
      </c>
      <c r="G424" s="19">
        <v>3</v>
      </c>
      <c r="H424" s="19">
        <v>1</v>
      </c>
      <c r="I424" s="19">
        <v>25</v>
      </c>
      <c r="J424" s="19">
        <v>97</v>
      </c>
      <c r="K424" s="19">
        <v>210</v>
      </c>
      <c r="L424" s="19">
        <v>630</v>
      </c>
      <c r="M424" s="19" t="s">
        <v>75</v>
      </c>
      <c r="N424" s="19">
        <v>4000</v>
      </c>
      <c r="O424" s="19">
        <v>8000</v>
      </c>
      <c r="P424" s="19">
        <v>6700</v>
      </c>
      <c r="Q424" s="19" t="s">
        <v>57</v>
      </c>
      <c r="R424" s="19">
        <v>3350</v>
      </c>
      <c r="S424" s="19">
        <v>20000</v>
      </c>
      <c r="T424" s="19">
        <v>3.25</v>
      </c>
      <c r="U424" s="19">
        <v>8.5</v>
      </c>
      <c r="V424" s="19">
        <v>0.24</v>
      </c>
      <c r="W424" s="19">
        <v>63</v>
      </c>
      <c r="X424" s="93"/>
      <c r="Y424">
        <f t="shared" si="19"/>
        <v>1333.3333333333333</v>
      </c>
      <c r="Z424" t="b">
        <f>IF(N424/G424&gt;=Auswahlhilfe!$C$8,TRUE,FALSE)</f>
        <v>1</v>
      </c>
      <c r="AA424" t="b">
        <f>IF(K424&gt;Auswahlhilfe!$C$7,TRUE,FALSE)</f>
        <v>1</v>
      </c>
      <c r="AB424" t="b">
        <f>IF(Auswahlhilfe!$C$17=F424,TRUE,FALSE)</f>
        <v>1</v>
      </c>
      <c r="AC424" t="b">
        <f>IFERROR(IF(FIND("P2",PGOptionList!D424)&gt;0,TRUE),FALSE)</f>
        <v>0</v>
      </c>
      <c r="AD424" t="b">
        <f>IFERROR(IF(FIND("P1",PGOptionList!D424)&gt;0,TRUE),FALSE)</f>
        <v>0</v>
      </c>
      <c r="AE424" t="b">
        <f>IFERROR(IF(FIND("P0",PGOptionList!D424)&gt;0,TRUE),FALSE)</f>
        <v>1</v>
      </c>
      <c r="AF424" t="b">
        <f>IF(AND(Z424,AA424,AB424,AC424,IF(C424=Auswahlhilfe!$L$7,TRUE,FALSE)),D424,FALSE)</f>
        <v>0</v>
      </c>
      <c r="AG424" t="b">
        <f>IF(AND(Z424,AA424,AB424,AD424,IF(C424=Auswahlhilfe!$L$17,TRUE,FALSE)),D424,FALSE)</f>
        <v>0</v>
      </c>
      <c r="AH424" t="b">
        <f>IF(AND(Z424,AA424,AB424,AE424,IF(C424=Auswahlhilfe!$L$17,TRUE,FALSE)),D424,FALSE)</f>
        <v>0</v>
      </c>
      <c r="AI424" t="s">
        <v>4817</v>
      </c>
      <c r="AJ424" s="90" t="str">
        <f t="shared" si="20"/>
        <v>mailto:info@oxni.ch?subject=Anfrage TB-115-003-S2-P0</v>
      </c>
    </row>
    <row r="425" spans="2:36" x14ac:dyDescent="0.2">
      <c r="B425" s="78" t="str">
        <f t="shared" si="18"/>
        <v/>
      </c>
      <c r="C425" s="19" t="s">
        <v>54</v>
      </c>
      <c r="D425" s="19" t="s">
        <v>726</v>
      </c>
      <c r="E425" s="19">
        <v>130</v>
      </c>
      <c r="F425" s="19" t="s">
        <v>55</v>
      </c>
      <c r="G425" s="19">
        <v>3</v>
      </c>
      <c r="H425" s="19">
        <v>3</v>
      </c>
      <c r="I425" s="19">
        <v>25</v>
      </c>
      <c r="J425" s="19">
        <v>97</v>
      </c>
      <c r="K425" s="19">
        <v>210</v>
      </c>
      <c r="L425" s="19">
        <v>630</v>
      </c>
      <c r="M425" s="19" t="s">
        <v>75</v>
      </c>
      <c r="N425" s="19">
        <v>4000</v>
      </c>
      <c r="O425" s="19">
        <v>8000</v>
      </c>
      <c r="P425" s="19">
        <v>6700</v>
      </c>
      <c r="Q425" s="19" t="s">
        <v>57</v>
      </c>
      <c r="R425" s="19">
        <v>3350</v>
      </c>
      <c r="S425" s="19">
        <v>20000</v>
      </c>
      <c r="T425" s="19">
        <v>3.25</v>
      </c>
      <c r="U425" s="19">
        <v>8.5</v>
      </c>
      <c r="V425" s="19">
        <v>0.24</v>
      </c>
      <c r="W425" s="19">
        <v>63</v>
      </c>
      <c r="X425" s="93">
        <v>837</v>
      </c>
      <c r="Y425">
        <f t="shared" si="19"/>
        <v>1333.3333333333333</v>
      </c>
      <c r="Z425" t="b">
        <f>IF(N425/G425&gt;=Auswahlhilfe!$C$8,TRUE,FALSE)</f>
        <v>1</v>
      </c>
      <c r="AA425" t="b">
        <f>IF(K425&gt;Auswahlhilfe!$C$7,TRUE,FALSE)</f>
        <v>1</v>
      </c>
      <c r="AB425" t="b">
        <f>IF(Auswahlhilfe!$C$17=F425,TRUE,FALSE)</f>
        <v>0</v>
      </c>
      <c r="AC425" t="b">
        <f>IFERROR(IF(FIND("P2",PGOptionList!D425)&gt;0,TRUE),FALSE)</f>
        <v>0</v>
      </c>
      <c r="AD425" t="b">
        <f>IFERROR(IF(FIND("P1",PGOptionList!D425)&gt;0,TRUE),FALSE)</f>
        <v>1</v>
      </c>
      <c r="AE425" t="b">
        <f>IFERROR(IF(FIND("P0",PGOptionList!D425)&gt;0,TRUE),FALSE)</f>
        <v>0</v>
      </c>
      <c r="AF425" t="b">
        <f>IF(AND(Z425,AA425,AB425,AC425,IF(C425=Auswahlhilfe!$L$7,TRUE,FALSE)),D425,FALSE)</f>
        <v>0</v>
      </c>
      <c r="AG425" t="b">
        <f>IF(AND(Z425,AA425,AB425,AD425,IF(C425=Auswahlhilfe!$L$17,TRUE,FALSE)),D425,FALSE)</f>
        <v>0</v>
      </c>
      <c r="AH425" t="b">
        <f>IF(AND(Z425,AA425,AB425,AE425,IF(C425=Auswahlhilfe!$L$17,TRUE,FALSE)),D425,FALSE)</f>
        <v>0</v>
      </c>
      <c r="AI425" t="s">
        <v>4817</v>
      </c>
      <c r="AJ425" s="90" t="str">
        <f t="shared" si="20"/>
        <v>mailto:info@oxni.ch?subject=Anfrage TB-115-003-S1-P1</v>
      </c>
    </row>
    <row r="426" spans="2:36" x14ac:dyDescent="0.2">
      <c r="B426" s="78" t="str">
        <f t="shared" si="18"/>
        <v/>
      </c>
      <c r="C426" s="19" t="s">
        <v>54</v>
      </c>
      <c r="D426" s="19" t="s">
        <v>727</v>
      </c>
      <c r="E426" s="19">
        <v>130</v>
      </c>
      <c r="F426" s="19" t="s">
        <v>58</v>
      </c>
      <c r="G426" s="19">
        <v>3</v>
      </c>
      <c r="H426" s="19">
        <v>3</v>
      </c>
      <c r="I426" s="19">
        <v>25</v>
      </c>
      <c r="J426" s="19">
        <v>97</v>
      </c>
      <c r="K426" s="19">
        <v>210</v>
      </c>
      <c r="L426" s="19">
        <v>630</v>
      </c>
      <c r="M426" s="19" t="s">
        <v>75</v>
      </c>
      <c r="N426" s="19">
        <v>4000</v>
      </c>
      <c r="O426" s="19">
        <v>8000</v>
      </c>
      <c r="P426" s="19">
        <v>6700</v>
      </c>
      <c r="Q426" s="19" t="s">
        <v>57</v>
      </c>
      <c r="R426" s="19">
        <v>3350</v>
      </c>
      <c r="S426" s="19">
        <v>20000</v>
      </c>
      <c r="T426" s="19">
        <v>3.25</v>
      </c>
      <c r="U426" s="19">
        <v>8.5</v>
      </c>
      <c r="V426" s="19">
        <v>0.24</v>
      </c>
      <c r="W426" s="19">
        <v>63</v>
      </c>
      <c r="X426" s="93">
        <v>837</v>
      </c>
      <c r="Y426">
        <f t="shared" si="19"/>
        <v>1333.3333333333333</v>
      </c>
      <c r="Z426" t="b">
        <f>IF(N426/G426&gt;=Auswahlhilfe!$C$8,TRUE,FALSE)</f>
        <v>1</v>
      </c>
      <c r="AA426" t="b">
        <f>IF(K426&gt;Auswahlhilfe!$C$7,TRUE,FALSE)</f>
        <v>1</v>
      </c>
      <c r="AB426" t="b">
        <f>IF(Auswahlhilfe!$C$17=F426,TRUE,FALSE)</f>
        <v>1</v>
      </c>
      <c r="AC426" t="b">
        <f>IFERROR(IF(FIND("P2",PGOptionList!D426)&gt;0,TRUE),FALSE)</f>
        <v>0</v>
      </c>
      <c r="AD426" t="b">
        <f>IFERROR(IF(FIND("P1",PGOptionList!D426)&gt;0,TRUE),FALSE)</f>
        <v>1</v>
      </c>
      <c r="AE426" t="b">
        <f>IFERROR(IF(FIND("P0",PGOptionList!D426)&gt;0,TRUE),FALSE)</f>
        <v>0</v>
      </c>
      <c r="AF426" t="b">
        <f>IF(AND(Z426,AA426,AB426,AC426,IF(C426=Auswahlhilfe!$L$7,TRUE,FALSE)),D426,FALSE)</f>
        <v>0</v>
      </c>
      <c r="AG426" t="b">
        <f>IF(AND(Z426,AA426,AB426,AD426,IF(C426=Auswahlhilfe!$L$17,TRUE,FALSE)),D426,FALSE)</f>
        <v>0</v>
      </c>
      <c r="AH426" t="b">
        <f>IF(AND(Z426,AA426,AB426,AE426,IF(C426=Auswahlhilfe!$L$17,TRUE,FALSE)),D426,FALSE)</f>
        <v>0</v>
      </c>
      <c r="AI426" t="s">
        <v>4818</v>
      </c>
      <c r="AJ426" s="90" t="str">
        <f t="shared" si="20"/>
        <v>https://shop.oxni.ch/de/shop/motoren/planetengetriebe/tb-115-003-s2-p1</v>
      </c>
    </row>
    <row r="427" spans="2:36" x14ac:dyDescent="0.2">
      <c r="B427" s="78" t="str">
        <f t="shared" si="18"/>
        <v/>
      </c>
      <c r="C427" s="19" t="s">
        <v>54</v>
      </c>
      <c r="D427" s="19" t="s">
        <v>728</v>
      </c>
      <c r="E427" s="19">
        <v>130</v>
      </c>
      <c r="F427" s="19" t="s">
        <v>55</v>
      </c>
      <c r="G427" s="19">
        <v>3</v>
      </c>
      <c r="H427" s="19">
        <v>5</v>
      </c>
      <c r="I427" s="19">
        <v>25</v>
      </c>
      <c r="J427" s="19">
        <v>97</v>
      </c>
      <c r="K427" s="19">
        <v>210</v>
      </c>
      <c r="L427" s="19">
        <v>630</v>
      </c>
      <c r="M427" s="19" t="s">
        <v>75</v>
      </c>
      <c r="N427" s="19">
        <v>4000</v>
      </c>
      <c r="O427" s="19">
        <v>8000</v>
      </c>
      <c r="P427" s="19">
        <v>6700</v>
      </c>
      <c r="Q427" s="19" t="s">
        <v>57</v>
      </c>
      <c r="R427" s="19">
        <v>3350</v>
      </c>
      <c r="S427" s="19">
        <v>20000</v>
      </c>
      <c r="T427" s="19">
        <v>3.25</v>
      </c>
      <c r="U427" s="19">
        <v>8.5</v>
      </c>
      <c r="V427" s="19">
        <v>0.24</v>
      </c>
      <c r="W427" s="19">
        <v>63</v>
      </c>
      <c r="X427" s="93">
        <v>770</v>
      </c>
      <c r="Y427">
        <f t="shared" si="19"/>
        <v>1333.3333333333333</v>
      </c>
      <c r="Z427" t="b">
        <f>IF(N427/G427&gt;=Auswahlhilfe!$C$8,TRUE,FALSE)</f>
        <v>1</v>
      </c>
      <c r="AA427" t="b">
        <f>IF(K427&gt;Auswahlhilfe!$C$7,TRUE,FALSE)</f>
        <v>1</v>
      </c>
      <c r="AB427" t="b">
        <f>IF(Auswahlhilfe!$C$17=F427,TRUE,FALSE)</f>
        <v>0</v>
      </c>
      <c r="AC427" t="b">
        <f>IFERROR(IF(FIND("P2",PGOptionList!D427)&gt;0,TRUE),FALSE)</f>
        <v>1</v>
      </c>
      <c r="AD427" t="b">
        <f>IFERROR(IF(FIND("P1",PGOptionList!D427)&gt;0,TRUE),FALSE)</f>
        <v>0</v>
      </c>
      <c r="AE427" t="b">
        <f>IFERROR(IF(FIND("P0",PGOptionList!D427)&gt;0,TRUE),FALSE)</f>
        <v>0</v>
      </c>
      <c r="AF427" t="b">
        <f>IF(AND(Z427,AA427,AB427,AC427,IF(C427=Auswahlhilfe!$L$7,TRUE,FALSE)),D427,FALSE)</f>
        <v>0</v>
      </c>
      <c r="AG427" t="b">
        <f>IF(AND(Z427,AA427,AB427,AD427,IF(C427=Auswahlhilfe!$L$17,TRUE,FALSE)),D427,FALSE)</f>
        <v>0</v>
      </c>
      <c r="AH427" t="b">
        <f>IF(AND(Z427,AA427,AB427,AE427,IF(C427=Auswahlhilfe!$L$17,TRUE,FALSE)),D427,FALSE)</f>
        <v>0</v>
      </c>
      <c r="AI427" t="s">
        <v>4817</v>
      </c>
      <c r="AJ427" s="90" t="str">
        <f t="shared" si="20"/>
        <v>mailto:info@oxni.ch?subject=Anfrage TB-115-003-S1-P2</v>
      </c>
    </row>
    <row r="428" spans="2:36" x14ac:dyDescent="0.2">
      <c r="B428" s="78" t="str">
        <f t="shared" si="18"/>
        <v/>
      </c>
      <c r="C428" s="19" t="s">
        <v>54</v>
      </c>
      <c r="D428" s="19" t="s">
        <v>729</v>
      </c>
      <c r="E428" s="19">
        <v>130</v>
      </c>
      <c r="F428" s="19" t="s">
        <v>58</v>
      </c>
      <c r="G428" s="19">
        <v>3</v>
      </c>
      <c r="H428" s="19">
        <v>5</v>
      </c>
      <c r="I428" s="19">
        <v>25</v>
      </c>
      <c r="J428" s="19">
        <v>97</v>
      </c>
      <c r="K428" s="19">
        <v>210</v>
      </c>
      <c r="L428" s="19">
        <v>630</v>
      </c>
      <c r="M428" s="19" t="s">
        <v>75</v>
      </c>
      <c r="N428" s="19">
        <v>4000</v>
      </c>
      <c r="O428" s="19">
        <v>8000</v>
      </c>
      <c r="P428" s="19">
        <v>6700</v>
      </c>
      <c r="Q428" s="19" t="s">
        <v>57</v>
      </c>
      <c r="R428" s="19">
        <v>3350</v>
      </c>
      <c r="S428" s="19">
        <v>20000</v>
      </c>
      <c r="T428" s="19">
        <v>3.25</v>
      </c>
      <c r="U428" s="19">
        <v>8.5</v>
      </c>
      <c r="V428" s="19">
        <v>0.24</v>
      </c>
      <c r="W428" s="19">
        <v>63</v>
      </c>
      <c r="X428" s="93">
        <v>770</v>
      </c>
      <c r="Y428">
        <f t="shared" si="19"/>
        <v>1333.3333333333333</v>
      </c>
      <c r="Z428" t="b">
        <f>IF(N428/G428&gt;=Auswahlhilfe!$C$8,TRUE,FALSE)</f>
        <v>1</v>
      </c>
      <c r="AA428" t="b">
        <f>IF(K428&gt;Auswahlhilfe!$C$7,TRUE,FALSE)</f>
        <v>1</v>
      </c>
      <c r="AB428" t="b">
        <f>IF(Auswahlhilfe!$C$17=F428,TRUE,FALSE)</f>
        <v>1</v>
      </c>
      <c r="AC428" t="b">
        <f>IFERROR(IF(FIND("P2",PGOptionList!D428)&gt;0,TRUE),FALSE)</f>
        <v>1</v>
      </c>
      <c r="AD428" t="b">
        <f>IFERROR(IF(FIND("P1",PGOptionList!D428)&gt;0,TRUE),FALSE)</f>
        <v>0</v>
      </c>
      <c r="AE428" t="b">
        <f>IFERROR(IF(FIND("P0",PGOptionList!D428)&gt;0,TRUE),FALSE)</f>
        <v>0</v>
      </c>
      <c r="AF428" t="b">
        <f>IF(AND(Z428,AA428,AB428,AC428,IF(C428=Auswahlhilfe!$L$7,TRUE,FALSE)),D428,FALSE)</f>
        <v>0</v>
      </c>
      <c r="AG428" t="b">
        <f>IF(AND(Z428,AA428,AB428,AD428,IF(C428=Auswahlhilfe!$L$17,TRUE,FALSE)),D428,FALSE)</f>
        <v>0</v>
      </c>
      <c r="AH428" t="b">
        <f>IF(AND(Z428,AA428,AB428,AE428,IF(C428=Auswahlhilfe!$L$17,TRUE,FALSE)),D428,FALSE)</f>
        <v>0</v>
      </c>
      <c r="AI428" t="s">
        <v>4818</v>
      </c>
      <c r="AJ428" s="90" t="str">
        <f t="shared" si="20"/>
        <v>https://shop.oxni.ch/de/shop/motoren/planetengetriebe/tb-115-003-s2-p2</v>
      </c>
    </row>
    <row r="429" spans="2:36" x14ac:dyDescent="0.2">
      <c r="B429" s="78" t="str">
        <f t="shared" si="18"/>
        <v/>
      </c>
      <c r="C429" s="19" t="s">
        <v>54</v>
      </c>
      <c r="D429" s="19" t="s">
        <v>730</v>
      </c>
      <c r="E429" s="19">
        <v>130</v>
      </c>
      <c r="F429" s="19" t="s">
        <v>55</v>
      </c>
      <c r="G429" s="19">
        <v>100</v>
      </c>
      <c r="H429" s="19">
        <v>3</v>
      </c>
      <c r="I429" s="19">
        <v>50</v>
      </c>
      <c r="J429" s="19">
        <v>94</v>
      </c>
      <c r="K429" s="19">
        <v>460</v>
      </c>
      <c r="L429" s="19">
        <v>1380</v>
      </c>
      <c r="M429" s="19" t="s">
        <v>88</v>
      </c>
      <c r="N429" s="19">
        <v>3000</v>
      </c>
      <c r="O429" s="19">
        <v>6000</v>
      </c>
      <c r="P429" s="19">
        <v>9400</v>
      </c>
      <c r="Q429" s="19" t="s">
        <v>57</v>
      </c>
      <c r="R429" s="19">
        <v>4700</v>
      </c>
      <c r="S429" s="19">
        <v>20000</v>
      </c>
      <c r="T429" s="19">
        <v>2.57</v>
      </c>
      <c r="U429" s="19">
        <v>16.399999999999999</v>
      </c>
      <c r="V429" s="19">
        <v>0.24</v>
      </c>
      <c r="W429" s="19">
        <v>65</v>
      </c>
      <c r="X429" s="93"/>
      <c r="Y429">
        <f t="shared" si="19"/>
        <v>30</v>
      </c>
      <c r="Z429" t="b">
        <f>IF(N429/G429&gt;=Auswahlhilfe!$C$8,TRUE,FALSE)</f>
        <v>1</v>
      </c>
      <c r="AA429" t="b">
        <f>IF(K429&gt;Auswahlhilfe!$C$7,TRUE,FALSE)</f>
        <v>1</v>
      </c>
      <c r="AB429" t="b">
        <f>IF(Auswahlhilfe!$C$17=F429,TRUE,FALSE)</f>
        <v>0</v>
      </c>
      <c r="AC429" t="b">
        <f>IFERROR(IF(FIND("P2",PGOptionList!D429)&gt;0,TRUE),FALSE)</f>
        <v>0</v>
      </c>
      <c r="AD429" t="b">
        <f>IFERROR(IF(FIND("P1",PGOptionList!D429)&gt;0,TRUE),FALSE)</f>
        <v>0</v>
      </c>
      <c r="AE429" t="b">
        <f>IFERROR(IF(FIND("P0",PGOptionList!D429)&gt;0,TRUE),FALSE)</f>
        <v>1</v>
      </c>
      <c r="AF429" t="b">
        <f>IF(AND(Z429,AA429,AB429,AC429,IF(C429=Auswahlhilfe!$L$7,TRUE,FALSE)),D429,FALSE)</f>
        <v>0</v>
      </c>
      <c r="AG429" t="b">
        <f>IF(AND(Z429,AA429,AB429,AD429,IF(C429=Auswahlhilfe!$L$17,TRUE,FALSE)),D429,FALSE)</f>
        <v>0</v>
      </c>
      <c r="AH429" t="b">
        <f>IF(AND(Z429,AA429,AB429,AE429,IF(C429=Auswahlhilfe!$L$17,TRUE,FALSE)),D429,FALSE)</f>
        <v>0</v>
      </c>
      <c r="AI429" t="s">
        <v>4817</v>
      </c>
      <c r="AJ429" s="90" t="str">
        <f t="shared" si="20"/>
        <v>mailto:info@oxni.ch?subject=Anfrage TB-142-100-S1-P0</v>
      </c>
    </row>
    <row r="430" spans="2:36" x14ac:dyDescent="0.2">
      <c r="B430" s="78" t="str">
        <f t="shared" si="18"/>
        <v/>
      </c>
      <c r="C430" s="19" t="s">
        <v>54</v>
      </c>
      <c r="D430" s="19" t="s">
        <v>731</v>
      </c>
      <c r="E430" s="19">
        <v>130</v>
      </c>
      <c r="F430" s="19" t="s">
        <v>58</v>
      </c>
      <c r="G430" s="19">
        <v>100</v>
      </c>
      <c r="H430" s="19">
        <v>3</v>
      </c>
      <c r="I430" s="19">
        <v>50</v>
      </c>
      <c r="J430" s="19">
        <v>94</v>
      </c>
      <c r="K430" s="19">
        <v>460</v>
      </c>
      <c r="L430" s="19">
        <v>1380</v>
      </c>
      <c r="M430" s="19" t="s">
        <v>88</v>
      </c>
      <c r="N430" s="19">
        <v>3000</v>
      </c>
      <c r="O430" s="19">
        <v>6000</v>
      </c>
      <c r="P430" s="19">
        <v>9400</v>
      </c>
      <c r="Q430" s="19" t="s">
        <v>57</v>
      </c>
      <c r="R430" s="19">
        <v>4700</v>
      </c>
      <c r="S430" s="19">
        <v>20000</v>
      </c>
      <c r="T430" s="19">
        <v>2.57</v>
      </c>
      <c r="U430" s="19">
        <v>16.399999999999999</v>
      </c>
      <c r="V430" s="19">
        <v>0.24</v>
      </c>
      <c r="W430" s="19">
        <v>65</v>
      </c>
      <c r="X430" s="93"/>
      <c r="Y430">
        <f t="shared" si="19"/>
        <v>30</v>
      </c>
      <c r="Z430" t="b">
        <f>IF(N430/G430&gt;=Auswahlhilfe!$C$8,TRUE,FALSE)</f>
        <v>1</v>
      </c>
      <c r="AA430" t="b">
        <f>IF(K430&gt;Auswahlhilfe!$C$7,TRUE,FALSE)</f>
        <v>1</v>
      </c>
      <c r="AB430" t="b">
        <f>IF(Auswahlhilfe!$C$17=F430,TRUE,FALSE)</f>
        <v>1</v>
      </c>
      <c r="AC430" t="b">
        <f>IFERROR(IF(FIND("P2",PGOptionList!D430)&gt;0,TRUE),FALSE)</f>
        <v>0</v>
      </c>
      <c r="AD430" t="b">
        <f>IFERROR(IF(FIND("P1",PGOptionList!D430)&gt;0,TRUE),FALSE)</f>
        <v>0</v>
      </c>
      <c r="AE430" t="b">
        <f>IFERROR(IF(FIND("P0",PGOptionList!D430)&gt;0,TRUE),FALSE)</f>
        <v>1</v>
      </c>
      <c r="AF430" t="b">
        <f>IF(AND(Z430,AA430,AB430,AC430,IF(C430=Auswahlhilfe!$L$7,TRUE,FALSE)),D430,FALSE)</f>
        <v>0</v>
      </c>
      <c r="AG430" t="b">
        <f>IF(AND(Z430,AA430,AB430,AD430,IF(C430=Auswahlhilfe!$L$17,TRUE,FALSE)),D430,FALSE)</f>
        <v>0</v>
      </c>
      <c r="AH430" t="b">
        <f>IF(AND(Z430,AA430,AB430,AE430,IF(C430=Auswahlhilfe!$L$17,TRUE,FALSE)),D430,FALSE)</f>
        <v>0</v>
      </c>
      <c r="AI430" t="s">
        <v>4817</v>
      </c>
      <c r="AJ430" s="90" t="str">
        <f t="shared" si="20"/>
        <v>mailto:info@oxni.ch?subject=Anfrage TB-142-100-S2-P0</v>
      </c>
    </row>
    <row r="431" spans="2:36" x14ac:dyDescent="0.2">
      <c r="B431" s="78" t="str">
        <f t="shared" si="18"/>
        <v/>
      </c>
      <c r="C431" s="19" t="s">
        <v>54</v>
      </c>
      <c r="D431" s="19" t="s">
        <v>732</v>
      </c>
      <c r="E431" s="19">
        <v>130</v>
      </c>
      <c r="F431" s="19" t="s">
        <v>55</v>
      </c>
      <c r="G431" s="19">
        <v>100</v>
      </c>
      <c r="H431" s="19">
        <v>5</v>
      </c>
      <c r="I431" s="19">
        <v>50</v>
      </c>
      <c r="J431" s="19">
        <v>94</v>
      </c>
      <c r="K431" s="19">
        <v>460</v>
      </c>
      <c r="L431" s="19">
        <v>1380</v>
      </c>
      <c r="M431" s="19" t="s">
        <v>88</v>
      </c>
      <c r="N431" s="19">
        <v>3000</v>
      </c>
      <c r="O431" s="19">
        <v>6000</v>
      </c>
      <c r="P431" s="19">
        <v>9400</v>
      </c>
      <c r="Q431" s="19" t="s">
        <v>57</v>
      </c>
      <c r="R431" s="19">
        <v>4700</v>
      </c>
      <c r="S431" s="19">
        <v>20000</v>
      </c>
      <c r="T431" s="19">
        <v>2.57</v>
      </c>
      <c r="U431" s="19">
        <v>16.399999999999999</v>
      </c>
      <c r="V431" s="19">
        <v>0.24</v>
      </c>
      <c r="W431" s="19">
        <v>65</v>
      </c>
      <c r="X431" s="93">
        <v>1692</v>
      </c>
      <c r="Y431">
        <f t="shared" si="19"/>
        <v>30</v>
      </c>
      <c r="Z431" t="b">
        <f>IF(N431/G431&gt;=Auswahlhilfe!$C$8,TRUE,FALSE)</f>
        <v>1</v>
      </c>
      <c r="AA431" t="b">
        <f>IF(K431&gt;Auswahlhilfe!$C$7,TRUE,FALSE)</f>
        <v>1</v>
      </c>
      <c r="AB431" t="b">
        <f>IF(Auswahlhilfe!$C$17=F431,TRUE,FALSE)</f>
        <v>0</v>
      </c>
      <c r="AC431" t="b">
        <f>IFERROR(IF(FIND("P2",PGOptionList!D431)&gt;0,TRUE),FALSE)</f>
        <v>0</v>
      </c>
      <c r="AD431" t="b">
        <f>IFERROR(IF(FIND("P1",PGOptionList!D431)&gt;0,TRUE),FALSE)</f>
        <v>1</v>
      </c>
      <c r="AE431" t="b">
        <f>IFERROR(IF(FIND("P0",PGOptionList!D431)&gt;0,TRUE),FALSE)</f>
        <v>0</v>
      </c>
      <c r="AF431" t="b">
        <f>IF(AND(Z431,AA431,AB431,AC431,IF(C431=Auswahlhilfe!$L$7,TRUE,FALSE)),D431,FALSE)</f>
        <v>0</v>
      </c>
      <c r="AG431" t="b">
        <f>IF(AND(Z431,AA431,AB431,AD431,IF(C431=Auswahlhilfe!$L$17,TRUE,FALSE)),D431,FALSE)</f>
        <v>0</v>
      </c>
      <c r="AH431" t="b">
        <f>IF(AND(Z431,AA431,AB431,AE431,IF(C431=Auswahlhilfe!$L$17,TRUE,FALSE)),D431,FALSE)</f>
        <v>0</v>
      </c>
      <c r="AI431" t="s">
        <v>4817</v>
      </c>
      <c r="AJ431" s="90" t="str">
        <f t="shared" si="20"/>
        <v>mailto:info@oxni.ch?subject=Anfrage TB-142-100-S1-P1</v>
      </c>
    </row>
    <row r="432" spans="2:36" x14ac:dyDescent="0.2">
      <c r="B432" s="78" t="str">
        <f t="shared" si="18"/>
        <v/>
      </c>
      <c r="C432" s="19" t="s">
        <v>54</v>
      </c>
      <c r="D432" s="19" t="s">
        <v>733</v>
      </c>
      <c r="E432" s="19">
        <v>130</v>
      </c>
      <c r="F432" s="19" t="s">
        <v>58</v>
      </c>
      <c r="G432" s="19">
        <v>100</v>
      </c>
      <c r="H432" s="19">
        <v>5</v>
      </c>
      <c r="I432" s="19">
        <v>50</v>
      </c>
      <c r="J432" s="19">
        <v>94</v>
      </c>
      <c r="K432" s="19">
        <v>460</v>
      </c>
      <c r="L432" s="19">
        <v>1380</v>
      </c>
      <c r="M432" s="19" t="s">
        <v>88</v>
      </c>
      <c r="N432" s="19">
        <v>3000</v>
      </c>
      <c r="O432" s="19">
        <v>6000</v>
      </c>
      <c r="P432" s="19">
        <v>9400</v>
      </c>
      <c r="Q432" s="19" t="s">
        <v>57</v>
      </c>
      <c r="R432" s="19">
        <v>4700</v>
      </c>
      <c r="S432" s="19">
        <v>20000</v>
      </c>
      <c r="T432" s="19">
        <v>2.57</v>
      </c>
      <c r="U432" s="19">
        <v>16.399999999999999</v>
      </c>
      <c r="V432" s="19">
        <v>0.24</v>
      </c>
      <c r="W432" s="19">
        <v>65</v>
      </c>
      <c r="X432" s="93">
        <v>1692</v>
      </c>
      <c r="Y432">
        <f t="shared" si="19"/>
        <v>30</v>
      </c>
      <c r="Z432" t="b">
        <f>IF(N432/G432&gt;=Auswahlhilfe!$C$8,TRUE,FALSE)</f>
        <v>1</v>
      </c>
      <c r="AA432" t="b">
        <f>IF(K432&gt;Auswahlhilfe!$C$7,TRUE,FALSE)</f>
        <v>1</v>
      </c>
      <c r="AB432" t="b">
        <f>IF(Auswahlhilfe!$C$17=F432,TRUE,FALSE)</f>
        <v>1</v>
      </c>
      <c r="AC432" t="b">
        <f>IFERROR(IF(FIND("P2",PGOptionList!D432)&gt;0,TRUE),FALSE)</f>
        <v>0</v>
      </c>
      <c r="AD432" t="b">
        <f>IFERROR(IF(FIND("P1",PGOptionList!D432)&gt;0,TRUE),FALSE)</f>
        <v>1</v>
      </c>
      <c r="AE432" t="b">
        <f>IFERROR(IF(FIND("P0",PGOptionList!D432)&gt;0,TRUE),FALSE)</f>
        <v>0</v>
      </c>
      <c r="AF432" t="b">
        <f>IF(AND(Z432,AA432,AB432,AC432,IF(C432=Auswahlhilfe!$L$7,TRUE,FALSE)),D432,FALSE)</f>
        <v>0</v>
      </c>
      <c r="AG432" t="b">
        <f>IF(AND(Z432,AA432,AB432,AD432,IF(C432=Auswahlhilfe!$L$17,TRUE,FALSE)),D432,FALSE)</f>
        <v>0</v>
      </c>
      <c r="AH432" t="b">
        <f>IF(AND(Z432,AA432,AB432,AE432,IF(C432=Auswahlhilfe!$L$17,TRUE,FALSE)),D432,FALSE)</f>
        <v>0</v>
      </c>
      <c r="AI432" t="s">
        <v>4818</v>
      </c>
      <c r="AJ432" s="90" t="str">
        <f t="shared" si="20"/>
        <v>https://shop.oxni.ch/de/shop/motoren/planetengetriebe/tb-142-100-s2-p1</v>
      </c>
    </row>
    <row r="433" spans="2:36" x14ac:dyDescent="0.2">
      <c r="B433" s="78" t="str">
        <f t="shared" si="18"/>
        <v/>
      </c>
      <c r="C433" s="19" t="s">
        <v>54</v>
      </c>
      <c r="D433" s="19" t="s">
        <v>734</v>
      </c>
      <c r="E433" s="19">
        <v>130</v>
      </c>
      <c r="F433" s="19" t="s">
        <v>55</v>
      </c>
      <c r="G433" s="19">
        <v>100</v>
      </c>
      <c r="H433" s="19">
        <v>10</v>
      </c>
      <c r="I433" s="19">
        <v>50</v>
      </c>
      <c r="J433" s="19">
        <v>94</v>
      </c>
      <c r="K433" s="19">
        <v>460</v>
      </c>
      <c r="L433" s="19">
        <v>1380</v>
      </c>
      <c r="M433" s="19" t="s">
        <v>88</v>
      </c>
      <c r="N433" s="19">
        <v>3000</v>
      </c>
      <c r="O433" s="19">
        <v>6000</v>
      </c>
      <c r="P433" s="19">
        <v>9400</v>
      </c>
      <c r="Q433" s="19" t="s">
        <v>57</v>
      </c>
      <c r="R433" s="19">
        <v>4700</v>
      </c>
      <c r="S433" s="19">
        <v>20000</v>
      </c>
      <c r="T433" s="19">
        <v>2.57</v>
      </c>
      <c r="U433" s="19">
        <v>16.399999999999999</v>
      </c>
      <c r="V433" s="19">
        <v>0.24</v>
      </c>
      <c r="W433" s="19">
        <v>65</v>
      </c>
      <c r="X433" s="93">
        <v>1393</v>
      </c>
      <c r="Y433">
        <f t="shared" si="19"/>
        <v>30</v>
      </c>
      <c r="Z433" t="b">
        <f>IF(N433/G433&gt;=Auswahlhilfe!$C$8,TRUE,FALSE)</f>
        <v>1</v>
      </c>
      <c r="AA433" t="b">
        <f>IF(K433&gt;Auswahlhilfe!$C$7,TRUE,FALSE)</f>
        <v>1</v>
      </c>
      <c r="AB433" t="b">
        <f>IF(Auswahlhilfe!$C$17=F433,TRUE,FALSE)</f>
        <v>0</v>
      </c>
      <c r="AC433" t="b">
        <f>IFERROR(IF(FIND("P2",PGOptionList!D433)&gt;0,TRUE),FALSE)</f>
        <v>1</v>
      </c>
      <c r="AD433" t="b">
        <f>IFERROR(IF(FIND("P1",PGOptionList!D433)&gt;0,TRUE),FALSE)</f>
        <v>0</v>
      </c>
      <c r="AE433" t="b">
        <f>IFERROR(IF(FIND("P0",PGOptionList!D433)&gt;0,TRUE),FALSE)</f>
        <v>0</v>
      </c>
      <c r="AF433" t="b">
        <f>IF(AND(Z433,AA433,AB433,AC433,IF(C433=Auswahlhilfe!$L$7,TRUE,FALSE)),D433,FALSE)</f>
        <v>0</v>
      </c>
      <c r="AG433" t="b">
        <f>IF(AND(Z433,AA433,AB433,AD433,IF(C433=Auswahlhilfe!$L$17,TRUE,FALSE)),D433,FALSE)</f>
        <v>0</v>
      </c>
      <c r="AH433" t="b">
        <f>IF(AND(Z433,AA433,AB433,AE433,IF(C433=Auswahlhilfe!$L$17,TRUE,FALSE)),D433,FALSE)</f>
        <v>0</v>
      </c>
      <c r="AI433" t="s">
        <v>4817</v>
      </c>
      <c r="AJ433" s="90" t="str">
        <f t="shared" si="20"/>
        <v>mailto:info@oxni.ch?subject=Anfrage TB-142-100-S1-P2</v>
      </c>
    </row>
    <row r="434" spans="2:36" x14ac:dyDescent="0.2">
      <c r="B434" s="78" t="str">
        <f t="shared" si="18"/>
        <v/>
      </c>
      <c r="C434" s="19" t="s">
        <v>54</v>
      </c>
      <c r="D434" s="19" t="s">
        <v>735</v>
      </c>
      <c r="E434" s="19">
        <v>130</v>
      </c>
      <c r="F434" s="19" t="s">
        <v>58</v>
      </c>
      <c r="G434" s="19">
        <v>100</v>
      </c>
      <c r="H434" s="19">
        <v>10</v>
      </c>
      <c r="I434" s="19">
        <v>50</v>
      </c>
      <c r="J434" s="19">
        <v>94</v>
      </c>
      <c r="K434" s="19">
        <v>460</v>
      </c>
      <c r="L434" s="19">
        <v>1380</v>
      </c>
      <c r="M434" s="19" t="s">
        <v>88</v>
      </c>
      <c r="N434" s="19">
        <v>3000</v>
      </c>
      <c r="O434" s="19">
        <v>6000</v>
      </c>
      <c r="P434" s="19">
        <v>9400</v>
      </c>
      <c r="Q434" s="19" t="s">
        <v>57</v>
      </c>
      <c r="R434" s="19">
        <v>4700</v>
      </c>
      <c r="S434" s="19">
        <v>20000</v>
      </c>
      <c r="T434" s="19">
        <v>2.57</v>
      </c>
      <c r="U434" s="19">
        <v>16.399999999999999</v>
      </c>
      <c r="V434" s="19">
        <v>0.24</v>
      </c>
      <c r="W434" s="19">
        <v>65</v>
      </c>
      <c r="X434" s="93">
        <v>1393</v>
      </c>
      <c r="Y434">
        <f t="shared" si="19"/>
        <v>30</v>
      </c>
      <c r="Z434" t="b">
        <f>IF(N434/G434&gt;=Auswahlhilfe!$C$8,TRUE,FALSE)</f>
        <v>1</v>
      </c>
      <c r="AA434" t="b">
        <f>IF(K434&gt;Auswahlhilfe!$C$7,TRUE,FALSE)</f>
        <v>1</v>
      </c>
      <c r="AB434" t="b">
        <f>IF(Auswahlhilfe!$C$17=F434,TRUE,FALSE)</f>
        <v>1</v>
      </c>
      <c r="AC434" t="b">
        <f>IFERROR(IF(FIND("P2",PGOptionList!D434)&gt;0,TRUE),FALSE)</f>
        <v>1</v>
      </c>
      <c r="AD434" t="b">
        <f>IFERROR(IF(FIND("P1",PGOptionList!D434)&gt;0,TRUE),FALSE)</f>
        <v>0</v>
      </c>
      <c r="AE434" t="b">
        <f>IFERROR(IF(FIND("P0",PGOptionList!D434)&gt;0,TRUE),FALSE)</f>
        <v>0</v>
      </c>
      <c r="AF434" t="b">
        <f>IF(AND(Z434,AA434,AB434,AC434,IF(C434=Auswahlhilfe!$L$7,TRUE,FALSE)),D434,FALSE)</f>
        <v>0</v>
      </c>
      <c r="AG434" t="b">
        <f>IF(AND(Z434,AA434,AB434,AD434,IF(C434=Auswahlhilfe!$L$17,TRUE,FALSE)),D434,FALSE)</f>
        <v>0</v>
      </c>
      <c r="AH434" t="b">
        <f>IF(AND(Z434,AA434,AB434,AE434,IF(C434=Auswahlhilfe!$L$17,TRUE,FALSE)),D434,FALSE)</f>
        <v>0</v>
      </c>
      <c r="AI434" t="s">
        <v>4818</v>
      </c>
      <c r="AJ434" s="90" t="str">
        <f t="shared" si="20"/>
        <v>https://shop.oxni.ch/de/shop/motoren/planetengetriebe/tb-142-100-s2-p2</v>
      </c>
    </row>
    <row r="435" spans="2:36" x14ac:dyDescent="0.2">
      <c r="B435" s="78" t="str">
        <f t="shared" si="18"/>
        <v/>
      </c>
      <c r="C435" s="19" t="s">
        <v>54</v>
      </c>
      <c r="D435" s="19" t="s">
        <v>736</v>
      </c>
      <c r="E435" s="19">
        <v>130</v>
      </c>
      <c r="F435" s="19" t="s">
        <v>55</v>
      </c>
      <c r="G435" s="19">
        <v>80</v>
      </c>
      <c r="H435" s="19">
        <v>3</v>
      </c>
      <c r="I435" s="19">
        <v>50</v>
      </c>
      <c r="J435" s="19">
        <v>94</v>
      </c>
      <c r="K435" s="19">
        <v>500</v>
      </c>
      <c r="L435" s="19">
        <v>1500</v>
      </c>
      <c r="M435" s="19" t="s">
        <v>87</v>
      </c>
      <c r="N435" s="19">
        <v>3000</v>
      </c>
      <c r="O435" s="19">
        <v>6000</v>
      </c>
      <c r="P435" s="19">
        <v>9400</v>
      </c>
      <c r="Q435" s="19" t="s">
        <v>57</v>
      </c>
      <c r="R435" s="19">
        <v>4700</v>
      </c>
      <c r="S435" s="19">
        <v>20000</v>
      </c>
      <c r="T435" s="19">
        <v>2.57</v>
      </c>
      <c r="U435" s="19">
        <v>16.399999999999999</v>
      </c>
      <c r="V435" s="19">
        <v>0.24</v>
      </c>
      <c r="W435" s="19">
        <v>65</v>
      </c>
      <c r="X435" s="93"/>
      <c r="Y435">
        <f t="shared" si="19"/>
        <v>37.5</v>
      </c>
      <c r="Z435" t="b">
        <f>IF(N435/G435&gt;=Auswahlhilfe!$C$8,TRUE,FALSE)</f>
        <v>1</v>
      </c>
      <c r="AA435" t="b">
        <f>IF(K435&gt;Auswahlhilfe!$C$7,TRUE,FALSE)</f>
        <v>1</v>
      </c>
      <c r="AB435" t="b">
        <f>IF(Auswahlhilfe!$C$17=F435,TRUE,FALSE)</f>
        <v>0</v>
      </c>
      <c r="AC435" t="b">
        <f>IFERROR(IF(FIND("P2",PGOptionList!D435)&gt;0,TRUE),FALSE)</f>
        <v>0</v>
      </c>
      <c r="AD435" t="b">
        <f>IFERROR(IF(FIND("P1",PGOptionList!D435)&gt;0,TRUE),FALSE)</f>
        <v>0</v>
      </c>
      <c r="AE435" t="b">
        <f>IFERROR(IF(FIND("P0",PGOptionList!D435)&gt;0,TRUE),FALSE)</f>
        <v>1</v>
      </c>
      <c r="AF435" t="b">
        <f>IF(AND(Z435,AA435,AB435,AC435,IF(C435=Auswahlhilfe!$L$7,TRUE,FALSE)),D435,FALSE)</f>
        <v>0</v>
      </c>
      <c r="AG435" t="b">
        <f>IF(AND(Z435,AA435,AB435,AD435,IF(C435=Auswahlhilfe!$L$17,TRUE,FALSE)),D435,FALSE)</f>
        <v>0</v>
      </c>
      <c r="AH435" t="b">
        <f>IF(AND(Z435,AA435,AB435,AE435,IF(C435=Auswahlhilfe!$L$17,TRUE,FALSE)),D435,FALSE)</f>
        <v>0</v>
      </c>
      <c r="AI435" t="s">
        <v>4817</v>
      </c>
      <c r="AJ435" s="90" t="str">
        <f t="shared" si="20"/>
        <v>mailto:info@oxni.ch?subject=Anfrage TB-142-080-S1-P0</v>
      </c>
    </row>
    <row r="436" spans="2:36" x14ac:dyDescent="0.2">
      <c r="B436" s="78" t="str">
        <f t="shared" si="18"/>
        <v/>
      </c>
      <c r="C436" s="19" t="s">
        <v>54</v>
      </c>
      <c r="D436" s="19" t="s">
        <v>737</v>
      </c>
      <c r="E436" s="19">
        <v>130</v>
      </c>
      <c r="F436" s="19" t="s">
        <v>58</v>
      </c>
      <c r="G436" s="19">
        <v>80</v>
      </c>
      <c r="H436" s="19">
        <v>3</v>
      </c>
      <c r="I436" s="19">
        <v>50</v>
      </c>
      <c r="J436" s="19">
        <v>94</v>
      </c>
      <c r="K436" s="19">
        <v>500</v>
      </c>
      <c r="L436" s="19">
        <v>1500</v>
      </c>
      <c r="M436" s="19" t="s">
        <v>87</v>
      </c>
      <c r="N436" s="19">
        <v>3000</v>
      </c>
      <c r="O436" s="19">
        <v>6000</v>
      </c>
      <c r="P436" s="19">
        <v>9400</v>
      </c>
      <c r="Q436" s="19" t="s">
        <v>57</v>
      </c>
      <c r="R436" s="19">
        <v>4700</v>
      </c>
      <c r="S436" s="19">
        <v>20000</v>
      </c>
      <c r="T436" s="19">
        <v>2.57</v>
      </c>
      <c r="U436" s="19">
        <v>16.399999999999999</v>
      </c>
      <c r="V436" s="19">
        <v>0.24</v>
      </c>
      <c r="W436" s="19">
        <v>65</v>
      </c>
      <c r="X436" s="93"/>
      <c r="Y436">
        <f t="shared" si="19"/>
        <v>37.5</v>
      </c>
      <c r="Z436" t="b">
        <f>IF(N436/G436&gt;=Auswahlhilfe!$C$8,TRUE,FALSE)</f>
        <v>1</v>
      </c>
      <c r="AA436" t="b">
        <f>IF(K436&gt;Auswahlhilfe!$C$7,TRUE,FALSE)</f>
        <v>1</v>
      </c>
      <c r="AB436" t="b">
        <f>IF(Auswahlhilfe!$C$17=F436,TRUE,FALSE)</f>
        <v>1</v>
      </c>
      <c r="AC436" t="b">
        <f>IFERROR(IF(FIND("P2",PGOptionList!D436)&gt;0,TRUE),FALSE)</f>
        <v>0</v>
      </c>
      <c r="AD436" t="b">
        <f>IFERROR(IF(FIND("P1",PGOptionList!D436)&gt;0,TRUE),FALSE)</f>
        <v>0</v>
      </c>
      <c r="AE436" t="b">
        <f>IFERROR(IF(FIND("P0",PGOptionList!D436)&gt;0,TRUE),FALSE)</f>
        <v>1</v>
      </c>
      <c r="AF436" t="b">
        <f>IF(AND(Z436,AA436,AB436,AC436,IF(C436=Auswahlhilfe!$L$7,TRUE,FALSE)),D436,FALSE)</f>
        <v>0</v>
      </c>
      <c r="AG436" t="b">
        <f>IF(AND(Z436,AA436,AB436,AD436,IF(C436=Auswahlhilfe!$L$17,TRUE,FALSE)),D436,FALSE)</f>
        <v>0</v>
      </c>
      <c r="AH436" t="b">
        <f>IF(AND(Z436,AA436,AB436,AE436,IF(C436=Auswahlhilfe!$L$17,TRUE,FALSE)),D436,FALSE)</f>
        <v>0</v>
      </c>
      <c r="AI436" t="s">
        <v>4817</v>
      </c>
      <c r="AJ436" s="90" t="str">
        <f t="shared" si="20"/>
        <v>mailto:info@oxni.ch?subject=Anfrage TB-142-080-S2-P0</v>
      </c>
    </row>
    <row r="437" spans="2:36" x14ac:dyDescent="0.2">
      <c r="B437" s="78" t="str">
        <f t="shared" si="18"/>
        <v/>
      </c>
      <c r="C437" s="19" t="s">
        <v>54</v>
      </c>
      <c r="D437" s="19" t="s">
        <v>738</v>
      </c>
      <c r="E437" s="19">
        <v>130</v>
      </c>
      <c r="F437" s="19" t="s">
        <v>55</v>
      </c>
      <c r="G437" s="19">
        <v>80</v>
      </c>
      <c r="H437" s="19">
        <v>5</v>
      </c>
      <c r="I437" s="19">
        <v>50</v>
      </c>
      <c r="J437" s="19">
        <v>94</v>
      </c>
      <c r="K437" s="19">
        <v>500</v>
      </c>
      <c r="L437" s="19">
        <v>1500</v>
      </c>
      <c r="M437" s="19" t="s">
        <v>87</v>
      </c>
      <c r="N437" s="19">
        <v>3000</v>
      </c>
      <c r="O437" s="19">
        <v>6000</v>
      </c>
      <c r="P437" s="19">
        <v>9400</v>
      </c>
      <c r="Q437" s="19" t="s">
        <v>57</v>
      </c>
      <c r="R437" s="19">
        <v>4700</v>
      </c>
      <c r="S437" s="19">
        <v>20000</v>
      </c>
      <c r="T437" s="19">
        <v>2.57</v>
      </c>
      <c r="U437" s="19">
        <v>16.399999999999999</v>
      </c>
      <c r="V437" s="19">
        <v>0.24</v>
      </c>
      <c r="W437" s="19">
        <v>65</v>
      </c>
      <c r="X437" s="93">
        <v>1692</v>
      </c>
      <c r="Y437">
        <f t="shared" si="19"/>
        <v>37.5</v>
      </c>
      <c r="Z437" t="b">
        <f>IF(N437/G437&gt;=Auswahlhilfe!$C$8,TRUE,FALSE)</f>
        <v>1</v>
      </c>
      <c r="AA437" t="b">
        <f>IF(K437&gt;Auswahlhilfe!$C$7,TRUE,FALSE)</f>
        <v>1</v>
      </c>
      <c r="AB437" t="b">
        <f>IF(Auswahlhilfe!$C$17=F437,TRUE,FALSE)</f>
        <v>0</v>
      </c>
      <c r="AC437" t="b">
        <f>IFERROR(IF(FIND("P2",PGOptionList!D437)&gt;0,TRUE),FALSE)</f>
        <v>0</v>
      </c>
      <c r="AD437" t="b">
        <f>IFERROR(IF(FIND("P1",PGOptionList!D437)&gt;0,TRUE),FALSE)</f>
        <v>1</v>
      </c>
      <c r="AE437" t="b">
        <f>IFERROR(IF(FIND("P0",PGOptionList!D437)&gt;0,TRUE),FALSE)</f>
        <v>0</v>
      </c>
      <c r="AF437" t="b">
        <f>IF(AND(Z437,AA437,AB437,AC437,IF(C437=Auswahlhilfe!$L$7,TRUE,FALSE)),D437,FALSE)</f>
        <v>0</v>
      </c>
      <c r="AG437" t="b">
        <f>IF(AND(Z437,AA437,AB437,AD437,IF(C437=Auswahlhilfe!$L$17,TRUE,FALSE)),D437,FALSE)</f>
        <v>0</v>
      </c>
      <c r="AH437" t="b">
        <f>IF(AND(Z437,AA437,AB437,AE437,IF(C437=Auswahlhilfe!$L$17,TRUE,FALSE)),D437,FALSE)</f>
        <v>0</v>
      </c>
      <c r="AI437" t="s">
        <v>4817</v>
      </c>
      <c r="AJ437" s="90" t="str">
        <f t="shared" si="20"/>
        <v>mailto:info@oxni.ch?subject=Anfrage TB-142-080-S1-P1</v>
      </c>
    </row>
    <row r="438" spans="2:36" x14ac:dyDescent="0.2">
      <c r="B438" s="78" t="str">
        <f t="shared" si="18"/>
        <v/>
      </c>
      <c r="C438" s="19" t="s">
        <v>54</v>
      </c>
      <c r="D438" s="19" t="s">
        <v>739</v>
      </c>
      <c r="E438" s="19">
        <v>130</v>
      </c>
      <c r="F438" s="19" t="s">
        <v>58</v>
      </c>
      <c r="G438" s="19">
        <v>80</v>
      </c>
      <c r="H438" s="19">
        <v>5</v>
      </c>
      <c r="I438" s="19">
        <v>50</v>
      </c>
      <c r="J438" s="19">
        <v>94</v>
      </c>
      <c r="K438" s="19">
        <v>500</v>
      </c>
      <c r="L438" s="19">
        <v>1500</v>
      </c>
      <c r="M438" s="19" t="s">
        <v>87</v>
      </c>
      <c r="N438" s="19">
        <v>3000</v>
      </c>
      <c r="O438" s="19">
        <v>6000</v>
      </c>
      <c r="P438" s="19">
        <v>9400</v>
      </c>
      <c r="Q438" s="19" t="s">
        <v>57</v>
      </c>
      <c r="R438" s="19">
        <v>4700</v>
      </c>
      <c r="S438" s="19">
        <v>20000</v>
      </c>
      <c r="T438" s="19">
        <v>2.57</v>
      </c>
      <c r="U438" s="19">
        <v>16.399999999999999</v>
      </c>
      <c r="V438" s="19">
        <v>0.24</v>
      </c>
      <c r="W438" s="19">
        <v>65</v>
      </c>
      <c r="X438" s="93">
        <v>1692</v>
      </c>
      <c r="Y438">
        <f t="shared" si="19"/>
        <v>37.5</v>
      </c>
      <c r="Z438" t="b">
        <f>IF(N438/G438&gt;=Auswahlhilfe!$C$8,TRUE,FALSE)</f>
        <v>1</v>
      </c>
      <c r="AA438" t="b">
        <f>IF(K438&gt;Auswahlhilfe!$C$7,TRUE,FALSE)</f>
        <v>1</v>
      </c>
      <c r="AB438" t="b">
        <f>IF(Auswahlhilfe!$C$17=F438,TRUE,FALSE)</f>
        <v>1</v>
      </c>
      <c r="AC438" t="b">
        <f>IFERROR(IF(FIND("P2",PGOptionList!D438)&gt;0,TRUE),FALSE)</f>
        <v>0</v>
      </c>
      <c r="AD438" t="b">
        <f>IFERROR(IF(FIND("P1",PGOptionList!D438)&gt;0,TRUE),FALSE)</f>
        <v>1</v>
      </c>
      <c r="AE438" t="b">
        <f>IFERROR(IF(FIND("P0",PGOptionList!D438)&gt;0,TRUE),FALSE)</f>
        <v>0</v>
      </c>
      <c r="AF438" t="b">
        <f>IF(AND(Z438,AA438,AB438,AC438,IF(C438=Auswahlhilfe!$L$7,TRUE,FALSE)),D438,FALSE)</f>
        <v>0</v>
      </c>
      <c r="AG438" t="b">
        <f>IF(AND(Z438,AA438,AB438,AD438,IF(C438=Auswahlhilfe!$L$17,TRUE,FALSE)),D438,FALSE)</f>
        <v>0</v>
      </c>
      <c r="AH438" t="b">
        <f>IF(AND(Z438,AA438,AB438,AE438,IF(C438=Auswahlhilfe!$L$17,TRUE,FALSE)),D438,FALSE)</f>
        <v>0</v>
      </c>
      <c r="AI438" t="s">
        <v>4818</v>
      </c>
      <c r="AJ438" s="90" t="str">
        <f t="shared" si="20"/>
        <v>https://shop.oxni.ch/de/shop/motoren/planetengetriebe/tb-142-080-s2-p1</v>
      </c>
    </row>
    <row r="439" spans="2:36" x14ac:dyDescent="0.2">
      <c r="B439" s="78" t="str">
        <f t="shared" si="18"/>
        <v/>
      </c>
      <c r="C439" s="19" t="s">
        <v>54</v>
      </c>
      <c r="D439" s="19" t="s">
        <v>740</v>
      </c>
      <c r="E439" s="19">
        <v>130</v>
      </c>
      <c r="F439" s="19" t="s">
        <v>55</v>
      </c>
      <c r="G439" s="19">
        <v>80</v>
      </c>
      <c r="H439" s="19">
        <v>10</v>
      </c>
      <c r="I439" s="19">
        <v>50</v>
      </c>
      <c r="J439" s="19">
        <v>94</v>
      </c>
      <c r="K439" s="19">
        <v>500</v>
      </c>
      <c r="L439" s="19">
        <v>1500</v>
      </c>
      <c r="M439" s="19" t="s">
        <v>87</v>
      </c>
      <c r="N439" s="19">
        <v>3000</v>
      </c>
      <c r="O439" s="19">
        <v>6000</v>
      </c>
      <c r="P439" s="19">
        <v>9400</v>
      </c>
      <c r="Q439" s="19" t="s">
        <v>57</v>
      </c>
      <c r="R439" s="19">
        <v>4700</v>
      </c>
      <c r="S439" s="19">
        <v>20000</v>
      </c>
      <c r="T439" s="19">
        <v>2.57</v>
      </c>
      <c r="U439" s="19">
        <v>16.399999999999999</v>
      </c>
      <c r="V439" s="19">
        <v>0.24</v>
      </c>
      <c r="W439" s="19">
        <v>65</v>
      </c>
      <c r="X439" s="93">
        <v>1393</v>
      </c>
      <c r="Y439">
        <f t="shared" si="19"/>
        <v>37.5</v>
      </c>
      <c r="Z439" t="b">
        <f>IF(N439/G439&gt;=Auswahlhilfe!$C$8,TRUE,FALSE)</f>
        <v>1</v>
      </c>
      <c r="AA439" t="b">
        <f>IF(K439&gt;Auswahlhilfe!$C$7,TRUE,FALSE)</f>
        <v>1</v>
      </c>
      <c r="AB439" t="b">
        <f>IF(Auswahlhilfe!$C$17=F439,TRUE,FALSE)</f>
        <v>0</v>
      </c>
      <c r="AC439" t="b">
        <f>IFERROR(IF(FIND("P2",PGOptionList!D439)&gt;0,TRUE),FALSE)</f>
        <v>1</v>
      </c>
      <c r="AD439" t="b">
        <f>IFERROR(IF(FIND("P1",PGOptionList!D439)&gt;0,TRUE),FALSE)</f>
        <v>0</v>
      </c>
      <c r="AE439" t="b">
        <f>IFERROR(IF(FIND("P0",PGOptionList!D439)&gt;0,TRUE),FALSE)</f>
        <v>0</v>
      </c>
      <c r="AF439" t="b">
        <f>IF(AND(Z439,AA439,AB439,AC439,IF(C439=Auswahlhilfe!$L$7,TRUE,FALSE)),D439,FALSE)</f>
        <v>0</v>
      </c>
      <c r="AG439" t="b">
        <f>IF(AND(Z439,AA439,AB439,AD439,IF(C439=Auswahlhilfe!$L$17,TRUE,FALSE)),D439,FALSE)</f>
        <v>0</v>
      </c>
      <c r="AH439" t="b">
        <f>IF(AND(Z439,AA439,AB439,AE439,IF(C439=Auswahlhilfe!$L$17,TRUE,FALSE)),D439,FALSE)</f>
        <v>0</v>
      </c>
      <c r="AI439" t="s">
        <v>4817</v>
      </c>
      <c r="AJ439" s="90" t="str">
        <f t="shared" si="20"/>
        <v>mailto:info@oxni.ch?subject=Anfrage TB-142-080-S1-P2</v>
      </c>
    </row>
    <row r="440" spans="2:36" x14ac:dyDescent="0.2">
      <c r="B440" s="78" t="str">
        <f t="shared" si="18"/>
        <v/>
      </c>
      <c r="C440" s="19" t="s">
        <v>54</v>
      </c>
      <c r="D440" s="19" t="s">
        <v>741</v>
      </c>
      <c r="E440" s="19">
        <v>130</v>
      </c>
      <c r="F440" s="19" t="s">
        <v>58</v>
      </c>
      <c r="G440" s="19">
        <v>80</v>
      </c>
      <c r="H440" s="19">
        <v>10</v>
      </c>
      <c r="I440" s="19">
        <v>50</v>
      </c>
      <c r="J440" s="19">
        <v>94</v>
      </c>
      <c r="K440" s="19">
        <v>500</v>
      </c>
      <c r="L440" s="19">
        <v>1500</v>
      </c>
      <c r="M440" s="19" t="s">
        <v>87</v>
      </c>
      <c r="N440" s="19">
        <v>3000</v>
      </c>
      <c r="O440" s="19">
        <v>6000</v>
      </c>
      <c r="P440" s="19">
        <v>9400</v>
      </c>
      <c r="Q440" s="19" t="s">
        <v>57</v>
      </c>
      <c r="R440" s="19">
        <v>4700</v>
      </c>
      <c r="S440" s="19">
        <v>20000</v>
      </c>
      <c r="T440" s="19">
        <v>2.57</v>
      </c>
      <c r="U440" s="19">
        <v>16.399999999999999</v>
      </c>
      <c r="V440" s="19">
        <v>0.24</v>
      </c>
      <c r="W440" s="19">
        <v>65</v>
      </c>
      <c r="X440" s="93">
        <v>1393</v>
      </c>
      <c r="Y440">
        <f t="shared" si="19"/>
        <v>37.5</v>
      </c>
      <c r="Z440" t="b">
        <f>IF(N440/G440&gt;=Auswahlhilfe!$C$8,TRUE,FALSE)</f>
        <v>1</v>
      </c>
      <c r="AA440" t="b">
        <f>IF(K440&gt;Auswahlhilfe!$C$7,TRUE,FALSE)</f>
        <v>1</v>
      </c>
      <c r="AB440" t="b">
        <f>IF(Auswahlhilfe!$C$17=F440,TRUE,FALSE)</f>
        <v>1</v>
      </c>
      <c r="AC440" t="b">
        <f>IFERROR(IF(FIND("P2",PGOptionList!D440)&gt;0,TRUE),FALSE)</f>
        <v>1</v>
      </c>
      <c r="AD440" t="b">
        <f>IFERROR(IF(FIND("P1",PGOptionList!D440)&gt;0,TRUE),FALSE)</f>
        <v>0</v>
      </c>
      <c r="AE440" t="b">
        <f>IFERROR(IF(FIND("P0",PGOptionList!D440)&gt;0,TRUE),FALSE)</f>
        <v>0</v>
      </c>
      <c r="AF440" t="b">
        <f>IF(AND(Z440,AA440,AB440,AC440,IF(C440=Auswahlhilfe!$L$7,TRUE,FALSE)),D440,FALSE)</f>
        <v>0</v>
      </c>
      <c r="AG440" t="b">
        <f>IF(AND(Z440,AA440,AB440,AD440,IF(C440=Auswahlhilfe!$L$17,TRUE,FALSE)),D440,FALSE)</f>
        <v>0</v>
      </c>
      <c r="AH440" t="b">
        <f>IF(AND(Z440,AA440,AB440,AE440,IF(C440=Auswahlhilfe!$L$17,TRUE,FALSE)),D440,FALSE)</f>
        <v>0</v>
      </c>
      <c r="AI440" t="s">
        <v>4818</v>
      </c>
      <c r="AJ440" s="90" t="str">
        <f t="shared" si="20"/>
        <v>https://shop.oxni.ch/de/shop/motoren/planetengetriebe/tb-142-080-s2-p2</v>
      </c>
    </row>
    <row r="441" spans="2:36" x14ac:dyDescent="0.2">
      <c r="B441" s="78" t="str">
        <f t="shared" si="18"/>
        <v/>
      </c>
      <c r="C441" s="19" t="s">
        <v>54</v>
      </c>
      <c r="D441" s="19" t="s">
        <v>742</v>
      </c>
      <c r="E441" s="19">
        <v>130</v>
      </c>
      <c r="F441" s="19" t="s">
        <v>55</v>
      </c>
      <c r="G441" s="19">
        <v>70</v>
      </c>
      <c r="H441" s="19">
        <v>3</v>
      </c>
      <c r="I441" s="19">
        <v>50</v>
      </c>
      <c r="J441" s="19">
        <v>94</v>
      </c>
      <c r="K441" s="19">
        <v>555</v>
      </c>
      <c r="L441" s="19">
        <v>1665</v>
      </c>
      <c r="M441" s="19" t="s">
        <v>86</v>
      </c>
      <c r="N441" s="19">
        <v>3000</v>
      </c>
      <c r="O441" s="19">
        <v>6000</v>
      </c>
      <c r="P441" s="19">
        <v>9400</v>
      </c>
      <c r="Q441" s="19" t="s">
        <v>57</v>
      </c>
      <c r="R441" s="19">
        <v>4700</v>
      </c>
      <c r="S441" s="19">
        <v>20000</v>
      </c>
      <c r="T441" s="19">
        <v>2.57</v>
      </c>
      <c r="U441" s="19">
        <v>16.399999999999999</v>
      </c>
      <c r="V441" s="19">
        <v>0.24</v>
      </c>
      <c r="W441" s="19">
        <v>65</v>
      </c>
      <c r="X441" s="93"/>
      <c r="Y441">
        <f t="shared" si="19"/>
        <v>42.857142857142854</v>
      </c>
      <c r="Z441" t="b">
        <f>IF(N441/G441&gt;=Auswahlhilfe!$C$8,TRUE,FALSE)</f>
        <v>1</v>
      </c>
      <c r="AA441" t="b">
        <f>IF(K441&gt;Auswahlhilfe!$C$7,TRUE,FALSE)</f>
        <v>1</v>
      </c>
      <c r="AB441" t="b">
        <f>IF(Auswahlhilfe!$C$17=F441,TRUE,FALSE)</f>
        <v>0</v>
      </c>
      <c r="AC441" t="b">
        <f>IFERROR(IF(FIND("P2",PGOptionList!D441)&gt;0,TRUE),FALSE)</f>
        <v>0</v>
      </c>
      <c r="AD441" t="b">
        <f>IFERROR(IF(FIND("P1",PGOptionList!D441)&gt;0,TRUE),FALSE)</f>
        <v>0</v>
      </c>
      <c r="AE441" t="b">
        <f>IFERROR(IF(FIND("P0",PGOptionList!D441)&gt;0,TRUE),FALSE)</f>
        <v>1</v>
      </c>
      <c r="AF441" t="b">
        <f>IF(AND(Z441,AA441,AB441,AC441,IF(C441=Auswahlhilfe!$L$7,TRUE,FALSE)),D441,FALSE)</f>
        <v>0</v>
      </c>
      <c r="AG441" t="b">
        <f>IF(AND(Z441,AA441,AB441,AD441,IF(C441=Auswahlhilfe!$L$17,TRUE,FALSE)),D441,FALSE)</f>
        <v>0</v>
      </c>
      <c r="AH441" t="b">
        <f>IF(AND(Z441,AA441,AB441,AE441,IF(C441=Auswahlhilfe!$L$17,TRUE,FALSE)),D441,FALSE)</f>
        <v>0</v>
      </c>
      <c r="AI441" t="s">
        <v>4817</v>
      </c>
      <c r="AJ441" s="90" t="str">
        <f t="shared" si="20"/>
        <v>mailto:info@oxni.ch?subject=Anfrage TB-142-070-S1-P0</v>
      </c>
    </row>
    <row r="442" spans="2:36" x14ac:dyDescent="0.2">
      <c r="B442" s="78" t="str">
        <f t="shared" si="18"/>
        <v/>
      </c>
      <c r="C442" s="19" t="s">
        <v>54</v>
      </c>
      <c r="D442" s="19" t="s">
        <v>743</v>
      </c>
      <c r="E442" s="19">
        <v>130</v>
      </c>
      <c r="F442" s="19" t="s">
        <v>58</v>
      </c>
      <c r="G442" s="19">
        <v>70</v>
      </c>
      <c r="H442" s="19">
        <v>3</v>
      </c>
      <c r="I442" s="19">
        <v>50</v>
      </c>
      <c r="J442" s="19">
        <v>94</v>
      </c>
      <c r="K442" s="19">
        <v>555</v>
      </c>
      <c r="L442" s="19">
        <v>1665</v>
      </c>
      <c r="M442" s="19" t="s">
        <v>86</v>
      </c>
      <c r="N442" s="19">
        <v>3000</v>
      </c>
      <c r="O442" s="19">
        <v>6000</v>
      </c>
      <c r="P442" s="19">
        <v>9400</v>
      </c>
      <c r="Q442" s="19" t="s">
        <v>57</v>
      </c>
      <c r="R442" s="19">
        <v>4700</v>
      </c>
      <c r="S442" s="19">
        <v>20000</v>
      </c>
      <c r="T442" s="19">
        <v>2.57</v>
      </c>
      <c r="U442" s="19">
        <v>16.399999999999999</v>
      </c>
      <c r="V442" s="19">
        <v>0.24</v>
      </c>
      <c r="W442" s="19">
        <v>65</v>
      </c>
      <c r="X442" s="93"/>
      <c r="Y442">
        <f t="shared" si="19"/>
        <v>42.857142857142854</v>
      </c>
      <c r="Z442" t="b">
        <f>IF(N442/G442&gt;=Auswahlhilfe!$C$8,TRUE,FALSE)</f>
        <v>1</v>
      </c>
      <c r="AA442" t="b">
        <f>IF(K442&gt;Auswahlhilfe!$C$7,TRUE,FALSE)</f>
        <v>1</v>
      </c>
      <c r="AB442" t="b">
        <f>IF(Auswahlhilfe!$C$17=F442,TRUE,FALSE)</f>
        <v>1</v>
      </c>
      <c r="AC442" t="b">
        <f>IFERROR(IF(FIND("P2",PGOptionList!D442)&gt;0,TRUE),FALSE)</f>
        <v>0</v>
      </c>
      <c r="AD442" t="b">
        <f>IFERROR(IF(FIND("P1",PGOptionList!D442)&gt;0,TRUE),FALSE)</f>
        <v>0</v>
      </c>
      <c r="AE442" t="b">
        <f>IFERROR(IF(FIND("P0",PGOptionList!D442)&gt;0,TRUE),FALSE)</f>
        <v>1</v>
      </c>
      <c r="AF442" t="b">
        <f>IF(AND(Z442,AA442,AB442,AC442,IF(C442=Auswahlhilfe!$L$7,TRUE,FALSE)),D442,FALSE)</f>
        <v>0</v>
      </c>
      <c r="AG442" t="b">
        <f>IF(AND(Z442,AA442,AB442,AD442,IF(C442=Auswahlhilfe!$L$17,TRUE,FALSE)),D442,FALSE)</f>
        <v>0</v>
      </c>
      <c r="AH442" t="b">
        <f>IF(AND(Z442,AA442,AB442,AE442,IF(C442=Auswahlhilfe!$L$17,TRUE,FALSE)),D442,FALSE)</f>
        <v>0</v>
      </c>
      <c r="AI442" t="s">
        <v>4817</v>
      </c>
      <c r="AJ442" s="90" t="str">
        <f t="shared" si="20"/>
        <v>mailto:info@oxni.ch?subject=Anfrage TB-142-070-S2-P0</v>
      </c>
    </row>
    <row r="443" spans="2:36" x14ac:dyDescent="0.2">
      <c r="B443" s="78" t="str">
        <f t="shared" si="18"/>
        <v/>
      </c>
      <c r="C443" s="19" t="s">
        <v>54</v>
      </c>
      <c r="D443" s="19" t="s">
        <v>744</v>
      </c>
      <c r="E443" s="19">
        <v>130</v>
      </c>
      <c r="F443" s="19" t="s">
        <v>55</v>
      </c>
      <c r="G443" s="19">
        <v>70</v>
      </c>
      <c r="H443" s="19">
        <v>5</v>
      </c>
      <c r="I443" s="19">
        <v>50</v>
      </c>
      <c r="J443" s="19">
        <v>94</v>
      </c>
      <c r="K443" s="19">
        <v>555</v>
      </c>
      <c r="L443" s="19">
        <v>1665</v>
      </c>
      <c r="M443" s="19" t="s">
        <v>86</v>
      </c>
      <c r="N443" s="19">
        <v>3000</v>
      </c>
      <c r="O443" s="19">
        <v>6000</v>
      </c>
      <c r="P443" s="19">
        <v>9400</v>
      </c>
      <c r="Q443" s="19" t="s">
        <v>57</v>
      </c>
      <c r="R443" s="19">
        <v>4700</v>
      </c>
      <c r="S443" s="19">
        <v>20000</v>
      </c>
      <c r="T443" s="19">
        <v>2.57</v>
      </c>
      <c r="U443" s="19">
        <v>16.399999999999999</v>
      </c>
      <c r="V443" s="19">
        <v>0.24</v>
      </c>
      <c r="W443" s="19">
        <v>65</v>
      </c>
      <c r="X443" s="93">
        <v>1692</v>
      </c>
      <c r="Y443">
        <f t="shared" si="19"/>
        <v>42.857142857142854</v>
      </c>
      <c r="Z443" t="b">
        <f>IF(N443/G443&gt;=Auswahlhilfe!$C$8,TRUE,FALSE)</f>
        <v>1</v>
      </c>
      <c r="AA443" t="b">
        <f>IF(K443&gt;Auswahlhilfe!$C$7,TRUE,FALSE)</f>
        <v>1</v>
      </c>
      <c r="AB443" t="b">
        <f>IF(Auswahlhilfe!$C$17=F443,TRUE,FALSE)</f>
        <v>0</v>
      </c>
      <c r="AC443" t="b">
        <f>IFERROR(IF(FIND("P2",PGOptionList!D443)&gt;0,TRUE),FALSE)</f>
        <v>0</v>
      </c>
      <c r="AD443" t="b">
        <f>IFERROR(IF(FIND("P1",PGOptionList!D443)&gt;0,TRUE),FALSE)</f>
        <v>1</v>
      </c>
      <c r="AE443" t="b">
        <f>IFERROR(IF(FIND("P0",PGOptionList!D443)&gt;0,TRUE),FALSE)</f>
        <v>0</v>
      </c>
      <c r="AF443" t="b">
        <f>IF(AND(Z443,AA443,AB443,AC443,IF(C443=Auswahlhilfe!$L$7,TRUE,FALSE)),D443,FALSE)</f>
        <v>0</v>
      </c>
      <c r="AG443" t="b">
        <f>IF(AND(Z443,AA443,AB443,AD443,IF(C443=Auswahlhilfe!$L$17,TRUE,FALSE)),D443,FALSE)</f>
        <v>0</v>
      </c>
      <c r="AH443" t="b">
        <f>IF(AND(Z443,AA443,AB443,AE443,IF(C443=Auswahlhilfe!$L$17,TRUE,FALSE)),D443,FALSE)</f>
        <v>0</v>
      </c>
      <c r="AI443" t="s">
        <v>4817</v>
      </c>
      <c r="AJ443" s="90" t="str">
        <f t="shared" si="20"/>
        <v>mailto:info@oxni.ch?subject=Anfrage TB-142-070-S1-P1</v>
      </c>
    </row>
    <row r="444" spans="2:36" x14ac:dyDescent="0.2">
      <c r="B444" s="78" t="str">
        <f t="shared" si="18"/>
        <v/>
      </c>
      <c r="C444" s="19" t="s">
        <v>54</v>
      </c>
      <c r="D444" s="19" t="s">
        <v>745</v>
      </c>
      <c r="E444" s="19">
        <v>130</v>
      </c>
      <c r="F444" s="19" t="s">
        <v>58</v>
      </c>
      <c r="G444" s="19">
        <v>70</v>
      </c>
      <c r="H444" s="19">
        <v>5</v>
      </c>
      <c r="I444" s="19">
        <v>50</v>
      </c>
      <c r="J444" s="19">
        <v>94</v>
      </c>
      <c r="K444" s="19">
        <v>555</v>
      </c>
      <c r="L444" s="19">
        <v>1665</v>
      </c>
      <c r="M444" s="19" t="s">
        <v>86</v>
      </c>
      <c r="N444" s="19">
        <v>3000</v>
      </c>
      <c r="O444" s="19">
        <v>6000</v>
      </c>
      <c r="P444" s="19">
        <v>9400</v>
      </c>
      <c r="Q444" s="19" t="s">
        <v>57</v>
      </c>
      <c r="R444" s="19">
        <v>4700</v>
      </c>
      <c r="S444" s="19">
        <v>20000</v>
      </c>
      <c r="T444" s="19">
        <v>2.57</v>
      </c>
      <c r="U444" s="19">
        <v>16.399999999999999</v>
      </c>
      <c r="V444" s="19">
        <v>0.24</v>
      </c>
      <c r="W444" s="19">
        <v>65</v>
      </c>
      <c r="X444" s="93">
        <v>1692</v>
      </c>
      <c r="Y444">
        <f t="shared" si="19"/>
        <v>42.857142857142854</v>
      </c>
      <c r="Z444" t="b">
        <f>IF(N444/G444&gt;=Auswahlhilfe!$C$8,TRUE,FALSE)</f>
        <v>1</v>
      </c>
      <c r="AA444" t="b">
        <f>IF(K444&gt;Auswahlhilfe!$C$7,TRUE,FALSE)</f>
        <v>1</v>
      </c>
      <c r="AB444" t="b">
        <f>IF(Auswahlhilfe!$C$17=F444,TRUE,FALSE)</f>
        <v>1</v>
      </c>
      <c r="AC444" t="b">
        <f>IFERROR(IF(FIND("P2",PGOptionList!D444)&gt;0,TRUE),FALSE)</f>
        <v>0</v>
      </c>
      <c r="AD444" t="b">
        <f>IFERROR(IF(FIND("P1",PGOptionList!D444)&gt;0,TRUE),FALSE)</f>
        <v>1</v>
      </c>
      <c r="AE444" t="b">
        <f>IFERROR(IF(FIND("P0",PGOptionList!D444)&gt;0,TRUE),FALSE)</f>
        <v>0</v>
      </c>
      <c r="AF444" t="b">
        <f>IF(AND(Z444,AA444,AB444,AC444,IF(C444=Auswahlhilfe!$L$7,TRUE,FALSE)),D444,FALSE)</f>
        <v>0</v>
      </c>
      <c r="AG444" t="b">
        <f>IF(AND(Z444,AA444,AB444,AD444,IF(C444=Auswahlhilfe!$L$17,TRUE,FALSE)),D444,FALSE)</f>
        <v>0</v>
      </c>
      <c r="AH444" t="b">
        <f>IF(AND(Z444,AA444,AB444,AE444,IF(C444=Auswahlhilfe!$L$17,TRUE,FALSE)),D444,FALSE)</f>
        <v>0</v>
      </c>
      <c r="AI444" t="s">
        <v>4818</v>
      </c>
      <c r="AJ444" s="90" t="str">
        <f t="shared" si="20"/>
        <v>https://shop.oxni.ch/de/shop/motoren/planetengetriebe/tb-142-070-s2-p1</v>
      </c>
    </row>
    <row r="445" spans="2:36" x14ac:dyDescent="0.2">
      <c r="B445" s="78" t="str">
        <f t="shared" si="18"/>
        <v/>
      </c>
      <c r="C445" s="19" t="s">
        <v>54</v>
      </c>
      <c r="D445" s="19" t="s">
        <v>746</v>
      </c>
      <c r="E445" s="19">
        <v>130</v>
      </c>
      <c r="F445" s="19" t="s">
        <v>55</v>
      </c>
      <c r="G445" s="19">
        <v>70</v>
      </c>
      <c r="H445" s="19">
        <v>10</v>
      </c>
      <c r="I445" s="19">
        <v>50</v>
      </c>
      <c r="J445" s="19">
        <v>94</v>
      </c>
      <c r="K445" s="19">
        <v>555</v>
      </c>
      <c r="L445" s="19">
        <v>1665</v>
      </c>
      <c r="M445" s="19" t="s">
        <v>86</v>
      </c>
      <c r="N445" s="19">
        <v>3000</v>
      </c>
      <c r="O445" s="19">
        <v>6000</v>
      </c>
      <c r="P445" s="19">
        <v>9400</v>
      </c>
      <c r="Q445" s="19" t="s">
        <v>57</v>
      </c>
      <c r="R445" s="19">
        <v>4700</v>
      </c>
      <c r="S445" s="19">
        <v>20000</v>
      </c>
      <c r="T445" s="19">
        <v>2.57</v>
      </c>
      <c r="U445" s="19">
        <v>16.399999999999999</v>
      </c>
      <c r="V445" s="19">
        <v>0.24</v>
      </c>
      <c r="W445" s="19">
        <v>65</v>
      </c>
      <c r="X445" s="93">
        <v>1393</v>
      </c>
      <c r="Y445">
        <f t="shared" si="19"/>
        <v>42.857142857142854</v>
      </c>
      <c r="Z445" t="b">
        <f>IF(N445/G445&gt;=Auswahlhilfe!$C$8,TRUE,FALSE)</f>
        <v>1</v>
      </c>
      <c r="AA445" t="b">
        <f>IF(K445&gt;Auswahlhilfe!$C$7,TRUE,FALSE)</f>
        <v>1</v>
      </c>
      <c r="AB445" t="b">
        <f>IF(Auswahlhilfe!$C$17=F445,TRUE,FALSE)</f>
        <v>0</v>
      </c>
      <c r="AC445" t="b">
        <f>IFERROR(IF(FIND("P2",PGOptionList!D445)&gt;0,TRUE),FALSE)</f>
        <v>1</v>
      </c>
      <c r="AD445" t="b">
        <f>IFERROR(IF(FIND("P1",PGOptionList!D445)&gt;0,TRUE),FALSE)</f>
        <v>0</v>
      </c>
      <c r="AE445" t="b">
        <f>IFERROR(IF(FIND("P0",PGOptionList!D445)&gt;0,TRUE),FALSE)</f>
        <v>0</v>
      </c>
      <c r="AF445" t="b">
        <f>IF(AND(Z445,AA445,AB445,AC445,IF(C445=Auswahlhilfe!$L$7,TRUE,FALSE)),D445,FALSE)</f>
        <v>0</v>
      </c>
      <c r="AG445" t="b">
        <f>IF(AND(Z445,AA445,AB445,AD445,IF(C445=Auswahlhilfe!$L$17,TRUE,FALSE)),D445,FALSE)</f>
        <v>0</v>
      </c>
      <c r="AH445" t="b">
        <f>IF(AND(Z445,AA445,AB445,AE445,IF(C445=Auswahlhilfe!$L$17,TRUE,FALSE)),D445,FALSE)</f>
        <v>0</v>
      </c>
      <c r="AI445" t="s">
        <v>4817</v>
      </c>
      <c r="AJ445" s="90" t="str">
        <f t="shared" si="20"/>
        <v>mailto:info@oxni.ch?subject=Anfrage TB-142-070-S1-P2</v>
      </c>
    </row>
    <row r="446" spans="2:36" x14ac:dyDescent="0.2">
      <c r="B446" s="78" t="str">
        <f t="shared" si="18"/>
        <v/>
      </c>
      <c r="C446" s="19" t="s">
        <v>54</v>
      </c>
      <c r="D446" s="19" t="s">
        <v>747</v>
      </c>
      <c r="E446" s="19">
        <v>130</v>
      </c>
      <c r="F446" s="19" t="s">
        <v>58</v>
      </c>
      <c r="G446" s="19">
        <v>70</v>
      </c>
      <c r="H446" s="19">
        <v>10</v>
      </c>
      <c r="I446" s="19">
        <v>50</v>
      </c>
      <c r="J446" s="19">
        <v>94</v>
      </c>
      <c r="K446" s="19">
        <v>555</v>
      </c>
      <c r="L446" s="19">
        <v>1665</v>
      </c>
      <c r="M446" s="19" t="s">
        <v>86</v>
      </c>
      <c r="N446" s="19">
        <v>3000</v>
      </c>
      <c r="O446" s="19">
        <v>6000</v>
      </c>
      <c r="P446" s="19">
        <v>9400</v>
      </c>
      <c r="Q446" s="19" t="s">
        <v>57</v>
      </c>
      <c r="R446" s="19">
        <v>4700</v>
      </c>
      <c r="S446" s="19">
        <v>20000</v>
      </c>
      <c r="T446" s="19">
        <v>2.57</v>
      </c>
      <c r="U446" s="19">
        <v>16.399999999999999</v>
      </c>
      <c r="V446" s="19">
        <v>0.24</v>
      </c>
      <c r="W446" s="19">
        <v>65</v>
      </c>
      <c r="X446" s="93">
        <v>1393</v>
      </c>
      <c r="Y446">
        <f t="shared" si="19"/>
        <v>42.857142857142854</v>
      </c>
      <c r="Z446" t="b">
        <f>IF(N446/G446&gt;=Auswahlhilfe!$C$8,TRUE,FALSE)</f>
        <v>1</v>
      </c>
      <c r="AA446" t="b">
        <f>IF(K446&gt;Auswahlhilfe!$C$7,TRUE,FALSE)</f>
        <v>1</v>
      </c>
      <c r="AB446" t="b">
        <f>IF(Auswahlhilfe!$C$17=F446,TRUE,FALSE)</f>
        <v>1</v>
      </c>
      <c r="AC446" t="b">
        <f>IFERROR(IF(FIND("P2",PGOptionList!D446)&gt;0,TRUE),FALSE)</f>
        <v>1</v>
      </c>
      <c r="AD446" t="b">
        <f>IFERROR(IF(FIND("P1",PGOptionList!D446)&gt;0,TRUE),FALSE)</f>
        <v>0</v>
      </c>
      <c r="AE446" t="b">
        <f>IFERROR(IF(FIND("P0",PGOptionList!D446)&gt;0,TRUE),FALSE)</f>
        <v>0</v>
      </c>
      <c r="AF446" t="b">
        <f>IF(AND(Z446,AA446,AB446,AC446,IF(C446=Auswahlhilfe!$L$7,TRUE,FALSE)),D446,FALSE)</f>
        <v>0</v>
      </c>
      <c r="AG446" t="b">
        <f>IF(AND(Z446,AA446,AB446,AD446,IF(C446=Auswahlhilfe!$L$17,TRUE,FALSE)),D446,FALSE)</f>
        <v>0</v>
      </c>
      <c r="AH446" t="b">
        <f>IF(AND(Z446,AA446,AB446,AE446,IF(C446=Auswahlhilfe!$L$17,TRUE,FALSE)),D446,FALSE)</f>
        <v>0</v>
      </c>
      <c r="AI446" t="s">
        <v>4818</v>
      </c>
      <c r="AJ446" s="90" t="str">
        <f t="shared" si="20"/>
        <v>https://shop.oxni.ch/de/shop/motoren/planetengetriebe/tb-142-070-s2-p2</v>
      </c>
    </row>
    <row r="447" spans="2:36" x14ac:dyDescent="0.2">
      <c r="B447" s="78" t="str">
        <f t="shared" si="18"/>
        <v/>
      </c>
      <c r="C447" s="19" t="s">
        <v>54</v>
      </c>
      <c r="D447" s="19" t="s">
        <v>748</v>
      </c>
      <c r="E447" s="19">
        <v>130</v>
      </c>
      <c r="F447" s="19" t="s">
        <v>55</v>
      </c>
      <c r="G447" s="19">
        <v>60</v>
      </c>
      <c r="H447" s="19">
        <v>3</v>
      </c>
      <c r="I447" s="19">
        <v>50</v>
      </c>
      <c r="J447" s="19">
        <v>94</v>
      </c>
      <c r="K447" s="19">
        <v>600</v>
      </c>
      <c r="L447" s="19">
        <v>1800</v>
      </c>
      <c r="M447" s="19" t="s">
        <v>85</v>
      </c>
      <c r="N447" s="19">
        <v>3000</v>
      </c>
      <c r="O447" s="19">
        <v>6000</v>
      </c>
      <c r="P447" s="19">
        <v>9400</v>
      </c>
      <c r="Q447" s="19" t="s">
        <v>57</v>
      </c>
      <c r="R447" s="19">
        <v>4700</v>
      </c>
      <c r="S447" s="19">
        <v>20000</v>
      </c>
      <c r="T447" s="19">
        <v>2.57</v>
      </c>
      <c r="U447" s="19">
        <v>16.399999999999999</v>
      </c>
      <c r="V447" s="19">
        <v>0.24</v>
      </c>
      <c r="W447" s="19">
        <v>65</v>
      </c>
      <c r="X447" s="93"/>
      <c r="Y447">
        <f t="shared" si="19"/>
        <v>50</v>
      </c>
      <c r="Z447" t="b">
        <f>IF(N447/G447&gt;=Auswahlhilfe!$C$8,TRUE,FALSE)</f>
        <v>1</v>
      </c>
      <c r="AA447" t="b">
        <f>IF(K447&gt;Auswahlhilfe!$C$7,TRUE,FALSE)</f>
        <v>1</v>
      </c>
      <c r="AB447" t="b">
        <f>IF(Auswahlhilfe!$C$17=F447,TRUE,FALSE)</f>
        <v>0</v>
      </c>
      <c r="AC447" t="b">
        <f>IFERROR(IF(FIND("P2",PGOptionList!D447)&gt;0,TRUE),FALSE)</f>
        <v>0</v>
      </c>
      <c r="AD447" t="b">
        <f>IFERROR(IF(FIND("P1",PGOptionList!D447)&gt;0,TRUE),FALSE)</f>
        <v>0</v>
      </c>
      <c r="AE447" t="b">
        <f>IFERROR(IF(FIND("P0",PGOptionList!D447)&gt;0,TRUE),FALSE)</f>
        <v>1</v>
      </c>
      <c r="AF447" t="b">
        <f>IF(AND(Z447,AA447,AB447,AC447,IF(C447=Auswahlhilfe!$L$7,TRUE,FALSE)),D447,FALSE)</f>
        <v>0</v>
      </c>
      <c r="AG447" t="b">
        <f>IF(AND(Z447,AA447,AB447,AD447,IF(C447=Auswahlhilfe!$L$17,TRUE,FALSE)),D447,FALSE)</f>
        <v>0</v>
      </c>
      <c r="AH447" t="b">
        <f>IF(AND(Z447,AA447,AB447,AE447,IF(C447=Auswahlhilfe!$L$17,TRUE,FALSE)),D447,FALSE)</f>
        <v>0</v>
      </c>
      <c r="AI447" t="s">
        <v>4817</v>
      </c>
      <c r="AJ447" s="90" t="str">
        <f t="shared" si="20"/>
        <v>mailto:info@oxni.ch?subject=Anfrage TB-142-060-S1-P0</v>
      </c>
    </row>
    <row r="448" spans="2:36" x14ac:dyDescent="0.2">
      <c r="B448" s="78" t="str">
        <f t="shared" si="18"/>
        <v/>
      </c>
      <c r="C448" s="19" t="s">
        <v>54</v>
      </c>
      <c r="D448" s="19" t="s">
        <v>749</v>
      </c>
      <c r="E448" s="19">
        <v>130</v>
      </c>
      <c r="F448" s="19" t="s">
        <v>58</v>
      </c>
      <c r="G448" s="19">
        <v>60</v>
      </c>
      <c r="H448" s="19">
        <v>3</v>
      </c>
      <c r="I448" s="19">
        <v>50</v>
      </c>
      <c r="J448" s="19">
        <v>94</v>
      </c>
      <c r="K448" s="19">
        <v>600</v>
      </c>
      <c r="L448" s="19">
        <v>1800</v>
      </c>
      <c r="M448" s="19" t="s">
        <v>85</v>
      </c>
      <c r="N448" s="19">
        <v>3000</v>
      </c>
      <c r="O448" s="19">
        <v>6000</v>
      </c>
      <c r="P448" s="19">
        <v>9400</v>
      </c>
      <c r="Q448" s="19" t="s">
        <v>57</v>
      </c>
      <c r="R448" s="19">
        <v>4700</v>
      </c>
      <c r="S448" s="19">
        <v>20000</v>
      </c>
      <c r="T448" s="19">
        <v>2.57</v>
      </c>
      <c r="U448" s="19">
        <v>16.399999999999999</v>
      </c>
      <c r="V448" s="19">
        <v>0.24</v>
      </c>
      <c r="W448" s="19">
        <v>65</v>
      </c>
      <c r="X448" s="93"/>
      <c r="Y448">
        <f t="shared" si="19"/>
        <v>50</v>
      </c>
      <c r="Z448" t="b">
        <f>IF(N448/G448&gt;=Auswahlhilfe!$C$8,TRUE,FALSE)</f>
        <v>1</v>
      </c>
      <c r="AA448" t="b">
        <f>IF(K448&gt;Auswahlhilfe!$C$7,TRUE,FALSE)</f>
        <v>1</v>
      </c>
      <c r="AB448" t="b">
        <f>IF(Auswahlhilfe!$C$17=F448,TRUE,FALSE)</f>
        <v>1</v>
      </c>
      <c r="AC448" t="b">
        <f>IFERROR(IF(FIND("P2",PGOptionList!D448)&gt;0,TRUE),FALSE)</f>
        <v>0</v>
      </c>
      <c r="AD448" t="b">
        <f>IFERROR(IF(FIND("P1",PGOptionList!D448)&gt;0,TRUE),FALSE)</f>
        <v>0</v>
      </c>
      <c r="AE448" t="b">
        <f>IFERROR(IF(FIND("P0",PGOptionList!D448)&gt;0,TRUE),FALSE)</f>
        <v>1</v>
      </c>
      <c r="AF448" t="b">
        <f>IF(AND(Z448,AA448,AB448,AC448,IF(C448=Auswahlhilfe!$L$7,TRUE,FALSE)),D448,FALSE)</f>
        <v>0</v>
      </c>
      <c r="AG448" t="b">
        <f>IF(AND(Z448,AA448,AB448,AD448,IF(C448=Auswahlhilfe!$L$17,TRUE,FALSE)),D448,FALSE)</f>
        <v>0</v>
      </c>
      <c r="AH448" t="b">
        <f>IF(AND(Z448,AA448,AB448,AE448,IF(C448=Auswahlhilfe!$L$17,TRUE,FALSE)),D448,FALSE)</f>
        <v>0</v>
      </c>
      <c r="AI448" t="s">
        <v>4817</v>
      </c>
      <c r="AJ448" s="90" t="str">
        <f t="shared" si="20"/>
        <v>mailto:info@oxni.ch?subject=Anfrage TB-142-060-S2-P0</v>
      </c>
    </row>
    <row r="449" spans="2:36" x14ac:dyDescent="0.2">
      <c r="B449" s="78" t="str">
        <f t="shared" si="18"/>
        <v/>
      </c>
      <c r="C449" s="19" t="s">
        <v>54</v>
      </c>
      <c r="D449" s="19" t="s">
        <v>750</v>
      </c>
      <c r="E449" s="19">
        <v>130</v>
      </c>
      <c r="F449" s="19" t="s">
        <v>55</v>
      </c>
      <c r="G449" s="19">
        <v>60</v>
      </c>
      <c r="H449" s="19">
        <v>5</v>
      </c>
      <c r="I449" s="19">
        <v>50</v>
      </c>
      <c r="J449" s="19">
        <v>94</v>
      </c>
      <c r="K449" s="19">
        <v>600</v>
      </c>
      <c r="L449" s="19">
        <v>1800</v>
      </c>
      <c r="M449" s="19" t="s">
        <v>85</v>
      </c>
      <c r="N449" s="19">
        <v>3000</v>
      </c>
      <c r="O449" s="19">
        <v>6000</v>
      </c>
      <c r="P449" s="19">
        <v>9400</v>
      </c>
      <c r="Q449" s="19" t="s">
        <v>57</v>
      </c>
      <c r="R449" s="19">
        <v>4700</v>
      </c>
      <c r="S449" s="19">
        <v>20000</v>
      </c>
      <c r="T449" s="19">
        <v>2.57</v>
      </c>
      <c r="U449" s="19">
        <v>16.399999999999999</v>
      </c>
      <c r="V449" s="19">
        <v>0.24</v>
      </c>
      <c r="W449" s="19">
        <v>65</v>
      </c>
      <c r="X449" s="93">
        <v>1692</v>
      </c>
      <c r="Y449">
        <f t="shared" si="19"/>
        <v>50</v>
      </c>
      <c r="Z449" t="b">
        <f>IF(N449/G449&gt;=Auswahlhilfe!$C$8,TRUE,FALSE)</f>
        <v>1</v>
      </c>
      <c r="AA449" t="b">
        <f>IF(K449&gt;Auswahlhilfe!$C$7,TRUE,FALSE)</f>
        <v>1</v>
      </c>
      <c r="AB449" t="b">
        <f>IF(Auswahlhilfe!$C$17=F449,TRUE,FALSE)</f>
        <v>0</v>
      </c>
      <c r="AC449" t="b">
        <f>IFERROR(IF(FIND("P2",PGOptionList!D449)&gt;0,TRUE),FALSE)</f>
        <v>0</v>
      </c>
      <c r="AD449" t="b">
        <f>IFERROR(IF(FIND("P1",PGOptionList!D449)&gt;0,TRUE),FALSE)</f>
        <v>1</v>
      </c>
      <c r="AE449" t="b">
        <f>IFERROR(IF(FIND("P0",PGOptionList!D449)&gt;0,TRUE),FALSE)</f>
        <v>0</v>
      </c>
      <c r="AF449" t="b">
        <f>IF(AND(Z449,AA449,AB449,AC449,IF(C449=Auswahlhilfe!$L$7,TRUE,FALSE)),D449,FALSE)</f>
        <v>0</v>
      </c>
      <c r="AG449" t="b">
        <f>IF(AND(Z449,AA449,AB449,AD449,IF(C449=Auswahlhilfe!$L$17,TRUE,FALSE)),D449,FALSE)</f>
        <v>0</v>
      </c>
      <c r="AH449" t="b">
        <f>IF(AND(Z449,AA449,AB449,AE449,IF(C449=Auswahlhilfe!$L$17,TRUE,FALSE)),D449,FALSE)</f>
        <v>0</v>
      </c>
      <c r="AI449" t="s">
        <v>4817</v>
      </c>
      <c r="AJ449" s="90" t="str">
        <f t="shared" si="20"/>
        <v>mailto:info@oxni.ch?subject=Anfrage TB-142-060-S1-P1</v>
      </c>
    </row>
    <row r="450" spans="2:36" x14ac:dyDescent="0.2">
      <c r="B450" s="78" t="str">
        <f t="shared" si="18"/>
        <v/>
      </c>
      <c r="C450" s="19" t="s">
        <v>54</v>
      </c>
      <c r="D450" s="19" t="s">
        <v>751</v>
      </c>
      <c r="E450" s="19">
        <v>130</v>
      </c>
      <c r="F450" s="19" t="s">
        <v>58</v>
      </c>
      <c r="G450" s="19">
        <v>60</v>
      </c>
      <c r="H450" s="19">
        <v>5</v>
      </c>
      <c r="I450" s="19">
        <v>50</v>
      </c>
      <c r="J450" s="19">
        <v>94</v>
      </c>
      <c r="K450" s="19">
        <v>600</v>
      </c>
      <c r="L450" s="19">
        <v>1800</v>
      </c>
      <c r="M450" s="19" t="s">
        <v>85</v>
      </c>
      <c r="N450" s="19">
        <v>3000</v>
      </c>
      <c r="O450" s="19">
        <v>6000</v>
      </c>
      <c r="P450" s="19">
        <v>9400</v>
      </c>
      <c r="Q450" s="19" t="s">
        <v>57</v>
      </c>
      <c r="R450" s="19">
        <v>4700</v>
      </c>
      <c r="S450" s="19">
        <v>20000</v>
      </c>
      <c r="T450" s="19">
        <v>2.57</v>
      </c>
      <c r="U450" s="19">
        <v>16.399999999999999</v>
      </c>
      <c r="V450" s="19">
        <v>0.24</v>
      </c>
      <c r="W450" s="19">
        <v>65</v>
      </c>
      <c r="X450" s="93">
        <v>1692</v>
      </c>
      <c r="Y450">
        <f t="shared" si="19"/>
        <v>50</v>
      </c>
      <c r="Z450" t="b">
        <f>IF(N450/G450&gt;=Auswahlhilfe!$C$8,TRUE,FALSE)</f>
        <v>1</v>
      </c>
      <c r="AA450" t="b">
        <f>IF(K450&gt;Auswahlhilfe!$C$7,TRUE,FALSE)</f>
        <v>1</v>
      </c>
      <c r="AB450" t="b">
        <f>IF(Auswahlhilfe!$C$17=F450,TRUE,FALSE)</f>
        <v>1</v>
      </c>
      <c r="AC450" t="b">
        <f>IFERROR(IF(FIND("P2",PGOptionList!D450)&gt;0,TRUE),FALSE)</f>
        <v>0</v>
      </c>
      <c r="AD450" t="b">
        <f>IFERROR(IF(FIND("P1",PGOptionList!D450)&gt;0,TRUE),FALSE)</f>
        <v>1</v>
      </c>
      <c r="AE450" t="b">
        <f>IFERROR(IF(FIND("P0",PGOptionList!D450)&gt;0,TRUE),FALSE)</f>
        <v>0</v>
      </c>
      <c r="AF450" t="b">
        <f>IF(AND(Z450,AA450,AB450,AC450,IF(C450=Auswahlhilfe!$L$7,TRUE,FALSE)),D450,FALSE)</f>
        <v>0</v>
      </c>
      <c r="AG450" t="b">
        <f>IF(AND(Z450,AA450,AB450,AD450,IF(C450=Auswahlhilfe!$L$17,TRUE,FALSE)),D450,FALSE)</f>
        <v>0</v>
      </c>
      <c r="AH450" t="b">
        <f>IF(AND(Z450,AA450,AB450,AE450,IF(C450=Auswahlhilfe!$L$17,TRUE,FALSE)),D450,FALSE)</f>
        <v>0</v>
      </c>
      <c r="AI450" t="s">
        <v>4818</v>
      </c>
      <c r="AJ450" s="90" t="str">
        <f t="shared" si="20"/>
        <v>https://shop.oxni.ch/de/shop/motoren/planetengetriebe/tb-142-060-s2-p1</v>
      </c>
    </row>
    <row r="451" spans="2:36" x14ac:dyDescent="0.2">
      <c r="B451" s="78" t="str">
        <f t="shared" si="18"/>
        <v/>
      </c>
      <c r="C451" s="19" t="s">
        <v>54</v>
      </c>
      <c r="D451" s="19" t="s">
        <v>752</v>
      </c>
      <c r="E451" s="19">
        <v>130</v>
      </c>
      <c r="F451" s="19" t="s">
        <v>55</v>
      </c>
      <c r="G451" s="19">
        <v>60</v>
      </c>
      <c r="H451" s="19">
        <v>10</v>
      </c>
      <c r="I451" s="19">
        <v>50</v>
      </c>
      <c r="J451" s="19">
        <v>94</v>
      </c>
      <c r="K451" s="19">
        <v>600</v>
      </c>
      <c r="L451" s="19">
        <v>1800</v>
      </c>
      <c r="M451" s="19" t="s">
        <v>85</v>
      </c>
      <c r="N451" s="19">
        <v>3000</v>
      </c>
      <c r="O451" s="19">
        <v>6000</v>
      </c>
      <c r="P451" s="19">
        <v>9400</v>
      </c>
      <c r="Q451" s="19" t="s">
        <v>57</v>
      </c>
      <c r="R451" s="19">
        <v>4700</v>
      </c>
      <c r="S451" s="19">
        <v>20000</v>
      </c>
      <c r="T451" s="19">
        <v>2.57</v>
      </c>
      <c r="U451" s="19">
        <v>16.399999999999999</v>
      </c>
      <c r="V451" s="19">
        <v>0.24</v>
      </c>
      <c r="W451" s="19">
        <v>65</v>
      </c>
      <c r="X451" s="93">
        <v>1393</v>
      </c>
      <c r="Y451">
        <f t="shared" si="19"/>
        <v>50</v>
      </c>
      <c r="Z451" t="b">
        <f>IF(N451/G451&gt;=Auswahlhilfe!$C$8,TRUE,FALSE)</f>
        <v>1</v>
      </c>
      <c r="AA451" t="b">
        <f>IF(K451&gt;Auswahlhilfe!$C$7,TRUE,FALSE)</f>
        <v>1</v>
      </c>
      <c r="AB451" t="b">
        <f>IF(Auswahlhilfe!$C$17=F451,TRUE,FALSE)</f>
        <v>0</v>
      </c>
      <c r="AC451" t="b">
        <f>IFERROR(IF(FIND("P2",PGOptionList!D451)&gt;0,TRUE),FALSE)</f>
        <v>1</v>
      </c>
      <c r="AD451" t="b">
        <f>IFERROR(IF(FIND("P1",PGOptionList!D451)&gt;0,TRUE),FALSE)</f>
        <v>0</v>
      </c>
      <c r="AE451" t="b">
        <f>IFERROR(IF(FIND("P0",PGOptionList!D451)&gt;0,TRUE),FALSE)</f>
        <v>0</v>
      </c>
      <c r="AF451" t="b">
        <f>IF(AND(Z451,AA451,AB451,AC451,IF(C451=Auswahlhilfe!$L$7,TRUE,FALSE)),D451,FALSE)</f>
        <v>0</v>
      </c>
      <c r="AG451" t="b">
        <f>IF(AND(Z451,AA451,AB451,AD451,IF(C451=Auswahlhilfe!$L$17,TRUE,FALSE)),D451,FALSE)</f>
        <v>0</v>
      </c>
      <c r="AH451" t="b">
        <f>IF(AND(Z451,AA451,AB451,AE451,IF(C451=Auswahlhilfe!$L$17,TRUE,FALSE)),D451,FALSE)</f>
        <v>0</v>
      </c>
      <c r="AI451" t="s">
        <v>4817</v>
      </c>
      <c r="AJ451" s="90" t="str">
        <f t="shared" si="20"/>
        <v>mailto:info@oxni.ch?subject=Anfrage TB-142-060-S1-P2</v>
      </c>
    </row>
    <row r="452" spans="2:36" x14ac:dyDescent="0.2">
      <c r="B452" s="78" t="str">
        <f t="shared" si="18"/>
        <v/>
      </c>
      <c r="C452" s="19" t="s">
        <v>54</v>
      </c>
      <c r="D452" s="19" t="s">
        <v>753</v>
      </c>
      <c r="E452" s="19">
        <v>130</v>
      </c>
      <c r="F452" s="19" t="s">
        <v>58</v>
      </c>
      <c r="G452" s="19">
        <v>60</v>
      </c>
      <c r="H452" s="19">
        <v>10</v>
      </c>
      <c r="I452" s="19">
        <v>50</v>
      </c>
      <c r="J452" s="19">
        <v>94</v>
      </c>
      <c r="K452" s="19">
        <v>600</v>
      </c>
      <c r="L452" s="19">
        <v>1800</v>
      </c>
      <c r="M452" s="19" t="s">
        <v>85</v>
      </c>
      <c r="N452" s="19">
        <v>3000</v>
      </c>
      <c r="O452" s="19">
        <v>6000</v>
      </c>
      <c r="P452" s="19">
        <v>9400</v>
      </c>
      <c r="Q452" s="19" t="s">
        <v>57</v>
      </c>
      <c r="R452" s="19">
        <v>4700</v>
      </c>
      <c r="S452" s="19">
        <v>20000</v>
      </c>
      <c r="T452" s="19">
        <v>2.57</v>
      </c>
      <c r="U452" s="19">
        <v>16.399999999999999</v>
      </c>
      <c r="V452" s="19">
        <v>0.24</v>
      </c>
      <c r="W452" s="19">
        <v>65</v>
      </c>
      <c r="X452" s="93">
        <v>1393</v>
      </c>
      <c r="Y452">
        <f t="shared" si="19"/>
        <v>50</v>
      </c>
      <c r="Z452" t="b">
        <f>IF(N452/G452&gt;=Auswahlhilfe!$C$8,TRUE,FALSE)</f>
        <v>1</v>
      </c>
      <c r="AA452" t="b">
        <f>IF(K452&gt;Auswahlhilfe!$C$7,TRUE,FALSE)</f>
        <v>1</v>
      </c>
      <c r="AB452" t="b">
        <f>IF(Auswahlhilfe!$C$17=F452,TRUE,FALSE)</f>
        <v>1</v>
      </c>
      <c r="AC452" t="b">
        <f>IFERROR(IF(FIND("P2",PGOptionList!D452)&gt;0,TRUE),FALSE)</f>
        <v>1</v>
      </c>
      <c r="AD452" t="b">
        <f>IFERROR(IF(FIND("P1",PGOptionList!D452)&gt;0,TRUE),FALSE)</f>
        <v>0</v>
      </c>
      <c r="AE452" t="b">
        <f>IFERROR(IF(FIND("P0",PGOptionList!D452)&gt;0,TRUE),FALSE)</f>
        <v>0</v>
      </c>
      <c r="AF452" t="b">
        <f>IF(AND(Z452,AA452,AB452,AC452,IF(C452=Auswahlhilfe!$L$7,TRUE,FALSE)),D452,FALSE)</f>
        <v>0</v>
      </c>
      <c r="AG452" t="b">
        <f>IF(AND(Z452,AA452,AB452,AD452,IF(C452=Auswahlhilfe!$L$17,TRUE,FALSE)),D452,FALSE)</f>
        <v>0</v>
      </c>
      <c r="AH452" t="b">
        <f>IF(AND(Z452,AA452,AB452,AE452,IF(C452=Auswahlhilfe!$L$17,TRUE,FALSE)),D452,FALSE)</f>
        <v>0</v>
      </c>
      <c r="AI452" t="s">
        <v>4818</v>
      </c>
      <c r="AJ452" s="90" t="str">
        <f t="shared" si="20"/>
        <v>https://shop.oxni.ch/de/shop/motoren/planetengetriebe/tb-142-060-s2-p2</v>
      </c>
    </row>
    <row r="453" spans="2:36" x14ac:dyDescent="0.2">
      <c r="B453" s="78" t="str">
        <f t="shared" si="18"/>
        <v/>
      </c>
      <c r="C453" s="19" t="s">
        <v>54</v>
      </c>
      <c r="D453" s="19" t="s">
        <v>754</v>
      </c>
      <c r="E453" s="19">
        <v>130</v>
      </c>
      <c r="F453" s="19" t="s">
        <v>55</v>
      </c>
      <c r="G453" s="19">
        <v>50</v>
      </c>
      <c r="H453" s="19">
        <v>3</v>
      </c>
      <c r="I453" s="19">
        <v>50</v>
      </c>
      <c r="J453" s="19">
        <v>94</v>
      </c>
      <c r="K453" s="19">
        <v>650</v>
      </c>
      <c r="L453" s="19">
        <v>1950</v>
      </c>
      <c r="M453" s="19" t="s">
        <v>84</v>
      </c>
      <c r="N453" s="19">
        <v>3000</v>
      </c>
      <c r="O453" s="19">
        <v>6000</v>
      </c>
      <c r="P453" s="19">
        <v>9400</v>
      </c>
      <c r="Q453" s="19" t="s">
        <v>57</v>
      </c>
      <c r="R453" s="19">
        <v>4700</v>
      </c>
      <c r="S453" s="19">
        <v>20000</v>
      </c>
      <c r="T453" s="19">
        <v>2.57</v>
      </c>
      <c r="U453" s="19">
        <v>16.399999999999999</v>
      </c>
      <c r="V453" s="19">
        <v>0.24</v>
      </c>
      <c r="W453" s="19">
        <v>65</v>
      </c>
      <c r="X453" s="93"/>
      <c r="Y453">
        <f t="shared" si="19"/>
        <v>60</v>
      </c>
      <c r="Z453" t="b">
        <f>IF(N453/G453&gt;=Auswahlhilfe!$C$8,TRUE,FALSE)</f>
        <v>1</v>
      </c>
      <c r="AA453" t="b">
        <f>IF(K453&gt;Auswahlhilfe!$C$7,TRUE,FALSE)</f>
        <v>1</v>
      </c>
      <c r="AB453" t="b">
        <f>IF(Auswahlhilfe!$C$17=F453,TRUE,FALSE)</f>
        <v>0</v>
      </c>
      <c r="AC453" t="b">
        <f>IFERROR(IF(FIND("P2",PGOptionList!D453)&gt;0,TRUE),FALSE)</f>
        <v>0</v>
      </c>
      <c r="AD453" t="b">
        <f>IFERROR(IF(FIND("P1",PGOptionList!D453)&gt;0,TRUE),FALSE)</f>
        <v>0</v>
      </c>
      <c r="AE453" t="b">
        <f>IFERROR(IF(FIND("P0",PGOptionList!D453)&gt;0,TRUE),FALSE)</f>
        <v>1</v>
      </c>
      <c r="AF453" t="b">
        <f>IF(AND(Z453,AA453,AB453,AC453,IF(C453=Auswahlhilfe!$L$7,TRUE,FALSE)),D453,FALSE)</f>
        <v>0</v>
      </c>
      <c r="AG453" t="b">
        <f>IF(AND(Z453,AA453,AB453,AD453,IF(C453=Auswahlhilfe!$L$17,TRUE,FALSE)),D453,FALSE)</f>
        <v>0</v>
      </c>
      <c r="AH453" t="b">
        <f>IF(AND(Z453,AA453,AB453,AE453,IF(C453=Auswahlhilfe!$L$17,TRUE,FALSE)),D453,FALSE)</f>
        <v>0</v>
      </c>
      <c r="AI453" t="s">
        <v>4817</v>
      </c>
      <c r="AJ453" s="90" t="str">
        <f t="shared" si="20"/>
        <v>mailto:info@oxni.ch?subject=Anfrage TB-142-050-S1-P0</v>
      </c>
    </row>
    <row r="454" spans="2:36" x14ac:dyDescent="0.2">
      <c r="B454" s="78" t="str">
        <f t="shared" si="18"/>
        <v/>
      </c>
      <c r="C454" s="19" t="s">
        <v>54</v>
      </c>
      <c r="D454" s="19" t="s">
        <v>755</v>
      </c>
      <c r="E454" s="19">
        <v>130</v>
      </c>
      <c r="F454" s="19" t="s">
        <v>58</v>
      </c>
      <c r="G454" s="19">
        <v>50</v>
      </c>
      <c r="H454" s="19">
        <v>3</v>
      </c>
      <c r="I454" s="19">
        <v>50</v>
      </c>
      <c r="J454" s="19">
        <v>94</v>
      </c>
      <c r="K454" s="19">
        <v>650</v>
      </c>
      <c r="L454" s="19">
        <v>1950</v>
      </c>
      <c r="M454" s="19" t="s">
        <v>84</v>
      </c>
      <c r="N454" s="19">
        <v>3000</v>
      </c>
      <c r="O454" s="19">
        <v>6000</v>
      </c>
      <c r="P454" s="19">
        <v>9400</v>
      </c>
      <c r="Q454" s="19" t="s">
        <v>57</v>
      </c>
      <c r="R454" s="19">
        <v>4700</v>
      </c>
      <c r="S454" s="19">
        <v>20000</v>
      </c>
      <c r="T454" s="19">
        <v>2.57</v>
      </c>
      <c r="U454" s="19">
        <v>16.399999999999999</v>
      </c>
      <c r="V454" s="19">
        <v>0.24</v>
      </c>
      <c r="W454" s="19">
        <v>65</v>
      </c>
      <c r="X454" s="93"/>
      <c r="Y454">
        <f t="shared" si="19"/>
        <v>60</v>
      </c>
      <c r="Z454" t="b">
        <f>IF(N454/G454&gt;=Auswahlhilfe!$C$8,TRUE,FALSE)</f>
        <v>1</v>
      </c>
      <c r="AA454" t="b">
        <f>IF(K454&gt;Auswahlhilfe!$C$7,TRUE,FALSE)</f>
        <v>1</v>
      </c>
      <c r="AB454" t="b">
        <f>IF(Auswahlhilfe!$C$17=F454,TRUE,FALSE)</f>
        <v>1</v>
      </c>
      <c r="AC454" t="b">
        <f>IFERROR(IF(FIND("P2",PGOptionList!D454)&gt;0,TRUE),FALSE)</f>
        <v>0</v>
      </c>
      <c r="AD454" t="b">
        <f>IFERROR(IF(FIND("P1",PGOptionList!D454)&gt;0,TRUE),FALSE)</f>
        <v>0</v>
      </c>
      <c r="AE454" t="b">
        <f>IFERROR(IF(FIND("P0",PGOptionList!D454)&gt;0,TRUE),FALSE)</f>
        <v>1</v>
      </c>
      <c r="AF454" t="b">
        <f>IF(AND(Z454,AA454,AB454,AC454,IF(C454=Auswahlhilfe!$L$7,TRUE,FALSE)),D454,FALSE)</f>
        <v>0</v>
      </c>
      <c r="AG454" t="b">
        <f>IF(AND(Z454,AA454,AB454,AD454,IF(C454=Auswahlhilfe!$L$17,TRUE,FALSE)),D454,FALSE)</f>
        <v>0</v>
      </c>
      <c r="AH454" t="b">
        <f>IF(AND(Z454,AA454,AB454,AE454,IF(C454=Auswahlhilfe!$L$17,TRUE,FALSE)),D454,FALSE)</f>
        <v>0</v>
      </c>
      <c r="AI454" t="s">
        <v>4817</v>
      </c>
      <c r="AJ454" s="90" t="str">
        <f t="shared" si="20"/>
        <v>mailto:info@oxni.ch?subject=Anfrage TB-142-050-S2-P0</v>
      </c>
    </row>
    <row r="455" spans="2:36" x14ac:dyDescent="0.2">
      <c r="B455" s="78" t="str">
        <f t="shared" si="18"/>
        <v/>
      </c>
      <c r="C455" s="19" t="s">
        <v>54</v>
      </c>
      <c r="D455" s="19" t="s">
        <v>756</v>
      </c>
      <c r="E455" s="19">
        <v>130</v>
      </c>
      <c r="F455" s="19" t="s">
        <v>55</v>
      </c>
      <c r="G455" s="19">
        <v>50</v>
      </c>
      <c r="H455" s="19">
        <v>5</v>
      </c>
      <c r="I455" s="19">
        <v>50</v>
      </c>
      <c r="J455" s="19">
        <v>94</v>
      </c>
      <c r="K455" s="19">
        <v>650</v>
      </c>
      <c r="L455" s="19">
        <v>1950</v>
      </c>
      <c r="M455" s="19" t="s">
        <v>84</v>
      </c>
      <c r="N455" s="19">
        <v>3000</v>
      </c>
      <c r="O455" s="19">
        <v>6000</v>
      </c>
      <c r="P455" s="19">
        <v>9400</v>
      </c>
      <c r="Q455" s="19" t="s">
        <v>57</v>
      </c>
      <c r="R455" s="19">
        <v>4700</v>
      </c>
      <c r="S455" s="19">
        <v>20000</v>
      </c>
      <c r="T455" s="19">
        <v>2.57</v>
      </c>
      <c r="U455" s="19">
        <v>16.399999999999999</v>
      </c>
      <c r="V455" s="19">
        <v>0.24</v>
      </c>
      <c r="W455" s="19">
        <v>65</v>
      </c>
      <c r="X455" s="93">
        <v>1692</v>
      </c>
      <c r="Y455">
        <f t="shared" si="19"/>
        <v>60</v>
      </c>
      <c r="Z455" t="b">
        <f>IF(N455/G455&gt;=Auswahlhilfe!$C$8,TRUE,FALSE)</f>
        <v>1</v>
      </c>
      <c r="AA455" t="b">
        <f>IF(K455&gt;Auswahlhilfe!$C$7,TRUE,FALSE)</f>
        <v>1</v>
      </c>
      <c r="AB455" t="b">
        <f>IF(Auswahlhilfe!$C$17=F455,TRUE,FALSE)</f>
        <v>0</v>
      </c>
      <c r="AC455" t="b">
        <f>IFERROR(IF(FIND("P2",PGOptionList!D455)&gt;0,TRUE),FALSE)</f>
        <v>0</v>
      </c>
      <c r="AD455" t="b">
        <f>IFERROR(IF(FIND("P1",PGOptionList!D455)&gt;0,TRUE),FALSE)</f>
        <v>1</v>
      </c>
      <c r="AE455" t="b">
        <f>IFERROR(IF(FIND("P0",PGOptionList!D455)&gt;0,TRUE),FALSE)</f>
        <v>0</v>
      </c>
      <c r="AF455" t="b">
        <f>IF(AND(Z455,AA455,AB455,AC455,IF(C455=Auswahlhilfe!$L$7,TRUE,FALSE)),D455,FALSE)</f>
        <v>0</v>
      </c>
      <c r="AG455" t="b">
        <f>IF(AND(Z455,AA455,AB455,AD455,IF(C455=Auswahlhilfe!$L$17,TRUE,FALSE)),D455,FALSE)</f>
        <v>0</v>
      </c>
      <c r="AH455" t="b">
        <f>IF(AND(Z455,AA455,AB455,AE455,IF(C455=Auswahlhilfe!$L$17,TRUE,FALSE)),D455,FALSE)</f>
        <v>0</v>
      </c>
      <c r="AI455" t="s">
        <v>4817</v>
      </c>
      <c r="AJ455" s="90" t="str">
        <f t="shared" si="20"/>
        <v>mailto:info@oxni.ch?subject=Anfrage TB-142-050-S1-P1</v>
      </c>
    </row>
    <row r="456" spans="2:36" x14ac:dyDescent="0.2">
      <c r="B456" s="78" t="str">
        <f t="shared" si="18"/>
        <v/>
      </c>
      <c r="C456" s="19" t="s">
        <v>54</v>
      </c>
      <c r="D456" s="19" t="s">
        <v>757</v>
      </c>
      <c r="E456" s="19">
        <v>130</v>
      </c>
      <c r="F456" s="19" t="s">
        <v>58</v>
      </c>
      <c r="G456" s="19">
        <v>50</v>
      </c>
      <c r="H456" s="19">
        <v>5</v>
      </c>
      <c r="I456" s="19">
        <v>50</v>
      </c>
      <c r="J456" s="19">
        <v>94</v>
      </c>
      <c r="K456" s="19">
        <v>650</v>
      </c>
      <c r="L456" s="19">
        <v>1950</v>
      </c>
      <c r="M456" s="19" t="s">
        <v>84</v>
      </c>
      <c r="N456" s="19">
        <v>3000</v>
      </c>
      <c r="O456" s="19">
        <v>6000</v>
      </c>
      <c r="P456" s="19">
        <v>9400</v>
      </c>
      <c r="Q456" s="19" t="s">
        <v>57</v>
      </c>
      <c r="R456" s="19">
        <v>4700</v>
      </c>
      <c r="S456" s="19">
        <v>20000</v>
      </c>
      <c r="T456" s="19">
        <v>2.57</v>
      </c>
      <c r="U456" s="19">
        <v>16.399999999999999</v>
      </c>
      <c r="V456" s="19">
        <v>0.24</v>
      </c>
      <c r="W456" s="19">
        <v>65</v>
      </c>
      <c r="X456" s="93">
        <v>1692</v>
      </c>
      <c r="Y456">
        <f t="shared" si="19"/>
        <v>60</v>
      </c>
      <c r="Z456" t="b">
        <f>IF(N456/G456&gt;=Auswahlhilfe!$C$8,TRUE,FALSE)</f>
        <v>1</v>
      </c>
      <c r="AA456" t="b">
        <f>IF(K456&gt;Auswahlhilfe!$C$7,TRUE,FALSE)</f>
        <v>1</v>
      </c>
      <c r="AB456" t="b">
        <f>IF(Auswahlhilfe!$C$17=F456,TRUE,FALSE)</f>
        <v>1</v>
      </c>
      <c r="AC456" t="b">
        <f>IFERROR(IF(FIND("P2",PGOptionList!D456)&gt;0,TRUE),FALSE)</f>
        <v>0</v>
      </c>
      <c r="AD456" t="b">
        <f>IFERROR(IF(FIND("P1",PGOptionList!D456)&gt;0,TRUE),FALSE)</f>
        <v>1</v>
      </c>
      <c r="AE456" t="b">
        <f>IFERROR(IF(FIND("P0",PGOptionList!D456)&gt;0,TRUE),FALSE)</f>
        <v>0</v>
      </c>
      <c r="AF456" t="b">
        <f>IF(AND(Z456,AA456,AB456,AC456,IF(C456=Auswahlhilfe!$L$7,TRUE,FALSE)),D456,FALSE)</f>
        <v>0</v>
      </c>
      <c r="AG456" t="b">
        <f>IF(AND(Z456,AA456,AB456,AD456,IF(C456=Auswahlhilfe!$L$17,TRUE,FALSE)),D456,FALSE)</f>
        <v>0</v>
      </c>
      <c r="AH456" t="b">
        <f>IF(AND(Z456,AA456,AB456,AE456,IF(C456=Auswahlhilfe!$L$17,TRUE,FALSE)),D456,FALSE)</f>
        <v>0</v>
      </c>
      <c r="AI456" t="s">
        <v>4818</v>
      </c>
      <c r="AJ456" s="90" t="str">
        <f t="shared" si="20"/>
        <v>https://shop.oxni.ch/de/shop/motoren/planetengetriebe/tb-142-050-s2-p1</v>
      </c>
    </row>
    <row r="457" spans="2:36" x14ac:dyDescent="0.2">
      <c r="B457" s="78" t="str">
        <f t="shared" si="18"/>
        <v/>
      </c>
      <c r="C457" s="19" t="s">
        <v>54</v>
      </c>
      <c r="D457" s="19" t="s">
        <v>758</v>
      </c>
      <c r="E457" s="19">
        <v>130</v>
      </c>
      <c r="F457" s="19" t="s">
        <v>55</v>
      </c>
      <c r="G457" s="19">
        <v>50</v>
      </c>
      <c r="H457" s="19">
        <v>10</v>
      </c>
      <c r="I457" s="19">
        <v>50</v>
      </c>
      <c r="J457" s="19">
        <v>94</v>
      </c>
      <c r="K457" s="19">
        <v>650</v>
      </c>
      <c r="L457" s="19">
        <v>1950</v>
      </c>
      <c r="M457" s="19" t="s">
        <v>84</v>
      </c>
      <c r="N457" s="19">
        <v>3000</v>
      </c>
      <c r="O457" s="19">
        <v>6000</v>
      </c>
      <c r="P457" s="19">
        <v>9400</v>
      </c>
      <c r="Q457" s="19" t="s">
        <v>57</v>
      </c>
      <c r="R457" s="19">
        <v>4700</v>
      </c>
      <c r="S457" s="19">
        <v>20000</v>
      </c>
      <c r="T457" s="19">
        <v>2.57</v>
      </c>
      <c r="U457" s="19">
        <v>16.399999999999999</v>
      </c>
      <c r="V457" s="19">
        <v>0.24</v>
      </c>
      <c r="W457" s="19">
        <v>65</v>
      </c>
      <c r="X457" s="93">
        <v>1393</v>
      </c>
      <c r="Y457">
        <f t="shared" si="19"/>
        <v>60</v>
      </c>
      <c r="Z457" t="b">
        <f>IF(N457/G457&gt;=Auswahlhilfe!$C$8,TRUE,FALSE)</f>
        <v>1</v>
      </c>
      <c r="AA457" t="b">
        <f>IF(K457&gt;Auswahlhilfe!$C$7,TRUE,FALSE)</f>
        <v>1</v>
      </c>
      <c r="AB457" t="b">
        <f>IF(Auswahlhilfe!$C$17=F457,TRUE,FALSE)</f>
        <v>0</v>
      </c>
      <c r="AC457" t="b">
        <f>IFERROR(IF(FIND("P2",PGOptionList!D457)&gt;0,TRUE),FALSE)</f>
        <v>1</v>
      </c>
      <c r="AD457" t="b">
        <f>IFERROR(IF(FIND("P1",PGOptionList!D457)&gt;0,TRUE),FALSE)</f>
        <v>0</v>
      </c>
      <c r="AE457" t="b">
        <f>IFERROR(IF(FIND("P0",PGOptionList!D457)&gt;0,TRUE),FALSE)</f>
        <v>0</v>
      </c>
      <c r="AF457" t="b">
        <f>IF(AND(Z457,AA457,AB457,AC457,IF(C457=Auswahlhilfe!$L$7,TRUE,FALSE)),D457,FALSE)</f>
        <v>0</v>
      </c>
      <c r="AG457" t="b">
        <f>IF(AND(Z457,AA457,AB457,AD457,IF(C457=Auswahlhilfe!$L$17,TRUE,FALSE)),D457,FALSE)</f>
        <v>0</v>
      </c>
      <c r="AH457" t="b">
        <f>IF(AND(Z457,AA457,AB457,AE457,IF(C457=Auswahlhilfe!$L$17,TRUE,FALSE)),D457,FALSE)</f>
        <v>0</v>
      </c>
      <c r="AI457" t="s">
        <v>4817</v>
      </c>
      <c r="AJ457" s="90" t="str">
        <f t="shared" si="20"/>
        <v>mailto:info@oxni.ch?subject=Anfrage TB-142-050-S1-P2</v>
      </c>
    </row>
    <row r="458" spans="2:36" x14ac:dyDescent="0.2">
      <c r="B458" s="78" t="str">
        <f t="shared" ref="B458:B521" si="21">IF(AF458=D458,"Economy",IF(AG458=D458,"Standard",IF(AH458=D458,"Präzision","")))</f>
        <v/>
      </c>
      <c r="C458" s="19" t="s">
        <v>54</v>
      </c>
      <c r="D458" s="19" t="s">
        <v>759</v>
      </c>
      <c r="E458" s="19">
        <v>130</v>
      </c>
      <c r="F458" s="19" t="s">
        <v>58</v>
      </c>
      <c r="G458" s="19">
        <v>50</v>
      </c>
      <c r="H458" s="19">
        <v>10</v>
      </c>
      <c r="I458" s="19">
        <v>50</v>
      </c>
      <c r="J458" s="19">
        <v>94</v>
      </c>
      <c r="K458" s="19">
        <v>650</v>
      </c>
      <c r="L458" s="19">
        <v>1950</v>
      </c>
      <c r="M458" s="19" t="s">
        <v>84</v>
      </c>
      <c r="N458" s="19">
        <v>3000</v>
      </c>
      <c r="O458" s="19">
        <v>6000</v>
      </c>
      <c r="P458" s="19">
        <v>9400</v>
      </c>
      <c r="Q458" s="19" t="s">
        <v>57</v>
      </c>
      <c r="R458" s="19">
        <v>4700</v>
      </c>
      <c r="S458" s="19">
        <v>20000</v>
      </c>
      <c r="T458" s="19">
        <v>2.57</v>
      </c>
      <c r="U458" s="19">
        <v>16.399999999999999</v>
      </c>
      <c r="V458" s="19">
        <v>0.24</v>
      </c>
      <c r="W458" s="19">
        <v>65</v>
      </c>
      <c r="X458" s="93">
        <v>1393</v>
      </c>
      <c r="Y458">
        <f t="shared" ref="Y458:Y521" si="22">N458/G458</f>
        <v>60</v>
      </c>
      <c r="Z458" t="b">
        <f>IF(N458/G458&gt;=Auswahlhilfe!$C$8,TRUE,FALSE)</f>
        <v>1</v>
      </c>
      <c r="AA458" t="b">
        <f>IF(K458&gt;Auswahlhilfe!$C$7,TRUE,FALSE)</f>
        <v>1</v>
      </c>
      <c r="AB458" t="b">
        <f>IF(Auswahlhilfe!$C$17=F458,TRUE,FALSE)</f>
        <v>1</v>
      </c>
      <c r="AC458" t="b">
        <f>IFERROR(IF(FIND("P2",PGOptionList!D458)&gt;0,TRUE),FALSE)</f>
        <v>1</v>
      </c>
      <c r="AD458" t="b">
        <f>IFERROR(IF(FIND("P1",PGOptionList!D458)&gt;0,TRUE),FALSE)</f>
        <v>0</v>
      </c>
      <c r="AE458" t="b">
        <f>IFERROR(IF(FIND("P0",PGOptionList!D458)&gt;0,TRUE),FALSE)</f>
        <v>0</v>
      </c>
      <c r="AF458" t="b">
        <f>IF(AND(Z458,AA458,AB458,AC458,IF(C458=Auswahlhilfe!$L$7,TRUE,FALSE)),D458,FALSE)</f>
        <v>0</v>
      </c>
      <c r="AG458" t="b">
        <f>IF(AND(Z458,AA458,AB458,AD458,IF(C458=Auswahlhilfe!$L$17,TRUE,FALSE)),D458,FALSE)</f>
        <v>0</v>
      </c>
      <c r="AH458" t="b">
        <f>IF(AND(Z458,AA458,AB458,AE458,IF(C458=Auswahlhilfe!$L$17,TRUE,FALSE)),D458,FALSE)</f>
        <v>0</v>
      </c>
      <c r="AI458" t="s">
        <v>4818</v>
      </c>
      <c r="AJ458" s="90" t="str">
        <f t="shared" ref="AJ458:AJ521" si="23">IF(AI458="ja",HYPERLINK(_xlfn.CONCAT("https://shop.oxni.ch/de/shop/motoren/planetengetriebe/",LOWER(D458))),_xlfn.CONCAT("mailto:info@oxni.ch?subject=Anfrage ",D458))</f>
        <v>https://shop.oxni.ch/de/shop/motoren/planetengetriebe/tb-142-050-s2-p2</v>
      </c>
    </row>
    <row r="459" spans="2:36" x14ac:dyDescent="0.2">
      <c r="B459" s="78" t="str">
        <f t="shared" si="21"/>
        <v/>
      </c>
      <c r="C459" s="19" t="s">
        <v>54</v>
      </c>
      <c r="D459" s="19" t="s">
        <v>760</v>
      </c>
      <c r="E459" s="19">
        <v>130</v>
      </c>
      <c r="F459" s="19" t="s">
        <v>55</v>
      </c>
      <c r="G459" s="19">
        <v>40</v>
      </c>
      <c r="H459" s="19">
        <v>3</v>
      </c>
      <c r="I459" s="19">
        <v>50</v>
      </c>
      <c r="J459" s="19">
        <v>94</v>
      </c>
      <c r="K459" s="19">
        <v>500</v>
      </c>
      <c r="L459" s="19">
        <v>1500</v>
      </c>
      <c r="M459" s="19" t="s">
        <v>87</v>
      </c>
      <c r="N459" s="19">
        <v>3000</v>
      </c>
      <c r="O459" s="19">
        <v>6000</v>
      </c>
      <c r="P459" s="19">
        <v>9400</v>
      </c>
      <c r="Q459" s="19" t="s">
        <v>57</v>
      </c>
      <c r="R459" s="19">
        <v>4700</v>
      </c>
      <c r="S459" s="19">
        <v>20000</v>
      </c>
      <c r="T459" s="19">
        <v>2.71</v>
      </c>
      <c r="U459" s="19">
        <v>16.399999999999999</v>
      </c>
      <c r="V459" s="19">
        <v>0.24</v>
      </c>
      <c r="W459" s="19">
        <v>65</v>
      </c>
      <c r="X459" s="93"/>
      <c r="Y459">
        <f t="shared" si="22"/>
        <v>75</v>
      </c>
      <c r="Z459" t="b">
        <f>IF(N459/G459&gt;=Auswahlhilfe!$C$8,TRUE,FALSE)</f>
        <v>1</v>
      </c>
      <c r="AA459" t="b">
        <f>IF(K459&gt;Auswahlhilfe!$C$7,TRUE,FALSE)</f>
        <v>1</v>
      </c>
      <c r="AB459" t="b">
        <f>IF(Auswahlhilfe!$C$17=F459,TRUE,FALSE)</f>
        <v>0</v>
      </c>
      <c r="AC459" t="b">
        <f>IFERROR(IF(FIND("P2",PGOptionList!D459)&gt;0,TRUE),FALSE)</f>
        <v>0</v>
      </c>
      <c r="AD459" t="b">
        <f>IFERROR(IF(FIND("P1",PGOptionList!D459)&gt;0,TRUE),FALSE)</f>
        <v>0</v>
      </c>
      <c r="AE459" t="b">
        <f>IFERROR(IF(FIND("P0",PGOptionList!D459)&gt;0,TRUE),FALSE)</f>
        <v>1</v>
      </c>
      <c r="AF459" t="b">
        <f>IF(AND(Z459,AA459,AB459,AC459,IF(C459=Auswahlhilfe!$L$7,TRUE,FALSE)),D459,FALSE)</f>
        <v>0</v>
      </c>
      <c r="AG459" t="b">
        <f>IF(AND(Z459,AA459,AB459,AD459,IF(C459=Auswahlhilfe!$L$17,TRUE,FALSE)),D459,FALSE)</f>
        <v>0</v>
      </c>
      <c r="AH459" t="b">
        <f>IF(AND(Z459,AA459,AB459,AE459,IF(C459=Auswahlhilfe!$L$17,TRUE,FALSE)),D459,FALSE)</f>
        <v>0</v>
      </c>
      <c r="AI459" t="s">
        <v>4817</v>
      </c>
      <c r="AJ459" s="90" t="str">
        <f t="shared" si="23"/>
        <v>mailto:info@oxni.ch?subject=Anfrage TB-142-040-S1-P0</v>
      </c>
    </row>
    <row r="460" spans="2:36" x14ac:dyDescent="0.2">
      <c r="B460" s="78" t="str">
        <f t="shared" si="21"/>
        <v/>
      </c>
      <c r="C460" s="19" t="s">
        <v>54</v>
      </c>
      <c r="D460" s="19" t="s">
        <v>761</v>
      </c>
      <c r="E460" s="19">
        <v>130</v>
      </c>
      <c r="F460" s="19" t="s">
        <v>58</v>
      </c>
      <c r="G460" s="19">
        <v>40</v>
      </c>
      <c r="H460" s="19">
        <v>3</v>
      </c>
      <c r="I460" s="19">
        <v>50</v>
      </c>
      <c r="J460" s="19">
        <v>94</v>
      </c>
      <c r="K460" s="19">
        <v>500</v>
      </c>
      <c r="L460" s="19">
        <v>1500</v>
      </c>
      <c r="M460" s="19" t="s">
        <v>87</v>
      </c>
      <c r="N460" s="19">
        <v>3000</v>
      </c>
      <c r="O460" s="19">
        <v>6000</v>
      </c>
      <c r="P460" s="19">
        <v>9400</v>
      </c>
      <c r="Q460" s="19" t="s">
        <v>57</v>
      </c>
      <c r="R460" s="19">
        <v>4700</v>
      </c>
      <c r="S460" s="19">
        <v>20000</v>
      </c>
      <c r="T460" s="19">
        <v>2.71</v>
      </c>
      <c r="U460" s="19">
        <v>16.399999999999999</v>
      </c>
      <c r="V460" s="19">
        <v>0.24</v>
      </c>
      <c r="W460" s="19">
        <v>65</v>
      </c>
      <c r="X460" s="93"/>
      <c r="Y460">
        <f t="shared" si="22"/>
        <v>75</v>
      </c>
      <c r="Z460" t="b">
        <f>IF(N460/G460&gt;=Auswahlhilfe!$C$8,TRUE,FALSE)</f>
        <v>1</v>
      </c>
      <c r="AA460" t="b">
        <f>IF(K460&gt;Auswahlhilfe!$C$7,TRUE,FALSE)</f>
        <v>1</v>
      </c>
      <c r="AB460" t="b">
        <f>IF(Auswahlhilfe!$C$17=F460,TRUE,FALSE)</f>
        <v>1</v>
      </c>
      <c r="AC460" t="b">
        <f>IFERROR(IF(FIND("P2",PGOptionList!D460)&gt;0,TRUE),FALSE)</f>
        <v>0</v>
      </c>
      <c r="AD460" t="b">
        <f>IFERROR(IF(FIND("P1",PGOptionList!D460)&gt;0,TRUE),FALSE)</f>
        <v>0</v>
      </c>
      <c r="AE460" t="b">
        <f>IFERROR(IF(FIND("P0",PGOptionList!D460)&gt;0,TRUE),FALSE)</f>
        <v>1</v>
      </c>
      <c r="AF460" t="b">
        <f>IF(AND(Z460,AA460,AB460,AC460,IF(C460=Auswahlhilfe!$L$7,TRUE,FALSE)),D460,FALSE)</f>
        <v>0</v>
      </c>
      <c r="AG460" t="b">
        <f>IF(AND(Z460,AA460,AB460,AD460,IF(C460=Auswahlhilfe!$L$17,TRUE,FALSE)),D460,FALSE)</f>
        <v>0</v>
      </c>
      <c r="AH460" t="b">
        <f>IF(AND(Z460,AA460,AB460,AE460,IF(C460=Auswahlhilfe!$L$17,TRUE,FALSE)),D460,FALSE)</f>
        <v>0</v>
      </c>
      <c r="AI460" t="s">
        <v>4817</v>
      </c>
      <c r="AJ460" s="90" t="str">
        <f t="shared" si="23"/>
        <v>mailto:info@oxni.ch?subject=Anfrage TB-142-040-S2-P0</v>
      </c>
    </row>
    <row r="461" spans="2:36" x14ac:dyDescent="0.2">
      <c r="B461" s="78" t="str">
        <f t="shared" si="21"/>
        <v/>
      </c>
      <c r="C461" s="19" t="s">
        <v>54</v>
      </c>
      <c r="D461" s="19" t="s">
        <v>762</v>
      </c>
      <c r="E461" s="19">
        <v>130</v>
      </c>
      <c r="F461" s="19" t="s">
        <v>55</v>
      </c>
      <c r="G461" s="19">
        <v>40</v>
      </c>
      <c r="H461" s="19">
        <v>5</v>
      </c>
      <c r="I461" s="19">
        <v>50</v>
      </c>
      <c r="J461" s="19">
        <v>94</v>
      </c>
      <c r="K461" s="19">
        <v>500</v>
      </c>
      <c r="L461" s="19">
        <v>1500</v>
      </c>
      <c r="M461" s="19" t="s">
        <v>87</v>
      </c>
      <c r="N461" s="19">
        <v>3000</v>
      </c>
      <c r="O461" s="19">
        <v>6000</v>
      </c>
      <c r="P461" s="19">
        <v>9400</v>
      </c>
      <c r="Q461" s="19" t="s">
        <v>57</v>
      </c>
      <c r="R461" s="19">
        <v>4700</v>
      </c>
      <c r="S461" s="19">
        <v>20000</v>
      </c>
      <c r="T461" s="19">
        <v>2.71</v>
      </c>
      <c r="U461" s="19">
        <v>16.399999999999999</v>
      </c>
      <c r="V461" s="19">
        <v>0.24</v>
      </c>
      <c r="W461" s="19">
        <v>65</v>
      </c>
      <c r="X461" s="93">
        <v>1692</v>
      </c>
      <c r="Y461">
        <f t="shared" si="22"/>
        <v>75</v>
      </c>
      <c r="Z461" t="b">
        <f>IF(N461/G461&gt;=Auswahlhilfe!$C$8,TRUE,FALSE)</f>
        <v>1</v>
      </c>
      <c r="AA461" t="b">
        <f>IF(K461&gt;Auswahlhilfe!$C$7,TRUE,FALSE)</f>
        <v>1</v>
      </c>
      <c r="AB461" t="b">
        <f>IF(Auswahlhilfe!$C$17=F461,TRUE,FALSE)</f>
        <v>0</v>
      </c>
      <c r="AC461" t="b">
        <f>IFERROR(IF(FIND("P2",PGOptionList!D461)&gt;0,TRUE),FALSE)</f>
        <v>0</v>
      </c>
      <c r="AD461" t="b">
        <f>IFERROR(IF(FIND("P1",PGOptionList!D461)&gt;0,TRUE),FALSE)</f>
        <v>1</v>
      </c>
      <c r="AE461" t="b">
        <f>IFERROR(IF(FIND("P0",PGOptionList!D461)&gt;0,TRUE),FALSE)</f>
        <v>0</v>
      </c>
      <c r="AF461" t="b">
        <f>IF(AND(Z461,AA461,AB461,AC461,IF(C461=Auswahlhilfe!$L$7,TRUE,FALSE)),D461,FALSE)</f>
        <v>0</v>
      </c>
      <c r="AG461" t="b">
        <f>IF(AND(Z461,AA461,AB461,AD461,IF(C461=Auswahlhilfe!$L$17,TRUE,FALSE)),D461,FALSE)</f>
        <v>0</v>
      </c>
      <c r="AH461" t="b">
        <f>IF(AND(Z461,AA461,AB461,AE461,IF(C461=Auswahlhilfe!$L$17,TRUE,FALSE)),D461,FALSE)</f>
        <v>0</v>
      </c>
      <c r="AI461" t="s">
        <v>4817</v>
      </c>
      <c r="AJ461" s="90" t="str">
        <f t="shared" si="23"/>
        <v>mailto:info@oxni.ch?subject=Anfrage TB-142-040-S1-P1</v>
      </c>
    </row>
    <row r="462" spans="2:36" x14ac:dyDescent="0.2">
      <c r="B462" s="78" t="str">
        <f t="shared" si="21"/>
        <v/>
      </c>
      <c r="C462" s="19" t="s">
        <v>54</v>
      </c>
      <c r="D462" s="19" t="s">
        <v>763</v>
      </c>
      <c r="E462" s="19">
        <v>130</v>
      </c>
      <c r="F462" s="19" t="s">
        <v>58</v>
      </c>
      <c r="G462" s="19">
        <v>40</v>
      </c>
      <c r="H462" s="19">
        <v>5</v>
      </c>
      <c r="I462" s="19">
        <v>50</v>
      </c>
      <c r="J462" s="19">
        <v>94</v>
      </c>
      <c r="K462" s="19">
        <v>500</v>
      </c>
      <c r="L462" s="19">
        <v>1500</v>
      </c>
      <c r="M462" s="19" t="s">
        <v>87</v>
      </c>
      <c r="N462" s="19">
        <v>3000</v>
      </c>
      <c r="O462" s="19">
        <v>6000</v>
      </c>
      <c r="P462" s="19">
        <v>9400</v>
      </c>
      <c r="Q462" s="19" t="s">
        <v>57</v>
      </c>
      <c r="R462" s="19">
        <v>4700</v>
      </c>
      <c r="S462" s="19">
        <v>20000</v>
      </c>
      <c r="T462" s="19">
        <v>2.71</v>
      </c>
      <c r="U462" s="19">
        <v>16.399999999999999</v>
      </c>
      <c r="V462" s="19">
        <v>0.24</v>
      </c>
      <c r="W462" s="19">
        <v>65</v>
      </c>
      <c r="X462" s="93">
        <v>1692</v>
      </c>
      <c r="Y462">
        <f t="shared" si="22"/>
        <v>75</v>
      </c>
      <c r="Z462" t="b">
        <f>IF(N462/G462&gt;=Auswahlhilfe!$C$8,TRUE,FALSE)</f>
        <v>1</v>
      </c>
      <c r="AA462" t="b">
        <f>IF(K462&gt;Auswahlhilfe!$C$7,TRUE,FALSE)</f>
        <v>1</v>
      </c>
      <c r="AB462" t="b">
        <f>IF(Auswahlhilfe!$C$17=F462,TRUE,FALSE)</f>
        <v>1</v>
      </c>
      <c r="AC462" t="b">
        <f>IFERROR(IF(FIND("P2",PGOptionList!D462)&gt;0,TRUE),FALSE)</f>
        <v>0</v>
      </c>
      <c r="AD462" t="b">
        <f>IFERROR(IF(FIND("P1",PGOptionList!D462)&gt;0,TRUE),FALSE)</f>
        <v>1</v>
      </c>
      <c r="AE462" t="b">
        <f>IFERROR(IF(FIND("P0",PGOptionList!D462)&gt;0,TRUE),FALSE)</f>
        <v>0</v>
      </c>
      <c r="AF462" t="b">
        <f>IF(AND(Z462,AA462,AB462,AC462,IF(C462=Auswahlhilfe!$L$7,TRUE,FALSE)),D462,FALSE)</f>
        <v>0</v>
      </c>
      <c r="AG462" t="b">
        <f>IF(AND(Z462,AA462,AB462,AD462,IF(C462=Auswahlhilfe!$L$17,TRUE,FALSE)),D462,FALSE)</f>
        <v>0</v>
      </c>
      <c r="AH462" t="b">
        <f>IF(AND(Z462,AA462,AB462,AE462,IF(C462=Auswahlhilfe!$L$17,TRUE,FALSE)),D462,FALSE)</f>
        <v>0</v>
      </c>
      <c r="AI462" t="s">
        <v>4818</v>
      </c>
      <c r="AJ462" s="90" t="str">
        <f t="shared" si="23"/>
        <v>https://shop.oxni.ch/de/shop/motoren/planetengetriebe/tb-142-040-s2-p1</v>
      </c>
    </row>
    <row r="463" spans="2:36" x14ac:dyDescent="0.2">
      <c r="B463" s="78" t="str">
        <f t="shared" si="21"/>
        <v/>
      </c>
      <c r="C463" s="19" t="s">
        <v>54</v>
      </c>
      <c r="D463" s="19" t="s">
        <v>764</v>
      </c>
      <c r="E463" s="19">
        <v>130</v>
      </c>
      <c r="F463" s="19" t="s">
        <v>55</v>
      </c>
      <c r="G463" s="19">
        <v>40</v>
      </c>
      <c r="H463" s="19">
        <v>10</v>
      </c>
      <c r="I463" s="19">
        <v>50</v>
      </c>
      <c r="J463" s="19">
        <v>94</v>
      </c>
      <c r="K463" s="19">
        <v>500</v>
      </c>
      <c r="L463" s="19">
        <v>1500</v>
      </c>
      <c r="M463" s="19" t="s">
        <v>87</v>
      </c>
      <c r="N463" s="19">
        <v>3000</v>
      </c>
      <c r="O463" s="19">
        <v>6000</v>
      </c>
      <c r="P463" s="19">
        <v>9400</v>
      </c>
      <c r="Q463" s="19" t="s">
        <v>57</v>
      </c>
      <c r="R463" s="19">
        <v>4700</v>
      </c>
      <c r="S463" s="19">
        <v>20000</v>
      </c>
      <c r="T463" s="19">
        <v>2.71</v>
      </c>
      <c r="U463" s="19">
        <v>16.399999999999999</v>
      </c>
      <c r="V463" s="19">
        <v>0.24</v>
      </c>
      <c r="W463" s="19">
        <v>65</v>
      </c>
      <c r="X463" s="93">
        <v>1393</v>
      </c>
      <c r="Y463">
        <f t="shared" si="22"/>
        <v>75</v>
      </c>
      <c r="Z463" t="b">
        <f>IF(N463/G463&gt;=Auswahlhilfe!$C$8,TRUE,FALSE)</f>
        <v>1</v>
      </c>
      <c r="AA463" t="b">
        <f>IF(K463&gt;Auswahlhilfe!$C$7,TRUE,FALSE)</f>
        <v>1</v>
      </c>
      <c r="AB463" t="b">
        <f>IF(Auswahlhilfe!$C$17=F463,TRUE,FALSE)</f>
        <v>0</v>
      </c>
      <c r="AC463" t="b">
        <f>IFERROR(IF(FIND("P2",PGOptionList!D463)&gt;0,TRUE),FALSE)</f>
        <v>1</v>
      </c>
      <c r="AD463" t="b">
        <f>IFERROR(IF(FIND("P1",PGOptionList!D463)&gt;0,TRUE),FALSE)</f>
        <v>0</v>
      </c>
      <c r="AE463" t="b">
        <f>IFERROR(IF(FIND("P0",PGOptionList!D463)&gt;0,TRUE),FALSE)</f>
        <v>0</v>
      </c>
      <c r="AF463" t="b">
        <f>IF(AND(Z463,AA463,AB463,AC463,IF(C463=Auswahlhilfe!$L$7,TRUE,FALSE)),D463,FALSE)</f>
        <v>0</v>
      </c>
      <c r="AG463" t="b">
        <f>IF(AND(Z463,AA463,AB463,AD463,IF(C463=Auswahlhilfe!$L$17,TRUE,FALSE)),D463,FALSE)</f>
        <v>0</v>
      </c>
      <c r="AH463" t="b">
        <f>IF(AND(Z463,AA463,AB463,AE463,IF(C463=Auswahlhilfe!$L$17,TRUE,FALSE)),D463,FALSE)</f>
        <v>0</v>
      </c>
      <c r="AI463" t="s">
        <v>4817</v>
      </c>
      <c r="AJ463" s="90" t="str">
        <f t="shared" si="23"/>
        <v>mailto:info@oxni.ch?subject=Anfrage TB-142-040-S1-P2</v>
      </c>
    </row>
    <row r="464" spans="2:36" x14ac:dyDescent="0.2">
      <c r="B464" s="78" t="str">
        <f t="shared" si="21"/>
        <v/>
      </c>
      <c r="C464" s="19" t="s">
        <v>54</v>
      </c>
      <c r="D464" s="19" t="s">
        <v>765</v>
      </c>
      <c r="E464" s="19">
        <v>130</v>
      </c>
      <c r="F464" s="19" t="s">
        <v>58</v>
      </c>
      <c r="G464" s="19">
        <v>40</v>
      </c>
      <c r="H464" s="19">
        <v>10</v>
      </c>
      <c r="I464" s="19">
        <v>50</v>
      </c>
      <c r="J464" s="19">
        <v>94</v>
      </c>
      <c r="K464" s="19">
        <v>500</v>
      </c>
      <c r="L464" s="19">
        <v>1500</v>
      </c>
      <c r="M464" s="19" t="s">
        <v>87</v>
      </c>
      <c r="N464" s="19">
        <v>3000</v>
      </c>
      <c r="O464" s="19">
        <v>6000</v>
      </c>
      <c r="P464" s="19">
        <v>9400</v>
      </c>
      <c r="Q464" s="19" t="s">
        <v>57</v>
      </c>
      <c r="R464" s="19">
        <v>4700</v>
      </c>
      <c r="S464" s="19">
        <v>20000</v>
      </c>
      <c r="T464" s="19">
        <v>2.71</v>
      </c>
      <c r="U464" s="19">
        <v>16.399999999999999</v>
      </c>
      <c r="V464" s="19">
        <v>0.24</v>
      </c>
      <c r="W464" s="19">
        <v>65</v>
      </c>
      <c r="X464" s="93">
        <v>1393</v>
      </c>
      <c r="Y464">
        <f t="shared" si="22"/>
        <v>75</v>
      </c>
      <c r="Z464" t="b">
        <f>IF(N464/G464&gt;=Auswahlhilfe!$C$8,TRUE,FALSE)</f>
        <v>1</v>
      </c>
      <c r="AA464" t="b">
        <f>IF(K464&gt;Auswahlhilfe!$C$7,TRUE,FALSE)</f>
        <v>1</v>
      </c>
      <c r="AB464" t="b">
        <f>IF(Auswahlhilfe!$C$17=F464,TRUE,FALSE)</f>
        <v>1</v>
      </c>
      <c r="AC464" t="b">
        <f>IFERROR(IF(FIND("P2",PGOptionList!D464)&gt;0,TRUE),FALSE)</f>
        <v>1</v>
      </c>
      <c r="AD464" t="b">
        <f>IFERROR(IF(FIND("P1",PGOptionList!D464)&gt;0,TRUE),FALSE)</f>
        <v>0</v>
      </c>
      <c r="AE464" t="b">
        <f>IFERROR(IF(FIND("P0",PGOptionList!D464)&gt;0,TRUE),FALSE)</f>
        <v>0</v>
      </c>
      <c r="AF464" t="b">
        <f>IF(AND(Z464,AA464,AB464,AC464,IF(C464=Auswahlhilfe!$L$7,TRUE,FALSE)),D464,FALSE)</f>
        <v>0</v>
      </c>
      <c r="AG464" t="b">
        <f>IF(AND(Z464,AA464,AB464,AD464,IF(C464=Auswahlhilfe!$L$17,TRUE,FALSE)),D464,FALSE)</f>
        <v>0</v>
      </c>
      <c r="AH464" t="b">
        <f>IF(AND(Z464,AA464,AB464,AE464,IF(C464=Auswahlhilfe!$L$17,TRUE,FALSE)),D464,FALSE)</f>
        <v>0</v>
      </c>
      <c r="AI464" t="s">
        <v>4818</v>
      </c>
      <c r="AJ464" s="90" t="str">
        <f t="shared" si="23"/>
        <v>https://shop.oxni.ch/de/shop/motoren/planetengetriebe/tb-142-040-s2-p2</v>
      </c>
    </row>
    <row r="465" spans="2:36" x14ac:dyDescent="0.2">
      <c r="B465" s="78" t="str">
        <f t="shared" si="21"/>
        <v/>
      </c>
      <c r="C465" s="19" t="s">
        <v>54</v>
      </c>
      <c r="D465" s="19" t="s">
        <v>766</v>
      </c>
      <c r="E465" s="19">
        <v>130</v>
      </c>
      <c r="F465" s="19" t="s">
        <v>55</v>
      </c>
      <c r="G465" s="19">
        <v>35</v>
      </c>
      <c r="H465" s="19">
        <v>3</v>
      </c>
      <c r="I465" s="19">
        <v>50</v>
      </c>
      <c r="J465" s="19">
        <v>94</v>
      </c>
      <c r="K465" s="19">
        <v>555</v>
      </c>
      <c r="L465" s="19">
        <v>1665</v>
      </c>
      <c r="M465" s="19" t="s">
        <v>86</v>
      </c>
      <c r="N465" s="19">
        <v>3000</v>
      </c>
      <c r="O465" s="19">
        <v>6000</v>
      </c>
      <c r="P465" s="19">
        <v>9400</v>
      </c>
      <c r="Q465" s="19" t="s">
        <v>57</v>
      </c>
      <c r="R465" s="19">
        <v>4700</v>
      </c>
      <c r="S465" s="19">
        <v>20000</v>
      </c>
      <c r="T465" s="19">
        <v>2.71</v>
      </c>
      <c r="U465" s="19">
        <v>16.399999999999999</v>
      </c>
      <c r="V465" s="19">
        <v>0.24</v>
      </c>
      <c r="W465" s="19">
        <v>65</v>
      </c>
      <c r="X465" s="93"/>
      <c r="Y465">
        <f t="shared" si="22"/>
        <v>85.714285714285708</v>
      </c>
      <c r="Z465" t="b">
        <f>IF(N465/G465&gt;=Auswahlhilfe!$C$8,TRUE,FALSE)</f>
        <v>1</v>
      </c>
      <c r="AA465" t="b">
        <f>IF(K465&gt;Auswahlhilfe!$C$7,TRUE,FALSE)</f>
        <v>1</v>
      </c>
      <c r="AB465" t="b">
        <f>IF(Auswahlhilfe!$C$17=F465,TRUE,FALSE)</f>
        <v>0</v>
      </c>
      <c r="AC465" t="b">
        <f>IFERROR(IF(FIND("P2",PGOptionList!D465)&gt;0,TRUE),FALSE)</f>
        <v>0</v>
      </c>
      <c r="AD465" t="b">
        <f>IFERROR(IF(FIND("P1",PGOptionList!D465)&gt;0,TRUE),FALSE)</f>
        <v>0</v>
      </c>
      <c r="AE465" t="b">
        <f>IFERROR(IF(FIND("P0",PGOptionList!D465)&gt;0,TRUE),FALSE)</f>
        <v>1</v>
      </c>
      <c r="AF465" t="b">
        <f>IF(AND(Z465,AA465,AB465,AC465,IF(C465=Auswahlhilfe!$L$7,TRUE,FALSE)),D465,FALSE)</f>
        <v>0</v>
      </c>
      <c r="AG465" t="b">
        <f>IF(AND(Z465,AA465,AB465,AD465,IF(C465=Auswahlhilfe!$L$17,TRUE,FALSE)),D465,FALSE)</f>
        <v>0</v>
      </c>
      <c r="AH465" t="b">
        <f>IF(AND(Z465,AA465,AB465,AE465,IF(C465=Auswahlhilfe!$L$17,TRUE,FALSE)),D465,FALSE)</f>
        <v>0</v>
      </c>
      <c r="AI465" t="s">
        <v>4817</v>
      </c>
      <c r="AJ465" s="90" t="str">
        <f t="shared" si="23"/>
        <v>mailto:info@oxni.ch?subject=Anfrage TB-142-035-S1-P0</v>
      </c>
    </row>
    <row r="466" spans="2:36" x14ac:dyDescent="0.2">
      <c r="B466" s="78" t="str">
        <f t="shared" si="21"/>
        <v/>
      </c>
      <c r="C466" s="19" t="s">
        <v>54</v>
      </c>
      <c r="D466" s="19" t="s">
        <v>767</v>
      </c>
      <c r="E466" s="19">
        <v>130</v>
      </c>
      <c r="F466" s="19" t="s">
        <v>58</v>
      </c>
      <c r="G466" s="19">
        <v>35</v>
      </c>
      <c r="H466" s="19">
        <v>3</v>
      </c>
      <c r="I466" s="19">
        <v>50</v>
      </c>
      <c r="J466" s="19">
        <v>94</v>
      </c>
      <c r="K466" s="19">
        <v>555</v>
      </c>
      <c r="L466" s="19">
        <v>1665</v>
      </c>
      <c r="M466" s="19" t="s">
        <v>86</v>
      </c>
      <c r="N466" s="19">
        <v>3000</v>
      </c>
      <c r="O466" s="19">
        <v>6000</v>
      </c>
      <c r="P466" s="19">
        <v>9400</v>
      </c>
      <c r="Q466" s="19" t="s">
        <v>57</v>
      </c>
      <c r="R466" s="19">
        <v>4700</v>
      </c>
      <c r="S466" s="19">
        <v>20000</v>
      </c>
      <c r="T466" s="19">
        <v>2.71</v>
      </c>
      <c r="U466" s="19">
        <v>16.399999999999999</v>
      </c>
      <c r="V466" s="19">
        <v>0.24</v>
      </c>
      <c r="W466" s="19">
        <v>65</v>
      </c>
      <c r="X466" s="93"/>
      <c r="Y466">
        <f t="shared" si="22"/>
        <v>85.714285714285708</v>
      </c>
      <c r="Z466" t="b">
        <f>IF(N466/G466&gt;=Auswahlhilfe!$C$8,TRUE,FALSE)</f>
        <v>1</v>
      </c>
      <c r="AA466" t="b">
        <f>IF(K466&gt;Auswahlhilfe!$C$7,TRUE,FALSE)</f>
        <v>1</v>
      </c>
      <c r="AB466" t="b">
        <f>IF(Auswahlhilfe!$C$17=F466,TRUE,FALSE)</f>
        <v>1</v>
      </c>
      <c r="AC466" t="b">
        <f>IFERROR(IF(FIND("P2",PGOptionList!D466)&gt;0,TRUE),FALSE)</f>
        <v>0</v>
      </c>
      <c r="AD466" t="b">
        <f>IFERROR(IF(FIND("P1",PGOptionList!D466)&gt;0,TRUE),FALSE)</f>
        <v>0</v>
      </c>
      <c r="AE466" t="b">
        <f>IFERROR(IF(FIND("P0",PGOptionList!D466)&gt;0,TRUE),FALSE)</f>
        <v>1</v>
      </c>
      <c r="AF466" t="b">
        <f>IF(AND(Z466,AA466,AB466,AC466,IF(C466=Auswahlhilfe!$L$7,TRUE,FALSE)),D466,FALSE)</f>
        <v>0</v>
      </c>
      <c r="AG466" t="b">
        <f>IF(AND(Z466,AA466,AB466,AD466,IF(C466=Auswahlhilfe!$L$17,TRUE,FALSE)),D466,FALSE)</f>
        <v>0</v>
      </c>
      <c r="AH466" t="b">
        <f>IF(AND(Z466,AA466,AB466,AE466,IF(C466=Auswahlhilfe!$L$17,TRUE,FALSE)),D466,FALSE)</f>
        <v>0</v>
      </c>
      <c r="AI466" t="s">
        <v>4817</v>
      </c>
      <c r="AJ466" s="90" t="str">
        <f t="shared" si="23"/>
        <v>mailto:info@oxni.ch?subject=Anfrage TB-142-035-S2-P0</v>
      </c>
    </row>
    <row r="467" spans="2:36" x14ac:dyDescent="0.2">
      <c r="B467" s="78" t="str">
        <f t="shared" si="21"/>
        <v/>
      </c>
      <c r="C467" s="19" t="s">
        <v>54</v>
      </c>
      <c r="D467" s="19" t="s">
        <v>768</v>
      </c>
      <c r="E467" s="19">
        <v>130</v>
      </c>
      <c r="F467" s="19" t="s">
        <v>55</v>
      </c>
      <c r="G467" s="19">
        <v>35</v>
      </c>
      <c r="H467" s="19">
        <v>5</v>
      </c>
      <c r="I467" s="19">
        <v>50</v>
      </c>
      <c r="J467" s="19">
        <v>94</v>
      </c>
      <c r="K467" s="19">
        <v>555</v>
      </c>
      <c r="L467" s="19">
        <v>1665</v>
      </c>
      <c r="M467" s="19" t="s">
        <v>86</v>
      </c>
      <c r="N467" s="19">
        <v>3000</v>
      </c>
      <c r="O467" s="19">
        <v>6000</v>
      </c>
      <c r="P467" s="19">
        <v>9400</v>
      </c>
      <c r="Q467" s="19" t="s">
        <v>57</v>
      </c>
      <c r="R467" s="19">
        <v>4700</v>
      </c>
      <c r="S467" s="19">
        <v>20000</v>
      </c>
      <c r="T467" s="19">
        <v>2.71</v>
      </c>
      <c r="U467" s="19">
        <v>16.399999999999999</v>
      </c>
      <c r="V467" s="19">
        <v>0.24</v>
      </c>
      <c r="W467" s="19">
        <v>65</v>
      </c>
      <c r="X467" s="93">
        <v>1692</v>
      </c>
      <c r="Y467">
        <f t="shared" si="22"/>
        <v>85.714285714285708</v>
      </c>
      <c r="Z467" t="b">
        <f>IF(N467/G467&gt;=Auswahlhilfe!$C$8,TRUE,FALSE)</f>
        <v>1</v>
      </c>
      <c r="AA467" t="b">
        <f>IF(K467&gt;Auswahlhilfe!$C$7,TRUE,FALSE)</f>
        <v>1</v>
      </c>
      <c r="AB467" t="b">
        <f>IF(Auswahlhilfe!$C$17=F467,TRUE,FALSE)</f>
        <v>0</v>
      </c>
      <c r="AC467" t="b">
        <f>IFERROR(IF(FIND("P2",PGOptionList!D467)&gt;0,TRUE),FALSE)</f>
        <v>0</v>
      </c>
      <c r="AD467" t="b">
        <f>IFERROR(IF(FIND("P1",PGOptionList!D467)&gt;0,TRUE),FALSE)</f>
        <v>1</v>
      </c>
      <c r="AE467" t="b">
        <f>IFERROR(IF(FIND("P0",PGOptionList!D467)&gt;0,TRUE),FALSE)</f>
        <v>0</v>
      </c>
      <c r="AF467" t="b">
        <f>IF(AND(Z467,AA467,AB467,AC467,IF(C467=Auswahlhilfe!$L$7,TRUE,FALSE)),D467,FALSE)</f>
        <v>0</v>
      </c>
      <c r="AG467" t="b">
        <f>IF(AND(Z467,AA467,AB467,AD467,IF(C467=Auswahlhilfe!$L$17,TRUE,FALSE)),D467,FALSE)</f>
        <v>0</v>
      </c>
      <c r="AH467" t="b">
        <f>IF(AND(Z467,AA467,AB467,AE467,IF(C467=Auswahlhilfe!$L$17,TRUE,FALSE)),D467,FALSE)</f>
        <v>0</v>
      </c>
      <c r="AI467" t="s">
        <v>4817</v>
      </c>
      <c r="AJ467" s="90" t="str">
        <f t="shared" si="23"/>
        <v>mailto:info@oxni.ch?subject=Anfrage TB-142-035-S1-P1</v>
      </c>
    </row>
    <row r="468" spans="2:36" x14ac:dyDescent="0.2">
      <c r="B468" s="78" t="str">
        <f t="shared" si="21"/>
        <v/>
      </c>
      <c r="C468" s="19" t="s">
        <v>54</v>
      </c>
      <c r="D468" s="19" t="s">
        <v>769</v>
      </c>
      <c r="E468" s="19">
        <v>130</v>
      </c>
      <c r="F468" s="19" t="s">
        <v>58</v>
      </c>
      <c r="G468" s="19">
        <v>35</v>
      </c>
      <c r="H468" s="19">
        <v>5</v>
      </c>
      <c r="I468" s="19">
        <v>50</v>
      </c>
      <c r="J468" s="19">
        <v>94</v>
      </c>
      <c r="K468" s="19">
        <v>555</v>
      </c>
      <c r="L468" s="19">
        <v>1665</v>
      </c>
      <c r="M468" s="19" t="s">
        <v>86</v>
      </c>
      <c r="N468" s="19">
        <v>3000</v>
      </c>
      <c r="O468" s="19">
        <v>6000</v>
      </c>
      <c r="P468" s="19">
        <v>9400</v>
      </c>
      <c r="Q468" s="19" t="s">
        <v>57</v>
      </c>
      <c r="R468" s="19">
        <v>4700</v>
      </c>
      <c r="S468" s="19">
        <v>20000</v>
      </c>
      <c r="T468" s="19">
        <v>2.71</v>
      </c>
      <c r="U468" s="19">
        <v>16.399999999999999</v>
      </c>
      <c r="V468" s="19">
        <v>0.24</v>
      </c>
      <c r="W468" s="19">
        <v>65</v>
      </c>
      <c r="X468" s="93">
        <v>1692</v>
      </c>
      <c r="Y468">
        <f t="shared" si="22"/>
        <v>85.714285714285708</v>
      </c>
      <c r="Z468" t="b">
        <f>IF(N468/G468&gt;=Auswahlhilfe!$C$8,TRUE,FALSE)</f>
        <v>1</v>
      </c>
      <c r="AA468" t="b">
        <f>IF(K468&gt;Auswahlhilfe!$C$7,TRUE,FALSE)</f>
        <v>1</v>
      </c>
      <c r="AB468" t="b">
        <f>IF(Auswahlhilfe!$C$17=F468,TRUE,FALSE)</f>
        <v>1</v>
      </c>
      <c r="AC468" t="b">
        <f>IFERROR(IF(FIND("P2",PGOptionList!D468)&gt;0,TRUE),FALSE)</f>
        <v>0</v>
      </c>
      <c r="AD468" t="b">
        <f>IFERROR(IF(FIND("P1",PGOptionList!D468)&gt;0,TRUE),FALSE)</f>
        <v>1</v>
      </c>
      <c r="AE468" t="b">
        <f>IFERROR(IF(FIND("P0",PGOptionList!D468)&gt;0,TRUE),FALSE)</f>
        <v>0</v>
      </c>
      <c r="AF468" t="b">
        <f>IF(AND(Z468,AA468,AB468,AC468,IF(C468=Auswahlhilfe!$L$7,TRUE,FALSE)),D468,FALSE)</f>
        <v>0</v>
      </c>
      <c r="AG468" t="b">
        <f>IF(AND(Z468,AA468,AB468,AD468,IF(C468=Auswahlhilfe!$L$17,TRUE,FALSE)),D468,FALSE)</f>
        <v>0</v>
      </c>
      <c r="AH468" t="b">
        <f>IF(AND(Z468,AA468,AB468,AE468,IF(C468=Auswahlhilfe!$L$17,TRUE,FALSE)),D468,FALSE)</f>
        <v>0</v>
      </c>
      <c r="AI468" t="s">
        <v>4818</v>
      </c>
      <c r="AJ468" s="90" t="str">
        <f t="shared" si="23"/>
        <v>https://shop.oxni.ch/de/shop/motoren/planetengetriebe/tb-142-035-s2-p1</v>
      </c>
    </row>
    <row r="469" spans="2:36" x14ac:dyDescent="0.2">
      <c r="B469" s="78" t="str">
        <f t="shared" si="21"/>
        <v/>
      </c>
      <c r="C469" s="19" t="s">
        <v>54</v>
      </c>
      <c r="D469" s="19" t="s">
        <v>770</v>
      </c>
      <c r="E469" s="19">
        <v>130</v>
      </c>
      <c r="F469" s="19" t="s">
        <v>55</v>
      </c>
      <c r="G469" s="19">
        <v>35</v>
      </c>
      <c r="H469" s="19">
        <v>10</v>
      </c>
      <c r="I469" s="19">
        <v>50</v>
      </c>
      <c r="J469" s="19">
        <v>94</v>
      </c>
      <c r="K469" s="19">
        <v>555</v>
      </c>
      <c r="L469" s="19">
        <v>1665</v>
      </c>
      <c r="M469" s="19" t="s">
        <v>86</v>
      </c>
      <c r="N469" s="19">
        <v>3000</v>
      </c>
      <c r="O469" s="19">
        <v>6000</v>
      </c>
      <c r="P469" s="19">
        <v>9400</v>
      </c>
      <c r="Q469" s="19" t="s">
        <v>57</v>
      </c>
      <c r="R469" s="19">
        <v>4700</v>
      </c>
      <c r="S469" s="19">
        <v>20000</v>
      </c>
      <c r="T469" s="19">
        <v>2.71</v>
      </c>
      <c r="U469" s="19">
        <v>16.399999999999999</v>
      </c>
      <c r="V469" s="19">
        <v>0.24</v>
      </c>
      <c r="W469" s="19">
        <v>65</v>
      </c>
      <c r="X469" s="93">
        <v>1393</v>
      </c>
      <c r="Y469">
        <f t="shared" si="22"/>
        <v>85.714285714285708</v>
      </c>
      <c r="Z469" t="b">
        <f>IF(N469/G469&gt;=Auswahlhilfe!$C$8,TRUE,FALSE)</f>
        <v>1</v>
      </c>
      <c r="AA469" t="b">
        <f>IF(K469&gt;Auswahlhilfe!$C$7,TRUE,FALSE)</f>
        <v>1</v>
      </c>
      <c r="AB469" t="b">
        <f>IF(Auswahlhilfe!$C$17=F469,TRUE,FALSE)</f>
        <v>0</v>
      </c>
      <c r="AC469" t="b">
        <f>IFERROR(IF(FIND("P2",PGOptionList!D469)&gt;0,TRUE),FALSE)</f>
        <v>1</v>
      </c>
      <c r="AD469" t="b">
        <f>IFERROR(IF(FIND("P1",PGOptionList!D469)&gt;0,TRUE),FALSE)</f>
        <v>0</v>
      </c>
      <c r="AE469" t="b">
        <f>IFERROR(IF(FIND("P0",PGOptionList!D469)&gt;0,TRUE),FALSE)</f>
        <v>0</v>
      </c>
      <c r="AF469" t="b">
        <f>IF(AND(Z469,AA469,AB469,AC469,IF(C469=Auswahlhilfe!$L$7,TRUE,FALSE)),D469,FALSE)</f>
        <v>0</v>
      </c>
      <c r="AG469" t="b">
        <f>IF(AND(Z469,AA469,AB469,AD469,IF(C469=Auswahlhilfe!$L$17,TRUE,FALSE)),D469,FALSE)</f>
        <v>0</v>
      </c>
      <c r="AH469" t="b">
        <f>IF(AND(Z469,AA469,AB469,AE469,IF(C469=Auswahlhilfe!$L$17,TRUE,FALSE)),D469,FALSE)</f>
        <v>0</v>
      </c>
      <c r="AI469" t="s">
        <v>4817</v>
      </c>
      <c r="AJ469" s="90" t="str">
        <f t="shared" si="23"/>
        <v>mailto:info@oxni.ch?subject=Anfrage TB-142-035-S1-P2</v>
      </c>
    </row>
    <row r="470" spans="2:36" x14ac:dyDescent="0.2">
      <c r="B470" s="78" t="str">
        <f t="shared" si="21"/>
        <v/>
      </c>
      <c r="C470" s="19" t="s">
        <v>54</v>
      </c>
      <c r="D470" s="19" t="s">
        <v>771</v>
      </c>
      <c r="E470" s="19">
        <v>130</v>
      </c>
      <c r="F470" s="19" t="s">
        <v>58</v>
      </c>
      <c r="G470" s="19">
        <v>35</v>
      </c>
      <c r="H470" s="19">
        <v>10</v>
      </c>
      <c r="I470" s="19">
        <v>50</v>
      </c>
      <c r="J470" s="19">
        <v>94</v>
      </c>
      <c r="K470" s="19">
        <v>555</v>
      </c>
      <c r="L470" s="19">
        <v>1665</v>
      </c>
      <c r="M470" s="19" t="s">
        <v>86</v>
      </c>
      <c r="N470" s="19">
        <v>3000</v>
      </c>
      <c r="O470" s="19">
        <v>6000</v>
      </c>
      <c r="P470" s="19">
        <v>9400</v>
      </c>
      <c r="Q470" s="19" t="s">
        <v>57</v>
      </c>
      <c r="R470" s="19">
        <v>4700</v>
      </c>
      <c r="S470" s="19">
        <v>20000</v>
      </c>
      <c r="T470" s="19">
        <v>2.71</v>
      </c>
      <c r="U470" s="19">
        <v>16.399999999999999</v>
      </c>
      <c r="V470" s="19">
        <v>0.24</v>
      </c>
      <c r="W470" s="19">
        <v>65</v>
      </c>
      <c r="X470" s="93">
        <v>1393</v>
      </c>
      <c r="Y470">
        <f t="shared" si="22"/>
        <v>85.714285714285708</v>
      </c>
      <c r="Z470" t="b">
        <f>IF(N470/G470&gt;=Auswahlhilfe!$C$8,TRUE,FALSE)</f>
        <v>1</v>
      </c>
      <c r="AA470" t="b">
        <f>IF(K470&gt;Auswahlhilfe!$C$7,TRUE,FALSE)</f>
        <v>1</v>
      </c>
      <c r="AB470" t="b">
        <f>IF(Auswahlhilfe!$C$17=F470,TRUE,FALSE)</f>
        <v>1</v>
      </c>
      <c r="AC470" t="b">
        <f>IFERROR(IF(FIND("P2",PGOptionList!D470)&gt;0,TRUE),FALSE)</f>
        <v>1</v>
      </c>
      <c r="AD470" t="b">
        <f>IFERROR(IF(FIND("P1",PGOptionList!D470)&gt;0,TRUE),FALSE)</f>
        <v>0</v>
      </c>
      <c r="AE470" t="b">
        <f>IFERROR(IF(FIND("P0",PGOptionList!D470)&gt;0,TRUE),FALSE)</f>
        <v>0</v>
      </c>
      <c r="AF470" t="b">
        <f>IF(AND(Z470,AA470,AB470,AC470,IF(C470=Auswahlhilfe!$L$7,TRUE,FALSE)),D470,FALSE)</f>
        <v>0</v>
      </c>
      <c r="AG470" t="b">
        <f>IF(AND(Z470,AA470,AB470,AD470,IF(C470=Auswahlhilfe!$L$17,TRUE,FALSE)),D470,FALSE)</f>
        <v>0</v>
      </c>
      <c r="AH470" t="b">
        <f>IF(AND(Z470,AA470,AB470,AE470,IF(C470=Auswahlhilfe!$L$17,TRUE,FALSE)),D470,FALSE)</f>
        <v>0</v>
      </c>
      <c r="AI470" t="s">
        <v>4818</v>
      </c>
      <c r="AJ470" s="90" t="str">
        <f t="shared" si="23"/>
        <v>https://shop.oxni.ch/de/shop/motoren/planetengetriebe/tb-142-035-s2-p2</v>
      </c>
    </row>
    <row r="471" spans="2:36" x14ac:dyDescent="0.2">
      <c r="B471" s="78" t="str">
        <f t="shared" si="21"/>
        <v/>
      </c>
      <c r="C471" s="19" t="s">
        <v>54</v>
      </c>
      <c r="D471" s="19" t="s">
        <v>772</v>
      </c>
      <c r="E471" s="19">
        <v>130</v>
      </c>
      <c r="F471" s="19" t="s">
        <v>55</v>
      </c>
      <c r="G471" s="19">
        <v>30</v>
      </c>
      <c r="H471" s="19">
        <v>3</v>
      </c>
      <c r="I471" s="19">
        <v>50</v>
      </c>
      <c r="J471" s="19">
        <v>94</v>
      </c>
      <c r="K471" s="19">
        <v>600</v>
      </c>
      <c r="L471" s="19">
        <v>1800</v>
      </c>
      <c r="M471" s="19" t="s">
        <v>85</v>
      </c>
      <c r="N471" s="19">
        <v>3000</v>
      </c>
      <c r="O471" s="19">
        <v>6000</v>
      </c>
      <c r="P471" s="19">
        <v>9400</v>
      </c>
      <c r="Q471" s="19" t="s">
        <v>57</v>
      </c>
      <c r="R471" s="19">
        <v>4700</v>
      </c>
      <c r="S471" s="19">
        <v>20000</v>
      </c>
      <c r="T471" s="19">
        <v>2.71</v>
      </c>
      <c r="U471" s="19">
        <v>16.399999999999999</v>
      </c>
      <c r="V471" s="19">
        <v>0.24</v>
      </c>
      <c r="W471" s="19">
        <v>65</v>
      </c>
      <c r="X471" s="93"/>
      <c r="Y471">
        <f t="shared" si="22"/>
        <v>100</v>
      </c>
      <c r="Z471" t="b">
        <f>IF(N471/G471&gt;=Auswahlhilfe!$C$8,TRUE,FALSE)</f>
        <v>1</v>
      </c>
      <c r="AA471" t="b">
        <f>IF(K471&gt;Auswahlhilfe!$C$7,TRUE,FALSE)</f>
        <v>1</v>
      </c>
      <c r="AB471" t="b">
        <f>IF(Auswahlhilfe!$C$17=F471,TRUE,FALSE)</f>
        <v>0</v>
      </c>
      <c r="AC471" t="b">
        <f>IFERROR(IF(FIND("P2",PGOptionList!D471)&gt;0,TRUE),FALSE)</f>
        <v>0</v>
      </c>
      <c r="AD471" t="b">
        <f>IFERROR(IF(FIND("P1",PGOptionList!D471)&gt;0,TRUE),FALSE)</f>
        <v>0</v>
      </c>
      <c r="AE471" t="b">
        <f>IFERROR(IF(FIND("P0",PGOptionList!D471)&gt;0,TRUE),FALSE)</f>
        <v>1</v>
      </c>
      <c r="AF471" t="b">
        <f>IF(AND(Z471,AA471,AB471,AC471,IF(C471=Auswahlhilfe!$L$7,TRUE,FALSE)),D471,FALSE)</f>
        <v>0</v>
      </c>
      <c r="AG471" t="b">
        <f>IF(AND(Z471,AA471,AB471,AD471,IF(C471=Auswahlhilfe!$L$17,TRUE,FALSE)),D471,FALSE)</f>
        <v>0</v>
      </c>
      <c r="AH471" t="b">
        <f>IF(AND(Z471,AA471,AB471,AE471,IF(C471=Auswahlhilfe!$L$17,TRUE,FALSE)),D471,FALSE)</f>
        <v>0</v>
      </c>
      <c r="AI471" t="s">
        <v>4817</v>
      </c>
      <c r="AJ471" s="90" t="str">
        <f t="shared" si="23"/>
        <v>mailto:info@oxni.ch?subject=Anfrage TB-142-030-S1-P0</v>
      </c>
    </row>
    <row r="472" spans="2:36" x14ac:dyDescent="0.2">
      <c r="B472" s="78" t="str">
        <f t="shared" si="21"/>
        <v/>
      </c>
      <c r="C472" s="19" t="s">
        <v>54</v>
      </c>
      <c r="D472" s="19" t="s">
        <v>773</v>
      </c>
      <c r="E472" s="19">
        <v>130</v>
      </c>
      <c r="F472" s="19" t="s">
        <v>58</v>
      </c>
      <c r="G472" s="19">
        <v>30</v>
      </c>
      <c r="H472" s="19">
        <v>3</v>
      </c>
      <c r="I472" s="19">
        <v>50</v>
      </c>
      <c r="J472" s="19">
        <v>94</v>
      </c>
      <c r="K472" s="19">
        <v>600</v>
      </c>
      <c r="L472" s="19">
        <v>1800</v>
      </c>
      <c r="M472" s="19" t="s">
        <v>85</v>
      </c>
      <c r="N472" s="19">
        <v>3000</v>
      </c>
      <c r="O472" s="19">
        <v>6000</v>
      </c>
      <c r="P472" s="19">
        <v>9400</v>
      </c>
      <c r="Q472" s="19" t="s">
        <v>57</v>
      </c>
      <c r="R472" s="19">
        <v>4700</v>
      </c>
      <c r="S472" s="19">
        <v>20000</v>
      </c>
      <c r="T472" s="19">
        <v>2.71</v>
      </c>
      <c r="U472" s="19">
        <v>16.399999999999999</v>
      </c>
      <c r="V472" s="19">
        <v>0.24</v>
      </c>
      <c r="W472" s="19">
        <v>65</v>
      </c>
      <c r="X472" s="93"/>
      <c r="Y472">
        <f t="shared" si="22"/>
        <v>100</v>
      </c>
      <c r="Z472" t="b">
        <f>IF(N472/G472&gt;=Auswahlhilfe!$C$8,TRUE,FALSE)</f>
        <v>1</v>
      </c>
      <c r="AA472" t="b">
        <f>IF(K472&gt;Auswahlhilfe!$C$7,TRUE,FALSE)</f>
        <v>1</v>
      </c>
      <c r="AB472" t="b">
        <f>IF(Auswahlhilfe!$C$17=F472,TRUE,FALSE)</f>
        <v>1</v>
      </c>
      <c r="AC472" t="b">
        <f>IFERROR(IF(FIND("P2",PGOptionList!D472)&gt;0,TRUE),FALSE)</f>
        <v>0</v>
      </c>
      <c r="AD472" t="b">
        <f>IFERROR(IF(FIND("P1",PGOptionList!D472)&gt;0,TRUE),FALSE)</f>
        <v>0</v>
      </c>
      <c r="AE472" t="b">
        <f>IFERROR(IF(FIND("P0",PGOptionList!D472)&gt;0,TRUE),FALSE)</f>
        <v>1</v>
      </c>
      <c r="AF472" t="b">
        <f>IF(AND(Z472,AA472,AB472,AC472,IF(C472=Auswahlhilfe!$L$7,TRUE,FALSE)),D472,FALSE)</f>
        <v>0</v>
      </c>
      <c r="AG472" t="b">
        <f>IF(AND(Z472,AA472,AB472,AD472,IF(C472=Auswahlhilfe!$L$17,TRUE,FALSE)),D472,FALSE)</f>
        <v>0</v>
      </c>
      <c r="AH472" t="b">
        <f>IF(AND(Z472,AA472,AB472,AE472,IF(C472=Auswahlhilfe!$L$17,TRUE,FALSE)),D472,FALSE)</f>
        <v>0</v>
      </c>
      <c r="AI472" t="s">
        <v>4817</v>
      </c>
      <c r="AJ472" s="90" t="str">
        <f t="shared" si="23"/>
        <v>mailto:info@oxni.ch?subject=Anfrage TB-142-030-S2-P0</v>
      </c>
    </row>
    <row r="473" spans="2:36" x14ac:dyDescent="0.2">
      <c r="B473" s="78" t="str">
        <f t="shared" si="21"/>
        <v/>
      </c>
      <c r="C473" s="19" t="s">
        <v>54</v>
      </c>
      <c r="D473" s="19" t="s">
        <v>774</v>
      </c>
      <c r="E473" s="19">
        <v>130</v>
      </c>
      <c r="F473" s="19" t="s">
        <v>55</v>
      </c>
      <c r="G473" s="19">
        <v>30</v>
      </c>
      <c r="H473" s="19">
        <v>5</v>
      </c>
      <c r="I473" s="19">
        <v>50</v>
      </c>
      <c r="J473" s="19">
        <v>94</v>
      </c>
      <c r="K473" s="19">
        <v>600</v>
      </c>
      <c r="L473" s="19">
        <v>1800</v>
      </c>
      <c r="M473" s="19" t="s">
        <v>85</v>
      </c>
      <c r="N473" s="19">
        <v>3000</v>
      </c>
      <c r="O473" s="19">
        <v>6000</v>
      </c>
      <c r="P473" s="19">
        <v>9400</v>
      </c>
      <c r="Q473" s="19" t="s">
        <v>57</v>
      </c>
      <c r="R473" s="19">
        <v>4700</v>
      </c>
      <c r="S473" s="19">
        <v>20000</v>
      </c>
      <c r="T473" s="19">
        <v>2.71</v>
      </c>
      <c r="U473" s="19">
        <v>16.399999999999999</v>
      </c>
      <c r="V473" s="19">
        <v>0.24</v>
      </c>
      <c r="W473" s="19">
        <v>65</v>
      </c>
      <c r="X473" s="93">
        <v>1692</v>
      </c>
      <c r="Y473">
        <f t="shared" si="22"/>
        <v>100</v>
      </c>
      <c r="Z473" t="b">
        <f>IF(N473/G473&gt;=Auswahlhilfe!$C$8,TRUE,FALSE)</f>
        <v>1</v>
      </c>
      <c r="AA473" t="b">
        <f>IF(K473&gt;Auswahlhilfe!$C$7,TRUE,FALSE)</f>
        <v>1</v>
      </c>
      <c r="AB473" t="b">
        <f>IF(Auswahlhilfe!$C$17=F473,TRUE,FALSE)</f>
        <v>0</v>
      </c>
      <c r="AC473" t="b">
        <f>IFERROR(IF(FIND("P2",PGOptionList!D473)&gt;0,TRUE),FALSE)</f>
        <v>0</v>
      </c>
      <c r="AD473" t="b">
        <f>IFERROR(IF(FIND("P1",PGOptionList!D473)&gt;0,TRUE),FALSE)</f>
        <v>1</v>
      </c>
      <c r="AE473" t="b">
        <f>IFERROR(IF(FIND("P0",PGOptionList!D473)&gt;0,TRUE),FALSE)</f>
        <v>0</v>
      </c>
      <c r="AF473" t="b">
        <f>IF(AND(Z473,AA473,AB473,AC473,IF(C473=Auswahlhilfe!$L$7,TRUE,FALSE)),D473,FALSE)</f>
        <v>0</v>
      </c>
      <c r="AG473" t="b">
        <f>IF(AND(Z473,AA473,AB473,AD473,IF(C473=Auswahlhilfe!$L$17,TRUE,FALSE)),D473,FALSE)</f>
        <v>0</v>
      </c>
      <c r="AH473" t="b">
        <f>IF(AND(Z473,AA473,AB473,AE473,IF(C473=Auswahlhilfe!$L$17,TRUE,FALSE)),D473,FALSE)</f>
        <v>0</v>
      </c>
      <c r="AI473" t="s">
        <v>4817</v>
      </c>
      <c r="AJ473" s="90" t="str">
        <f t="shared" si="23"/>
        <v>mailto:info@oxni.ch?subject=Anfrage TB-142-030-S1-P1</v>
      </c>
    </row>
    <row r="474" spans="2:36" x14ac:dyDescent="0.2">
      <c r="B474" s="78" t="str">
        <f t="shared" si="21"/>
        <v/>
      </c>
      <c r="C474" s="19" t="s">
        <v>54</v>
      </c>
      <c r="D474" s="19" t="s">
        <v>775</v>
      </c>
      <c r="E474" s="19">
        <v>130</v>
      </c>
      <c r="F474" s="19" t="s">
        <v>58</v>
      </c>
      <c r="G474" s="19">
        <v>30</v>
      </c>
      <c r="H474" s="19">
        <v>5</v>
      </c>
      <c r="I474" s="19">
        <v>50</v>
      </c>
      <c r="J474" s="19">
        <v>94</v>
      </c>
      <c r="K474" s="19">
        <v>600</v>
      </c>
      <c r="L474" s="19">
        <v>1800</v>
      </c>
      <c r="M474" s="19" t="s">
        <v>85</v>
      </c>
      <c r="N474" s="19">
        <v>3000</v>
      </c>
      <c r="O474" s="19">
        <v>6000</v>
      </c>
      <c r="P474" s="19">
        <v>9400</v>
      </c>
      <c r="Q474" s="19" t="s">
        <v>57</v>
      </c>
      <c r="R474" s="19">
        <v>4700</v>
      </c>
      <c r="S474" s="19">
        <v>20000</v>
      </c>
      <c r="T474" s="19">
        <v>2.71</v>
      </c>
      <c r="U474" s="19">
        <v>16.399999999999999</v>
      </c>
      <c r="V474" s="19">
        <v>0.24</v>
      </c>
      <c r="W474" s="19">
        <v>65</v>
      </c>
      <c r="X474" s="93">
        <v>1692</v>
      </c>
      <c r="Y474">
        <f t="shared" si="22"/>
        <v>100</v>
      </c>
      <c r="Z474" t="b">
        <f>IF(N474/G474&gt;=Auswahlhilfe!$C$8,TRUE,FALSE)</f>
        <v>1</v>
      </c>
      <c r="AA474" t="b">
        <f>IF(K474&gt;Auswahlhilfe!$C$7,TRUE,FALSE)</f>
        <v>1</v>
      </c>
      <c r="AB474" t="b">
        <f>IF(Auswahlhilfe!$C$17=F474,TRUE,FALSE)</f>
        <v>1</v>
      </c>
      <c r="AC474" t="b">
        <f>IFERROR(IF(FIND("P2",PGOptionList!D474)&gt;0,TRUE),FALSE)</f>
        <v>0</v>
      </c>
      <c r="AD474" t="b">
        <f>IFERROR(IF(FIND("P1",PGOptionList!D474)&gt;0,TRUE),FALSE)</f>
        <v>1</v>
      </c>
      <c r="AE474" t="b">
        <f>IFERROR(IF(FIND("P0",PGOptionList!D474)&gt;0,TRUE),FALSE)</f>
        <v>0</v>
      </c>
      <c r="AF474" t="b">
        <f>IF(AND(Z474,AA474,AB474,AC474,IF(C474=Auswahlhilfe!$L$7,TRUE,FALSE)),D474,FALSE)</f>
        <v>0</v>
      </c>
      <c r="AG474" t="b">
        <f>IF(AND(Z474,AA474,AB474,AD474,IF(C474=Auswahlhilfe!$L$17,TRUE,FALSE)),D474,FALSE)</f>
        <v>0</v>
      </c>
      <c r="AH474" t="b">
        <f>IF(AND(Z474,AA474,AB474,AE474,IF(C474=Auswahlhilfe!$L$17,TRUE,FALSE)),D474,FALSE)</f>
        <v>0</v>
      </c>
      <c r="AI474" t="s">
        <v>4818</v>
      </c>
      <c r="AJ474" s="90" t="str">
        <f t="shared" si="23"/>
        <v>https://shop.oxni.ch/de/shop/motoren/planetengetriebe/tb-142-030-s2-p1</v>
      </c>
    </row>
    <row r="475" spans="2:36" x14ac:dyDescent="0.2">
      <c r="B475" s="78" t="str">
        <f t="shared" si="21"/>
        <v/>
      </c>
      <c r="C475" s="19" t="s">
        <v>54</v>
      </c>
      <c r="D475" s="19" t="s">
        <v>776</v>
      </c>
      <c r="E475" s="19">
        <v>130</v>
      </c>
      <c r="F475" s="19" t="s">
        <v>55</v>
      </c>
      <c r="G475" s="19">
        <v>30</v>
      </c>
      <c r="H475" s="19">
        <v>10</v>
      </c>
      <c r="I475" s="19">
        <v>50</v>
      </c>
      <c r="J475" s="19">
        <v>94</v>
      </c>
      <c r="K475" s="19">
        <v>600</v>
      </c>
      <c r="L475" s="19">
        <v>1800</v>
      </c>
      <c r="M475" s="19" t="s">
        <v>85</v>
      </c>
      <c r="N475" s="19">
        <v>3000</v>
      </c>
      <c r="O475" s="19">
        <v>6000</v>
      </c>
      <c r="P475" s="19">
        <v>9400</v>
      </c>
      <c r="Q475" s="19" t="s">
        <v>57</v>
      </c>
      <c r="R475" s="19">
        <v>4700</v>
      </c>
      <c r="S475" s="19">
        <v>20000</v>
      </c>
      <c r="T475" s="19">
        <v>2.71</v>
      </c>
      <c r="U475" s="19">
        <v>16.399999999999999</v>
      </c>
      <c r="V475" s="19">
        <v>0.24</v>
      </c>
      <c r="W475" s="19">
        <v>65</v>
      </c>
      <c r="X475" s="93">
        <v>1393</v>
      </c>
      <c r="Y475">
        <f t="shared" si="22"/>
        <v>100</v>
      </c>
      <c r="Z475" t="b">
        <f>IF(N475/G475&gt;=Auswahlhilfe!$C$8,TRUE,FALSE)</f>
        <v>1</v>
      </c>
      <c r="AA475" t="b">
        <f>IF(K475&gt;Auswahlhilfe!$C$7,TRUE,FALSE)</f>
        <v>1</v>
      </c>
      <c r="AB475" t="b">
        <f>IF(Auswahlhilfe!$C$17=F475,TRUE,FALSE)</f>
        <v>0</v>
      </c>
      <c r="AC475" t="b">
        <f>IFERROR(IF(FIND("P2",PGOptionList!D475)&gt;0,TRUE),FALSE)</f>
        <v>1</v>
      </c>
      <c r="AD475" t="b">
        <f>IFERROR(IF(FIND("P1",PGOptionList!D475)&gt;0,TRUE),FALSE)</f>
        <v>0</v>
      </c>
      <c r="AE475" t="b">
        <f>IFERROR(IF(FIND("P0",PGOptionList!D475)&gt;0,TRUE),FALSE)</f>
        <v>0</v>
      </c>
      <c r="AF475" t="b">
        <f>IF(AND(Z475,AA475,AB475,AC475,IF(C475=Auswahlhilfe!$L$7,TRUE,FALSE)),D475,FALSE)</f>
        <v>0</v>
      </c>
      <c r="AG475" t="b">
        <f>IF(AND(Z475,AA475,AB475,AD475,IF(C475=Auswahlhilfe!$L$17,TRUE,FALSE)),D475,FALSE)</f>
        <v>0</v>
      </c>
      <c r="AH475" t="b">
        <f>IF(AND(Z475,AA475,AB475,AE475,IF(C475=Auswahlhilfe!$L$17,TRUE,FALSE)),D475,FALSE)</f>
        <v>0</v>
      </c>
      <c r="AI475" t="s">
        <v>4817</v>
      </c>
      <c r="AJ475" s="90" t="str">
        <f t="shared" si="23"/>
        <v>mailto:info@oxni.ch?subject=Anfrage TB-142-030-S1-P2</v>
      </c>
    </row>
    <row r="476" spans="2:36" x14ac:dyDescent="0.2">
      <c r="B476" s="78" t="str">
        <f t="shared" si="21"/>
        <v/>
      </c>
      <c r="C476" s="19" t="s">
        <v>54</v>
      </c>
      <c r="D476" s="19" t="s">
        <v>777</v>
      </c>
      <c r="E476" s="19">
        <v>130</v>
      </c>
      <c r="F476" s="19" t="s">
        <v>58</v>
      </c>
      <c r="G476" s="19">
        <v>30</v>
      </c>
      <c r="H476" s="19">
        <v>10</v>
      </c>
      <c r="I476" s="19">
        <v>50</v>
      </c>
      <c r="J476" s="19">
        <v>94</v>
      </c>
      <c r="K476" s="19">
        <v>600</v>
      </c>
      <c r="L476" s="19">
        <v>1800</v>
      </c>
      <c r="M476" s="19" t="s">
        <v>85</v>
      </c>
      <c r="N476" s="19">
        <v>3000</v>
      </c>
      <c r="O476" s="19">
        <v>6000</v>
      </c>
      <c r="P476" s="19">
        <v>9400</v>
      </c>
      <c r="Q476" s="19" t="s">
        <v>57</v>
      </c>
      <c r="R476" s="19">
        <v>4700</v>
      </c>
      <c r="S476" s="19">
        <v>20000</v>
      </c>
      <c r="T476" s="19">
        <v>2.71</v>
      </c>
      <c r="U476" s="19">
        <v>16.399999999999999</v>
      </c>
      <c r="V476" s="19">
        <v>0.24</v>
      </c>
      <c r="W476" s="19">
        <v>65</v>
      </c>
      <c r="X476" s="93">
        <v>1393</v>
      </c>
      <c r="Y476">
        <f t="shared" si="22"/>
        <v>100</v>
      </c>
      <c r="Z476" t="b">
        <f>IF(N476/G476&gt;=Auswahlhilfe!$C$8,TRUE,FALSE)</f>
        <v>1</v>
      </c>
      <c r="AA476" t="b">
        <f>IF(K476&gt;Auswahlhilfe!$C$7,TRUE,FALSE)</f>
        <v>1</v>
      </c>
      <c r="AB476" t="b">
        <f>IF(Auswahlhilfe!$C$17=F476,TRUE,FALSE)</f>
        <v>1</v>
      </c>
      <c r="AC476" t="b">
        <f>IFERROR(IF(FIND("P2",PGOptionList!D476)&gt;0,TRUE),FALSE)</f>
        <v>1</v>
      </c>
      <c r="AD476" t="b">
        <f>IFERROR(IF(FIND("P1",PGOptionList!D476)&gt;0,TRUE),FALSE)</f>
        <v>0</v>
      </c>
      <c r="AE476" t="b">
        <f>IFERROR(IF(FIND("P0",PGOptionList!D476)&gt;0,TRUE),FALSE)</f>
        <v>0</v>
      </c>
      <c r="AF476" t="b">
        <f>IF(AND(Z476,AA476,AB476,AC476,IF(C476=Auswahlhilfe!$L$7,TRUE,FALSE)),D476,FALSE)</f>
        <v>0</v>
      </c>
      <c r="AG476" t="b">
        <f>IF(AND(Z476,AA476,AB476,AD476,IF(C476=Auswahlhilfe!$L$17,TRUE,FALSE)),D476,FALSE)</f>
        <v>0</v>
      </c>
      <c r="AH476" t="b">
        <f>IF(AND(Z476,AA476,AB476,AE476,IF(C476=Auswahlhilfe!$L$17,TRUE,FALSE)),D476,FALSE)</f>
        <v>0</v>
      </c>
      <c r="AI476" t="s">
        <v>4818</v>
      </c>
      <c r="AJ476" s="90" t="str">
        <f t="shared" si="23"/>
        <v>https://shop.oxni.ch/de/shop/motoren/planetengetriebe/tb-142-030-s2-p2</v>
      </c>
    </row>
    <row r="477" spans="2:36" x14ac:dyDescent="0.2">
      <c r="B477" s="78" t="str">
        <f t="shared" si="21"/>
        <v/>
      </c>
      <c r="C477" s="19" t="s">
        <v>54</v>
      </c>
      <c r="D477" s="19" t="s">
        <v>778</v>
      </c>
      <c r="E477" s="19">
        <v>130</v>
      </c>
      <c r="F477" s="19" t="s">
        <v>55</v>
      </c>
      <c r="G477" s="19">
        <v>25</v>
      </c>
      <c r="H477" s="19">
        <v>3</v>
      </c>
      <c r="I477" s="19">
        <v>50</v>
      </c>
      <c r="J477" s="19">
        <v>94</v>
      </c>
      <c r="K477" s="19">
        <v>650</v>
      </c>
      <c r="L477" s="19">
        <v>1950</v>
      </c>
      <c r="M477" s="19" t="s">
        <v>84</v>
      </c>
      <c r="N477" s="19">
        <v>3000</v>
      </c>
      <c r="O477" s="19">
        <v>6000</v>
      </c>
      <c r="P477" s="19">
        <v>9400</v>
      </c>
      <c r="Q477" s="19" t="s">
        <v>57</v>
      </c>
      <c r="R477" s="19">
        <v>4700</v>
      </c>
      <c r="S477" s="19">
        <v>20000</v>
      </c>
      <c r="T477" s="19">
        <v>2.71</v>
      </c>
      <c r="U477" s="19">
        <v>16.399999999999999</v>
      </c>
      <c r="V477" s="19">
        <v>0.24</v>
      </c>
      <c r="W477" s="19">
        <v>65</v>
      </c>
      <c r="X477" s="93"/>
      <c r="Y477">
        <f t="shared" si="22"/>
        <v>120</v>
      </c>
      <c r="Z477" t="b">
        <f>IF(N477/G477&gt;=Auswahlhilfe!$C$8,TRUE,FALSE)</f>
        <v>1</v>
      </c>
      <c r="AA477" t="b">
        <f>IF(K477&gt;Auswahlhilfe!$C$7,TRUE,FALSE)</f>
        <v>1</v>
      </c>
      <c r="AB477" t="b">
        <f>IF(Auswahlhilfe!$C$17=F477,TRUE,FALSE)</f>
        <v>0</v>
      </c>
      <c r="AC477" t="b">
        <f>IFERROR(IF(FIND("P2",PGOptionList!D477)&gt;0,TRUE),FALSE)</f>
        <v>0</v>
      </c>
      <c r="AD477" t="b">
        <f>IFERROR(IF(FIND("P1",PGOptionList!D477)&gt;0,TRUE),FALSE)</f>
        <v>0</v>
      </c>
      <c r="AE477" t="b">
        <f>IFERROR(IF(FIND("P0",PGOptionList!D477)&gt;0,TRUE),FALSE)</f>
        <v>1</v>
      </c>
      <c r="AF477" t="b">
        <f>IF(AND(Z477,AA477,AB477,AC477,IF(C477=Auswahlhilfe!$L$7,TRUE,FALSE)),D477,FALSE)</f>
        <v>0</v>
      </c>
      <c r="AG477" t="b">
        <f>IF(AND(Z477,AA477,AB477,AD477,IF(C477=Auswahlhilfe!$L$17,TRUE,FALSE)),D477,FALSE)</f>
        <v>0</v>
      </c>
      <c r="AH477" t="b">
        <f>IF(AND(Z477,AA477,AB477,AE477,IF(C477=Auswahlhilfe!$L$17,TRUE,FALSE)),D477,FALSE)</f>
        <v>0</v>
      </c>
      <c r="AI477" t="s">
        <v>4817</v>
      </c>
      <c r="AJ477" s="90" t="str">
        <f t="shared" si="23"/>
        <v>mailto:info@oxni.ch?subject=Anfrage TB-142-025-S1-P0</v>
      </c>
    </row>
    <row r="478" spans="2:36" x14ac:dyDescent="0.2">
      <c r="B478" s="78" t="str">
        <f t="shared" si="21"/>
        <v/>
      </c>
      <c r="C478" s="19" t="s">
        <v>54</v>
      </c>
      <c r="D478" s="19" t="s">
        <v>779</v>
      </c>
      <c r="E478" s="19">
        <v>130</v>
      </c>
      <c r="F478" s="19" t="s">
        <v>58</v>
      </c>
      <c r="G478" s="19">
        <v>25</v>
      </c>
      <c r="H478" s="19">
        <v>3</v>
      </c>
      <c r="I478" s="19">
        <v>50</v>
      </c>
      <c r="J478" s="19">
        <v>94</v>
      </c>
      <c r="K478" s="19">
        <v>650</v>
      </c>
      <c r="L478" s="19">
        <v>1950</v>
      </c>
      <c r="M478" s="19" t="s">
        <v>84</v>
      </c>
      <c r="N478" s="19">
        <v>3000</v>
      </c>
      <c r="O478" s="19">
        <v>6000</v>
      </c>
      <c r="P478" s="19">
        <v>9400</v>
      </c>
      <c r="Q478" s="19" t="s">
        <v>57</v>
      </c>
      <c r="R478" s="19">
        <v>4700</v>
      </c>
      <c r="S478" s="19">
        <v>20000</v>
      </c>
      <c r="T478" s="19">
        <v>2.71</v>
      </c>
      <c r="U478" s="19">
        <v>16.399999999999999</v>
      </c>
      <c r="V478" s="19">
        <v>0.24</v>
      </c>
      <c r="W478" s="19">
        <v>65</v>
      </c>
      <c r="X478" s="93"/>
      <c r="Y478">
        <f t="shared" si="22"/>
        <v>120</v>
      </c>
      <c r="Z478" t="b">
        <f>IF(N478/G478&gt;=Auswahlhilfe!$C$8,TRUE,FALSE)</f>
        <v>1</v>
      </c>
      <c r="AA478" t="b">
        <f>IF(K478&gt;Auswahlhilfe!$C$7,TRUE,FALSE)</f>
        <v>1</v>
      </c>
      <c r="AB478" t="b">
        <f>IF(Auswahlhilfe!$C$17=F478,TRUE,FALSE)</f>
        <v>1</v>
      </c>
      <c r="AC478" t="b">
        <f>IFERROR(IF(FIND("P2",PGOptionList!D478)&gt;0,TRUE),FALSE)</f>
        <v>0</v>
      </c>
      <c r="AD478" t="b">
        <f>IFERROR(IF(FIND("P1",PGOptionList!D478)&gt;0,TRUE),FALSE)</f>
        <v>0</v>
      </c>
      <c r="AE478" t="b">
        <f>IFERROR(IF(FIND("P0",PGOptionList!D478)&gt;0,TRUE),FALSE)</f>
        <v>1</v>
      </c>
      <c r="AF478" t="b">
        <f>IF(AND(Z478,AA478,AB478,AC478,IF(C478=Auswahlhilfe!$L$7,TRUE,FALSE)),D478,FALSE)</f>
        <v>0</v>
      </c>
      <c r="AG478" t="b">
        <f>IF(AND(Z478,AA478,AB478,AD478,IF(C478=Auswahlhilfe!$L$17,TRUE,FALSE)),D478,FALSE)</f>
        <v>0</v>
      </c>
      <c r="AH478" t="b">
        <f>IF(AND(Z478,AA478,AB478,AE478,IF(C478=Auswahlhilfe!$L$17,TRUE,FALSE)),D478,FALSE)</f>
        <v>0</v>
      </c>
      <c r="AI478" t="s">
        <v>4817</v>
      </c>
      <c r="AJ478" s="90" t="str">
        <f t="shared" si="23"/>
        <v>mailto:info@oxni.ch?subject=Anfrage TB-142-025-S2-P0</v>
      </c>
    </row>
    <row r="479" spans="2:36" x14ac:dyDescent="0.2">
      <c r="B479" s="78" t="str">
        <f t="shared" si="21"/>
        <v/>
      </c>
      <c r="C479" s="19" t="s">
        <v>54</v>
      </c>
      <c r="D479" s="19" t="s">
        <v>780</v>
      </c>
      <c r="E479" s="19">
        <v>130</v>
      </c>
      <c r="F479" s="19" t="s">
        <v>55</v>
      </c>
      <c r="G479" s="19">
        <v>25</v>
      </c>
      <c r="H479" s="19">
        <v>5</v>
      </c>
      <c r="I479" s="19">
        <v>50</v>
      </c>
      <c r="J479" s="19">
        <v>94</v>
      </c>
      <c r="K479" s="19">
        <v>650</v>
      </c>
      <c r="L479" s="19">
        <v>1950</v>
      </c>
      <c r="M479" s="19" t="s">
        <v>84</v>
      </c>
      <c r="N479" s="19">
        <v>3000</v>
      </c>
      <c r="O479" s="19">
        <v>6000</v>
      </c>
      <c r="P479" s="19">
        <v>9400</v>
      </c>
      <c r="Q479" s="19" t="s">
        <v>57</v>
      </c>
      <c r="R479" s="19">
        <v>4700</v>
      </c>
      <c r="S479" s="19">
        <v>20000</v>
      </c>
      <c r="T479" s="19">
        <v>2.71</v>
      </c>
      <c r="U479" s="19">
        <v>16.399999999999999</v>
      </c>
      <c r="V479" s="19">
        <v>0.24</v>
      </c>
      <c r="W479" s="19">
        <v>65</v>
      </c>
      <c r="X479" s="93">
        <v>1692</v>
      </c>
      <c r="Y479">
        <f t="shared" si="22"/>
        <v>120</v>
      </c>
      <c r="Z479" t="b">
        <f>IF(N479/G479&gt;=Auswahlhilfe!$C$8,TRUE,FALSE)</f>
        <v>1</v>
      </c>
      <c r="AA479" t="b">
        <f>IF(K479&gt;Auswahlhilfe!$C$7,TRUE,FALSE)</f>
        <v>1</v>
      </c>
      <c r="AB479" t="b">
        <f>IF(Auswahlhilfe!$C$17=F479,TRUE,FALSE)</f>
        <v>0</v>
      </c>
      <c r="AC479" t="b">
        <f>IFERROR(IF(FIND("P2",PGOptionList!D479)&gt;0,TRUE),FALSE)</f>
        <v>0</v>
      </c>
      <c r="AD479" t="b">
        <f>IFERROR(IF(FIND("P1",PGOptionList!D479)&gt;0,TRUE),FALSE)</f>
        <v>1</v>
      </c>
      <c r="AE479" t="b">
        <f>IFERROR(IF(FIND("P0",PGOptionList!D479)&gt;0,TRUE),FALSE)</f>
        <v>0</v>
      </c>
      <c r="AF479" t="b">
        <f>IF(AND(Z479,AA479,AB479,AC479,IF(C479=Auswahlhilfe!$L$7,TRUE,FALSE)),D479,FALSE)</f>
        <v>0</v>
      </c>
      <c r="AG479" t="b">
        <f>IF(AND(Z479,AA479,AB479,AD479,IF(C479=Auswahlhilfe!$L$17,TRUE,FALSE)),D479,FALSE)</f>
        <v>0</v>
      </c>
      <c r="AH479" t="b">
        <f>IF(AND(Z479,AA479,AB479,AE479,IF(C479=Auswahlhilfe!$L$17,TRUE,FALSE)),D479,FALSE)</f>
        <v>0</v>
      </c>
      <c r="AI479" t="s">
        <v>4817</v>
      </c>
      <c r="AJ479" s="90" t="str">
        <f t="shared" si="23"/>
        <v>mailto:info@oxni.ch?subject=Anfrage TB-142-025-S1-P1</v>
      </c>
    </row>
    <row r="480" spans="2:36" x14ac:dyDescent="0.2">
      <c r="B480" s="78" t="str">
        <f t="shared" si="21"/>
        <v/>
      </c>
      <c r="C480" s="19" t="s">
        <v>54</v>
      </c>
      <c r="D480" s="19" t="s">
        <v>781</v>
      </c>
      <c r="E480" s="19">
        <v>130</v>
      </c>
      <c r="F480" s="19" t="s">
        <v>58</v>
      </c>
      <c r="G480" s="19">
        <v>25</v>
      </c>
      <c r="H480" s="19">
        <v>5</v>
      </c>
      <c r="I480" s="19">
        <v>50</v>
      </c>
      <c r="J480" s="19">
        <v>94</v>
      </c>
      <c r="K480" s="19">
        <v>650</v>
      </c>
      <c r="L480" s="19">
        <v>1950</v>
      </c>
      <c r="M480" s="19" t="s">
        <v>84</v>
      </c>
      <c r="N480" s="19">
        <v>3000</v>
      </c>
      <c r="O480" s="19">
        <v>6000</v>
      </c>
      <c r="P480" s="19">
        <v>9400</v>
      </c>
      <c r="Q480" s="19" t="s">
        <v>57</v>
      </c>
      <c r="R480" s="19">
        <v>4700</v>
      </c>
      <c r="S480" s="19">
        <v>20000</v>
      </c>
      <c r="T480" s="19">
        <v>2.71</v>
      </c>
      <c r="U480" s="19">
        <v>16.399999999999999</v>
      </c>
      <c r="V480" s="19">
        <v>0.24</v>
      </c>
      <c r="W480" s="19">
        <v>65</v>
      </c>
      <c r="X480" s="93">
        <v>1692</v>
      </c>
      <c r="Y480">
        <f t="shared" si="22"/>
        <v>120</v>
      </c>
      <c r="Z480" t="b">
        <f>IF(N480/G480&gt;=Auswahlhilfe!$C$8,TRUE,FALSE)</f>
        <v>1</v>
      </c>
      <c r="AA480" t="b">
        <f>IF(K480&gt;Auswahlhilfe!$C$7,TRUE,FALSE)</f>
        <v>1</v>
      </c>
      <c r="AB480" t="b">
        <f>IF(Auswahlhilfe!$C$17=F480,TRUE,FALSE)</f>
        <v>1</v>
      </c>
      <c r="AC480" t="b">
        <f>IFERROR(IF(FIND("P2",PGOptionList!D480)&gt;0,TRUE),FALSE)</f>
        <v>0</v>
      </c>
      <c r="AD480" t="b">
        <f>IFERROR(IF(FIND("P1",PGOptionList!D480)&gt;0,TRUE),FALSE)</f>
        <v>1</v>
      </c>
      <c r="AE480" t="b">
        <f>IFERROR(IF(FIND("P0",PGOptionList!D480)&gt;0,TRUE),FALSE)</f>
        <v>0</v>
      </c>
      <c r="AF480" t="b">
        <f>IF(AND(Z480,AA480,AB480,AC480,IF(C480=Auswahlhilfe!$L$7,TRUE,FALSE)),D480,FALSE)</f>
        <v>0</v>
      </c>
      <c r="AG480" t="b">
        <f>IF(AND(Z480,AA480,AB480,AD480,IF(C480=Auswahlhilfe!$L$17,TRUE,FALSE)),D480,FALSE)</f>
        <v>0</v>
      </c>
      <c r="AH480" t="b">
        <f>IF(AND(Z480,AA480,AB480,AE480,IF(C480=Auswahlhilfe!$L$17,TRUE,FALSE)),D480,FALSE)</f>
        <v>0</v>
      </c>
      <c r="AI480" t="s">
        <v>4818</v>
      </c>
      <c r="AJ480" s="90" t="str">
        <f t="shared" si="23"/>
        <v>https://shop.oxni.ch/de/shop/motoren/planetengetriebe/tb-142-025-s2-p1</v>
      </c>
    </row>
    <row r="481" spans="2:36" x14ac:dyDescent="0.2">
      <c r="B481" s="78" t="str">
        <f t="shared" si="21"/>
        <v/>
      </c>
      <c r="C481" s="19" t="s">
        <v>54</v>
      </c>
      <c r="D481" s="19" t="s">
        <v>782</v>
      </c>
      <c r="E481" s="19">
        <v>130</v>
      </c>
      <c r="F481" s="19" t="s">
        <v>55</v>
      </c>
      <c r="G481" s="19">
        <v>25</v>
      </c>
      <c r="H481" s="19">
        <v>10</v>
      </c>
      <c r="I481" s="19">
        <v>50</v>
      </c>
      <c r="J481" s="19">
        <v>94</v>
      </c>
      <c r="K481" s="19">
        <v>650</v>
      </c>
      <c r="L481" s="19">
        <v>1950</v>
      </c>
      <c r="M481" s="19" t="s">
        <v>84</v>
      </c>
      <c r="N481" s="19">
        <v>3000</v>
      </c>
      <c r="O481" s="19">
        <v>6000</v>
      </c>
      <c r="P481" s="19">
        <v>9400</v>
      </c>
      <c r="Q481" s="19" t="s">
        <v>57</v>
      </c>
      <c r="R481" s="19">
        <v>4700</v>
      </c>
      <c r="S481" s="19">
        <v>20000</v>
      </c>
      <c r="T481" s="19">
        <v>2.71</v>
      </c>
      <c r="U481" s="19">
        <v>16.399999999999999</v>
      </c>
      <c r="V481" s="19">
        <v>0.24</v>
      </c>
      <c r="W481" s="19">
        <v>65</v>
      </c>
      <c r="X481" s="93">
        <v>1393</v>
      </c>
      <c r="Y481">
        <f t="shared" si="22"/>
        <v>120</v>
      </c>
      <c r="Z481" t="b">
        <f>IF(N481/G481&gt;=Auswahlhilfe!$C$8,TRUE,FALSE)</f>
        <v>1</v>
      </c>
      <c r="AA481" t="b">
        <f>IF(K481&gt;Auswahlhilfe!$C$7,TRUE,FALSE)</f>
        <v>1</v>
      </c>
      <c r="AB481" t="b">
        <f>IF(Auswahlhilfe!$C$17=F481,TRUE,FALSE)</f>
        <v>0</v>
      </c>
      <c r="AC481" t="b">
        <f>IFERROR(IF(FIND("P2",PGOptionList!D481)&gt;0,TRUE),FALSE)</f>
        <v>1</v>
      </c>
      <c r="AD481" t="b">
        <f>IFERROR(IF(FIND("P1",PGOptionList!D481)&gt;0,TRUE),FALSE)</f>
        <v>0</v>
      </c>
      <c r="AE481" t="b">
        <f>IFERROR(IF(FIND("P0",PGOptionList!D481)&gt;0,TRUE),FALSE)</f>
        <v>0</v>
      </c>
      <c r="AF481" t="b">
        <f>IF(AND(Z481,AA481,AB481,AC481,IF(C481=Auswahlhilfe!$L$7,TRUE,FALSE)),D481,FALSE)</f>
        <v>0</v>
      </c>
      <c r="AG481" t="b">
        <f>IF(AND(Z481,AA481,AB481,AD481,IF(C481=Auswahlhilfe!$L$17,TRUE,FALSE)),D481,FALSE)</f>
        <v>0</v>
      </c>
      <c r="AH481" t="b">
        <f>IF(AND(Z481,AA481,AB481,AE481,IF(C481=Auswahlhilfe!$L$17,TRUE,FALSE)),D481,FALSE)</f>
        <v>0</v>
      </c>
      <c r="AI481" t="s">
        <v>4817</v>
      </c>
      <c r="AJ481" s="90" t="str">
        <f t="shared" si="23"/>
        <v>mailto:info@oxni.ch?subject=Anfrage TB-142-025-S1-P2</v>
      </c>
    </row>
    <row r="482" spans="2:36" x14ac:dyDescent="0.2">
      <c r="B482" s="78" t="str">
        <f t="shared" si="21"/>
        <v/>
      </c>
      <c r="C482" s="19" t="s">
        <v>54</v>
      </c>
      <c r="D482" s="19" t="s">
        <v>783</v>
      </c>
      <c r="E482" s="19">
        <v>130</v>
      </c>
      <c r="F482" s="19" t="s">
        <v>58</v>
      </c>
      <c r="G482" s="19">
        <v>25</v>
      </c>
      <c r="H482" s="19">
        <v>10</v>
      </c>
      <c r="I482" s="19">
        <v>50</v>
      </c>
      <c r="J482" s="19">
        <v>94</v>
      </c>
      <c r="K482" s="19">
        <v>650</v>
      </c>
      <c r="L482" s="19">
        <v>1950</v>
      </c>
      <c r="M482" s="19" t="s">
        <v>84</v>
      </c>
      <c r="N482" s="19">
        <v>3000</v>
      </c>
      <c r="O482" s="19">
        <v>6000</v>
      </c>
      <c r="P482" s="19">
        <v>9400</v>
      </c>
      <c r="Q482" s="19" t="s">
        <v>57</v>
      </c>
      <c r="R482" s="19">
        <v>4700</v>
      </c>
      <c r="S482" s="19">
        <v>20000</v>
      </c>
      <c r="T482" s="19">
        <v>2.71</v>
      </c>
      <c r="U482" s="19">
        <v>16.399999999999999</v>
      </c>
      <c r="V482" s="19">
        <v>0.24</v>
      </c>
      <c r="W482" s="19">
        <v>65</v>
      </c>
      <c r="X482" s="93">
        <v>1393</v>
      </c>
      <c r="Y482">
        <f t="shared" si="22"/>
        <v>120</v>
      </c>
      <c r="Z482" t="b">
        <f>IF(N482/G482&gt;=Auswahlhilfe!$C$8,TRUE,FALSE)</f>
        <v>1</v>
      </c>
      <c r="AA482" t="b">
        <f>IF(K482&gt;Auswahlhilfe!$C$7,TRUE,FALSE)</f>
        <v>1</v>
      </c>
      <c r="AB482" t="b">
        <f>IF(Auswahlhilfe!$C$17=F482,TRUE,FALSE)</f>
        <v>1</v>
      </c>
      <c r="AC482" t="b">
        <f>IFERROR(IF(FIND("P2",PGOptionList!D482)&gt;0,TRUE),FALSE)</f>
        <v>1</v>
      </c>
      <c r="AD482" t="b">
        <f>IFERROR(IF(FIND("P1",PGOptionList!D482)&gt;0,TRUE),FALSE)</f>
        <v>0</v>
      </c>
      <c r="AE482" t="b">
        <f>IFERROR(IF(FIND("P0",PGOptionList!D482)&gt;0,TRUE),FALSE)</f>
        <v>0</v>
      </c>
      <c r="AF482" t="b">
        <f>IF(AND(Z482,AA482,AB482,AC482,IF(C482=Auswahlhilfe!$L$7,TRUE,FALSE)),D482,FALSE)</f>
        <v>0</v>
      </c>
      <c r="AG482" t="b">
        <f>IF(AND(Z482,AA482,AB482,AD482,IF(C482=Auswahlhilfe!$L$17,TRUE,FALSE)),D482,FALSE)</f>
        <v>0</v>
      </c>
      <c r="AH482" t="b">
        <f>IF(AND(Z482,AA482,AB482,AE482,IF(C482=Auswahlhilfe!$L$17,TRUE,FALSE)),D482,FALSE)</f>
        <v>0</v>
      </c>
      <c r="AI482" t="s">
        <v>4818</v>
      </c>
      <c r="AJ482" s="90" t="str">
        <f t="shared" si="23"/>
        <v>https://shop.oxni.ch/de/shop/motoren/planetengetriebe/tb-142-025-s2-p2</v>
      </c>
    </row>
    <row r="483" spans="2:36" x14ac:dyDescent="0.2">
      <c r="B483" s="78" t="str">
        <f t="shared" si="21"/>
        <v/>
      </c>
      <c r="C483" s="19" t="s">
        <v>54</v>
      </c>
      <c r="D483" s="19" t="s">
        <v>784</v>
      </c>
      <c r="E483" s="19">
        <v>130</v>
      </c>
      <c r="F483" s="19" t="s">
        <v>55</v>
      </c>
      <c r="G483" s="19">
        <v>20</v>
      </c>
      <c r="H483" s="19">
        <v>3</v>
      </c>
      <c r="I483" s="19">
        <v>50</v>
      </c>
      <c r="J483" s="19">
        <v>94</v>
      </c>
      <c r="K483" s="19">
        <v>545</v>
      </c>
      <c r="L483" s="19">
        <v>1635</v>
      </c>
      <c r="M483" s="19" t="s">
        <v>83</v>
      </c>
      <c r="N483" s="19">
        <v>3000</v>
      </c>
      <c r="O483" s="19">
        <v>6000</v>
      </c>
      <c r="P483" s="19">
        <v>9400</v>
      </c>
      <c r="Q483" s="19" t="s">
        <v>57</v>
      </c>
      <c r="R483" s="19">
        <v>4700</v>
      </c>
      <c r="S483" s="19">
        <v>20000</v>
      </c>
      <c r="T483" s="19">
        <v>2.71</v>
      </c>
      <c r="U483" s="19">
        <v>16.399999999999999</v>
      </c>
      <c r="V483" s="19">
        <v>0.24</v>
      </c>
      <c r="W483" s="19">
        <v>65</v>
      </c>
      <c r="X483" s="93"/>
      <c r="Y483">
        <f t="shared" si="22"/>
        <v>150</v>
      </c>
      <c r="Z483" t="b">
        <f>IF(N483/G483&gt;=Auswahlhilfe!$C$8,TRUE,FALSE)</f>
        <v>1</v>
      </c>
      <c r="AA483" t="b">
        <f>IF(K483&gt;Auswahlhilfe!$C$7,TRUE,FALSE)</f>
        <v>1</v>
      </c>
      <c r="AB483" t="b">
        <f>IF(Auswahlhilfe!$C$17=F483,TRUE,FALSE)</f>
        <v>0</v>
      </c>
      <c r="AC483" t="b">
        <f>IFERROR(IF(FIND("P2",PGOptionList!D483)&gt;0,TRUE),FALSE)</f>
        <v>0</v>
      </c>
      <c r="AD483" t="b">
        <f>IFERROR(IF(FIND("P1",PGOptionList!D483)&gt;0,TRUE),FALSE)</f>
        <v>0</v>
      </c>
      <c r="AE483" t="b">
        <f>IFERROR(IF(FIND("P0",PGOptionList!D483)&gt;0,TRUE),FALSE)</f>
        <v>1</v>
      </c>
      <c r="AF483" t="b">
        <f>IF(AND(Z483,AA483,AB483,AC483,IF(C483=Auswahlhilfe!$L$7,TRUE,FALSE)),D483,FALSE)</f>
        <v>0</v>
      </c>
      <c r="AG483" t="b">
        <f>IF(AND(Z483,AA483,AB483,AD483,IF(C483=Auswahlhilfe!$L$17,TRUE,FALSE)),D483,FALSE)</f>
        <v>0</v>
      </c>
      <c r="AH483" t="b">
        <f>IF(AND(Z483,AA483,AB483,AE483,IF(C483=Auswahlhilfe!$L$17,TRUE,FALSE)),D483,FALSE)</f>
        <v>0</v>
      </c>
      <c r="AI483" t="s">
        <v>4817</v>
      </c>
      <c r="AJ483" s="90" t="str">
        <f t="shared" si="23"/>
        <v>mailto:info@oxni.ch?subject=Anfrage TB-142-020-S1-P0</v>
      </c>
    </row>
    <row r="484" spans="2:36" x14ac:dyDescent="0.2">
      <c r="B484" s="78" t="str">
        <f t="shared" si="21"/>
        <v/>
      </c>
      <c r="C484" s="19" t="s">
        <v>54</v>
      </c>
      <c r="D484" s="19" t="s">
        <v>785</v>
      </c>
      <c r="E484" s="19">
        <v>130</v>
      </c>
      <c r="F484" s="19" t="s">
        <v>58</v>
      </c>
      <c r="G484" s="19">
        <v>20</v>
      </c>
      <c r="H484" s="19">
        <v>3</v>
      </c>
      <c r="I484" s="19">
        <v>50</v>
      </c>
      <c r="J484" s="19">
        <v>94</v>
      </c>
      <c r="K484" s="19">
        <v>545</v>
      </c>
      <c r="L484" s="19">
        <v>1635</v>
      </c>
      <c r="M484" s="19" t="s">
        <v>83</v>
      </c>
      <c r="N484" s="19">
        <v>3000</v>
      </c>
      <c r="O484" s="19">
        <v>6000</v>
      </c>
      <c r="P484" s="19">
        <v>9400</v>
      </c>
      <c r="Q484" s="19" t="s">
        <v>57</v>
      </c>
      <c r="R484" s="19">
        <v>4700</v>
      </c>
      <c r="S484" s="19">
        <v>20000</v>
      </c>
      <c r="T484" s="19">
        <v>2.71</v>
      </c>
      <c r="U484" s="19">
        <v>16.399999999999999</v>
      </c>
      <c r="V484" s="19">
        <v>0.24</v>
      </c>
      <c r="W484" s="19">
        <v>65</v>
      </c>
      <c r="X484" s="93"/>
      <c r="Y484">
        <f t="shared" si="22"/>
        <v>150</v>
      </c>
      <c r="Z484" t="b">
        <f>IF(N484/G484&gt;=Auswahlhilfe!$C$8,TRUE,FALSE)</f>
        <v>1</v>
      </c>
      <c r="AA484" t="b">
        <f>IF(K484&gt;Auswahlhilfe!$C$7,TRUE,FALSE)</f>
        <v>1</v>
      </c>
      <c r="AB484" t="b">
        <f>IF(Auswahlhilfe!$C$17=F484,TRUE,FALSE)</f>
        <v>1</v>
      </c>
      <c r="AC484" t="b">
        <f>IFERROR(IF(FIND("P2",PGOptionList!D484)&gt;0,TRUE),FALSE)</f>
        <v>0</v>
      </c>
      <c r="AD484" t="b">
        <f>IFERROR(IF(FIND("P1",PGOptionList!D484)&gt;0,TRUE),FALSE)</f>
        <v>0</v>
      </c>
      <c r="AE484" t="b">
        <f>IFERROR(IF(FIND("P0",PGOptionList!D484)&gt;0,TRUE),FALSE)</f>
        <v>1</v>
      </c>
      <c r="AF484" t="b">
        <f>IF(AND(Z484,AA484,AB484,AC484,IF(C484=Auswahlhilfe!$L$7,TRUE,FALSE)),D484,FALSE)</f>
        <v>0</v>
      </c>
      <c r="AG484" t="b">
        <f>IF(AND(Z484,AA484,AB484,AD484,IF(C484=Auswahlhilfe!$L$17,TRUE,FALSE)),D484,FALSE)</f>
        <v>0</v>
      </c>
      <c r="AH484" t="b">
        <f>IF(AND(Z484,AA484,AB484,AE484,IF(C484=Auswahlhilfe!$L$17,TRUE,FALSE)),D484,FALSE)</f>
        <v>0</v>
      </c>
      <c r="AI484" t="s">
        <v>4817</v>
      </c>
      <c r="AJ484" s="90" t="str">
        <f t="shared" si="23"/>
        <v>mailto:info@oxni.ch?subject=Anfrage TB-142-020-S2-P0</v>
      </c>
    </row>
    <row r="485" spans="2:36" x14ac:dyDescent="0.2">
      <c r="B485" s="78" t="str">
        <f t="shared" si="21"/>
        <v/>
      </c>
      <c r="C485" s="19" t="s">
        <v>54</v>
      </c>
      <c r="D485" s="19" t="s">
        <v>786</v>
      </c>
      <c r="E485" s="19">
        <v>130</v>
      </c>
      <c r="F485" s="19" t="s">
        <v>55</v>
      </c>
      <c r="G485" s="19">
        <v>20</v>
      </c>
      <c r="H485" s="19">
        <v>5</v>
      </c>
      <c r="I485" s="19">
        <v>50</v>
      </c>
      <c r="J485" s="19">
        <v>94</v>
      </c>
      <c r="K485" s="19">
        <v>545</v>
      </c>
      <c r="L485" s="19">
        <v>1635</v>
      </c>
      <c r="M485" s="19" t="s">
        <v>83</v>
      </c>
      <c r="N485" s="19">
        <v>3000</v>
      </c>
      <c r="O485" s="19">
        <v>6000</v>
      </c>
      <c r="P485" s="19">
        <v>9400</v>
      </c>
      <c r="Q485" s="19" t="s">
        <v>57</v>
      </c>
      <c r="R485" s="19">
        <v>4700</v>
      </c>
      <c r="S485" s="19">
        <v>20000</v>
      </c>
      <c r="T485" s="19">
        <v>2.71</v>
      </c>
      <c r="U485" s="19">
        <v>16.399999999999999</v>
      </c>
      <c r="V485" s="19">
        <v>0.24</v>
      </c>
      <c r="W485" s="19">
        <v>65</v>
      </c>
      <c r="X485" s="93">
        <v>1692</v>
      </c>
      <c r="Y485">
        <f t="shared" si="22"/>
        <v>150</v>
      </c>
      <c r="Z485" t="b">
        <f>IF(N485/G485&gt;=Auswahlhilfe!$C$8,TRUE,FALSE)</f>
        <v>1</v>
      </c>
      <c r="AA485" t="b">
        <f>IF(K485&gt;Auswahlhilfe!$C$7,TRUE,FALSE)</f>
        <v>1</v>
      </c>
      <c r="AB485" t="b">
        <f>IF(Auswahlhilfe!$C$17=F485,TRUE,FALSE)</f>
        <v>0</v>
      </c>
      <c r="AC485" t="b">
        <f>IFERROR(IF(FIND("P2",PGOptionList!D485)&gt;0,TRUE),FALSE)</f>
        <v>0</v>
      </c>
      <c r="AD485" t="b">
        <f>IFERROR(IF(FIND("P1",PGOptionList!D485)&gt;0,TRUE),FALSE)</f>
        <v>1</v>
      </c>
      <c r="AE485" t="b">
        <f>IFERROR(IF(FIND("P0",PGOptionList!D485)&gt;0,TRUE),FALSE)</f>
        <v>0</v>
      </c>
      <c r="AF485" t="b">
        <f>IF(AND(Z485,AA485,AB485,AC485,IF(C485=Auswahlhilfe!$L$7,TRUE,FALSE)),D485,FALSE)</f>
        <v>0</v>
      </c>
      <c r="AG485" t="b">
        <f>IF(AND(Z485,AA485,AB485,AD485,IF(C485=Auswahlhilfe!$L$17,TRUE,FALSE)),D485,FALSE)</f>
        <v>0</v>
      </c>
      <c r="AH485" t="b">
        <f>IF(AND(Z485,AA485,AB485,AE485,IF(C485=Auswahlhilfe!$L$17,TRUE,FALSE)),D485,FALSE)</f>
        <v>0</v>
      </c>
      <c r="AI485" t="s">
        <v>4817</v>
      </c>
      <c r="AJ485" s="90" t="str">
        <f t="shared" si="23"/>
        <v>mailto:info@oxni.ch?subject=Anfrage TB-142-020-S1-P1</v>
      </c>
    </row>
    <row r="486" spans="2:36" x14ac:dyDescent="0.2">
      <c r="B486" s="78" t="str">
        <f t="shared" si="21"/>
        <v/>
      </c>
      <c r="C486" s="19" t="s">
        <v>54</v>
      </c>
      <c r="D486" s="19" t="s">
        <v>787</v>
      </c>
      <c r="E486" s="19">
        <v>130</v>
      </c>
      <c r="F486" s="19" t="s">
        <v>58</v>
      </c>
      <c r="G486" s="19">
        <v>20</v>
      </c>
      <c r="H486" s="19">
        <v>5</v>
      </c>
      <c r="I486" s="19">
        <v>50</v>
      </c>
      <c r="J486" s="19">
        <v>94</v>
      </c>
      <c r="K486" s="19">
        <v>545</v>
      </c>
      <c r="L486" s="19">
        <v>1635</v>
      </c>
      <c r="M486" s="19" t="s">
        <v>83</v>
      </c>
      <c r="N486" s="19">
        <v>3000</v>
      </c>
      <c r="O486" s="19">
        <v>6000</v>
      </c>
      <c r="P486" s="19">
        <v>9400</v>
      </c>
      <c r="Q486" s="19" t="s">
        <v>57</v>
      </c>
      <c r="R486" s="19">
        <v>4700</v>
      </c>
      <c r="S486" s="19">
        <v>20000</v>
      </c>
      <c r="T486" s="19">
        <v>2.71</v>
      </c>
      <c r="U486" s="19">
        <v>16.399999999999999</v>
      </c>
      <c r="V486" s="19">
        <v>0.24</v>
      </c>
      <c r="W486" s="19">
        <v>65</v>
      </c>
      <c r="X486" s="93">
        <v>1692</v>
      </c>
      <c r="Y486">
        <f t="shared" si="22"/>
        <v>150</v>
      </c>
      <c r="Z486" t="b">
        <f>IF(N486/G486&gt;=Auswahlhilfe!$C$8,TRUE,FALSE)</f>
        <v>1</v>
      </c>
      <c r="AA486" t="b">
        <f>IF(K486&gt;Auswahlhilfe!$C$7,TRUE,FALSE)</f>
        <v>1</v>
      </c>
      <c r="AB486" t="b">
        <f>IF(Auswahlhilfe!$C$17=F486,TRUE,FALSE)</f>
        <v>1</v>
      </c>
      <c r="AC486" t="b">
        <f>IFERROR(IF(FIND("P2",PGOptionList!D486)&gt;0,TRUE),FALSE)</f>
        <v>0</v>
      </c>
      <c r="AD486" t="b">
        <f>IFERROR(IF(FIND("P1",PGOptionList!D486)&gt;0,TRUE),FALSE)</f>
        <v>1</v>
      </c>
      <c r="AE486" t="b">
        <f>IFERROR(IF(FIND("P0",PGOptionList!D486)&gt;0,TRUE),FALSE)</f>
        <v>0</v>
      </c>
      <c r="AF486" t="b">
        <f>IF(AND(Z486,AA486,AB486,AC486,IF(C486=Auswahlhilfe!$L$7,TRUE,FALSE)),D486,FALSE)</f>
        <v>0</v>
      </c>
      <c r="AG486" t="b">
        <f>IF(AND(Z486,AA486,AB486,AD486,IF(C486=Auswahlhilfe!$L$17,TRUE,FALSE)),D486,FALSE)</f>
        <v>0</v>
      </c>
      <c r="AH486" t="b">
        <f>IF(AND(Z486,AA486,AB486,AE486,IF(C486=Auswahlhilfe!$L$17,TRUE,FALSE)),D486,FALSE)</f>
        <v>0</v>
      </c>
      <c r="AI486" t="s">
        <v>4818</v>
      </c>
      <c r="AJ486" s="90" t="str">
        <f t="shared" si="23"/>
        <v>https://shop.oxni.ch/de/shop/motoren/planetengetriebe/tb-142-020-s2-p1</v>
      </c>
    </row>
    <row r="487" spans="2:36" x14ac:dyDescent="0.2">
      <c r="B487" s="78" t="str">
        <f t="shared" si="21"/>
        <v/>
      </c>
      <c r="C487" s="19" t="s">
        <v>54</v>
      </c>
      <c r="D487" s="19" t="s">
        <v>788</v>
      </c>
      <c r="E487" s="19">
        <v>130</v>
      </c>
      <c r="F487" s="19" t="s">
        <v>55</v>
      </c>
      <c r="G487" s="19">
        <v>20</v>
      </c>
      <c r="H487" s="19">
        <v>10</v>
      </c>
      <c r="I487" s="19">
        <v>50</v>
      </c>
      <c r="J487" s="19">
        <v>94</v>
      </c>
      <c r="K487" s="19">
        <v>545</v>
      </c>
      <c r="L487" s="19">
        <v>1635</v>
      </c>
      <c r="M487" s="19" t="s">
        <v>83</v>
      </c>
      <c r="N487" s="19">
        <v>3000</v>
      </c>
      <c r="O487" s="19">
        <v>6000</v>
      </c>
      <c r="P487" s="19">
        <v>9400</v>
      </c>
      <c r="Q487" s="19" t="s">
        <v>57</v>
      </c>
      <c r="R487" s="19">
        <v>4700</v>
      </c>
      <c r="S487" s="19">
        <v>20000</v>
      </c>
      <c r="T487" s="19">
        <v>2.71</v>
      </c>
      <c r="U487" s="19">
        <v>16.399999999999999</v>
      </c>
      <c r="V487" s="19">
        <v>0.24</v>
      </c>
      <c r="W487" s="19">
        <v>65</v>
      </c>
      <c r="X487" s="93">
        <v>1393</v>
      </c>
      <c r="Y487">
        <f t="shared" si="22"/>
        <v>150</v>
      </c>
      <c r="Z487" t="b">
        <f>IF(N487/G487&gt;=Auswahlhilfe!$C$8,TRUE,FALSE)</f>
        <v>1</v>
      </c>
      <c r="AA487" t="b">
        <f>IF(K487&gt;Auswahlhilfe!$C$7,TRUE,FALSE)</f>
        <v>1</v>
      </c>
      <c r="AB487" t="b">
        <f>IF(Auswahlhilfe!$C$17=F487,TRUE,FALSE)</f>
        <v>0</v>
      </c>
      <c r="AC487" t="b">
        <f>IFERROR(IF(FIND("P2",PGOptionList!D487)&gt;0,TRUE),FALSE)</f>
        <v>1</v>
      </c>
      <c r="AD487" t="b">
        <f>IFERROR(IF(FIND("P1",PGOptionList!D487)&gt;0,TRUE),FALSE)</f>
        <v>0</v>
      </c>
      <c r="AE487" t="b">
        <f>IFERROR(IF(FIND("P0",PGOptionList!D487)&gt;0,TRUE),FALSE)</f>
        <v>0</v>
      </c>
      <c r="AF487" t="b">
        <f>IF(AND(Z487,AA487,AB487,AC487,IF(C487=Auswahlhilfe!$L$7,TRUE,FALSE)),D487,FALSE)</f>
        <v>0</v>
      </c>
      <c r="AG487" t="b">
        <f>IF(AND(Z487,AA487,AB487,AD487,IF(C487=Auswahlhilfe!$L$17,TRUE,FALSE)),D487,FALSE)</f>
        <v>0</v>
      </c>
      <c r="AH487" t="b">
        <f>IF(AND(Z487,AA487,AB487,AE487,IF(C487=Auswahlhilfe!$L$17,TRUE,FALSE)),D487,FALSE)</f>
        <v>0</v>
      </c>
      <c r="AI487" t="s">
        <v>4817</v>
      </c>
      <c r="AJ487" s="90" t="str">
        <f t="shared" si="23"/>
        <v>mailto:info@oxni.ch?subject=Anfrage TB-142-020-S1-P2</v>
      </c>
    </row>
    <row r="488" spans="2:36" x14ac:dyDescent="0.2">
      <c r="B488" s="78" t="str">
        <f t="shared" si="21"/>
        <v/>
      </c>
      <c r="C488" s="19" t="s">
        <v>54</v>
      </c>
      <c r="D488" s="19" t="s">
        <v>789</v>
      </c>
      <c r="E488" s="19">
        <v>130</v>
      </c>
      <c r="F488" s="19" t="s">
        <v>58</v>
      </c>
      <c r="G488" s="19">
        <v>20</v>
      </c>
      <c r="H488" s="19">
        <v>10</v>
      </c>
      <c r="I488" s="19">
        <v>50</v>
      </c>
      <c r="J488" s="19">
        <v>94</v>
      </c>
      <c r="K488" s="19">
        <v>545</v>
      </c>
      <c r="L488" s="19">
        <v>1635</v>
      </c>
      <c r="M488" s="19" t="s">
        <v>83</v>
      </c>
      <c r="N488" s="19">
        <v>3000</v>
      </c>
      <c r="O488" s="19">
        <v>6000</v>
      </c>
      <c r="P488" s="19">
        <v>9400</v>
      </c>
      <c r="Q488" s="19" t="s">
        <v>57</v>
      </c>
      <c r="R488" s="19">
        <v>4700</v>
      </c>
      <c r="S488" s="19">
        <v>20000</v>
      </c>
      <c r="T488" s="19">
        <v>2.71</v>
      </c>
      <c r="U488" s="19">
        <v>16.399999999999999</v>
      </c>
      <c r="V488" s="19">
        <v>0.24</v>
      </c>
      <c r="W488" s="19">
        <v>65</v>
      </c>
      <c r="X488" s="93">
        <v>1393</v>
      </c>
      <c r="Y488">
        <f t="shared" si="22"/>
        <v>150</v>
      </c>
      <c r="Z488" t="b">
        <f>IF(N488/G488&gt;=Auswahlhilfe!$C$8,TRUE,FALSE)</f>
        <v>1</v>
      </c>
      <c r="AA488" t="b">
        <f>IF(K488&gt;Auswahlhilfe!$C$7,TRUE,FALSE)</f>
        <v>1</v>
      </c>
      <c r="AB488" t="b">
        <f>IF(Auswahlhilfe!$C$17=F488,TRUE,FALSE)</f>
        <v>1</v>
      </c>
      <c r="AC488" t="b">
        <f>IFERROR(IF(FIND("P2",PGOptionList!D488)&gt;0,TRUE),FALSE)</f>
        <v>1</v>
      </c>
      <c r="AD488" t="b">
        <f>IFERROR(IF(FIND("P1",PGOptionList!D488)&gt;0,TRUE),FALSE)</f>
        <v>0</v>
      </c>
      <c r="AE488" t="b">
        <f>IFERROR(IF(FIND("P0",PGOptionList!D488)&gt;0,TRUE),FALSE)</f>
        <v>0</v>
      </c>
      <c r="AF488" t="b">
        <f>IF(AND(Z488,AA488,AB488,AC488,IF(C488=Auswahlhilfe!$L$7,TRUE,FALSE)),D488,FALSE)</f>
        <v>0</v>
      </c>
      <c r="AG488" t="b">
        <f>IF(AND(Z488,AA488,AB488,AD488,IF(C488=Auswahlhilfe!$L$17,TRUE,FALSE)),D488,FALSE)</f>
        <v>0</v>
      </c>
      <c r="AH488" t="b">
        <f>IF(AND(Z488,AA488,AB488,AE488,IF(C488=Auswahlhilfe!$L$17,TRUE,FALSE)),D488,FALSE)</f>
        <v>0</v>
      </c>
      <c r="AI488" t="s">
        <v>4818</v>
      </c>
      <c r="AJ488" s="90" t="str">
        <f t="shared" si="23"/>
        <v>https://shop.oxni.ch/de/shop/motoren/planetengetriebe/tb-142-020-s2-p2</v>
      </c>
    </row>
    <row r="489" spans="2:36" x14ac:dyDescent="0.2">
      <c r="B489" s="78" t="str">
        <f t="shared" si="21"/>
        <v/>
      </c>
      <c r="C489" s="19" t="s">
        <v>54</v>
      </c>
      <c r="D489" s="19" t="s">
        <v>790</v>
      </c>
      <c r="E489" s="19">
        <v>130</v>
      </c>
      <c r="F489" s="19" t="s">
        <v>55</v>
      </c>
      <c r="G489" s="19">
        <v>15</v>
      </c>
      <c r="H489" s="19">
        <v>3</v>
      </c>
      <c r="I489" s="19">
        <v>50</v>
      </c>
      <c r="J489" s="19">
        <v>94</v>
      </c>
      <c r="K489" s="19">
        <v>340</v>
      </c>
      <c r="L489" s="19">
        <v>1020</v>
      </c>
      <c r="M489" s="19" t="s">
        <v>82</v>
      </c>
      <c r="N489" s="19">
        <v>3000</v>
      </c>
      <c r="O489" s="19">
        <v>6000</v>
      </c>
      <c r="P489" s="19">
        <v>9400</v>
      </c>
      <c r="Q489" s="19" t="s">
        <v>57</v>
      </c>
      <c r="R489" s="19">
        <v>4700</v>
      </c>
      <c r="S489" s="19">
        <v>20000</v>
      </c>
      <c r="T489" s="19">
        <v>2.71</v>
      </c>
      <c r="U489" s="19">
        <v>16.399999999999999</v>
      </c>
      <c r="V489" s="19">
        <v>0.24</v>
      </c>
      <c r="W489" s="19">
        <v>65</v>
      </c>
      <c r="X489" s="93"/>
      <c r="Y489">
        <f t="shared" si="22"/>
        <v>200</v>
      </c>
      <c r="Z489" t="b">
        <f>IF(N489/G489&gt;=Auswahlhilfe!$C$8,TRUE,FALSE)</f>
        <v>1</v>
      </c>
      <c r="AA489" t="b">
        <f>IF(K489&gt;Auswahlhilfe!$C$7,TRUE,FALSE)</f>
        <v>1</v>
      </c>
      <c r="AB489" t="b">
        <f>IF(Auswahlhilfe!$C$17=F489,TRUE,FALSE)</f>
        <v>0</v>
      </c>
      <c r="AC489" t="b">
        <f>IFERROR(IF(FIND("P2",PGOptionList!D489)&gt;0,TRUE),FALSE)</f>
        <v>0</v>
      </c>
      <c r="AD489" t="b">
        <f>IFERROR(IF(FIND("P1",PGOptionList!D489)&gt;0,TRUE),FALSE)</f>
        <v>0</v>
      </c>
      <c r="AE489" t="b">
        <f>IFERROR(IF(FIND("P0",PGOptionList!D489)&gt;0,TRUE),FALSE)</f>
        <v>1</v>
      </c>
      <c r="AF489" t="b">
        <f>IF(AND(Z489,AA489,AB489,AC489,IF(C489=Auswahlhilfe!$L$7,TRUE,FALSE)),D489,FALSE)</f>
        <v>0</v>
      </c>
      <c r="AG489" t="b">
        <f>IF(AND(Z489,AA489,AB489,AD489,IF(C489=Auswahlhilfe!$L$17,TRUE,FALSE)),D489,FALSE)</f>
        <v>0</v>
      </c>
      <c r="AH489" t="b">
        <f>IF(AND(Z489,AA489,AB489,AE489,IF(C489=Auswahlhilfe!$L$17,TRUE,FALSE)),D489,FALSE)</f>
        <v>0</v>
      </c>
      <c r="AI489" t="s">
        <v>4817</v>
      </c>
      <c r="AJ489" s="90" t="str">
        <f t="shared" si="23"/>
        <v>mailto:info@oxni.ch?subject=Anfrage TB-142-015-S1-P0</v>
      </c>
    </row>
    <row r="490" spans="2:36" x14ac:dyDescent="0.2">
      <c r="B490" s="78" t="str">
        <f t="shared" si="21"/>
        <v/>
      </c>
      <c r="C490" s="19" t="s">
        <v>54</v>
      </c>
      <c r="D490" s="19" t="s">
        <v>791</v>
      </c>
      <c r="E490" s="19">
        <v>130</v>
      </c>
      <c r="F490" s="19" t="s">
        <v>58</v>
      </c>
      <c r="G490" s="19">
        <v>15</v>
      </c>
      <c r="H490" s="19">
        <v>3</v>
      </c>
      <c r="I490" s="19">
        <v>50</v>
      </c>
      <c r="J490" s="19">
        <v>94</v>
      </c>
      <c r="K490" s="19">
        <v>340</v>
      </c>
      <c r="L490" s="19">
        <v>1020</v>
      </c>
      <c r="M490" s="19" t="s">
        <v>82</v>
      </c>
      <c r="N490" s="19">
        <v>3000</v>
      </c>
      <c r="O490" s="19">
        <v>6000</v>
      </c>
      <c r="P490" s="19">
        <v>9400</v>
      </c>
      <c r="Q490" s="19" t="s">
        <v>57</v>
      </c>
      <c r="R490" s="19">
        <v>4700</v>
      </c>
      <c r="S490" s="19">
        <v>20000</v>
      </c>
      <c r="T490" s="19">
        <v>2.71</v>
      </c>
      <c r="U490" s="19">
        <v>16.399999999999999</v>
      </c>
      <c r="V490" s="19">
        <v>0.24</v>
      </c>
      <c r="W490" s="19">
        <v>65</v>
      </c>
      <c r="X490" s="93"/>
      <c r="Y490">
        <f t="shared" si="22"/>
        <v>200</v>
      </c>
      <c r="Z490" t="b">
        <f>IF(N490/G490&gt;=Auswahlhilfe!$C$8,TRUE,FALSE)</f>
        <v>1</v>
      </c>
      <c r="AA490" t="b">
        <f>IF(K490&gt;Auswahlhilfe!$C$7,TRUE,FALSE)</f>
        <v>1</v>
      </c>
      <c r="AB490" t="b">
        <f>IF(Auswahlhilfe!$C$17=F490,TRUE,FALSE)</f>
        <v>1</v>
      </c>
      <c r="AC490" t="b">
        <f>IFERROR(IF(FIND("P2",PGOptionList!D490)&gt;0,TRUE),FALSE)</f>
        <v>0</v>
      </c>
      <c r="AD490" t="b">
        <f>IFERROR(IF(FIND("P1",PGOptionList!D490)&gt;0,TRUE),FALSE)</f>
        <v>0</v>
      </c>
      <c r="AE490" t="b">
        <f>IFERROR(IF(FIND("P0",PGOptionList!D490)&gt;0,TRUE),FALSE)</f>
        <v>1</v>
      </c>
      <c r="AF490" t="b">
        <f>IF(AND(Z490,AA490,AB490,AC490,IF(C490=Auswahlhilfe!$L$7,TRUE,FALSE)),D490,FALSE)</f>
        <v>0</v>
      </c>
      <c r="AG490" t="b">
        <f>IF(AND(Z490,AA490,AB490,AD490,IF(C490=Auswahlhilfe!$L$17,TRUE,FALSE)),D490,FALSE)</f>
        <v>0</v>
      </c>
      <c r="AH490" t="b">
        <f>IF(AND(Z490,AA490,AB490,AE490,IF(C490=Auswahlhilfe!$L$17,TRUE,FALSE)),D490,FALSE)</f>
        <v>0</v>
      </c>
      <c r="AI490" t="s">
        <v>4817</v>
      </c>
      <c r="AJ490" s="90" t="str">
        <f t="shared" si="23"/>
        <v>mailto:info@oxni.ch?subject=Anfrage TB-142-015-S2-P0</v>
      </c>
    </row>
    <row r="491" spans="2:36" x14ac:dyDescent="0.2">
      <c r="B491" s="78" t="str">
        <f t="shared" si="21"/>
        <v/>
      </c>
      <c r="C491" s="19" t="s">
        <v>54</v>
      </c>
      <c r="D491" s="19" t="s">
        <v>792</v>
      </c>
      <c r="E491" s="19">
        <v>130</v>
      </c>
      <c r="F491" s="19" t="s">
        <v>55</v>
      </c>
      <c r="G491" s="19">
        <v>15</v>
      </c>
      <c r="H491" s="19">
        <v>5</v>
      </c>
      <c r="I491" s="19">
        <v>50</v>
      </c>
      <c r="J491" s="19">
        <v>94</v>
      </c>
      <c r="K491" s="19">
        <v>340</v>
      </c>
      <c r="L491" s="19">
        <v>1020</v>
      </c>
      <c r="M491" s="19" t="s">
        <v>82</v>
      </c>
      <c r="N491" s="19">
        <v>3000</v>
      </c>
      <c r="O491" s="19">
        <v>6000</v>
      </c>
      <c r="P491" s="19">
        <v>9400</v>
      </c>
      <c r="Q491" s="19" t="s">
        <v>57</v>
      </c>
      <c r="R491" s="19">
        <v>4700</v>
      </c>
      <c r="S491" s="19">
        <v>20000</v>
      </c>
      <c r="T491" s="19">
        <v>2.71</v>
      </c>
      <c r="U491" s="19">
        <v>16.399999999999999</v>
      </c>
      <c r="V491" s="19">
        <v>0.24</v>
      </c>
      <c r="W491" s="19">
        <v>65</v>
      </c>
      <c r="X491" s="93">
        <v>1692</v>
      </c>
      <c r="Y491">
        <f t="shared" si="22"/>
        <v>200</v>
      </c>
      <c r="Z491" t="b">
        <f>IF(N491/G491&gt;=Auswahlhilfe!$C$8,TRUE,FALSE)</f>
        <v>1</v>
      </c>
      <c r="AA491" t="b">
        <f>IF(K491&gt;Auswahlhilfe!$C$7,TRUE,FALSE)</f>
        <v>1</v>
      </c>
      <c r="AB491" t="b">
        <f>IF(Auswahlhilfe!$C$17=F491,TRUE,FALSE)</f>
        <v>0</v>
      </c>
      <c r="AC491" t="b">
        <f>IFERROR(IF(FIND("P2",PGOptionList!D491)&gt;0,TRUE),FALSE)</f>
        <v>0</v>
      </c>
      <c r="AD491" t="b">
        <f>IFERROR(IF(FIND("P1",PGOptionList!D491)&gt;0,TRUE),FALSE)</f>
        <v>1</v>
      </c>
      <c r="AE491" t="b">
        <f>IFERROR(IF(FIND("P0",PGOptionList!D491)&gt;0,TRUE),FALSE)</f>
        <v>0</v>
      </c>
      <c r="AF491" t="b">
        <f>IF(AND(Z491,AA491,AB491,AC491,IF(C491=Auswahlhilfe!$L$7,TRUE,FALSE)),D491,FALSE)</f>
        <v>0</v>
      </c>
      <c r="AG491" t="b">
        <f>IF(AND(Z491,AA491,AB491,AD491,IF(C491=Auswahlhilfe!$L$17,TRUE,FALSE)),D491,FALSE)</f>
        <v>0</v>
      </c>
      <c r="AH491" t="b">
        <f>IF(AND(Z491,AA491,AB491,AE491,IF(C491=Auswahlhilfe!$L$17,TRUE,FALSE)),D491,FALSE)</f>
        <v>0</v>
      </c>
      <c r="AI491" t="s">
        <v>4817</v>
      </c>
      <c r="AJ491" s="90" t="str">
        <f t="shared" si="23"/>
        <v>mailto:info@oxni.ch?subject=Anfrage TB-142-015-S1-P1</v>
      </c>
    </row>
    <row r="492" spans="2:36" x14ac:dyDescent="0.2">
      <c r="B492" s="78" t="str">
        <f t="shared" si="21"/>
        <v/>
      </c>
      <c r="C492" s="19" t="s">
        <v>54</v>
      </c>
      <c r="D492" s="19" t="s">
        <v>793</v>
      </c>
      <c r="E492" s="19">
        <v>130</v>
      </c>
      <c r="F492" s="19" t="s">
        <v>58</v>
      </c>
      <c r="G492" s="19">
        <v>15</v>
      </c>
      <c r="H492" s="19">
        <v>5</v>
      </c>
      <c r="I492" s="19">
        <v>50</v>
      </c>
      <c r="J492" s="19">
        <v>94</v>
      </c>
      <c r="K492" s="19">
        <v>340</v>
      </c>
      <c r="L492" s="19">
        <v>1020</v>
      </c>
      <c r="M492" s="19" t="s">
        <v>82</v>
      </c>
      <c r="N492" s="19">
        <v>3000</v>
      </c>
      <c r="O492" s="19">
        <v>6000</v>
      </c>
      <c r="P492" s="19">
        <v>9400</v>
      </c>
      <c r="Q492" s="19" t="s">
        <v>57</v>
      </c>
      <c r="R492" s="19">
        <v>4700</v>
      </c>
      <c r="S492" s="19">
        <v>20000</v>
      </c>
      <c r="T492" s="19">
        <v>2.71</v>
      </c>
      <c r="U492" s="19">
        <v>16.399999999999999</v>
      </c>
      <c r="V492" s="19">
        <v>0.24</v>
      </c>
      <c r="W492" s="19">
        <v>65</v>
      </c>
      <c r="X492" s="93">
        <v>1692</v>
      </c>
      <c r="Y492">
        <f t="shared" si="22"/>
        <v>200</v>
      </c>
      <c r="Z492" t="b">
        <f>IF(N492/G492&gt;=Auswahlhilfe!$C$8,TRUE,FALSE)</f>
        <v>1</v>
      </c>
      <c r="AA492" t="b">
        <f>IF(K492&gt;Auswahlhilfe!$C$7,TRUE,FALSE)</f>
        <v>1</v>
      </c>
      <c r="AB492" t="b">
        <f>IF(Auswahlhilfe!$C$17=F492,TRUE,FALSE)</f>
        <v>1</v>
      </c>
      <c r="AC492" t="b">
        <f>IFERROR(IF(FIND("P2",PGOptionList!D492)&gt;0,TRUE),FALSE)</f>
        <v>0</v>
      </c>
      <c r="AD492" t="b">
        <f>IFERROR(IF(FIND("P1",PGOptionList!D492)&gt;0,TRUE),FALSE)</f>
        <v>1</v>
      </c>
      <c r="AE492" t="b">
        <f>IFERROR(IF(FIND("P0",PGOptionList!D492)&gt;0,TRUE),FALSE)</f>
        <v>0</v>
      </c>
      <c r="AF492" t="b">
        <f>IF(AND(Z492,AA492,AB492,AC492,IF(C492=Auswahlhilfe!$L$7,TRUE,FALSE)),D492,FALSE)</f>
        <v>0</v>
      </c>
      <c r="AG492" t="b">
        <f>IF(AND(Z492,AA492,AB492,AD492,IF(C492=Auswahlhilfe!$L$17,TRUE,FALSE)),D492,FALSE)</f>
        <v>0</v>
      </c>
      <c r="AH492" t="b">
        <f>IF(AND(Z492,AA492,AB492,AE492,IF(C492=Auswahlhilfe!$L$17,TRUE,FALSE)),D492,FALSE)</f>
        <v>0</v>
      </c>
      <c r="AI492" t="s">
        <v>4818</v>
      </c>
      <c r="AJ492" s="90" t="str">
        <f t="shared" si="23"/>
        <v>https://shop.oxni.ch/de/shop/motoren/planetengetriebe/tb-142-015-s2-p1</v>
      </c>
    </row>
    <row r="493" spans="2:36" x14ac:dyDescent="0.2">
      <c r="B493" s="78" t="str">
        <f t="shared" si="21"/>
        <v/>
      </c>
      <c r="C493" s="19" t="s">
        <v>54</v>
      </c>
      <c r="D493" s="19" t="s">
        <v>794</v>
      </c>
      <c r="E493" s="19">
        <v>130</v>
      </c>
      <c r="F493" s="19" t="s">
        <v>55</v>
      </c>
      <c r="G493" s="19">
        <v>15</v>
      </c>
      <c r="H493" s="19">
        <v>10</v>
      </c>
      <c r="I493" s="19">
        <v>50</v>
      </c>
      <c r="J493" s="19">
        <v>94</v>
      </c>
      <c r="K493" s="19">
        <v>340</v>
      </c>
      <c r="L493" s="19">
        <v>1020</v>
      </c>
      <c r="M493" s="19" t="s">
        <v>82</v>
      </c>
      <c r="N493" s="19">
        <v>3000</v>
      </c>
      <c r="O493" s="19">
        <v>6000</v>
      </c>
      <c r="P493" s="19">
        <v>9400</v>
      </c>
      <c r="Q493" s="19" t="s">
        <v>57</v>
      </c>
      <c r="R493" s="19">
        <v>4700</v>
      </c>
      <c r="S493" s="19">
        <v>20000</v>
      </c>
      <c r="T493" s="19">
        <v>2.71</v>
      </c>
      <c r="U493" s="19">
        <v>16.399999999999999</v>
      </c>
      <c r="V493" s="19">
        <v>0.24</v>
      </c>
      <c r="W493" s="19">
        <v>65</v>
      </c>
      <c r="X493" s="93">
        <v>1393</v>
      </c>
      <c r="Y493">
        <f t="shared" si="22"/>
        <v>200</v>
      </c>
      <c r="Z493" t="b">
        <f>IF(N493/G493&gt;=Auswahlhilfe!$C$8,TRUE,FALSE)</f>
        <v>1</v>
      </c>
      <c r="AA493" t="b">
        <f>IF(K493&gt;Auswahlhilfe!$C$7,TRUE,FALSE)</f>
        <v>1</v>
      </c>
      <c r="AB493" t="b">
        <f>IF(Auswahlhilfe!$C$17=F493,TRUE,FALSE)</f>
        <v>0</v>
      </c>
      <c r="AC493" t="b">
        <f>IFERROR(IF(FIND("P2",PGOptionList!D493)&gt;0,TRUE),FALSE)</f>
        <v>1</v>
      </c>
      <c r="AD493" t="b">
        <f>IFERROR(IF(FIND("P1",PGOptionList!D493)&gt;0,TRUE),FALSE)</f>
        <v>0</v>
      </c>
      <c r="AE493" t="b">
        <f>IFERROR(IF(FIND("P0",PGOptionList!D493)&gt;0,TRUE),FALSE)</f>
        <v>0</v>
      </c>
      <c r="AF493" t="b">
        <f>IF(AND(Z493,AA493,AB493,AC493,IF(C493=Auswahlhilfe!$L$7,TRUE,FALSE)),D493,FALSE)</f>
        <v>0</v>
      </c>
      <c r="AG493" t="b">
        <f>IF(AND(Z493,AA493,AB493,AD493,IF(C493=Auswahlhilfe!$L$17,TRUE,FALSE)),D493,FALSE)</f>
        <v>0</v>
      </c>
      <c r="AH493" t="b">
        <f>IF(AND(Z493,AA493,AB493,AE493,IF(C493=Auswahlhilfe!$L$17,TRUE,FALSE)),D493,FALSE)</f>
        <v>0</v>
      </c>
      <c r="AI493" t="s">
        <v>4817</v>
      </c>
      <c r="AJ493" s="90" t="str">
        <f t="shared" si="23"/>
        <v>mailto:info@oxni.ch?subject=Anfrage TB-142-015-S1-P2</v>
      </c>
    </row>
    <row r="494" spans="2:36" x14ac:dyDescent="0.2">
      <c r="B494" s="78" t="str">
        <f t="shared" si="21"/>
        <v/>
      </c>
      <c r="C494" s="19" t="s">
        <v>54</v>
      </c>
      <c r="D494" s="19" t="s">
        <v>795</v>
      </c>
      <c r="E494" s="19">
        <v>130</v>
      </c>
      <c r="F494" s="19" t="s">
        <v>58</v>
      </c>
      <c r="G494" s="19">
        <v>15</v>
      </c>
      <c r="H494" s="19">
        <v>10</v>
      </c>
      <c r="I494" s="19">
        <v>50</v>
      </c>
      <c r="J494" s="19">
        <v>94</v>
      </c>
      <c r="K494" s="19">
        <v>340</v>
      </c>
      <c r="L494" s="19">
        <v>1020</v>
      </c>
      <c r="M494" s="19" t="s">
        <v>82</v>
      </c>
      <c r="N494" s="19">
        <v>3000</v>
      </c>
      <c r="O494" s="19">
        <v>6000</v>
      </c>
      <c r="P494" s="19">
        <v>9400</v>
      </c>
      <c r="Q494" s="19" t="s">
        <v>57</v>
      </c>
      <c r="R494" s="19">
        <v>4700</v>
      </c>
      <c r="S494" s="19">
        <v>20000</v>
      </c>
      <c r="T494" s="19">
        <v>2.71</v>
      </c>
      <c r="U494" s="19">
        <v>16.399999999999999</v>
      </c>
      <c r="V494" s="19">
        <v>0.24</v>
      </c>
      <c r="W494" s="19">
        <v>65</v>
      </c>
      <c r="X494" s="93">
        <v>1393</v>
      </c>
      <c r="Y494">
        <f t="shared" si="22"/>
        <v>200</v>
      </c>
      <c r="Z494" t="b">
        <f>IF(N494/G494&gt;=Auswahlhilfe!$C$8,TRUE,FALSE)</f>
        <v>1</v>
      </c>
      <c r="AA494" t="b">
        <f>IF(K494&gt;Auswahlhilfe!$C$7,TRUE,FALSE)</f>
        <v>1</v>
      </c>
      <c r="AB494" t="b">
        <f>IF(Auswahlhilfe!$C$17=F494,TRUE,FALSE)</f>
        <v>1</v>
      </c>
      <c r="AC494" t="b">
        <f>IFERROR(IF(FIND("P2",PGOptionList!D494)&gt;0,TRUE),FALSE)</f>
        <v>1</v>
      </c>
      <c r="AD494" t="b">
        <f>IFERROR(IF(FIND("P1",PGOptionList!D494)&gt;0,TRUE),FALSE)</f>
        <v>0</v>
      </c>
      <c r="AE494" t="b">
        <f>IFERROR(IF(FIND("P0",PGOptionList!D494)&gt;0,TRUE),FALSE)</f>
        <v>0</v>
      </c>
      <c r="AF494" t="b">
        <f>IF(AND(Z494,AA494,AB494,AC494,IF(C494=Auswahlhilfe!$L$7,TRUE,FALSE)),D494,FALSE)</f>
        <v>0</v>
      </c>
      <c r="AG494" t="b">
        <f>IF(AND(Z494,AA494,AB494,AD494,IF(C494=Auswahlhilfe!$L$17,TRUE,FALSE)),D494,FALSE)</f>
        <v>0</v>
      </c>
      <c r="AH494" t="b">
        <f>IF(AND(Z494,AA494,AB494,AE494,IF(C494=Auswahlhilfe!$L$17,TRUE,FALSE)),D494,FALSE)</f>
        <v>0</v>
      </c>
      <c r="AI494" t="s">
        <v>4818</v>
      </c>
      <c r="AJ494" s="90" t="str">
        <f t="shared" si="23"/>
        <v>https://shop.oxni.ch/de/shop/motoren/planetengetriebe/tb-142-015-s2-p2</v>
      </c>
    </row>
    <row r="495" spans="2:36" x14ac:dyDescent="0.2">
      <c r="B495" s="78" t="str">
        <f t="shared" si="21"/>
        <v/>
      </c>
      <c r="C495" s="19" t="s">
        <v>54</v>
      </c>
      <c r="D495" s="19" t="s">
        <v>796</v>
      </c>
      <c r="E495" s="19">
        <v>180</v>
      </c>
      <c r="F495" s="19" t="s">
        <v>55</v>
      </c>
      <c r="G495" s="19">
        <v>10</v>
      </c>
      <c r="H495" s="19">
        <v>1</v>
      </c>
      <c r="I495" s="19">
        <v>50</v>
      </c>
      <c r="J495" s="19">
        <v>97</v>
      </c>
      <c r="K495" s="19">
        <v>460</v>
      </c>
      <c r="L495" s="19">
        <v>1380</v>
      </c>
      <c r="M495" s="19" t="s">
        <v>88</v>
      </c>
      <c r="N495" s="19">
        <v>3000</v>
      </c>
      <c r="O495" s="19">
        <v>6000</v>
      </c>
      <c r="P495" s="19">
        <v>9400</v>
      </c>
      <c r="Q495" s="19" t="s">
        <v>57</v>
      </c>
      <c r="R495" s="19">
        <v>4700</v>
      </c>
      <c r="S495" s="19">
        <v>20000</v>
      </c>
      <c r="T495" s="19">
        <v>7.03</v>
      </c>
      <c r="U495" s="19">
        <v>16.5</v>
      </c>
      <c r="V495" s="19">
        <v>0.24</v>
      </c>
      <c r="W495" s="19">
        <v>65</v>
      </c>
      <c r="X495" s="93"/>
      <c r="Y495">
        <f t="shared" si="22"/>
        <v>300</v>
      </c>
      <c r="Z495" t="b">
        <f>IF(N495/G495&gt;=Auswahlhilfe!$C$8,TRUE,FALSE)</f>
        <v>1</v>
      </c>
      <c r="AA495" t="b">
        <f>IF(K495&gt;Auswahlhilfe!$C$7,TRUE,FALSE)</f>
        <v>1</v>
      </c>
      <c r="AB495" t="b">
        <f>IF(Auswahlhilfe!$C$17=F495,TRUE,FALSE)</f>
        <v>0</v>
      </c>
      <c r="AC495" t="b">
        <f>IFERROR(IF(FIND("P2",PGOptionList!D495)&gt;0,TRUE),FALSE)</f>
        <v>0</v>
      </c>
      <c r="AD495" t="b">
        <f>IFERROR(IF(FIND("P1",PGOptionList!D495)&gt;0,TRUE),FALSE)</f>
        <v>0</v>
      </c>
      <c r="AE495" t="b">
        <f>IFERROR(IF(FIND("P0",PGOptionList!D495)&gt;0,TRUE),FALSE)</f>
        <v>1</v>
      </c>
      <c r="AF495" t="b">
        <f>IF(AND(Z495,AA495,AB495,AC495,IF(C495=Auswahlhilfe!$L$7,TRUE,FALSE)),D495,FALSE)</f>
        <v>0</v>
      </c>
      <c r="AG495" t="b">
        <f>IF(AND(Z495,AA495,AB495,AD495,IF(C495=Auswahlhilfe!$L$17,TRUE,FALSE)),D495,FALSE)</f>
        <v>0</v>
      </c>
      <c r="AH495" t="b">
        <f>IF(AND(Z495,AA495,AB495,AE495,IF(C495=Auswahlhilfe!$L$17,TRUE,FALSE)),D495,FALSE)</f>
        <v>0</v>
      </c>
      <c r="AI495" t="s">
        <v>4817</v>
      </c>
      <c r="AJ495" s="90" t="str">
        <f t="shared" si="23"/>
        <v>mailto:info@oxni.ch?subject=Anfrage TB-142-010-S1-P0</v>
      </c>
    </row>
    <row r="496" spans="2:36" x14ac:dyDescent="0.2">
      <c r="B496" s="78" t="str">
        <f t="shared" si="21"/>
        <v/>
      </c>
      <c r="C496" s="19" t="s">
        <v>54</v>
      </c>
      <c r="D496" s="19" t="s">
        <v>797</v>
      </c>
      <c r="E496" s="19">
        <v>180</v>
      </c>
      <c r="F496" s="19" t="s">
        <v>58</v>
      </c>
      <c r="G496" s="19">
        <v>10</v>
      </c>
      <c r="H496" s="19">
        <v>1</v>
      </c>
      <c r="I496" s="19">
        <v>50</v>
      </c>
      <c r="J496" s="19">
        <v>97</v>
      </c>
      <c r="K496" s="19">
        <v>460</v>
      </c>
      <c r="L496" s="19">
        <v>1380</v>
      </c>
      <c r="M496" s="19" t="s">
        <v>88</v>
      </c>
      <c r="N496" s="19">
        <v>3000</v>
      </c>
      <c r="O496" s="19">
        <v>6000</v>
      </c>
      <c r="P496" s="19">
        <v>9400</v>
      </c>
      <c r="Q496" s="19" t="s">
        <v>57</v>
      </c>
      <c r="R496" s="19">
        <v>4700</v>
      </c>
      <c r="S496" s="19">
        <v>20000</v>
      </c>
      <c r="T496" s="19">
        <v>7.03</v>
      </c>
      <c r="U496" s="19">
        <v>16.5</v>
      </c>
      <c r="V496" s="19">
        <v>0.24</v>
      </c>
      <c r="W496" s="19">
        <v>65</v>
      </c>
      <c r="X496" s="93"/>
      <c r="Y496">
        <f t="shared" si="22"/>
        <v>300</v>
      </c>
      <c r="Z496" t="b">
        <f>IF(N496/G496&gt;=Auswahlhilfe!$C$8,TRUE,FALSE)</f>
        <v>1</v>
      </c>
      <c r="AA496" t="b">
        <f>IF(K496&gt;Auswahlhilfe!$C$7,TRUE,FALSE)</f>
        <v>1</v>
      </c>
      <c r="AB496" t="b">
        <f>IF(Auswahlhilfe!$C$17=F496,TRUE,FALSE)</f>
        <v>1</v>
      </c>
      <c r="AC496" t="b">
        <f>IFERROR(IF(FIND("P2",PGOptionList!D496)&gt;0,TRUE),FALSE)</f>
        <v>0</v>
      </c>
      <c r="AD496" t="b">
        <f>IFERROR(IF(FIND("P1",PGOptionList!D496)&gt;0,TRUE),FALSE)</f>
        <v>0</v>
      </c>
      <c r="AE496" t="b">
        <f>IFERROR(IF(FIND("P0",PGOptionList!D496)&gt;0,TRUE),FALSE)</f>
        <v>1</v>
      </c>
      <c r="AF496" t="b">
        <f>IF(AND(Z496,AA496,AB496,AC496,IF(C496=Auswahlhilfe!$L$7,TRUE,FALSE)),D496,FALSE)</f>
        <v>0</v>
      </c>
      <c r="AG496" t="b">
        <f>IF(AND(Z496,AA496,AB496,AD496,IF(C496=Auswahlhilfe!$L$17,TRUE,FALSE)),D496,FALSE)</f>
        <v>0</v>
      </c>
      <c r="AH496" t="b">
        <f>IF(AND(Z496,AA496,AB496,AE496,IF(C496=Auswahlhilfe!$L$17,TRUE,FALSE)),D496,FALSE)</f>
        <v>0</v>
      </c>
      <c r="AI496" t="s">
        <v>4817</v>
      </c>
      <c r="AJ496" s="90" t="str">
        <f t="shared" si="23"/>
        <v>mailto:info@oxni.ch?subject=Anfrage TB-142-010-S2-P0</v>
      </c>
    </row>
    <row r="497" spans="2:36" x14ac:dyDescent="0.2">
      <c r="B497" s="78" t="str">
        <f t="shared" si="21"/>
        <v/>
      </c>
      <c r="C497" s="19" t="s">
        <v>54</v>
      </c>
      <c r="D497" s="19" t="s">
        <v>798</v>
      </c>
      <c r="E497" s="19">
        <v>180</v>
      </c>
      <c r="F497" s="19" t="s">
        <v>55</v>
      </c>
      <c r="G497" s="19">
        <v>10</v>
      </c>
      <c r="H497" s="19">
        <v>3</v>
      </c>
      <c r="I497" s="19">
        <v>50</v>
      </c>
      <c r="J497" s="19">
        <v>97</v>
      </c>
      <c r="K497" s="19">
        <v>460</v>
      </c>
      <c r="L497" s="19">
        <v>1380</v>
      </c>
      <c r="M497" s="19" t="s">
        <v>88</v>
      </c>
      <c r="N497" s="19">
        <v>3000</v>
      </c>
      <c r="O497" s="19">
        <v>6000</v>
      </c>
      <c r="P497" s="19">
        <v>9400</v>
      </c>
      <c r="Q497" s="19" t="s">
        <v>57</v>
      </c>
      <c r="R497" s="19">
        <v>4700</v>
      </c>
      <c r="S497" s="19">
        <v>20000</v>
      </c>
      <c r="T497" s="19">
        <v>7.03</v>
      </c>
      <c r="U497" s="19">
        <v>16.5</v>
      </c>
      <c r="V497" s="19">
        <v>0.24</v>
      </c>
      <c r="W497" s="19">
        <v>65</v>
      </c>
      <c r="X497" s="93">
        <v>1263</v>
      </c>
      <c r="Y497">
        <f t="shared" si="22"/>
        <v>300</v>
      </c>
      <c r="Z497" t="b">
        <f>IF(N497/G497&gt;=Auswahlhilfe!$C$8,TRUE,FALSE)</f>
        <v>1</v>
      </c>
      <c r="AA497" t="b">
        <f>IF(K497&gt;Auswahlhilfe!$C$7,TRUE,FALSE)</f>
        <v>1</v>
      </c>
      <c r="AB497" t="b">
        <f>IF(Auswahlhilfe!$C$17=F497,TRUE,FALSE)</f>
        <v>0</v>
      </c>
      <c r="AC497" t="b">
        <f>IFERROR(IF(FIND("P2",PGOptionList!D497)&gt;0,TRUE),FALSE)</f>
        <v>0</v>
      </c>
      <c r="AD497" t="b">
        <f>IFERROR(IF(FIND("P1",PGOptionList!D497)&gt;0,TRUE),FALSE)</f>
        <v>1</v>
      </c>
      <c r="AE497" t="b">
        <f>IFERROR(IF(FIND("P0",PGOptionList!D497)&gt;0,TRUE),FALSE)</f>
        <v>0</v>
      </c>
      <c r="AF497" t="b">
        <f>IF(AND(Z497,AA497,AB497,AC497,IF(C497=Auswahlhilfe!$L$7,TRUE,FALSE)),D497,FALSE)</f>
        <v>0</v>
      </c>
      <c r="AG497" t="b">
        <f>IF(AND(Z497,AA497,AB497,AD497,IF(C497=Auswahlhilfe!$L$17,TRUE,FALSE)),D497,FALSE)</f>
        <v>0</v>
      </c>
      <c r="AH497" t="b">
        <f>IF(AND(Z497,AA497,AB497,AE497,IF(C497=Auswahlhilfe!$L$17,TRUE,FALSE)),D497,FALSE)</f>
        <v>0</v>
      </c>
      <c r="AI497" t="s">
        <v>4817</v>
      </c>
      <c r="AJ497" s="90" t="str">
        <f t="shared" si="23"/>
        <v>mailto:info@oxni.ch?subject=Anfrage TB-142-010-S1-P1</v>
      </c>
    </row>
    <row r="498" spans="2:36" x14ac:dyDescent="0.2">
      <c r="B498" s="78" t="str">
        <f t="shared" si="21"/>
        <v/>
      </c>
      <c r="C498" s="19" t="s">
        <v>54</v>
      </c>
      <c r="D498" s="19" t="s">
        <v>799</v>
      </c>
      <c r="E498" s="19">
        <v>180</v>
      </c>
      <c r="F498" s="19" t="s">
        <v>58</v>
      </c>
      <c r="G498" s="19">
        <v>10</v>
      </c>
      <c r="H498" s="19">
        <v>3</v>
      </c>
      <c r="I498" s="19">
        <v>50</v>
      </c>
      <c r="J498" s="19">
        <v>97</v>
      </c>
      <c r="K498" s="19">
        <v>460</v>
      </c>
      <c r="L498" s="19">
        <v>1380</v>
      </c>
      <c r="M498" s="19" t="s">
        <v>88</v>
      </c>
      <c r="N498" s="19">
        <v>3000</v>
      </c>
      <c r="O498" s="19">
        <v>6000</v>
      </c>
      <c r="P498" s="19">
        <v>9400</v>
      </c>
      <c r="Q498" s="19" t="s">
        <v>57</v>
      </c>
      <c r="R498" s="19">
        <v>4700</v>
      </c>
      <c r="S498" s="19">
        <v>20000</v>
      </c>
      <c r="T498" s="19">
        <v>7.03</v>
      </c>
      <c r="U498" s="19">
        <v>16.5</v>
      </c>
      <c r="V498" s="19">
        <v>0.24</v>
      </c>
      <c r="W498" s="19">
        <v>65</v>
      </c>
      <c r="X498" s="93">
        <v>1263</v>
      </c>
      <c r="Y498">
        <f t="shared" si="22"/>
        <v>300</v>
      </c>
      <c r="Z498" t="b">
        <f>IF(N498/G498&gt;=Auswahlhilfe!$C$8,TRUE,FALSE)</f>
        <v>1</v>
      </c>
      <c r="AA498" t="b">
        <f>IF(K498&gt;Auswahlhilfe!$C$7,TRUE,FALSE)</f>
        <v>1</v>
      </c>
      <c r="AB498" t="b">
        <f>IF(Auswahlhilfe!$C$17=F498,TRUE,FALSE)</f>
        <v>1</v>
      </c>
      <c r="AC498" t="b">
        <f>IFERROR(IF(FIND("P2",PGOptionList!D498)&gt;0,TRUE),FALSE)</f>
        <v>0</v>
      </c>
      <c r="AD498" t="b">
        <f>IFERROR(IF(FIND("P1",PGOptionList!D498)&gt;0,TRUE),FALSE)</f>
        <v>1</v>
      </c>
      <c r="AE498" t="b">
        <f>IFERROR(IF(FIND("P0",PGOptionList!D498)&gt;0,TRUE),FALSE)</f>
        <v>0</v>
      </c>
      <c r="AF498" t="b">
        <f>IF(AND(Z498,AA498,AB498,AC498,IF(C498=Auswahlhilfe!$L$7,TRUE,FALSE)),D498,FALSE)</f>
        <v>0</v>
      </c>
      <c r="AG498" t="b">
        <f>IF(AND(Z498,AA498,AB498,AD498,IF(C498=Auswahlhilfe!$L$17,TRUE,FALSE)),D498,FALSE)</f>
        <v>0</v>
      </c>
      <c r="AH498" t="b">
        <f>IF(AND(Z498,AA498,AB498,AE498,IF(C498=Auswahlhilfe!$L$17,TRUE,FALSE)),D498,FALSE)</f>
        <v>0</v>
      </c>
      <c r="AI498" t="s">
        <v>4818</v>
      </c>
      <c r="AJ498" s="90" t="str">
        <f t="shared" si="23"/>
        <v>https://shop.oxni.ch/de/shop/motoren/planetengetriebe/tb-142-010-s2-p1</v>
      </c>
    </row>
    <row r="499" spans="2:36" x14ac:dyDescent="0.2">
      <c r="B499" s="78" t="str">
        <f t="shared" si="21"/>
        <v/>
      </c>
      <c r="C499" s="19" t="s">
        <v>54</v>
      </c>
      <c r="D499" s="19" t="s">
        <v>800</v>
      </c>
      <c r="E499" s="19">
        <v>180</v>
      </c>
      <c r="F499" s="19" t="s">
        <v>55</v>
      </c>
      <c r="G499" s="19">
        <v>10</v>
      </c>
      <c r="H499" s="19">
        <v>5</v>
      </c>
      <c r="I499" s="19">
        <v>50</v>
      </c>
      <c r="J499" s="19">
        <v>97</v>
      </c>
      <c r="K499" s="19">
        <v>460</v>
      </c>
      <c r="L499" s="19">
        <v>1380</v>
      </c>
      <c r="M499" s="19" t="s">
        <v>88</v>
      </c>
      <c r="N499" s="19">
        <v>3000</v>
      </c>
      <c r="O499" s="19">
        <v>6000</v>
      </c>
      <c r="P499" s="19">
        <v>9400</v>
      </c>
      <c r="Q499" s="19" t="s">
        <v>57</v>
      </c>
      <c r="R499" s="19">
        <v>4700</v>
      </c>
      <c r="S499" s="19">
        <v>20000</v>
      </c>
      <c r="T499" s="19">
        <v>7.03</v>
      </c>
      <c r="U499" s="19">
        <v>16.5</v>
      </c>
      <c r="V499" s="19">
        <v>0.24</v>
      </c>
      <c r="W499" s="19">
        <v>65</v>
      </c>
      <c r="X499" s="93">
        <v>1075</v>
      </c>
      <c r="Y499">
        <f t="shared" si="22"/>
        <v>300</v>
      </c>
      <c r="Z499" t="b">
        <f>IF(N499/G499&gt;=Auswahlhilfe!$C$8,TRUE,FALSE)</f>
        <v>1</v>
      </c>
      <c r="AA499" t="b">
        <f>IF(K499&gt;Auswahlhilfe!$C$7,TRUE,FALSE)</f>
        <v>1</v>
      </c>
      <c r="AB499" t="b">
        <f>IF(Auswahlhilfe!$C$17=F499,TRUE,FALSE)</f>
        <v>0</v>
      </c>
      <c r="AC499" t="b">
        <f>IFERROR(IF(FIND("P2",PGOptionList!D499)&gt;0,TRUE),FALSE)</f>
        <v>1</v>
      </c>
      <c r="AD499" t="b">
        <f>IFERROR(IF(FIND("P1",PGOptionList!D499)&gt;0,TRUE),FALSE)</f>
        <v>0</v>
      </c>
      <c r="AE499" t="b">
        <f>IFERROR(IF(FIND("P0",PGOptionList!D499)&gt;0,TRUE),FALSE)</f>
        <v>0</v>
      </c>
      <c r="AF499" t="b">
        <f>IF(AND(Z499,AA499,AB499,AC499,IF(C499=Auswahlhilfe!$L$7,TRUE,FALSE)),D499,FALSE)</f>
        <v>0</v>
      </c>
      <c r="AG499" t="b">
        <f>IF(AND(Z499,AA499,AB499,AD499,IF(C499=Auswahlhilfe!$L$17,TRUE,FALSE)),D499,FALSE)</f>
        <v>0</v>
      </c>
      <c r="AH499" t="b">
        <f>IF(AND(Z499,AA499,AB499,AE499,IF(C499=Auswahlhilfe!$L$17,TRUE,FALSE)),D499,FALSE)</f>
        <v>0</v>
      </c>
      <c r="AI499" t="s">
        <v>4817</v>
      </c>
      <c r="AJ499" s="90" t="str">
        <f t="shared" si="23"/>
        <v>mailto:info@oxni.ch?subject=Anfrage TB-142-010-S1-P2</v>
      </c>
    </row>
    <row r="500" spans="2:36" x14ac:dyDescent="0.2">
      <c r="B500" s="78" t="str">
        <f t="shared" si="21"/>
        <v/>
      </c>
      <c r="C500" s="19" t="s">
        <v>54</v>
      </c>
      <c r="D500" s="19" t="s">
        <v>801</v>
      </c>
      <c r="E500" s="19">
        <v>180</v>
      </c>
      <c r="F500" s="19" t="s">
        <v>58</v>
      </c>
      <c r="G500" s="19">
        <v>10</v>
      </c>
      <c r="H500" s="19">
        <v>5</v>
      </c>
      <c r="I500" s="19">
        <v>50</v>
      </c>
      <c r="J500" s="19">
        <v>97</v>
      </c>
      <c r="K500" s="19">
        <v>460</v>
      </c>
      <c r="L500" s="19">
        <v>1380</v>
      </c>
      <c r="M500" s="19" t="s">
        <v>88</v>
      </c>
      <c r="N500" s="19">
        <v>3000</v>
      </c>
      <c r="O500" s="19">
        <v>6000</v>
      </c>
      <c r="P500" s="19">
        <v>9400</v>
      </c>
      <c r="Q500" s="19" t="s">
        <v>57</v>
      </c>
      <c r="R500" s="19">
        <v>4700</v>
      </c>
      <c r="S500" s="19">
        <v>20000</v>
      </c>
      <c r="T500" s="19">
        <v>7.03</v>
      </c>
      <c r="U500" s="19">
        <v>16.5</v>
      </c>
      <c r="V500" s="19">
        <v>0.24</v>
      </c>
      <c r="W500" s="19">
        <v>65</v>
      </c>
      <c r="X500" s="93">
        <v>1075</v>
      </c>
      <c r="Y500">
        <f t="shared" si="22"/>
        <v>300</v>
      </c>
      <c r="Z500" t="b">
        <f>IF(N500/G500&gt;=Auswahlhilfe!$C$8,TRUE,FALSE)</f>
        <v>1</v>
      </c>
      <c r="AA500" t="b">
        <f>IF(K500&gt;Auswahlhilfe!$C$7,TRUE,FALSE)</f>
        <v>1</v>
      </c>
      <c r="AB500" t="b">
        <f>IF(Auswahlhilfe!$C$17=F500,TRUE,FALSE)</f>
        <v>1</v>
      </c>
      <c r="AC500" t="b">
        <f>IFERROR(IF(FIND("P2",PGOptionList!D500)&gt;0,TRUE),FALSE)</f>
        <v>1</v>
      </c>
      <c r="AD500" t="b">
        <f>IFERROR(IF(FIND("P1",PGOptionList!D500)&gt;0,TRUE),FALSE)</f>
        <v>0</v>
      </c>
      <c r="AE500" t="b">
        <f>IFERROR(IF(FIND("P0",PGOptionList!D500)&gt;0,TRUE),FALSE)</f>
        <v>0</v>
      </c>
      <c r="AF500" t="b">
        <f>IF(AND(Z500,AA500,AB500,AC500,IF(C500=Auswahlhilfe!$L$7,TRUE,FALSE)),D500,FALSE)</f>
        <v>0</v>
      </c>
      <c r="AG500" t="b">
        <f>IF(AND(Z500,AA500,AB500,AD500,IF(C500=Auswahlhilfe!$L$17,TRUE,FALSE)),D500,FALSE)</f>
        <v>0</v>
      </c>
      <c r="AH500" t="b">
        <f>IF(AND(Z500,AA500,AB500,AE500,IF(C500=Auswahlhilfe!$L$17,TRUE,FALSE)),D500,FALSE)</f>
        <v>0</v>
      </c>
      <c r="AI500" t="s">
        <v>4818</v>
      </c>
      <c r="AJ500" s="90" t="str">
        <f t="shared" si="23"/>
        <v>https://shop.oxni.ch/de/shop/motoren/planetengetriebe/tb-142-010-s2-p2</v>
      </c>
    </row>
    <row r="501" spans="2:36" x14ac:dyDescent="0.2">
      <c r="B501" s="78" t="str">
        <f t="shared" si="21"/>
        <v/>
      </c>
      <c r="C501" s="19" t="s">
        <v>54</v>
      </c>
      <c r="D501" s="19" t="s">
        <v>802</v>
      </c>
      <c r="E501" s="19">
        <v>180</v>
      </c>
      <c r="F501" s="19" t="s">
        <v>55</v>
      </c>
      <c r="G501" s="19">
        <v>8</v>
      </c>
      <c r="H501" s="19">
        <v>1</v>
      </c>
      <c r="I501" s="19">
        <v>50</v>
      </c>
      <c r="J501" s="19">
        <v>97</v>
      </c>
      <c r="K501" s="19">
        <v>500</v>
      </c>
      <c r="L501" s="19">
        <v>1500</v>
      </c>
      <c r="M501" s="19" t="s">
        <v>87</v>
      </c>
      <c r="N501" s="19">
        <v>3000</v>
      </c>
      <c r="O501" s="19">
        <v>6000</v>
      </c>
      <c r="P501" s="19">
        <v>9400</v>
      </c>
      <c r="Q501" s="19" t="s">
        <v>57</v>
      </c>
      <c r="R501" s="19">
        <v>4700</v>
      </c>
      <c r="S501" s="19">
        <v>20000</v>
      </c>
      <c r="T501" s="19">
        <v>7.07</v>
      </c>
      <c r="U501" s="19">
        <v>16.5</v>
      </c>
      <c r="V501" s="19">
        <v>0.24</v>
      </c>
      <c r="W501" s="19">
        <v>65</v>
      </c>
      <c r="X501" s="93"/>
      <c r="Y501">
        <f t="shared" si="22"/>
        <v>375</v>
      </c>
      <c r="Z501" t="b">
        <f>IF(N501/G501&gt;=Auswahlhilfe!$C$8,TRUE,FALSE)</f>
        <v>1</v>
      </c>
      <c r="AA501" t="b">
        <f>IF(K501&gt;Auswahlhilfe!$C$7,TRUE,FALSE)</f>
        <v>1</v>
      </c>
      <c r="AB501" t="b">
        <f>IF(Auswahlhilfe!$C$17=F501,TRUE,FALSE)</f>
        <v>0</v>
      </c>
      <c r="AC501" t="b">
        <f>IFERROR(IF(FIND("P2",PGOptionList!D501)&gt;0,TRUE),FALSE)</f>
        <v>0</v>
      </c>
      <c r="AD501" t="b">
        <f>IFERROR(IF(FIND("P1",PGOptionList!D501)&gt;0,TRUE),FALSE)</f>
        <v>0</v>
      </c>
      <c r="AE501" t="b">
        <f>IFERROR(IF(FIND("P0",PGOptionList!D501)&gt;0,TRUE),FALSE)</f>
        <v>1</v>
      </c>
      <c r="AF501" t="b">
        <f>IF(AND(Z501,AA501,AB501,AC501,IF(C501=Auswahlhilfe!$L$7,TRUE,FALSE)),D501,FALSE)</f>
        <v>0</v>
      </c>
      <c r="AG501" t="b">
        <f>IF(AND(Z501,AA501,AB501,AD501,IF(C501=Auswahlhilfe!$L$17,TRUE,FALSE)),D501,FALSE)</f>
        <v>0</v>
      </c>
      <c r="AH501" t="b">
        <f>IF(AND(Z501,AA501,AB501,AE501,IF(C501=Auswahlhilfe!$L$17,TRUE,FALSE)),D501,FALSE)</f>
        <v>0</v>
      </c>
      <c r="AI501" t="s">
        <v>4817</v>
      </c>
      <c r="AJ501" s="90" t="str">
        <f t="shared" si="23"/>
        <v>mailto:info@oxni.ch?subject=Anfrage TB-142-008-S1-P0</v>
      </c>
    </row>
    <row r="502" spans="2:36" x14ac:dyDescent="0.2">
      <c r="B502" s="78" t="str">
        <f t="shared" si="21"/>
        <v/>
      </c>
      <c r="C502" s="19" t="s">
        <v>54</v>
      </c>
      <c r="D502" s="19" t="s">
        <v>803</v>
      </c>
      <c r="E502" s="19">
        <v>180</v>
      </c>
      <c r="F502" s="19" t="s">
        <v>58</v>
      </c>
      <c r="G502" s="19">
        <v>8</v>
      </c>
      <c r="H502" s="19">
        <v>1</v>
      </c>
      <c r="I502" s="19">
        <v>50</v>
      </c>
      <c r="J502" s="19">
        <v>97</v>
      </c>
      <c r="K502" s="19">
        <v>500</v>
      </c>
      <c r="L502" s="19">
        <v>1500</v>
      </c>
      <c r="M502" s="19" t="s">
        <v>87</v>
      </c>
      <c r="N502" s="19">
        <v>3000</v>
      </c>
      <c r="O502" s="19">
        <v>6000</v>
      </c>
      <c r="P502" s="19">
        <v>9400</v>
      </c>
      <c r="Q502" s="19" t="s">
        <v>57</v>
      </c>
      <c r="R502" s="19">
        <v>4700</v>
      </c>
      <c r="S502" s="19">
        <v>20000</v>
      </c>
      <c r="T502" s="19">
        <v>7.07</v>
      </c>
      <c r="U502" s="19">
        <v>16.5</v>
      </c>
      <c r="V502" s="19">
        <v>0.24</v>
      </c>
      <c r="W502" s="19">
        <v>65</v>
      </c>
      <c r="X502" s="93"/>
      <c r="Y502">
        <f t="shared" si="22"/>
        <v>375</v>
      </c>
      <c r="Z502" t="b">
        <f>IF(N502/G502&gt;=Auswahlhilfe!$C$8,TRUE,FALSE)</f>
        <v>1</v>
      </c>
      <c r="AA502" t="b">
        <f>IF(K502&gt;Auswahlhilfe!$C$7,TRUE,FALSE)</f>
        <v>1</v>
      </c>
      <c r="AB502" t="b">
        <f>IF(Auswahlhilfe!$C$17=F502,TRUE,FALSE)</f>
        <v>1</v>
      </c>
      <c r="AC502" t="b">
        <f>IFERROR(IF(FIND("P2",PGOptionList!D502)&gt;0,TRUE),FALSE)</f>
        <v>0</v>
      </c>
      <c r="AD502" t="b">
        <f>IFERROR(IF(FIND("P1",PGOptionList!D502)&gt;0,TRUE),FALSE)</f>
        <v>0</v>
      </c>
      <c r="AE502" t="b">
        <f>IFERROR(IF(FIND("P0",PGOptionList!D502)&gt;0,TRUE),FALSE)</f>
        <v>1</v>
      </c>
      <c r="AF502" t="b">
        <f>IF(AND(Z502,AA502,AB502,AC502,IF(C502=Auswahlhilfe!$L$7,TRUE,FALSE)),D502,FALSE)</f>
        <v>0</v>
      </c>
      <c r="AG502" t="b">
        <f>IF(AND(Z502,AA502,AB502,AD502,IF(C502=Auswahlhilfe!$L$17,TRUE,FALSE)),D502,FALSE)</f>
        <v>0</v>
      </c>
      <c r="AH502" t="b">
        <f>IF(AND(Z502,AA502,AB502,AE502,IF(C502=Auswahlhilfe!$L$17,TRUE,FALSE)),D502,FALSE)</f>
        <v>0</v>
      </c>
      <c r="AI502" t="s">
        <v>4817</v>
      </c>
      <c r="AJ502" s="90" t="str">
        <f t="shared" si="23"/>
        <v>mailto:info@oxni.ch?subject=Anfrage TB-142-008-S2-P0</v>
      </c>
    </row>
    <row r="503" spans="2:36" x14ac:dyDescent="0.2">
      <c r="B503" s="78" t="str">
        <f t="shared" si="21"/>
        <v/>
      </c>
      <c r="C503" s="19" t="s">
        <v>54</v>
      </c>
      <c r="D503" s="19" t="s">
        <v>804</v>
      </c>
      <c r="E503" s="19">
        <v>180</v>
      </c>
      <c r="F503" s="19" t="s">
        <v>55</v>
      </c>
      <c r="G503" s="19">
        <v>8</v>
      </c>
      <c r="H503" s="19">
        <v>3</v>
      </c>
      <c r="I503" s="19">
        <v>50</v>
      </c>
      <c r="J503" s="19">
        <v>97</v>
      </c>
      <c r="K503" s="19">
        <v>500</v>
      </c>
      <c r="L503" s="19">
        <v>1500</v>
      </c>
      <c r="M503" s="19" t="s">
        <v>87</v>
      </c>
      <c r="N503" s="19">
        <v>3000</v>
      </c>
      <c r="O503" s="19">
        <v>6000</v>
      </c>
      <c r="P503" s="19">
        <v>9400</v>
      </c>
      <c r="Q503" s="19" t="s">
        <v>57</v>
      </c>
      <c r="R503" s="19">
        <v>4700</v>
      </c>
      <c r="S503" s="19">
        <v>20000</v>
      </c>
      <c r="T503" s="19">
        <v>7.07</v>
      </c>
      <c r="U503" s="19">
        <v>16.5</v>
      </c>
      <c r="V503" s="19">
        <v>0.24</v>
      </c>
      <c r="W503" s="19">
        <v>65</v>
      </c>
      <c r="X503" s="93">
        <v>1263</v>
      </c>
      <c r="Y503">
        <f t="shared" si="22"/>
        <v>375</v>
      </c>
      <c r="Z503" t="b">
        <f>IF(N503/G503&gt;=Auswahlhilfe!$C$8,TRUE,FALSE)</f>
        <v>1</v>
      </c>
      <c r="AA503" t="b">
        <f>IF(K503&gt;Auswahlhilfe!$C$7,TRUE,FALSE)</f>
        <v>1</v>
      </c>
      <c r="AB503" t="b">
        <f>IF(Auswahlhilfe!$C$17=F503,TRUE,FALSE)</f>
        <v>0</v>
      </c>
      <c r="AC503" t="b">
        <f>IFERROR(IF(FIND("P2",PGOptionList!D503)&gt;0,TRUE),FALSE)</f>
        <v>0</v>
      </c>
      <c r="AD503" t="b">
        <f>IFERROR(IF(FIND("P1",PGOptionList!D503)&gt;0,TRUE),FALSE)</f>
        <v>1</v>
      </c>
      <c r="AE503" t="b">
        <f>IFERROR(IF(FIND("P0",PGOptionList!D503)&gt;0,TRUE),FALSE)</f>
        <v>0</v>
      </c>
      <c r="AF503" t="b">
        <f>IF(AND(Z503,AA503,AB503,AC503,IF(C503=Auswahlhilfe!$L$7,TRUE,FALSE)),D503,FALSE)</f>
        <v>0</v>
      </c>
      <c r="AG503" t="b">
        <f>IF(AND(Z503,AA503,AB503,AD503,IF(C503=Auswahlhilfe!$L$17,TRUE,FALSE)),D503,FALSE)</f>
        <v>0</v>
      </c>
      <c r="AH503" t="b">
        <f>IF(AND(Z503,AA503,AB503,AE503,IF(C503=Auswahlhilfe!$L$17,TRUE,FALSE)),D503,FALSE)</f>
        <v>0</v>
      </c>
      <c r="AI503" t="s">
        <v>4817</v>
      </c>
      <c r="AJ503" s="90" t="str">
        <f t="shared" si="23"/>
        <v>mailto:info@oxni.ch?subject=Anfrage TB-142-008-S1-P1</v>
      </c>
    </row>
    <row r="504" spans="2:36" x14ac:dyDescent="0.2">
      <c r="B504" s="78" t="str">
        <f t="shared" si="21"/>
        <v/>
      </c>
      <c r="C504" s="19" t="s">
        <v>54</v>
      </c>
      <c r="D504" s="19" t="s">
        <v>805</v>
      </c>
      <c r="E504" s="19">
        <v>180</v>
      </c>
      <c r="F504" s="19" t="s">
        <v>58</v>
      </c>
      <c r="G504" s="19">
        <v>8</v>
      </c>
      <c r="H504" s="19">
        <v>3</v>
      </c>
      <c r="I504" s="19">
        <v>50</v>
      </c>
      <c r="J504" s="19">
        <v>97</v>
      </c>
      <c r="K504" s="19">
        <v>500</v>
      </c>
      <c r="L504" s="19">
        <v>1500</v>
      </c>
      <c r="M504" s="19" t="s">
        <v>87</v>
      </c>
      <c r="N504" s="19">
        <v>3000</v>
      </c>
      <c r="O504" s="19">
        <v>6000</v>
      </c>
      <c r="P504" s="19">
        <v>9400</v>
      </c>
      <c r="Q504" s="19" t="s">
        <v>57</v>
      </c>
      <c r="R504" s="19">
        <v>4700</v>
      </c>
      <c r="S504" s="19">
        <v>20000</v>
      </c>
      <c r="T504" s="19">
        <v>7.07</v>
      </c>
      <c r="U504" s="19">
        <v>16.5</v>
      </c>
      <c r="V504" s="19">
        <v>0.24</v>
      </c>
      <c r="W504" s="19">
        <v>65</v>
      </c>
      <c r="X504" s="93">
        <v>1263</v>
      </c>
      <c r="Y504">
        <f t="shared" si="22"/>
        <v>375</v>
      </c>
      <c r="Z504" t="b">
        <f>IF(N504/G504&gt;=Auswahlhilfe!$C$8,TRUE,FALSE)</f>
        <v>1</v>
      </c>
      <c r="AA504" t="b">
        <f>IF(K504&gt;Auswahlhilfe!$C$7,TRUE,FALSE)</f>
        <v>1</v>
      </c>
      <c r="AB504" t="b">
        <f>IF(Auswahlhilfe!$C$17=F504,TRUE,FALSE)</f>
        <v>1</v>
      </c>
      <c r="AC504" t="b">
        <f>IFERROR(IF(FIND("P2",PGOptionList!D504)&gt;0,TRUE),FALSE)</f>
        <v>0</v>
      </c>
      <c r="AD504" t="b">
        <f>IFERROR(IF(FIND("P1",PGOptionList!D504)&gt;0,TRUE),FALSE)</f>
        <v>1</v>
      </c>
      <c r="AE504" t="b">
        <f>IFERROR(IF(FIND("P0",PGOptionList!D504)&gt;0,TRUE),FALSE)</f>
        <v>0</v>
      </c>
      <c r="AF504" t="b">
        <f>IF(AND(Z504,AA504,AB504,AC504,IF(C504=Auswahlhilfe!$L$7,TRUE,FALSE)),D504,FALSE)</f>
        <v>0</v>
      </c>
      <c r="AG504" t="b">
        <f>IF(AND(Z504,AA504,AB504,AD504,IF(C504=Auswahlhilfe!$L$17,TRUE,FALSE)),D504,FALSE)</f>
        <v>0</v>
      </c>
      <c r="AH504" t="b">
        <f>IF(AND(Z504,AA504,AB504,AE504,IF(C504=Auswahlhilfe!$L$17,TRUE,FALSE)),D504,FALSE)</f>
        <v>0</v>
      </c>
      <c r="AI504" t="s">
        <v>4818</v>
      </c>
      <c r="AJ504" s="90" t="str">
        <f t="shared" si="23"/>
        <v>https://shop.oxni.ch/de/shop/motoren/planetengetriebe/tb-142-008-s2-p1</v>
      </c>
    </row>
    <row r="505" spans="2:36" x14ac:dyDescent="0.2">
      <c r="B505" s="78" t="str">
        <f t="shared" si="21"/>
        <v/>
      </c>
      <c r="C505" s="19" t="s">
        <v>54</v>
      </c>
      <c r="D505" s="19" t="s">
        <v>806</v>
      </c>
      <c r="E505" s="19">
        <v>180</v>
      </c>
      <c r="F505" s="19" t="s">
        <v>55</v>
      </c>
      <c r="G505" s="19">
        <v>8</v>
      </c>
      <c r="H505" s="19">
        <v>5</v>
      </c>
      <c r="I505" s="19">
        <v>50</v>
      </c>
      <c r="J505" s="19">
        <v>97</v>
      </c>
      <c r="K505" s="19">
        <v>500</v>
      </c>
      <c r="L505" s="19">
        <v>1500</v>
      </c>
      <c r="M505" s="19" t="s">
        <v>87</v>
      </c>
      <c r="N505" s="19">
        <v>3000</v>
      </c>
      <c r="O505" s="19">
        <v>6000</v>
      </c>
      <c r="P505" s="19">
        <v>9400</v>
      </c>
      <c r="Q505" s="19" t="s">
        <v>57</v>
      </c>
      <c r="R505" s="19">
        <v>4700</v>
      </c>
      <c r="S505" s="19">
        <v>20000</v>
      </c>
      <c r="T505" s="19">
        <v>7.07</v>
      </c>
      <c r="U505" s="19">
        <v>16.5</v>
      </c>
      <c r="V505" s="19">
        <v>0.24</v>
      </c>
      <c r="W505" s="19">
        <v>65</v>
      </c>
      <c r="X505" s="93">
        <v>1075</v>
      </c>
      <c r="Y505">
        <f t="shared" si="22"/>
        <v>375</v>
      </c>
      <c r="Z505" t="b">
        <f>IF(N505/G505&gt;=Auswahlhilfe!$C$8,TRUE,FALSE)</f>
        <v>1</v>
      </c>
      <c r="AA505" t="b">
        <f>IF(K505&gt;Auswahlhilfe!$C$7,TRUE,FALSE)</f>
        <v>1</v>
      </c>
      <c r="AB505" t="b">
        <f>IF(Auswahlhilfe!$C$17=F505,TRUE,FALSE)</f>
        <v>0</v>
      </c>
      <c r="AC505" t="b">
        <f>IFERROR(IF(FIND("P2",PGOptionList!D505)&gt;0,TRUE),FALSE)</f>
        <v>1</v>
      </c>
      <c r="AD505" t="b">
        <f>IFERROR(IF(FIND("P1",PGOptionList!D505)&gt;0,TRUE),FALSE)</f>
        <v>0</v>
      </c>
      <c r="AE505" t="b">
        <f>IFERROR(IF(FIND("P0",PGOptionList!D505)&gt;0,TRUE),FALSE)</f>
        <v>0</v>
      </c>
      <c r="AF505" t="b">
        <f>IF(AND(Z505,AA505,AB505,AC505,IF(C505=Auswahlhilfe!$L$7,TRUE,FALSE)),D505,FALSE)</f>
        <v>0</v>
      </c>
      <c r="AG505" t="b">
        <f>IF(AND(Z505,AA505,AB505,AD505,IF(C505=Auswahlhilfe!$L$17,TRUE,FALSE)),D505,FALSE)</f>
        <v>0</v>
      </c>
      <c r="AH505" t="b">
        <f>IF(AND(Z505,AA505,AB505,AE505,IF(C505=Auswahlhilfe!$L$17,TRUE,FALSE)),D505,FALSE)</f>
        <v>0</v>
      </c>
      <c r="AI505" t="s">
        <v>4817</v>
      </c>
      <c r="AJ505" s="90" t="str">
        <f t="shared" si="23"/>
        <v>mailto:info@oxni.ch?subject=Anfrage TB-142-008-S1-P2</v>
      </c>
    </row>
    <row r="506" spans="2:36" x14ac:dyDescent="0.2">
      <c r="B506" s="78" t="str">
        <f t="shared" si="21"/>
        <v/>
      </c>
      <c r="C506" s="19" t="s">
        <v>54</v>
      </c>
      <c r="D506" s="19" t="s">
        <v>807</v>
      </c>
      <c r="E506" s="19">
        <v>180</v>
      </c>
      <c r="F506" s="19" t="s">
        <v>58</v>
      </c>
      <c r="G506" s="19">
        <v>8</v>
      </c>
      <c r="H506" s="19">
        <v>5</v>
      </c>
      <c r="I506" s="19">
        <v>50</v>
      </c>
      <c r="J506" s="19">
        <v>97</v>
      </c>
      <c r="K506" s="19">
        <v>500</v>
      </c>
      <c r="L506" s="19">
        <v>1500</v>
      </c>
      <c r="M506" s="19" t="s">
        <v>87</v>
      </c>
      <c r="N506" s="19">
        <v>3000</v>
      </c>
      <c r="O506" s="19">
        <v>6000</v>
      </c>
      <c r="P506" s="19">
        <v>9400</v>
      </c>
      <c r="Q506" s="19" t="s">
        <v>57</v>
      </c>
      <c r="R506" s="19">
        <v>4700</v>
      </c>
      <c r="S506" s="19">
        <v>20000</v>
      </c>
      <c r="T506" s="19">
        <v>7.07</v>
      </c>
      <c r="U506" s="19">
        <v>16.5</v>
      </c>
      <c r="V506" s="19">
        <v>0.24</v>
      </c>
      <c r="W506" s="19">
        <v>65</v>
      </c>
      <c r="X506" s="93">
        <v>1075</v>
      </c>
      <c r="Y506">
        <f t="shared" si="22"/>
        <v>375</v>
      </c>
      <c r="Z506" t="b">
        <f>IF(N506/G506&gt;=Auswahlhilfe!$C$8,TRUE,FALSE)</f>
        <v>1</v>
      </c>
      <c r="AA506" t="b">
        <f>IF(K506&gt;Auswahlhilfe!$C$7,TRUE,FALSE)</f>
        <v>1</v>
      </c>
      <c r="AB506" t="b">
        <f>IF(Auswahlhilfe!$C$17=F506,TRUE,FALSE)</f>
        <v>1</v>
      </c>
      <c r="AC506" t="b">
        <f>IFERROR(IF(FIND("P2",PGOptionList!D506)&gt;0,TRUE),FALSE)</f>
        <v>1</v>
      </c>
      <c r="AD506" t="b">
        <f>IFERROR(IF(FIND("P1",PGOptionList!D506)&gt;0,TRUE),FALSE)</f>
        <v>0</v>
      </c>
      <c r="AE506" t="b">
        <f>IFERROR(IF(FIND("P0",PGOptionList!D506)&gt;0,TRUE),FALSE)</f>
        <v>0</v>
      </c>
      <c r="AF506" t="b">
        <f>IF(AND(Z506,AA506,AB506,AC506,IF(C506=Auswahlhilfe!$L$7,TRUE,FALSE)),D506,FALSE)</f>
        <v>0</v>
      </c>
      <c r="AG506" t="b">
        <f>IF(AND(Z506,AA506,AB506,AD506,IF(C506=Auswahlhilfe!$L$17,TRUE,FALSE)),D506,FALSE)</f>
        <v>0</v>
      </c>
      <c r="AH506" t="b">
        <f>IF(AND(Z506,AA506,AB506,AE506,IF(C506=Auswahlhilfe!$L$17,TRUE,FALSE)),D506,FALSE)</f>
        <v>0</v>
      </c>
      <c r="AI506" t="s">
        <v>4818</v>
      </c>
      <c r="AJ506" s="90" t="str">
        <f t="shared" si="23"/>
        <v>https://shop.oxni.ch/de/shop/motoren/planetengetriebe/tb-142-008-s2-p2</v>
      </c>
    </row>
    <row r="507" spans="2:36" x14ac:dyDescent="0.2">
      <c r="B507" s="78" t="str">
        <f t="shared" si="21"/>
        <v/>
      </c>
      <c r="C507" s="19" t="s">
        <v>54</v>
      </c>
      <c r="D507" s="19" t="s">
        <v>808</v>
      </c>
      <c r="E507" s="19">
        <v>180</v>
      </c>
      <c r="F507" s="19" t="s">
        <v>55</v>
      </c>
      <c r="G507" s="19">
        <v>7</v>
      </c>
      <c r="H507" s="19">
        <v>1</v>
      </c>
      <c r="I507" s="19">
        <v>50</v>
      </c>
      <c r="J507" s="19">
        <v>97</v>
      </c>
      <c r="K507" s="19">
        <v>555</v>
      </c>
      <c r="L507" s="19">
        <v>1665</v>
      </c>
      <c r="M507" s="19" t="s">
        <v>86</v>
      </c>
      <c r="N507" s="19">
        <v>3000</v>
      </c>
      <c r="O507" s="19">
        <v>6000</v>
      </c>
      <c r="P507" s="19">
        <v>9400</v>
      </c>
      <c r="Q507" s="19" t="s">
        <v>57</v>
      </c>
      <c r="R507" s="19">
        <v>4700</v>
      </c>
      <c r="S507" s="19">
        <v>20000</v>
      </c>
      <c r="T507" s="19">
        <v>7.14</v>
      </c>
      <c r="U507" s="19">
        <v>16.5</v>
      </c>
      <c r="V507" s="19">
        <v>0.24</v>
      </c>
      <c r="W507" s="19">
        <v>65</v>
      </c>
      <c r="X507" s="93"/>
      <c r="Y507">
        <f t="shared" si="22"/>
        <v>428.57142857142856</v>
      </c>
      <c r="Z507" t="b">
        <f>IF(N507/G507&gt;=Auswahlhilfe!$C$8,TRUE,FALSE)</f>
        <v>1</v>
      </c>
      <c r="AA507" t="b">
        <f>IF(K507&gt;Auswahlhilfe!$C$7,TRUE,FALSE)</f>
        <v>1</v>
      </c>
      <c r="AB507" t="b">
        <f>IF(Auswahlhilfe!$C$17=F507,TRUE,FALSE)</f>
        <v>0</v>
      </c>
      <c r="AC507" t="b">
        <f>IFERROR(IF(FIND("P2",PGOptionList!D507)&gt;0,TRUE),FALSE)</f>
        <v>0</v>
      </c>
      <c r="AD507" t="b">
        <f>IFERROR(IF(FIND("P1",PGOptionList!D507)&gt;0,TRUE),FALSE)</f>
        <v>0</v>
      </c>
      <c r="AE507" t="b">
        <f>IFERROR(IF(FIND("P0",PGOptionList!D507)&gt;0,TRUE),FALSE)</f>
        <v>1</v>
      </c>
      <c r="AF507" t="b">
        <f>IF(AND(Z507,AA507,AB507,AC507,IF(C507=Auswahlhilfe!$L$7,TRUE,FALSE)),D507,FALSE)</f>
        <v>0</v>
      </c>
      <c r="AG507" t="b">
        <f>IF(AND(Z507,AA507,AB507,AD507,IF(C507=Auswahlhilfe!$L$17,TRUE,FALSE)),D507,FALSE)</f>
        <v>0</v>
      </c>
      <c r="AH507" t="b">
        <f>IF(AND(Z507,AA507,AB507,AE507,IF(C507=Auswahlhilfe!$L$17,TRUE,FALSE)),D507,FALSE)</f>
        <v>0</v>
      </c>
      <c r="AI507" t="s">
        <v>4817</v>
      </c>
      <c r="AJ507" s="90" t="str">
        <f t="shared" si="23"/>
        <v>mailto:info@oxni.ch?subject=Anfrage TB-142-007-S1-P0</v>
      </c>
    </row>
    <row r="508" spans="2:36" x14ac:dyDescent="0.2">
      <c r="B508" s="78" t="str">
        <f t="shared" si="21"/>
        <v/>
      </c>
      <c r="C508" s="19" t="s">
        <v>54</v>
      </c>
      <c r="D508" s="19" t="s">
        <v>809</v>
      </c>
      <c r="E508" s="19">
        <v>180</v>
      </c>
      <c r="F508" s="19" t="s">
        <v>58</v>
      </c>
      <c r="G508" s="19">
        <v>7</v>
      </c>
      <c r="H508" s="19">
        <v>1</v>
      </c>
      <c r="I508" s="19">
        <v>50</v>
      </c>
      <c r="J508" s="19">
        <v>97</v>
      </c>
      <c r="K508" s="19">
        <v>555</v>
      </c>
      <c r="L508" s="19">
        <v>1665</v>
      </c>
      <c r="M508" s="19" t="s">
        <v>86</v>
      </c>
      <c r="N508" s="19">
        <v>3000</v>
      </c>
      <c r="O508" s="19">
        <v>6000</v>
      </c>
      <c r="P508" s="19">
        <v>9400</v>
      </c>
      <c r="Q508" s="19" t="s">
        <v>57</v>
      </c>
      <c r="R508" s="19">
        <v>4700</v>
      </c>
      <c r="S508" s="19">
        <v>20000</v>
      </c>
      <c r="T508" s="19">
        <v>7.14</v>
      </c>
      <c r="U508" s="19">
        <v>16.5</v>
      </c>
      <c r="V508" s="19">
        <v>0.24</v>
      </c>
      <c r="W508" s="19">
        <v>65</v>
      </c>
      <c r="X508" s="93"/>
      <c r="Y508">
        <f t="shared" si="22"/>
        <v>428.57142857142856</v>
      </c>
      <c r="Z508" t="b">
        <f>IF(N508/G508&gt;=Auswahlhilfe!$C$8,TRUE,FALSE)</f>
        <v>1</v>
      </c>
      <c r="AA508" t="b">
        <f>IF(K508&gt;Auswahlhilfe!$C$7,TRUE,FALSE)</f>
        <v>1</v>
      </c>
      <c r="AB508" t="b">
        <f>IF(Auswahlhilfe!$C$17=F508,TRUE,FALSE)</f>
        <v>1</v>
      </c>
      <c r="AC508" t="b">
        <f>IFERROR(IF(FIND("P2",PGOptionList!D508)&gt;0,TRUE),FALSE)</f>
        <v>0</v>
      </c>
      <c r="AD508" t="b">
        <f>IFERROR(IF(FIND("P1",PGOptionList!D508)&gt;0,TRUE),FALSE)</f>
        <v>0</v>
      </c>
      <c r="AE508" t="b">
        <f>IFERROR(IF(FIND("P0",PGOptionList!D508)&gt;0,TRUE),FALSE)</f>
        <v>1</v>
      </c>
      <c r="AF508" t="b">
        <f>IF(AND(Z508,AA508,AB508,AC508,IF(C508=Auswahlhilfe!$L$7,TRUE,FALSE)),D508,FALSE)</f>
        <v>0</v>
      </c>
      <c r="AG508" t="b">
        <f>IF(AND(Z508,AA508,AB508,AD508,IF(C508=Auswahlhilfe!$L$17,TRUE,FALSE)),D508,FALSE)</f>
        <v>0</v>
      </c>
      <c r="AH508" t="b">
        <f>IF(AND(Z508,AA508,AB508,AE508,IF(C508=Auswahlhilfe!$L$17,TRUE,FALSE)),D508,FALSE)</f>
        <v>0</v>
      </c>
      <c r="AI508" t="s">
        <v>4817</v>
      </c>
      <c r="AJ508" s="90" t="str">
        <f t="shared" si="23"/>
        <v>mailto:info@oxni.ch?subject=Anfrage TB-142-007-S2-P0</v>
      </c>
    </row>
    <row r="509" spans="2:36" x14ac:dyDescent="0.2">
      <c r="B509" s="78" t="str">
        <f t="shared" si="21"/>
        <v/>
      </c>
      <c r="C509" s="19" t="s">
        <v>54</v>
      </c>
      <c r="D509" s="19" t="s">
        <v>810</v>
      </c>
      <c r="E509" s="19">
        <v>180</v>
      </c>
      <c r="F509" s="19" t="s">
        <v>55</v>
      </c>
      <c r="G509" s="19">
        <v>7</v>
      </c>
      <c r="H509" s="19">
        <v>3</v>
      </c>
      <c r="I509" s="19">
        <v>50</v>
      </c>
      <c r="J509" s="19">
        <v>97</v>
      </c>
      <c r="K509" s="19">
        <v>555</v>
      </c>
      <c r="L509" s="19">
        <v>1665</v>
      </c>
      <c r="M509" s="19" t="s">
        <v>86</v>
      </c>
      <c r="N509" s="19">
        <v>3000</v>
      </c>
      <c r="O509" s="19">
        <v>6000</v>
      </c>
      <c r="P509" s="19">
        <v>9400</v>
      </c>
      <c r="Q509" s="19" t="s">
        <v>57</v>
      </c>
      <c r="R509" s="19">
        <v>4700</v>
      </c>
      <c r="S509" s="19">
        <v>20000</v>
      </c>
      <c r="T509" s="19">
        <v>7.14</v>
      </c>
      <c r="U509" s="19">
        <v>16.5</v>
      </c>
      <c r="V509" s="19">
        <v>0.24</v>
      </c>
      <c r="W509" s="19">
        <v>65</v>
      </c>
      <c r="X509" s="93">
        <v>1263</v>
      </c>
      <c r="Y509">
        <f t="shared" si="22"/>
        <v>428.57142857142856</v>
      </c>
      <c r="Z509" t="b">
        <f>IF(N509/G509&gt;=Auswahlhilfe!$C$8,TRUE,FALSE)</f>
        <v>1</v>
      </c>
      <c r="AA509" t="b">
        <f>IF(K509&gt;Auswahlhilfe!$C$7,TRUE,FALSE)</f>
        <v>1</v>
      </c>
      <c r="AB509" t="b">
        <f>IF(Auswahlhilfe!$C$17=F509,TRUE,FALSE)</f>
        <v>0</v>
      </c>
      <c r="AC509" t="b">
        <f>IFERROR(IF(FIND("P2",PGOptionList!D509)&gt;0,TRUE),FALSE)</f>
        <v>0</v>
      </c>
      <c r="AD509" t="b">
        <f>IFERROR(IF(FIND("P1",PGOptionList!D509)&gt;0,TRUE),FALSE)</f>
        <v>1</v>
      </c>
      <c r="AE509" t="b">
        <f>IFERROR(IF(FIND("P0",PGOptionList!D509)&gt;0,TRUE),FALSE)</f>
        <v>0</v>
      </c>
      <c r="AF509" t="b">
        <f>IF(AND(Z509,AA509,AB509,AC509,IF(C509=Auswahlhilfe!$L$7,TRUE,FALSE)),D509,FALSE)</f>
        <v>0</v>
      </c>
      <c r="AG509" t="b">
        <f>IF(AND(Z509,AA509,AB509,AD509,IF(C509=Auswahlhilfe!$L$17,TRUE,FALSE)),D509,FALSE)</f>
        <v>0</v>
      </c>
      <c r="AH509" t="b">
        <f>IF(AND(Z509,AA509,AB509,AE509,IF(C509=Auswahlhilfe!$L$17,TRUE,FALSE)),D509,FALSE)</f>
        <v>0</v>
      </c>
      <c r="AI509" t="s">
        <v>4817</v>
      </c>
      <c r="AJ509" s="90" t="str">
        <f t="shared" si="23"/>
        <v>mailto:info@oxni.ch?subject=Anfrage TB-142-007-S1-P1</v>
      </c>
    </row>
    <row r="510" spans="2:36" x14ac:dyDescent="0.2">
      <c r="B510" s="78" t="str">
        <f t="shared" si="21"/>
        <v/>
      </c>
      <c r="C510" s="19" t="s">
        <v>54</v>
      </c>
      <c r="D510" s="19" t="s">
        <v>811</v>
      </c>
      <c r="E510" s="19">
        <v>180</v>
      </c>
      <c r="F510" s="19" t="s">
        <v>58</v>
      </c>
      <c r="G510" s="19">
        <v>7</v>
      </c>
      <c r="H510" s="19">
        <v>3</v>
      </c>
      <c r="I510" s="19">
        <v>50</v>
      </c>
      <c r="J510" s="19">
        <v>97</v>
      </c>
      <c r="K510" s="19">
        <v>555</v>
      </c>
      <c r="L510" s="19">
        <v>1665</v>
      </c>
      <c r="M510" s="19" t="s">
        <v>86</v>
      </c>
      <c r="N510" s="19">
        <v>3000</v>
      </c>
      <c r="O510" s="19">
        <v>6000</v>
      </c>
      <c r="P510" s="19">
        <v>9400</v>
      </c>
      <c r="Q510" s="19" t="s">
        <v>57</v>
      </c>
      <c r="R510" s="19">
        <v>4700</v>
      </c>
      <c r="S510" s="19">
        <v>20000</v>
      </c>
      <c r="T510" s="19">
        <v>7.14</v>
      </c>
      <c r="U510" s="19">
        <v>16.5</v>
      </c>
      <c r="V510" s="19">
        <v>0.24</v>
      </c>
      <c r="W510" s="19">
        <v>65</v>
      </c>
      <c r="X510" s="93">
        <v>1263</v>
      </c>
      <c r="Y510">
        <f t="shared" si="22"/>
        <v>428.57142857142856</v>
      </c>
      <c r="Z510" t="b">
        <f>IF(N510/G510&gt;=Auswahlhilfe!$C$8,TRUE,FALSE)</f>
        <v>1</v>
      </c>
      <c r="AA510" t="b">
        <f>IF(K510&gt;Auswahlhilfe!$C$7,TRUE,FALSE)</f>
        <v>1</v>
      </c>
      <c r="AB510" t="b">
        <f>IF(Auswahlhilfe!$C$17=F510,TRUE,FALSE)</f>
        <v>1</v>
      </c>
      <c r="AC510" t="b">
        <f>IFERROR(IF(FIND("P2",PGOptionList!D510)&gt;0,TRUE),FALSE)</f>
        <v>0</v>
      </c>
      <c r="AD510" t="b">
        <f>IFERROR(IF(FIND("P1",PGOptionList!D510)&gt;0,TRUE),FALSE)</f>
        <v>1</v>
      </c>
      <c r="AE510" t="b">
        <f>IFERROR(IF(FIND("P0",PGOptionList!D510)&gt;0,TRUE),FALSE)</f>
        <v>0</v>
      </c>
      <c r="AF510" t="b">
        <f>IF(AND(Z510,AA510,AB510,AC510,IF(C510=Auswahlhilfe!$L$7,TRUE,FALSE)),D510,FALSE)</f>
        <v>0</v>
      </c>
      <c r="AG510" t="b">
        <f>IF(AND(Z510,AA510,AB510,AD510,IF(C510=Auswahlhilfe!$L$17,TRUE,FALSE)),D510,FALSE)</f>
        <v>0</v>
      </c>
      <c r="AH510" t="b">
        <f>IF(AND(Z510,AA510,AB510,AE510,IF(C510=Auswahlhilfe!$L$17,TRUE,FALSE)),D510,FALSE)</f>
        <v>0</v>
      </c>
      <c r="AI510" t="s">
        <v>4818</v>
      </c>
      <c r="AJ510" s="90" t="str">
        <f t="shared" si="23"/>
        <v>https://shop.oxni.ch/de/shop/motoren/planetengetriebe/tb-142-007-s2-p1</v>
      </c>
    </row>
    <row r="511" spans="2:36" x14ac:dyDescent="0.2">
      <c r="B511" s="78" t="str">
        <f t="shared" si="21"/>
        <v/>
      </c>
      <c r="C511" s="19" t="s">
        <v>54</v>
      </c>
      <c r="D511" s="19" t="s">
        <v>812</v>
      </c>
      <c r="E511" s="19">
        <v>180</v>
      </c>
      <c r="F511" s="19" t="s">
        <v>55</v>
      </c>
      <c r="G511" s="19">
        <v>7</v>
      </c>
      <c r="H511" s="19">
        <v>5</v>
      </c>
      <c r="I511" s="19">
        <v>50</v>
      </c>
      <c r="J511" s="19">
        <v>97</v>
      </c>
      <c r="K511" s="19">
        <v>555</v>
      </c>
      <c r="L511" s="19">
        <v>1665</v>
      </c>
      <c r="M511" s="19" t="s">
        <v>86</v>
      </c>
      <c r="N511" s="19">
        <v>3000</v>
      </c>
      <c r="O511" s="19">
        <v>6000</v>
      </c>
      <c r="P511" s="19">
        <v>9400</v>
      </c>
      <c r="Q511" s="19" t="s">
        <v>57</v>
      </c>
      <c r="R511" s="19">
        <v>4700</v>
      </c>
      <c r="S511" s="19">
        <v>20000</v>
      </c>
      <c r="T511" s="19">
        <v>7.14</v>
      </c>
      <c r="U511" s="19">
        <v>16.5</v>
      </c>
      <c r="V511" s="19">
        <v>0.24</v>
      </c>
      <c r="W511" s="19">
        <v>65</v>
      </c>
      <c r="X511" s="93">
        <v>1075</v>
      </c>
      <c r="Y511">
        <f t="shared" si="22"/>
        <v>428.57142857142856</v>
      </c>
      <c r="Z511" t="b">
        <f>IF(N511/G511&gt;=Auswahlhilfe!$C$8,TRUE,FALSE)</f>
        <v>1</v>
      </c>
      <c r="AA511" t="b">
        <f>IF(K511&gt;Auswahlhilfe!$C$7,TRUE,FALSE)</f>
        <v>1</v>
      </c>
      <c r="AB511" t="b">
        <f>IF(Auswahlhilfe!$C$17=F511,TRUE,FALSE)</f>
        <v>0</v>
      </c>
      <c r="AC511" t="b">
        <f>IFERROR(IF(FIND("P2",PGOptionList!D511)&gt;0,TRUE),FALSE)</f>
        <v>1</v>
      </c>
      <c r="AD511" t="b">
        <f>IFERROR(IF(FIND("P1",PGOptionList!D511)&gt;0,TRUE),FALSE)</f>
        <v>0</v>
      </c>
      <c r="AE511" t="b">
        <f>IFERROR(IF(FIND("P0",PGOptionList!D511)&gt;0,TRUE),FALSE)</f>
        <v>0</v>
      </c>
      <c r="AF511" t="b">
        <f>IF(AND(Z511,AA511,AB511,AC511,IF(C511=Auswahlhilfe!$L$7,TRUE,FALSE)),D511,FALSE)</f>
        <v>0</v>
      </c>
      <c r="AG511" t="b">
        <f>IF(AND(Z511,AA511,AB511,AD511,IF(C511=Auswahlhilfe!$L$17,TRUE,FALSE)),D511,FALSE)</f>
        <v>0</v>
      </c>
      <c r="AH511" t="b">
        <f>IF(AND(Z511,AA511,AB511,AE511,IF(C511=Auswahlhilfe!$L$17,TRUE,FALSE)),D511,FALSE)</f>
        <v>0</v>
      </c>
      <c r="AI511" t="s">
        <v>4817</v>
      </c>
      <c r="AJ511" s="90" t="str">
        <f t="shared" si="23"/>
        <v>mailto:info@oxni.ch?subject=Anfrage TB-142-007-S1-P2</v>
      </c>
    </row>
    <row r="512" spans="2:36" x14ac:dyDescent="0.2">
      <c r="B512" s="78" t="str">
        <f t="shared" si="21"/>
        <v/>
      </c>
      <c r="C512" s="19" t="s">
        <v>54</v>
      </c>
      <c r="D512" s="19" t="s">
        <v>813</v>
      </c>
      <c r="E512" s="19">
        <v>180</v>
      </c>
      <c r="F512" s="19" t="s">
        <v>58</v>
      </c>
      <c r="G512" s="19">
        <v>7</v>
      </c>
      <c r="H512" s="19">
        <v>5</v>
      </c>
      <c r="I512" s="19">
        <v>50</v>
      </c>
      <c r="J512" s="19">
        <v>97</v>
      </c>
      <c r="K512" s="19">
        <v>555</v>
      </c>
      <c r="L512" s="19">
        <v>1665</v>
      </c>
      <c r="M512" s="19" t="s">
        <v>86</v>
      </c>
      <c r="N512" s="19">
        <v>3000</v>
      </c>
      <c r="O512" s="19">
        <v>6000</v>
      </c>
      <c r="P512" s="19">
        <v>9400</v>
      </c>
      <c r="Q512" s="19" t="s">
        <v>57</v>
      </c>
      <c r="R512" s="19">
        <v>4700</v>
      </c>
      <c r="S512" s="19">
        <v>20000</v>
      </c>
      <c r="T512" s="19">
        <v>7.14</v>
      </c>
      <c r="U512" s="19">
        <v>16.5</v>
      </c>
      <c r="V512" s="19">
        <v>0.24</v>
      </c>
      <c r="W512" s="19">
        <v>65</v>
      </c>
      <c r="X512" s="93">
        <v>1075</v>
      </c>
      <c r="Y512">
        <f t="shared" si="22"/>
        <v>428.57142857142856</v>
      </c>
      <c r="Z512" t="b">
        <f>IF(N512/G512&gt;=Auswahlhilfe!$C$8,TRUE,FALSE)</f>
        <v>1</v>
      </c>
      <c r="AA512" t="b">
        <f>IF(K512&gt;Auswahlhilfe!$C$7,TRUE,FALSE)</f>
        <v>1</v>
      </c>
      <c r="AB512" t="b">
        <f>IF(Auswahlhilfe!$C$17=F512,TRUE,FALSE)</f>
        <v>1</v>
      </c>
      <c r="AC512" t="b">
        <f>IFERROR(IF(FIND("P2",PGOptionList!D512)&gt;0,TRUE),FALSE)</f>
        <v>1</v>
      </c>
      <c r="AD512" t="b">
        <f>IFERROR(IF(FIND("P1",PGOptionList!D512)&gt;0,TRUE),FALSE)</f>
        <v>0</v>
      </c>
      <c r="AE512" t="b">
        <f>IFERROR(IF(FIND("P0",PGOptionList!D512)&gt;0,TRUE),FALSE)</f>
        <v>0</v>
      </c>
      <c r="AF512" t="b">
        <f>IF(AND(Z512,AA512,AB512,AC512,IF(C512=Auswahlhilfe!$L$7,TRUE,FALSE)),D512,FALSE)</f>
        <v>0</v>
      </c>
      <c r="AG512" t="b">
        <f>IF(AND(Z512,AA512,AB512,AD512,IF(C512=Auswahlhilfe!$L$17,TRUE,FALSE)),D512,FALSE)</f>
        <v>0</v>
      </c>
      <c r="AH512" t="b">
        <f>IF(AND(Z512,AA512,AB512,AE512,IF(C512=Auswahlhilfe!$L$17,TRUE,FALSE)),D512,FALSE)</f>
        <v>0</v>
      </c>
      <c r="AI512" t="s">
        <v>4818</v>
      </c>
      <c r="AJ512" s="90" t="str">
        <f t="shared" si="23"/>
        <v>https://shop.oxni.ch/de/shop/motoren/planetengetriebe/tb-142-007-s2-p2</v>
      </c>
    </row>
    <row r="513" spans="2:36" x14ac:dyDescent="0.2">
      <c r="B513" s="78" t="str">
        <f t="shared" si="21"/>
        <v/>
      </c>
      <c r="C513" s="19" t="s">
        <v>54</v>
      </c>
      <c r="D513" s="19" t="s">
        <v>814</v>
      </c>
      <c r="E513" s="19">
        <v>180</v>
      </c>
      <c r="F513" s="19" t="s">
        <v>55</v>
      </c>
      <c r="G513" s="19">
        <v>6</v>
      </c>
      <c r="H513" s="19">
        <v>1</v>
      </c>
      <c r="I513" s="19">
        <v>50</v>
      </c>
      <c r="J513" s="19">
        <v>97</v>
      </c>
      <c r="K513" s="19">
        <v>600</v>
      </c>
      <c r="L513" s="19">
        <v>1800</v>
      </c>
      <c r="M513" s="19" t="s">
        <v>85</v>
      </c>
      <c r="N513" s="19">
        <v>3000</v>
      </c>
      <c r="O513" s="19">
        <v>6000</v>
      </c>
      <c r="P513" s="19">
        <v>9400</v>
      </c>
      <c r="Q513" s="19" t="s">
        <v>57</v>
      </c>
      <c r="R513" s="19">
        <v>4700</v>
      </c>
      <c r="S513" s="19">
        <v>20000</v>
      </c>
      <c r="T513" s="19">
        <v>7.25</v>
      </c>
      <c r="U513" s="19">
        <v>16.5</v>
      </c>
      <c r="V513" s="19">
        <v>0.24</v>
      </c>
      <c r="W513" s="19">
        <v>65</v>
      </c>
      <c r="X513" s="93"/>
      <c r="Y513">
        <f t="shared" si="22"/>
        <v>500</v>
      </c>
      <c r="Z513" t="b">
        <f>IF(N513/G513&gt;=Auswahlhilfe!$C$8,TRUE,FALSE)</f>
        <v>1</v>
      </c>
      <c r="AA513" t="b">
        <f>IF(K513&gt;Auswahlhilfe!$C$7,TRUE,FALSE)</f>
        <v>1</v>
      </c>
      <c r="AB513" t="b">
        <f>IF(Auswahlhilfe!$C$17=F513,TRUE,FALSE)</f>
        <v>0</v>
      </c>
      <c r="AC513" t="b">
        <f>IFERROR(IF(FIND("P2",PGOptionList!D513)&gt;0,TRUE),FALSE)</f>
        <v>0</v>
      </c>
      <c r="AD513" t="b">
        <f>IFERROR(IF(FIND("P1",PGOptionList!D513)&gt;0,TRUE),FALSE)</f>
        <v>0</v>
      </c>
      <c r="AE513" t="b">
        <f>IFERROR(IF(FIND("P0",PGOptionList!D513)&gt;0,TRUE),FALSE)</f>
        <v>1</v>
      </c>
      <c r="AF513" t="b">
        <f>IF(AND(Z513,AA513,AB513,AC513,IF(C513=Auswahlhilfe!$L$7,TRUE,FALSE)),D513,FALSE)</f>
        <v>0</v>
      </c>
      <c r="AG513" t="b">
        <f>IF(AND(Z513,AA513,AB513,AD513,IF(C513=Auswahlhilfe!$L$17,TRUE,FALSE)),D513,FALSE)</f>
        <v>0</v>
      </c>
      <c r="AH513" t="b">
        <f>IF(AND(Z513,AA513,AB513,AE513,IF(C513=Auswahlhilfe!$L$17,TRUE,FALSE)),D513,FALSE)</f>
        <v>0</v>
      </c>
      <c r="AI513" t="s">
        <v>4817</v>
      </c>
      <c r="AJ513" s="90" t="str">
        <f t="shared" si="23"/>
        <v>mailto:info@oxni.ch?subject=Anfrage TB-142-006-S1-P0</v>
      </c>
    </row>
    <row r="514" spans="2:36" x14ac:dyDescent="0.2">
      <c r="B514" s="78" t="str">
        <f t="shared" si="21"/>
        <v/>
      </c>
      <c r="C514" s="19" t="s">
        <v>54</v>
      </c>
      <c r="D514" s="19" t="s">
        <v>815</v>
      </c>
      <c r="E514" s="19">
        <v>180</v>
      </c>
      <c r="F514" s="19" t="s">
        <v>58</v>
      </c>
      <c r="G514" s="19">
        <v>6</v>
      </c>
      <c r="H514" s="19">
        <v>1</v>
      </c>
      <c r="I514" s="19">
        <v>50</v>
      </c>
      <c r="J514" s="19">
        <v>97</v>
      </c>
      <c r="K514" s="19">
        <v>600</v>
      </c>
      <c r="L514" s="19">
        <v>1800</v>
      </c>
      <c r="M514" s="19" t="s">
        <v>85</v>
      </c>
      <c r="N514" s="19">
        <v>3000</v>
      </c>
      <c r="O514" s="19">
        <v>6000</v>
      </c>
      <c r="P514" s="19">
        <v>9400</v>
      </c>
      <c r="Q514" s="19" t="s">
        <v>57</v>
      </c>
      <c r="R514" s="19">
        <v>4700</v>
      </c>
      <c r="S514" s="19">
        <v>20000</v>
      </c>
      <c r="T514" s="19">
        <v>7.25</v>
      </c>
      <c r="U514" s="19">
        <v>16.5</v>
      </c>
      <c r="V514" s="19">
        <v>0.24</v>
      </c>
      <c r="W514" s="19">
        <v>65</v>
      </c>
      <c r="X514" s="93"/>
      <c r="Y514">
        <f t="shared" si="22"/>
        <v>500</v>
      </c>
      <c r="Z514" t="b">
        <f>IF(N514/G514&gt;=Auswahlhilfe!$C$8,TRUE,FALSE)</f>
        <v>1</v>
      </c>
      <c r="AA514" t="b">
        <f>IF(K514&gt;Auswahlhilfe!$C$7,TRUE,FALSE)</f>
        <v>1</v>
      </c>
      <c r="AB514" t="b">
        <f>IF(Auswahlhilfe!$C$17=F514,TRUE,FALSE)</f>
        <v>1</v>
      </c>
      <c r="AC514" t="b">
        <f>IFERROR(IF(FIND("P2",PGOptionList!D514)&gt;0,TRUE),FALSE)</f>
        <v>0</v>
      </c>
      <c r="AD514" t="b">
        <f>IFERROR(IF(FIND("P1",PGOptionList!D514)&gt;0,TRUE),FALSE)</f>
        <v>0</v>
      </c>
      <c r="AE514" t="b">
        <f>IFERROR(IF(FIND("P0",PGOptionList!D514)&gt;0,TRUE),FALSE)</f>
        <v>1</v>
      </c>
      <c r="AF514" t="b">
        <f>IF(AND(Z514,AA514,AB514,AC514,IF(C514=Auswahlhilfe!$L$7,TRUE,FALSE)),D514,FALSE)</f>
        <v>0</v>
      </c>
      <c r="AG514" t="b">
        <f>IF(AND(Z514,AA514,AB514,AD514,IF(C514=Auswahlhilfe!$L$17,TRUE,FALSE)),D514,FALSE)</f>
        <v>0</v>
      </c>
      <c r="AH514" t="b">
        <f>IF(AND(Z514,AA514,AB514,AE514,IF(C514=Auswahlhilfe!$L$17,TRUE,FALSE)),D514,FALSE)</f>
        <v>0</v>
      </c>
      <c r="AI514" t="s">
        <v>4817</v>
      </c>
      <c r="AJ514" s="90" t="str">
        <f t="shared" si="23"/>
        <v>mailto:info@oxni.ch?subject=Anfrage TB-142-006-S2-P0</v>
      </c>
    </row>
    <row r="515" spans="2:36" x14ac:dyDescent="0.2">
      <c r="B515" s="78" t="str">
        <f t="shared" si="21"/>
        <v/>
      </c>
      <c r="C515" s="19" t="s">
        <v>54</v>
      </c>
      <c r="D515" s="19" t="s">
        <v>816</v>
      </c>
      <c r="E515" s="19">
        <v>180</v>
      </c>
      <c r="F515" s="19" t="s">
        <v>55</v>
      </c>
      <c r="G515" s="19">
        <v>6</v>
      </c>
      <c r="H515" s="19">
        <v>3</v>
      </c>
      <c r="I515" s="19">
        <v>50</v>
      </c>
      <c r="J515" s="19">
        <v>97</v>
      </c>
      <c r="K515" s="19">
        <v>600</v>
      </c>
      <c r="L515" s="19">
        <v>1800</v>
      </c>
      <c r="M515" s="19" t="s">
        <v>85</v>
      </c>
      <c r="N515" s="19">
        <v>3000</v>
      </c>
      <c r="O515" s="19">
        <v>6000</v>
      </c>
      <c r="P515" s="19">
        <v>9400</v>
      </c>
      <c r="Q515" s="19" t="s">
        <v>57</v>
      </c>
      <c r="R515" s="19">
        <v>4700</v>
      </c>
      <c r="S515" s="19">
        <v>20000</v>
      </c>
      <c r="T515" s="19">
        <v>7.25</v>
      </c>
      <c r="U515" s="19">
        <v>16.5</v>
      </c>
      <c r="V515" s="19">
        <v>0.24</v>
      </c>
      <c r="W515" s="19">
        <v>65</v>
      </c>
      <c r="X515" s="93">
        <v>1263</v>
      </c>
      <c r="Y515">
        <f t="shared" si="22"/>
        <v>500</v>
      </c>
      <c r="Z515" t="b">
        <f>IF(N515/G515&gt;=Auswahlhilfe!$C$8,TRUE,FALSE)</f>
        <v>1</v>
      </c>
      <c r="AA515" t="b">
        <f>IF(K515&gt;Auswahlhilfe!$C$7,TRUE,FALSE)</f>
        <v>1</v>
      </c>
      <c r="AB515" t="b">
        <f>IF(Auswahlhilfe!$C$17=F515,TRUE,FALSE)</f>
        <v>0</v>
      </c>
      <c r="AC515" t="b">
        <f>IFERROR(IF(FIND("P2",PGOptionList!D515)&gt;0,TRUE),FALSE)</f>
        <v>0</v>
      </c>
      <c r="AD515" t="b">
        <f>IFERROR(IF(FIND("P1",PGOptionList!D515)&gt;0,TRUE),FALSE)</f>
        <v>1</v>
      </c>
      <c r="AE515" t="b">
        <f>IFERROR(IF(FIND("P0",PGOptionList!D515)&gt;0,TRUE),FALSE)</f>
        <v>0</v>
      </c>
      <c r="AF515" t="b">
        <f>IF(AND(Z515,AA515,AB515,AC515,IF(C515=Auswahlhilfe!$L$7,TRUE,FALSE)),D515,FALSE)</f>
        <v>0</v>
      </c>
      <c r="AG515" t="b">
        <f>IF(AND(Z515,AA515,AB515,AD515,IF(C515=Auswahlhilfe!$L$17,TRUE,FALSE)),D515,FALSE)</f>
        <v>0</v>
      </c>
      <c r="AH515" t="b">
        <f>IF(AND(Z515,AA515,AB515,AE515,IF(C515=Auswahlhilfe!$L$17,TRUE,FALSE)),D515,FALSE)</f>
        <v>0</v>
      </c>
      <c r="AI515" t="s">
        <v>4817</v>
      </c>
      <c r="AJ515" s="90" t="str">
        <f t="shared" si="23"/>
        <v>mailto:info@oxni.ch?subject=Anfrage TB-142-006-S1-P1</v>
      </c>
    </row>
    <row r="516" spans="2:36" x14ac:dyDescent="0.2">
      <c r="B516" s="78" t="str">
        <f t="shared" si="21"/>
        <v/>
      </c>
      <c r="C516" s="19" t="s">
        <v>54</v>
      </c>
      <c r="D516" s="19" t="s">
        <v>817</v>
      </c>
      <c r="E516" s="19">
        <v>180</v>
      </c>
      <c r="F516" s="19" t="s">
        <v>58</v>
      </c>
      <c r="G516" s="19">
        <v>6</v>
      </c>
      <c r="H516" s="19">
        <v>3</v>
      </c>
      <c r="I516" s="19">
        <v>50</v>
      </c>
      <c r="J516" s="19">
        <v>97</v>
      </c>
      <c r="K516" s="19">
        <v>600</v>
      </c>
      <c r="L516" s="19">
        <v>1800</v>
      </c>
      <c r="M516" s="19" t="s">
        <v>85</v>
      </c>
      <c r="N516" s="19">
        <v>3000</v>
      </c>
      <c r="O516" s="19">
        <v>6000</v>
      </c>
      <c r="P516" s="19">
        <v>9400</v>
      </c>
      <c r="Q516" s="19" t="s">
        <v>57</v>
      </c>
      <c r="R516" s="19">
        <v>4700</v>
      </c>
      <c r="S516" s="19">
        <v>20000</v>
      </c>
      <c r="T516" s="19">
        <v>7.25</v>
      </c>
      <c r="U516" s="19">
        <v>16.5</v>
      </c>
      <c r="V516" s="19">
        <v>0.24</v>
      </c>
      <c r="W516" s="19">
        <v>65</v>
      </c>
      <c r="X516" s="93">
        <v>1263</v>
      </c>
      <c r="Y516">
        <f t="shared" si="22"/>
        <v>500</v>
      </c>
      <c r="Z516" t="b">
        <f>IF(N516/G516&gt;=Auswahlhilfe!$C$8,TRUE,FALSE)</f>
        <v>1</v>
      </c>
      <c r="AA516" t="b">
        <f>IF(K516&gt;Auswahlhilfe!$C$7,TRUE,FALSE)</f>
        <v>1</v>
      </c>
      <c r="AB516" t="b">
        <f>IF(Auswahlhilfe!$C$17=F516,TRUE,FALSE)</f>
        <v>1</v>
      </c>
      <c r="AC516" t="b">
        <f>IFERROR(IF(FIND("P2",PGOptionList!D516)&gt;0,TRUE),FALSE)</f>
        <v>0</v>
      </c>
      <c r="AD516" t="b">
        <f>IFERROR(IF(FIND("P1",PGOptionList!D516)&gt;0,TRUE),FALSE)</f>
        <v>1</v>
      </c>
      <c r="AE516" t="b">
        <f>IFERROR(IF(FIND("P0",PGOptionList!D516)&gt;0,TRUE),FALSE)</f>
        <v>0</v>
      </c>
      <c r="AF516" t="b">
        <f>IF(AND(Z516,AA516,AB516,AC516,IF(C516=Auswahlhilfe!$L$7,TRUE,FALSE)),D516,FALSE)</f>
        <v>0</v>
      </c>
      <c r="AG516" t="b">
        <f>IF(AND(Z516,AA516,AB516,AD516,IF(C516=Auswahlhilfe!$L$17,TRUE,FALSE)),D516,FALSE)</f>
        <v>0</v>
      </c>
      <c r="AH516" t="b">
        <f>IF(AND(Z516,AA516,AB516,AE516,IF(C516=Auswahlhilfe!$L$17,TRUE,FALSE)),D516,FALSE)</f>
        <v>0</v>
      </c>
      <c r="AI516" t="s">
        <v>4818</v>
      </c>
      <c r="AJ516" s="90" t="str">
        <f t="shared" si="23"/>
        <v>https://shop.oxni.ch/de/shop/motoren/planetengetriebe/tb-142-006-s2-p1</v>
      </c>
    </row>
    <row r="517" spans="2:36" x14ac:dyDescent="0.2">
      <c r="B517" s="78" t="str">
        <f t="shared" si="21"/>
        <v/>
      </c>
      <c r="C517" s="19" t="s">
        <v>54</v>
      </c>
      <c r="D517" s="19" t="s">
        <v>818</v>
      </c>
      <c r="E517" s="19">
        <v>180</v>
      </c>
      <c r="F517" s="19" t="s">
        <v>55</v>
      </c>
      <c r="G517" s="19">
        <v>6</v>
      </c>
      <c r="H517" s="19">
        <v>5</v>
      </c>
      <c r="I517" s="19">
        <v>50</v>
      </c>
      <c r="J517" s="19">
        <v>97</v>
      </c>
      <c r="K517" s="19">
        <v>600</v>
      </c>
      <c r="L517" s="19">
        <v>1800</v>
      </c>
      <c r="M517" s="19" t="s">
        <v>85</v>
      </c>
      <c r="N517" s="19">
        <v>3000</v>
      </c>
      <c r="O517" s="19">
        <v>6000</v>
      </c>
      <c r="P517" s="19">
        <v>9400</v>
      </c>
      <c r="Q517" s="19" t="s">
        <v>57</v>
      </c>
      <c r="R517" s="19">
        <v>4700</v>
      </c>
      <c r="S517" s="19">
        <v>20000</v>
      </c>
      <c r="T517" s="19">
        <v>7.25</v>
      </c>
      <c r="U517" s="19">
        <v>16.5</v>
      </c>
      <c r="V517" s="19">
        <v>0.24</v>
      </c>
      <c r="W517" s="19">
        <v>65</v>
      </c>
      <c r="X517" s="93">
        <v>1075</v>
      </c>
      <c r="Y517">
        <f t="shared" si="22"/>
        <v>500</v>
      </c>
      <c r="Z517" t="b">
        <f>IF(N517/G517&gt;=Auswahlhilfe!$C$8,TRUE,FALSE)</f>
        <v>1</v>
      </c>
      <c r="AA517" t="b">
        <f>IF(K517&gt;Auswahlhilfe!$C$7,TRUE,FALSE)</f>
        <v>1</v>
      </c>
      <c r="AB517" t="b">
        <f>IF(Auswahlhilfe!$C$17=F517,TRUE,FALSE)</f>
        <v>0</v>
      </c>
      <c r="AC517" t="b">
        <f>IFERROR(IF(FIND("P2",PGOptionList!D517)&gt;0,TRUE),FALSE)</f>
        <v>1</v>
      </c>
      <c r="AD517" t="b">
        <f>IFERROR(IF(FIND("P1",PGOptionList!D517)&gt;0,TRUE),FALSE)</f>
        <v>0</v>
      </c>
      <c r="AE517" t="b">
        <f>IFERROR(IF(FIND("P0",PGOptionList!D517)&gt;0,TRUE),FALSE)</f>
        <v>0</v>
      </c>
      <c r="AF517" t="b">
        <f>IF(AND(Z517,AA517,AB517,AC517,IF(C517=Auswahlhilfe!$L$7,TRUE,FALSE)),D517,FALSE)</f>
        <v>0</v>
      </c>
      <c r="AG517" t="b">
        <f>IF(AND(Z517,AA517,AB517,AD517,IF(C517=Auswahlhilfe!$L$17,TRUE,FALSE)),D517,FALSE)</f>
        <v>0</v>
      </c>
      <c r="AH517" t="b">
        <f>IF(AND(Z517,AA517,AB517,AE517,IF(C517=Auswahlhilfe!$L$17,TRUE,FALSE)),D517,FALSE)</f>
        <v>0</v>
      </c>
      <c r="AI517" t="s">
        <v>4817</v>
      </c>
      <c r="AJ517" s="90" t="str">
        <f t="shared" si="23"/>
        <v>mailto:info@oxni.ch?subject=Anfrage TB-142-006-S1-P2</v>
      </c>
    </row>
    <row r="518" spans="2:36" x14ac:dyDescent="0.2">
      <c r="B518" s="78" t="str">
        <f t="shared" si="21"/>
        <v/>
      </c>
      <c r="C518" s="19" t="s">
        <v>54</v>
      </c>
      <c r="D518" s="19" t="s">
        <v>819</v>
      </c>
      <c r="E518" s="19">
        <v>180</v>
      </c>
      <c r="F518" s="19" t="s">
        <v>58</v>
      </c>
      <c r="G518" s="19">
        <v>6</v>
      </c>
      <c r="H518" s="19">
        <v>5</v>
      </c>
      <c r="I518" s="19">
        <v>50</v>
      </c>
      <c r="J518" s="19">
        <v>97</v>
      </c>
      <c r="K518" s="19">
        <v>600</v>
      </c>
      <c r="L518" s="19">
        <v>1800</v>
      </c>
      <c r="M518" s="19" t="s">
        <v>85</v>
      </c>
      <c r="N518" s="19">
        <v>3000</v>
      </c>
      <c r="O518" s="19">
        <v>6000</v>
      </c>
      <c r="P518" s="19">
        <v>9400</v>
      </c>
      <c r="Q518" s="19" t="s">
        <v>57</v>
      </c>
      <c r="R518" s="19">
        <v>4700</v>
      </c>
      <c r="S518" s="19">
        <v>20000</v>
      </c>
      <c r="T518" s="19">
        <v>7.25</v>
      </c>
      <c r="U518" s="19">
        <v>16.5</v>
      </c>
      <c r="V518" s="19">
        <v>0.24</v>
      </c>
      <c r="W518" s="19">
        <v>65</v>
      </c>
      <c r="X518" s="93">
        <v>1075</v>
      </c>
      <c r="Y518">
        <f t="shared" si="22"/>
        <v>500</v>
      </c>
      <c r="Z518" t="b">
        <f>IF(N518/G518&gt;=Auswahlhilfe!$C$8,TRUE,FALSE)</f>
        <v>1</v>
      </c>
      <c r="AA518" t="b">
        <f>IF(K518&gt;Auswahlhilfe!$C$7,TRUE,FALSE)</f>
        <v>1</v>
      </c>
      <c r="AB518" t="b">
        <f>IF(Auswahlhilfe!$C$17=F518,TRUE,FALSE)</f>
        <v>1</v>
      </c>
      <c r="AC518" t="b">
        <f>IFERROR(IF(FIND("P2",PGOptionList!D518)&gt;0,TRUE),FALSE)</f>
        <v>1</v>
      </c>
      <c r="AD518" t="b">
        <f>IFERROR(IF(FIND("P1",PGOptionList!D518)&gt;0,TRUE),FALSE)</f>
        <v>0</v>
      </c>
      <c r="AE518" t="b">
        <f>IFERROR(IF(FIND("P0",PGOptionList!D518)&gt;0,TRUE),FALSE)</f>
        <v>0</v>
      </c>
      <c r="AF518" t="b">
        <f>IF(AND(Z518,AA518,AB518,AC518,IF(C518=Auswahlhilfe!$L$7,TRUE,FALSE)),D518,FALSE)</f>
        <v>0</v>
      </c>
      <c r="AG518" t="b">
        <f>IF(AND(Z518,AA518,AB518,AD518,IF(C518=Auswahlhilfe!$L$17,TRUE,FALSE)),D518,FALSE)</f>
        <v>0</v>
      </c>
      <c r="AH518" t="b">
        <f>IF(AND(Z518,AA518,AB518,AE518,IF(C518=Auswahlhilfe!$L$17,TRUE,FALSE)),D518,FALSE)</f>
        <v>0</v>
      </c>
      <c r="AI518" t="s">
        <v>4818</v>
      </c>
      <c r="AJ518" s="90" t="str">
        <f t="shared" si="23"/>
        <v>https://shop.oxni.ch/de/shop/motoren/planetengetriebe/tb-142-006-s2-p2</v>
      </c>
    </row>
    <row r="519" spans="2:36" x14ac:dyDescent="0.2">
      <c r="B519" s="78" t="str">
        <f t="shared" si="21"/>
        <v/>
      </c>
      <c r="C519" s="19" t="s">
        <v>54</v>
      </c>
      <c r="D519" s="19" t="s">
        <v>820</v>
      </c>
      <c r="E519" s="19">
        <v>180</v>
      </c>
      <c r="F519" s="19" t="s">
        <v>55</v>
      </c>
      <c r="G519" s="19">
        <v>5</v>
      </c>
      <c r="H519" s="19">
        <v>1</v>
      </c>
      <c r="I519" s="19">
        <v>50</v>
      </c>
      <c r="J519" s="19">
        <v>97</v>
      </c>
      <c r="K519" s="19">
        <v>650</v>
      </c>
      <c r="L519" s="19">
        <v>1950</v>
      </c>
      <c r="M519" s="19" t="s">
        <v>84</v>
      </c>
      <c r="N519" s="19">
        <v>3000</v>
      </c>
      <c r="O519" s="19">
        <v>6000</v>
      </c>
      <c r="P519" s="19">
        <v>9400</v>
      </c>
      <c r="Q519" s="19" t="s">
        <v>57</v>
      </c>
      <c r="R519" s="19">
        <v>4700</v>
      </c>
      <c r="S519" s="19">
        <v>20000</v>
      </c>
      <c r="T519" s="19">
        <v>7.42</v>
      </c>
      <c r="U519" s="19">
        <v>16.5</v>
      </c>
      <c r="V519" s="19">
        <v>0.24</v>
      </c>
      <c r="W519" s="19">
        <v>65</v>
      </c>
      <c r="X519" s="93"/>
      <c r="Y519">
        <f t="shared" si="22"/>
        <v>600</v>
      </c>
      <c r="Z519" t="b">
        <f>IF(N519/G519&gt;=Auswahlhilfe!$C$8,TRUE,FALSE)</f>
        <v>1</v>
      </c>
      <c r="AA519" t="b">
        <f>IF(K519&gt;Auswahlhilfe!$C$7,TRUE,FALSE)</f>
        <v>1</v>
      </c>
      <c r="AB519" t="b">
        <f>IF(Auswahlhilfe!$C$17=F519,TRUE,FALSE)</f>
        <v>0</v>
      </c>
      <c r="AC519" t="b">
        <f>IFERROR(IF(FIND("P2",PGOptionList!D519)&gt;0,TRUE),FALSE)</f>
        <v>0</v>
      </c>
      <c r="AD519" t="b">
        <f>IFERROR(IF(FIND("P1",PGOptionList!D519)&gt;0,TRUE),FALSE)</f>
        <v>0</v>
      </c>
      <c r="AE519" t="b">
        <f>IFERROR(IF(FIND("P0",PGOptionList!D519)&gt;0,TRUE),FALSE)</f>
        <v>1</v>
      </c>
      <c r="AF519" t="b">
        <f>IF(AND(Z519,AA519,AB519,AC519,IF(C519=Auswahlhilfe!$L$7,TRUE,FALSE)),D519,FALSE)</f>
        <v>0</v>
      </c>
      <c r="AG519" t="b">
        <f>IF(AND(Z519,AA519,AB519,AD519,IF(C519=Auswahlhilfe!$L$17,TRUE,FALSE)),D519,FALSE)</f>
        <v>0</v>
      </c>
      <c r="AH519" t="b">
        <f>IF(AND(Z519,AA519,AB519,AE519,IF(C519=Auswahlhilfe!$L$17,TRUE,FALSE)),D519,FALSE)</f>
        <v>0</v>
      </c>
      <c r="AI519" t="s">
        <v>4817</v>
      </c>
      <c r="AJ519" s="90" t="str">
        <f t="shared" si="23"/>
        <v>mailto:info@oxni.ch?subject=Anfrage TB-142-005-S1-P0</v>
      </c>
    </row>
    <row r="520" spans="2:36" x14ac:dyDescent="0.2">
      <c r="B520" s="78" t="str">
        <f t="shared" si="21"/>
        <v/>
      </c>
      <c r="C520" s="19" t="s">
        <v>54</v>
      </c>
      <c r="D520" s="19" t="s">
        <v>821</v>
      </c>
      <c r="E520" s="19">
        <v>180</v>
      </c>
      <c r="F520" s="19" t="s">
        <v>58</v>
      </c>
      <c r="G520" s="19">
        <v>5</v>
      </c>
      <c r="H520" s="19">
        <v>1</v>
      </c>
      <c r="I520" s="19">
        <v>50</v>
      </c>
      <c r="J520" s="19">
        <v>97</v>
      </c>
      <c r="K520" s="19">
        <v>650</v>
      </c>
      <c r="L520" s="19">
        <v>1950</v>
      </c>
      <c r="M520" s="19" t="s">
        <v>84</v>
      </c>
      <c r="N520" s="19">
        <v>3000</v>
      </c>
      <c r="O520" s="19">
        <v>6000</v>
      </c>
      <c r="P520" s="19">
        <v>9400</v>
      </c>
      <c r="Q520" s="19" t="s">
        <v>57</v>
      </c>
      <c r="R520" s="19">
        <v>4700</v>
      </c>
      <c r="S520" s="19">
        <v>20000</v>
      </c>
      <c r="T520" s="19">
        <v>7.42</v>
      </c>
      <c r="U520" s="19">
        <v>16.5</v>
      </c>
      <c r="V520" s="19">
        <v>0.24</v>
      </c>
      <c r="W520" s="19">
        <v>65</v>
      </c>
      <c r="X520" s="93"/>
      <c r="Y520">
        <f t="shared" si="22"/>
        <v>600</v>
      </c>
      <c r="Z520" t="b">
        <f>IF(N520/G520&gt;=Auswahlhilfe!$C$8,TRUE,FALSE)</f>
        <v>1</v>
      </c>
      <c r="AA520" t="b">
        <f>IF(K520&gt;Auswahlhilfe!$C$7,TRUE,FALSE)</f>
        <v>1</v>
      </c>
      <c r="AB520" t="b">
        <f>IF(Auswahlhilfe!$C$17=F520,TRUE,FALSE)</f>
        <v>1</v>
      </c>
      <c r="AC520" t="b">
        <f>IFERROR(IF(FIND("P2",PGOptionList!D520)&gt;0,TRUE),FALSE)</f>
        <v>0</v>
      </c>
      <c r="AD520" t="b">
        <f>IFERROR(IF(FIND("P1",PGOptionList!D520)&gt;0,TRUE),FALSE)</f>
        <v>0</v>
      </c>
      <c r="AE520" t="b">
        <f>IFERROR(IF(FIND("P0",PGOptionList!D520)&gt;0,TRUE),FALSE)</f>
        <v>1</v>
      </c>
      <c r="AF520" t="b">
        <f>IF(AND(Z520,AA520,AB520,AC520,IF(C520=Auswahlhilfe!$L$7,TRUE,FALSE)),D520,FALSE)</f>
        <v>0</v>
      </c>
      <c r="AG520" t="b">
        <f>IF(AND(Z520,AA520,AB520,AD520,IF(C520=Auswahlhilfe!$L$17,TRUE,FALSE)),D520,FALSE)</f>
        <v>0</v>
      </c>
      <c r="AH520" t="b">
        <f>IF(AND(Z520,AA520,AB520,AE520,IF(C520=Auswahlhilfe!$L$17,TRUE,FALSE)),D520,FALSE)</f>
        <v>0</v>
      </c>
      <c r="AI520" t="s">
        <v>4817</v>
      </c>
      <c r="AJ520" s="90" t="str">
        <f t="shared" si="23"/>
        <v>mailto:info@oxni.ch?subject=Anfrage TB-142-005-S2-P0</v>
      </c>
    </row>
    <row r="521" spans="2:36" x14ac:dyDescent="0.2">
      <c r="B521" s="78" t="str">
        <f t="shared" si="21"/>
        <v/>
      </c>
      <c r="C521" s="19" t="s">
        <v>54</v>
      </c>
      <c r="D521" s="19" t="s">
        <v>822</v>
      </c>
      <c r="E521" s="19">
        <v>180</v>
      </c>
      <c r="F521" s="19" t="s">
        <v>55</v>
      </c>
      <c r="G521" s="19">
        <v>5</v>
      </c>
      <c r="H521" s="19">
        <v>3</v>
      </c>
      <c r="I521" s="19">
        <v>50</v>
      </c>
      <c r="J521" s="19">
        <v>97</v>
      </c>
      <c r="K521" s="19">
        <v>650</v>
      </c>
      <c r="L521" s="19">
        <v>1950</v>
      </c>
      <c r="M521" s="19" t="s">
        <v>84</v>
      </c>
      <c r="N521" s="19">
        <v>3000</v>
      </c>
      <c r="O521" s="19">
        <v>6000</v>
      </c>
      <c r="P521" s="19">
        <v>9400</v>
      </c>
      <c r="Q521" s="19" t="s">
        <v>57</v>
      </c>
      <c r="R521" s="19">
        <v>4700</v>
      </c>
      <c r="S521" s="19">
        <v>20000</v>
      </c>
      <c r="T521" s="19">
        <v>7.42</v>
      </c>
      <c r="U521" s="19">
        <v>16.5</v>
      </c>
      <c r="V521" s="19">
        <v>0.24</v>
      </c>
      <c r="W521" s="19">
        <v>65</v>
      </c>
      <c r="X521" s="93">
        <v>1263</v>
      </c>
      <c r="Y521">
        <f t="shared" si="22"/>
        <v>600</v>
      </c>
      <c r="Z521" t="b">
        <f>IF(N521/G521&gt;=Auswahlhilfe!$C$8,TRUE,FALSE)</f>
        <v>1</v>
      </c>
      <c r="AA521" t="b">
        <f>IF(K521&gt;Auswahlhilfe!$C$7,TRUE,FALSE)</f>
        <v>1</v>
      </c>
      <c r="AB521" t="b">
        <f>IF(Auswahlhilfe!$C$17=F521,TRUE,FALSE)</f>
        <v>0</v>
      </c>
      <c r="AC521" t="b">
        <f>IFERROR(IF(FIND("P2",PGOptionList!D521)&gt;0,TRUE),FALSE)</f>
        <v>0</v>
      </c>
      <c r="AD521" t="b">
        <f>IFERROR(IF(FIND("P1",PGOptionList!D521)&gt;0,TRUE),FALSE)</f>
        <v>1</v>
      </c>
      <c r="AE521" t="b">
        <f>IFERROR(IF(FIND("P0",PGOptionList!D521)&gt;0,TRUE),FALSE)</f>
        <v>0</v>
      </c>
      <c r="AF521" t="b">
        <f>IF(AND(Z521,AA521,AB521,AC521,IF(C521=Auswahlhilfe!$L$7,TRUE,FALSE)),D521,FALSE)</f>
        <v>0</v>
      </c>
      <c r="AG521" t="b">
        <f>IF(AND(Z521,AA521,AB521,AD521,IF(C521=Auswahlhilfe!$L$17,TRUE,FALSE)),D521,FALSE)</f>
        <v>0</v>
      </c>
      <c r="AH521" t="b">
        <f>IF(AND(Z521,AA521,AB521,AE521,IF(C521=Auswahlhilfe!$L$17,TRUE,FALSE)),D521,FALSE)</f>
        <v>0</v>
      </c>
      <c r="AI521" t="s">
        <v>4817</v>
      </c>
      <c r="AJ521" s="90" t="str">
        <f t="shared" si="23"/>
        <v>mailto:info@oxni.ch?subject=Anfrage TB-142-005-S1-P1</v>
      </c>
    </row>
    <row r="522" spans="2:36" x14ac:dyDescent="0.2">
      <c r="B522" s="78" t="str">
        <f t="shared" ref="B522:B585" si="24">IF(AF522=D522,"Economy",IF(AG522=D522,"Standard",IF(AH522=D522,"Präzision","")))</f>
        <v/>
      </c>
      <c r="C522" s="19" t="s">
        <v>54</v>
      </c>
      <c r="D522" s="19" t="s">
        <v>823</v>
      </c>
      <c r="E522" s="19">
        <v>180</v>
      </c>
      <c r="F522" s="19" t="s">
        <v>58</v>
      </c>
      <c r="G522" s="19">
        <v>5</v>
      </c>
      <c r="H522" s="19">
        <v>3</v>
      </c>
      <c r="I522" s="19">
        <v>50</v>
      </c>
      <c r="J522" s="19">
        <v>97</v>
      </c>
      <c r="K522" s="19">
        <v>650</v>
      </c>
      <c r="L522" s="19">
        <v>1950</v>
      </c>
      <c r="M522" s="19" t="s">
        <v>84</v>
      </c>
      <c r="N522" s="19">
        <v>3000</v>
      </c>
      <c r="O522" s="19">
        <v>6000</v>
      </c>
      <c r="P522" s="19">
        <v>9400</v>
      </c>
      <c r="Q522" s="19" t="s">
        <v>57</v>
      </c>
      <c r="R522" s="19">
        <v>4700</v>
      </c>
      <c r="S522" s="19">
        <v>20000</v>
      </c>
      <c r="T522" s="19">
        <v>7.42</v>
      </c>
      <c r="U522" s="19">
        <v>16.5</v>
      </c>
      <c r="V522" s="19">
        <v>0.24</v>
      </c>
      <c r="W522" s="19">
        <v>65</v>
      </c>
      <c r="X522" s="93">
        <v>1263</v>
      </c>
      <c r="Y522">
        <f t="shared" ref="Y522:Y585" si="25">N522/G522</f>
        <v>600</v>
      </c>
      <c r="Z522" t="b">
        <f>IF(N522/G522&gt;=Auswahlhilfe!$C$8,TRUE,FALSE)</f>
        <v>1</v>
      </c>
      <c r="AA522" t="b">
        <f>IF(K522&gt;Auswahlhilfe!$C$7,TRUE,FALSE)</f>
        <v>1</v>
      </c>
      <c r="AB522" t="b">
        <f>IF(Auswahlhilfe!$C$17=F522,TRUE,FALSE)</f>
        <v>1</v>
      </c>
      <c r="AC522" t="b">
        <f>IFERROR(IF(FIND("P2",PGOptionList!D522)&gt;0,TRUE),FALSE)</f>
        <v>0</v>
      </c>
      <c r="AD522" t="b">
        <f>IFERROR(IF(FIND("P1",PGOptionList!D522)&gt;0,TRUE),FALSE)</f>
        <v>1</v>
      </c>
      <c r="AE522" t="b">
        <f>IFERROR(IF(FIND("P0",PGOptionList!D522)&gt;0,TRUE),FALSE)</f>
        <v>0</v>
      </c>
      <c r="AF522" t="b">
        <f>IF(AND(Z522,AA522,AB522,AC522,IF(C522=Auswahlhilfe!$L$7,TRUE,FALSE)),D522,FALSE)</f>
        <v>0</v>
      </c>
      <c r="AG522" t="b">
        <f>IF(AND(Z522,AA522,AB522,AD522,IF(C522=Auswahlhilfe!$L$17,TRUE,FALSE)),D522,FALSE)</f>
        <v>0</v>
      </c>
      <c r="AH522" t="b">
        <f>IF(AND(Z522,AA522,AB522,AE522,IF(C522=Auswahlhilfe!$L$17,TRUE,FALSE)),D522,FALSE)</f>
        <v>0</v>
      </c>
      <c r="AI522" t="s">
        <v>4818</v>
      </c>
      <c r="AJ522" s="90" t="str">
        <f t="shared" ref="AJ522:AJ585" si="26">IF(AI522="ja",HYPERLINK(_xlfn.CONCAT("https://shop.oxni.ch/de/shop/motoren/planetengetriebe/",LOWER(D522))),_xlfn.CONCAT("mailto:info@oxni.ch?subject=Anfrage ",D522))</f>
        <v>https://shop.oxni.ch/de/shop/motoren/planetengetriebe/tb-142-005-s2-p1</v>
      </c>
    </row>
    <row r="523" spans="2:36" x14ac:dyDescent="0.2">
      <c r="B523" s="78" t="str">
        <f t="shared" si="24"/>
        <v/>
      </c>
      <c r="C523" s="19" t="s">
        <v>54</v>
      </c>
      <c r="D523" s="19" t="s">
        <v>824</v>
      </c>
      <c r="E523" s="19">
        <v>180</v>
      </c>
      <c r="F523" s="19" t="s">
        <v>55</v>
      </c>
      <c r="G523" s="19">
        <v>5</v>
      </c>
      <c r="H523" s="19">
        <v>5</v>
      </c>
      <c r="I523" s="19">
        <v>50</v>
      </c>
      <c r="J523" s="19">
        <v>97</v>
      </c>
      <c r="K523" s="19">
        <v>650</v>
      </c>
      <c r="L523" s="19">
        <v>1950</v>
      </c>
      <c r="M523" s="19" t="s">
        <v>84</v>
      </c>
      <c r="N523" s="19">
        <v>3000</v>
      </c>
      <c r="O523" s="19">
        <v>6000</v>
      </c>
      <c r="P523" s="19">
        <v>9400</v>
      </c>
      <c r="Q523" s="19" t="s">
        <v>57</v>
      </c>
      <c r="R523" s="19">
        <v>4700</v>
      </c>
      <c r="S523" s="19">
        <v>20000</v>
      </c>
      <c r="T523" s="19">
        <v>7.42</v>
      </c>
      <c r="U523" s="19">
        <v>16.5</v>
      </c>
      <c r="V523" s="19">
        <v>0.24</v>
      </c>
      <c r="W523" s="19">
        <v>65</v>
      </c>
      <c r="X523" s="93">
        <v>1075</v>
      </c>
      <c r="Y523">
        <f t="shared" si="25"/>
        <v>600</v>
      </c>
      <c r="Z523" t="b">
        <f>IF(N523/G523&gt;=Auswahlhilfe!$C$8,TRUE,FALSE)</f>
        <v>1</v>
      </c>
      <c r="AA523" t="b">
        <f>IF(K523&gt;Auswahlhilfe!$C$7,TRUE,FALSE)</f>
        <v>1</v>
      </c>
      <c r="AB523" t="b">
        <f>IF(Auswahlhilfe!$C$17=F523,TRUE,FALSE)</f>
        <v>0</v>
      </c>
      <c r="AC523" t="b">
        <f>IFERROR(IF(FIND("P2",PGOptionList!D523)&gt;0,TRUE),FALSE)</f>
        <v>1</v>
      </c>
      <c r="AD523" t="b">
        <f>IFERROR(IF(FIND("P1",PGOptionList!D523)&gt;0,TRUE),FALSE)</f>
        <v>0</v>
      </c>
      <c r="AE523" t="b">
        <f>IFERROR(IF(FIND("P0",PGOptionList!D523)&gt;0,TRUE),FALSE)</f>
        <v>0</v>
      </c>
      <c r="AF523" t="b">
        <f>IF(AND(Z523,AA523,AB523,AC523,IF(C523=Auswahlhilfe!$L$7,TRUE,FALSE)),D523,FALSE)</f>
        <v>0</v>
      </c>
      <c r="AG523" t="b">
        <f>IF(AND(Z523,AA523,AB523,AD523,IF(C523=Auswahlhilfe!$L$17,TRUE,FALSE)),D523,FALSE)</f>
        <v>0</v>
      </c>
      <c r="AH523" t="b">
        <f>IF(AND(Z523,AA523,AB523,AE523,IF(C523=Auswahlhilfe!$L$17,TRUE,FALSE)),D523,FALSE)</f>
        <v>0</v>
      </c>
      <c r="AI523" t="s">
        <v>4817</v>
      </c>
      <c r="AJ523" s="90" t="str">
        <f t="shared" si="26"/>
        <v>mailto:info@oxni.ch?subject=Anfrage TB-142-005-S1-P2</v>
      </c>
    </row>
    <row r="524" spans="2:36" x14ac:dyDescent="0.2">
      <c r="B524" s="78" t="str">
        <f t="shared" si="24"/>
        <v/>
      </c>
      <c r="C524" s="19" t="s">
        <v>54</v>
      </c>
      <c r="D524" s="19" t="s">
        <v>825</v>
      </c>
      <c r="E524" s="19">
        <v>180</v>
      </c>
      <c r="F524" s="19" t="s">
        <v>58</v>
      </c>
      <c r="G524" s="19">
        <v>5</v>
      </c>
      <c r="H524" s="19">
        <v>5</v>
      </c>
      <c r="I524" s="19">
        <v>50</v>
      </c>
      <c r="J524" s="19">
        <v>97</v>
      </c>
      <c r="K524" s="19">
        <v>650</v>
      </c>
      <c r="L524" s="19">
        <v>1950</v>
      </c>
      <c r="M524" s="19" t="s">
        <v>84</v>
      </c>
      <c r="N524" s="19">
        <v>3000</v>
      </c>
      <c r="O524" s="19">
        <v>6000</v>
      </c>
      <c r="P524" s="19">
        <v>9400</v>
      </c>
      <c r="Q524" s="19" t="s">
        <v>57</v>
      </c>
      <c r="R524" s="19">
        <v>4700</v>
      </c>
      <c r="S524" s="19">
        <v>20000</v>
      </c>
      <c r="T524" s="19">
        <v>7.42</v>
      </c>
      <c r="U524" s="19">
        <v>16.5</v>
      </c>
      <c r="V524" s="19">
        <v>0.24</v>
      </c>
      <c r="W524" s="19">
        <v>65</v>
      </c>
      <c r="X524" s="93">
        <v>1075</v>
      </c>
      <c r="Y524">
        <f t="shared" si="25"/>
        <v>600</v>
      </c>
      <c r="Z524" t="b">
        <f>IF(N524/G524&gt;=Auswahlhilfe!$C$8,TRUE,FALSE)</f>
        <v>1</v>
      </c>
      <c r="AA524" t="b">
        <f>IF(K524&gt;Auswahlhilfe!$C$7,TRUE,FALSE)</f>
        <v>1</v>
      </c>
      <c r="AB524" t="b">
        <f>IF(Auswahlhilfe!$C$17=F524,TRUE,FALSE)</f>
        <v>1</v>
      </c>
      <c r="AC524" t="b">
        <f>IFERROR(IF(FIND("P2",PGOptionList!D524)&gt;0,TRUE),FALSE)</f>
        <v>1</v>
      </c>
      <c r="AD524" t="b">
        <f>IFERROR(IF(FIND("P1",PGOptionList!D524)&gt;0,TRUE),FALSE)</f>
        <v>0</v>
      </c>
      <c r="AE524" t="b">
        <f>IFERROR(IF(FIND("P0",PGOptionList!D524)&gt;0,TRUE),FALSE)</f>
        <v>0</v>
      </c>
      <c r="AF524" t="b">
        <f>IF(AND(Z524,AA524,AB524,AC524,IF(C524=Auswahlhilfe!$L$7,TRUE,FALSE)),D524,FALSE)</f>
        <v>0</v>
      </c>
      <c r="AG524" t="b">
        <f>IF(AND(Z524,AA524,AB524,AD524,IF(C524=Auswahlhilfe!$L$17,TRUE,FALSE)),D524,FALSE)</f>
        <v>0</v>
      </c>
      <c r="AH524" t="b">
        <f>IF(AND(Z524,AA524,AB524,AE524,IF(C524=Auswahlhilfe!$L$17,TRUE,FALSE)),D524,FALSE)</f>
        <v>0</v>
      </c>
      <c r="AI524" t="s">
        <v>4818</v>
      </c>
      <c r="AJ524" s="90" t="str">
        <f t="shared" si="26"/>
        <v>https://shop.oxni.ch/de/shop/motoren/planetengetriebe/tb-142-005-s2-p2</v>
      </c>
    </row>
    <row r="525" spans="2:36" x14ac:dyDescent="0.2">
      <c r="B525" s="78" t="str">
        <f t="shared" si="24"/>
        <v/>
      </c>
      <c r="C525" s="19" t="s">
        <v>54</v>
      </c>
      <c r="D525" s="19" t="s">
        <v>826</v>
      </c>
      <c r="E525" s="19">
        <v>180</v>
      </c>
      <c r="F525" s="19" t="s">
        <v>55</v>
      </c>
      <c r="G525" s="19">
        <v>4</v>
      </c>
      <c r="H525" s="19">
        <v>1</v>
      </c>
      <c r="I525" s="19">
        <v>50</v>
      </c>
      <c r="J525" s="19">
        <v>97</v>
      </c>
      <c r="K525" s="19">
        <v>545</v>
      </c>
      <c r="L525" s="19">
        <v>1635</v>
      </c>
      <c r="M525" s="19" t="s">
        <v>83</v>
      </c>
      <c r="N525" s="19">
        <v>3000</v>
      </c>
      <c r="O525" s="19">
        <v>6000</v>
      </c>
      <c r="P525" s="19">
        <v>9400</v>
      </c>
      <c r="Q525" s="19" t="s">
        <v>57</v>
      </c>
      <c r="R525" s="19">
        <v>4700</v>
      </c>
      <c r="S525" s="19">
        <v>20000</v>
      </c>
      <c r="T525" s="19">
        <v>7.54</v>
      </c>
      <c r="U525" s="19">
        <v>16.5</v>
      </c>
      <c r="V525" s="19">
        <v>0.24</v>
      </c>
      <c r="W525" s="19">
        <v>65</v>
      </c>
      <c r="X525" s="93"/>
      <c r="Y525">
        <f t="shared" si="25"/>
        <v>750</v>
      </c>
      <c r="Z525" t="b">
        <f>IF(N525/G525&gt;=Auswahlhilfe!$C$8,TRUE,FALSE)</f>
        <v>1</v>
      </c>
      <c r="AA525" t="b">
        <f>IF(K525&gt;Auswahlhilfe!$C$7,TRUE,FALSE)</f>
        <v>1</v>
      </c>
      <c r="AB525" t="b">
        <f>IF(Auswahlhilfe!$C$17=F525,TRUE,FALSE)</f>
        <v>0</v>
      </c>
      <c r="AC525" t="b">
        <f>IFERROR(IF(FIND("P2",PGOptionList!D525)&gt;0,TRUE),FALSE)</f>
        <v>0</v>
      </c>
      <c r="AD525" t="b">
        <f>IFERROR(IF(FIND("P1",PGOptionList!D525)&gt;0,TRUE),FALSE)</f>
        <v>0</v>
      </c>
      <c r="AE525" t="b">
        <f>IFERROR(IF(FIND("P0",PGOptionList!D525)&gt;0,TRUE),FALSE)</f>
        <v>1</v>
      </c>
      <c r="AF525" t="b">
        <f>IF(AND(Z525,AA525,AB525,AC525,IF(C525=Auswahlhilfe!$L$7,TRUE,FALSE)),D525,FALSE)</f>
        <v>0</v>
      </c>
      <c r="AG525" t="b">
        <f>IF(AND(Z525,AA525,AB525,AD525,IF(C525=Auswahlhilfe!$L$17,TRUE,FALSE)),D525,FALSE)</f>
        <v>0</v>
      </c>
      <c r="AH525" t="b">
        <f>IF(AND(Z525,AA525,AB525,AE525,IF(C525=Auswahlhilfe!$L$17,TRUE,FALSE)),D525,FALSE)</f>
        <v>0</v>
      </c>
      <c r="AI525" t="s">
        <v>4817</v>
      </c>
      <c r="AJ525" s="90" t="str">
        <f t="shared" si="26"/>
        <v>mailto:info@oxni.ch?subject=Anfrage TB-142-004-S1-P0</v>
      </c>
    </row>
    <row r="526" spans="2:36" x14ac:dyDescent="0.2">
      <c r="B526" s="78" t="str">
        <f t="shared" si="24"/>
        <v/>
      </c>
      <c r="C526" s="19" t="s">
        <v>54</v>
      </c>
      <c r="D526" s="19" t="s">
        <v>827</v>
      </c>
      <c r="E526" s="19">
        <v>180</v>
      </c>
      <c r="F526" s="19" t="s">
        <v>58</v>
      </c>
      <c r="G526" s="19">
        <v>4</v>
      </c>
      <c r="H526" s="19">
        <v>1</v>
      </c>
      <c r="I526" s="19">
        <v>50</v>
      </c>
      <c r="J526" s="19">
        <v>97</v>
      </c>
      <c r="K526" s="19">
        <v>545</v>
      </c>
      <c r="L526" s="19">
        <v>1635</v>
      </c>
      <c r="M526" s="19" t="s">
        <v>83</v>
      </c>
      <c r="N526" s="19">
        <v>3000</v>
      </c>
      <c r="O526" s="19">
        <v>6000</v>
      </c>
      <c r="P526" s="19">
        <v>9400</v>
      </c>
      <c r="Q526" s="19" t="s">
        <v>57</v>
      </c>
      <c r="R526" s="19">
        <v>4700</v>
      </c>
      <c r="S526" s="19">
        <v>20000</v>
      </c>
      <c r="T526" s="19">
        <v>7.54</v>
      </c>
      <c r="U526" s="19">
        <v>16.5</v>
      </c>
      <c r="V526" s="19">
        <v>0.24</v>
      </c>
      <c r="W526" s="19">
        <v>65</v>
      </c>
      <c r="X526" s="93"/>
      <c r="Y526">
        <f t="shared" si="25"/>
        <v>750</v>
      </c>
      <c r="Z526" t="b">
        <f>IF(N526/G526&gt;=Auswahlhilfe!$C$8,TRUE,FALSE)</f>
        <v>1</v>
      </c>
      <c r="AA526" t="b">
        <f>IF(K526&gt;Auswahlhilfe!$C$7,TRUE,FALSE)</f>
        <v>1</v>
      </c>
      <c r="AB526" t="b">
        <f>IF(Auswahlhilfe!$C$17=F526,TRUE,FALSE)</f>
        <v>1</v>
      </c>
      <c r="AC526" t="b">
        <f>IFERROR(IF(FIND("P2",PGOptionList!D526)&gt;0,TRUE),FALSE)</f>
        <v>0</v>
      </c>
      <c r="AD526" t="b">
        <f>IFERROR(IF(FIND("P1",PGOptionList!D526)&gt;0,TRUE),FALSE)</f>
        <v>0</v>
      </c>
      <c r="AE526" t="b">
        <f>IFERROR(IF(FIND("P0",PGOptionList!D526)&gt;0,TRUE),FALSE)</f>
        <v>1</v>
      </c>
      <c r="AF526" t="b">
        <f>IF(AND(Z526,AA526,AB526,AC526,IF(C526=Auswahlhilfe!$L$7,TRUE,FALSE)),D526,FALSE)</f>
        <v>0</v>
      </c>
      <c r="AG526" t="b">
        <f>IF(AND(Z526,AA526,AB526,AD526,IF(C526=Auswahlhilfe!$L$17,TRUE,FALSE)),D526,FALSE)</f>
        <v>0</v>
      </c>
      <c r="AH526" t="b">
        <f>IF(AND(Z526,AA526,AB526,AE526,IF(C526=Auswahlhilfe!$L$17,TRUE,FALSE)),D526,FALSE)</f>
        <v>0</v>
      </c>
      <c r="AI526" t="s">
        <v>4817</v>
      </c>
      <c r="AJ526" s="90" t="str">
        <f t="shared" si="26"/>
        <v>mailto:info@oxni.ch?subject=Anfrage TB-142-004-S2-P0</v>
      </c>
    </row>
    <row r="527" spans="2:36" x14ac:dyDescent="0.2">
      <c r="B527" s="78" t="str">
        <f t="shared" si="24"/>
        <v/>
      </c>
      <c r="C527" s="19" t="s">
        <v>54</v>
      </c>
      <c r="D527" s="19" t="s">
        <v>828</v>
      </c>
      <c r="E527" s="19">
        <v>180</v>
      </c>
      <c r="F527" s="19" t="s">
        <v>55</v>
      </c>
      <c r="G527" s="19">
        <v>4</v>
      </c>
      <c r="H527" s="19">
        <v>3</v>
      </c>
      <c r="I527" s="19">
        <v>50</v>
      </c>
      <c r="J527" s="19">
        <v>97</v>
      </c>
      <c r="K527" s="19">
        <v>545</v>
      </c>
      <c r="L527" s="19">
        <v>1635</v>
      </c>
      <c r="M527" s="19" t="s">
        <v>83</v>
      </c>
      <c r="N527" s="19">
        <v>3000</v>
      </c>
      <c r="O527" s="19">
        <v>6000</v>
      </c>
      <c r="P527" s="19">
        <v>9400</v>
      </c>
      <c r="Q527" s="19" t="s">
        <v>57</v>
      </c>
      <c r="R527" s="19">
        <v>4700</v>
      </c>
      <c r="S527" s="19">
        <v>20000</v>
      </c>
      <c r="T527" s="19">
        <v>7.54</v>
      </c>
      <c r="U527" s="19">
        <v>16.5</v>
      </c>
      <c r="V527" s="19">
        <v>0.24</v>
      </c>
      <c r="W527" s="19">
        <v>65</v>
      </c>
      <c r="X527" s="93">
        <v>1263</v>
      </c>
      <c r="Y527">
        <f t="shared" si="25"/>
        <v>750</v>
      </c>
      <c r="Z527" t="b">
        <f>IF(N527/G527&gt;=Auswahlhilfe!$C$8,TRUE,FALSE)</f>
        <v>1</v>
      </c>
      <c r="AA527" t="b">
        <f>IF(K527&gt;Auswahlhilfe!$C$7,TRUE,FALSE)</f>
        <v>1</v>
      </c>
      <c r="AB527" t="b">
        <f>IF(Auswahlhilfe!$C$17=F527,TRUE,FALSE)</f>
        <v>0</v>
      </c>
      <c r="AC527" t="b">
        <f>IFERROR(IF(FIND("P2",PGOptionList!D527)&gt;0,TRUE),FALSE)</f>
        <v>0</v>
      </c>
      <c r="AD527" t="b">
        <f>IFERROR(IF(FIND("P1",PGOptionList!D527)&gt;0,TRUE),FALSE)</f>
        <v>1</v>
      </c>
      <c r="AE527" t="b">
        <f>IFERROR(IF(FIND("P0",PGOptionList!D527)&gt;0,TRUE),FALSE)</f>
        <v>0</v>
      </c>
      <c r="AF527" t="b">
        <f>IF(AND(Z527,AA527,AB527,AC527,IF(C527=Auswahlhilfe!$L$7,TRUE,FALSE)),D527,FALSE)</f>
        <v>0</v>
      </c>
      <c r="AG527" t="b">
        <f>IF(AND(Z527,AA527,AB527,AD527,IF(C527=Auswahlhilfe!$L$17,TRUE,FALSE)),D527,FALSE)</f>
        <v>0</v>
      </c>
      <c r="AH527" t="b">
        <f>IF(AND(Z527,AA527,AB527,AE527,IF(C527=Auswahlhilfe!$L$17,TRUE,FALSE)),D527,FALSE)</f>
        <v>0</v>
      </c>
      <c r="AI527" t="s">
        <v>4817</v>
      </c>
      <c r="AJ527" s="90" t="str">
        <f t="shared" si="26"/>
        <v>mailto:info@oxni.ch?subject=Anfrage TB-142-004-S1-P1</v>
      </c>
    </row>
    <row r="528" spans="2:36" x14ac:dyDescent="0.2">
      <c r="B528" s="78" t="str">
        <f t="shared" si="24"/>
        <v/>
      </c>
      <c r="C528" s="19" t="s">
        <v>54</v>
      </c>
      <c r="D528" s="19" t="s">
        <v>829</v>
      </c>
      <c r="E528" s="19">
        <v>180</v>
      </c>
      <c r="F528" s="19" t="s">
        <v>58</v>
      </c>
      <c r="G528" s="19">
        <v>4</v>
      </c>
      <c r="H528" s="19">
        <v>3</v>
      </c>
      <c r="I528" s="19">
        <v>50</v>
      </c>
      <c r="J528" s="19">
        <v>97</v>
      </c>
      <c r="K528" s="19">
        <v>545</v>
      </c>
      <c r="L528" s="19">
        <v>1635</v>
      </c>
      <c r="M528" s="19" t="s">
        <v>83</v>
      </c>
      <c r="N528" s="19">
        <v>3000</v>
      </c>
      <c r="O528" s="19">
        <v>6000</v>
      </c>
      <c r="P528" s="19">
        <v>9400</v>
      </c>
      <c r="Q528" s="19" t="s">
        <v>57</v>
      </c>
      <c r="R528" s="19">
        <v>4700</v>
      </c>
      <c r="S528" s="19">
        <v>20000</v>
      </c>
      <c r="T528" s="19">
        <v>7.54</v>
      </c>
      <c r="U528" s="19">
        <v>16.5</v>
      </c>
      <c r="V528" s="19">
        <v>0.24</v>
      </c>
      <c r="W528" s="19">
        <v>65</v>
      </c>
      <c r="X528" s="93">
        <v>1263</v>
      </c>
      <c r="Y528">
        <f t="shared" si="25"/>
        <v>750</v>
      </c>
      <c r="Z528" t="b">
        <f>IF(N528/G528&gt;=Auswahlhilfe!$C$8,TRUE,FALSE)</f>
        <v>1</v>
      </c>
      <c r="AA528" t="b">
        <f>IF(K528&gt;Auswahlhilfe!$C$7,TRUE,FALSE)</f>
        <v>1</v>
      </c>
      <c r="AB528" t="b">
        <f>IF(Auswahlhilfe!$C$17=F528,TRUE,FALSE)</f>
        <v>1</v>
      </c>
      <c r="AC528" t="b">
        <f>IFERROR(IF(FIND("P2",PGOptionList!D528)&gt;0,TRUE),FALSE)</f>
        <v>0</v>
      </c>
      <c r="AD528" t="b">
        <f>IFERROR(IF(FIND("P1",PGOptionList!D528)&gt;0,TRUE),FALSE)</f>
        <v>1</v>
      </c>
      <c r="AE528" t="b">
        <f>IFERROR(IF(FIND("P0",PGOptionList!D528)&gt;0,TRUE),FALSE)</f>
        <v>0</v>
      </c>
      <c r="AF528" t="b">
        <f>IF(AND(Z528,AA528,AB528,AC528,IF(C528=Auswahlhilfe!$L$7,TRUE,FALSE)),D528,FALSE)</f>
        <v>0</v>
      </c>
      <c r="AG528" t="b">
        <f>IF(AND(Z528,AA528,AB528,AD528,IF(C528=Auswahlhilfe!$L$17,TRUE,FALSE)),D528,FALSE)</f>
        <v>0</v>
      </c>
      <c r="AH528" t="b">
        <f>IF(AND(Z528,AA528,AB528,AE528,IF(C528=Auswahlhilfe!$L$17,TRUE,FALSE)),D528,FALSE)</f>
        <v>0</v>
      </c>
      <c r="AI528" t="s">
        <v>4818</v>
      </c>
      <c r="AJ528" s="90" t="str">
        <f t="shared" si="26"/>
        <v>https://shop.oxni.ch/de/shop/motoren/planetengetriebe/tb-142-004-s2-p1</v>
      </c>
    </row>
    <row r="529" spans="2:36" x14ac:dyDescent="0.2">
      <c r="B529" s="78" t="str">
        <f t="shared" si="24"/>
        <v/>
      </c>
      <c r="C529" s="19" t="s">
        <v>54</v>
      </c>
      <c r="D529" s="19" t="s">
        <v>830</v>
      </c>
      <c r="E529" s="19">
        <v>180</v>
      </c>
      <c r="F529" s="19" t="s">
        <v>55</v>
      </c>
      <c r="G529" s="19">
        <v>4</v>
      </c>
      <c r="H529" s="19">
        <v>5</v>
      </c>
      <c r="I529" s="19">
        <v>50</v>
      </c>
      <c r="J529" s="19">
        <v>97</v>
      </c>
      <c r="K529" s="19">
        <v>545</v>
      </c>
      <c r="L529" s="19">
        <v>1635</v>
      </c>
      <c r="M529" s="19" t="s">
        <v>83</v>
      </c>
      <c r="N529" s="19">
        <v>3000</v>
      </c>
      <c r="O529" s="19">
        <v>6000</v>
      </c>
      <c r="P529" s="19">
        <v>9400</v>
      </c>
      <c r="Q529" s="19" t="s">
        <v>57</v>
      </c>
      <c r="R529" s="19">
        <v>4700</v>
      </c>
      <c r="S529" s="19">
        <v>20000</v>
      </c>
      <c r="T529" s="19">
        <v>7.54</v>
      </c>
      <c r="U529" s="19">
        <v>16.5</v>
      </c>
      <c r="V529" s="19">
        <v>0.24</v>
      </c>
      <c r="W529" s="19">
        <v>65</v>
      </c>
      <c r="X529" s="93">
        <v>1075</v>
      </c>
      <c r="Y529">
        <f t="shared" si="25"/>
        <v>750</v>
      </c>
      <c r="Z529" t="b">
        <f>IF(N529/G529&gt;=Auswahlhilfe!$C$8,TRUE,FALSE)</f>
        <v>1</v>
      </c>
      <c r="AA529" t="b">
        <f>IF(K529&gt;Auswahlhilfe!$C$7,TRUE,FALSE)</f>
        <v>1</v>
      </c>
      <c r="AB529" t="b">
        <f>IF(Auswahlhilfe!$C$17=F529,TRUE,FALSE)</f>
        <v>0</v>
      </c>
      <c r="AC529" t="b">
        <f>IFERROR(IF(FIND("P2",PGOptionList!D529)&gt;0,TRUE),FALSE)</f>
        <v>1</v>
      </c>
      <c r="AD529" t="b">
        <f>IFERROR(IF(FIND("P1",PGOptionList!D529)&gt;0,TRUE),FALSE)</f>
        <v>0</v>
      </c>
      <c r="AE529" t="b">
        <f>IFERROR(IF(FIND("P0",PGOptionList!D529)&gt;0,TRUE),FALSE)</f>
        <v>0</v>
      </c>
      <c r="AF529" t="b">
        <f>IF(AND(Z529,AA529,AB529,AC529,IF(C529=Auswahlhilfe!$L$7,TRUE,FALSE)),D529,FALSE)</f>
        <v>0</v>
      </c>
      <c r="AG529" t="b">
        <f>IF(AND(Z529,AA529,AB529,AD529,IF(C529=Auswahlhilfe!$L$17,TRUE,FALSE)),D529,FALSE)</f>
        <v>0</v>
      </c>
      <c r="AH529" t="b">
        <f>IF(AND(Z529,AA529,AB529,AE529,IF(C529=Auswahlhilfe!$L$17,TRUE,FALSE)),D529,FALSE)</f>
        <v>0</v>
      </c>
      <c r="AI529" t="s">
        <v>4817</v>
      </c>
      <c r="AJ529" s="90" t="str">
        <f t="shared" si="26"/>
        <v>mailto:info@oxni.ch?subject=Anfrage TB-142-004-S1-P2</v>
      </c>
    </row>
    <row r="530" spans="2:36" x14ac:dyDescent="0.2">
      <c r="B530" s="78" t="str">
        <f t="shared" si="24"/>
        <v/>
      </c>
      <c r="C530" s="19" t="s">
        <v>54</v>
      </c>
      <c r="D530" s="19" t="s">
        <v>831</v>
      </c>
      <c r="E530" s="19">
        <v>180</v>
      </c>
      <c r="F530" s="19" t="s">
        <v>58</v>
      </c>
      <c r="G530" s="19">
        <v>4</v>
      </c>
      <c r="H530" s="19">
        <v>5</v>
      </c>
      <c r="I530" s="19">
        <v>50</v>
      </c>
      <c r="J530" s="19">
        <v>97</v>
      </c>
      <c r="K530" s="19">
        <v>545</v>
      </c>
      <c r="L530" s="19">
        <v>1635</v>
      </c>
      <c r="M530" s="19" t="s">
        <v>83</v>
      </c>
      <c r="N530" s="19">
        <v>3000</v>
      </c>
      <c r="O530" s="19">
        <v>6000</v>
      </c>
      <c r="P530" s="19">
        <v>9400</v>
      </c>
      <c r="Q530" s="19" t="s">
        <v>57</v>
      </c>
      <c r="R530" s="19">
        <v>4700</v>
      </c>
      <c r="S530" s="19">
        <v>20000</v>
      </c>
      <c r="T530" s="19">
        <v>7.54</v>
      </c>
      <c r="U530" s="19">
        <v>16.5</v>
      </c>
      <c r="V530" s="19">
        <v>0.24</v>
      </c>
      <c r="W530" s="19">
        <v>65</v>
      </c>
      <c r="X530" s="93">
        <v>1075</v>
      </c>
      <c r="Y530">
        <f t="shared" si="25"/>
        <v>750</v>
      </c>
      <c r="Z530" t="b">
        <f>IF(N530/G530&gt;=Auswahlhilfe!$C$8,TRUE,FALSE)</f>
        <v>1</v>
      </c>
      <c r="AA530" t="b">
        <f>IF(K530&gt;Auswahlhilfe!$C$7,TRUE,FALSE)</f>
        <v>1</v>
      </c>
      <c r="AB530" t="b">
        <f>IF(Auswahlhilfe!$C$17=F530,TRUE,FALSE)</f>
        <v>1</v>
      </c>
      <c r="AC530" t="b">
        <f>IFERROR(IF(FIND("P2",PGOptionList!D530)&gt;0,TRUE),FALSE)</f>
        <v>1</v>
      </c>
      <c r="AD530" t="b">
        <f>IFERROR(IF(FIND("P1",PGOptionList!D530)&gt;0,TRUE),FALSE)</f>
        <v>0</v>
      </c>
      <c r="AE530" t="b">
        <f>IFERROR(IF(FIND("P0",PGOptionList!D530)&gt;0,TRUE),FALSE)</f>
        <v>0</v>
      </c>
      <c r="AF530" t="b">
        <f>IF(AND(Z530,AA530,AB530,AC530,IF(C530=Auswahlhilfe!$L$7,TRUE,FALSE)),D530,FALSE)</f>
        <v>0</v>
      </c>
      <c r="AG530" t="b">
        <f>IF(AND(Z530,AA530,AB530,AD530,IF(C530=Auswahlhilfe!$L$17,TRUE,FALSE)),D530,FALSE)</f>
        <v>0</v>
      </c>
      <c r="AH530" t="b">
        <f>IF(AND(Z530,AA530,AB530,AE530,IF(C530=Auswahlhilfe!$L$17,TRUE,FALSE)),D530,FALSE)</f>
        <v>0</v>
      </c>
      <c r="AI530" t="s">
        <v>4818</v>
      </c>
      <c r="AJ530" s="90" t="str">
        <f t="shared" si="26"/>
        <v>https://shop.oxni.ch/de/shop/motoren/planetengetriebe/tb-142-004-s2-p2</v>
      </c>
    </row>
    <row r="531" spans="2:36" x14ac:dyDescent="0.2">
      <c r="B531" s="78" t="str">
        <f t="shared" si="24"/>
        <v/>
      </c>
      <c r="C531" s="19" t="s">
        <v>54</v>
      </c>
      <c r="D531" s="19" t="s">
        <v>832</v>
      </c>
      <c r="E531" s="19">
        <v>180</v>
      </c>
      <c r="F531" s="19" t="s">
        <v>55</v>
      </c>
      <c r="G531" s="19">
        <v>3</v>
      </c>
      <c r="H531" s="19">
        <v>1</v>
      </c>
      <c r="I531" s="19">
        <v>50</v>
      </c>
      <c r="J531" s="19">
        <v>97</v>
      </c>
      <c r="K531" s="19">
        <v>340</v>
      </c>
      <c r="L531" s="19">
        <v>1020</v>
      </c>
      <c r="M531" s="19" t="s">
        <v>82</v>
      </c>
      <c r="N531" s="19">
        <v>3000</v>
      </c>
      <c r="O531" s="19">
        <v>6000</v>
      </c>
      <c r="P531" s="19">
        <v>9400</v>
      </c>
      <c r="Q531" s="19" t="s">
        <v>57</v>
      </c>
      <c r="R531" s="19">
        <v>4700</v>
      </c>
      <c r="S531" s="19">
        <v>20000</v>
      </c>
      <c r="T531" s="19">
        <v>9.2100000000000009</v>
      </c>
      <c r="U531" s="19">
        <v>16.5</v>
      </c>
      <c r="V531" s="19">
        <v>0.24</v>
      </c>
      <c r="W531" s="19">
        <v>65</v>
      </c>
      <c r="X531" s="93"/>
      <c r="Y531">
        <f t="shared" si="25"/>
        <v>1000</v>
      </c>
      <c r="Z531" t="b">
        <f>IF(N531/G531&gt;=Auswahlhilfe!$C$8,TRUE,FALSE)</f>
        <v>1</v>
      </c>
      <c r="AA531" t="b">
        <f>IF(K531&gt;Auswahlhilfe!$C$7,TRUE,FALSE)</f>
        <v>1</v>
      </c>
      <c r="AB531" t="b">
        <f>IF(Auswahlhilfe!$C$17=F531,TRUE,FALSE)</f>
        <v>0</v>
      </c>
      <c r="AC531" t="b">
        <f>IFERROR(IF(FIND("P2",PGOptionList!D531)&gt;0,TRUE),FALSE)</f>
        <v>0</v>
      </c>
      <c r="AD531" t="b">
        <f>IFERROR(IF(FIND("P1",PGOptionList!D531)&gt;0,TRUE),FALSE)</f>
        <v>0</v>
      </c>
      <c r="AE531" t="b">
        <f>IFERROR(IF(FIND("P0",PGOptionList!D531)&gt;0,TRUE),FALSE)</f>
        <v>1</v>
      </c>
      <c r="AF531" t="b">
        <f>IF(AND(Z531,AA531,AB531,AC531,IF(C531=Auswahlhilfe!$L$7,TRUE,FALSE)),D531,FALSE)</f>
        <v>0</v>
      </c>
      <c r="AG531" t="b">
        <f>IF(AND(Z531,AA531,AB531,AD531,IF(C531=Auswahlhilfe!$L$17,TRUE,FALSE)),D531,FALSE)</f>
        <v>0</v>
      </c>
      <c r="AH531" t="b">
        <f>IF(AND(Z531,AA531,AB531,AE531,IF(C531=Auswahlhilfe!$L$17,TRUE,FALSE)),D531,FALSE)</f>
        <v>0</v>
      </c>
      <c r="AI531" t="s">
        <v>4817</v>
      </c>
      <c r="AJ531" s="90" t="str">
        <f t="shared" si="26"/>
        <v>mailto:info@oxni.ch?subject=Anfrage TB-142-003-S1-P0</v>
      </c>
    </row>
    <row r="532" spans="2:36" x14ac:dyDescent="0.2">
      <c r="B532" s="78" t="str">
        <f t="shared" si="24"/>
        <v/>
      </c>
      <c r="C532" s="19" t="s">
        <v>54</v>
      </c>
      <c r="D532" s="19" t="s">
        <v>833</v>
      </c>
      <c r="E532" s="19">
        <v>180</v>
      </c>
      <c r="F532" s="19" t="s">
        <v>58</v>
      </c>
      <c r="G532" s="19">
        <v>3</v>
      </c>
      <c r="H532" s="19">
        <v>1</v>
      </c>
      <c r="I532" s="19">
        <v>50</v>
      </c>
      <c r="J532" s="19">
        <v>97</v>
      </c>
      <c r="K532" s="19">
        <v>340</v>
      </c>
      <c r="L532" s="19">
        <v>1020</v>
      </c>
      <c r="M532" s="19" t="s">
        <v>82</v>
      </c>
      <c r="N532" s="19">
        <v>3000</v>
      </c>
      <c r="O532" s="19">
        <v>6000</v>
      </c>
      <c r="P532" s="19">
        <v>9400</v>
      </c>
      <c r="Q532" s="19" t="s">
        <v>57</v>
      </c>
      <c r="R532" s="19">
        <v>4700</v>
      </c>
      <c r="S532" s="19">
        <v>20000</v>
      </c>
      <c r="T532" s="19">
        <v>9.2100000000000009</v>
      </c>
      <c r="U532" s="19">
        <v>16.5</v>
      </c>
      <c r="V532" s="19">
        <v>0.24</v>
      </c>
      <c r="W532" s="19">
        <v>65</v>
      </c>
      <c r="X532" s="93"/>
      <c r="Y532">
        <f t="shared" si="25"/>
        <v>1000</v>
      </c>
      <c r="Z532" t="b">
        <f>IF(N532/G532&gt;=Auswahlhilfe!$C$8,TRUE,FALSE)</f>
        <v>1</v>
      </c>
      <c r="AA532" t="b">
        <f>IF(K532&gt;Auswahlhilfe!$C$7,TRUE,FALSE)</f>
        <v>1</v>
      </c>
      <c r="AB532" t="b">
        <f>IF(Auswahlhilfe!$C$17=F532,TRUE,FALSE)</f>
        <v>1</v>
      </c>
      <c r="AC532" t="b">
        <f>IFERROR(IF(FIND("P2",PGOptionList!D532)&gt;0,TRUE),FALSE)</f>
        <v>0</v>
      </c>
      <c r="AD532" t="b">
        <f>IFERROR(IF(FIND("P1",PGOptionList!D532)&gt;0,TRUE),FALSE)</f>
        <v>0</v>
      </c>
      <c r="AE532" t="b">
        <f>IFERROR(IF(FIND("P0",PGOptionList!D532)&gt;0,TRUE),FALSE)</f>
        <v>1</v>
      </c>
      <c r="AF532" t="b">
        <f>IF(AND(Z532,AA532,AB532,AC532,IF(C532=Auswahlhilfe!$L$7,TRUE,FALSE)),D532,FALSE)</f>
        <v>0</v>
      </c>
      <c r="AG532" t="b">
        <f>IF(AND(Z532,AA532,AB532,AD532,IF(C532=Auswahlhilfe!$L$17,TRUE,FALSE)),D532,FALSE)</f>
        <v>0</v>
      </c>
      <c r="AH532" t="b">
        <f>IF(AND(Z532,AA532,AB532,AE532,IF(C532=Auswahlhilfe!$L$17,TRUE,FALSE)),D532,FALSE)</f>
        <v>0</v>
      </c>
      <c r="AI532" t="s">
        <v>4817</v>
      </c>
      <c r="AJ532" s="90" t="str">
        <f t="shared" si="26"/>
        <v>mailto:info@oxni.ch?subject=Anfrage TB-142-003-S2-P0</v>
      </c>
    </row>
    <row r="533" spans="2:36" x14ac:dyDescent="0.2">
      <c r="B533" s="78" t="str">
        <f t="shared" si="24"/>
        <v/>
      </c>
      <c r="C533" s="19" t="s">
        <v>54</v>
      </c>
      <c r="D533" s="19" t="s">
        <v>834</v>
      </c>
      <c r="E533" s="19">
        <v>180</v>
      </c>
      <c r="F533" s="19" t="s">
        <v>55</v>
      </c>
      <c r="G533" s="19">
        <v>3</v>
      </c>
      <c r="H533" s="19">
        <v>3</v>
      </c>
      <c r="I533" s="19">
        <v>50</v>
      </c>
      <c r="J533" s="19">
        <v>97</v>
      </c>
      <c r="K533" s="19">
        <v>340</v>
      </c>
      <c r="L533" s="19">
        <v>1020</v>
      </c>
      <c r="M533" s="19" t="s">
        <v>82</v>
      </c>
      <c r="N533" s="19">
        <v>3000</v>
      </c>
      <c r="O533" s="19">
        <v>6000</v>
      </c>
      <c r="P533" s="19">
        <v>9400</v>
      </c>
      <c r="Q533" s="19" t="s">
        <v>57</v>
      </c>
      <c r="R533" s="19">
        <v>4700</v>
      </c>
      <c r="S533" s="19">
        <v>20000</v>
      </c>
      <c r="T533" s="19">
        <v>9.2100000000000009</v>
      </c>
      <c r="U533" s="19">
        <v>16.5</v>
      </c>
      <c r="V533" s="19">
        <v>0.24</v>
      </c>
      <c r="W533" s="19">
        <v>65</v>
      </c>
      <c r="X533" s="93">
        <v>1263</v>
      </c>
      <c r="Y533">
        <f t="shared" si="25"/>
        <v>1000</v>
      </c>
      <c r="Z533" t="b">
        <f>IF(N533/G533&gt;=Auswahlhilfe!$C$8,TRUE,FALSE)</f>
        <v>1</v>
      </c>
      <c r="AA533" t="b">
        <f>IF(K533&gt;Auswahlhilfe!$C$7,TRUE,FALSE)</f>
        <v>1</v>
      </c>
      <c r="AB533" t="b">
        <f>IF(Auswahlhilfe!$C$17=F533,TRUE,FALSE)</f>
        <v>0</v>
      </c>
      <c r="AC533" t="b">
        <f>IFERROR(IF(FIND("P2",PGOptionList!D533)&gt;0,TRUE),FALSE)</f>
        <v>0</v>
      </c>
      <c r="AD533" t="b">
        <f>IFERROR(IF(FIND("P1",PGOptionList!D533)&gt;0,TRUE),FALSE)</f>
        <v>1</v>
      </c>
      <c r="AE533" t="b">
        <f>IFERROR(IF(FIND("P0",PGOptionList!D533)&gt;0,TRUE),FALSE)</f>
        <v>0</v>
      </c>
      <c r="AF533" t="b">
        <f>IF(AND(Z533,AA533,AB533,AC533,IF(C533=Auswahlhilfe!$L$7,TRUE,FALSE)),D533,FALSE)</f>
        <v>0</v>
      </c>
      <c r="AG533" t="b">
        <f>IF(AND(Z533,AA533,AB533,AD533,IF(C533=Auswahlhilfe!$L$17,TRUE,FALSE)),D533,FALSE)</f>
        <v>0</v>
      </c>
      <c r="AH533" t="b">
        <f>IF(AND(Z533,AA533,AB533,AE533,IF(C533=Auswahlhilfe!$L$17,TRUE,FALSE)),D533,FALSE)</f>
        <v>0</v>
      </c>
      <c r="AI533" t="s">
        <v>4817</v>
      </c>
      <c r="AJ533" s="90" t="str">
        <f t="shared" si="26"/>
        <v>mailto:info@oxni.ch?subject=Anfrage TB-142-003-S1-P1</v>
      </c>
    </row>
    <row r="534" spans="2:36" x14ac:dyDescent="0.2">
      <c r="B534" s="78" t="str">
        <f t="shared" si="24"/>
        <v/>
      </c>
      <c r="C534" s="19" t="s">
        <v>54</v>
      </c>
      <c r="D534" s="19" t="s">
        <v>835</v>
      </c>
      <c r="E534" s="19">
        <v>180</v>
      </c>
      <c r="F534" s="19" t="s">
        <v>58</v>
      </c>
      <c r="G534" s="19">
        <v>3</v>
      </c>
      <c r="H534" s="19">
        <v>3</v>
      </c>
      <c r="I534" s="19">
        <v>50</v>
      </c>
      <c r="J534" s="19">
        <v>97</v>
      </c>
      <c r="K534" s="19">
        <v>340</v>
      </c>
      <c r="L534" s="19">
        <v>1020</v>
      </c>
      <c r="M534" s="19" t="s">
        <v>82</v>
      </c>
      <c r="N534" s="19">
        <v>3000</v>
      </c>
      <c r="O534" s="19">
        <v>6000</v>
      </c>
      <c r="P534" s="19">
        <v>9400</v>
      </c>
      <c r="Q534" s="19" t="s">
        <v>57</v>
      </c>
      <c r="R534" s="19">
        <v>4700</v>
      </c>
      <c r="S534" s="19">
        <v>20000</v>
      </c>
      <c r="T534" s="19">
        <v>9.2100000000000009</v>
      </c>
      <c r="U534" s="19">
        <v>16.5</v>
      </c>
      <c r="V534" s="19">
        <v>0.24</v>
      </c>
      <c r="W534" s="19">
        <v>65</v>
      </c>
      <c r="X534" s="93">
        <v>1263</v>
      </c>
      <c r="Y534">
        <f t="shared" si="25"/>
        <v>1000</v>
      </c>
      <c r="Z534" t="b">
        <f>IF(N534/G534&gt;=Auswahlhilfe!$C$8,TRUE,FALSE)</f>
        <v>1</v>
      </c>
      <c r="AA534" t="b">
        <f>IF(K534&gt;Auswahlhilfe!$C$7,TRUE,FALSE)</f>
        <v>1</v>
      </c>
      <c r="AB534" t="b">
        <f>IF(Auswahlhilfe!$C$17=F534,TRUE,FALSE)</f>
        <v>1</v>
      </c>
      <c r="AC534" t="b">
        <f>IFERROR(IF(FIND("P2",PGOptionList!D534)&gt;0,TRUE),FALSE)</f>
        <v>0</v>
      </c>
      <c r="AD534" t="b">
        <f>IFERROR(IF(FIND("P1",PGOptionList!D534)&gt;0,TRUE),FALSE)</f>
        <v>1</v>
      </c>
      <c r="AE534" t="b">
        <f>IFERROR(IF(FIND("P0",PGOptionList!D534)&gt;0,TRUE),FALSE)</f>
        <v>0</v>
      </c>
      <c r="AF534" t="b">
        <f>IF(AND(Z534,AA534,AB534,AC534,IF(C534=Auswahlhilfe!$L$7,TRUE,FALSE)),D534,FALSE)</f>
        <v>0</v>
      </c>
      <c r="AG534" t="b">
        <f>IF(AND(Z534,AA534,AB534,AD534,IF(C534=Auswahlhilfe!$L$17,TRUE,FALSE)),D534,FALSE)</f>
        <v>0</v>
      </c>
      <c r="AH534" t="b">
        <f>IF(AND(Z534,AA534,AB534,AE534,IF(C534=Auswahlhilfe!$L$17,TRUE,FALSE)),D534,FALSE)</f>
        <v>0</v>
      </c>
      <c r="AI534" t="s">
        <v>4818</v>
      </c>
      <c r="AJ534" s="90" t="str">
        <f t="shared" si="26"/>
        <v>https://shop.oxni.ch/de/shop/motoren/planetengetriebe/tb-142-003-s2-p1</v>
      </c>
    </row>
    <row r="535" spans="2:36" x14ac:dyDescent="0.2">
      <c r="B535" s="78" t="str">
        <f t="shared" si="24"/>
        <v/>
      </c>
      <c r="C535" s="19" t="s">
        <v>54</v>
      </c>
      <c r="D535" s="19" t="s">
        <v>836</v>
      </c>
      <c r="E535" s="19">
        <v>180</v>
      </c>
      <c r="F535" s="19" t="s">
        <v>55</v>
      </c>
      <c r="G535" s="19">
        <v>3</v>
      </c>
      <c r="H535" s="19">
        <v>5</v>
      </c>
      <c r="I535" s="19">
        <v>50</v>
      </c>
      <c r="J535" s="19">
        <v>97</v>
      </c>
      <c r="K535" s="19">
        <v>340</v>
      </c>
      <c r="L535" s="19">
        <v>1020</v>
      </c>
      <c r="M535" s="19" t="s">
        <v>82</v>
      </c>
      <c r="N535" s="19">
        <v>3000</v>
      </c>
      <c r="O535" s="19">
        <v>6000</v>
      </c>
      <c r="P535" s="19">
        <v>9400</v>
      </c>
      <c r="Q535" s="19" t="s">
        <v>57</v>
      </c>
      <c r="R535" s="19">
        <v>4700</v>
      </c>
      <c r="S535" s="19">
        <v>20000</v>
      </c>
      <c r="T535" s="19">
        <v>9.2100000000000009</v>
      </c>
      <c r="U535" s="19">
        <v>16.5</v>
      </c>
      <c r="V535" s="19">
        <v>0.24</v>
      </c>
      <c r="W535" s="19">
        <v>65</v>
      </c>
      <c r="X535" s="93">
        <v>1075</v>
      </c>
      <c r="Y535">
        <f t="shared" si="25"/>
        <v>1000</v>
      </c>
      <c r="Z535" t="b">
        <f>IF(N535/G535&gt;=Auswahlhilfe!$C$8,TRUE,FALSE)</f>
        <v>1</v>
      </c>
      <c r="AA535" t="b">
        <f>IF(K535&gt;Auswahlhilfe!$C$7,TRUE,FALSE)</f>
        <v>1</v>
      </c>
      <c r="AB535" t="b">
        <f>IF(Auswahlhilfe!$C$17=F535,TRUE,FALSE)</f>
        <v>0</v>
      </c>
      <c r="AC535" t="b">
        <f>IFERROR(IF(FIND("P2",PGOptionList!D535)&gt;0,TRUE),FALSE)</f>
        <v>1</v>
      </c>
      <c r="AD535" t="b">
        <f>IFERROR(IF(FIND("P1",PGOptionList!D535)&gt;0,TRUE),FALSE)</f>
        <v>0</v>
      </c>
      <c r="AE535" t="b">
        <f>IFERROR(IF(FIND("P0",PGOptionList!D535)&gt;0,TRUE),FALSE)</f>
        <v>0</v>
      </c>
      <c r="AF535" t="b">
        <f>IF(AND(Z535,AA535,AB535,AC535,IF(C535=Auswahlhilfe!$L$7,TRUE,FALSE)),D535,FALSE)</f>
        <v>0</v>
      </c>
      <c r="AG535" t="b">
        <f>IF(AND(Z535,AA535,AB535,AD535,IF(C535=Auswahlhilfe!$L$17,TRUE,FALSE)),D535,FALSE)</f>
        <v>0</v>
      </c>
      <c r="AH535" t="b">
        <f>IF(AND(Z535,AA535,AB535,AE535,IF(C535=Auswahlhilfe!$L$17,TRUE,FALSE)),D535,FALSE)</f>
        <v>0</v>
      </c>
      <c r="AI535" t="s">
        <v>4817</v>
      </c>
      <c r="AJ535" s="90" t="str">
        <f t="shared" si="26"/>
        <v>mailto:info@oxni.ch?subject=Anfrage TB-142-003-S1-P2</v>
      </c>
    </row>
    <row r="536" spans="2:36" x14ac:dyDescent="0.2">
      <c r="B536" s="78" t="str">
        <f t="shared" si="24"/>
        <v/>
      </c>
      <c r="C536" s="19" t="s">
        <v>54</v>
      </c>
      <c r="D536" s="19" t="s">
        <v>837</v>
      </c>
      <c r="E536" s="19">
        <v>180</v>
      </c>
      <c r="F536" s="19" t="s">
        <v>58</v>
      </c>
      <c r="G536" s="19">
        <v>3</v>
      </c>
      <c r="H536" s="19">
        <v>5</v>
      </c>
      <c r="I536" s="19">
        <v>50</v>
      </c>
      <c r="J536" s="19">
        <v>97</v>
      </c>
      <c r="K536" s="19">
        <v>340</v>
      </c>
      <c r="L536" s="19">
        <v>1020</v>
      </c>
      <c r="M536" s="19" t="s">
        <v>82</v>
      </c>
      <c r="N536" s="19">
        <v>3000</v>
      </c>
      <c r="O536" s="19">
        <v>6000</v>
      </c>
      <c r="P536" s="19">
        <v>9400</v>
      </c>
      <c r="Q536" s="19" t="s">
        <v>57</v>
      </c>
      <c r="R536" s="19">
        <v>4700</v>
      </c>
      <c r="S536" s="19">
        <v>20000</v>
      </c>
      <c r="T536" s="19">
        <v>9.2100000000000009</v>
      </c>
      <c r="U536" s="19">
        <v>16.5</v>
      </c>
      <c r="V536" s="19">
        <v>0.24</v>
      </c>
      <c r="W536" s="19">
        <v>65</v>
      </c>
      <c r="X536" s="93">
        <v>1075</v>
      </c>
      <c r="Y536">
        <f t="shared" si="25"/>
        <v>1000</v>
      </c>
      <c r="Z536" t="b">
        <f>IF(N536/G536&gt;=Auswahlhilfe!$C$8,TRUE,FALSE)</f>
        <v>1</v>
      </c>
      <c r="AA536" t="b">
        <f>IF(K536&gt;Auswahlhilfe!$C$7,TRUE,FALSE)</f>
        <v>1</v>
      </c>
      <c r="AB536" t="b">
        <f>IF(Auswahlhilfe!$C$17=F536,TRUE,FALSE)</f>
        <v>1</v>
      </c>
      <c r="AC536" t="b">
        <f>IFERROR(IF(FIND("P2",PGOptionList!D536)&gt;0,TRUE),FALSE)</f>
        <v>1</v>
      </c>
      <c r="AD536" t="b">
        <f>IFERROR(IF(FIND("P1",PGOptionList!D536)&gt;0,TRUE),FALSE)</f>
        <v>0</v>
      </c>
      <c r="AE536" t="b">
        <f>IFERROR(IF(FIND("P0",PGOptionList!D536)&gt;0,TRUE),FALSE)</f>
        <v>0</v>
      </c>
      <c r="AF536" t="b">
        <f>IF(AND(Z536,AA536,AB536,AC536,IF(C536=Auswahlhilfe!$L$7,TRUE,FALSE)),D536,FALSE)</f>
        <v>0</v>
      </c>
      <c r="AG536" t="b">
        <f>IF(AND(Z536,AA536,AB536,AD536,IF(C536=Auswahlhilfe!$L$17,TRUE,FALSE)),D536,FALSE)</f>
        <v>0</v>
      </c>
      <c r="AH536" t="b">
        <f>IF(AND(Z536,AA536,AB536,AE536,IF(C536=Auswahlhilfe!$L$17,TRUE,FALSE)),D536,FALSE)</f>
        <v>0</v>
      </c>
      <c r="AI536" t="s">
        <v>4818</v>
      </c>
      <c r="AJ536" s="90" t="str">
        <f t="shared" si="26"/>
        <v>https://shop.oxni.ch/de/shop/motoren/planetengetriebe/tb-142-003-s2-p2</v>
      </c>
    </row>
    <row r="537" spans="2:36" x14ac:dyDescent="0.2">
      <c r="B537" s="78" t="str">
        <f t="shared" si="24"/>
        <v/>
      </c>
      <c r="C537" s="19" t="s">
        <v>54</v>
      </c>
      <c r="D537" s="19" t="s">
        <v>838</v>
      </c>
      <c r="E537" s="19">
        <v>180</v>
      </c>
      <c r="F537" s="19" t="s">
        <v>55</v>
      </c>
      <c r="G537" s="19">
        <v>100</v>
      </c>
      <c r="H537" s="19">
        <v>3</v>
      </c>
      <c r="I537" s="19">
        <v>145</v>
      </c>
      <c r="J537" s="19">
        <v>94</v>
      </c>
      <c r="K537" s="19">
        <v>910</v>
      </c>
      <c r="L537" s="19">
        <v>2730</v>
      </c>
      <c r="M537" s="19" t="s">
        <v>95</v>
      </c>
      <c r="N537" s="19">
        <v>3000</v>
      </c>
      <c r="O537" s="19">
        <v>6000</v>
      </c>
      <c r="P537" s="19">
        <v>14500</v>
      </c>
      <c r="Q537" s="19" t="s">
        <v>57</v>
      </c>
      <c r="R537" s="19">
        <v>7250</v>
      </c>
      <c r="S537" s="19">
        <v>20000</v>
      </c>
      <c r="T537" s="19">
        <v>7.03</v>
      </c>
      <c r="U537" s="19">
        <v>34</v>
      </c>
      <c r="V537" s="19">
        <v>0.24</v>
      </c>
      <c r="W537" s="19">
        <v>66</v>
      </c>
      <c r="X537" s="93"/>
      <c r="Y537">
        <f t="shared" si="25"/>
        <v>30</v>
      </c>
      <c r="Z537" t="b">
        <f>IF(N537/G537&gt;=Auswahlhilfe!$C$8,TRUE,FALSE)</f>
        <v>1</v>
      </c>
      <c r="AA537" t="b">
        <f>IF(K537&gt;Auswahlhilfe!$C$7,TRUE,FALSE)</f>
        <v>1</v>
      </c>
      <c r="AB537" t="b">
        <f>IF(Auswahlhilfe!$C$17=F537,TRUE,FALSE)</f>
        <v>0</v>
      </c>
      <c r="AC537" t="b">
        <f>IFERROR(IF(FIND("P2",PGOptionList!D537)&gt;0,TRUE),FALSE)</f>
        <v>0</v>
      </c>
      <c r="AD537" t="b">
        <f>IFERROR(IF(FIND("P1",PGOptionList!D537)&gt;0,TRUE),FALSE)</f>
        <v>0</v>
      </c>
      <c r="AE537" t="b">
        <f>IFERROR(IF(FIND("P0",PGOptionList!D537)&gt;0,TRUE),FALSE)</f>
        <v>1</v>
      </c>
      <c r="AF537" t="b">
        <f>IF(AND(Z537,AA537,AB537,AC537,IF(C537=Auswahlhilfe!$L$7,TRUE,FALSE)),D537,FALSE)</f>
        <v>0</v>
      </c>
      <c r="AG537" t="b">
        <f>IF(AND(Z537,AA537,AB537,AD537,IF(C537=Auswahlhilfe!$L$17,TRUE,FALSE)),D537,FALSE)</f>
        <v>0</v>
      </c>
      <c r="AH537" t="b">
        <f>IF(AND(Z537,AA537,AB537,AE537,IF(C537=Auswahlhilfe!$L$17,TRUE,FALSE)),D537,FALSE)</f>
        <v>0</v>
      </c>
      <c r="AI537" t="s">
        <v>4817</v>
      </c>
      <c r="AJ537" s="90" t="str">
        <f t="shared" si="26"/>
        <v>mailto:info@oxni.ch?subject=Anfrage TB-180-100-S1-P0</v>
      </c>
    </row>
    <row r="538" spans="2:36" x14ac:dyDescent="0.2">
      <c r="B538" s="78" t="str">
        <f t="shared" si="24"/>
        <v/>
      </c>
      <c r="C538" s="19" t="s">
        <v>54</v>
      </c>
      <c r="D538" s="19" t="s">
        <v>839</v>
      </c>
      <c r="E538" s="19">
        <v>180</v>
      </c>
      <c r="F538" s="19" t="s">
        <v>58</v>
      </c>
      <c r="G538" s="19">
        <v>100</v>
      </c>
      <c r="H538" s="19">
        <v>3</v>
      </c>
      <c r="I538" s="19">
        <v>145</v>
      </c>
      <c r="J538" s="19">
        <v>94</v>
      </c>
      <c r="K538" s="19">
        <v>910</v>
      </c>
      <c r="L538" s="19">
        <v>2730</v>
      </c>
      <c r="M538" s="19" t="s">
        <v>95</v>
      </c>
      <c r="N538" s="19">
        <v>3000</v>
      </c>
      <c r="O538" s="19">
        <v>6000</v>
      </c>
      <c r="P538" s="19">
        <v>14500</v>
      </c>
      <c r="Q538" s="19" t="s">
        <v>57</v>
      </c>
      <c r="R538" s="19">
        <v>7250</v>
      </c>
      <c r="S538" s="19">
        <v>20000</v>
      </c>
      <c r="T538" s="19">
        <v>7.03</v>
      </c>
      <c r="U538" s="19">
        <v>34</v>
      </c>
      <c r="V538" s="19">
        <v>0.24</v>
      </c>
      <c r="W538" s="19">
        <v>66</v>
      </c>
      <c r="X538" s="93"/>
      <c r="Y538">
        <f t="shared" si="25"/>
        <v>30</v>
      </c>
      <c r="Z538" t="b">
        <f>IF(N538/G538&gt;=Auswahlhilfe!$C$8,TRUE,FALSE)</f>
        <v>1</v>
      </c>
      <c r="AA538" t="b">
        <f>IF(K538&gt;Auswahlhilfe!$C$7,TRUE,FALSE)</f>
        <v>1</v>
      </c>
      <c r="AB538" t="b">
        <f>IF(Auswahlhilfe!$C$17=F538,TRUE,FALSE)</f>
        <v>1</v>
      </c>
      <c r="AC538" t="b">
        <f>IFERROR(IF(FIND("P2",PGOptionList!D538)&gt;0,TRUE),FALSE)</f>
        <v>0</v>
      </c>
      <c r="AD538" t="b">
        <f>IFERROR(IF(FIND("P1",PGOptionList!D538)&gt;0,TRUE),FALSE)</f>
        <v>0</v>
      </c>
      <c r="AE538" t="b">
        <f>IFERROR(IF(FIND("P0",PGOptionList!D538)&gt;0,TRUE),FALSE)</f>
        <v>1</v>
      </c>
      <c r="AF538" t="b">
        <f>IF(AND(Z538,AA538,AB538,AC538,IF(C538=Auswahlhilfe!$L$7,TRUE,FALSE)),D538,FALSE)</f>
        <v>0</v>
      </c>
      <c r="AG538" t="b">
        <f>IF(AND(Z538,AA538,AB538,AD538,IF(C538=Auswahlhilfe!$L$17,TRUE,FALSE)),D538,FALSE)</f>
        <v>0</v>
      </c>
      <c r="AH538" t="b">
        <f>IF(AND(Z538,AA538,AB538,AE538,IF(C538=Auswahlhilfe!$L$17,TRUE,FALSE)),D538,FALSE)</f>
        <v>0</v>
      </c>
      <c r="AI538" t="s">
        <v>4817</v>
      </c>
      <c r="AJ538" s="90" t="str">
        <f t="shared" si="26"/>
        <v>mailto:info@oxni.ch?subject=Anfrage TB-180-100-S2-P0</v>
      </c>
    </row>
    <row r="539" spans="2:36" x14ac:dyDescent="0.2">
      <c r="B539" s="78" t="str">
        <f t="shared" si="24"/>
        <v/>
      </c>
      <c r="C539" s="19" t="s">
        <v>54</v>
      </c>
      <c r="D539" s="19" t="s">
        <v>840</v>
      </c>
      <c r="E539" s="19">
        <v>180</v>
      </c>
      <c r="F539" s="19" t="s">
        <v>55</v>
      </c>
      <c r="G539" s="19">
        <v>100</v>
      </c>
      <c r="H539" s="19">
        <v>5</v>
      </c>
      <c r="I539" s="19">
        <v>145</v>
      </c>
      <c r="J539" s="19">
        <v>94</v>
      </c>
      <c r="K539" s="19">
        <v>910</v>
      </c>
      <c r="L539" s="19">
        <v>2730</v>
      </c>
      <c r="M539" s="19" t="s">
        <v>95</v>
      </c>
      <c r="N539" s="19">
        <v>3000</v>
      </c>
      <c r="O539" s="19">
        <v>6000</v>
      </c>
      <c r="P539" s="19">
        <v>14500</v>
      </c>
      <c r="Q539" s="19" t="s">
        <v>57</v>
      </c>
      <c r="R539" s="19">
        <v>7250</v>
      </c>
      <c r="S539" s="19">
        <v>20000</v>
      </c>
      <c r="T539" s="19">
        <v>7.03</v>
      </c>
      <c r="U539" s="19">
        <v>34</v>
      </c>
      <c r="V539" s="19">
        <v>0.24</v>
      </c>
      <c r="W539" s="19">
        <v>66</v>
      </c>
      <c r="X539" s="93">
        <v>2090</v>
      </c>
      <c r="Y539">
        <f t="shared" si="25"/>
        <v>30</v>
      </c>
      <c r="Z539" t="b">
        <f>IF(N539/G539&gt;=Auswahlhilfe!$C$8,TRUE,FALSE)</f>
        <v>1</v>
      </c>
      <c r="AA539" t="b">
        <f>IF(K539&gt;Auswahlhilfe!$C$7,TRUE,FALSE)</f>
        <v>1</v>
      </c>
      <c r="AB539" t="b">
        <f>IF(Auswahlhilfe!$C$17=F539,TRUE,FALSE)</f>
        <v>0</v>
      </c>
      <c r="AC539" t="b">
        <f>IFERROR(IF(FIND("P2",PGOptionList!D539)&gt;0,TRUE),FALSE)</f>
        <v>0</v>
      </c>
      <c r="AD539" t="b">
        <f>IFERROR(IF(FIND("P1",PGOptionList!D539)&gt;0,TRUE),FALSE)</f>
        <v>1</v>
      </c>
      <c r="AE539" t="b">
        <f>IFERROR(IF(FIND("P0",PGOptionList!D539)&gt;0,TRUE),FALSE)</f>
        <v>0</v>
      </c>
      <c r="AF539" t="b">
        <f>IF(AND(Z539,AA539,AB539,AC539,IF(C539=Auswahlhilfe!$L$7,TRUE,FALSE)),D539,FALSE)</f>
        <v>0</v>
      </c>
      <c r="AG539" t="b">
        <f>IF(AND(Z539,AA539,AB539,AD539,IF(C539=Auswahlhilfe!$L$17,TRUE,FALSE)),D539,FALSE)</f>
        <v>0</v>
      </c>
      <c r="AH539" t="b">
        <f>IF(AND(Z539,AA539,AB539,AE539,IF(C539=Auswahlhilfe!$L$17,TRUE,FALSE)),D539,FALSE)</f>
        <v>0</v>
      </c>
      <c r="AI539" t="s">
        <v>4817</v>
      </c>
      <c r="AJ539" s="90" t="str">
        <f t="shared" si="26"/>
        <v>mailto:info@oxni.ch?subject=Anfrage TB-180-100-S1-P1</v>
      </c>
    </row>
    <row r="540" spans="2:36" x14ac:dyDescent="0.2">
      <c r="B540" s="78" t="str">
        <f t="shared" si="24"/>
        <v/>
      </c>
      <c r="C540" s="19" t="s">
        <v>54</v>
      </c>
      <c r="D540" s="19" t="s">
        <v>841</v>
      </c>
      <c r="E540" s="19">
        <v>180</v>
      </c>
      <c r="F540" s="19" t="s">
        <v>58</v>
      </c>
      <c r="G540" s="19">
        <v>100</v>
      </c>
      <c r="H540" s="19">
        <v>5</v>
      </c>
      <c r="I540" s="19">
        <v>145</v>
      </c>
      <c r="J540" s="19">
        <v>94</v>
      </c>
      <c r="K540" s="19">
        <v>910</v>
      </c>
      <c r="L540" s="19">
        <v>2730</v>
      </c>
      <c r="M540" s="19" t="s">
        <v>95</v>
      </c>
      <c r="N540" s="19">
        <v>3000</v>
      </c>
      <c r="O540" s="19">
        <v>6000</v>
      </c>
      <c r="P540" s="19">
        <v>14500</v>
      </c>
      <c r="Q540" s="19" t="s">
        <v>57</v>
      </c>
      <c r="R540" s="19">
        <v>7250</v>
      </c>
      <c r="S540" s="19">
        <v>20000</v>
      </c>
      <c r="T540" s="19">
        <v>7.03</v>
      </c>
      <c r="U540" s="19">
        <v>34</v>
      </c>
      <c r="V540" s="19">
        <v>0.24</v>
      </c>
      <c r="W540" s="19">
        <v>66</v>
      </c>
      <c r="X540" s="93">
        <v>2090</v>
      </c>
      <c r="Y540">
        <f t="shared" si="25"/>
        <v>30</v>
      </c>
      <c r="Z540" t="b">
        <f>IF(N540/G540&gt;=Auswahlhilfe!$C$8,TRUE,FALSE)</f>
        <v>1</v>
      </c>
      <c r="AA540" t="b">
        <f>IF(K540&gt;Auswahlhilfe!$C$7,TRUE,FALSE)</f>
        <v>1</v>
      </c>
      <c r="AB540" t="b">
        <f>IF(Auswahlhilfe!$C$17=F540,TRUE,FALSE)</f>
        <v>1</v>
      </c>
      <c r="AC540" t="b">
        <f>IFERROR(IF(FIND("P2",PGOptionList!D540)&gt;0,TRUE),FALSE)</f>
        <v>0</v>
      </c>
      <c r="AD540" t="b">
        <f>IFERROR(IF(FIND("P1",PGOptionList!D540)&gt;0,TRUE),FALSE)</f>
        <v>1</v>
      </c>
      <c r="AE540" t="b">
        <f>IFERROR(IF(FIND("P0",PGOptionList!D540)&gt;0,TRUE),FALSE)</f>
        <v>0</v>
      </c>
      <c r="AF540" t="b">
        <f>IF(AND(Z540,AA540,AB540,AC540,IF(C540=Auswahlhilfe!$L$7,TRUE,FALSE)),D540,FALSE)</f>
        <v>0</v>
      </c>
      <c r="AG540" t="b">
        <f>IF(AND(Z540,AA540,AB540,AD540,IF(C540=Auswahlhilfe!$L$17,TRUE,FALSE)),D540,FALSE)</f>
        <v>0</v>
      </c>
      <c r="AH540" t="b">
        <f>IF(AND(Z540,AA540,AB540,AE540,IF(C540=Auswahlhilfe!$L$17,TRUE,FALSE)),D540,FALSE)</f>
        <v>0</v>
      </c>
      <c r="AI540" t="s">
        <v>4818</v>
      </c>
      <c r="AJ540" s="90" t="str">
        <f t="shared" si="26"/>
        <v>https://shop.oxni.ch/de/shop/motoren/planetengetriebe/tb-180-100-s2-p1</v>
      </c>
    </row>
    <row r="541" spans="2:36" x14ac:dyDescent="0.2">
      <c r="B541" s="78" t="str">
        <f t="shared" si="24"/>
        <v/>
      </c>
      <c r="C541" s="19" t="s">
        <v>54</v>
      </c>
      <c r="D541" s="19" t="s">
        <v>842</v>
      </c>
      <c r="E541" s="19">
        <v>180</v>
      </c>
      <c r="F541" s="19" t="s">
        <v>55</v>
      </c>
      <c r="G541" s="19">
        <v>100</v>
      </c>
      <c r="H541" s="19">
        <v>7</v>
      </c>
      <c r="I541" s="19">
        <v>145</v>
      </c>
      <c r="J541" s="19">
        <v>94</v>
      </c>
      <c r="K541" s="19">
        <v>910</v>
      </c>
      <c r="L541" s="19">
        <v>2730</v>
      </c>
      <c r="M541" s="19" t="s">
        <v>95</v>
      </c>
      <c r="N541" s="19">
        <v>3000</v>
      </c>
      <c r="O541" s="19">
        <v>6000</v>
      </c>
      <c r="P541" s="19">
        <v>14500</v>
      </c>
      <c r="Q541" s="19" t="s">
        <v>57</v>
      </c>
      <c r="R541" s="19">
        <v>7250</v>
      </c>
      <c r="S541" s="19">
        <v>20000</v>
      </c>
      <c r="T541" s="19">
        <v>7.03</v>
      </c>
      <c r="U541" s="19">
        <v>34</v>
      </c>
      <c r="V541" s="19">
        <v>0.24</v>
      </c>
      <c r="W541" s="19">
        <v>66</v>
      </c>
      <c r="X541" s="93">
        <v>1870</v>
      </c>
      <c r="Y541">
        <f t="shared" si="25"/>
        <v>30</v>
      </c>
      <c r="Z541" t="b">
        <f>IF(N541/G541&gt;=Auswahlhilfe!$C$8,TRUE,FALSE)</f>
        <v>1</v>
      </c>
      <c r="AA541" t="b">
        <f>IF(K541&gt;Auswahlhilfe!$C$7,TRUE,FALSE)</f>
        <v>1</v>
      </c>
      <c r="AB541" t="b">
        <f>IF(Auswahlhilfe!$C$17=F541,TRUE,FALSE)</f>
        <v>0</v>
      </c>
      <c r="AC541" t="b">
        <f>IFERROR(IF(FIND("P2",PGOptionList!D541)&gt;0,TRUE),FALSE)</f>
        <v>1</v>
      </c>
      <c r="AD541" t="b">
        <f>IFERROR(IF(FIND("P1",PGOptionList!D541)&gt;0,TRUE),FALSE)</f>
        <v>0</v>
      </c>
      <c r="AE541" t="b">
        <f>IFERROR(IF(FIND("P0",PGOptionList!D541)&gt;0,TRUE),FALSE)</f>
        <v>0</v>
      </c>
      <c r="AF541" t="b">
        <f>IF(AND(Z541,AA541,AB541,AC541,IF(C541=Auswahlhilfe!$L$7,TRUE,FALSE)),D541,FALSE)</f>
        <v>0</v>
      </c>
      <c r="AG541" t="b">
        <f>IF(AND(Z541,AA541,AB541,AD541,IF(C541=Auswahlhilfe!$L$17,TRUE,FALSE)),D541,FALSE)</f>
        <v>0</v>
      </c>
      <c r="AH541" t="b">
        <f>IF(AND(Z541,AA541,AB541,AE541,IF(C541=Auswahlhilfe!$L$17,TRUE,FALSE)),D541,FALSE)</f>
        <v>0</v>
      </c>
      <c r="AI541" t="s">
        <v>4817</v>
      </c>
      <c r="AJ541" s="90" t="str">
        <f t="shared" si="26"/>
        <v>mailto:info@oxni.ch?subject=Anfrage TB-180-100-S1-P2</v>
      </c>
    </row>
    <row r="542" spans="2:36" x14ac:dyDescent="0.2">
      <c r="B542" s="78" t="str">
        <f t="shared" si="24"/>
        <v/>
      </c>
      <c r="C542" s="19" t="s">
        <v>54</v>
      </c>
      <c r="D542" s="19" t="s">
        <v>843</v>
      </c>
      <c r="E542" s="19">
        <v>180</v>
      </c>
      <c r="F542" s="19" t="s">
        <v>58</v>
      </c>
      <c r="G542" s="19">
        <v>100</v>
      </c>
      <c r="H542" s="19">
        <v>7</v>
      </c>
      <c r="I542" s="19">
        <v>145</v>
      </c>
      <c r="J542" s="19">
        <v>94</v>
      </c>
      <c r="K542" s="19">
        <v>910</v>
      </c>
      <c r="L542" s="19">
        <v>2730</v>
      </c>
      <c r="M542" s="19" t="s">
        <v>95</v>
      </c>
      <c r="N542" s="19">
        <v>3000</v>
      </c>
      <c r="O542" s="19">
        <v>6000</v>
      </c>
      <c r="P542" s="19">
        <v>14500</v>
      </c>
      <c r="Q542" s="19" t="s">
        <v>57</v>
      </c>
      <c r="R542" s="19">
        <v>7250</v>
      </c>
      <c r="S542" s="19">
        <v>20000</v>
      </c>
      <c r="T542" s="19">
        <v>7.03</v>
      </c>
      <c r="U542" s="19">
        <v>34</v>
      </c>
      <c r="V542" s="19">
        <v>0.24</v>
      </c>
      <c r="W542" s="19">
        <v>66</v>
      </c>
      <c r="X542" s="93">
        <v>1870</v>
      </c>
      <c r="Y542">
        <f t="shared" si="25"/>
        <v>30</v>
      </c>
      <c r="Z542" t="b">
        <f>IF(N542/G542&gt;=Auswahlhilfe!$C$8,TRUE,FALSE)</f>
        <v>1</v>
      </c>
      <c r="AA542" t="b">
        <f>IF(K542&gt;Auswahlhilfe!$C$7,TRUE,FALSE)</f>
        <v>1</v>
      </c>
      <c r="AB542" t="b">
        <f>IF(Auswahlhilfe!$C$17=F542,TRUE,FALSE)</f>
        <v>1</v>
      </c>
      <c r="AC542" t="b">
        <f>IFERROR(IF(FIND("P2",PGOptionList!D542)&gt;0,TRUE),FALSE)</f>
        <v>1</v>
      </c>
      <c r="AD542" t="b">
        <f>IFERROR(IF(FIND("P1",PGOptionList!D542)&gt;0,TRUE),FALSE)</f>
        <v>0</v>
      </c>
      <c r="AE542" t="b">
        <f>IFERROR(IF(FIND("P0",PGOptionList!D542)&gt;0,TRUE),FALSE)</f>
        <v>0</v>
      </c>
      <c r="AF542" t="b">
        <f>IF(AND(Z542,AA542,AB542,AC542,IF(C542=Auswahlhilfe!$L$7,TRUE,FALSE)),D542,FALSE)</f>
        <v>0</v>
      </c>
      <c r="AG542" t="b">
        <f>IF(AND(Z542,AA542,AB542,AD542,IF(C542=Auswahlhilfe!$L$17,TRUE,FALSE)),D542,FALSE)</f>
        <v>0</v>
      </c>
      <c r="AH542" t="b">
        <f>IF(AND(Z542,AA542,AB542,AE542,IF(C542=Auswahlhilfe!$L$17,TRUE,FALSE)),D542,FALSE)</f>
        <v>0</v>
      </c>
      <c r="AI542" t="s">
        <v>4818</v>
      </c>
      <c r="AJ542" s="90" t="str">
        <f t="shared" si="26"/>
        <v>https://shop.oxni.ch/de/shop/motoren/planetengetriebe/tb-180-100-s2-p2</v>
      </c>
    </row>
    <row r="543" spans="2:36" x14ac:dyDescent="0.2">
      <c r="B543" s="78" t="str">
        <f t="shared" si="24"/>
        <v/>
      </c>
      <c r="C543" s="19" t="s">
        <v>54</v>
      </c>
      <c r="D543" s="19" t="s">
        <v>844</v>
      </c>
      <c r="E543" s="19">
        <v>180</v>
      </c>
      <c r="F543" s="19" t="s">
        <v>55</v>
      </c>
      <c r="G543" s="19">
        <v>80</v>
      </c>
      <c r="H543" s="19">
        <v>3</v>
      </c>
      <c r="I543" s="19">
        <v>145</v>
      </c>
      <c r="J543" s="19">
        <v>94</v>
      </c>
      <c r="K543" s="19">
        <v>1000</v>
      </c>
      <c r="L543" s="19">
        <v>3000</v>
      </c>
      <c r="M543" s="19" t="s">
        <v>94</v>
      </c>
      <c r="N543" s="19">
        <v>3000</v>
      </c>
      <c r="O543" s="19">
        <v>6000</v>
      </c>
      <c r="P543" s="19">
        <v>14500</v>
      </c>
      <c r="Q543" s="19" t="s">
        <v>57</v>
      </c>
      <c r="R543" s="19">
        <v>7250</v>
      </c>
      <c r="S543" s="19">
        <v>20000</v>
      </c>
      <c r="T543" s="19">
        <v>7.03</v>
      </c>
      <c r="U543" s="19">
        <v>34</v>
      </c>
      <c r="V543" s="19">
        <v>0.24</v>
      </c>
      <c r="W543" s="19">
        <v>66</v>
      </c>
      <c r="X543" s="93"/>
      <c r="Y543">
        <f t="shared" si="25"/>
        <v>37.5</v>
      </c>
      <c r="Z543" t="b">
        <f>IF(N543/G543&gt;=Auswahlhilfe!$C$8,TRUE,FALSE)</f>
        <v>1</v>
      </c>
      <c r="AA543" t="b">
        <f>IF(K543&gt;Auswahlhilfe!$C$7,TRUE,FALSE)</f>
        <v>1</v>
      </c>
      <c r="AB543" t="b">
        <f>IF(Auswahlhilfe!$C$17=F543,TRUE,FALSE)</f>
        <v>0</v>
      </c>
      <c r="AC543" t="b">
        <f>IFERROR(IF(FIND("P2",PGOptionList!D543)&gt;0,TRUE),FALSE)</f>
        <v>0</v>
      </c>
      <c r="AD543" t="b">
        <f>IFERROR(IF(FIND("P1",PGOptionList!D543)&gt;0,TRUE),FALSE)</f>
        <v>0</v>
      </c>
      <c r="AE543" t="b">
        <f>IFERROR(IF(FIND("P0",PGOptionList!D543)&gt;0,TRUE),FALSE)</f>
        <v>1</v>
      </c>
      <c r="AF543" t="b">
        <f>IF(AND(Z543,AA543,AB543,AC543,IF(C543=Auswahlhilfe!$L$7,TRUE,FALSE)),D543,FALSE)</f>
        <v>0</v>
      </c>
      <c r="AG543" t="b">
        <f>IF(AND(Z543,AA543,AB543,AD543,IF(C543=Auswahlhilfe!$L$17,TRUE,FALSE)),D543,FALSE)</f>
        <v>0</v>
      </c>
      <c r="AH543" t="b">
        <f>IF(AND(Z543,AA543,AB543,AE543,IF(C543=Auswahlhilfe!$L$17,TRUE,FALSE)),D543,FALSE)</f>
        <v>0</v>
      </c>
      <c r="AI543" t="s">
        <v>4817</v>
      </c>
      <c r="AJ543" s="90" t="str">
        <f t="shared" si="26"/>
        <v>mailto:info@oxni.ch?subject=Anfrage TB-180-080-S1-P0</v>
      </c>
    </row>
    <row r="544" spans="2:36" x14ac:dyDescent="0.2">
      <c r="B544" s="78" t="str">
        <f t="shared" si="24"/>
        <v/>
      </c>
      <c r="C544" s="19" t="s">
        <v>54</v>
      </c>
      <c r="D544" s="19" t="s">
        <v>845</v>
      </c>
      <c r="E544" s="19">
        <v>180</v>
      </c>
      <c r="F544" s="19" t="s">
        <v>58</v>
      </c>
      <c r="G544" s="19">
        <v>80</v>
      </c>
      <c r="H544" s="19">
        <v>3</v>
      </c>
      <c r="I544" s="19">
        <v>145</v>
      </c>
      <c r="J544" s="19">
        <v>94</v>
      </c>
      <c r="K544" s="19">
        <v>1000</v>
      </c>
      <c r="L544" s="19">
        <v>3000</v>
      </c>
      <c r="M544" s="19" t="s">
        <v>94</v>
      </c>
      <c r="N544" s="19">
        <v>3000</v>
      </c>
      <c r="O544" s="19">
        <v>6000</v>
      </c>
      <c r="P544" s="19">
        <v>14500</v>
      </c>
      <c r="Q544" s="19" t="s">
        <v>57</v>
      </c>
      <c r="R544" s="19">
        <v>7250</v>
      </c>
      <c r="S544" s="19">
        <v>20000</v>
      </c>
      <c r="T544" s="19">
        <v>7.03</v>
      </c>
      <c r="U544" s="19">
        <v>34</v>
      </c>
      <c r="V544" s="19">
        <v>0.24</v>
      </c>
      <c r="W544" s="19">
        <v>66</v>
      </c>
      <c r="X544" s="93"/>
      <c r="Y544">
        <f t="shared" si="25"/>
        <v>37.5</v>
      </c>
      <c r="Z544" t="b">
        <f>IF(N544/G544&gt;=Auswahlhilfe!$C$8,TRUE,FALSE)</f>
        <v>1</v>
      </c>
      <c r="AA544" t="b">
        <f>IF(K544&gt;Auswahlhilfe!$C$7,TRUE,FALSE)</f>
        <v>1</v>
      </c>
      <c r="AB544" t="b">
        <f>IF(Auswahlhilfe!$C$17=F544,TRUE,FALSE)</f>
        <v>1</v>
      </c>
      <c r="AC544" t="b">
        <f>IFERROR(IF(FIND("P2",PGOptionList!D544)&gt;0,TRUE),FALSE)</f>
        <v>0</v>
      </c>
      <c r="AD544" t="b">
        <f>IFERROR(IF(FIND("P1",PGOptionList!D544)&gt;0,TRUE),FALSE)</f>
        <v>0</v>
      </c>
      <c r="AE544" t="b">
        <f>IFERROR(IF(FIND("P0",PGOptionList!D544)&gt;0,TRUE),FALSE)</f>
        <v>1</v>
      </c>
      <c r="AF544" t="b">
        <f>IF(AND(Z544,AA544,AB544,AC544,IF(C544=Auswahlhilfe!$L$7,TRUE,FALSE)),D544,FALSE)</f>
        <v>0</v>
      </c>
      <c r="AG544" t="b">
        <f>IF(AND(Z544,AA544,AB544,AD544,IF(C544=Auswahlhilfe!$L$17,TRUE,FALSE)),D544,FALSE)</f>
        <v>0</v>
      </c>
      <c r="AH544" t="b">
        <f>IF(AND(Z544,AA544,AB544,AE544,IF(C544=Auswahlhilfe!$L$17,TRUE,FALSE)),D544,FALSE)</f>
        <v>0</v>
      </c>
      <c r="AI544" t="s">
        <v>4817</v>
      </c>
      <c r="AJ544" s="90" t="str">
        <f t="shared" si="26"/>
        <v>mailto:info@oxni.ch?subject=Anfrage TB-180-080-S2-P0</v>
      </c>
    </row>
    <row r="545" spans="2:36" x14ac:dyDescent="0.2">
      <c r="B545" s="78" t="str">
        <f t="shared" si="24"/>
        <v/>
      </c>
      <c r="C545" s="19" t="s">
        <v>54</v>
      </c>
      <c r="D545" s="19" t="s">
        <v>846</v>
      </c>
      <c r="E545" s="19">
        <v>180</v>
      </c>
      <c r="F545" s="19" t="s">
        <v>55</v>
      </c>
      <c r="G545" s="19">
        <v>80</v>
      </c>
      <c r="H545" s="19">
        <v>5</v>
      </c>
      <c r="I545" s="19">
        <v>145</v>
      </c>
      <c r="J545" s="19">
        <v>94</v>
      </c>
      <c r="K545" s="19">
        <v>1000</v>
      </c>
      <c r="L545" s="19">
        <v>3000</v>
      </c>
      <c r="M545" s="19" t="s">
        <v>94</v>
      </c>
      <c r="N545" s="19">
        <v>3000</v>
      </c>
      <c r="O545" s="19">
        <v>6000</v>
      </c>
      <c r="P545" s="19">
        <v>14500</v>
      </c>
      <c r="Q545" s="19" t="s">
        <v>57</v>
      </c>
      <c r="R545" s="19">
        <v>7250</v>
      </c>
      <c r="S545" s="19">
        <v>20000</v>
      </c>
      <c r="T545" s="19">
        <v>7.03</v>
      </c>
      <c r="U545" s="19">
        <v>34</v>
      </c>
      <c r="V545" s="19">
        <v>0.24</v>
      </c>
      <c r="W545" s="19">
        <v>66</v>
      </c>
      <c r="X545" s="93">
        <v>2090</v>
      </c>
      <c r="Y545">
        <f t="shared" si="25"/>
        <v>37.5</v>
      </c>
      <c r="Z545" t="b">
        <f>IF(N545/G545&gt;=Auswahlhilfe!$C$8,TRUE,FALSE)</f>
        <v>1</v>
      </c>
      <c r="AA545" t="b">
        <f>IF(K545&gt;Auswahlhilfe!$C$7,TRUE,FALSE)</f>
        <v>1</v>
      </c>
      <c r="AB545" t="b">
        <f>IF(Auswahlhilfe!$C$17=F545,TRUE,FALSE)</f>
        <v>0</v>
      </c>
      <c r="AC545" t="b">
        <f>IFERROR(IF(FIND("P2",PGOptionList!D545)&gt;0,TRUE),FALSE)</f>
        <v>0</v>
      </c>
      <c r="AD545" t="b">
        <f>IFERROR(IF(FIND("P1",PGOptionList!D545)&gt;0,TRUE),FALSE)</f>
        <v>1</v>
      </c>
      <c r="AE545" t="b">
        <f>IFERROR(IF(FIND("P0",PGOptionList!D545)&gt;0,TRUE),FALSE)</f>
        <v>0</v>
      </c>
      <c r="AF545" t="b">
        <f>IF(AND(Z545,AA545,AB545,AC545,IF(C545=Auswahlhilfe!$L$7,TRUE,FALSE)),D545,FALSE)</f>
        <v>0</v>
      </c>
      <c r="AG545" t="b">
        <f>IF(AND(Z545,AA545,AB545,AD545,IF(C545=Auswahlhilfe!$L$17,TRUE,FALSE)),D545,FALSE)</f>
        <v>0</v>
      </c>
      <c r="AH545" t="b">
        <f>IF(AND(Z545,AA545,AB545,AE545,IF(C545=Auswahlhilfe!$L$17,TRUE,FALSE)),D545,FALSE)</f>
        <v>0</v>
      </c>
      <c r="AI545" t="s">
        <v>4817</v>
      </c>
      <c r="AJ545" s="90" t="str">
        <f t="shared" si="26"/>
        <v>mailto:info@oxni.ch?subject=Anfrage TB-180-080-S1-P1</v>
      </c>
    </row>
    <row r="546" spans="2:36" x14ac:dyDescent="0.2">
      <c r="B546" s="78" t="str">
        <f t="shared" si="24"/>
        <v/>
      </c>
      <c r="C546" s="19" t="s">
        <v>54</v>
      </c>
      <c r="D546" s="19" t="s">
        <v>847</v>
      </c>
      <c r="E546" s="19">
        <v>180</v>
      </c>
      <c r="F546" s="19" t="s">
        <v>58</v>
      </c>
      <c r="G546" s="19">
        <v>80</v>
      </c>
      <c r="H546" s="19">
        <v>5</v>
      </c>
      <c r="I546" s="19">
        <v>145</v>
      </c>
      <c r="J546" s="19">
        <v>94</v>
      </c>
      <c r="K546" s="19">
        <v>1000</v>
      </c>
      <c r="L546" s="19">
        <v>3000</v>
      </c>
      <c r="M546" s="19" t="s">
        <v>94</v>
      </c>
      <c r="N546" s="19">
        <v>3000</v>
      </c>
      <c r="O546" s="19">
        <v>6000</v>
      </c>
      <c r="P546" s="19">
        <v>14500</v>
      </c>
      <c r="Q546" s="19" t="s">
        <v>57</v>
      </c>
      <c r="R546" s="19">
        <v>7250</v>
      </c>
      <c r="S546" s="19">
        <v>20000</v>
      </c>
      <c r="T546" s="19">
        <v>7.03</v>
      </c>
      <c r="U546" s="19">
        <v>34</v>
      </c>
      <c r="V546" s="19">
        <v>0.24</v>
      </c>
      <c r="W546" s="19">
        <v>66</v>
      </c>
      <c r="X546" s="93">
        <v>2090</v>
      </c>
      <c r="Y546">
        <f t="shared" si="25"/>
        <v>37.5</v>
      </c>
      <c r="Z546" t="b">
        <f>IF(N546/G546&gt;=Auswahlhilfe!$C$8,TRUE,FALSE)</f>
        <v>1</v>
      </c>
      <c r="AA546" t="b">
        <f>IF(K546&gt;Auswahlhilfe!$C$7,TRUE,FALSE)</f>
        <v>1</v>
      </c>
      <c r="AB546" t="b">
        <f>IF(Auswahlhilfe!$C$17=F546,TRUE,FALSE)</f>
        <v>1</v>
      </c>
      <c r="AC546" t="b">
        <f>IFERROR(IF(FIND("P2",PGOptionList!D546)&gt;0,TRUE),FALSE)</f>
        <v>0</v>
      </c>
      <c r="AD546" t="b">
        <f>IFERROR(IF(FIND("P1",PGOptionList!D546)&gt;0,TRUE),FALSE)</f>
        <v>1</v>
      </c>
      <c r="AE546" t="b">
        <f>IFERROR(IF(FIND("P0",PGOptionList!D546)&gt;0,TRUE),FALSE)</f>
        <v>0</v>
      </c>
      <c r="AF546" t="b">
        <f>IF(AND(Z546,AA546,AB546,AC546,IF(C546=Auswahlhilfe!$L$7,TRUE,FALSE)),D546,FALSE)</f>
        <v>0</v>
      </c>
      <c r="AG546" t="b">
        <f>IF(AND(Z546,AA546,AB546,AD546,IF(C546=Auswahlhilfe!$L$17,TRUE,FALSE)),D546,FALSE)</f>
        <v>0</v>
      </c>
      <c r="AH546" t="b">
        <f>IF(AND(Z546,AA546,AB546,AE546,IF(C546=Auswahlhilfe!$L$17,TRUE,FALSE)),D546,FALSE)</f>
        <v>0</v>
      </c>
      <c r="AI546" t="s">
        <v>4818</v>
      </c>
      <c r="AJ546" s="90" t="str">
        <f t="shared" si="26"/>
        <v>https://shop.oxni.ch/de/shop/motoren/planetengetriebe/tb-180-080-s2-p1</v>
      </c>
    </row>
    <row r="547" spans="2:36" x14ac:dyDescent="0.2">
      <c r="B547" s="78" t="str">
        <f t="shared" si="24"/>
        <v/>
      </c>
      <c r="C547" s="19" t="s">
        <v>54</v>
      </c>
      <c r="D547" s="19" t="s">
        <v>848</v>
      </c>
      <c r="E547" s="19">
        <v>180</v>
      </c>
      <c r="F547" s="19" t="s">
        <v>55</v>
      </c>
      <c r="G547" s="19">
        <v>80</v>
      </c>
      <c r="H547" s="19">
        <v>7</v>
      </c>
      <c r="I547" s="19">
        <v>145</v>
      </c>
      <c r="J547" s="19">
        <v>94</v>
      </c>
      <c r="K547" s="19">
        <v>1000</v>
      </c>
      <c r="L547" s="19">
        <v>3000</v>
      </c>
      <c r="M547" s="19" t="s">
        <v>94</v>
      </c>
      <c r="N547" s="19">
        <v>3000</v>
      </c>
      <c r="O547" s="19">
        <v>6000</v>
      </c>
      <c r="P547" s="19">
        <v>14500</v>
      </c>
      <c r="Q547" s="19" t="s">
        <v>57</v>
      </c>
      <c r="R547" s="19">
        <v>7250</v>
      </c>
      <c r="S547" s="19">
        <v>20000</v>
      </c>
      <c r="T547" s="19">
        <v>7.03</v>
      </c>
      <c r="U547" s="19">
        <v>34</v>
      </c>
      <c r="V547" s="19">
        <v>0.24</v>
      </c>
      <c r="W547" s="19">
        <v>66</v>
      </c>
      <c r="X547" s="93">
        <v>1870</v>
      </c>
      <c r="Y547">
        <f t="shared" si="25"/>
        <v>37.5</v>
      </c>
      <c r="Z547" t="b">
        <f>IF(N547/G547&gt;=Auswahlhilfe!$C$8,TRUE,FALSE)</f>
        <v>1</v>
      </c>
      <c r="AA547" t="b">
        <f>IF(K547&gt;Auswahlhilfe!$C$7,TRUE,FALSE)</f>
        <v>1</v>
      </c>
      <c r="AB547" t="b">
        <f>IF(Auswahlhilfe!$C$17=F547,TRUE,FALSE)</f>
        <v>0</v>
      </c>
      <c r="AC547" t="b">
        <f>IFERROR(IF(FIND("P2",PGOptionList!D547)&gt;0,TRUE),FALSE)</f>
        <v>1</v>
      </c>
      <c r="AD547" t="b">
        <f>IFERROR(IF(FIND("P1",PGOptionList!D547)&gt;0,TRUE),FALSE)</f>
        <v>0</v>
      </c>
      <c r="AE547" t="b">
        <f>IFERROR(IF(FIND("P0",PGOptionList!D547)&gt;0,TRUE),FALSE)</f>
        <v>0</v>
      </c>
      <c r="AF547" t="b">
        <f>IF(AND(Z547,AA547,AB547,AC547,IF(C547=Auswahlhilfe!$L$7,TRUE,FALSE)),D547,FALSE)</f>
        <v>0</v>
      </c>
      <c r="AG547" t="b">
        <f>IF(AND(Z547,AA547,AB547,AD547,IF(C547=Auswahlhilfe!$L$17,TRUE,FALSE)),D547,FALSE)</f>
        <v>0</v>
      </c>
      <c r="AH547" t="b">
        <f>IF(AND(Z547,AA547,AB547,AE547,IF(C547=Auswahlhilfe!$L$17,TRUE,FALSE)),D547,FALSE)</f>
        <v>0</v>
      </c>
      <c r="AI547" t="s">
        <v>4817</v>
      </c>
      <c r="AJ547" s="90" t="str">
        <f t="shared" si="26"/>
        <v>mailto:info@oxni.ch?subject=Anfrage TB-180-080-S1-P2</v>
      </c>
    </row>
    <row r="548" spans="2:36" x14ac:dyDescent="0.2">
      <c r="B548" s="78" t="str">
        <f t="shared" si="24"/>
        <v/>
      </c>
      <c r="C548" s="19" t="s">
        <v>54</v>
      </c>
      <c r="D548" s="19" t="s">
        <v>849</v>
      </c>
      <c r="E548" s="19">
        <v>180</v>
      </c>
      <c r="F548" s="19" t="s">
        <v>58</v>
      </c>
      <c r="G548" s="19">
        <v>80</v>
      </c>
      <c r="H548" s="19">
        <v>7</v>
      </c>
      <c r="I548" s="19">
        <v>145</v>
      </c>
      <c r="J548" s="19">
        <v>94</v>
      </c>
      <c r="K548" s="19">
        <v>1000</v>
      </c>
      <c r="L548" s="19">
        <v>3000</v>
      </c>
      <c r="M548" s="19" t="s">
        <v>94</v>
      </c>
      <c r="N548" s="19">
        <v>3000</v>
      </c>
      <c r="O548" s="19">
        <v>6000</v>
      </c>
      <c r="P548" s="19">
        <v>14500</v>
      </c>
      <c r="Q548" s="19" t="s">
        <v>57</v>
      </c>
      <c r="R548" s="19">
        <v>7250</v>
      </c>
      <c r="S548" s="19">
        <v>20000</v>
      </c>
      <c r="T548" s="19">
        <v>7.03</v>
      </c>
      <c r="U548" s="19">
        <v>34</v>
      </c>
      <c r="V548" s="19">
        <v>0.24</v>
      </c>
      <c r="W548" s="19">
        <v>66</v>
      </c>
      <c r="X548" s="93">
        <v>1870</v>
      </c>
      <c r="Y548">
        <f t="shared" si="25"/>
        <v>37.5</v>
      </c>
      <c r="Z548" t="b">
        <f>IF(N548/G548&gt;=Auswahlhilfe!$C$8,TRUE,FALSE)</f>
        <v>1</v>
      </c>
      <c r="AA548" t="b">
        <f>IF(K548&gt;Auswahlhilfe!$C$7,TRUE,FALSE)</f>
        <v>1</v>
      </c>
      <c r="AB548" t="b">
        <f>IF(Auswahlhilfe!$C$17=F548,TRUE,FALSE)</f>
        <v>1</v>
      </c>
      <c r="AC548" t="b">
        <f>IFERROR(IF(FIND("P2",PGOptionList!D548)&gt;0,TRUE),FALSE)</f>
        <v>1</v>
      </c>
      <c r="AD548" t="b">
        <f>IFERROR(IF(FIND("P1",PGOptionList!D548)&gt;0,TRUE),FALSE)</f>
        <v>0</v>
      </c>
      <c r="AE548" t="b">
        <f>IFERROR(IF(FIND("P0",PGOptionList!D548)&gt;0,TRUE),FALSE)</f>
        <v>0</v>
      </c>
      <c r="AF548" t="b">
        <f>IF(AND(Z548,AA548,AB548,AC548,IF(C548=Auswahlhilfe!$L$7,TRUE,FALSE)),D548,FALSE)</f>
        <v>0</v>
      </c>
      <c r="AG548" t="b">
        <f>IF(AND(Z548,AA548,AB548,AD548,IF(C548=Auswahlhilfe!$L$17,TRUE,FALSE)),D548,FALSE)</f>
        <v>0</v>
      </c>
      <c r="AH548" t="b">
        <f>IF(AND(Z548,AA548,AB548,AE548,IF(C548=Auswahlhilfe!$L$17,TRUE,FALSE)),D548,FALSE)</f>
        <v>0</v>
      </c>
      <c r="AI548" t="s">
        <v>4818</v>
      </c>
      <c r="AJ548" s="90" t="str">
        <f t="shared" si="26"/>
        <v>https://shop.oxni.ch/de/shop/motoren/planetengetriebe/tb-180-080-s2-p2</v>
      </c>
    </row>
    <row r="549" spans="2:36" x14ac:dyDescent="0.2">
      <c r="B549" s="78" t="str">
        <f t="shared" si="24"/>
        <v/>
      </c>
      <c r="C549" s="19" t="s">
        <v>54</v>
      </c>
      <c r="D549" s="19" t="s">
        <v>850</v>
      </c>
      <c r="E549" s="19">
        <v>180</v>
      </c>
      <c r="F549" s="19" t="s">
        <v>55</v>
      </c>
      <c r="G549" s="19">
        <v>70</v>
      </c>
      <c r="H549" s="19">
        <v>3</v>
      </c>
      <c r="I549" s="19">
        <v>145</v>
      </c>
      <c r="J549" s="19">
        <v>94</v>
      </c>
      <c r="K549" s="19">
        <v>1100</v>
      </c>
      <c r="L549" s="19">
        <v>3300</v>
      </c>
      <c r="M549" s="19" t="s">
        <v>93</v>
      </c>
      <c r="N549" s="19">
        <v>3000</v>
      </c>
      <c r="O549" s="19">
        <v>6000</v>
      </c>
      <c r="P549" s="19">
        <v>14500</v>
      </c>
      <c r="Q549" s="19" t="s">
        <v>57</v>
      </c>
      <c r="R549" s="19">
        <v>7250</v>
      </c>
      <c r="S549" s="19">
        <v>20000</v>
      </c>
      <c r="T549" s="19">
        <v>7.03</v>
      </c>
      <c r="U549" s="19">
        <v>34</v>
      </c>
      <c r="V549" s="19">
        <v>0.24</v>
      </c>
      <c r="W549" s="19">
        <v>66</v>
      </c>
      <c r="X549" s="93"/>
      <c r="Y549">
        <f t="shared" si="25"/>
        <v>42.857142857142854</v>
      </c>
      <c r="Z549" t="b">
        <f>IF(N549/G549&gt;=Auswahlhilfe!$C$8,TRUE,FALSE)</f>
        <v>1</v>
      </c>
      <c r="AA549" t="b">
        <f>IF(K549&gt;Auswahlhilfe!$C$7,TRUE,FALSE)</f>
        <v>1</v>
      </c>
      <c r="AB549" t="b">
        <f>IF(Auswahlhilfe!$C$17=F549,TRUE,FALSE)</f>
        <v>0</v>
      </c>
      <c r="AC549" t="b">
        <f>IFERROR(IF(FIND("P2",PGOptionList!D549)&gt;0,TRUE),FALSE)</f>
        <v>0</v>
      </c>
      <c r="AD549" t="b">
        <f>IFERROR(IF(FIND("P1",PGOptionList!D549)&gt;0,TRUE),FALSE)</f>
        <v>0</v>
      </c>
      <c r="AE549" t="b">
        <f>IFERROR(IF(FIND("P0",PGOptionList!D549)&gt;0,TRUE),FALSE)</f>
        <v>1</v>
      </c>
      <c r="AF549" t="b">
        <f>IF(AND(Z549,AA549,AB549,AC549,IF(C549=Auswahlhilfe!$L$7,TRUE,FALSE)),D549,FALSE)</f>
        <v>0</v>
      </c>
      <c r="AG549" t="b">
        <f>IF(AND(Z549,AA549,AB549,AD549,IF(C549=Auswahlhilfe!$L$17,TRUE,FALSE)),D549,FALSE)</f>
        <v>0</v>
      </c>
      <c r="AH549" t="b">
        <f>IF(AND(Z549,AA549,AB549,AE549,IF(C549=Auswahlhilfe!$L$17,TRUE,FALSE)),D549,FALSE)</f>
        <v>0</v>
      </c>
      <c r="AI549" t="s">
        <v>4817</v>
      </c>
      <c r="AJ549" s="90" t="str">
        <f t="shared" si="26"/>
        <v>mailto:info@oxni.ch?subject=Anfrage TB-180-070-S1-P0</v>
      </c>
    </row>
    <row r="550" spans="2:36" x14ac:dyDescent="0.2">
      <c r="B550" s="78" t="str">
        <f t="shared" si="24"/>
        <v/>
      </c>
      <c r="C550" s="19" t="s">
        <v>54</v>
      </c>
      <c r="D550" s="19" t="s">
        <v>851</v>
      </c>
      <c r="E550" s="19">
        <v>180</v>
      </c>
      <c r="F550" s="19" t="s">
        <v>58</v>
      </c>
      <c r="G550" s="19">
        <v>70</v>
      </c>
      <c r="H550" s="19">
        <v>3</v>
      </c>
      <c r="I550" s="19">
        <v>145</v>
      </c>
      <c r="J550" s="19">
        <v>94</v>
      </c>
      <c r="K550" s="19">
        <v>1100</v>
      </c>
      <c r="L550" s="19">
        <v>3300</v>
      </c>
      <c r="M550" s="19" t="s">
        <v>93</v>
      </c>
      <c r="N550" s="19">
        <v>3000</v>
      </c>
      <c r="O550" s="19">
        <v>6000</v>
      </c>
      <c r="P550" s="19">
        <v>14500</v>
      </c>
      <c r="Q550" s="19" t="s">
        <v>57</v>
      </c>
      <c r="R550" s="19">
        <v>7250</v>
      </c>
      <c r="S550" s="19">
        <v>20000</v>
      </c>
      <c r="T550" s="19">
        <v>7.03</v>
      </c>
      <c r="U550" s="19">
        <v>34</v>
      </c>
      <c r="V550" s="19">
        <v>0.24</v>
      </c>
      <c r="W550" s="19">
        <v>66</v>
      </c>
      <c r="X550" s="93"/>
      <c r="Y550">
        <f t="shared" si="25"/>
        <v>42.857142857142854</v>
      </c>
      <c r="Z550" t="b">
        <f>IF(N550/G550&gt;=Auswahlhilfe!$C$8,TRUE,FALSE)</f>
        <v>1</v>
      </c>
      <c r="AA550" t="b">
        <f>IF(K550&gt;Auswahlhilfe!$C$7,TRUE,FALSE)</f>
        <v>1</v>
      </c>
      <c r="AB550" t="b">
        <f>IF(Auswahlhilfe!$C$17=F550,TRUE,FALSE)</f>
        <v>1</v>
      </c>
      <c r="AC550" t="b">
        <f>IFERROR(IF(FIND("P2",PGOptionList!D550)&gt;0,TRUE),FALSE)</f>
        <v>0</v>
      </c>
      <c r="AD550" t="b">
        <f>IFERROR(IF(FIND("P1",PGOptionList!D550)&gt;0,TRUE),FALSE)</f>
        <v>0</v>
      </c>
      <c r="AE550" t="b">
        <f>IFERROR(IF(FIND("P0",PGOptionList!D550)&gt;0,TRUE),FALSE)</f>
        <v>1</v>
      </c>
      <c r="AF550" t="b">
        <f>IF(AND(Z550,AA550,AB550,AC550,IF(C550=Auswahlhilfe!$L$7,TRUE,FALSE)),D550,FALSE)</f>
        <v>0</v>
      </c>
      <c r="AG550" t="b">
        <f>IF(AND(Z550,AA550,AB550,AD550,IF(C550=Auswahlhilfe!$L$17,TRUE,FALSE)),D550,FALSE)</f>
        <v>0</v>
      </c>
      <c r="AH550" t="b">
        <f>IF(AND(Z550,AA550,AB550,AE550,IF(C550=Auswahlhilfe!$L$17,TRUE,FALSE)),D550,FALSE)</f>
        <v>0</v>
      </c>
      <c r="AI550" t="s">
        <v>4817</v>
      </c>
      <c r="AJ550" s="90" t="str">
        <f t="shared" si="26"/>
        <v>mailto:info@oxni.ch?subject=Anfrage TB-180-070-S2-P0</v>
      </c>
    </row>
    <row r="551" spans="2:36" x14ac:dyDescent="0.2">
      <c r="B551" s="78" t="str">
        <f t="shared" si="24"/>
        <v/>
      </c>
      <c r="C551" s="19" t="s">
        <v>54</v>
      </c>
      <c r="D551" s="19" t="s">
        <v>852</v>
      </c>
      <c r="E551" s="19">
        <v>180</v>
      </c>
      <c r="F551" s="19" t="s">
        <v>55</v>
      </c>
      <c r="G551" s="19">
        <v>70</v>
      </c>
      <c r="H551" s="19">
        <v>5</v>
      </c>
      <c r="I551" s="19">
        <v>145</v>
      </c>
      <c r="J551" s="19">
        <v>94</v>
      </c>
      <c r="K551" s="19">
        <v>1100</v>
      </c>
      <c r="L551" s="19">
        <v>3300</v>
      </c>
      <c r="M551" s="19" t="s">
        <v>93</v>
      </c>
      <c r="N551" s="19">
        <v>3000</v>
      </c>
      <c r="O551" s="19">
        <v>6000</v>
      </c>
      <c r="P551" s="19">
        <v>14500</v>
      </c>
      <c r="Q551" s="19" t="s">
        <v>57</v>
      </c>
      <c r="R551" s="19">
        <v>7250</v>
      </c>
      <c r="S551" s="19">
        <v>20000</v>
      </c>
      <c r="T551" s="19">
        <v>7.03</v>
      </c>
      <c r="U551" s="19">
        <v>34</v>
      </c>
      <c r="V551" s="19">
        <v>0.24</v>
      </c>
      <c r="W551" s="19">
        <v>66</v>
      </c>
      <c r="X551" s="93">
        <v>2090</v>
      </c>
      <c r="Y551">
        <f t="shared" si="25"/>
        <v>42.857142857142854</v>
      </c>
      <c r="Z551" t="b">
        <f>IF(N551/G551&gt;=Auswahlhilfe!$C$8,TRUE,FALSE)</f>
        <v>1</v>
      </c>
      <c r="AA551" t="b">
        <f>IF(K551&gt;Auswahlhilfe!$C$7,TRUE,FALSE)</f>
        <v>1</v>
      </c>
      <c r="AB551" t="b">
        <f>IF(Auswahlhilfe!$C$17=F551,TRUE,FALSE)</f>
        <v>0</v>
      </c>
      <c r="AC551" t="b">
        <f>IFERROR(IF(FIND("P2",PGOptionList!D551)&gt;0,TRUE),FALSE)</f>
        <v>0</v>
      </c>
      <c r="AD551" t="b">
        <f>IFERROR(IF(FIND("P1",PGOptionList!D551)&gt;0,TRUE),FALSE)</f>
        <v>1</v>
      </c>
      <c r="AE551" t="b">
        <f>IFERROR(IF(FIND("P0",PGOptionList!D551)&gt;0,TRUE),FALSE)</f>
        <v>0</v>
      </c>
      <c r="AF551" t="b">
        <f>IF(AND(Z551,AA551,AB551,AC551,IF(C551=Auswahlhilfe!$L$7,TRUE,FALSE)),D551,FALSE)</f>
        <v>0</v>
      </c>
      <c r="AG551" t="b">
        <f>IF(AND(Z551,AA551,AB551,AD551,IF(C551=Auswahlhilfe!$L$17,TRUE,FALSE)),D551,FALSE)</f>
        <v>0</v>
      </c>
      <c r="AH551" t="b">
        <f>IF(AND(Z551,AA551,AB551,AE551,IF(C551=Auswahlhilfe!$L$17,TRUE,FALSE)),D551,FALSE)</f>
        <v>0</v>
      </c>
      <c r="AI551" t="s">
        <v>4817</v>
      </c>
      <c r="AJ551" s="90" t="str">
        <f t="shared" si="26"/>
        <v>mailto:info@oxni.ch?subject=Anfrage TB-180-070-S1-P1</v>
      </c>
    </row>
    <row r="552" spans="2:36" x14ac:dyDescent="0.2">
      <c r="B552" s="78" t="str">
        <f t="shared" si="24"/>
        <v/>
      </c>
      <c r="C552" s="19" t="s">
        <v>54</v>
      </c>
      <c r="D552" s="19" t="s">
        <v>853</v>
      </c>
      <c r="E552" s="19">
        <v>180</v>
      </c>
      <c r="F552" s="19" t="s">
        <v>58</v>
      </c>
      <c r="G552" s="19">
        <v>70</v>
      </c>
      <c r="H552" s="19">
        <v>5</v>
      </c>
      <c r="I552" s="19">
        <v>145</v>
      </c>
      <c r="J552" s="19">
        <v>94</v>
      </c>
      <c r="K552" s="19">
        <v>1100</v>
      </c>
      <c r="L552" s="19">
        <v>3300</v>
      </c>
      <c r="M552" s="19" t="s">
        <v>93</v>
      </c>
      <c r="N552" s="19">
        <v>3000</v>
      </c>
      <c r="O552" s="19">
        <v>6000</v>
      </c>
      <c r="P552" s="19">
        <v>14500</v>
      </c>
      <c r="Q552" s="19" t="s">
        <v>57</v>
      </c>
      <c r="R552" s="19">
        <v>7250</v>
      </c>
      <c r="S552" s="19">
        <v>20000</v>
      </c>
      <c r="T552" s="19">
        <v>7.03</v>
      </c>
      <c r="U552" s="19">
        <v>34</v>
      </c>
      <c r="V552" s="19">
        <v>0.24</v>
      </c>
      <c r="W552" s="19">
        <v>66</v>
      </c>
      <c r="X552" s="93">
        <v>2090</v>
      </c>
      <c r="Y552">
        <f t="shared" si="25"/>
        <v>42.857142857142854</v>
      </c>
      <c r="Z552" t="b">
        <f>IF(N552/G552&gt;=Auswahlhilfe!$C$8,TRUE,FALSE)</f>
        <v>1</v>
      </c>
      <c r="AA552" t="b">
        <f>IF(K552&gt;Auswahlhilfe!$C$7,TRUE,FALSE)</f>
        <v>1</v>
      </c>
      <c r="AB552" t="b">
        <f>IF(Auswahlhilfe!$C$17=F552,TRUE,FALSE)</f>
        <v>1</v>
      </c>
      <c r="AC552" t="b">
        <f>IFERROR(IF(FIND("P2",PGOptionList!D552)&gt;0,TRUE),FALSE)</f>
        <v>0</v>
      </c>
      <c r="AD552" t="b">
        <f>IFERROR(IF(FIND("P1",PGOptionList!D552)&gt;0,TRUE),FALSE)</f>
        <v>1</v>
      </c>
      <c r="AE552" t="b">
        <f>IFERROR(IF(FIND("P0",PGOptionList!D552)&gt;0,TRUE),FALSE)</f>
        <v>0</v>
      </c>
      <c r="AF552" t="b">
        <f>IF(AND(Z552,AA552,AB552,AC552,IF(C552=Auswahlhilfe!$L$7,TRUE,FALSE)),D552,FALSE)</f>
        <v>0</v>
      </c>
      <c r="AG552" t="b">
        <f>IF(AND(Z552,AA552,AB552,AD552,IF(C552=Auswahlhilfe!$L$17,TRUE,FALSE)),D552,FALSE)</f>
        <v>0</v>
      </c>
      <c r="AH552" t="b">
        <f>IF(AND(Z552,AA552,AB552,AE552,IF(C552=Auswahlhilfe!$L$17,TRUE,FALSE)),D552,FALSE)</f>
        <v>0</v>
      </c>
      <c r="AI552" t="s">
        <v>4818</v>
      </c>
      <c r="AJ552" s="90" t="str">
        <f t="shared" si="26"/>
        <v>https://shop.oxni.ch/de/shop/motoren/planetengetriebe/tb-180-070-s2-p1</v>
      </c>
    </row>
    <row r="553" spans="2:36" x14ac:dyDescent="0.2">
      <c r="B553" s="78" t="str">
        <f t="shared" si="24"/>
        <v/>
      </c>
      <c r="C553" s="19" t="s">
        <v>54</v>
      </c>
      <c r="D553" s="19" t="s">
        <v>854</v>
      </c>
      <c r="E553" s="19">
        <v>180</v>
      </c>
      <c r="F553" s="19" t="s">
        <v>55</v>
      </c>
      <c r="G553" s="19">
        <v>70</v>
      </c>
      <c r="H553" s="19">
        <v>7</v>
      </c>
      <c r="I553" s="19">
        <v>145</v>
      </c>
      <c r="J553" s="19">
        <v>94</v>
      </c>
      <c r="K553" s="19">
        <v>1100</v>
      </c>
      <c r="L553" s="19">
        <v>3300</v>
      </c>
      <c r="M553" s="19" t="s">
        <v>93</v>
      </c>
      <c r="N553" s="19">
        <v>3000</v>
      </c>
      <c r="O553" s="19">
        <v>6000</v>
      </c>
      <c r="P553" s="19">
        <v>14500</v>
      </c>
      <c r="Q553" s="19" t="s">
        <v>57</v>
      </c>
      <c r="R553" s="19">
        <v>7250</v>
      </c>
      <c r="S553" s="19">
        <v>20000</v>
      </c>
      <c r="T553" s="19">
        <v>7.03</v>
      </c>
      <c r="U553" s="19">
        <v>34</v>
      </c>
      <c r="V553" s="19">
        <v>0.24</v>
      </c>
      <c r="W553" s="19">
        <v>66</v>
      </c>
      <c r="X553" s="93">
        <v>1870</v>
      </c>
      <c r="Y553">
        <f t="shared" si="25"/>
        <v>42.857142857142854</v>
      </c>
      <c r="Z553" t="b">
        <f>IF(N553/G553&gt;=Auswahlhilfe!$C$8,TRUE,FALSE)</f>
        <v>1</v>
      </c>
      <c r="AA553" t="b">
        <f>IF(K553&gt;Auswahlhilfe!$C$7,TRUE,FALSE)</f>
        <v>1</v>
      </c>
      <c r="AB553" t="b">
        <f>IF(Auswahlhilfe!$C$17=F553,TRUE,FALSE)</f>
        <v>0</v>
      </c>
      <c r="AC553" t="b">
        <f>IFERROR(IF(FIND("P2",PGOptionList!D553)&gt;0,TRUE),FALSE)</f>
        <v>1</v>
      </c>
      <c r="AD553" t="b">
        <f>IFERROR(IF(FIND("P1",PGOptionList!D553)&gt;0,TRUE),FALSE)</f>
        <v>0</v>
      </c>
      <c r="AE553" t="b">
        <f>IFERROR(IF(FIND("P0",PGOptionList!D553)&gt;0,TRUE),FALSE)</f>
        <v>0</v>
      </c>
      <c r="AF553" t="b">
        <f>IF(AND(Z553,AA553,AB553,AC553,IF(C553=Auswahlhilfe!$L$7,TRUE,FALSE)),D553,FALSE)</f>
        <v>0</v>
      </c>
      <c r="AG553" t="b">
        <f>IF(AND(Z553,AA553,AB553,AD553,IF(C553=Auswahlhilfe!$L$17,TRUE,FALSE)),D553,FALSE)</f>
        <v>0</v>
      </c>
      <c r="AH553" t="b">
        <f>IF(AND(Z553,AA553,AB553,AE553,IF(C553=Auswahlhilfe!$L$17,TRUE,FALSE)),D553,FALSE)</f>
        <v>0</v>
      </c>
      <c r="AI553" t="s">
        <v>4817</v>
      </c>
      <c r="AJ553" s="90" t="str">
        <f t="shared" si="26"/>
        <v>mailto:info@oxni.ch?subject=Anfrage TB-180-070-S1-P2</v>
      </c>
    </row>
    <row r="554" spans="2:36" x14ac:dyDescent="0.2">
      <c r="B554" s="78" t="str">
        <f t="shared" si="24"/>
        <v/>
      </c>
      <c r="C554" s="19" t="s">
        <v>54</v>
      </c>
      <c r="D554" s="19" t="s">
        <v>855</v>
      </c>
      <c r="E554" s="19">
        <v>180</v>
      </c>
      <c r="F554" s="19" t="s">
        <v>58</v>
      </c>
      <c r="G554" s="19">
        <v>70</v>
      </c>
      <c r="H554" s="19">
        <v>7</v>
      </c>
      <c r="I554" s="19">
        <v>145</v>
      </c>
      <c r="J554" s="19">
        <v>94</v>
      </c>
      <c r="K554" s="19">
        <v>1100</v>
      </c>
      <c r="L554" s="19">
        <v>3300</v>
      </c>
      <c r="M554" s="19" t="s">
        <v>93</v>
      </c>
      <c r="N554" s="19">
        <v>3000</v>
      </c>
      <c r="O554" s="19">
        <v>6000</v>
      </c>
      <c r="P554" s="19">
        <v>14500</v>
      </c>
      <c r="Q554" s="19" t="s">
        <v>57</v>
      </c>
      <c r="R554" s="19">
        <v>7250</v>
      </c>
      <c r="S554" s="19">
        <v>20000</v>
      </c>
      <c r="T554" s="19">
        <v>7.03</v>
      </c>
      <c r="U554" s="19">
        <v>34</v>
      </c>
      <c r="V554" s="19">
        <v>0.24</v>
      </c>
      <c r="W554" s="19">
        <v>66</v>
      </c>
      <c r="X554" s="93">
        <v>1870</v>
      </c>
      <c r="Y554">
        <f t="shared" si="25"/>
        <v>42.857142857142854</v>
      </c>
      <c r="Z554" t="b">
        <f>IF(N554/G554&gt;=Auswahlhilfe!$C$8,TRUE,FALSE)</f>
        <v>1</v>
      </c>
      <c r="AA554" t="b">
        <f>IF(K554&gt;Auswahlhilfe!$C$7,TRUE,FALSE)</f>
        <v>1</v>
      </c>
      <c r="AB554" t="b">
        <f>IF(Auswahlhilfe!$C$17=F554,TRUE,FALSE)</f>
        <v>1</v>
      </c>
      <c r="AC554" t="b">
        <f>IFERROR(IF(FIND("P2",PGOptionList!D554)&gt;0,TRUE),FALSE)</f>
        <v>1</v>
      </c>
      <c r="AD554" t="b">
        <f>IFERROR(IF(FIND("P1",PGOptionList!D554)&gt;0,TRUE),FALSE)</f>
        <v>0</v>
      </c>
      <c r="AE554" t="b">
        <f>IFERROR(IF(FIND("P0",PGOptionList!D554)&gt;0,TRUE),FALSE)</f>
        <v>0</v>
      </c>
      <c r="AF554" t="b">
        <f>IF(AND(Z554,AA554,AB554,AC554,IF(C554=Auswahlhilfe!$L$7,TRUE,FALSE)),D554,FALSE)</f>
        <v>0</v>
      </c>
      <c r="AG554" t="b">
        <f>IF(AND(Z554,AA554,AB554,AD554,IF(C554=Auswahlhilfe!$L$17,TRUE,FALSE)),D554,FALSE)</f>
        <v>0</v>
      </c>
      <c r="AH554" t="b">
        <f>IF(AND(Z554,AA554,AB554,AE554,IF(C554=Auswahlhilfe!$L$17,TRUE,FALSE)),D554,FALSE)</f>
        <v>0</v>
      </c>
      <c r="AI554" t="s">
        <v>4818</v>
      </c>
      <c r="AJ554" s="90" t="str">
        <f t="shared" si="26"/>
        <v>https://shop.oxni.ch/de/shop/motoren/planetengetriebe/tb-180-070-s2-p2</v>
      </c>
    </row>
    <row r="555" spans="2:36" x14ac:dyDescent="0.2">
      <c r="B555" s="78" t="str">
        <f t="shared" si="24"/>
        <v/>
      </c>
      <c r="C555" s="19" t="s">
        <v>54</v>
      </c>
      <c r="D555" s="19" t="s">
        <v>856</v>
      </c>
      <c r="E555" s="19">
        <v>180</v>
      </c>
      <c r="F555" s="19" t="s">
        <v>55</v>
      </c>
      <c r="G555" s="19">
        <v>60</v>
      </c>
      <c r="H555" s="19">
        <v>3</v>
      </c>
      <c r="I555" s="19">
        <v>145</v>
      </c>
      <c r="J555" s="19">
        <v>94</v>
      </c>
      <c r="K555" s="19">
        <v>1108</v>
      </c>
      <c r="L555" s="19">
        <v>3324</v>
      </c>
      <c r="M555" s="19" t="s">
        <v>92</v>
      </c>
      <c r="N555" s="19">
        <v>3000</v>
      </c>
      <c r="O555" s="19">
        <v>6000</v>
      </c>
      <c r="P555" s="19">
        <v>14500</v>
      </c>
      <c r="Q555" s="19" t="s">
        <v>57</v>
      </c>
      <c r="R555" s="19">
        <v>7250</v>
      </c>
      <c r="S555" s="19">
        <v>20000</v>
      </c>
      <c r="T555" s="19">
        <v>7.03</v>
      </c>
      <c r="U555" s="19">
        <v>34</v>
      </c>
      <c r="V555" s="19">
        <v>0.24</v>
      </c>
      <c r="W555" s="19">
        <v>66</v>
      </c>
      <c r="X555" s="93"/>
      <c r="Y555">
        <f t="shared" si="25"/>
        <v>50</v>
      </c>
      <c r="Z555" t="b">
        <f>IF(N555/G555&gt;=Auswahlhilfe!$C$8,TRUE,FALSE)</f>
        <v>1</v>
      </c>
      <c r="AA555" t="b">
        <f>IF(K555&gt;Auswahlhilfe!$C$7,TRUE,FALSE)</f>
        <v>1</v>
      </c>
      <c r="AB555" t="b">
        <f>IF(Auswahlhilfe!$C$17=F555,TRUE,FALSE)</f>
        <v>0</v>
      </c>
      <c r="AC555" t="b">
        <f>IFERROR(IF(FIND("P2",PGOptionList!D555)&gt;0,TRUE),FALSE)</f>
        <v>0</v>
      </c>
      <c r="AD555" t="b">
        <f>IFERROR(IF(FIND("P1",PGOptionList!D555)&gt;0,TRUE),FALSE)</f>
        <v>0</v>
      </c>
      <c r="AE555" t="b">
        <f>IFERROR(IF(FIND("P0",PGOptionList!D555)&gt;0,TRUE),FALSE)</f>
        <v>1</v>
      </c>
      <c r="AF555" t="b">
        <f>IF(AND(Z555,AA555,AB555,AC555,IF(C555=Auswahlhilfe!$L$7,TRUE,FALSE)),D555,FALSE)</f>
        <v>0</v>
      </c>
      <c r="AG555" t="b">
        <f>IF(AND(Z555,AA555,AB555,AD555,IF(C555=Auswahlhilfe!$L$17,TRUE,FALSE)),D555,FALSE)</f>
        <v>0</v>
      </c>
      <c r="AH555" t="b">
        <f>IF(AND(Z555,AA555,AB555,AE555,IF(C555=Auswahlhilfe!$L$17,TRUE,FALSE)),D555,FALSE)</f>
        <v>0</v>
      </c>
      <c r="AI555" t="s">
        <v>4817</v>
      </c>
      <c r="AJ555" s="90" t="str">
        <f t="shared" si="26"/>
        <v>mailto:info@oxni.ch?subject=Anfrage TB-180-060-S1-P0</v>
      </c>
    </row>
    <row r="556" spans="2:36" x14ac:dyDescent="0.2">
      <c r="B556" s="78" t="str">
        <f t="shared" si="24"/>
        <v/>
      </c>
      <c r="C556" s="19" t="s">
        <v>54</v>
      </c>
      <c r="D556" s="19" t="s">
        <v>857</v>
      </c>
      <c r="E556" s="19">
        <v>180</v>
      </c>
      <c r="F556" s="19" t="s">
        <v>58</v>
      </c>
      <c r="G556" s="19">
        <v>60</v>
      </c>
      <c r="H556" s="19">
        <v>3</v>
      </c>
      <c r="I556" s="19">
        <v>145</v>
      </c>
      <c r="J556" s="19">
        <v>94</v>
      </c>
      <c r="K556" s="19">
        <v>1108</v>
      </c>
      <c r="L556" s="19">
        <v>3324</v>
      </c>
      <c r="M556" s="19" t="s">
        <v>92</v>
      </c>
      <c r="N556" s="19">
        <v>3000</v>
      </c>
      <c r="O556" s="19">
        <v>6000</v>
      </c>
      <c r="P556" s="19">
        <v>14500</v>
      </c>
      <c r="Q556" s="19" t="s">
        <v>57</v>
      </c>
      <c r="R556" s="19">
        <v>7250</v>
      </c>
      <c r="S556" s="19">
        <v>20000</v>
      </c>
      <c r="T556" s="19">
        <v>7.03</v>
      </c>
      <c r="U556" s="19">
        <v>34</v>
      </c>
      <c r="V556" s="19">
        <v>0.24</v>
      </c>
      <c r="W556" s="19">
        <v>66</v>
      </c>
      <c r="X556" s="93"/>
      <c r="Y556">
        <f t="shared" si="25"/>
        <v>50</v>
      </c>
      <c r="Z556" t="b">
        <f>IF(N556/G556&gt;=Auswahlhilfe!$C$8,TRUE,FALSE)</f>
        <v>1</v>
      </c>
      <c r="AA556" t="b">
        <f>IF(K556&gt;Auswahlhilfe!$C$7,TRUE,FALSE)</f>
        <v>1</v>
      </c>
      <c r="AB556" t="b">
        <f>IF(Auswahlhilfe!$C$17=F556,TRUE,FALSE)</f>
        <v>1</v>
      </c>
      <c r="AC556" t="b">
        <f>IFERROR(IF(FIND("P2",PGOptionList!D556)&gt;0,TRUE),FALSE)</f>
        <v>0</v>
      </c>
      <c r="AD556" t="b">
        <f>IFERROR(IF(FIND("P1",PGOptionList!D556)&gt;0,TRUE),FALSE)</f>
        <v>0</v>
      </c>
      <c r="AE556" t="b">
        <f>IFERROR(IF(FIND("P0",PGOptionList!D556)&gt;0,TRUE),FALSE)</f>
        <v>1</v>
      </c>
      <c r="AF556" t="b">
        <f>IF(AND(Z556,AA556,AB556,AC556,IF(C556=Auswahlhilfe!$L$7,TRUE,FALSE)),D556,FALSE)</f>
        <v>0</v>
      </c>
      <c r="AG556" t="b">
        <f>IF(AND(Z556,AA556,AB556,AD556,IF(C556=Auswahlhilfe!$L$17,TRUE,FALSE)),D556,FALSE)</f>
        <v>0</v>
      </c>
      <c r="AH556" t="b">
        <f>IF(AND(Z556,AA556,AB556,AE556,IF(C556=Auswahlhilfe!$L$17,TRUE,FALSE)),D556,FALSE)</f>
        <v>0</v>
      </c>
      <c r="AI556" t="s">
        <v>4817</v>
      </c>
      <c r="AJ556" s="90" t="str">
        <f t="shared" si="26"/>
        <v>mailto:info@oxni.ch?subject=Anfrage TB-180-060-S2-P0</v>
      </c>
    </row>
    <row r="557" spans="2:36" x14ac:dyDescent="0.2">
      <c r="B557" s="78" t="str">
        <f t="shared" si="24"/>
        <v/>
      </c>
      <c r="C557" s="19" t="s">
        <v>54</v>
      </c>
      <c r="D557" s="19" t="s">
        <v>858</v>
      </c>
      <c r="E557" s="19">
        <v>180</v>
      </c>
      <c r="F557" s="19" t="s">
        <v>55</v>
      </c>
      <c r="G557" s="19">
        <v>60</v>
      </c>
      <c r="H557" s="19">
        <v>5</v>
      </c>
      <c r="I557" s="19">
        <v>145</v>
      </c>
      <c r="J557" s="19">
        <v>94</v>
      </c>
      <c r="K557" s="19">
        <v>1108</v>
      </c>
      <c r="L557" s="19">
        <v>3324</v>
      </c>
      <c r="M557" s="19" t="s">
        <v>92</v>
      </c>
      <c r="N557" s="19">
        <v>3000</v>
      </c>
      <c r="O557" s="19">
        <v>6000</v>
      </c>
      <c r="P557" s="19">
        <v>14500</v>
      </c>
      <c r="Q557" s="19" t="s">
        <v>57</v>
      </c>
      <c r="R557" s="19">
        <v>7250</v>
      </c>
      <c r="S557" s="19">
        <v>20000</v>
      </c>
      <c r="T557" s="19">
        <v>7.03</v>
      </c>
      <c r="U557" s="19">
        <v>34</v>
      </c>
      <c r="V557" s="19">
        <v>0.24</v>
      </c>
      <c r="W557" s="19">
        <v>66</v>
      </c>
      <c r="X557" s="93">
        <v>2090</v>
      </c>
      <c r="Y557">
        <f t="shared" si="25"/>
        <v>50</v>
      </c>
      <c r="Z557" t="b">
        <f>IF(N557/G557&gt;=Auswahlhilfe!$C$8,TRUE,FALSE)</f>
        <v>1</v>
      </c>
      <c r="AA557" t="b">
        <f>IF(K557&gt;Auswahlhilfe!$C$7,TRUE,FALSE)</f>
        <v>1</v>
      </c>
      <c r="AB557" t="b">
        <f>IF(Auswahlhilfe!$C$17=F557,TRUE,FALSE)</f>
        <v>0</v>
      </c>
      <c r="AC557" t="b">
        <f>IFERROR(IF(FIND("P2",PGOptionList!D557)&gt;0,TRUE),FALSE)</f>
        <v>0</v>
      </c>
      <c r="AD557" t="b">
        <f>IFERROR(IF(FIND("P1",PGOptionList!D557)&gt;0,TRUE),FALSE)</f>
        <v>1</v>
      </c>
      <c r="AE557" t="b">
        <f>IFERROR(IF(FIND("P0",PGOptionList!D557)&gt;0,TRUE),FALSE)</f>
        <v>0</v>
      </c>
      <c r="AF557" t="b">
        <f>IF(AND(Z557,AA557,AB557,AC557,IF(C557=Auswahlhilfe!$L$7,TRUE,FALSE)),D557,FALSE)</f>
        <v>0</v>
      </c>
      <c r="AG557" t="b">
        <f>IF(AND(Z557,AA557,AB557,AD557,IF(C557=Auswahlhilfe!$L$17,TRUE,FALSE)),D557,FALSE)</f>
        <v>0</v>
      </c>
      <c r="AH557" t="b">
        <f>IF(AND(Z557,AA557,AB557,AE557,IF(C557=Auswahlhilfe!$L$17,TRUE,FALSE)),D557,FALSE)</f>
        <v>0</v>
      </c>
      <c r="AI557" t="s">
        <v>4817</v>
      </c>
      <c r="AJ557" s="90" t="str">
        <f t="shared" si="26"/>
        <v>mailto:info@oxni.ch?subject=Anfrage TB-180-060-S1-P1</v>
      </c>
    </row>
    <row r="558" spans="2:36" x14ac:dyDescent="0.2">
      <c r="B558" s="78" t="str">
        <f t="shared" si="24"/>
        <v/>
      </c>
      <c r="C558" s="19" t="s">
        <v>54</v>
      </c>
      <c r="D558" s="19" t="s">
        <v>859</v>
      </c>
      <c r="E558" s="19">
        <v>180</v>
      </c>
      <c r="F558" s="19" t="s">
        <v>58</v>
      </c>
      <c r="G558" s="19">
        <v>60</v>
      </c>
      <c r="H558" s="19">
        <v>5</v>
      </c>
      <c r="I558" s="19">
        <v>145</v>
      </c>
      <c r="J558" s="19">
        <v>94</v>
      </c>
      <c r="K558" s="19">
        <v>1108</v>
      </c>
      <c r="L558" s="19">
        <v>3324</v>
      </c>
      <c r="M558" s="19" t="s">
        <v>92</v>
      </c>
      <c r="N558" s="19">
        <v>3000</v>
      </c>
      <c r="O558" s="19">
        <v>6000</v>
      </c>
      <c r="P558" s="19">
        <v>14500</v>
      </c>
      <c r="Q558" s="19" t="s">
        <v>57</v>
      </c>
      <c r="R558" s="19">
        <v>7250</v>
      </c>
      <c r="S558" s="19">
        <v>20000</v>
      </c>
      <c r="T558" s="19">
        <v>7.03</v>
      </c>
      <c r="U558" s="19">
        <v>34</v>
      </c>
      <c r="V558" s="19">
        <v>0.24</v>
      </c>
      <c r="W558" s="19">
        <v>66</v>
      </c>
      <c r="X558" s="93">
        <v>2090</v>
      </c>
      <c r="Y558">
        <f t="shared" si="25"/>
        <v>50</v>
      </c>
      <c r="Z558" t="b">
        <f>IF(N558/G558&gt;=Auswahlhilfe!$C$8,TRUE,FALSE)</f>
        <v>1</v>
      </c>
      <c r="AA558" t="b">
        <f>IF(K558&gt;Auswahlhilfe!$C$7,TRUE,FALSE)</f>
        <v>1</v>
      </c>
      <c r="AB558" t="b">
        <f>IF(Auswahlhilfe!$C$17=F558,TRUE,FALSE)</f>
        <v>1</v>
      </c>
      <c r="AC558" t="b">
        <f>IFERROR(IF(FIND("P2",PGOptionList!D558)&gt;0,TRUE),FALSE)</f>
        <v>0</v>
      </c>
      <c r="AD558" t="b">
        <f>IFERROR(IF(FIND("P1",PGOptionList!D558)&gt;0,TRUE),FALSE)</f>
        <v>1</v>
      </c>
      <c r="AE558" t="b">
        <f>IFERROR(IF(FIND("P0",PGOptionList!D558)&gt;0,TRUE),FALSE)</f>
        <v>0</v>
      </c>
      <c r="AF558" t="b">
        <f>IF(AND(Z558,AA558,AB558,AC558,IF(C558=Auswahlhilfe!$L$7,TRUE,FALSE)),D558,FALSE)</f>
        <v>0</v>
      </c>
      <c r="AG558" t="b">
        <f>IF(AND(Z558,AA558,AB558,AD558,IF(C558=Auswahlhilfe!$L$17,TRUE,FALSE)),D558,FALSE)</f>
        <v>0</v>
      </c>
      <c r="AH558" t="b">
        <f>IF(AND(Z558,AA558,AB558,AE558,IF(C558=Auswahlhilfe!$L$17,TRUE,FALSE)),D558,FALSE)</f>
        <v>0</v>
      </c>
      <c r="AI558" t="s">
        <v>4818</v>
      </c>
      <c r="AJ558" s="90" t="str">
        <f t="shared" si="26"/>
        <v>https://shop.oxni.ch/de/shop/motoren/planetengetriebe/tb-180-060-s2-p1</v>
      </c>
    </row>
    <row r="559" spans="2:36" x14ac:dyDescent="0.2">
      <c r="B559" s="78" t="str">
        <f t="shared" si="24"/>
        <v/>
      </c>
      <c r="C559" s="19" t="s">
        <v>54</v>
      </c>
      <c r="D559" s="19" t="s">
        <v>860</v>
      </c>
      <c r="E559" s="19">
        <v>180</v>
      </c>
      <c r="F559" s="19" t="s">
        <v>55</v>
      </c>
      <c r="G559" s="19">
        <v>60</v>
      </c>
      <c r="H559" s="19">
        <v>7</v>
      </c>
      <c r="I559" s="19">
        <v>145</v>
      </c>
      <c r="J559" s="19">
        <v>94</v>
      </c>
      <c r="K559" s="19">
        <v>1108</v>
      </c>
      <c r="L559" s="19">
        <v>3324</v>
      </c>
      <c r="M559" s="19" t="s">
        <v>92</v>
      </c>
      <c r="N559" s="19">
        <v>3000</v>
      </c>
      <c r="O559" s="19">
        <v>6000</v>
      </c>
      <c r="P559" s="19">
        <v>14500</v>
      </c>
      <c r="Q559" s="19" t="s">
        <v>57</v>
      </c>
      <c r="R559" s="19">
        <v>7250</v>
      </c>
      <c r="S559" s="19">
        <v>20000</v>
      </c>
      <c r="T559" s="19">
        <v>7.03</v>
      </c>
      <c r="U559" s="19">
        <v>34</v>
      </c>
      <c r="V559" s="19">
        <v>0.24</v>
      </c>
      <c r="W559" s="19">
        <v>66</v>
      </c>
      <c r="X559" s="93">
        <v>1870</v>
      </c>
      <c r="Y559">
        <f t="shared" si="25"/>
        <v>50</v>
      </c>
      <c r="Z559" t="b">
        <f>IF(N559/G559&gt;=Auswahlhilfe!$C$8,TRUE,FALSE)</f>
        <v>1</v>
      </c>
      <c r="AA559" t="b">
        <f>IF(K559&gt;Auswahlhilfe!$C$7,TRUE,FALSE)</f>
        <v>1</v>
      </c>
      <c r="AB559" t="b">
        <f>IF(Auswahlhilfe!$C$17=F559,TRUE,FALSE)</f>
        <v>0</v>
      </c>
      <c r="AC559" t="b">
        <f>IFERROR(IF(FIND("P2",PGOptionList!D559)&gt;0,TRUE),FALSE)</f>
        <v>1</v>
      </c>
      <c r="AD559" t="b">
        <f>IFERROR(IF(FIND("P1",PGOptionList!D559)&gt;0,TRUE),FALSE)</f>
        <v>0</v>
      </c>
      <c r="AE559" t="b">
        <f>IFERROR(IF(FIND("P0",PGOptionList!D559)&gt;0,TRUE),FALSE)</f>
        <v>0</v>
      </c>
      <c r="AF559" t="b">
        <f>IF(AND(Z559,AA559,AB559,AC559,IF(C559=Auswahlhilfe!$L$7,TRUE,FALSE)),D559,FALSE)</f>
        <v>0</v>
      </c>
      <c r="AG559" t="b">
        <f>IF(AND(Z559,AA559,AB559,AD559,IF(C559=Auswahlhilfe!$L$17,TRUE,FALSE)),D559,FALSE)</f>
        <v>0</v>
      </c>
      <c r="AH559" t="b">
        <f>IF(AND(Z559,AA559,AB559,AE559,IF(C559=Auswahlhilfe!$L$17,TRUE,FALSE)),D559,FALSE)</f>
        <v>0</v>
      </c>
      <c r="AI559" t="s">
        <v>4817</v>
      </c>
      <c r="AJ559" s="90" t="str">
        <f t="shared" si="26"/>
        <v>mailto:info@oxni.ch?subject=Anfrage TB-180-060-S1-P2</v>
      </c>
    </row>
    <row r="560" spans="2:36" x14ac:dyDescent="0.2">
      <c r="B560" s="78" t="str">
        <f t="shared" si="24"/>
        <v/>
      </c>
      <c r="C560" s="19" t="s">
        <v>54</v>
      </c>
      <c r="D560" s="19" t="s">
        <v>861</v>
      </c>
      <c r="E560" s="19">
        <v>180</v>
      </c>
      <c r="F560" s="19" t="s">
        <v>58</v>
      </c>
      <c r="G560" s="19">
        <v>60</v>
      </c>
      <c r="H560" s="19">
        <v>7</v>
      </c>
      <c r="I560" s="19">
        <v>145</v>
      </c>
      <c r="J560" s="19">
        <v>94</v>
      </c>
      <c r="K560" s="19">
        <v>1108</v>
      </c>
      <c r="L560" s="19">
        <v>3324</v>
      </c>
      <c r="M560" s="19" t="s">
        <v>92</v>
      </c>
      <c r="N560" s="19">
        <v>3000</v>
      </c>
      <c r="O560" s="19">
        <v>6000</v>
      </c>
      <c r="P560" s="19">
        <v>14500</v>
      </c>
      <c r="Q560" s="19" t="s">
        <v>57</v>
      </c>
      <c r="R560" s="19">
        <v>7250</v>
      </c>
      <c r="S560" s="19">
        <v>20000</v>
      </c>
      <c r="T560" s="19">
        <v>7.03</v>
      </c>
      <c r="U560" s="19">
        <v>34</v>
      </c>
      <c r="V560" s="19">
        <v>0.24</v>
      </c>
      <c r="W560" s="19">
        <v>66</v>
      </c>
      <c r="X560" s="93">
        <v>1870</v>
      </c>
      <c r="Y560">
        <f t="shared" si="25"/>
        <v>50</v>
      </c>
      <c r="Z560" t="b">
        <f>IF(N560/G560&gt;=Auswahlhilfe!$C$8,TRUE,FALSE)</f>
        <v>1</v>
      </c>
      <c r="AA560" t="b">
        <f>IF(K560&gt;Auswahlhilfe!$C$7,TRUE,FALSE)</f>
        <v>1</v>
      </c>
      <c r="AB560" t="b">
        <f>IF(Auswahlhilfe!$C$17=F560,TRUE,FALSE)</f>
        <v>1</v>
      </c>
      <c r="AC560" t="b">
        <f>IFERROR(IF(FIND("P2",PGOptionList!D560)&gt;0,TRUE),FALSE)</f>
        <v>1</v>
      </c>
      <c r="AD560" t="b">
        <f>IFERROR(IF(FIND("P1",PGOptionList!D560)&gt;0,TRUE),FALSE)</f>
        <v>0</v>
      </c>
      <c r="AE560" t="b">
        <f>IFERROR(IF(FIND("P0",PGOptionList!D560)&gt;0,TRUE),FALSE)</f>
        <v>0</v>
      </c>
      <c r="AF560" t="b">
        <f>IF(AND(Z560,AA560,AB560,AC560,IF(C560=Auswahlhilfe!$L$7,TRUE,FALSE)),D560,FALSE)</f>
        <v>0</v>
      </c>
      <c r="AG560" t="b">
        <f>IF(AND(Z560,AA560,AB560,AD560,IF(C560=Auswahlhilfe!$L$17,TRUE,FALSE)),D560,FALSE)</f>
        <v>0</v>
      </c>
      <c r="AH560" t="b">
        <f>IF(AND(Z560,AA560,AB560,AE560,IF(C560=Auswahlhilfe!$L$17,TRUE,FALSE)),D560,FALSE)</f>
        <v>0</v>
      </c>
      <c r="AI560" t="s">
        <v>4818</v>
      </c>
      <c r="AJ560" s="90" t="str">
        <f t="shared" si="26"/>
        <v>https://shop.oxni.ch/de/shop/motoren/planetengetriebe/tb-180-060-s2-p2</v>
      </c>
    </row>
    <row r="561" spans="2:36" x14ac:dyDescent="0.2">
      <c r="B561" s="78" t="str">
        <f t="shared" si="24"/>
        <v/>
      </c>
      <c r="C561" s="19" t="s">
        <v>54</v>
      </c>
      <c r="D561" s="19" t="s">
        <v>862</v>
      </c>
      <c r="E561" s="19">
        <v>180</v>
      </c>
      <c r="F561" s="19" t="s">
        <v>55</v>
      </c>
      <c r="G561" s="19">
        <v>50</v>
      </c>
      <c r="H561" s="19">
        <v>3</v>
      </c>
      <c r="I561" s="19">
        <v>145</v>
      </c>
      <c r="J561" s="19">
        <v>94</v>
      </c>
      <c r="K561" s="19">
        <v>1200</v>
      </c>
      <c r="L561" s="19">
        <v>3600</v>
      </c>
      <c r="M561" s="19" t="s">
        <v>91</v>
      </c>
      <c r="N561" s="19">
        <v>3000</v>
      </c>
      <c r="O561" s="19">
        <v>6000</v>
      </c>
      <c r="P561" s="19">
        <v>14500</v>
      </c>
      <c r="Q561" s="19" t="s">
        <v>57</v>
      </c>
      <c r="R561" s="19">
        <v>7250</v>
      </c>
      <c r="S561" s="19">
        <v>20000</v>
      </c>
      <c r="T561" s="19">
        <v>7.03</v>
      </c>
      <c r="U561" s="19">
        <v>34</v>
      </c>
      <c r="V561" s="19">
        <v>0.24</v>
      </c>
      <c r="W561" s="19">
        <v>66</v>
      </c>
      <c r="X561" s="93"/>
      <c r="Y561">
        <f t="shared" si="25"/>
        <v>60</v>
      </c>
      <c r="Z561" t="b">
        <f>IF(N561/G561&gt;=Auswahlhilfe!$C$8,TRUE,FALSE)</f>
        <v>1</v>
      </c>
      <c r="AA561" t="b">
        <f>IF(K561&gt;Auswahlhilfe!$C$7,TRUE,FALSE)</f>
        <v>1</v>
      </c>
      <c r="AB561" t="b">
        <f>IF(Auswahlhilfe!$C$17=F561,TRUE,FALSE)</f>
        <v>0</v>
      </c>
      <c r="AC561" t="b">
        <f>IFERROR(IF(FIND("P2",PGOptionList!D561)&gt;0,TRUE),FALSE)</f>
        <v>0</v>
      </c>
      <c r="AD561" t="b">
        <f>IFERROR(IF(FIND("P1",PGOptionList!D561)&gt;0,TRUE),FALSE)</f>
        <v>0</v>
      </c>
      <c r="AE561" t="b">
        <f>IFERROR(IF(FIND("P0",PGOptionList!D561)&gt;0,TRUE),FALSE)</f>
        <v>1</v>
      </c>
      <c r="AF561" t="b">
        <f>IF(AND(Z561,AA561,AB561,AC561,IF(C561=Auswahlhilfe!$L$7,TRUE,FALSE)),D561,FALSE)</f>
        <v>0</v>
      </c>
      <c r="AG561" t="b">
        <f>IF(AND(Z561,AA561,AB561,AD561,IF(C561=Auswahlhilfe!$L$17,TRUE,FALSE)),D561,FALSE)</f>
        <v>0</v>
      </c>
      <c r="AH561" t="b">
        <f>IF(AND(Z561,AA561,AB561,AE561,IF(C561=Auswahlhilfe!$L$17,TRUE,FALSE)),D561,FALSE)</f>
        <v>0</v>
      </c>
      <c r="AI561" t="s">
        <v>4817</v>
      </c>
      <c r="AJ561" s="90" t="str">
        <f t="shared" si="26"/>
        <v>mailto:info@oxni.ch?subject=Anfrage TB-180-050-S1-P0</v>
      </c>
    </row>
    <row r="562" spans="2:36" x14ac:dyDescent="0.2">
      <c r="B562" s="78" t="str">
        <f t="shared" si="24"/>
        <v/>
      </c>
      <c r="C562" s="19" t="s">
        <v>54</v>
      </c>
      <c r="D562" s="19" t="s">
        <v>863</v>
      </c>
      <c r="E562" s="19">
        <v>180</v>
      </c>
      <c r="F562" s="19" t="s">
        <v>58</v>
      </c>
      <c r="G562" s="19">
        <v>50</v>
      </c>
      <c r="H562" s="19">
        <v>3</v>
      </c>
      <c r="I562" s="19">
        <v>145</v>
      </c>
      <c r="J562" s="19">
        <v>94</v>
      </c>
      <c r="K562" s="19">
        <v>1200</v>
      </c>
      <c r="L562" s="19">
        <v>3600</v>
      </c>
      <c r="M562" s="19" t="s">
        <v>91</v>
      </c>
      <c r="N562" s="19">
        <v>3000</v>
      </c>
      <c r="O562" s="19">
        <v>6000</v>
      </c>
      <c r="P562" s="19">
        <v>14500</v>
      </c>
      <c r="Q562" s="19" t="s">
        <v>57</v>
      </c>
      <c r="R562" s="19">
        <v>7250</v>
      </c>
      <c r="S562" s="19">
        <v>20000</v>
      </c>
      <c r="T562" s="19">
        <v>7.03</v>
      </c>
      <c r="U562" s="19">
        <v>34</v>
      </c>
      <c r="V562" s="19">
        <v>0.24</v>
      </c>
      <c r="W562" s="19">
        <v>66</v>
      </c>
      <c r="X562" s="93"/>
      <c r="Y562">
        <f t="shared" si="25"/>
        <v>60</v>
      </c>
      <c r="Z562" t="b">
        <f>IF(N562/G562&gt;=Auswahlhilfe!$C$8,TRUE,FALSE)</f>
        <v>1</v>
      </c>
      <c r="AA562" t="b">
        <f>IF(K562&gt;Auswahlhilfe!$C$7,TRUE,FALSE)</f>
        <v>1</v>
      </c>
      <c r="AB562" t="b">
        <f>IF(Auswahlhilfe!$C$17=F562,TRUE,FALSE)</f>
        <v>1</v>
      </c>
      <c r="AC562" t="b">
        <f>IFERROR(IF(FIND("P2",PGOptionList!D562)&gt;0,TRUE),FALSE)</f>
        <v>0</v>
      </c>
      <c r="AD562" t="b">
        <f>IFERROR(IF(FIND("P1",PGOptionList!D562)&gt;0,TRUE),FALSE)</f>
        <v>0</v>
      </c>
      <c r="AE562" t="b">
        <f>IFERROR(IF(FIND("P0",PGOptionList!D562)&gt;0,TRUE),FALSE)</f>
        <v>1</v>
      </c>
      <c r="AF562" t="b">
        <f>IF(AND(Z562,AA562,AB562,AC562,IF(C562=Auswahlhilfe!$L$7,TRUE,FALSE)),D562,FALSE)</f>
        <v>0</v>
      </c>
      <c r="AG562" t="b">
        <f>IF(AND(Z562,AA562,AB562,AD562,IF(C562=Auswahlhilfe!$L$17,TRUE,FALSE)),D562,FALSE)</f>
        <v>0</v>
      </c>
      <c r="AH562" t="b">
        <f>IF(AND(Z562,AA562,AB562,AE562,IF(C562=Auswahlhilfe!$L$17,TRUE,FALSE)),D562,FALSE)</f>
        <v>0</v>
      </c>
      <c r="AI562" t="s">
        <v>4817</v>
      </c>
      <c r="AJ562" s="90" t="str">
        <f t="shared" si="26"/>
        <v>mailto:info@oxni.ch?subject=Anfrage TB-180-050-S2-P0</v>
      </c>
    </row>
    <row r="563" spans="2:36" x14ac:dyDescent="0.2">
      <c r="B563" s="78" t="str">
        <f t="shared" si="24"/>
        <v/>
      </c>
      <c r="C563" s="19" t="s">
        <v>54</v>
      </c>
      <c r="D563" s="19" t="s">
        <v>864</v>
      </c>
      <c r="E563" s="19">
        <v>180</v>
      </c>
      <c r="F563" s="19" t="s">
        <v>55</v>
      </c>
      <c r="G563" s="19">
        <v>50</v>
      </c>
      <c r="H563" s="19">
        <v>5</v>
      </c>
      <c r="I563" s="19">
        <v>145</v>
      </c>
      <c r="J563" s="19">
        <v>94</v>
      </c>
      <c r="K563" s="19">
        <v>1200</v>
      </c>
      <c r="L563" s="19">
        <v>3600</v>
      </c>
      <c r="M563" s="19" t="s">
        <v>91</v>
      </c>
      <c r="N563" s="19">
        <v>3000</v>
      </c>
      <c r="O563" s="19">
        <v>6000</v>
      </c>
      <c r="P563" s="19">
        <v>14500</v>
      </c>
      <c r="Q563" s="19" t="s">
        <v>57</v>
      </c>
      <c r="R563" s="19">
        <v>7250</v>
      </c>
      <c r="S563" s="19">
        <v>20000</v>
      </c>
      <c r="T563" s="19">
        <v>7.03</v>
      </c>
      <c r="U563" s="19">
        <v>34</v>
      </c>
      <c r="V563" s="19">
        <v>0.24</v>
      </c>
      <c r="W563" s="19">
        <v>66</v>
      </c>
      <c r="X563" s="93">
        <v>2090</v>
      </c>
      <c r="Y563">
        <f t="shared" si="25"/>
        <v>60</v>
      </c>
      <c r="Z563" t="b">
        <f>IF(N563/G563&gt;=Auswahlhilfe!$C$8,TRUE,FALSE)</f>
        <v>1</v>
      </c>
      <c r="AA563" t="b">
        <f>IF(K563&gt;Auswahlhilfe!$C$7,TRUE,FALSE)</f>
        <v>1</v>
      </c>
      <c r="AB563" t="b">
        <f>IF(Auswahlhilfe!$C$17=F563,TRUE,FALSE)</f>
        <v>0</v>
      </c>
      <c r="AC563" t="b">
        <f>IFERROR(IF(FIND("P2",PGOptionList!D563)&gt;0,TRUE),FALSE)</f>
        <v>0</v>
      </c>
      <c r="AD563" t="b">
        <f>IFERROR(IF(FIND("P1",PGOptionList!D563)&gt;0,TRUE),FALSE)</f>
        <v>1</v>
      </c>
      <c r="AE563" t="b">
        <f>IFERROR(IF(FIND("P0",PGOptionList!D563)&gt;0,TRUE),FALSE)</f>
        <v>0</v>
      </c>
      <c r="AF563" t="b">
        <f>IF(AND(Z563,AA563,AB563,AC563,IF(C563=Auswahlhilfe!$L$7,TRUE,FALSE)),D563,FALSE)</f>
        <v>0</v>
      </c>
      <c r="AG563" t="b">
        <f>IF(AND(Z563,AA563,AB563,AD563,IF(C563=Auswahlhilfe!$L$17,TRUE,FALSE)),D563,FALSE)</f>
        <v>0</v>
      </c>
      <c r="AH563" t="b">
        <f>IF(AND(Z563,AA563,AB563,AE563,IF(C563=Auswahlhilfe!$L$17,TRUE,FALSE)),D563,FALSE)</f>
        <v>0</v>
      </c>
      <c r="AI563" t="s">
        <v>4817</v>
      </c>
      <c r="AJ563" s="90" t="str">
        <f t="shared" si="26"/>
        <v>mailto:info@oxni.ch?subject=Anfrage TB-180-050-S1-P1</v>
      </c>
    </row>
    <row r="564" spans="2:36" x14ac:dyDescent="0.2">
      <c r="B564" s="78" t="str">
        <f t="shared" si="24"/>
        <v/>
      </c>
      <c r="C564" s="19" t="s">
        <v>54</v>
      </c>
      <c r="D564" s="19" t="s">
        <v>865</v>
      </c>
      <c r="E564" s="19">
        <v>180</v>
      </c>
      <c r="F564" s="19" t="s">
        <v>58</v>
      </c>
      <c r="G564" s="19">
        <v>50</v>
      </c>
      <c r="H564" s="19">
        <v>5</v>
      </c>
      <c r="I564" s="19">
        <v>145</v>
      </c>
      <c r="J564" s="19">
        <v>94</v>
      </c>
      <c r="K564" s="19">
        <v>1200</v>
      </c>
      <c r="L564" s="19">
        <v>3600</v>
      </c>
      <c r="M564" s="19" t="s">
        <v>91</v>
      </c>
      <c r="N564" s="19">
        <v>3000</v>
      </c>
      <c r="O564" s="19">
        <v>6000</v>
      </c>
      <c r="P564" s="19">
        <v>14500</v>
      </c>
      <c r="Q564" s="19" t="s">
        <v>57</v>
      </c>
      <c r="R564" s="19">
        <v>7250</v>
      </c>
      <c r="S564" s="19">
        <v>20000</v>
      </c>
      <c r="T564" s="19">
        <v>7.03</v>
      </c>
      <c r="U564" s="19">
        <v>34</v>
      </c>
      <c r="V564" s="19">
        <v>0.24</v>
      </c>
      <c r="W564" s="19">
        <v>66</v>
      </c>
      <c r="X564" s="93">
        <v>2090</v>
      </c>
      <c r="Y564">
        <f t="shared" si="25"/>
        <v>60</v>
      </c>
      <c r="Z564" t="b">
        <f>IF(N564/G564&gt;=Auswahlhilfe!$C$8,TRUE,FALSE)</f>
        <v>1</v>
      </c>
      <c r="AA564" t="b">
        <f>IF(K564&gt;Auswahlhilfe!$C$7,TRUE,FALSE)</f>
        <v>1</v>
      </c>
      <c r="AB564" t="b">
        <f>IF(Auswahlhilfe!$C$17=F564,TRUE,FALSE)</f>
        <v>1</v>
      </c>
      <c r="AC564" t="b">
        <f>IFERROR(IF(FIND("P2",PGOptionList!D564)&gt;0,TRUE),FALSE)</f>
        <v>0</v>
      </c>
      <c r="AD564" t="b">
        <f>IFERROR(IF(FIND("P1",PGOptionList!D564)&gt;0,TRUE),FALSE)</f>
        <v>1</v>
      </c>
      <c r="AE564" t="b">
        <f>IFERROR(IF(FIND("P0",PGOptionList!D564)&gt;0,TRUE),FALSE)</f>
        <v>0</v>
      </c>
      <c r="AF564" t="b">
        <f>IF(AND(Z564,AA564,AB564,AC564,IF(C564=Auswahlhilfe!$L$7,TRUE,FALSE)),D564,FALSE)</f>
        <v>0</v>
      </c>
      <c r="AG564" t="b">
        <f>IF(AND(Z564,AA564,AB564,AD564,IF(C564=Auswahlhilfe!$L$17,TRUE,FALSE)),D564,FALSE)</f>
        <v>0</v>
      </c>
      <c r="AH564" t="b">
        <f>IF(AND(Z564,AA564,AB564,AE564,IF(C564=Auswahlhilfe!$L$17,TRUE,FALSE)),D564,FALSE)</f>
        <v>0</v>
      </c>
      <c r="AI564" t="s">
        <v>4818</v>
      </c>
      <c r="AJ564" s="90" t="str">
        <f t="shared" si="26"/>
        <v>https://shop.oxni.ch/de/shop/motoren/planetengetriebe/tb-180-050-s2-p1</v>
      </c>
    </row>
    <row r="565" spans="2:36" x14ac:dyDescent="0.2">
      <c r="B565" s="78" t="str">
        <f t="shared" si="24"/>
        <v/>
      </c>
      <c r="C565" s="19" t="s">
        <v>54</v>
      </c>
      <c r="D565" s="19" t="s">
        <v>866</v>
      </c>
      <c r="E565" s="19">
        <v>180</v>
      </c>
      <c r="F565" s="19" t="s">
        <v>55</v>
      </c>
      <c r="G565" s="19">
        <v>50</v>
      </c>
      <c r="H565" s="19">
        <v>7</v>
      </c>
      <c r="I565" s="19">
        <v>145</v>
      </c>
      <c r="J565" s="19">
        <v>94</v>
      </c>
      <c r="K565" s="19">
        <v>1200</v>
      </c>
      <c r="L565" s="19">
        <v>3600</v>
      </c>
      <c r="M565" s="19" t="s">
        <v>91</v>
      </c>
      <c r="N565" s="19">
        <v>3000</v>
      </c>
      <c r="O565" s="19">
        <v>6000</v>
      </c>
      <c r="P565" s="19">
        <v>14500</v>
      </c>
      <c r="Q565" s="19" t="s">
        <v>57</v>
      </c>
      <c r="R565" s="19">
        <v>7250</v>
      </c>
      <c r="S565" s="19">
        <v>20000</v>
      </c>
      <c r="T565" s="19">
        <v>7.03</v>
      </c>
      <c r="U565" s="19">
        <v>34</v>
      </c>
      <c r="V565" s="19">
        <v>0.24</v>
      </c>
      <c r="W565" s="19">
        <v>66</v>
      </c>
      <c r="X565" s="93">
        <v>1870</v>
      </c>
      <c r="Y565">
        <f t="shared" si="25"/>
        <v>60</v>
      </c>
      <c r="Z565" t="b">
        <f>IF(N565/G565&gt;=Auswahlhilfe!$C$8,TRUE,FALSE)</f>
        <v>1</v>
      </c>
      <c r="AA565" t="b">
        <f>IF(K565&gt;Auswahlhilfe!$C$7,TRUE,FALSE)</f>
        <v>1</v>
      </c>
      <c r="AB565" t="b">
        <f>IF(Auswahlhilfe!$C$17=F565,TRUE,FALSE)</f>
        <v>0</v>
      </c>
      <c r="AC565" t="b">
        <f>IFERROR(IF(FIND("P2",PGOptionList!D565)&gt;0,TRUE),FALSE)</f>
        <v>1</v>
      </c>
      <c r="AD565" t="b">
        <f>IFERROR(IF(FIND("P1",PGOptionList!D565)&gt;0,TRUE),FALSE)</f>
        <v>0</v>
      </c>
      <c r="AE565" t="b">
        <f>IFERROR(IF(FIND("P0",PGOptionList!D565)&gt;0,TRUE),FALSE)</f>
        <v>0</v>
      </c>
      <c r="AF565" t="b">
        <f>IF(AND(Z565,AA565,AB565,AC565,IF(C565=Auswahlhilfe!$L$7,TRUE,FALSE)),D565,FALSE)</f>
        <v>0</v>
      </c>
      <c r="AG565" t="b">
        <f>IF(AND(Z565,AA565,AB565,AD565,IF(C565=Auswahlhilfe!$L$17,TRUE,FALSE)),D565,FALSE)</f>
        <v>0</v>
      </c>
      <c r="AH565" t="b">
        <f>IF(AND(Z565,AA565,AB565,AE565,IF(C565=Auswahlhilfe!$L$17,TRUE,FALSE)),D565,FALSE)</f>
        <v>0</v>
      </c>
      <c r="AI565" t="s">
        <v>4817</v>
      </c>
      <c r="AJ565" s="90" t="str">
        <f t="shared" si="26"/>
        <v>mailto:info@oxni.ch?subject=Anfrage TB-180-050-S1-P2</v>
      </c>
    </row>
    <row r="566" spans="2:36" x14ac:dyDescent="0.2">
      <c r="B566" s="78" t="str">
        <f t="shared" si="24"/>
        <v/>
      </c>
      <c r="C566" s="19" t="s">
        <v>54</v>
      </c>
      <c r="D566" s="19" t="s">
        <v>867</v>
      </c>
      <c r="E566" s="19">
        <v>180</v>
      </c>
      <c r="F566" s="19" t="s">
        <v>58</v>
      </c>
      <c r="G566" s="19">
        <v>50</v>
      </c>
      <c r="H566" s="19">
        <v>7</v>
      </c>
      <c r="I566" s="19">
        <v>145</v>
      </c>
      <c r="J566" s="19">
        <v>94</v>
      </c>
      <c r="K566" s="19">
        <v>1200</v>
      </c>
      <c r="L566" s="19">
        <v>3600</v>
      </c>
      <c r="M566" s="19" t="s">
        <v>91</v>
      </c>
      <c r="N566" s="19">
        <v>3000</v>
      </c>
      <c r="O566" s="19">
        <v>6000</v>
      </c>
      <c r="P566" s="19">
        <v>14500</v>
      </c>
      <c r="Q566" s="19" t="s">
        <v>57</v>
      </c>
      <c r="R566" s="19">
        <v>7250</v>
      </c>
      <c r="S566" s="19">
        <v>20000</v>
      </c>
      <c r="T566" s="19">
        <v>7.03</v>
      </c>
      <c r="U566" s="19">
        <v>34</v>
      </c>
      <c r="V566" s="19">
        <v>0.24</v>
      </c>
      <c r="W566" s="19">
        <v>66</v>
      </c>
      <c r="X566" s="93">
        <v>1870</v>
      </c>
      <c r="Y566">
        <f t="shared" si="25"/>
        <v>60</v>
      </c>
      <c r="Z566" t="b">
        <f>IF(N566/G566&gt;=Auswahlhilfe!$C$8,TRUE,FALSE)</f>
        <v>1</v>
      </c>
      <c r="AA566" t="b">
        <f>IF(K566&gt;Auswahlhilfe!$C$7,TRUE,FALSE)</f>
        <v>1</v>
      </c>
      <c r="AB566" t="b">
        <f>IF(Auswahlhilfe!$C$17=F566,TRUE,FALSE)</f>
        <v>1</v>
      </c>
      <c r="AC566" t="b">
        <f>IFERROR(IF(FIND("P2",PGOptionList!D566)&gt;0,TRUE),FALSE)</f>
        <v>1</v>
      </c>
      <c r="AD566" t="b">
        <f>IFERROR(IF(FIND("P1",PGOptionList!D566)&gt;0,TRUE),FALSE)</f>
        <v>0</v>
      </c>
      <c r="AE566" t="b">
        <f>IFERROR(IF(FIND("P0",PGOptionList!D566)&gt;0,TRUE),FALSE)</f>
        <v>0</v>
      </c>
      <c r="AF566" t="b">
        <f>IF(AND(Z566,AA566,AB566,AC566,IF(C566=Auswahlhilfe!$L$7,TRUE,FALSE)),D566,FALSE)</f>
        <v>0</v>
      </c>
      <c r="AG566" t="b">
        <f>IF(AND(Z566,AA566,AB566,AD566,IF(C566=Auswahlhilfe!$L$17,TRUE,FALSE)),D566,FALSE)</f>
        <v>0</v>
      </c>
      <c r="AH566" t="b">
        <f>IF(AND(Z566,AA566,AB566,AE566,IF(C566=Auswahlhilfe!$L$17,TRUE,FALSE)),D566,FALSE)</f>
        <v>0</v>
      </c>
      <c r="AI566" t="s">
        <v>4818</v>
      </c>
      <c r="AJ566" s="90" t="str">
        <f t="shared" si="26"/>
        <v>https://shop.oxni.ch/de/shop/motoren/planetengetriebe/tb-180-050-s2-p2</v>
      </c>
    </row>
    <row r="567" spans="2:36" x14ac:dyDescent="0.2">
      <c r="B567" s="78" t="str">
        <f t="shared" si="24"/>
        <v/>
      </c>
      <c r="C567" s="19" t="s">
        <v>54</v>
      </c>
      <c r="D567" s="19" t="s">
        <v>868</v>
      </c>
      <c r="E567" s="19">
        <v>180</v>
      </c>
      <c r="F567" s="19" t="s">
        <v>55</v>
      </c>
      <c r="G567" s="19">
        <v>40</v>
      </c>
      <c r="H567" s="19">
        <v>3</v>
      </c>
      <c r="I567" s="19">
        <v>145</v>
      </c>
      <c r="J567" s="19">
        <v>94</v>
      </c>
      <c r="K567" s="19">
        <v>1000</v>
      </c>
      <c r="L567" s="19">
        <v>3000</v>
      </c>
      <c r="M567" s="19" t="s">
        <v>94</v>
      </c>
      <c r="N567" s="19">
        <v>3000</v>
      </c>
      <c r="O567" s="19">
        <v>6000</v>
      </c>
      <c r="P567" s="19">
        <v>14500</v>
      </c>
      <c r="Q567" s="19" t="s">
        <v>57</v>
      </c>
      <c r="R567" s="19">
        <v>7250</v>
      </c>
      <c r="S567" s="19">
        <v>20000</v>
      </c>
      <c r="T567" s="19">
        <v>7.42</v>
      </c>
      <c r="U567" s="19">
        <v>34</v>
      </c>
      <c r="V567" s="19">
        <v>0.24</v>
      </c>
      <c r="W567" s="19">
        <v>66</v>
      </c>
      <c r="X567" s="93"/>
      <c r="Y567">
        <f t="shared" si="25"/>
        <v>75</v>
      </c>
      <c r="Z567" t="b">
        <f>IF(N567/G567&gt;=Auswahlhilfe!$C$8,TRUE,FALSE)</f>
        <v>1</v>
      </c>
      <c r="AA567" t="b">
        <f>IF(K567&gt;Auswahlhilfe!$C$7,TRUE,FALSE)</f>
        <v>1</v>
      </c>
      <c r="AB567" t="b">
        <f>IF(Auswahlhilfe!$C$17=F567,TRUE,FALSE)</f>
        <v>0</v>
      </c>
      <c r="AC567" t="b">
        <f>IFERROR(IF(FIND("P2",PGOptionList!D567)&gt;0,TRUE),FALSE)</f>
        <v>0</v>
      </c>
      <c r="AD567" t="b">
        <f>IFERROR(IF(FIND("P1",PGOptionList!D567)&gt;0,TRUE),FALSE)</f>
        <v>0</v>
      </c>
      <c r="AE567" t="b">
        <f>IFERROR(IF(FIND("P0",PGOptionList!D567)&gt;0,TRUE),FALSE)</f>
        <v>1</v>
      </c>
      <c r="AF567" t="b">
        <f>IF(AND(Z567,AA567,AB567,AC567,IF(C567=Auswahlhilfe!$L$7,TRUE,FALSE)),D567,FALSE)</f>
        <v>0</v>
      </c>
      <c r="AG567" t="b">
        <f>IF(AND(Z567,AA567,AB567,AD567,IF(C567=Auswahlhilfe!$L$17,TRUE,FALSE)),D567,FALSE)</f>
        <v>0</v>
      </c>
      <c r="AH567" t="b">
        <f>IF(AND(Z567,AA567,AB567,AE567,IF(C567=Auswahlhilfe!$L$17,TRUE,FALSE)),D567,FALSE)</f>
        <v>0</v>
      </c>
      <c r="AI567" t="s">
        <v>4817</v>
      </c>
      <c r="AJ567" s="90" t="str">
        <f t="shared" si="26"/>
        <v>mailto:info@oxni.ch?subject=Anfrage TB-180-040-S1-P0</v>
      </c>
    </row>
    <row r="568" spans="2:36" x14ac:dyDescent="0.2">
      <c r="B568" s="78" t="str">
        <f t="shared" si="24"/>
        <v/>
      </c>
      <c r="C568" s="19" t="s">
        <v>54</v>
      </c>
      <c r="D568" s="19" t="s">
        <v>869</v>
      </c>
      <c r="E568" s="19">
        <v>180</v>
      </c>
      <c r="F568" s="19" t="s">
        <v>58</v>
      </c>
      <c r="G568" s="19">
        <v>40</v>
      </c>
      <c r="H568" s="19">
        <v>3</v>
      </c>
      <c r="I568" s="19">
        <v>145</v>
      </c>
      <c r="J568" s="19">
        <v>94</v>
      </c>
      <c r="K568" s="19">
        <v>1000</v>
      </c>
      <c r="L568" s="19">
        <v>3000</v>
      </c>
      <c r="M568" s="19" t="s">
        <v>94</v>
      </c>
      <c r="N568" s="19">
        <v>3000</v>
      </c>
      <c r="O568" s="19">
        <v>6000</v>
      </c>
      <c r="P568" s="19">
        <v>14500</v>
      </c>
      <c r="Q568" s="19" t="s">
        <v>57</v>
      </c>
      <c r="R568" s="19">
        <v>7250</v>
      </c>
      <c r="S568" s="19">
        <v>20000</v>
      </c>
      <c r="T568" s="19">
        <v>7.42</v>
      </c>
      <c r="U568" s="19">
        <v>34</v>
      </c>
      <c r="V568" s="19">
        <v>0.24</v>
      </c>
      <c r="W568" s="19">
        <v>66</v>
      </c>
      <c r="X568" s="93"/>
      <c r="Y568">
        <f t="shared" si="25"/>
        <v>75</v>
      </c>
      <c r="Z568" t="b">
        <f>IF(N568/G568&gt;=Auswahlhilfe!$C$8,TRUE,FALSE)</f>
        <v>1</v>
      </c>
      <c r="AA568" t="b">
        <f>IF(K568&gt;Auswahlhilfe!$C$7,TRUE,FALSE)</f>
        <v>1</v>
      </c>
      <c r="AB568" t="b">
        <f>IF(Auswahlhilfe!$C$17=F568,TRUE,FALSE)</f>
        <v>1</v>
      </c>
      <c r="AC568" t="b">
        <f>IFERROR(IF(FIND("P2",PGOptionList!D568)&gt;0,TRUE),FALSE)</f>
        <v>0</v>
      </c>
      <c r="AD568" t="b">
        <f>IFERROR(IF(FIND("P1",PGOptionList!D568)&gt;0,TRUE),FALSE)</f>
        <v>0</v>
      </c>
      <c r="AE568" t="b">
        <f>IFERROR(IF(FIND("P0",PGOptionList!D568)&gt;0,TRUE),FALSE)</f>
        <v>1</v>
      </c>
      <c r="AF568" t="b">
        <f>IF(AND(Z568,AA568,AB568,AC568,IF(C568=Auswahlhilfe!$L$7,TRUE,FALSE)),D568,FALSE)</f>
        <v>0</v>
      </c>
      <c r="AG568" t="b">
        <f>IF(AND(Z568,AA568,AB568,AD568,IF(C568=Auswahlhilfe!$L$17,TRUE,FALSE)),D568,FALSE)</f>
        <v>0</v>
      </c>
      <c r="AH568" t="b">
        <f>IF(AND(Z568,AA568,AB568,AE568,IF(C568=Auswahlhilfe!$L$17,TRUE,FALSE)),D568,FALSE)</f>
        <v>0</v>
      </c>
      <c r="AI568" t="s">
        <v>4817</v>
      </c>
      <c r="AJ568" s="90" t="str">
        <f t="shared" si="26"/>
        <v>mailto:info@oxni.ch?subject=Anfrage TB-180-040-S2-P0</v>
      </c>
    </row>
    <row r="569" spans="2:36" x14ac:dyDescent="0.2">
      <c r="B569" s="78" t="str">
        <f t="shared" si="24"/>
        <v/>
      </c>
      <c r="C569" s="19" t="s">
        <v>54</v>
      </c>
      <c r="D569" s="19" t="s">
        <v>870</v>
      </c>
      <c r="E569" s="19">
        <v>180</v>
      </c>
      <c r="F569" s="19" t="s">
        <v>55</v>
      </c>
      <c r="G569" s="19">
        <v>40</v>
      </c>
      <c r="H569" s="19">
        <v>5</v>
      </c>
      <c r="I569" s="19">
        <v>145</v>
      </c>
      <c r="J569" s="19">
        <v>94</v>
      </c>
      <c r="K569" s="19">
        <v>1000</v>
      </c>
      <c r="L569" s="19">
        <v>3000</v>
      </c>
      <c r="M569" s="19" t="s">
        <v>94</v>
      </c>
      <c r="N569" s="19">
        <v>3000</v>
      </c>
      <c r="O569" s="19">
        <v>6000</v>
      </c>
      <c r="P569" s="19">
        <v>14500</v>
      </c>
      <c r="Q569" s="19" t="s">
        <v>57</v>
      </c>
      <c r="R569" s="19">
        <v>7250</v>
      </c>
      <c r="S569" s="19">
        <v>20000</v>
      </c>
      <c r="T569" s="19">
        <v>7.42</v>
      </c>
      <c r="U569" s="19">
        <v>34</v>
      </c>
      <c r="V569" s="19">
        <v>0.24</v>
      </c>
      <c r="W569" s="19">
        <v>66</v>
      </c>
      <c r="X569" s="93">
        <v>2090</v>
      </c>
      <c r="Y569">
        <f t="shared" si="25"/>
        <v>75</v>
      </c>
      <c r="Z569" t="b">
        <f>IF(N569/G569&gt;=Auswahlhilfe!$C$8,TRUE,FALSE)</f>
        <v>1</v>
      </c>
      <c r="AA569" t="b">
        <f>IF(K569&gt;Auswahlhilfe!$C$7,TRUE,FALSE)</f>
        <v>1</v>
      </c>
      <c r="AB569" t="b">
        <f>IF(Auswahlhilfe!$C$17=F569,TRUE,FALSE)</f>
        <v>0</v>
      </c>
      <c r="AC569" t="b">
        <f>IFERROR(IF(FIND("P2",PGOptionList!D569)&gt;0,TRUE),FALSE)</f>
        <v>0</v>
      </c>
      <c r="AD569" t="b">
        <f>IFERROR(IF(FIND("P1",PGOptionList!D569)&gt;0,TRUE),FALSE)</f>
        <v>1</v>
      </c>
      <c r="AE569" t="b">
        <f>IFERROR(IF(FIND("P0",PGOptionList!D569)&gt;0,TRUE),FALSE)</f>
        <v>0</v>
      </c>
      <c r="AF569" t="b">
        <f>IF(AND(Z569,AA569,AB569,AC569,IF(C569=Auswahlhilfe!$L$7,TRUE,FALSE)),D569,FALSE)</f>
        <v>0</v>
      </c>
      <c r="AG569" t="b">
        <f>IF(AND(Z569,AA569,AB569,AD569,IF(C569=Auswahlhilfe!$L$17,TRUE,FALSE)),D569,FALSE)</f>
        <v>0</v>
      </c>
      <c r="AH569" t="b">
        <f>IF(AND(Z569,AA569,AB569,AE569,IF(C569=Auswahlhilfe!$L$17,TRUE,FALSE)),D569,FALSE)</f>
        <v>0</v>
      </c>
      <c r="AI569" t="s">
        <v>4817</v>
      </c>
      <c r="AJ569" s="90" t="str">
        <f t="shared" si="26"/>
        <v>mailto:info@oxni.ch?subject=Anfrage TB-180-040-S1-P1</v>
      </c>
    </row>
    <row r="570" spans="2:36" x14ac:dyDescent="0.2">
      <c r="B570" s="78" t="str">
        <f t="shared" si="24"/>
        <v/>
      </c>
      <c r="C570" s="19" t="s">
        <v>54</v>
      </c>
      <c r="D570" s="19" t="s">
        <v>871</v>
      </c>
      <c r="E570" s="19">
        <v>180</v>
      </c>
      <c r="F570" s="19" t="s">
        <v>58</v>
      </c>
      <c r="G570" s="19">
        <v>40</v>
      </c>
      <c r="H570" s="19">
        <v>5</v>
      </c>
      <c r="I570" s="19">
        <v>145</v>
      </c>
      <c r="J570" s="19">
        <v>94</v>
      </c>
      <c r="K570" s="19">
        <v>1000</v>
      </c>
      <c r="L570" s="19">
        <v>3000</v>
      </c>
      <c r="M570" s="19" t="s">
        <v>94</v>
      </c>
      <c r="N570" s="19">
        <v>3000</v>
      </c>
      <c r="O570" s="19">
        <v>6000</v>
      </c>
      <c r="P570" s="19">
        <v>14500</v>
      </c>
      <c r="Q570" s="19" t="s">
        <v>57</v>
      </c>
      <c r="R570" s="19">
        <v>7250</v>
      </c>
      <c r="S570" s="19">
        <v>20000</v>
      </c>
      <c r="T570" s="19">
        <v>7.42</v>
      </c>
      <c r="U570" s="19">
        <v>34</v>
      </c>
      <c r="V570" s="19">
        <v>0.24</v>
      </c>
      <c r="W570" s="19">
        <v>66</v>
      </c>
      <c r="X570" s="93">
        <v>2090</v>
      </c>
      <c r="Y570">
        <f t="shared" si="25"/>
        <v>75</v>
      </c>
      <c r="Z570" t="b">
        <f>IF(N570/G570&gt;=Auswahlhilfe!$C$8,TRUE,FALSE)</f>
        <v>1</v>
      </c>
      <c r="AA570" t="b">
        <f>IF(K570&gt;Auswahlhilfe!$C$7,TRUE,FALSE)</f>
        <v>1</v>
      </c>
      <c r="AB570" t="b">
        <f>IF(Auswahlhilfe!$C$17=F570,TRUE,FALSE)</f>
        <v>1</v>
      </c>
      <c r="AC570" t="b">
        <f>IFERROR(IF(FIND("P2",PGOptionList!D570)&gt;0,TRUE),FALSE)</f>
        <v>0</v>
      </c>
      <c r="AD570" t="b">
        <f>IFERROR(IF(FIND("P1",PGOptionList!D570)&gt;0,TRUE),FALSE)</f>
        <v>1</v>
      </c>
      <c r="AE570" t="b">
        <f>IFERROR(IF(FIND("P0",PGOptionList!D570)&gt;0,TRUE),FALSE)</f>
        <v>0</v>
      </c>
      <c r="AF570" t="b">
        <f>IF(AND(Z570,AA570,AB570,AC570,IF(C570=Auswahlhilfe!$L$7,TRUE,FALSE)),D570,FALSE)</f>
        <v>0</v>
      </c>
      <c r="AG570" t="b">
        <f>IF(AND(Z570,AA570,AB570,AD570,IF(C570=Auswahlhilfe!$L$17,TRUE,FALSE)),D570,FALSE)</f>
        <v>0</v>
      </c>
      <c r="AH570" t="b">
        <f>IF(AND(Z570,AA570,AB570,AE570,IF(C570=Auswahlhilfe!$L$17,TRUE,FALSE)),D570,FALSE)</f>
        <v>0</v>
      </c>
      <c r="AI570" t="s">
        <v>4818</v>
      </c>
      <c r="AJ570" s="90" t="str">
        <f t="shared" si="26"/>
        <v>https://shop.oxni.ch/de/shop/motoren/planetengetriebe/tb-180-040-s2-p1</v>
      </c>
    </row>
    <row r="571" spans="2:36" x14ac:dyDescent="0.2">
      <c r="B571" s="78" t="str">
        <f t="shared" si="24"/>
        <v/>
      </c>
      <c r="C571" s="19" t="s">
        <v>54</v>
      </c>
      <c r="D571" s="19" t="s">
        <v>872</v>
      </c>
      <c r="E571" s="19">
        <v>180</v>
      </c>
      <c r="F571" s="19" t="s">
        <v>55</v>
      </c>
      <c r="G571" s="19">
        <v>40</v>
      </c>
      <c r="H571" s="19">
        <v>7</v>
      </c>
      <c r="I571" s="19">
        <v>145</v>
      </c>
      <c r="J571" s="19">
        <v>94</v>
      </c>
      <c r="K571" s="19">
        <v>1000</v>
      </c>
      <c r="L571" s="19">
        <v>3000</v>
      </c>
      <c r="M571" s="19" t="s">
        <v>94</v>
      </c>
      <c r="N571" s="19">
        <v>3000</v>
      </c>
      <c r="O571" s="19">
        <v>6000</v>
      </c>
      <c r="P571" s="19">
        <v>14500</v>
      </c>
      <c r="Q571" s="19" t="s">
        <v>57</v>
      </c>
      <c r="R571" s="19">
        <v>7250</v>
      </c>
      <c r="S571" s="19">
        <v>20000</v>
      </c>
      <c r="T571" s="19">
        <v>7.42</v>
      </c>
      <c r="U571" s="19">
        <v>34</v>
      </c>
      <c r="V571" s="19">
        <v>0.24</v>
      </c>
      <c r="W571" s="19">
        <v>66</v>
      </c>
      <c r="X571" s="93">
        <v>1870</v>
      </c>
      <c r="Y571">
        <f t="shared" si="25"/>
        <v>75</v>
      </c>
      <c r="Z571" t="b">
        <f>IF(N571/G571&gt;=Auswahlhilfe!$C$8,TRUE,FALSE)</f>
        <v>1</v>
      </c>
      <c r="AA571" t="b">
        <f>IF(K571&gt;Auswahlhilfe!$C$7,TRUE,FALSE)</f>
        <v>1</v>
      </c>
      <c r="AB571" t="b">
        <f>IF(Auswahlhilfe!$C$17=F571,TRUE,FALSE)</f>
        <v>0</v>
      </c>
      <c r="AC571" t="b">
        <f>IFERROR(IF(FIND("P2",PGOptionList!D571)&gt;0,TRUE),FALSE)</f>
        <v>1</v>
      </c>
      <c r="AD571" t="b">
        <f>IFERROR(IF(FIND("P1",PGOptionList!D571)&gt;0,TRUE),FALSE)</f>
        <v>0</v>
      </c>
      <c r="AE571" t="b">
        <f>IFERROR(IF(FIND("P0",PGOptionList!D571)&gt;0,TRUE),FALSE)</f>
        <v>0</v>
      </c>
      <c r="AF571" t="b">
        <f>IF(AND(Z571,AA571,AB571,AC571,IF(C571=Auswahlhilfe!$L$7,TRUE,FALSE)),D571,FALSE)</f>
        <v>0</v>
      </c>
      <c r="AG571" t="b">
        <f>IF(AND(Z571,AA571,AB571,AD571,IF(C571=Auswahlhilfe!$L$17,TRUE,FALSE)),D571,FALSE)</f>
        <v>0</v>
      </c>
      <c r="AH571" t="b">
        <f>IF(AND(Z571,AA571,AB571,AE571,IF(C571=Auswahlhilfe!$L$17,TRUE,FALSE)),D571,FALSE)</f>
        <v>0</v>
      </c>
      <c r="AI571" t="s">
        <v>4817</v>
      </c>
      <c r="AJ571" s="90" t="str">
        <f t="shared" si="26"/>
        <v>mailto:info@oxni.ch?subject=Anfrage TB-180-040-S1-P2</v>
      </c>
    </row>
    <row r="572" spans="2:36" x14ac:dyDescent="0.2">
      <c r="B572" s="78" t="str">
        <f t="shared" si="24"/>
        <v/>
      </c>
      <c r="C572" s="19" t="s">
        <v>54</v>
      </c>
      <c r="D572" s="19" t="s">
        <v>873</v>
      </c>
      <c r="E572" s="19">
        <v>180</v>
      </c>
      <c r="F572" s="19" t="s">
        <v>58</v>
      </c>
      <c r="G572" s="19">
        <v>40</v>
      </c>
      <c r="H572" s="19">
        <v>7</v>
      </c>
      <c r="I572" s="19">
        <v>145</v>
      </c>
      <c r="J572" s="19">
        <v>94</v>
      </c>
      <c r="K572" s="19">
        <v>1000</v>
      </c>
      <c r="L572" s="19">
        <v>3000</v>
      </c>
      <c r="M572" s="19" t="s">
        <v>94</v>
      </c>
      <c r="N572" s="19">
        <v>3000</v>
      </c>
      <c r="O572" s="19">
        <v>6000</v>
      </c>
      <c r="P572" s="19">
        <v>14500</v>
      </c>
      <c r="Q572" s="19" t="s">
        <v>57</v>
      </c>
      <c r="R572" s="19">
        <v>7250</v>
      </c>
      <c r="S572" s="19">
        <v>20000</v>
      </c>
      <c r="T572" s="19">
        <v>7.42</v>
      </c>
      <c r="U572" s="19">
        <v>34</v>
      </c>
      <c r="V572" s="19">
        <v>0.24</v>
      </c>
      <c r="W572" s="19">
        <v>66</v>
      </c>
      <c r="X572" s="93">
        <v>1870</v>
      </c>
      <c r="Y572">
        <f t="shared" si="25"/>
        <v>75</v>
      </c>
      <c r="Z572" t="b">
        <f>IF(N572/G572&gt;=Auswahlhilfe!$C$8,TRUE,FALSE)</f>
        <v>1</v>
      </c>
      <c r="AA572" t="b">
        <f>IF(K572&gt;Auswahlhilfe!$C$7,TRUE,FALSE)</f>
        <v>1</v>
      </c>
      <c r="AB572" t="b">
        <f>IF(Auswahlhilfe!$C$17=F572,TRUE,FALSE)</f>
        <v>1</v>
      </c>
      <c r="AC572" t="b">
        <f>IFERROR(IF(FIND("P2",PGOptionList!D572)&gt;0,TRUE),FALSE)</f>
        <v>1</v>
      </c>
      <c r="AD572" t="b">
        <f>IFERROR(IF(FIND("P1",PGOptionList!D572)&gt;0,TRUE),FALSE)</f>
        <v>0</v>
      </c>
      <c r="AE572" t="b">
        <f>IFERROR(IF(FIND("P0",PGOptionList!D572)&gt;0,TRUE),FALSE)</f>
        <v>0</v>
      </c>
      <c r="AF572" t="b">
        <f>IF(AND(Z572,AA572,AB572,AC572,IF(C572=Auswahlhilfe!$L$7,TRUE,FALSE)),D572,FALSE)</f>
        <v>0</v>
      </c>
      <c r="AG572" t="b">
        <f>IF(AND(Z572,AA572,AB572,AD572,IF(C572=Auswahlhilfe!$L$17,TRUE,FALSE)),D572,FALSE)</f>
        <v>0</v>
      </c>
      <c r="AH572" t="b">
        <f>IF(AND(Z572,AA572,AB572,AE572,IF(C572=Auswahlhilfe!$L$17,TRUE,FALSE)),D572,FALSE)</f>
        <v>0</v>
      </c>
      <c r="AI572" t="s">
        <v>4818</v>
      </c>
      <c r="AJ572" s="90" t="str">
        <f t="shared" si="26"/>
        <v>https://shop.oxni.ch/de/shop/motoren/planetengetriebe/tb-180-040-s2-p2</v>
      </c>
    </row>
    <row r="573" spans="2:36" x14ac:dyDescent="0.2">
      <c r="B573" s="78" t="str">
        <f t="shared" si="24"/>
        <v/>
      </c>
      <c r="C573" s="19" t="s">
        <v>54</v>
      </c>
      <c r="D573" s="19" t="s">
        <v>874</v>
      </c>
      <c r="E573" s="19">
        <v>180</v>
      </c>
      <c r="F573" s="19" t="s">
        <v>55</v>
      </c>
      <c r="G573" s="19">
        <v>35</v>
      </c>
      <c r="H573" s="19">
        <v>3</v>
      </c>
      <c r="I573" s="19">
        <v>145</v>
      </c>
      <c r="J573" s="19">
        <v>94</v>
      </c>
      <c r="K573" s="19">
        <v>1100</v>
      </c>
      <c r="L573" s="19">
        <v>3300</v>
      </c>
      <c r="M573" s="19" t="s">
        <v>93</v>
      </c>
      <c r="N573" s="19">
        <v>3000</v>
      </c>
      <c r="O573" s="19">
        <v>6000</v>
      </c>
      <c r="P573" s="19">
        <v>14500</v>
      </c>
      <c r="Q573" s="19" t="s">
        <v>57</v>
      </c>
      <c r="R573" s="19">
        <v>7250</v>
      </c>
      <c r="S573" s="19">
        <v>20000</v>
      </c>
      <c r="T573" s="19">
        <v>7.42</v>
      </c>
      <c r="U573" s="19">
        <v>34</v>
      </c>
      <c r="V573" s="19">
        <v>0.24</v>
      </c>
      <c r="W573" s="19">
        <v>66</v>
      </c>
      <c r="X573" s="93"/>
      <c r="Y573">
        <f t="shared" si="25"/>
        <v>85.714285714285708</v>
      </c>
      <c r="Z573" t="b">
        <f>IF(N573/G573&gt;=Auswahlhilfe!$C$8,TRUE,FALSE)</f>
        <v>1</v>
      </c>
      <c r="AA573" t="b">
        <f>IF(K573&gt;Auswahlhilfe!$C$7,TRUE,FALSE)</f>
        <v>1</v>
      </c>
      <c r="AB573" t="b">
        <f>IF(Auswahlhilfe!$C$17=F573,TRUE,FALSE)</f>
        <v>0</v>
      </c>
      <c r="AC573" t="b">
        <f>IFERROR(IF(FIND("P2",PGOptionList!D573)&gt;0,TRUE),FALSE)</f>
        <v>0</v>
      </c>
      <c r="AD573" t="b">
        <f>IFERROR(IF(FIND("P1",PGOptionList!D573)&gt;0,TRUE),FALSE)</f>
        <v>0</v>
      </c>
      <c r="AE573" t="b">
        <f>IFERROR(IF(FIND("P0",PGOptionList!D573)&gt;0,TRUE),FALSE)</f>
        <v>1</v>
      </c>
      <c r="AF573" t="b">
        <f>IF(AND(Z573,AA573,AB573,AC573,IF(C573=Auswahlhilfe!$L$7,TRUE,FALSE)),D573,FALSE)</f>
        <v>0</v>
      </c>
      <c r="AG573" t="b">
        <f>IF(AND(Z573,AA573,AB573,AD573,IF(C573=Auswahlhilfe!$L$17,TRUE,FALSE)),D573,FALSE)</f>
        <v>0</v>
      </c>
      <c r="AH573" t="b">
        <f>IF(AND(Z573,AA573,AB573,AE573,IF(C573=Auswahlhilfe!$L$17,TRUE,FALSE)),D573,FALSE)</f>
        <v>0</v>
      </c>
      <c r="AI573" t="s">
        <v>4817</v>
      </c>
      <c r="AJ573" s="90" t="str">
        <f t="shared" si="26"/>
        <v>mailto:info@oxni.ch?subject=Anfrage TB-180-035-S1-P0</v>
      </c>
    </row>
    <row r="574" spans="2:36" x14ac:dyDescent="0.2">
      <c r="B574" s="78" t="str">
        <f t="shared" si="24"/>
        <v/>
      </c>
      <c r="C574" s="19" t="s">
        <v>54</v>
      </c>
      <c r="D574" s="19" t="s">
        <v>875</v>
      </c>
      <c r="E574" s="19">
        <v>180</v>
      </c>
      <c r="F574" s="19" t="s">
        <v>58</v>
      </c>
      <c r="G574" s="19">
        <v>35</v>
      </c>
      <c r="H574" s="19">
        <v>3</v>
      </c>
      <c r="I574" s="19">
        <v>145</v>
      </c>
      <c r="J574" s="19">
        <v>94</v>
      </c>
      <c r="K574" s="19">
        <v>1100</v>
      </c>
      <c r="L574" s="19">
        <v>3300</v>
      </c>
      <c r="M574" s="19" t="s">
        <v>93</v>
      </c>
      <c r="N574" s="19">
        <v>3000</v>
      </c>
      <c r="O574" s="19">
        <v>6000</v>
      </c>
      <c r="P574" s="19">
        <v>14500</v>
      </c>
      <c r="Q574" s="19" t="s">
        <v>57</v>
      </c>
      <c r="R574" s="19">
        <v>7250</v>
      </c>
      <c r="S574" s="19">
        <v>20000</v>
      </c>
      <c r="T574" s="19">
        <v>7.42</v>
      </c>
      <c r="U574" s="19">
        <v>34</v>
      </c>
      <c r="V574" s="19">
        <v>0.24</v>
      </c>
      <c r="W574" s="19">
        <v>66</v>
      </c>
      <c r="X574" s="93"/>
      <c r="Y574">
        <f t="shared" si="25"/>
        <v>85.714285714285708</v>
      </c>
      <c r="Z574" t="b">
        <f>IF(N574/G574&gt;=Auswahlhilfe!$C$8,TRUE,FALSE)</f>
        <v>1</v>
      </c>
      <c r="AA574" t="b">
        <f>IF(K574&gt;Auswahlhilfe!$C$7,TRUE,FALSE)</f>
        <v>1</v>
      </c>
      <c r="AB574" t="b">
        <f>IF(Auswahlhilfe!$C$17=F574,TRUE,FALSE)</f>
        <v>1</v>
      </c>
      <c r="AC574" t="b">
        <f>IFERROR(IF(FIND("P2",PGOptionList!D574)&gt;0,TRUE),FALSE)</f>
        <v>0</v>
      </c>
      <c r="AD574" t="b">
        <f>IFERROR(IF(FIND("P1",PGOptionList!D574)&gt;0,TRUE),FALSE)</f>
        <v>0</v>
      </c>
      <c r="AE574" t="b">
        <f>IFERROR(IF(FIND("P0",PGOptionList!D574)&gt;0,TRUE),FALSE)</f>
        <v>1</v>
      </c>
      <c r="AF574" t="b">
        <f>IF(AND(Z574,AA574,AB574,AC574,IF(C574=Auswahlhilfe!$L$7,TRUE,FALSE)),D574,FALSE)</f>
        <v>0</v>
      </c>
      <c r="AG574" t="b">
        <f>IF(AND(Z574,AA574,AB574,AD574,IF(C574=Auswahlhilfe!$L$17,TRUE,FALSE)),D574,FALSE)</f>
        <v>0</v>
      </c>
      <c r="AH574" t="b">
        <f>IF(AND(Z574,AA574,AB574,AE574,IF(C574=Auswahlhilfe!$L$17,TRUE,FALSE)),D574,FALSE)</f>
        <v>0</v>
      </c>
      <c r="AI574" t="s">
        <v>4817</v>
      </c>
      <c r="AJ574" s="90" t="str">
        <f t="shared" si="26"/>
        <v>mailto:info@oxni.ch?subject=Anfrage TB-180-035-S2-P0</v>
      </c>
    </row>
    <row r="575" spans="2:36" x14ac:dyDescent="0.2">
      <c r="B575" s="78" t="str">
        <f t="shared" si="24"/>
        <v/>
      </c>
      <c r="C575" s="19" t="s">
        <v>54</v>
      </c>
      <c r="D575" s="19" t="s">
        <v>876</v>
      </c>
      <c r="E575" s="19">
        <v>180</v>
      </c>
      <c r="F575" s="19" t="s">
        <v>55</v>
      </c>
      <c r="G575" s="19">
        <v>35</v>
      </c>
      <c r="H575" s="19">
        <v>5</v>
      </c>
      <c r="I575" s="19">
        <v>145</v>
      </c>
      <c r="J575" s="19">
        <v>94</v>
      </c>
      <c r="K575" s="19">
        <v>1100</v>
      </c>
      <c r="L575" s="19">
        <v>3300</v>
      </c>
      <c r="M575" s="19" t="s">
        <v>93</v>
      </c>
      <c r="N575" s="19">
        <v>3000</v>
      </c>
      <c r="O575" s="19">
        <v>6000</v>
      </c>
      <c r="P575" s="19">
        <v>14500</v>
      </c>
      <c r="Q575" s="19" t="s">
        <v>57</v>
      </c>
      <c r="R575" s="19">
        <v>7250</v>
      </c>
      <c r="S575" s="19">
        <v>20000</v>
      </c>
      <c r="T575" s="19">
        <v>7.42</v>
      </c>
      <c r="U575" s="19">
        <v>34</v>
      </c>
      <c r="V575" s="19">
        <v>0.24</v>
      </c>
      <c r="W575" s="19">
        <v>66</v>
      </c>
      <c r="X575" s="93">
        <v>2090</v>
      </c>
      <c r="Y575">
        <f t="shared" si="25"/>
        <v>85.714285714285708</v>
      </c>
      <c r="Z575" t="b">
        <f>IF(N575/G575&gt;=Auswahlhilfe!$C$8,TRUE,FALSE)</f>
        <v>1</v>
      </c>
      <c r="AA575" t="b">
        <f>IF(K575&gt;Auswahlhilfe!$C$7,TRUE,FALSE)</f>
        <v>1</v>
      </c>
      <c r="AB575" t="b">
        <f>IF(Auswahlhilfe!$C$17=F575,TRUE,FALSE)</f>
        <v>0</v>
      </c>
      <c r="AC575" t="b">
        <f>IFERROR(IF(FIND("P2",PGOptionList!D575)&gt;0,TRUE),FALSE)</f>
        <v>0</v>
      </c>
      <c r="AD575" t="b">
        <f>IFERROR(IF(FIND("P1",PGOptionList!D575)&gt;0,TRUE),FALSE)</f>
        <v>1</v>
      </c>
      <c r="AE575" t="b">
        <f>IFERROR(IF(FIND("P0",PGOptionList!D575)&gt;0,TRUE),FALSE)</f>
        <v>0</v>
      </c>
      <c r="AF575" t="b">
        <f>IF(AND(Z575,AA575,AB575,AC575,IF(C575=Auswahlhilfe!$L$7,TRUE,FALSE)),D575,FALSE)</f>
        <v>0</v>
      </c>
      <c r="AG575" t="b">
        <f>IF(AND(Z575,AA575,AB575,AD575,IF(C575=Auswahlhilfe!$L$17,TRUE,FALSE)),D575,FALSE)</f>
        <v>0</v>
      </c>
      <c r="AH575" t="b">
        <f>IF(AND(Z575,AA575,AB575,AE575,IF(C575=Auswahlhilfe!$L$17,TRUE,FALSE)),D575,FALSE)</f>
        <v>0</v>
      </c>
      <c r="AI575" t="s">
        <v>4817</v>
      </c>
      <c r="AJ575" s="90" t="str">
        <f t="shared" si="26"/>
        <v>mailto:info@oxni.ch?subject=Anfrage TB-180-035-S1-P1</v>
      </c>
    </row>
    <row r="576" spans="2:36" x14ac:dyDescent="0.2">
      <c r="B576" s="78" t="str">
        <f t="shared" si="24"/>
        <v/>
      </c>
      <c r="C576" s="19" t="s">
        <v>54</v>
      </c>
      <c r="D576" s="19" t="s">
        <v>877</v>
      </c>
      <c r="E576" s="19">
        <v>180</v>
      </c>
      <c r="F576" s="19" t="s">
        <v>58</v>
      </c>
      <c r="G576" s="19">
        <v>35</v>
      </c>
      <c r="H576" s="19">
        <v>5</v>
      </c>
      <c r="I576" s="19">
        <v>145</v>
      </c>
      <c r="J576" s="19">
        <v>94</v>
      </c>
      <c r="K576" s="19">
        <v>1100</v>
      </c>
      <c r="L576" s="19">
        <v>3300</v>
      </c>
      <c r="M576" s="19" t="s">
        <v>93</v>
      </c>
      <c r="N576" s="19">
        <v>3000</v>
      </c>
      <c r="O576" s="19">
        <v>6000</v>
      </c>
      <c r="P576" s="19">
        <v>14500</v>
      </c>
      <c r="Q576" s="19" t="s">
        <v>57</v>
      </c>
      <c r="R576" s="19">
        <v>7250</v>
      </c>
      <c r="S576" s="19">
        <v>20000</v>
      </c>
      <c r="T576" s="19">
        <v>7.42</v>
      </c>
      <c r="U576" s="19">
        <v>34</v>
      </c>
      <c r="V576" s="19">
        <v>0.24</v>
      </c>
      <c r="W576" s="19">
        <v>66</v>
      </c>
      <c r="X576" s="93">
        <v>2090</v>
      </c>
      <c r="Y576">
        <f t="shared" si="25"/>
        <v>85.714285714285708</v>
      </c>
      <c r="Z576" t="b">
        <f>IF(N576/G576&gt;=Auswahlhilfe!$C$8,TRUE,FALSE)</f>
        <v>1</v>
      </c>
      <c r="AA576" t="b">
        <f>IF(K576&gt;Auswahlhilfe!$C$7,TRUE,FALSE)</f>
        <v>1</v>
      </c>
      <c r="AB576" t="b">
        <f>IF(Auswahlhilfe!$C$17=F576,TRUE,FALSE)</f>
        <v>1</v>
      </c>
      <c r="AC576" t="b">
        <f>IFERROR(IF(FIND("P2",PGOptionList!D576)&gt;0,TRUE),FALSE)</f>
        <v>0</v>
      </c>
      <c r="AD576" t="b">
        <f>IFERROR(IF(FIND("P1",PGOptionList!D576)&gt;0,TRUE),FALSE)</f>
        <v>1</v>
      </c>
      <c r="AE576" t="b">
        <f>IFERROR(IF(FIND("P0",PGOptionList!D576)&gt;0,TRUE),FALSE)</f>
        <v>0</v>
      </c>
      <c r="AF576" t="b">
        <f>IF(AND(Z576,AA576,AB576,AC576,IF(C576=Auswahlhilfe!$L$7,TRUE,FALSE)),D576,FALSE)</f>
        <v>0</v>
      </c>
      <c r="AG576" t="b">
        <f>IF(AND(Z576,AA576,AB576,AD576,IF(C576=Auswahlhilfe!$L$17,TRUE,FALSE)),D576,FALSE)</f>
        <v>0</v>
      </c>
      <c r="AH576" t="b">
        <f>IF(AND(Z576,AA576,AB576,AE576,IF(C576=Auswahlhilfe!$L$17,TRUE,FALSE)),D576,FALSE)</f>
        <v>0</v>
      </c>
      <c r="AI576" t="s">
        <v>4818</v>
      </c>
      <c r="AJ576" s="90" t="str">
        <f t="shared" si="26"/>
        <v>https://shop.oxni.ch/de/shop/motoren/planetengetriebe/tb-180-035-s2-p1</v>
      </c>
    </row>
    <row r="577" spans="2:36" x14ac:dyDescent="0.2">
      <c r="B577" s="78" t="str">
        <f t="shared" si="24"/>
        <v/>
      </c>
      <c r="C577" s="19" t="s">
        <v>54</v>
      </c>
      <c r="D577" s="19" t="s">
        <v>878</v>
      </c>
      <c r="E577" s="19">
        <v>180</v>
      </c>
      <c r="F577" s="19" t="s">
        <v>55</v>
      </c>
      <c r="G577" s="19">
        <v>35</v>
      </c>
      <c r="H577" s="19">
        <v>7</v>
      </c>
      <c r="I577" s="19">
        <v>145</v>
      </c>
      <c r="J577" s="19">
        <v>94</v>
      </c>
      <c r="K577" s="19">
        <v>1100</v>
      </c>
      <c r="L577" s="19">
        <v>3300</v>
      </c>
      <c r="M577" s="19" t="s">
        <v>93</v>
      </c>
      <c r="N577" s="19">
        <v>3000</v>
      </c>
      <c r="O577" s="19">
        <v>6000</v>
      </c>
      <c r="P577" s="19">
        <v>14500</v>
      </c>
      <c r="Q577" s="19" t="s">
        <v>57</v>
      </c>
      <c r="R577" s="19">
        <v>7250</v>
      </c>
      <c r="S577" s="19">
        <v>20000</v>
      </c>
      <c r="T577" s="19">
        <v>7.42</v>
      </c>
      <c r="U577" s="19">
        <v>34</v>
      </c>
      <c r="V577" s="19">
        <v>0.24</v>
      </c>
      <c r="W577" s="19">
        <v>66</v>
      </c>
      <c r="X577" s="93">
        <v>1870</v>
      </c>
      <c r="Y577">
        <f t="shared" si="25"/>
        <v>85.714285714285708</v>
      </c>
      <c r="Z577" t="b">
        <f>IF(N577/G577&gt;=Auswahlhilfe!$C$8,TRUE,FALSE)</f>
        <v>1</v>
      </c>
      <c r="AA577" t="b">
        <f>IF(K577&gt;Auswahlhilfe!$C$7,TRUE,FALSE)</f>
        <v>1</v>
      </c>
      <c r="AB577" t="b">
        <f>IF(Auswahlhilfe!$C$17=F577,TRUE,FALSE)</f>
        <v>0</v>
      </c>
      <c r="AC577" t="b">
        <f>IFERROR(IF(FIND("P2",PGOptionList!D577)&gt;0,TRUE),FALSE)</f>
        <v>1</v>
      </c>
      <c r="AD577" t="b">
        <f>IFERROR(IF(FIND("P1",PGOptionList!D577)&gt;0,TRUE),FALSE)</f>
        <v>0</v>
      </c>
      <c r="AE577" t="b">
        <f>IFERROR(IF(FIND("P0",PGOptionList!D577)&gt;0,TRUE),FALSE)</f>
        <v>0</v>
      </c>
      <c r="AF577" t="b">
        <f>IF(AND(Z577,AA577,AB577,AC577,IF(C577=Auswahlhilfe!$L$7,TRUE,FALSE)),D577,FALSE)</f>
        <v>0</v>
      </c>
      <c r="AG577" t="b">
        <f>IF(AND(Z577,AA577,AB577,AD577,IF(C577=Auswahlhilfe!$L$17,TRUE,FALSE)),D577,FALSE)</f>
        <v>0</v>
      </c>
      <c r="AH577" t="b">
        <f>IF(AND(Z577,AA577,AB577,AE577,IF(C577=Auswahlhilfe!$L$17,TRUE,FALSE)),D577,FALSE)</f>
        <v>0</v>
      </c>
      <c r="AI577" t="s">
        <v>4817</v>
      </c>
      <c r="AJ577" s="90" t="str">
        <f t="shared" si="26"/>
        <v>mailto:info@oxni.ch?subject=Anfrage TB-180-035-S1-P2</v>
      </c>
    </row>
    <row r="578" spans="2:36" x14ac:dyDescent="0.2">
      <c r="B578" s="78" t="str">
        <f t="shared" si="24"/>
        <v/>
      </c>
      <c r="C578" s="19" t="s">
        <v>54</v>
      </c>
      <c r="D578" s="19" t="s">
        <v>879</v>
      </c>
      <c r="E578" s="19">
        <v>180</v>
      </c>
      <c r="F578" s="19" t="s">
        <v>58</v>
      </c>
      <c r="G578" s="19">
        <v>35</v>
      </c>
      <c r="H578" s="19">
        <v>7</v>
      </c>
      <c r="I578" s="19">
        <v>145</v>
      </c>
      <c r="J578" s="19">
        <v>94</v>
      </c>
      <c r="K578" s="19">
        <v>1100</v>
      </c>
      <c r="L578" s="19">
        <v>3300</v>
      </c>
      <c r="M578" s="19" t="s">
        <v>93</v>
      </c>
      <c r="N578" s="19">
        <v>3000</v>
      </c>
      <c r="O578" s="19">
        <v>6000</v>
      </c>
      <c r="P578" s="19">
        <v>14500</v>
      </c>
      <c r="Q578" s="19" t="s">
        <v>57</v>
      </c>
      <c r="R578" s="19">
        <v>7250</v>
      </c>
      <c r="S578" s="19">
        <v>20000</v>
      </c>
      <c r="T578" s="19">
        <v>7.42</v>
      </c>
      <c r="U578" s="19">
        <v>34</v>
      </c>
      <c r="V578" s="19">
        <v>0.24</v>
      </c>
      <c r="W578" s="19">
        <v>66</v>
      </c>
      <c r="X578" s="93">
        <v>1870</v>
      </c>
      <c r="Y578">
        <f t="shared" si="25"/>
        <v>85.714285714285708</v>
      </c>
      <c r="Z578" t="b">
        <f>IF(N578/G578&gt;=Auswahlhilfe!$C$8,TRUE,FALSE)</f>
        <v>1</v>
      </c>
      <c r="AA578" t="b">
        <f>IF(K578&gt;Auswahlhilfe!$C$7,TRUE,FALSE)</f>
        <v>1</v>
      </c>
      <c r="AB578" t="b">
        <f>IF(Auswahlhilfe!$C$17=F578,TRUE,FALSE)</f>
        <v>1</v>
      </c>
      <c r="AC578" t="b">
        <f>IFERROR(IF(FIND("P2",PGOptionList!D578)&gt;0,TRUE),FALSE)</f>
        <v>1</v>
      </c>
      <c r="AD578" t="b">
        <f>IFERROR(IF(FIND("P1",PGOptionList!D578)&gt;0,TRUE),FALSE)</f>
        <v>0</v>
      </c>
      <c r="AE578" t="b">
        <f>IFERROR(IF(FIND("P0",PGOptionList!D578)&gt;0,TRUE),FALSE)</f>
        <v>0</v>
      </c>
      <c r="AF578" t="b">
        <f>IF(AND(Z578,AA578,AB578,AC578,IF(C578=Auswahlhilfe!$L$7,TRUE,FALSE)),D578,FALSE)</f>
        <v>0</v>
      </c>
      <c r="AG578" t="b">
        <f>IF(AND(Z578,AA578,AB578,AD578,IF(C578=Auswahlhilfe!$L$17,TRUE,FALSE)),D578,FALSE)</f>
        <v>0</v>
      </c>
      <c r="AH578" t="b">
        <f>IF(AND(Z578,AA578,AB578,AE578,IF(C578=Auswahlhilfe!$L$17,TRUE,FALSE)),D578,FALSE)</f>
        <v>0</v>
      </c>
      <c r="AI578" t="s">
        <v>4818</v>
      </c>
      <c r="AJ578" s="90" t="str">
        <f t="shared" si="26"/>
        <v>https://shop.oxni.ch/de/shop/motoren/planetengetriebe/tb-180-035-s2-p2</v>
      </c>
    </row>
    <row r="579" spans="2:36" x14ac:dyDescent="0.2">
      <c r="B579" s="78" t="str">
        <f t="shared" si="24"/>
        <v/>
      </c>
      <c r="C579" s="19" t="s">
        <v>54</v>
      </c>
      <c r="D579" s="19" t="s">
        <v>880</v>
      </c>
      <c r="E579" s="19">
        <v>180</v>
      </c>
      <c r="F579" s="19" t="s">
        <v>55</v>
      </c>
      <c r="G579" s="19">
        <v>30</v>
      </c>
      <c r="H579" s="19">
        <v>3</v>
      </c>
      <c r="I579" s="19">
        <v>145</v>
      </c>
      <c r="J579" s="19">
        <v>94</v>
      </c>
      <c r="K579" s="19">
        <v>1108</v>
      </c>
      <c r="L579" s="19">
        <v>3324</v>
      </c>
      <c r="M579" s="19" t="s">
        <v>92</v>
      </c>
      <c r="N579" s="19">
        <v>3000</v>
      </c>
      <c r="O579" s="19">
        <v>6000</v>
      </c>
      <c r="P579" s="19">
        <v>14500</v>
      </c>
      <c r="Q579" s="19" t="s">
        <v>57</v>
      </c>
      <c r="R579" s="19">
        <v>7250</v>
      </c>
      <c r="S579" s="19">
        <v>20000</v>
      </c>
      <c r="T579" s="19">
        <v>7.42</v>
      </c>
      <c r="U579" s="19">
        <v>34</v>
      </c>
      <c r="V579" s="19">
        <v>0.24</v>
      </c>
      <c r="W579" s="19">
        <v>66</v>
      </c>
      <c r="X579" s="93"/>
      <c r="Y579">
        <f t="shared" si="25"/>
        <v>100</v>
      </c>
      <c r="Z579" t="b">
        <f>IF(N579/G579&gt;=Auswahlhilfe!$C$8,TRUE,FALSE)</f>
        <v>1</v>
      </c>
      <c r="AA579" t="b">
        <f>IF(K579&gt;Auswahlhilfe!$C$7,TRUE,FALSE)</f>
        <v>1</v>
      </c>
      <c r="AB579" t="b">
        <f>IF(Auswahlhilfe!$C$17=F579,TRUE,FALSE)</f>
        <v>0</v>
      </c>
      <c r="AC579" t="b">
        <f>IFERROR(IF(FIND("P2",PGOptionList!D579)&gt;0,TRUE),FALSE)</f>
        <v>0</v>
      </c>
      <c r="AD579" t="b">
        <f>IFERROR(IF(FIND("P1",PGOptionList!D579)&gt;0,TRUE),FALSE)</f>
        <v>0</v>
      </c>
      <c r="AE579" t="b">
        <f>IFERROR(IF(FIND("P0",PGOptionList!D579)&gt;0,TRUE),FALSE)</f>
        <v>1</v>
      </c>
      <c r="AF579" t="b">
        <f>IF(AND(Z579,AA579,AB579,AC579,IF(C579=Auswahlhilfe!$L$7,TRUE,FALSE)),D579,FALSE)</f>
        <v>0</v>
      </c>
      <c r="AG579" t="b">
        <f>IF(AND(Z579,AA579,AB579,AD579,IF(C579=Auswahlhilfe!$L$17,TRUE,FALSE)),D579,FALSE)</f>
        <v>0</v>
      </c>
      <c r="AH579" t="b">
        <f>IF(AND(Z579,AA579,AB579,AE579,IF(C579=Auswahlhilfe!$L$17,TRUE,FALSE)),D579,FALSE)</f>
        <v>0</v>
      </c>
      <c r="AI579" t="s">
        <v>4817</v>
      </c>
      <c r="AJ579" s="90" t="str">
        <f t="shared" si="26"/>
        <v>mailto:info@oxni.ch?subject=Anfrage TB-180-030-S1-P0</v>
      </c>
    </row>
    <row r="580" spans="2:36" x14ac:dyDescent="0.2">
      <c r="B580" s="78" t="str">
        <f t="shared" si="24"/>
        <v/>
      </c>
      <c r="C580" s="19" t="s">
        <v>54</v>
      </c>
      <c r="D580" s="19" t="s">
        <v>881</v>
      </c>
      <c r="E580" s="19">
        <v>180</v>
      </c>
      <c r="F580" s="19" t="s">
        <v>58</v>
      </c>
      <c r="G580" s="19">
        <v>30</v>
      </c>
      <c r="H580" s="19">
        <v>3</v>
      </c>
      <c r="I580" s="19">
        <v>145</v>
      </c>
      <c r="J580" s="19">
        <v>94</v>
      </c>
      <c r="K580" s="19">
        <v>1108</v>
      </c>
      <c r="L580" s="19">
        <v>3324</v>
      </c>
      <c r="M580" s="19" t="s">
        <v>92</v>
      </c>
      <c r="N580" s="19">
        <v>3000</v>
      </c>
      <c r="O580" s="19">
        <v>6000</v>
      </c>
      <c r="P580" s="19">
        <v>14500</v>
      </c>
      <c r="Q580" s="19" t="s">
        <v>57</v>
      </c>
      <c r="R580" s="19">
        <v>7250</v>
      </c>
      <c r="S580" s="19">
        <v>20000</v>
      </c>
      <c r="T580" s="19">
        <v>7.42</v>
      </c>
      <c r="U580" s="19">
        <v>34</v>
      </c>
      <c r="V580" s="19">
        <v>0.24</v>
      </c>
      <c r="W580" s="19">
        <v>66</v>
      </c>
      <c r="X580" s="93"/>
      <c r="Y580">
        <f t="shared" si="25"/>
        <v>100</v>
      </c>
      <c r="Z580" t="b">
        <f>IF(N580/G580&gt;=Auswahlhilfe!$C$8,TRUE,FALSE)</f>
        <v>1</v>
      </c>
      <c r="AA580" t="b">
        <f>IF(K580&gt;Auswahlhilfe!$C$7,TRUE,FALSE)</f>
        <v>1</v>
      </c>
      <c r="AB580" t="b">
        <f>IF(Auswahlhilfe!$C$17=F580,TRUE,FALSE)</f>
        <v>1</v>
      </c>
      <c r="AC580" t="b">
        <f>IFERROR(IF(FIND("P2",PGOptionList!D580)&gt;0,TRUE),FALSE)</f>
        <v>0</v>
      </c>
      <c r="AD580" t="b">
        <f>IFERROR(IF(FIND("P1",PGOptionList!D580)&gt;0,TRUE),FALSE)</f>
        <v>0</v>
      </c>
      <c r="AE580" t="b">
        <f>IFERROR(IF(FIND("P0",PGOptionList!D580)&gt;0,TRUE),FALSE)</f>
        <v>1</v>
      </c>
      <c r="AF580" t="b">
        <f>IF(AND(Z580,AA580,AB580,AC580,IF(C580=Auswahlhilfe!$L$7,TRUE,FALSE)),D580,FALSE)</f>
        <v>0</v>
      </c>
      <c r="AG580" t="b">
        <f>IF(AND(Z580,AA580,AB580,AD580,IF(C580=Auswahlhilfe!$L$17,TRUE,FALSE)),D580,FALSE)</f>
        <v>0</v>
      </c>
      <c r="AH580" t="b">
        <f>IF(AND(Z580,AA580,AB580,AE580,IF(C580=Auswahlhilfe!$L$17,TRUE,FALSE)),D580,FALSE)</f>
        <v>0</v>
      </c>
      <c r="AI580" t="s">
        <v>4817</v>
      </c>
      <c r="AJ580" s="90" t="str">
        <f t="shared" si="26"/>
        <v>mailto:info@oxni.ch?subject=Anfrage TB-180-030-S2-P0</v>
      </c>
    </row>
    <row r="581" spans="2:36" x14ac:dyDescent="0.2">
      <c r="B581" s="78" t="str">
        <f t="shared" si="24"/>
        <v/>
      </c>
      <c r="C581" s="19" t="s">
        <v>54</v>
      </c>
      <c r="D581" s="19" t="s">
        <v>882</v>
      </c>
      <c r="E581" s="19">
        <v>180</v>
      </c>
      <c r="F581" s="19" t="s">
        <v>55</v>
      </c>
      <c r="G581" s="19">
        <v>30</v>
      </c>
      <c r="H581" s="19">
        <v>5</v>
      </c>
      <c r="I581" s="19">
        <v>145</v>
      </c>
      <c r="J581" s="19">
        <v>94</v>
      </c>
      <c r="K581" s="19">
        <v>1108</v>
      </c>
      <c r="L581" s="19">
        <v>3324</v>
      </c>
      <c r="M581" s="19" t="s">
        <v>92</v>
      </c>
      <c r="N581" s="19">
        <v>3000</v>
      </c>
      <c r="O581" s="19">
        <v>6000</v>
      </c>
      <c r="P581" s="19">
        <v>14500</v>
      </c>
      <c r="Q581" s="19" t="s">
        <v>57</v>
      </c>
      <c r="R581" s="19">
        <v>7250</v>
      </c>
      <c r="S581" s="19">
        <v>20000</v>
      </c>
      <c r="T581" s="19">
        <v>7.42</v>
      </c>
      <c r="U581" s="19">
        <v>34</v>
      </c>
      <c r="V581" s="19">
        <v>0.24</v>
      </c>
      <c r="W581" s="19">
        <v>66</v>
      </c>
      <c r="X581" s="93">
        <v>2090</v>
      </c>
      <c r="Y581">
        <f t="shared" si="25"/>
        <v>100</v>
      </c>
      <c r="Z581" t="b">
        <f>IF(N581/G581&gt;=Auswahlhilfe!$C$8,TRUE,FALSE)</f>
        <v>1</v>
      </c>
      <c r="AA581" t="b">
        <f>IF(K581&gt;Auswahlhilfe!$C$7,TRUE,FALSE)</f>
        <v>1</v>
      </c>
      <c r="AB581" t="b">
        <f>IF(Auswahlhilfe!$C$17=F581,TRUE,FALSE)</f>
        <v>0</v>
      </c>
      <c r="AC581" t="b">
        <f>IFERROR(IF(FIND("P2",PGOptionList!D581)&gt;0,TRUE),FALSE)</f>
        <v>0</v>
      </c>
      <c r="AD581" t="b">
        <f>IFERROR(IF(FIND("P1",PGOptionList!D581)&gt;0,TRUE),FALSE)</f>
        <v>1</v>
      </c>
      <c r="AE581" t="b">
        <f>IFERROR(IF(FIND("P0",PGOptionList!D581)&gt;0,TRUE),FALSE)</f>
        <v>0</v>
      </c>
      <c r="AF581" t="b">
        <f>IF(AND(Z581,AA581,AB581,AC581,IF(C581=Auswahlhilfe!$L$7,TRUE,FALSE)),D581,FALSE)</f>
        <v>0</v>
      </c>
      <c r="AG581" t="b">
        <f>IF(AND(Z581,AA581,AB581,AD581,IF(C581=Auswahlhilfe!$L$17,TRUE,FALSE)),D581,FALSE)</f>
        <v>0</v>
      </c>
      <c r="AH581" t="b">
        <f>IF(AND(Z581,AA581,AB581,AE581,IF(C581=Auswahlhilfe!$L$17,TRUE,FALSE)),D581,FALSE)</f>
        <v>0</v>
      </c>
      <c r="AI581" t="s">
        <v>4817</v>
      </c>
      <c r="AJ581" s="90" t="str">
        <f t="shared" si="26"/>
        <v>mailto:info@oxni.ch?subject=Anfrage TB-180-030-S1-P1</v>
      </c>
    </row>
    <row r="582" spans="2:36" x14ac:dyDescent="0.2">
      <c r="B582" s="78" t="str">
        <f t="shared" si="24"/>
        <v/>
      </c>
      <c r="C582" s="19" t="s">
        <v>54</v>
      </c>
      <c r="D582" s="19" t="s">
        <v>883</v>
      </c>
      <c r="E582" s="19">
        <v>180</v>
      </c>
      <c r="F582" s="19" t="s">
        <v>58</v>
      </c>
      <c r="G582" s="19">
        <v>30</v>
      </c>
      <c r="H582" s="19">
        <v>5</v>
      </c>
      <c r="I582" s="19">
        <v>145</v>
      </c>
      <c r="J582" s="19">
        <v>94</v>
      </c>
      <c r="K582" s="19">
        <v>1108</v>
      </c>
      <c r="L582" s="19">
        <v>3324</v>
      </c>
      <c r="M582" s="19" t="s">
        <v>92</v>
      </c>
      <c r="N582" s="19">
        <v>3000</v>
      </c>
      <c r="O582" s="19">
        <v>6000</v>
      </c>
      <c r="P582" s="19">
        <v>14500</v>
      </c>
      <c r="Q582" s="19" t="s">
        <v>57</v>
      </c>
      <c r="R582" s="19">
        <v>7250</v>
      </c>
      <c r="S582" s="19">
        <v>20000</v>
      </c>
      <c r="T582" s="19">
        <v>7.42</v>
      </c>
      <c r="U582" s="19">
        <v>34</v>
      </c>
      <c r="V582" s="19">
        <v>0.24</v>
      </c>
      <c r="W582" s="19">
        <v>66</v>
      </c>
      <c r="X582" s="93">
        <v>2090</v>
      </c>
      <c r="Y582">
        <f t="shared" si="25"/>
        <v>100</v>
      </c>
      <c r="Z582" t="b">
        <f>IF(N582/G582&gt;=Auswahlhilfe!$C$8,TRUE,FALSE)</f>
        <v>1</v>
      </c>
      <c r="AA582" t="b">
        <f>IF(K582&gt;Auswahlhilfe!$C$7,TRUE,FALSE)</f>
        <v>1</v>
      </c>
      <c r="AB582" t="b">
        <f>IF(Auswahlhilfe!$C$17=F582,TRUE,FALSE)</f>
        <v>1</v>
      </c>
      <c r="AC582" t="b">
        <f>IFERROR(IF(FIND("P2",PGOptionList!D582)&gt;0,TRUE),FALSE)</f>
        <v>0</v>
      </c>
      <c r="AD582" t="b">
        <f>IFERROR(IF(FIND("P1",PGOptionList!D582)&gt;0,TRUE),FALSE)</f>
        <v>1</v>
      </c>
      <c r="AE582" t="b">
        <f>IFERROR(IF(FIND("P0",PGOptionList!D582)&gt;0,TRUE),FALSE)</f>
        <v>0</v>
      </c>
      <c r="AF582" t="b">
        <f>IF(AND(Z582,AA582,AB582,AC582,IF(C582=Auswahlhilfe!$L$7,TRUE,FALSE)),D582,FALSE)</f>
        <v>0</v>
      </c>
      <c r="AG582" t="b">
        <f>IF(AND(Z582,AA582,AB582,AD582,IF(C582=Auswahlhilfe!$L$17,TRUE,FALSE)),D582,FALSE)</f>
        <v>0</v>
      </c>
      <c r="AH582" t="b">
        <f>IF(AND(Z582,AA582,AB582,AE582,IF(C582=Auswahlhilfe!$L$17,TRUE,FALSE)),D582,FALSE)</f>
        <v>0</v>
      </c>
      <c r="AI582" t="s">
        <v>4818</v>
      </c>
      <c r="AJ582" s="90" t="str">
        <f t="shared" si="26"/>
        <v>https://shop.oxni.ch/de/shop/motoren/planetengetriebe/tb-180-030-s2-p1</v>
      </c>
    </row>
    <row r="583" spans="2:36" x14ac:dyDescent="0.2">
      <c r="B583" s="78" t="str">
        <f t="shared" si="24"/>
        <v/>
      </c>
      <c r="C583" s="19" t="s">
        <v>54</v>
      </c>
      <c r="D583" s="19" t="s">
        <v>884</v>
      </c>
      <c r="E583" s="19">
        <v>180</v>
      </c>
      <c r="F583" s="19" t="s">
        <v>55</v>
      </c>
      <c r="G583" s="19">
        <v>30</v>
      </c>
      <c r="H583" s="19">
        <v>7</v>
      </c>
      <c r="I583" s="19">
        <v>145</v>
      </c>
      <c r="J583" s="19">
        <v>94</v>
      </c>
      <c r="K583" s="19">
        <v>1108</v>
      </c>
      <c r="L583" s="19">
        <v>3324</v>
      </c>
      <c r="M583" s="19" t="s">
        <v>92</v>
      </c>
      <c r="N583" s="19">
        <v>3000</v>
      </c>
      <c r="O583" s="19">
        <v>6000</v>
      </c>
      <c r="P583" s="19">
        <v>14500</v>
      </c>
      <c r="Q583" s="19" t="s">
        <v>57</v>
      </c>
      <c r="R583" s="19">
        <v>7250</v>
      </c>
      <c r="S583" s="19">
        <v>20000</v>
      </c>
      <c r="T583" s="19">
        <v>7.42</v>
      </c>
      <c r="U583" s="19">
        <v>34</v>
      </c>
      <c r="V583" s="19">
        <v>0.24</v>
      </c>
      <c r="W583" s="19">
        <v>66</v>
      </c>
      <c r="X583" s="93">
        <v>1870</v>
      </c>
      <c r="Y583">
        <f t="shared" si="25"/>
        <v>100</v>
      </c>
      <c r="Z583" t="b">
        <f>IF(N583/G583&gt;=Auswahlhilfe!$C$8,TRUE,FALSE)</f>
        <v>1</v>
      </c>
      <c r="AA583" t="b">
        <f>IF(K583&gt;Auswahlhilfe!$C$7,TRUE,FALSE)</f>
        <v>1</v>
      </c>
      <c r="AB583" t="b">
        <f>IF(Auswahlhilfe!$C$17=F583,TRUE,FALSE)</f>
        <v>0</v>
      </c>
      <c r="AC583" t="b">
        <f>IFERROR(IF(FIND("P2",PGOptionList!D583)&gt;0,TRUE),FALSE)</f>
        <v>1</v>
      </c>
      <c r="AD583" t="b">
        <f>IFERROR(IF(FIND("P1",PGOptionList!D583)&gt;0,TRUE),FALSE)</f>
        <v>0</v>
      </c>
      <c r="AE583" t="b">
        <f>IFERROR(IF(FIND("P0",PGOptionList!D583)&gt;0,TRUE),FALSE)</f>
        <v>0</v>
      </c>
      <c r="AF583" t="b">
        <f>IF(AND(Z583,AA583,AB583,AC583,IF(C583=Auswahlhilfe!$L$7,TRUE,FALSE)),D583,FALSE)</f>
        <v>0</v>
      </c>
      <c r="AG583" t="b">
        <f>IF(AND(Z583,AA583,AB583,AD583,IF(C583=Auswahlhilfe!$L$17,TRUE,FALSE)),D583,FALSE)</f>
        <v>0</v>
      </c>
      <c r="AH583" t="b">
        <f>IF(AND(Z583,AA583,AB583,AE583,IF(C583=Auswahlhilfe!$L$17,TRUE,FALSE)),D583,FALSE)</f>
        <v>0</v>
      </c>
      <c r="AI583" t="s">
        <v>4817</v>
      </c>
      <c r="AJ583" s="90" t="str">
        <f t="shared" si="26"/>
        <v>mailto:info@oxni.ch?subject=Anfrage TB-180-030-S1-P2</v>
      </c>
    </row>
    <row r="584" spans="2:36" x14ac:dyDescent="0.2">
      <c r="B584" s="78" t="str">
        <f t="shared" si="24"/>
        <v/>
      </c>
      <c r="C584" s="19" t="s">
        <v>54</v>
      </c>
      <c r="D584" s="19" t="s">
        <v>885</v>
      </c>
      <c r="E584" s="19">
        <v>180</v>
      </c>
      <c r="F584" s="19" t="s">
        <v>58</v>
      </c>
      <c r="G584" s="19">
        <v>30</v>
      </c>
      <c r="H584" s="19">
        <v>7</v>
      </c>
      <c r="I584" s="19">
        <v>145</v>
      </c>
      <c r="J584" s="19">
        <v>94</v>
      </c>
      <c r="K584" s="19">
        <v>1108</v>
      </c>
      <c r="L584" s="19">
        <v>3324</v>
      </c>
      <c r="M584" s="19" t="s">
        <v>92</v>
      </c>
      <c r="N584" s="19">
        <v>3000</v>
      </c>
      <c r="O584" s="19">
        <v>6000</v>
      </c>
      <c r="P584" s="19">
        <v>14500</v>
      </c>
      <c r="Q584" s="19" t="s">
        <v>57</v>
      </c>
      <c r="R584" s="19">
        <v>7250</v>
      </c>
      <c r="S584" s="19">
        <v>20000</v>
      </c>
      <c r="T584" s="19">
        <v>7.42</v>
      </c>
      <c r="U584" s="19">
        <v>34</v>
      </c>
      <c r="V584" s="19">
        <v>0.24</v>
      </c>
      <c r="W584" s="19">
        <v>66</v>
      </c>
      <c r="X584" s="93">
        <v>1870</v>
      </c>
      <c r="Y584">
        <f t="shared" si="25"/>
        <v>100</v>
      </c>
      <c r="Z584" t="b">
        <f>IF(N584/G584&gt;=Auswahlhilfe!$C$8,TRUE,FALSE)</f>
        <v>1</v>
      </c>
      <c r="AA584" t="b">
        <f>IF(K584&gt;Auswahlhilfe!$C$7,TRUE,FALSE)</f>
        <v>1</v>
      </c>
      <c r="AB584" t="b">
        <f>IF(Auswahlhilfe!$C$17=F584,TRUE,FALSE)</f>
        <v>1</v>
      </c>
      <c r="AC584" t="b">
        <f>IFERROR(IF(FIND("P2",PGOptionList!D584)&gt;0,TRUE),FALSE)</f>
        <v>1</v>
      </c>
      <c r="AD584" t="b">
        <f>IFERROR(IF(FIND("P1",PGOptionList!D584)&gt;0,TRUE),FALSE)</f>
        <v>0</v>
      </c>
      <c r="AE584" t="b">
        <f>IFERROR(IF(FIND("P0",PGOptionList!D584)&gt;0,TRUE),FALSE)</f>
        <v>0</v>
      </c>
      <c r="AF584" t="b">
        <f>IF(AND(Z584,AA584,AB584,AC584,IF(C584=Auswahlhilfe!$L$7,TRUE,FALSE)),D584,FALSE)</f>
        <v>0</v>
      </c>
      <c r="AG584" t="b">
        <f>IF(AND(Z584,AA584,AB584,AD584,IF(C584=Auswahlhilfe!$L$17,TRUE,FALSE)),D584,FALSE)</f>
        <v>0</v>
      </c>
      <c r="AH584" t="b">
        <f>IF(AND(Z584,AA584,AB584,AE584,IF(C584=Auswahlhilfe!$L$17,TRUE,FALSE)),D584,FALSE)</f>
        <v>0</v>
      </c>
      <c r="AI584" t="s">
        <v>4818</v>
      </c>
      <c r="AJ584" s="90" t="str">
        <f t="shared" si="26"/>
        <v>https://shop.oxni.ch/de/shop/motoren/planetengetriebe/tb-180-030-s2-p2</v>
      </c>
    </row>
    <row r="585" spans="2:36" x14ac:dyDescent="0.2">
      <c r="B585" s="78" t="str">
        <f t="shared" si="24"/>
        <v/>
      </c>
      <c r="C585" s="19" t="s">
        <v>54</v>
      </c>
      <c r="D585" s="19" t="s">
        <v>886</v>
      </c>
      <c r="E585" s="19">
        <v>180</v>
      </c>
      <c r="F585" s="19" t="s">
        <v>55</v>
      </c>
      <c r="G585" s="19">
        <v>25</v>
      </c>
      <c r="H585" s="19">
        <v>3</v>
      </c>
      <c r="I585" s="19">
        <v>145</v>
      </c>
      <c r="J585" s="19">
        <v>94</v>
      </c>
      <c r="K585" s="19">
        <v>1200</v>
      </c>
      <c r="L585" s="19">
        <v>3600</v>
      </c>
      <c r="M585" s="19" t="s">
        <v>91</v>
      </c>
      <c r="N585" s="19">
        <v>3000</v>
      </c>
      <c r="O585" s="19">
        <v>6000</v>
      </c>
      <c r="P585" s="19">
        <v>14500</v>
      </c>
      <c r="Q585" s="19" t="s">
        <v>57</v>
      </c>
      <c r="R585" s="19">
        <v>7250</v>
      </c>
      <c r="S585" s="19">
        <v>20000</v>
      </c>
      <c r="T585" s="19">
        <v>7.42</v>
      </c>
      <c r="U585" s="19">
        <v>34</v>
      </c>
      <c r="V585" s="19">
        <v>0.24</v>
      </c>
      <c r="W585" s="19">
        <v>66</v>
      </c>
      <c r="X585" s="93"/>
      <c r="Y585">
        <f t="shared" si="25"/>
        <v>120</v>
      </c>
      <c r="Z585" t="b">
        <f>IF(N585/G585&gt;=Auswahlhilfe!$C$8,TRUE,FALSE)</f>
        <v>1</v>
      </c>
      <c r="AA585" t="b">
        <f>IF(K585&gt;Auswahlhilfe!$C$7,TRUE,FALSE)</f>
        <v>1</v>
      </c>
      <c r="AB585" t="b">
        <f>IF(Auswahlhilfe!$C$17=F585,TRUE,FALSE)</f>
        <v>0</v>
      </c>
      <c r="AC585" t="b">
        <f>IFERROR(IF(FIND("P2",PGOptionList!D585)&gt;0,TRUE),FALSE)</f>
        <v>0</v>
      </c>
      <c r="AD585" t="b">
        <f>IFERROR(IF(FIND("P1",PGOptionList!D585)&gt;0,TRUE),FALSE)</f>
        <v>0</v>
      </c>
      <c r="AE585" t="b">
        <f>IFERROR(IF(FIND("P0",PGOptionList!D585)&gt;0,TRUE),FALSE)</f>
        <v>1</v>
      </c>
      <c r="AF585" t="b">
        <f>IF(AND(Z585,AA585,AB585,AC585,IF(C585=Auswahlhilfe!$L$7,TRUE,FALSE)),D585,FALSE)</f>
        <v>0</v>
      </c>
      <c r="AG585" t="b">
        <f>IF(AND(Z585,AA585,AB585,AD585,IF(C585=Auswahlhilfe!$L$17,TRUE,FALSE)),D585,FALSE)</f>
        <v>0</v>
      </c>
      <c r="AH585" t="b">
        <f>IF(AND(Z585,AA585,AB585,AE585,IF(C585=Auswahlhilfe!$L$17,TRUE,FALSE)),D585,FALSE)</f>
        <v>0</v>
      </c>
      <c r="AI585" t="s">
        <v>4817</v>
      </c>
      <c r="AJ585" s="90" t="str">
        <f t="shared" si="26"/>
        <v>mailto:info@oxni.ch?subject=Anfrage TB-180-025-S1-P0</v>
      </c>
    </row>
    <row r="586" spans="2:36" x14ac:dyDescent="0.2">
      <c r="B586" s="78" t="str">
        <f t="shared" ref="B586:B649" si="27">IF(AF586=D586,"Economy",IF(AG586=D586,"Standard",IF(AH586=D586,"Präzision","")))</f>
        <v/>
      </c>
      <c r="C586" s="19" t="s">
        <v>54</v>
      </c>
      <c r="D586" s="19" t="s">
        <v>887</v>
      </c>
      <c r="E586" s="19">
        <v>180</v>
      </c>
      <c r="F586" s="19" t="s">
        <v>58</v>
      </c>
      <c r="G586" s="19">
        <v>25</v>
      </c>
      <c r="H586" s="19">
        <v>3</v>
      </c>
      <c r="I586" s="19">
        <v>145</v>
      </c>
      <c r="J586" s="19">
        <v>94</v>
      </c>
      <c r="K586" s="19">
        <v>1200</v>
      </c>
      <c r="L586" s="19">
        <v>3600</v>
      </c>
      <c r="M586" s="19" t="s">
        <v>91</v>
      </c>
      <c r="N586" s="19">
        <v>3000</v>
      </c>
      <c r="O586" s="19">
        <v>6000</v>
      </c>
      <c r="P586" s="19">
        <v>14500</v>
      </c>
      <c r="Q586" s="19" t="s">
        <v>57</v>
      </c>
      <c r="R586" s="19">
        <v>7250</v>
      </c>
      <c r="S586" s="19">
        <v>20000</v>
      </c>
      <c r="T586" s="19">
        <v>7.42</v>
      </c>
      <c r="U586" s="19">
        <v>34</v>
      </c>
      <c r="V586" s="19">
        <v>0.24</v>
      </c>
      <c r="W586" s="19">
        <v>66</v>
      </c>
      <c r="X586" s="93"/>
      <c r="Y586">
        <f t="shared" ref="Y586:Y649" si="28">N586/G586</f>
        <v>120</v>
      </c>
      <c r="Z586" t="b">
        <f>IF(N586/G586&gt;=Auswahlhilfe!$C$8,TRUE,FALSE)</f>
        <v>1</v>
      </c>
      <c r="AA586" t="b">
        <f>IF(K586&gt;Auswahlhilfe!$C$7,TRUE,FALSE)</f>
        <v>1</v>
      </c>
      <c r="AB586" t="b">
        <f>IF(Auswahlhilfe!$C$17=F586,TRUE,FALSE)</f>
        <v>1</v>
      </c>
      <c r="AC586" t="b">
        <f>IFERROR(IF(FIND("P2",PGOptionList!D586)&gt;0,TRUE),FALSE)</f>
        <v>0</v>
      </c>
      <c r="AD586" t="b">
        <f>IFERROR(IF(FIND("P1",PGOptionList!D586)&gt;0,TRUE),FALSE)</f>
        <v>0</v>
      </c>
      <c r="AE586" t="b">
        <f>IFERROR(IF(FIND("P0",PGOptionList!D586)&gt;0,TRUE),FALSE)</f>
        <v>1</v>
      </c>
      <c r="AF586" t="b">
        <f>IF(AND(Z586,AA586,AB586,AC586,IF(C586=Auswahlhilfe!$L$7,TRUE,FALSE)),D586,FALSE)</f>
        <v>0</v>
      </c>
      <c r="AG586" t="b">
        <f>IF(AND(Z586,AA586,AB586,AD586,IF(C586=Auswahlhilfe!$L$17,TRUE,FALSE)),D586,FALSE)</f>
        <v>0</v>
      </c>
      <c r="AH586" t="b">
        <f>IF(AND(Z586,AA586,AB586,AE586,IF(C586=Auswahlhilfe!$L$17,TRUE,FALSE)),D586,FALSE)</f>
        <v>0</v>
      </c>
      <c r="AI586" t="s">
        <v>4817</v>
      </c>
      <c r="AJ586" s="90" t="str">
        <f t="shared" ref="AJ586:AJ649" si="29">IF(AI586="ja",HYPERLINK(_xlfn.CONCAT("https://shop.oxni.ch/de/shop/motoren/planetengetriebe/",LOWER(D586))),_xlfn.CONCAT("mailto:info@oxni.ch?subject=Anfrage ",D586))</f>
        <v>mailto:info@oxni.ch?subject=Anfrage TB-180-025-S2-P0</v>
      </c>
    </row>
    <row r="587" spans="2:36" x14ac:dyDescent="0.2">
      <c r="B587" s="78" t="str">
        <f t="shared" si="27"/>
        <v/>
      </c>
      <c r="C587" s="19" t="s">
        <v>54</v>
      </c>
      <c r="D587" s="19" t="s">
        <v>888</v>
      </c>
      <c r="E587" s="19">
        <v>180</v>
      </c>
      <c r="F587" s="19" t="s">
        <v>55</v>
      </c>
      <c r="G587" s="19">
        <v>25</v>
      </c>
      <c r="H587" s="19">
        <v>5</v>
      </c>
      <c r="I587" s="19">
        <v>145</v>
      </c>
      <c r="J587" s="19">
        <v>94</v>
      </c>
      <c r="K587" s="19">
        <v>1200</v>
      </c>
      <c r="L587" s="19">
        <v>3600</v>
      </c>
      <c r="M587" s="19" t="s">
        <v>91</v>
      </c>
      <c r="N587" s="19">
        <v>3000</v>
      </c>
      <c r="O587" s="19">
        <v>6000</v>
      </c>
      <c r="P587" s="19">
        <v>14500</v>
      </c>
      <c r="Q587" s="19" t="s">
        <v>57</v>
      </c>
      <c r="R587" s="19">
        <v>7250</v>
      </c>
      <c r="S587" s="19">
        <v>20000</v>
      </c>
      <c r="T587" s="19">
        <v>7.42</v>
      </c>
      <c r="U587" s="19">
        <v>34</v>
      </c>
      <c r="V587" s="19">
        <v>0.24</v>
      </c>
      <c r="W587" s="19">
        <v>66</v>
      </c>
      <c r="X587" s="93">
        <v>2090</v>
      </c>
      <c r="Y587">
        <f t="shared" si="28"/>
        <v>120</v>
      </c>
      <c r="Z587" t="b">
        <f>IF(N587/G587&gt;=Auswahlhilfe!$C$8,TRUE,FALSE)</f>
        <v>1</v>
      </c>
      <c r="AA587" t="b">
        <f>IF(K587&gt;Auswahlhilfe!$C$7,TRUE,FALSE)</f>
        <v>1</v>
      </c>
      <c r="AB587" t="b">
        <f>IF(Auswahlhilfe!$C$17=F587,TRUE,FALSE)</f>
        <v>0</v>
      </c>
      <c r="AC587" t="b">
        <f>IFERROR(IF(FIND("P2",PGOptionList!D587)&gt;0,TRUE),FALSE)</f>
        <v>0</v>
      </c>
      <c r="AD587" t="b">
        <f>IFERROR(IF(FIND("P1",PGOptionList!D587)&gt;0,TRUE),FALSE)</f>
        <v>1</v>
      </c>
      <c r="AE587" t="b">
        <f>IFERROR(IF(FIND("P0",PGOptionList!D587)&gt;0,TRUE),FALSE)</f>
        <v>0</v>
      </c>
      <c r="AF587" t="b">
        <f>IF(AND(Z587,AA587,AB587,AC587,IF(C587=Auswahlhilfe!$L$7,TRUE,FALSE)),D587,FALSE)</f>
        <v>0</v>
      </c>
      <c r="AG587" t="b">
        <f>IF(AND(Z587,AA587,AB587,AD587,IF(C587=Auswahlhilfe!$L$17,TRUE,FALSE)),D587,FALSE)</f>
        <v>0</v>
      </c>
      <c r="AH587" t="b">
        <f>IF(AND(Z587,AA587,AB587,AE587,IF(C587=Auswahlhilfe!$L$17,TRUE,FALSE)),D587,FALSE)</f>
        <v>0</v>
      </c>
      <c r="AI587" t="s">
        <v>4817</v>
      </c>
      <c r="AJ587" s="90" t="str">
        <f t="shared" si="29"/>
        <v>mailto:info@oxni.ch?subject=Anfrage TB-180-025-S1-P1</v>
      </c>
    </row>
    <row r="588" spans="2:36" x14ac:dyDescent="0.2">
      <c r="B588" s="78" t="str">
        <f t="shared" si="27"/>
        <v/>
      </c>
      <c r="C588" s="19" t="s">
        <v>54</v>
      </c>
      <c r="D588" s="19" t="s">
        <v>889</v>
      </c>
      <c r="E588" s="19">
        <v>180</v>
      </c>
      <c r="F588" s="19" t="s">
        <v>58</v>
      </c>
      <c r="G588" s="19">
        <v>25</v>
      </c>
      <c r="H588" s="19">
        <v>5</v>
      </c>
      <c r="I588" s="19">
        <v>145</v>
      </c>
      <c r="J588" s="19">
        <v>94</v>
      </c>
      <c r="K588" s="19">
        <v>1200</v>
      </c>
      <c r="L588" s="19">
        <v>3600</v>
      </c>
      <c r="M588" s="19" t="s">
        <v>91</v>
      </c>
      <c r="N588" s="19">
        <v>3000</v>
      </c>
      <c r="O588" s="19">
        <v>6000</v>
      </c>
      <c r="P588" s="19">
        <v>14500</v>
      </c>
      <c r="Q588" s="19" t="s">
        <v>57</v>
      </c>
      <c r="R588" s="19">
        <v>7250</v>
      </c>
      <c r="S588" s="19">
        <v>20000</v>
      </c>
      <c r="T588" s="19">
        <v>7.42</v>
      </c>
      <c r="U588" s="19">
        <v>34</v>
      </c>
      <c r="V588" s="19">
        <v>0.24</v>
      </c>
      <c r="W588" s="19">
        <v>66</v>
      </c>
      <c r="X588" s="93">
        <v>2090</v>
      </c>
      <c r="Y588">
        <f t="shared" si="28"/>
        <v>120</v>
      </c>
      <c r="Z588" t="b">
        <f>IF(N588/G588&gt;=Auswahlhilfe!$C$8,TRUE,FALSE)</f>
        <v>1</v>
      </c>
      <c r="AA588" t="b">
        <f>IF(K588&gt;Auswahlhilfe!$C$7,TRUE,FALSE)</f>
        <v>1</v>
      </c>
      <c r="AB588" t="b">
        <f>IF(Auswahlhilfe!$C$17=F588,TRUE,FALSE)</f>
        <v>1</v>
      </c>
      <c r="AC588" t="b">
        <f>IFERROR(IF(FIND("P2",PGOptionList!D588)&gt;0,TRUE),FALSE)</f>
        <v>0</v>
      </c>
      <c r="AD588" t="b">
        <f>IFERROR(IF(FIND("P1",PGOptionList!D588)&gt;0,TRUE),FALSE)</f>
        <v>1</v>
      </c>
      <c r="AE588" t="b">
        <f>IFERROR(IF(FIND("P0",PGOptionList!D588)&gt;0,TRUE),FALSE)</f>
        <v>0</v>
      </c>
      <c r="AF588" t="b">
        <f>IF(AND(Z588,AA588,AB588,AC588,IF(C588=Auswahlhilfe!$L$7,TRUE,FALSE)),D588,FALSE)</f>
        <v>0</v>
      </c>
      <c r="AG588" t="b">
        <f>IF(AND(Z588,AA588,AB588,AD588,IF(C588=Auswahlhilfe!$L$17,TRUE,FALSE)),D588,FALSE)</f>
        <v>0</v>
      </c>
      <c r="AH588" t="b">
        <f>IF(AND(Z588,AA588,AB588,AE588,IF(C588=Auswahlhilfe!$L$17,TRUE,FALSE)),D588,FALSE)</f>
        <v>0</v>
      </c>
      <c r="AI588" t="s">
        <v>4818</v>
      </c>
      <c r="AJ588" s="90" t="str">
        <f t="shared" si="29"/>
        <v>https://shop.oxni.ch/de/shop/motoren/planetengetriebe/tb-180-025-s2-p1</v>
      </c>
    </row>
    <row r="589" spans="2:36" x14ac:dyDescent="0.2">
      <c r="B589" s="78" t="str">
        <f t="shared" si="27"/>
        <v/>
      </c>
      <c r="C589" s="19" t="s">
        <v>54</v>
      </c>
      <c r="D589" s="19" t="s">
        <v>890</v>
      </c>
      <c r="E589" s="19">
        <v>180</v>
      </c>
      <c r="F589" s="19" t="s">
        <v>55</v>
      </c>
      <c r="G589" s="19">
        <v>25</v>
      </c>
      <c r="H589" s="19">
        <v>7</v>
      </c>
      <c r="I589" s="19">
        <v>145</v>
      </c>
      <c r="J589" s="19">
        <v>94</v>
      </c>
      <c r="K589" s="19">
        <v>1200</v>
      </c>
      <c r="L589" s="19">
        <v>3600</v>
      </c>
      <c r="M589" s="19" t="s">
        <v>91</v>
      </c>
      <c r="N589" s="19">
        <v>3000</v>
      </c>
      <c r="O589" s="19">
        <v>6000</v>
      </c>
      <c r="P589" s="19">
        <v>14500</v>
      </c>
      <c r="Q589" s="19" t="s">
        <v>57</v>
      </c>
      <c r="R589" s="19">
        <v>7250</v>
      </c>
      <c r="S589" s="19">
        <v>20000</v>
      </c>
      <c r="T589" s="19">
        <v>7.42</v>
      </c>
      <c r="U589" s="19">
        <v>34</v>
      </c>
      <c r="V589" s="19">
        <v>0.24</v>
      </c>
      <c r="W589" s="19">
        <v>66</v>
      </c>
      <c r="X589" s="93">
        <v>1870</v>
      </c>
      <c r="Y589">
        <f t="shared" si="28"/>
        <v>120</v>
      </c>
      <c r="Z589" t="b">
        <f>IF(N589/G589&gt;=Auswahlhilfe!$C$8,TRUE,FALSE)</f>
        <v>1</v>
      </c>
      <c r="AA589" t="b">
        <f>IF(K589&gt;Auswahlhilfe!$C$7,TRUE,FALSE)</f>
        <v>1</v>
      </c>
      <c r="AB589" t="b">
        <f>IF(Auswahlhilfe!$C$17=F589,TRUE,FALSE)</f>
        <v>0</v>
      </c>
      <c r="AC589" t="b">
        <f>IFERROR(IF(FIND("P2",PGOptionList!D589)&gt;0,TRUE),FALSE)</f>
        <v>1</v>
      </c>
      <c r="AD589" t="b">
        <f>IFERROR(IF(FIND("P1",PGOptionList!D589)&gt;0,TRUE),FALSE)</f>
        <v>0</v>
      </c>
      <c r="AE589" t="b">
        <f>IFERROR(IF(FIND("P0",PGOptionList!D589)&gt;0,TRUE),FALSE)</f>
        <v>0</v>
      </c>
      <c r="AF589" t="b">
        <f>IF(AND(Z589,AA589,AB589,AC589,IF(C589=Auswahlhilfe!$L$7,TRUE,FALSE)),D589,FALSE)</f>
        <v>0</v>
      </c>
      <c r="AG589" t="b">
        <f>IF(AND(Z589,AA589,AB589,AD589,IF(C589=Auswahlhilfe!$L$17,TRUE,FALSE)),D589,FALSE)</f>
        <v>0</v>
      </c>
      <c r="AH589" t="b">
        <f>IF(AND(Z589,AA589,AB589,AE589,IF(C589=Auswahlhilfe!$L$17,TRUE,FALSE)),D589,FALSE)</f>
        <v>0</v>
      </c>
      <c r="AI589" t="s">
        <v>4817</v>
      </c>
      <c r="AJ589" s="90" t="str">
        <f t="shared" si="29"/>
        <v>mailto:info@oxni.ch?subject=Anfrage TB-180-025-S1-P2</v>
      </c>
    </row>
    <row r="590" spans="2:36" x14ac:dyDescent="0.2">
      <c r="B590" s="78" t="str">
        <f t="shared" si="27"/>
        <v/>
      </c>
      <c r="C590" s="19" t="s">
        <v>54</v>
      </c>
      <c r="D590" s="19" t="s">
        <v>891</v>
      </c>
      <c r="E590" s="19">
        <v>180</v>
      </c>
      <c r="F590" s="19" t="s">
        <v>58</v>
      </c>
      <c r="G590" s="19">
        <v>25</v>
      </c>
      <c r="H590" s="19">
        <v>7</v>
      </c>
      <c r="I590" s="19">
        <v>145</v>
      </c>
      <c r="J590" s="19">
        <v>94</v>
      </c>
      <c r="K590" s="19">
        <v>1200</v>
      </c>
      <c r="L590" s="19">
        <v>3600</v>
      </c>
      <c r="M590" s="19" t="s">
        <v>91</v>
      </c>
      <c r="N590" s="19">
        <v>3000</v>
      </c>
      <c r="O590" s="19">
        <v>6000</v>
      </c>
      <c r="P590" s="19">
        <v>14500</v>
      </c>
      <c r="Q590" s="19" t="s">
        <v>57</v>
      </c>
      <c r="R590" s="19">
        <v>7250</v>
      </c>
      <c r="S590" s="19">
        <v>20000</v>
      </c>
      <c r="T590" s="19">
        <v>7.42</v>
      </c>
      <c r="U590" s="19">
        <v>34</v>
      </c>
      <c r="V590" s="19">
        <v>0.24</v>
      </c>
      <c r="W590" s="19">
        <v>66</v>
      </c>
      <c r="X590" s="93">
        <v>1870</v>
      </c>
      <c r="Y590">
        <f t="shared" si="28"/>
        <v>120</v>
      </c>
      <c r="Z590" t="b">
        <f>IF(N590/G590&gt;=Auswahlhilfe!$C$8,TRUE,FALSE)</f>
        <v>1</v>
      </c>
      <c r="AA590" t="b">
        <f>IF(K590&gt;Auswahlhilfe!$C$7,TRUE,FALSE)</f>
        <v>1</v>
      </c>
      <c r="AB590" t="b">
        <f>IF(Auswahlhilfe!$C$17=F590,TRUE,FALSE)</f>
        <v>1</v>
      </c>
      <c r="AC590" t="b">
        <f>IFERROR(IF(FIND("P2",PGOptionList!D590)&gt;0,TRUE),FALSE)</f>
        <v>1</v>
      </c>
      <c r="AD590" t="b">
        <f>IFERROR(IF(FIND("P1",PGOptionList!D590)&gt;0,TRUE),FALSE)</f>
        <v>0</v>
      </c>
      <c r="AE590" t="b">
        <f>IFERROR(IF(FIND("P0",PGOptionList!D590)&gt;0,TRUE),FALSE)</f>
        <v>0</v>
      </c>
      <c r="AF590" t="b">
        <f>IF(AND(Z590,AA590,AB590,AC590,IF(C590=Auswahlhilfe!$L$7,TRUE,FALSE)),D590,FALSE)</f>
        <v>0</v>
      </c>
      <c r="AG590" t="b">
        <f>IF(AND(Z590,AA590,AB590,AD590,IF(C590=Auswahlhilfe!$L$17,TRUE,FALSE)),D590,FALSE)</f>
        <v>0</v>
      </c>
      <c r="AH590" t="b">
        <f>IF(AND(Z590,AA590,AB590,AE590,IF(C590=Auswahlhilfe!$L$17,TRUE,FALSE)),D590,FALSE)</f>
        <v>0</v>
      </c>
      <c r="AI590" t="s">
        <v>4818</v>
      </c>
      <c r="AJ590" s="90" t="str">
        <f t="shared" si="29"/>
        <v>https://shop.oxni.ch/de/shop/motoren/planetengetriebe/tb-180-025-s2-p2</v>
      </c>
    </row>
    <row r="591" spans="2:36" x14ac:dyDescent="0.2">
      <c r="B591" s="78" t="str">
        <f t="shared" si="27"/>
        <v/>
      </c>
      <c r="C591" s="19" t="s">
        <v>54</v>
      </c>
      <c r="D591" s="19" t="s">
        <v>892</v>
      </c>
      <c r="E591" s="19">
        <v>180</v>
      </c>
      <c r="F591" s="19" t="s">
        <v>55</v>
      </c>
      <c r="G591" s="19">
        <v>20</v>
      </c>
      <c r="H591" s="19">
        <v>3</v>
      </c>
      <c r="I591" s="19">
        <v>145</v>
      </c>
      <c r="J591" s="19">
        <v>94</v>
      </c>
      <c r="K591" s="19">
        <v>1050</v>
      </c>
      <c r="L591" s="19">
        <v>3150</v>
      </c>
      <c r="M591" s="19" t="s">
        <v>90</v>
      </c>
      <c r="N591" s="19">
        <v>3000</v>
      </c>
      <c r="O591" s="19">
        <v>6000</v>
      </c>
      <c r="P591" s="19">
        <v>14500</v>
      </c>
      <c r="Q591" s="19" t="s">
        <v>57</v>
      </c>
      <c r="R591" s="19">
        <v>7250</v>
      </c>
      <c r="S591" s="19">
        <v>20000</v>
      </c>
      <c r="T591" s="19">
        <v>7.42</v>
      </c>
      <c r="U591" s="19">
        <v>34</v>
      </c>
      <c r="V591" s="19">
        <v>0.24</v>
      </c>
      <c r="W591" s="19">
        <v>66</v>
      </c>
      <c r="X591" s="93"/>
      <c r="Y591">
        <f t="shared" si="28"/>
        <v>150</v>
      </c>
      <c r="Z591" t="b">
        <f>IF(N591/G591&gt;=Auswahlhilfe!$C$8,TRUE,FALSE)</f>
        <v>1</v>
      </c>
      <c r="AA591" t="b">
        <f>IF(K591&gt;Auswahlhilfe!$C$7,TRUE,FALSE)</f>
        <v>1</v>
      </c>
      <c r="AB591" t="b">
        <f>IF(Auswahlhilfe!$C$17=F591,TRUE,FALSE)</f>
        <v>0</v>
      </c>
      <c r="AC591" t="b">
        <f>IFERROR(IF(FIND("P2",PGOptionList!D591)&gt;0,TRUE),FALSE)</f>
        <v>0</v>
      </c>
      <c r="AD591" t="b">
        <f>IFERROR(IF(FIND("P1",PGOptionList!D591)&gt;0,TRUE),FALSE)</f>
        <v>0</v>
      </c>
      <c r="AE591" t="b">
        <f>IFERROR(IF(FIND("P0",PGOptionList!D591)&gt;0,TRUE),FALSE)</f>
        <v>1</v>
      </c>
      <c r="AF591" t="b">
        <f>IF(AND(Z591,AA591,AB591,AC591,IF(C591=Auswahlhilfe!$L$7,TRUE,FALSE)),D591,FALSE)</f>
        <v>0</v>
      </c>
      <c r="AG591" t="b">
        <f>IF(AND(Z591,AA591,AB591,AD591,IF(C591=Auswahlhilfe!$L$17,TRUE,FALSE)),D591,FALSE)</f>
        <v>0</v>
      </c>
      <c r="AH591" t="b">
        <f>IF(AND(Z591,AA591,AB591,AE591,IF(C591=Auswahlhilfe!$L$17,TRUE,FALSE)),D591,FALSE)</f>
        <v>0</v>
      </c>
      <c r="AI591" t="s">
        <v>4817</v>
      </c>
      <c r="AJ591" s="90" t="str">
        <f t="shared" si="29"/>
        <v>mailto:info@oxni.ch?subject=Anfrage TB-180-020-S1-P0</v>
      </c>
    </row>
    <row r="592" spans="2:36" x14ac:dyDescent="0.2">
      <c r="B592" s="78" t="str">
        <f t="shared" si="27"/>
        <v/>
      </c>
      <c r="C592" s="19" t="s">
        <v>54</v>
      </c>
      <c r="D592" s="19" t="s">
        <v>893</v>
      </c>
      <c r="E592" s="19">
        <v>180</v>
      </c>
      <c r="F592" s="19" t="s">
        <v>58</v>
      </c>
      <c r="G592" s="19">
        <v>20</v>
      </c>
      <c r="H592" s="19">
        <v>3</v>
      </c>
      <c r="I592" s="19">
        <v>145</v>
      </c>
      <c r="J592" s="19">
        <v>94</v>
      </c>
      <c r="K592" s="19">
        <v>1050</v>
      </c>
      <c r="L592" s="19">
        <v>3150</v>
      </c>
      <c r="M592" s="19" t="s">
        <v>90</v>
      </c>
      <c r="N592" s="19">
        <v>3000</v>
      </c>
      <c r="O592" s="19">
        <v>6000</v>
      </c>
      <c r="P592" s="19">
        <v>14500</v>
      </c>
      <c r="Q592" s="19" t="s">
        <v>57</v>
      </c>
      <c r="R592" s="19">
        <v>7250</v>
      </c>
      <c r="S592" s="19">
        <v>20000</v>
      </c>
      <c r="T592" s="19">
        <v>7.42</v>
      </c>
      <c r="U592" s="19">
        <v>34</v>
      </c>
      <c r="V592" s="19">
        <v>0.24</v>
      </c>
      <c r="W592" s="19">
        <v>66</v>
      </c>
      <c r="X592" s="93"/>
      <c r="Y592">
        <f t="shared" si="28"/>
        <v>150</v>
      </c>
      <c r="Z592" t="b">
        <f>IF(N592/G592&gt;=Auswahlhilfe!$C$8,TRUE,FALSE)</f>
        <v>1</v>
      </c>
      <c r="AA592" t="b">
        <f>IF(K592&gt;Auswahlhilfe!$C$7,TRUE,FALSE)</f>
        <v>1</v>
      </c>
      <c r="AB592" t="b">
        <f>IF(Auswahlhilfe!$C$17=F592,TRUE,FALSE)</f>
        <v>1</v>
      </c>
      <c r="AC592" t="b">
        <f>IFERROR(IF(FIND("P2",PGOptionList!D592)&gt;0,TRUE),FALSE)</f>
        <v>0</v>
      </c>
      <c r="AD592" t="b">
        <f>IFERROR(IF(FIND("P1",PGOptionList!D592)&gt;0,TRUE),FALSE)</f>
        <v>0</v>
      </c>
      <c r="AE592" t="b">
        <f>IFERROR(IF(FIND("P0",PGOptionList!D592)&gt;0,TRUE),FALSE)</f>
        <v>1</v>
      </c>
      <c r="AF592" t="b">
        <f>IF(AND(Z592,AA592,AB592,AC592,IF(C592=Auswahlhilfe!$L$7,TRUE,FALSE)),D592,FALSE)</f>
        <v>0</v>
      </c>
      <c r="AG592" t="b">
        <f>IF(AND(Z592,AA592,AB592,AD592,IF(C592=Auswahlhilfe!$L$17,TRUE,FALSE)),D592,FALSE)</f>
        <v>0</v>
      </c>
      <c r="AH592" t="b">
        <f>IF(AND(Z592,AA592,AB592,AE592,IF(C592=Auswahlhilfe!$L$17,TRUE,FALSE)),D592,FALSE)</f>
        <v>0</v>
      </c>
      <c r="AI592" t="s">
        <v>4817</v>
      </c>
      <c r="AJ592" s="90" t="str">
        <f t="shared" si="29"/>
        <v>mailto:info@oxni.ch?subject=Anfrage TB-180-020-S2-P0</v>
      </c>
    </row>
    <row r="593" spans="2:36" x14ac:dyDescent="0.2">
      <c r="B593" s="78" t="str">
        <f t="shared" si="27"/>
        <v/>
      </c>
      <c r="C593" s="19" t="s">
        <v>54</v>
      </c>
      <c r="D593" s="19" t="s">
        <v>894</v>
      </c>
      <c r="E593" s="19">
        <v>180</v>
      </c>
      <c r="F593" s="19" t="s">
        <v>55</v>
      </c>
      <c r="G593" s="19">
        <v>20</v>
      </c>
      <c r="H593" s="19">
        <v>5</v>
      </c>
      <c r="I593" s="19">
        <v>145</v>
      </c>
      <c r="J593" s="19">
        <v>94</v>
      </c>
      <c r="K593" s="19">
        <v>1050</v>
      </c>
      <c r="L593" s="19">
        <v>3150</v>
      </c>
      <c r="M593" s="19" t="s">
        <v>90</v>
      </c>
      <c r="N593" s="19">
        <v>3000</v>
      </c>
      <c r="O593" s="19">
        <v>6000</v>
      </c>
      <c r="P593" s="19">
        <v>14500</v>
      </c>
      <c r="Q593" s="19" t="s">
        <v>57</v>
      </c>
      <c r="R593" s="19">
        <v>7250</v>
      </c>
      <c r="S593" s="19">
        <v>20000</v>
      </c>
      <c r="T593" s="19">
        <v>7.42</v>
      </c>
      <c r="U593" s="19">
        <v>34</v>
      </c>
      <c r="V593" s="19">
        <v>0.24</v>
      </c>
      <c r="W593" s="19">
        <v>66</v>
      </c>
      <c r="X593" s="93">
        <v>2090</v>
      </c>
      <c r="Y593">
        <f t="shared" si="28"/>
        <v>150</v>
      </c>
      <c r="Z593" t="b">
        <f>IF(N593/G593&gt;=Auswahlhilfe!$C$8,TRUE,FALSE)</f>
        <v>1</v>
      </c>
      <c r="AA593" t="b">
        <f>IF(K593&gt;Auswahlhilfe!$C$7,TRUE,FALSE)</f>
        <v>1</v>
      </c>
      <c r="AB593" t="b">
        <f>IF(Auswahlhilfe!$C$17=F593,TRUE,FALSE)</f>
        <v>0</v>
      </c>
      <c r="AC593" t="b">
        <f>IFERROR(IF(FIND("P2",PGOptionList!D593)&gt;0,TRUE),FALSE)</f>
        <v>0</v>
      </c>
      <c r="AD593" t="b">
        <f>IFERROR(IF(FIND("P1",PGOptionList!D593)&gt;0,TRUE),FALSE)</f>
        <v>1</v>
      </c>
      <c r="AE593" t="b">
        <f>IFERROR(IF(FIND("P0",PGOptionList!D593)&gt;0,TRUE),FALSE)</f>
        <v>0</v>
      </c>
      <c r="AF593" t="b">
        <f>IF(AND(Z593,AA593,AB593,AC593,IF(C593=Auswahlhilfe!$L$7,TRUE,FALSE)),D593,FALSE)</f>
        <v>0</v>
      </c>
      <c r="AG593" t="b">
        <f>IF(AND(Z593,AA593,AB593,AD593,IF(C593=Auswahlhilfe!$L$17,TRUE,FALSE)),D593,FALSE)</f>
        <v>0</v>
      </c>
      <c r="AH593" t="b">
        <f>IF(AND(Z593,AA593,AB593,AE593,IF(C593=Auswahlhilfe!$L$17,TRUE,FALSE)),D593,FALSE)</f>
        <v>0</v>
      </c>
      <c r="AI593" t="s">
        <v>4817</v>
      </c>
      <c r="AJ593" s="90" t="str">
        <f t="shared" si="29"/>
        <v>mailto:info@oxni.ch?subject=Anfrage TB-180-020-S1-P1</v>
      </c>
    </row>
    <row r="594" spans="2:36" x14ac:dyDescent="0.2">
      <c r="B594" s="78" t="str">
        <f t="shared" si="27"/>
        <v/>
      </c>
      <c r="C594" s="19" t="s">
        <v>54</v>
      </c>
      <c r="D594" s="19" t="s">
        <v>895</v>
      </c>
      <c r="E594" s="19">
        <v>180</v>
      </c>
      <c r="F594" s="19" t="s">
        <v>58</v>
      </c>
      <c r="G594" s="19">
        <v>20</v>
      </c>
      <c r="H594" s="19">
        <v>5</v>
      </c>
      <c r="I594" s="19">
        <v>145</v>
      </c>
      <c r="J594" s="19">
        <v>94</v>
      </c>
      <c r="K594" s="19">
        <v>1050</v>
      </c>
      <c r="L594" s="19">
        <v>3150</v>
      </c>
      <c r="M594" s="19" t="s">
        <v>90</v>
      </c>
      <c r="N594" s="19">
        <v>3000</v>
      </c>
      <c r="O594" s="19">
        <v>6000</v>
      </c>
      <c r="P594" s="19">
        <v>14500</v>
      </c>
      <c r="Q594" s="19" t="s">
        <v>57</v>
      </c>
      <c r="R594" s="19">
        <v>7250</v>
      </c>
      <c r="S594" s="19">
        <v>20000</v>
      </c>
      <c r="T594" s="19">
        <v>7.42</v>
      </c>
      <c r="U594" s="19">
        <v>34</v>
      </c>
      <c r="V594" s="19">
        <v>0.24</v>
      </c>
      <c r="W594" s="19">
        <v>66</v>
      </c>
      <c r="X594" s="93">
        <v>2090</v>
      </c>
      <c r="Y594">
        <f t="shared" si="28"/>
        <v>150</v>
      </c>
      <c r="Z594" t="b">
        <f>IF(N594/G594&gt;=Auswahlhilfe!$C$8,TRUE,FALSE)</f>
        <v>1</v>
      </c>
      <c r="AA594" t="b">
        <f>IF(K594&gt;Auswahlhilfe!$C$7,TRUE,FALSE)</f>
        <v>1</v>
      </c>
      <c r="AB594" t="b">
        <f>IF(Auswahlhilfe!$C$17=F594,TRUE,FALSE)</f>
        <v>1</v>
      </c>
      <c r="AC594" t="b">
        <f>IFERROR(IF(FIND("P2",PGOptionList!D594)&gt;0,TRUE),FALSE)</f>
        <v>0</v>
      </c>
      <c r="AD594" t="b">
        <f>IFERROR(IF(FIND("P1",PGOptionList!D594)&gt;0,TRUE),FALSE)</f>
        <v>1</v>
      </c>
      <c r="AE594" t="b">
        <f>IFERROR(IF(FIND("P0",PGOptionList!D594)&gt;0,TRUE),FALSE)</f>
        <v>0</v>
      </c>
      <c r="AF594" t="b">
        <f>IF(AND(Z594,AA594,AB594,AC594,IF(C594=Auswahlhilfe!$L$7,TRUE,FALSE)),D594,FALSE)</f>
        <v>0</v>
      </c>
      <c r="AG594" t="b">
        <f>IF(AND(Z594,AA594,AB594,AD594,IF(C594=Auswahlhilfe!$L$17,TRUE,FALSE)),D594,FALSE)</f>
        <v>0</v>
      </c>
      <c r="AH594" t="b">
        <f>IF(AND(Z594,AA594,AB594,AE594,IF(C594=Auswahlhilfe!$L$17,TRUE,FALSE)),D594,FALSE)</f>
        <v>0</v>
      </c>
      <c r="AI594" t="s">
        <v>4818</v>
      </c>
      <c r="AJ594" s="90" t="str">
        <f t="shared" si="29"/>
        <v>https://shop.oxni.ch/de/shop/motoren/planetengetriebe/tb-180-020-s2-p1</v>
      </c>
    </row>
    <row r="595" spans="2:36" x14ac:dyDescent="0.2">
      <c r="B595" s="78" t="str">
        <f t="shared" si="27"/>
        <v/>
      </c>
      <c r="C595" s="19" t="s">
        <v>54</v>
      </c>
      <c r="D595" s="19" t="s">
        <v>896</v>
      </c>
      <c r="E595" s="19">
        <v>180</v>
      </c>
      <c r="F595" s="19" t="s">
        <v>55</v>
      </c>
      <c r="G595" s="19">
        <v>20</v>
      </c>
      <c r="H595" s="19">
        <v>7</v>
      </c>
      <c r="I595" s="19">
        <v>145</v>
      </c>
      <c r="J595" s="19">
        <v>94</v>
      </c>
      <c r="K595" s="19">
        <v>1050</v>
      </c>
      <c r="L595" s="19">
        <v>3150</v>
      </c>
      <c r="M595" s="19" t="s">
        <v>90</v>
      </c>
      <c r="N595" s="19">
        <v>3000</v>
      </c>
      <c r="O595" s="19">
        <v>6000</v>
      </c>
      <c r="P595" s="19">
        <v>14500</v>
      </c>
      <c r="Q595" s="19" t="s">
        <v>57</v>
      </c>
      <c r="R595" s="19">
        <v>7250</v>
      </c>
      <c r="S595" s="19">
        <v>20000</v>
      </c>
      <c r="T595" s="19">
        <v>7.42</v>
      </c>
      <c r="U595" s="19">
        <v>34</v>
      </c>
      <c r="V595" s="19">
        <v>0.24</v>
      </c>
      <c r="W595" s="19">
        <v>66</v>
      </c>
      <c r="X595" s="93">
        <v>1870</v>
      </c>
      <c r="Y595">
        <f t="shared" si="28"/>
        <v>150</v>
      </c>
      <c r="Z595" t="b">
        <f>IF(N595/G595&gt;=Auswahlhilfe!$C$8,TRUE,FALSE)</f>
        <v>1</v>
      </c>
      <c r="AA595" t="b">
        <f>IF(K595&gt;Auswahlhilfe!$C$7,TRUE,FALSE)</f>
        <v>1</v>
      </c>
      <c r="AB595" t="b">
        <f>IF(Auswahlhilfe!$C$17=F595,TRUE,FALSE)</f>
        <v>0</v>
      </c>
      <c r="AC595" t="b">
        <f>IFERROR(IF(FIND("P2",PGOptionList!D595)&gt;0,TRUE),FALSE)</f>
        <v>1</v>
      </c>
      <c r="AD595" t="b">
        <f>IFERROR(IF(FIND("P1",PGOptionList!D595)&gt;0,TRUE),FALSE)</f>
        <v>0</v>
      </c>
      <c r="AE595" t="b">
        <f>IFERROR(IF(FIND("P0",PGOptionList!D595)&gt;0,TRUE),FALSE)</f>
        <v>0</v>
      </c>
      <c r="AF595" t="b">
        <f>IF(AND(Z595,AA595,AB595,AC595,IF(C595=Auswahlhilfe!$L$7,TRUE,FALSE)),D595,FALSE)</f>
        <v>0</v>
      </c>
      <c r="AG595" t="b">
        <f>IF(AND(Z595,AA595,AB595,AD595,IF(C595=Auswahlhilfe!$L$17,TRUE,FALSE)),D595,FALSE)</f>
        <v>0</v>
      </c>
      <c r="AH595" t="b">
        <f>IF(AND(Z595,AA595,AB595,AE595,IF(C595=Auswahlhilfe!$L$17,TRUE,FALSE)),D595,FALSE)</f>
        <v>0</v>
      </c>
      <c r="AI595" t="s">
        <v>4817</v>
      </c>
      <c r="AJ595" s="90" t="str">
        <f t="shared" si="29"/>
        <v>mailto:info@oxni.ch?subject=Anfrage TB-180-020-S1-P2</v>
      </c>
    </row>
    <row r="596" spans="2:36" x14ac:dyDescent="0.2">
      <c r="B596" s="78" t="str">
        <f t="shared" si="27"/>
        <v/>
      </c>
      <c r="C596" s="19" t="s">
        <v>54</v>
      </c>
      <c r="D596" s="19" t="s">
        <v>897</v>
      </c>
      <c r="E596" s="19">
        <v>180</v>
      </c>
      <c r="F596" s="19" t="s">
        <v>58</v>
      </c>
      <c r="G596" s="19">
        <v>20</v>
      </c>
      <c r="H596" s="19">
        <v>7</v>
      </c>
      <c r="I596" s="19">
        <v>145</v>
      </c>
      <c r="J596" s="19">
        <v>94</v>
      </c>
      <c r="K596" s="19">
        <v>1050</v>
      </c>
      <c r="L596" s="19">
        <v>3150</v>
      </c>
      <c r="M596" s="19" t="s">
        <v>90</v>
      </c>
      <c r="N596" s="19">
        <v>3000</v>
      </c>
      <c r="O596" s="19">
        <v>6000</v>
      </c>
      <c r="P596" s="19">
        <v>14500</v>
      </c>
      <c r="Q596" s="19" t="s">
        <v>57</v>
      </c>
      <c r="R596" s="19">
        <v>7250</v>
      </c>
      <c r="S596" s="19">
        <v>20000</v>
      </c>
      <c r="T596" s="19">
        <v>7.42</v>
      </c>
      <c r="U596" s="19">
        <v>34</v>
      </c>
      <c r="V596" s="19">
        <v>0.24</v>
      </c>
      <c r="W596" s="19">
        <v>66</v>
      </c>
      <c r="X596" s="93">
        <v>1870</v>
      </c>
      <c r="Y596">
        <f t="shared" si="28"/>
        <v>150</v>
      </c>
      <c r="Z596" t="b">
        <f>IF(N596/G596&gt;=Auswahlhilfe!$C$8,TRUE,FALSE)</f>
        <v>1</v>
      </c>
      <c r="AA596" t="b">
        <f>IF(K596&gt;Auswahlhilfe!$C$7,TRUE,FALSE)</f>
        <v>1</v>
      </c>
      <c r="AB596" t="b">
        <f>IF(Auswahlhilfe!$C$17=F596,TRUE,FALSE)</f>
        <v>1</v>
      </c>
      <c r="AC596" t="b">
        <f>IFERROR(IF(FIND("P2",PGOptionList!D596)&gt;0,TRUE),FALSE)</f>
        <v>1</v>
      </c>
      <c r="AD596" t="b">
        <f>IFERROR(IF(FIND("P1",PGOptionList!D596)&gt;0,TRUE),FALSE)</f>
        <v>0</v>
      </c>
      <c r="AE596" t="b">
        <f>IFERROR(IF(FIND("P0",PGOptionList!D596)&gt;0,TRUE),FALSE)</f>
        <v>0</v>
      </c>
      <c r="AF596" t="b">
        <f>IF(AND(Z596,AA596,AB596,AC596,IF(C596=Auswahlhilfe!$L$7,TRUE,FALSE)),D596,FALSE)</f>
        <v>0</v>
      </c>
      <c r="AG596" t="b">
        <f>IF(AND(Z596,AA596,AB596,AD596,IF(C596=Auswahlhilfe!$L$17,TRUE,FALSE)),D596,FALSE)</f>
        <v>0</v>
      </c>
      <c r="AH596" t="b">
        <f>IF(AND(Z596,AA596,AB596,AE596,IF(C596=Auswahlhilfe!$L$17,TRUE,FALSE)),D596,FALSE)</f>
        <v>0</v>
      </c>
      <c r="AI596" t="s">
        <v>4818</v>
      </c>
      <c r="AJ596" s="90" t="str">
        <f t="shared" si="29"/>
        <v>https://shop.oxni.ch/de/shop/motoren/planetengetriebe/tb-180-020-s2-p2</v>
      </c>
    </row>
    <row r="597" spans="2:36" x14ac:dyDescent="0.2">
      <c r="B597" s="78" t="str">
        <f t="shared" si="27"/>
        <v/>
      </c>
      <c r="C597" s="19" t="s">
        <v>54</v>
      </c>
      <c r="D597" s="19" t="s">
        <v>898</v>
      </c>
      <c r="E597" s="19">
        <v>180</v>
      </c>
      <c r="F597" s="19" t="s">
        <v>55</v>
      </c>
      <c r="G597" s="19">
        <v>15</v>
      </c>
      <c r="H597" s="19">
        <v>3</v>
      </c>
      <c r="I597" s="19">
        <v>145</v>
      </c>
      <c r="J597" s="19">
        <v>94</v>
      </c>
      <c r="K597" s="19">
        <v>590</v>
      </c>
      <c r="L597" s="19">
        <v>1770</v>
      </c>
      <c r="M597" s="19" t="s">
        <v>89</v>
      </c>
      <c r="N597" s="19">
        <v>3000</v>
      </c>
      <c r="O597" s="19">
        <v>6000</v>
      </c>
      <c r="P597" s="19">
        <v>14500</v>
      </c>
      <c r="Q597" s="19" t="s">
        <v>57</v>
      </c>
      <c r="R597" s="19">
        <v>7250</v>
      </c>
      <c r="S597" s="19">
        <v>20000</v>
      </c>
      <c r="T597" s="19">
        <v>7.42</v>
      </c>
      <c r="U597" s="19">
        <v>34</v>
      </c>
      <c r="V597" s="19">
        <v>0.24</v>
      </c>
      <c r="W597" s="19">
        <v>66</v>
      </c>
      <c r="X597" s="93"/>
      <c r="Y597">
        <f t="shared" si="28"/>
        <v>200</v>
      </c>
      <c r="Z597" t="b">
        <f>IF(N597/G597&gt;=Auswahlhilfe!$C$8,TRUE,FALSE)</f>
        <v>1</v>
      </c>
      <c r="AA597" t="b">
        <f>IF(K597&gt;Auswahlhilfe!$C$7,TRUE,FALSE)</f>
        <v>1</v>
      </c>
      <c r="AB597" t="b">
        <f>IF(Auswahlhilfe!$C$17=F597,TRUE,FALSE)</f>
        <v>0</v>
      </c>
      <c r="AC597" t="b">
        <f>IFERROR(IF(FIND("P2",PGOptionList!D597)&gt;0,TRUE),FALSE)</f>
        <v>0</v>
      </c>
      <c r="AD597" t="b">
        <f>IFERROR(IF(FIND("P1",PGOptionList!D597)&gt;0,TRUE),FALSE)</f>
        <v>0</v>
      </c>
      <c r="AE597" t="b">
        <f>IFERROR(IF(FIND("P0",PGOptionList!D597)&gt;0,TRUE),FALSE)</f>
        <v>1</v>
      </c>
      <c r="AF597" t="b">
        <f>IF(AND(Z597,AA597,AB597,AC597,IF(C597=Auswahlhilfe!$L$7,TRUE,FALSE)),D597,FALSE)</f>
        <v>0</v>
      </c>
      <c r="AG597" t="b">
        <f>IF(AND(Z597,AA597,AB597,AD597,IF(C597=Auswahlhilfe!$L$17,TRUE,FALSE)),D597,FALSE)</f>
        <v>0</v>
      </c>
      <c r="AH597" t="b">
        <f>IF(AND(Z597,AA597,AB597,AE597,IF(C597=Auswahlhilfe!$L$17,TRUE,FALSE)),D597,FALSE)</f>
        <v>0</v>
      </c>
      <c r="AI597" t="s">
        <v>4817</v>
      </c>
      <c r="AJ597" s="90" t="str">
        <f t="shared" si="29"/>
        <v>mailto:info@oxni.ch?subject=Anfrage TB-180-015-S1-P0</v>
      </c>
    </row>
    <row r="598" spans="2:36" x14ac:dyDescent="0.2">
      <c r="B598" s="78" t="str">
        <f t="shared" si="27"/>
        <v/>
      </c>
      <c r="C598" s="19" t="s">
        <v>54</v>
      </c>
      <c r="D598" s="19" t="s">
        <v>899</v>
      </c>
      <c r="E598" s="19">
        <v>180</v>
      </c>
      <c r="F598" s="19" t="s">
        <v>58</v>
      </c>
      <c r="G598" s="19">
        <v>15</v>
      </c>
      <c r="H598" s="19">
        <v>3</v>
      </c>
      <c r="I598" s="19">
        <v>145</v>
      </c>
      <c r="J598" s="19">
        <v>94</v>
      </c>
      <c r="K598" s="19">
        <v>590</v>
      </c>
      <c r="L598" s="19">
        <v>1770</v>
      </c>
      <c r="M598" s="19" t="s">
        <v>89</v>
      </c>
      <c r="N598" s="19">
        <v>3000</v>
      </c>
      <c r="O598" s="19">
        <v>6000</v>
      </c>
      <c r="P598" s="19">
        <v>14500</v>
      </c>
      <c r="Q598" s="19" t="s">
        <v>57</v>
      </c>
      <c r="R598" s="19">
        <v>7250</v>
      </c>
      <c r="S598" s="19">
        <v>20000</v>
      </c>
      <c r="T598" s="19">
        <v>7.42</v>
      </c>
      <c r="U598" s="19">
        <v>34</v>
      </c>
      <c r="V598" s="19">
        <v>0.24</v>
      </c>
      <c r="W598" s="19">
        <v>66</v>
      </c>
      <c r="X598" s="93"/>
      <c r="Y598">
        <f t="shared" si="28"/>
        <v>200</v>
      </c>
      <c r="Z598" t="b">
        <f>IF(N598/G598&gt;=Auswahlhilfe!$C$8,TRUE,FALSE)</f>
        <v>1</v>
      </c>
      <c r="AA598" t="b">
        <f>IF(K598&gt;Auswahlhilfe!$C$7,TRUE,FALSE)</f>
        <v>1</v>
      </c>
      <c r="AB598" t="b">
        <f>IF(Auswahlhilfe!$C$17=F598,TRUE,FALSE)</f>
        <v>1</v>
      </c>
      <c r="AC598" t="b">
        <f>IFERROR(IF(FIND("P2",PGOptionList!D598)&gt;0,TRUE),FALSE)</f>
        <v>0</v>
      </c>
      <c r="AD598" t="b">
        <f>IFERROR(IF(FIND("P1",PGOptionList!D598)&gt;0,TRUE),FALSE)</f>
        <v>0</v>
      </c>
      <c r="AE598" t="b">
        <f>IFERROR(IF(FIND("P0",PGOptionList!D598)&gt;0,TRUE),FALSE)</f>
        <v>1</v>
      </c>
      <c r="AF598" t="b">
        <f>IF(AND(Z598,AA598,AB598,AC598,IF(C598=Auswahlhilfe!$L$7,TRUE,FALSE)),D598,FALSE)</f>
        <v>0</v>
      </c>
      <c r="AG598" t="b">
        <f>IF(AND(Z598,AA598,AB598,AD598,IF(C598=Auswahlhilfe!$L$17,TRUE,FALSE)),D598,FALSE)</f>
        <v>0</v>
      </c>
      <c r="AH598" t="b">
        <f>IF(AND(Z598,AA598,AB598,AE598,IF(C598=Auswahlhilfe!$L$17,TRUE,FALSE)),D598,FALSE)</f>
        <v>0</v>
      </c>
      <c r="AI598" t="s">
        <v>4817</v>
      </c>
      <c r="AJ598" s="90" t="str">
        <f t="shared" si="29"/>
        <v>mailto:info@oxni.ch?subject=Anfrage TB-180-015-S2-P0</v>
      </c>
    </row>
    <row r="599" spans="2:36" x14ac:dyDescent="0.2">
      <c r="B599" s="78" t="str">
        <f t="shared" si="27"/>
        <v/>
      </c>
      <c r="C599" s="19" t="s">
        <v>54</v>
      </c>
      <c r="D599" s="19" t="s">
        <v>900</v>
      </c>
      <c r="E599" s="19">
        <v>180</v>
      </c>
      <c r="F599" s="19" t="s">
        <v>55</v>
      </c>
      <c r="G599" s="19">
        <v>15</v>
      </c>
      <c r="H599" s="19">
        <v>5</v>
      </c>
      <c r="I599" s="19">
        <v>145</v>
      </c>
      <c r="J599" s="19">
        <v>94</v>
      </c>
      <c r="K599" s="19">
        <v>590</v>
      </c>
      <c r="L599" s="19">
        <v>1770</v>
      </c>
      <c r="M599" s="19" t="s">
        <v>89</v>
      </c>
      <c r="N599" s="19">
        <v>3000</v>
      </c>
      <c r="O599" s="19">
        <v>6000</v>
      </c>
      <c r="P599" s="19">
        <v>14500</v>
      </c>
      <c r="Q599" s="19" t="s">
        <v>57</v>
      </c>
      <c r="R599" s="19">
        <v>7250</v>
      </c>
      <c r="S599" s="19">
        <v>20000</v>
      </c>
      <c r="T599" s="19">
        <v>7.42</v>
      </c>
      <c r="U599" s="19">
        <v>34</v>
      </c>
      <c r="V599" s="19">
        <v>0.24</v>
      </c>
      <c r="W599" s="19">
        <v>66</v>
      </c>
      <c r="X599" s="93">
        <v>2090</v>
      </c>
      <c r="Y599">
        <f t="shared" si="28"/>
        <v>200</v>
      </c>
      <c r="Z599" t="b">
        <f>IF(N599/G599&gt;=Auswahlhilfe!$C$8,TRUE,FALSE)</f>
        <v>1</v>
      </c>
      <c r="AA599" t="b">
        <f>IF(K599&gt;Auswahlhilfe!$C$7,TRUE,FALSE)</f>
        <v>1</v>
      </c>
      <c r="AB599" t="b">
        <f>IF(Auswahlhilfe!$C$17=F599,TRUE,FALSE)</f>
        <v>0</v>
      </c>
      <c r="AC599" t="b">
        <f>IFERROR(IF(FIND("P2",PGOptionList!D599)&gt;0,TRUE),FALSE)</f>
        <v>0</v>
      </c>
      <c r="AD599" t="b">
        <f>IFERROR(IF(FIND("P1",PGOptionList!D599)&gt;0,TRUE),FALSE)</f>
        <v>1</v>
      </c>
      <c r="AE599" t="b">
        <f>IFERROR(IF(FIND("P0",PGOptionList!D599)&gt;0,TRUE),FALSE)</f>
        <v>0</v>
      </c>
      <c r="AF599" t="b">
        <f>IF(AND(Z599,AA599,AB599,AC599,IF(C599=Auswahlhilfe!$L$7,TRUE,FALSE)),D599,FALSE)</f>
        <v>0</v>
      </c>
      <c r="AG599" t="b">
        <f>IF(AND(Z599,AA599,AB599,AD599,IF(C599=Auswahlhilfe!$L$17,TRUE,FALSE)),D599,FALSE)</f>
        <v>0</v>
      </c>
      <c r="AH599" t="b">
        <f>IF(AND(Z599,AA599,AB599,AE599,IF(C599=Auswahlhilfe!$L$17,TRUE,FALSE)),D599,FALSE)</f>
        <v>0</v>
      </c>
      <c r="AI599" t="s">
        <v>4817</v>
      </c>
      <c r="AJ599" s="90" t="str">
        <f t="shared" si="29"/>
        <v>mailto:info@oxni.ch?subject=Anfrage TB-180-015-S1-P1</v>
      </c>
    </row>
    <row r="600" spans="2:36" x14ac:dyDescent="0.2">
      <c r="B600" s="78" t="str">
        <f t="shared" si="27"/>
        <v/>
      </c>
      <c r="C600" s="19" t="s">
        <v>54</v>
      </c>
      <c r="D600" s="19" t="s">
        <v>901</v>
      </c>
      <c r="E600" s="19">
        <v>180</v>
      </c>
      <c r="F600" s="19" t="s">
        <v>58</v>
      </c>
      <c r="G600" s="19">
        <v>15</v>
      </c>
      <c r="H600" s="19">
        <v>5</v>
      </c>
      <c r="I600" s="19">
        <v>145</v>
      </c>
      <c r="J600" s="19">
        <v>94</v>
      </c>
      <c r="K600" s="19">
        <v>590</v>
      </c>
      <c r="L600" s="19">
        <v>1770</v>
      </c>
      <c r="M600" s="19" t="s">
        <v>89</v>
      </c>
      <c r="N600" s="19">
        <v>3000</v>
      </c>
      <c r="O600" s="19">
        <v>6000</v>
      </c>
      <c r="P600" s="19">
        <v>14500</v>
      </c>
      <c r="Q600" s="19" t="s">
        <v>57</v>
      </c>
      <c r="R600" s="19">
        <v>7250</v>
      </c>
      <c r="S600" s="19">
        <v>20000</v>
      </c>
      <c r="T600" s="19">
        <v>7.42</v>
      </c>
      <c r="U600" s="19">
        <v>34</v>
      </c>
      <c r="V600" s="19">
        <v>0.24</v>
      </c>
      <c r="W600" s="19">
        <v>66</v>
      </c>
      <c r="X600" s="93">
        <v>2090</v>
      </c>
      <c r="Y600">
        <f t="shared" si="28"/>
        <v>200</v>
      </c>
      <c r="Z600" t="b">
        <f>IF(N600/G600&gt;=Auswahlhilfe!$C$8,TRUE,FALSE)</f>
        <v>1</v>
      </c>
      <c r="AA600" t="b">
        <f>IF(K600&gt;Auswahlhilfe!$C$7,TRUE,FALSE)</f>
        <v>1</v>
      </c>
      <c r="AB600" t="b">
        <f>IF(Auswahlhilfe!$C$17=F600,TRUE,FALSE)</f>
        <v>1</v>
      </c>
      <c r="AC600" t="b">
        <f>IFERROR(IF(FIND("P2",PGOptionList!D600)&gt;0,TRUE),FALSE)</f>
        <v>0</v>
      </c>
      <c r="AD600" t="b">
        <f>IFERROR(IF(FIND("P1",PGOptionList!D600)&gt;0,TRUE),FALSE)</f>
        <v>1</v>
      </c>
      <c r="AE600" t="b">
        <f>IFERROR(IF(FIND("P0",PGOptionList!D600)&gt;0,TRUE),FALSE)</f>
        <v>0</v>
      </c>
      <c r="AF600" t="b">
        <f>IF(AND(Z600,AA600,AB600,AC600,IF(C600=Auswahlhilfe!$L$7,TRUE,FALSE)),D600,FALSE)</f>
        <v>0</v>
      </c>
      <c r="AG600" t="b">
        <f>IF(AND(Z600,AA600,AB600,AD600,IF(C600=Auswahlhilfe!$L$17,TRUE,FALSE)),D600,FALSE)</f>
        <v>0</v>
      </c>
      <c r="AH600" t="b">
        <f>IF(AND(Z600,AA600,AB600,AE600,IF(C600=Auswahlhilfe!$L$17,TRUE,FALSE)),D600,FALSE)</f>
        <v>0</v>
      </c>
      <c r="AI600" t="s">
        <v>4818</v>
      </c>
      <c r="AJ600" s="90" t="str">
        <f t="shared" si="29"/>
        <v>https://shop.oxni.ch/de/shop/motoren/planetengetriebe/tb-180-015-s2-p1</v>
      </c>
    </row>
    <row r="601" spans="2:36" x14ac:dyDescent="0.2">
      <c r="B601" s="78" t="str">
        <f t="shared" si="27"/>
        <v/>
      </c>
      <c r="C601" s="19" t="s">
        <v>54</v>
      </c>
      <c r="D601" s="19" t="s">
        <v>902</v>
      </c>
      <c r="E601" s="19">
        <v>180</v>
      </c>
      <c r="F601" s="19" t="s">
        <v>55</v>
      </c>
      <c r="G601" s="19">
        <v>15</v>
      </c>
      <c r="H601" s="19">
        <v>7</v>
      </c>
      <c r="I601" s="19">
        <v>145</v>
      </c>
      <c r="J601" s="19">
        <v>94</v>
      </c>
      <c r="K601" s="19">
        <v>590</v>
      </c>
      <c r="L601" s="19">
        <v>1770</v>
      </c>
      <c r="M601" s="19" t="s">
        <v>89</v>
      </c>
      <c r="N601" s="19">
        <v>3000</v>
      </c>
      <c r="O601" s="19">
        <v>6000</v>
      </c>
      <c r="P601" s="19">
        <v>14500</v>
      </c>
      <c r="Q601" s="19" t="s">
        <v>57</v>
      </c>
      <c r="R601" s="19">
        <v>7250</v>
      </c>
      <c r="S601" s="19">
        <v>20000</v>
      </c>
      <c r="T601" s="19">
        <v>7.42</v>
      </c>
      <c r="U601" s="19">
        <v>34</v>
      </c>
      <c r="V601" s="19">
        <v>0.24</v>
      </c>
      <c r="W601" s="19">
        <v>66</v>
      </c>
      <c r="X601" s="93">
        <v>1870</v>
      </c>
      <c r="Y601">
        <f t="shared" si="28"/>
        <v>200</v>
      </c>
      <c r="Z601" t="b">
        <f>IF(N601/G601&gt;=Auswahlhilfe!$C$8,TRUE,FALSE)</f>
        <v>1</v>
      </c>
      <c r="AA601" t="b">
        <f>IF(K601&gt;Auswahlhilfe!$C$7,TRUE,FALSE)</f>
        <v>1</v>
      </c>
      <c r="AB601" t="b">
        <f>IF(Auswahlhilfe!$C$17=F601,TRUE,FALSE)</f>
        <v>0</v>
      </c>
      <c r="AC601" t="b">
        <f>IFERROR(IF(FIND("P2",PGOptionList!D601)&gt;0,TRUE),FALSE)</f>
        <v>1</v>
      </c>
      <c r="AD601" t="b">
        <f>IFERROR(IF(FIND("P1",PGOptionList!D601)&gt;0,TRUE),FALSE)</f>
        <v>0</v>
      </c>
      <c r="AE601" t="b">
        <f>IFERROR(IF(FIND("P0",PGOptionList!D601)&gt;0,TRUE),FALSE)</f>
        <v>0</v>
      </c>
      <c r="AF601" t="b">
        <f>IF(AND(Z601,AA601,AB601,AC601,IF(C601=Auswahlhilfe!$L$7,TRUE,FALSE)),D601,FALSE)</f>
        <v>0</v>
      </c>
      <c r="AG601" t="b">
        <f>IF(AND(Z601,AA601,AB601,AD601,IF(C601=Auswahlhilfe!$L$17,TRUE,FALSE)),D601,FALSE)</f>
        <v>0</v>
      </c>
      <c r="AH601" t="b">
        <f>IF(AND(Z601,AA601,AB601,AE601,IF(C601=Auswahlhilfe!$L$17,TRUE,FALSE)),D601,FALSE)</f>
        <v>0</v>
      </c>
      <c r="AI601" t="s">
        <v>4817</v>
      </c>
      <c r="AJ601" s="90" t="str">
        <f t="shared" si="29"/>
        <v>mailto:info@oxni.ch?subject=Anfrage TB-180-015-S1-P2</v>
      </c>
    </row>
    <row r="602" spans="2:36" x14ac:dyDescent="0.2">
      <c r="B602" s="78" t="str">
        <f t="shared" si="27"/>
        <v/>
      </c>
      <c r="C602" s="19" t="s">
        <v>54</v>
      </c>
      <c r="D602" s="19" t="s">
        <v>903</v>
      </c>
      <c r="E602" s="19">
        <v>180</v>
      </c>
      <c r="F602" s="19" t="s">
        <v>58</v>
      </c>
      <c r="G602" s="19">
        <v>15</v>
      </c>
      <c r="H602" s="19">
        <v>7</v>
      </c>
      <c r="I602" s="19">
        <v>145</v>
      </c>
      <c r="J602" s="19">
        <v>94</v>
      </c>
      <c r="K602" s="19">
        <v>590</v>
      </c>
      <c r="L602" s="19">
        <v>1770</v>
      </c>
      <c r="M602" s="19" t="s">
        <v>89</v>
      </c>
      <c r="N602" s="19">
        <v>3000</v>
      </c>
      <c r="O602" s="19">
        <v>6000</v>
      </c>
      <c r="P602" s="19">
        <v>14500</v>
      </c>
      <c r="Q602" s="19" t="s">
        <v>57</v>
      </c>
      <c r="R602" s="19">
        <v>7250</v>
      </c>
      <c r="S602" s="19">
        <v>20000</v>
      </c>
      <c r="T602" s="19">
        <v>7.42</v>
      </c>
      <c r="U602" s="19">
        <v>34</v>
      </c>
      <c r="V602" s="19">
        <v>0.24</v>
      </c>
      <c r="W602" s="19">
        <v>66</v>
      </c>
      <c r="X602" s="93">
        <v>1870</v>
      </c>
      <c r="Y602">
        <f t="shared" si="28"/>
        <v>200</v>
      </c>
      <c r="Z602" t="b">
        <f>IF(N602/G602&gt;=Auswahlhilfe!$C$8,TRUE,FALSE)</f>
        <v>1</v>
      </c>
      <c r="AA602" t="b">
        <f>IF(K602&gt;Auswahlhilfe!$C$7,TRUE,FALSE)</f>
        <v>1</v>
      </c>
      <c r="AB602" t="b">
        <f>IF(Auswahlhilfe!$C$17=F602,TRUE,FALSE)</f>
        <v>1</v>
      </c>
      <c r="AC602" t="b">
        <f>IFERROR(IF(FIND("P2",PGOptionList!D602)&gt;0,TRUE),FALSE)</f>
        <v>1</v>
      </c>
      <c r="AD602" t="b">
        <f>IFERROR(IF(FIND("P1",PGOptionList!D602)&gt;0,TRUE),FALSE)</f>
        <v>0</v>
      </c>
      <c r="AE602" t="b">
        <f>IFERROR(IF(FIND("P0",PGOptionList!D602)&gt;0,TRUE),FALSE)</f>
        <v>0</v>
      </c>
      <c r="AF602" t="b">
        <f>IF(AND(Z602,AA602,AB602,AC602,IF(C602=Auswahlhilfe!$L$7,TRUE,FALSE)),D602,FALSE)</f>
        <v>0</v>
      </c>
      <c r="AG602" t="b">
        <f>IF(AND(Z602,AA602,AB602,AD602,IF(C602=Auswahlhilfe!$L$17,TRUE,FALSE)),D602,FALSE)</f>
        <v>0</v>
      </c>
      <c r="AH602" t="b">
        <f>IF(AND(Z602,AA602,AB602,AE602,IF(C602=Auswahlhilfe!$L$17,TRUE,FALSE)),D602,FALSE)</f>
        <v>0</v>
      </c>
      <c r="AI602" t="s">
        <v>4818</v>
      </c>
      <c r="AJ602" s="90" t="str">
        <f t="shared" si="29"/>
        <v>https://shop.oxni.ch/de/shop/motoren/planetengetriebe/tb-180-015-s2-p2</v>
      </c>
    </row>
    <row r="603" spans="2:36" x14ac:dyDescent="0.2">
      <c r="B603" s="78" t="str">
        <f t="shared" si="27"/>
        <v/>
      </c>
      <c r="C603" s="19" t="s">
        <v>54</v>
      </c>
      <c r="D603" s="19" t="s">
        <v>904</v>
      </c>
      <c r="E603" s="19">
        <v>180</v>
      </c>
      <c r="F603" s="19" t="s">
        <v>55</v>
      </c>
      <c r="G603" s="19">
        <v>10</v>
      </c>
      <c r="H603" s="19">
        <v>1</v>
      </c>
      <c r="I603" s="19">
        <v>145</v>
      </c>
      <c r="J603" s="19">
        <v>97</v>
      </c>
      <c r="K603" s="19">
        <v>910</v>
      </c>
      <c r="L603" s="19">
        <v>2730</v>
      </c>
      <c r="M603" s="19" t="s">
        <v>95</v>
      </c>
      <c r="N603" s="19">
        <v>3000</v>
      </c>
      <c r="O603" s="19">
        <v>6000</v>
      </c>
      <c r="P603" s="19">
        <v>14500</v>
      </c>
      <c r="Q603" s="19" t="s">
        <v>57</v>
      </c>
      <c r="R603" s="19">
        <v>7250</v>
      </c>
      <c r="S603" s="19">
        <v>20000</v>
      </c>
      <c r="T603" s="19">
        <v>22.51</v>
      </c>
      <c r="U603" s="19">
        <v>27</v>
      </c>
      <c r="V603" s="19">
        <v>0.24</v>
      </c>
      <c r="W603" s="19">
        <v>66</v>
      </c>
      <c r="X603" s="93"/>
      <c r="Y603">
        <f t="shared" si="28"/>
        <v>300</v>
      </c>
      <c r="Z603" t="b">
        <f>IF(N603/G603&gt;=Auswahlhilfe!$C$8,TRUE,FALSE)</f>
        <v>1</v>
      </c>
      <c r="AA603" t="b">
        <f>IF(K603&gt;Auswahlhilfe!$C$7,TRUE,FALSE)</f>
        <v>1</v>
      </c>
      <c r="AB603" t="b">
        <f>IF(Auswahlhilfe!$C$17=F603,TRUE,FALSE)</f>
        <v>0</v>
      </c>
      <c r="AC603" t="b">
        <f>IFERROR(IF(FIND("P2",PGOptionList!D603)&gt;0,TRUE),FALSE)</f>
        <v>0</v>
      </c>
      <c r="AD603" t="b">
        <f>IFERROR(IF(FIND("P1",PGOptionList!D603)&gt;0,TRUE),FALSE)</f>
        <v>0</v>
      </c>
      <c r="AE603" t="b">
        <f>IFERROR(IF(FIND("P0",PGOptionList!D603)&gt;0,TRUE),FALSE)</f>
        <v>1</v>
      </c>
      <c r="AF603" t="b">
        <f>IF(AND(Z603,AA603,AB603,AC603,IF(C603=Auswahlhilfe!$L$7,TRUE,FALSE)),D603,FALSE)</f>
        <v>0</v>
      </c>
      <c r="AG603" t="b">
        <f>IF(AND(Z603,AA603,AB603,AD603,IF(C603=Auswahlhilfe!$L$17,TRUE,FALSE)),D603,FALSE)</f>
        <v>0</v>
      </c>
      <c r="AH603" t="b">
        <f>IF(AND(Z603,AA603,AB603,AE603,IF(C603=Auswahlhilfe!$L$17,TRUE,FALSE)),D603,FALSE)</f>
        <v>0</v>
      </c>
      <c r="AI603" t="s">
        <v>4817</v>
      </c>
      <c r="AJ603" s="90" t="str">
        <f t="shared" si="29"/>
        <v>mailto:info@oxni.ch?subject=Anfrage TB-180-010-S1-P0</v>
      </c>
    </row>
    <row r="604" spans="2:36" x14ac:dyDescent="0.2">
      <c r="B604" s="78" t="str">
        <f t="shared" si="27"/>
        <v/>
      </c>
      <c r="C604" s="19" t="s">
        <v>54</v>
      </c>
      <c r="D604" s="19" t="s">
        <v>905</v>
      </c>
      <c r="E604" s="19">
        <v>180</v>
      </c>
      <c r="F604" s="19" t="s">
        <v>58</v>
      </c>
      <c r="G604" s="19">
        <v>10</v>
      </c>
      <c r="H604" s="19">
        <v>1</v>
      </c>
      <c r="I604" s="19">
        <v>145</v>
      </c>
      <c r="J604" s="19">
        <v>97</v>
      </c>
      <c r="K604" s="19">
        <v>910</v>
      </c>
      <c r="L604" s="19">
        <v>2730</v>
      </c>
      <c r="M604" s="19" t="s">
        <v>95</v>
      </c>
      <c r="N604" s="19">
        <v>3000</v>
      </c>
      <c r="O604" s="19">
        <v>6000</v>
      </c>
      <c r="P604" s="19">
        <v>14500</v>
      </c>
      <c r="Q604" s="19" t="s">
        <v>57</v>
      </c>
      <c r="R604" s="19">
        <v>7250</v>
      </c>
      <c r="S604" s="19">
        <v>20000</v>
      </c>
      <c r="T604" s="19">
        <v>22.51</v>
      </c>
      <c r="U604" s="19">
        <v>27</v>
      </c>
      <c r="V604" s="19">
        <v>0.24</v>
      </c>
      <c r="W604" s="19">
        <v>66</v>
      </c>
      <c r="X604" s="93"/>
      <c r="Y604">
        <f t="shared" si="28"/>
        <v>300</v>
      </c>
      <c r="Z604" t="b">
        <f>IF(N604/G604&gt;=Auswahlhilfe!$C$8,TRUE,FALSE)</f>
        <v>1</v>
      </c>
      <c r="AA604" t="b">
        <f>IF(K604&gt;Auswahlhilfe!$C$7,TRUE,FALSE)</f>
        <v>1</v>
      </c>
      <c r="AB604" t="b">
        <f>IF(Auswahlhilfe!$C$17=F604,TRUE,FALSE)</f>
        <v>1</v>
      </c>
      <c r="AC604" t="b">
        <f>IFERROR(IF(FIND("P2",PGOptionList!D604)&gt;0,TRUE),FALSE)</f>
        <v>0</v>
      </c>
      <c r="AD604" t="b">
        <f>IFERROR(IF(FIND("P1",PGOptionList!D604)&gt;0,TRUE),FALSE)</f>
        <v>0</v>
      </c>
      <c r="AE604" t="b">
        <f>IFERROR(IF(FIND("P0",PGOptionList!D604)&gt;0,TRUE),FALSE)</f>
        <v>1</v>
      </c>
      <c r="AF604" t="b">
        <f>IF(AND(Z604,AA604,AB604,AC604,IF(C604=Auswahlhilfe!$L$7,TRUE,FALSE)),D604,FALSE)</f>
        <v>0</v>
      </c>
      <c r="AG604" t="b">
        <f>IF(AND(Z604,AA604,AB604,AD604,IF(C604=Auswahlhilfe!$L$17,TRUE,FALSE)),D604,FALSE)</f>
        <v>0</v>
      </c>
      <c r="AH604" t="b">
        <f>IF(AND(Z604,AA604,AB604,AE604,IF(C604=Auswahlhilfe!$L$17,TRUE,FALSE)),D604,FALSE)</f>
        <v>0</v>
      </c>
      <c r="AI604" t="s">
        <v>4817</v>
      </c>
      <c r="AJ604" s="90" t="str">
        <f t="shared" si="29"/>
        <v>mailto:info@oxni.ch?subject=Anfrage TB-180-010-S2-P0</v>
      </c>
    </row>
    <row r="605" spans="2:36" x14ac:dyDescent="0.2">
      <c r="B605" s="78" t="str">
        <f t="shared" si="27"/>
        <v/>
      </c>
      <c r="C605" s="19" t="s">
        <v>54</v>
      </c>
      <c r="D605" s="19" t="s">
        <v>906</v>
      </c>
      <c r="E605" s="19">
        <v>180</v>
      </c>
      <c r="F605" s="19" t="s">
        <v>55</v>
      </c>
      <c r="G605" s="19">
        <v>10</v>
      </c>
      <c r="H605" s="19">
        <v>3</v>
      </c>
      <c r="I605" s="19">
        <v>145</v>
      </c>
      <c r="J605" s="19">
        <v>97</v>
      </c>
      <c r="K605" s="19">
        <v>910</v>
      </c>
      <c r="L605" s="19">
        <v>2730</v>
      </c>
      <c r="M605" s="19" t="s">
        <v>95</v>
      </c>
      <c r="N605" s="19">
        <v>3000</v>
      </c>
      <c r="O605" s="19">
        <v>6000</v>
      </c>
      <c r="P605" s="19">
        <v>14500</v>
      </c>
      <c r="Q605" s="19" t="s">
        <v>57</v>
      </c>
      <c r="R605" s="19">
        <v>7250</v>
      </c>
      <c r="S605" s="19">
        <v>20000</v>
      </c>
      <c r="T605" s="19">
        <v>22.51</v>
      </c>
      <c r="U605" s="19">
        <v>27</v>
      </c>
      <c r="V605" s="19">
        <v>0.24</v>
      </c>
      <c r="W605" s="19">
        <v>66</v>
      </c>
      <c r="X605" s="93">
        <v>1692</v>
      </c>
      <c r="Y605">
        <f t="shared" si="28"/>
        <v>300</v>
      </c>
      <c r="Z605" t="b">
        <f>IF(N605/G605&gt;=Auswahlhilfe!$C$8,TRUE,FALSE)</f>
        <v>1</v>
      </c>
      <c r="AA605" t="b">
        <f>IF(K605&gt;Auswahlhilfe!$C$7,TRUE,FALSE)</f>
        <v>1</v>
      </c>
      <c r="AB605" t="b">
        <f>IF(Auswahlhilfe!$C$17=F605,TRUE,FALSE)</f>
        <v>0</v>
      </c>
      <c r="AC605" t="b">
        <f>IFERROR(IF(FIND("P2",PGOptionList!D605)&gt;0,TRUE),FALSE)</f>
        <v>0</v>
      </c>
      <c r="AD605" t="b">
        <f>IFERROR(IF(FIND("P1",PGOptionList!D605)&gt;0,TRUE),FALSE)</f>
        <v>1</v>
      </c>
      <c r="AE605" t="b">
        <f>IFERROR(IF(FIND("P0",PGOptionList!D605)&gt;0,TRUE),FALSE)</f>
        <v>0</v>
      </c>
      <c r="AF605" t="b">
        <f>IF(AND(Z605,AA605,AB605,AC605,IF(C605=Auswahlhilfe!$L$7,TRUE,FALSE)),D605,FALSE)</f>
        <v>0</v>
      </c>
      <c r="AG605" t="b">
        <f>IF(AND(Z605,AA605,AB605,AD605,IF(C605=Auswahlhilfe!$L$17,TRUE,FALSE)),D605,FALSE)</f>
        <v>0</v>
      </c>
      <c r="AH605" t="b">
        <f>IF(AND(Z605,AA605,AB605,AE605,IF(C605=Auswahlhilfe!$L$17,TRUE,FALSE)),D605,FALSE)</f>
        <v>0</v>
      </c>
      <c r="AI605" t="s">
        <v>4817</v>
      </c>
      <c r="AJ605" s="90" t="str">
        <f t="shared" si="29"/>
        <v>mailto:info@oxni.ch?subject=Anfrage TB-180-010-S1-P1</v>
      </c>
    </row>
    <row r="606" spans="2:36" x14ac:dyDescent="0.2">
      <c r="B606" s="78" t="str">
        <f t="shared" si="27"/>
        <v/>
      </c>
      <c r="C606" s="19" t="s">
        <v>54</v>
      </c>
      <c r="D606" s="19" t="s">
        <v>907</v>
      </c>
      <c r="E606" s="19">
        <v>180</v>
      </c>
      <c r="F606" s="19" t="s">
        <v>58</v>
      </c>
      <c r="G606" s="19">
        <v>10</v>
      </c>
      <c r="H606" s="19">
        <v>3</v>
      </c>
      <c r="I606" s="19">
        <v>145</v>
      </c>
      <c r="J606" s="19">
        <v>97</v>
      </c>
      <c r="K606" s="19">
        <v>910</v>
      </c>
      <c r="L606" s="19">
        <v>2730</v>
      </c>
      <c r="M606" s="19" t="s">
        <v>95</v>
      </c>
      <c r="N606" s="19">
        <v>3000</v>
      </c>
      <c r="O606" s="19">
        <v>6000</v>
      </c>
      <c r="P606" s="19">
        <v>14500</v>
      </c>
      <c r="Q606" s="19" t="s">
        <v>57</v>
      </c>
      <c r="R606" s="19">
        <v>7250</v>
      </c>
      <c r="S606" s="19">
        <v>20000</v>
      </c>
      <c r="T606" s="19">
        <v>22.51</v>
      </c>
      <c r="U606" s="19">
        <v>27</v>
      </c>
      <c r="V606" s="19">
        <v>0.24</v>
      </c>
      <c r="W606" s="19">
        <v>66</v>
      </c>
      <c r="X606" s="93">
        <v>1692</v>
      </c>
      <c r="Y606">
        <f t="shared" si="28"/>
        <v>300</v>
      </c>
      <c r="Z606" t="b">
        <f>IF(N606/G606&gt;=Auswahlhilfe!$C$8,TRUE,FALSE)</f>
        <v>1</v>
      </c>
      <c r="AA606" t="b">
        <f>IF(K606&gt;Auswahlhilfe!$C$7,TRUE,FALSE)</f>
        <v>1</v>
      </c>
      <c r="AB606" t="b">
        <f>IF(Auswahlhilfe!$C$17=F606,TRUE,FALSE)</f>
        <v>1</v>
      </c>
      <c r="AC606" t="b">
        <f>IFERROR(IF(FIND("P2",PGOptionList!D606)&gt;0,TRUE),FALSE)</f>
        <v>0</v>
      </c>
      <c r="AD606" t="b">
        <f>IFERROR(IF(FIND("P1",PGOptionList!D606)&gt;0,TRUE),FALSE)</f>
        <v>1</v>
      </c>
      <c r="AE606" t="b">
        <f>IFERROR(IF(FIND("P0",PGOptionList!D606)&gt;0,TRUE),FALSE)</f>
        <v>0</v>
      </c>
      <c r="AF606" t="b">
        <f>IF(AND(Z606,AA606,AB606,AC606,IF(C606=Auswahlhilfe!$L$7,TRUE,FALSE)),D606,FALSE)</f>
        <v>0</v>
      </c>
      <c r="AG606" t="b">
        <f>IF(AND(Z606,AA606,AB606,AD606,IF(C606=Auswahlhilfe!$L$17,TRUE,FALSE)),D606,FALSE)</f>
        <v>0</v>
      </c>
      <c r="AH606" t="b">
        <f>IF(AND(Z606,AA606,AB606,AE606,IF(C606=Auswahlhilfe!$L$17,TRUE,FALSE)),D606,FALSE)</f>
        <v>0</v>
      </c>
      <c r="AI606" t="s">
        <v>4818</v>
      </c>
      <c r="AJ606" s="90" t="str">
        <f t="shared" si="29"/>
        <v>https://shop.oxni.ch/de/shop/motoren/planetengetriebe/tb-180-010-s2-p1</v>
      </c>
    </row>
    <row r="607" spans="2:36" x14ac:dyDescent="0.2">
      <c r="B607" s="78" t="str">
        <f t="shared" si="27"/>
        <v/>
      </c>
      <c r="C607" s="19" t="s">
        <v>54</v>
      </c>
      <c r="D607" s="19" t="s">
        <v>908</v>
      </c>
      <c r="E607" s="19">
        <v>180</v>
      </c>
      <c r="F607" s="19" t="s">
        <v>55</v>
      </c>
      <c r="G607" s="19">
        <v>10</v>
      </c>
      <c r="H607" s="19">
        <v>5</v>
      </c>
      <c r="I607" s="19">
        <v>145</v>
      </c>
      <c r="J607" s="19">
        <v>97</v>
      </c>
      <c r="K607" s="19">
        <v>910</v>
      </c>
      <c r="L607" s="19">
        <v>2730</v>
      </c>
      <c r="M607" s="19" t="s">
        <v>95</v>
      </c>
      <c r="N607" s="19">
        <v>3000</v>
      </c>
      <c r="O607" s="19">
        <v>6000</v>
      </c>
      <c r="P607" s="19">
        <v>14500</v>
      </c>
      <c r="Q607" s="19" t="s">
        <v>57</v>
      </c>
      <c r="R607" s="19">
        <v>7250</v>
      </c>
      <c r="S607" s="19">
        <v>20000</v>
      </c>
      <c r="T607" s="19">
        <v>22.51</v>
      </c>
      <c r="U607" s="19">
        <v>27</v>
      </c>
      <c r="V607" s="19">
        <v>0.24</v>
      </c>
      <c r="W607" s="19">
        <v>66</v>
      </c>
      <c r="X607" s="93">
        <v>1424</v>
      </c>
      <c r="Y607">
        <f t="shared" si="28"/>
        <v>300</v>
      </c>
      <c r="Z607" t="b">
        <f>IF(N607/G607&gt;=Auswahlhilfe!$C$8,TRUE,FALSE)</f>
        <v>1</v>
      </c>
      <c r="AA607" t="b">
        <f>IF(K607&gt;Auswahlhilfe!$C$7,TRUE,FALSE)</f>
        <v>1</v>
      </c>
      <c r="AB607" t="b">
        <f>IF(Auswahlhilfe!$C$17=F607,TRUE,FALSE)</f>
        <v>0</v>
      </c>
      <c r="AC607" t="b">
        <f>IFERROR(IF(FIND("P2",PGOptionList!D607)&gt;0,TRUE),FALSE)</f>
        <v>1</v>
      </c>
      <c r="AD607" t="b">
        <f>IFERROR(IF(FIND("P1",PGOptionList!D607)&gt;0,TRUE),FALSE)</f>
        <v>0</v>
      </c>
      <c r="AE607" t="b">
        <f>IFERROR(IF(FIND("P0",PGOptionList!D607)&gt;0,TRUE),FALSE)</f>
        <v>0</v>
      </c>
      <c r="AF607" t="b">
        <f>IF(AND(Z607,AA607,AB607,AC607,IF(C607=Auswahlhilfe!$L$7,TRUE,FALSE)),D607,FALSE)</f>
        <v>0</v>
      </c>
      <c r="AG607" t="b">
        <f>IF(AND(Z607,AA607,AB607,AD607,IF(C607=Auswahlhilfe!$L$17,TRUE,FALSE)),D607,FALSE)</f>
        <v>0</v>
      </c>
      <c r="AH607" t="b">
        <f>IF(AND(Z607,AA607,AB607,AE607,IF(C607=Auswahlhilfe!$L$17,TRUE,FALSE)),D607,FALSE)</f>
        <v>0</v>
      </c>
      <c r="AI607" t="s">
        <v>4817</v>
      </c>
      <c r="AJ607" s="90" t="str">
        <f t="shared" si="29"/>
        <v>mailto:info@oxni.ch?subject=Anfrage TB-180-010-S1-P2</v>
      </c>
    </row>
    <row r="608" spans="2:36" x14ac:dyDescent="0.2">
      <c r="B608" s="78" t="str">
        <f t="shared" si="27"/>
        <v/>
      </c>
      <c r="C608" s="19" t="s">
        <v>54</v>
      </c>
      <c r="D608" s="19" t="s">
        <v>909</v>
      </c>
      <c r="E608" s="19">
        <v>180</v>
      </c>
      <c r="F608" s="19" t="s">
        <v>58</v>
      </c>
      <c r="G608" s="19">
        <v>10</v>
      </c>
      <c r="H608" s="19">
        <v>5</v>
      </c>
      <c r="I608" s="19">
        <v>145</v>
      </c>
      <c r="J608" s="19">
        <v>97</v>
      </c>
      <c r="K608" s="19">
        <v>910</v>
      </c>
      <c r="L608" s="19">
        <v>2730</v>
      </c>
      <c r="M608" s="19" t="s">
        <v>95</v>
      </c>
      <c r="N608" s="19">
        <v>3000</v>
      </c>
      <c r="O608" s="19">
        <v>6000</v>
      </c>
      <c r="P608" s="19">
        <v>14500</v>
      </c>
      <c r="Q608" s="19" t="s">
        <v>57</v>
      </c>
      <c r="R608" s="19">
        <v>7250</v>
      </c>
      <c r="S608" s="19">
        <v>20000</v>
      </c>
      <c r="T608" s="19">
        <v>22.51</v>
      </c>
      <c r="U608" s="19">
        <v>27</v>
      </c>
      <c r="V608" s="19">
        <v>0.24</v>
      </c>
      <c r="W608" s="19">
        <v>66</v>
      </c>
      <c r="X608" s="93">
        <v>1424</v>
      </c>
      <c r="Y608">
        <f t="shared" si="28"/>
        <v>300</v>
      </c>
      <c r="Z608" t="b">
        <f>IF(N608/G608&gt;=Auswahlhilfe!$C$8,TRUE,FALSE)</f>
        <v>1</v>
      </c>
      <c r="AA608" t="b">
        <f>IF(K608&gt;Auswahlhilfe!$C$7,TRUE,FALSE)</f>
        <v>1</v>
      </c>
      <c r="AB608" t="b">
        <f>IF(Auswahlhilfe!$C$17=F608,TRUE,FALSE)</f>
        <v>1</v>
      </c>
      <c r="AC608" t="b">
        <f>IFERROR(IF(FIND("P2",PGOptionList!D608)&gt;0,TRUE),FALSE)</f>
        <v>1</v>
      </c>
      <c r="AD608" t="b">
        <f>IFERROR(IF(FIND("P1",PGOptionList!D608)&gt;0,TRUE),FALSE)</f>
        <v>0</v>
      </c>
      <c r="AE608" t="b">
        <f>IFERROR(IF(FIND("P0",PGOptionList!D608)&gt;0,TRUE),FALSE)</f>
        <v>0</v>
      </c>
      <c r="AF608" t="b">
        <f>IF(AND(Z608,AA608,AB608,AC608,IF(C608=Auswahlhilfe!$L$7,TRUE,FALSE)),D608,FALSE)</f>
        <v>0</v>
      </c>
      <c r="AG608" t="b">
        <f>IF(AND(Z608,AA608,AB608,AD608,IF(C608=Auswahlhilfe!$L$17,TRUE,FALSE)),D608,FALSE)</f>
        <v>0</v>
      </c>
      <c r="AH608" t="b">
        <f>IF(AND(Z608,AA608,AB608,AE608,IF(C608=Auswahlhilfe!$L$17,TRUE,FALSE)),D608,FALSE)</f>
        <v>0</v>
      </c>
      <c r="AI608" t="s">
        <v>4818</v>
      </c>
      <c r="AJ608" s="90" t="str">
        <f t="shared" si="29"/>
        <v>https://shop.oxni.ch/de/shop/motoren/planetengetriebe/tb-180-010-s2-p2</v>
      </c>
    </row>
    <row r="609" spans="2:36" x14ac:dyDescent="0.2">
      <c r="B609" s="78" t="str">
        <f t="shared" si="27"/>
        <v/>
      </c>
      <c r="C609" s="19" t="s">
        <v>54</v>
      </c>
      <c r="D609" s="19" t="s">
        <v>910</v>
      </c>
      <c r="E609" s="19">
        <v>180</v>
      </c>
      <c r="F609" s="19" t="s">
        <v>55</v>
      </c>
      <c r="G609" s="19">
        <v>8</v>
      </c>
      <c r="H609" s="19">
        <v>1</v>
      </c>
      <c r="I609" s="19">
        <v>145</v>
      </c>
      <c r="J609" s="19">
        <v>97</v>
      </c>
      <c r="K609" s="19">
        <v>1000</v>
      </c>
      <c r="L609" s="19">
        <v>3000</v>
      </c>
      <c r="M609" s="19" t="s">
        <v>94</v>
      </c>
      <c r="N609" s="19">
        <v>3000</v>
      </c>
      <c r="O609" s="19">
        <v>6000</v>
      </c>
      <c r="P609" s="19">
        <v>14500</v>
      </c>
      <c r="Q609" s="19" t="s">
        <v>57</v>
      </c>
      <c r="R609" s="19">
        <v>7250</v>
      </c>
      <c r="S609" s="19">
        <v>20000</v>
      </c>
      <c r="T609" s="19">
        <v>22.59</v>
      </c>
      <c r="U609" s="19">
        <v>27</v>
      </c>
      <c r="V609" s="19">
        <v>0.24</v>
      </c>
      <c r="W609" s="19">
        <v>66</v>
      </c>
      <c r="X609" s="93"/>
      <c r="Y609">
        <f t="shared" si="28"/>
        <v>375</v>
      </c>
      <c r="Z609" t="b">
        <f>IF(N609/G609&gt;=Auswahlhilfe!$C$8,TRUE,FALSE)</f>
        <v>1</v>
      </c>
      <c r="AA609" t="b">
        <f>IF(K609&gt;Auswahlhilfe!$C$7,TRUE,FALSE)</f>
        <v>1</v>
      </c>
      <c r="AB609" t="b">
        <f>IF(Auswahlhilfe!$C$17=F609,TRUE,FALSE)</f>
        <v>0</v>
      </c>
      <c r="AC609" t="b">
        <f>IFERROR(IF(FIND("P2",PGOptionList!D609)&gt;0,TRUE),FALSE)</f>
        <v>0</v>
      </c>
      <c r="AD609" t="b">
        <f>IFERROR(IF(FIND("P1",PGOptionList!D609)&gt;0,TRUE),FALSE)</f>
        <v>0</v>
      </c>
      <c r="AE609" t="b">
        <f>IFERROR(IF(FIND("P0",PGOptionList!D609)&gt;0,TRUE),FALSE)</f>
        <v>1</v>
      </c>
      <c r="AF609" t="b">
        <f>IF(AND(Z609,AA609,AB609,AC609,IF(C609=Auswahlhilfe!$L$7,TRUE,FALSE)),D609,FALSE)</f>
        <v>0</v>
      </c>
      <c r="AG609" t="b">
        <f>IF(AND(Z609,AA609,AB609,AD609,IF(C609=Auswahlhilfe!$L$17,TRUE,FALSE)),D609,FALSE)</f>
        <v>0</v>
      </c>
      <c r="AH609" t="b">
        <f>IF(AND(Z609,AA609,AB609,AE609,IF(C609=Auswahlhilfe!$L$17,TRUE,FALSE)),D609,FALSE)</f>
        <v>0</v>
      </c>
      <c r="AI609" t="s">
        <v>4817</v>
      </c>
      <c r="AJ609" s="90" t="str">
        <f t="shared" si="29"/>
        <v>mailto:info@oxni.ch?subject=Anfrage TB-180-008-S1-P0</v>
      </c>
    </row>
    <row r="610" spans="2:36" x14ac:dyDescent="0.2">
      <c r="B610" s="78" t="str">
        <f t="shared" si="27"/>
        <v/>
      </c>
      <c r="C610" s="19" t="s">
        <v>54</v>
      </c>
      <c r="D610" s="19" t="s">
        <v>911</v>
      </c>
      <c r="E610" s="19">
        <v>180</v>
      </c>
      <c r="F610" s="19" t="s">
        <v>58</v>
      </c>
      <c r="G610" s="19">
        <v>8</v>
      </c>
      <c r="H610" s="19">
        <v>1</v>
      </c>
      <c r="I610" s="19">
        <v>145</v>
      </c>
      <c r="J610" s="19">
        <v>97</v>
      </c>
      <c r="K610" s="19">
        <v>1000</v>
      </c>
      <c r="L610" s="19">
        <v>3000</v>
      </c>
      <c r="M610" s="19" t="s">
        <v>94</v>
      </c>
      <c r="N610" s="19">
        <v>3000</v>
      </c>
      <c r="O610" s="19">
        <v>6000</v>
      </c>
      <c r="P610" s="19">
        <v>14500</v>
      </c>
      <c r="Q610" s="19" t="s">
        <v>57</v>
      </c>
      <c r="R610" s="19">
        <v>7250</v>
      </c>
      <c r="S610" s="19">
        <v>20000</v>
      </c>
      <c r="T610" s="19">
        <v>22.59</v>
      </c>
      <c r="U610" s="19">
        <v>27</v>
      </c>
      <c r="V610" s="19">
        <v>0.24</v>
      </c>
      <c r="W610" s="19">
        <v>66</v>
      </c>
      <c r="X610" s="93"/>
      <c r="Y610">
        <f t="shared" si="28"/>
        <v>375</v>
      </c>
      <c r="Z610" t="b">
        <f>IF(N610/G610&gt;=Auswahlhilfe!$C$8,TRUE,FALSE)</f>
        <v>1</v>
      </c>
      <c r="AA610" t="b">
        <f>IF(K610&gt;Auswahlhilfe!$C$7,TRUE,FALSE)</f>
        <v>1</v>
      </c>
      <c r="AB610" t="b">
        <f>IF(Auswahlhilfe!$C$17=F610,TRUE,FALSE)</f>
        <v>1</v>
      </c>
      <c r="AC610" t="b">
        <f>IFERROR(IF(FIND("P2",PGOptionList!D610)&gt;0,TRUE),FALSE)</f>
        <v>0</v>
      </c>
      <c r="AD610" t="b">
        <f>IFERROR(IF(FIND("P1",PGOptionList!D610)&gt;0,TRUE),FALSE)</f>
        <v>0</v>
      </c>
      <c r="AE610" t="b">
        <f>IFERROR(IF(FIND("P0",PGOptionList!D610)&gt;0,TRUE),FALSE)</f>
        <v>1</v>
      </c>
      <c r="AF610" t="b">
        <f>IF(AND(Z610,AA610,AB610,AC610,IF(C610=Auswahlhilfe!$L$7,TRUE,FALSE)),D610,FALSE)</f>
        <v>0</v>
      </c>
      <c r="AG610" t="b">
        <f>IF(AND(Z610,AA610,AB610,AD610,IF(C610=Auswahlhilfe!$L$17,TRUE,FALSE)),D610,FALSE)</f>
        <v>0</v>
      </c>
      <c r="AH610" t="b">
        <f>IF(AND(Z610,AA610,AB610,AE610,IF(C610=Auswahlhilfe!$L$17,TRUE,FALSE)),D610,FALSE)</f>
        <v>0</v>
      </c>
      <c r="AI610" t="s">
        <v>4817</v>
      </c>
      <c r="AJ610" s="90" t="str">
        <f t="shared" si="29"/>
        <v>mailto:info@oxni.ch?subject=Anfrage TB-180-008-S2-P0</v>
      </c>
    </row>
    <row r="611" spans="2:36" x14ac:dyDescent="0.2">
      <c r="B611" s="78" t="str">
        <f t="shared" si="27"/>
        <v/>
      </c>
      <c r="C611" s="19" t="s">
        <v>54</v>
      </c>
      <c r="D611" s="19" t="s">
        <v>912</v>
      </c>
      <c r="E611" s="19">
        <v>180</v>
      </c>
      <c r="F611" s="19" t="s">
        <v>55</v>
      </c>
      <c r="G611" s="19">
        <v>8</v>
      </c>
      <c r="H611" s="19">
        <v>3</v>
      </c>
      <c r="I611" s="19">
        <v>145</v>
      </c>
      <c r="J611" s="19">
        <v>97</v>
      </c>
      <c r="K611" s="19">
        <v>1000</v>
      </c>
      <c r="L611" s="19">
        <v>3000</v>
      </c>
      <c r="M611" s="19" t="s">
        <v>94</v>
      </c>
      <c r="N611" s="19">
        <v>3000</v>
      </c>
      <c r="O611" s="19">
        <v>6000</v>
      </c>
      <c r="P611" s="19">
        <v>14500</v>
      </c>
      <c r="Q611" s="19" t="s">
        <v>57</v>
      </c>
      <c r="R611" s="19">
        <v>7250</v>
      </c>
      <c r="S611" s="19">
        <v>20000</v>
      </c>
      <c r="T611" s="19">
        <v>22.59</v>
      </c>
      <c r="U611" s="19">
        <v>27</v>
      </c>
      <c r="V611" s="19">
        <v>0.24</v>
      </c>
      <c r="W611" s="19">
        <v>66</v>
      </c>
      <c r="X611" s="93">
        <v>1692</v>
      </c>
      <c r="Y611">
        <f t="shared" si="28"/>
        <v>375</v>
      </c>
      <c r="Z611" t="b">
        <f>IF(N611/G611&gt;=Auswahlhilfe!$C$8,TRUE,FALSE)</f>
        <v>1</v>
      </c>
      <c r="AA611" t="b">
        <f>IF(K611&gt;Auswahlhilfe!$C$7,TRUE,FALSE)</f>
        <v>1</v>
      </c>
      <c r="AB611" t="b">
        <f>IF(Auswahlhilfe!$C$17=F611,TRUE,FALSE)</f>
        <v>0</v>
      </c>
      <c r="AC611" t="b">
        <f>IFERROR(IF(FIND("P2",PGOptionList!D611)&gt;0,TRUE),FALSE)</f>
        <v>0</v>
      </c>
      <c r="AD611" t="b">
        <f>IFERROR(IF(FIND("P1",PGOptionList!D611)&gt;0,TRUE),FALSE)</f>
        <v>1</v>
      </c>
      <c r="AE611" t="b">
        <f>IFERROR(IF(FIND("P0",PGOptionList!D611)&gt;0,TRUE),FALSE)</f>
        <v>0</v>
      </c>
      <c r="AF611" t="b">
        <f>IF(AND(Z611,AA611,AB611,AC611,IF(C611=Auswahlhilfe!$L$7,TRUE,FALSE)),D611,FALSE)</f>
        <v>0</v>
      </c>
      <c r="AG611" t="b">
        <f>IF(AND(Z611,AA611,AB611,AD611,IF(C611=Auswahlhilfe!$L$17,TRUE,FALSE)),D611,FALSE)</f>
        <v>0</v>
      </c>
      <c r="AH611" t="b">
        <f>IF(AND(Z611,AA611,AB611,AE611,IF(C611=Auswahlhilfe!$L$17,TRUE,FALSE)),D611,FALSE)</f>
        <v>0</v>
      </c>
      <c r="AI611" t="s">
        <v>4817</v>
      </c>
      <c r="AJ611" s="90" t="str">
        <f t="shared" si="29"/>
        <v>mailto:info@oxni.ch?subject=Anfrage TB-180-008-S1-P1</v>
      </c>
    </row>
    <row r="612" spans="2:36" x14ac:dyDescent="0.2">
      <c r="B612" s="78" t="str">
        <f t="shared" si="27"/>
        <v/>
      </c>
      <c r="C612" s="19" t="s">
        <v>54</v>
      </c>
      <c r="D612" s="19" t="s">
        <v>913</v>
      </c>
      <c r="E612" s="19">
        <v>180</v>
      </c>
      <c r="F612" s="19" t="s">
        <v>58</v>
      </c>
      <c r="G612" s="19">
        <v>8</v>
      </c>
      <c r="H612" s="19">
        <v>3</v>
      </c>
      <c r="I612" s="19">
        <v>145</v>
      </c>
      <c r="J612" s="19">
        <v>97</v>
      </c>
      <c r="K612" s="19">
        <v>1000</v>
      </c>
      <c r="L612" s="19">
        <v>3000</v>
      </c>
      <c r="M612" s="19" t="s">
        <v>94</v>
      </c>
      <c r="N612" s="19">
        <v>3000</v>
      </c>
      <c r="O612" s="19">
        <v>6000</v>
      </c>
      <c r="P612" s="19">
        <v>14500</v>
      </c>
      <c r="Q612" s="19" t="s">
        <v>57</v>
      </c>
      <c r="R612" s="19">
        <v>7250</v>
      </c>
      <c r="S612" s="19">
        <v>20000</v>
      </c>
      <c r="T612" s="19">
        <v>22.59</v>
      </c>
      <c r="U612" s="19">
        <v>27</v>
      </c>
      <c r="V612" s="19">
        <v>0.24</v>
      </c>
      <c r="W612" s="19">
        <v>66</v>
      </c>
      <c r="X612" s="93">
        <v>1692</v>
      </c>
      <c r="Y612">
        <f t="shared" si="28"/>
        <v>375</v>
      </c>
      <c r="Z612" t="b">
        <f>IF(N612/G612&gt;=Auswahlhilfe!$C$8,TRUE,FALSE)</f>
        <v>1</v>
      </c>
      <c r="AA612" t="b">
        <f>IF(K612&gt;Auswahlhilfe!$C$7,TRUE,FALSE)</f>
        <v>1</v>
      </c>
      <c r="AB612" t="b">
        <f>IF(Auswahlhilfe!$C$17=F612,TRUE,FALSE)</f>
        <v>1</v>
      </c>
      <c r="AC612" t="b">
        <f>IFERROR(IF(FIND("P2",PGOptionList!D612)&gt;0,TRUE),FALSE)</f>
        <v>0</v>
      </c>
      <c r="AD612" t="b">
        <f>IFERROR(IF(FIND("P1",PGOptionList!D612)&gt;0,TRUE),FALSE)</f>
        <v>1</v>
      </c>
      <c r="AE612" t="b">
        <f>IFERROR(IF(FIND("P0",PGOptionList!D612)&gt;0,TRUE),FALSE)</f>
        <v>0</v>
      </c>
      <c r="AF612" t="b">
        <f>IF(AND(Z612,AA612,AB612,AC612,IF(C612=Auswahlhilfe!$L$7,TRUE,FALSE)),D612,FALSE)</f>
        <v>0</v>
      </c>
      <c r="AG612" t="b">
        <f>IF(AND(Z612,AA612,AB612,AD612,IF(C612=Auswahlhilfe!$L$17,TRUE,FALSE)),D612,FALSE)</f>
        <v>0</v>
      </c>
      <c r="AH612" t="b">
        <f>IF(AND(Z612,AA612,AB612,AE612,IF(C612=Auswahlhilfe!$L$17,TRUE,FALSE)),D612,FALSE)</f>
        <v>0</v>
      </c>
      <c r="AI612" t="s">
        <v>4818</v>
      </c>
      <c r="AJ612" s="90" t="str">
        <f t="shared" si="29"/>
        <v>https://shop.oxni.ch/de/shop/motoren/planetengetriebe/tb-180-008-s2-p1</v>
      </c>
    </row>
    <row r="613" spans="2:36" x14ac:dyDescent="0.2">
      <c r="B613" s="78" t="str">
        <f t="shared" si="27"/>
        <v/>
      </c>
      <c r="C613" s="19" t="s">
        <v>54</v>
      </c>
      <c r="D613" s="19" t="s">
        <v>914</v>
      </c>
      <c r="E613" s="19">
        <v>180</v>
      </c>
      <c r="F613" s="19" t="s">
        <v>55</v>
      </c>
      <c r="G613" s="19">
        <v>8</v>
      </c>
      <c r="H613" s="19">
        <v>5</v>
      </c>
      <c r="I613" s="19">
        <v>145</v>
      </c>
      <c r="J613" s="19">
        <v>97</v>
      </c>
      <c r="K613" s="19">
        <v>1000</v>
      </c>
      <c r="L613" s="19">
        <v>3000</v>
      </c>
      <c r="M613" s="19" t="s">
        <v>94</v>
      </c>
      <c r="N613" s="19">
        <v>3000</v>
      </c>
      <c r="O613" s="19">
        <v>6000</v>
      </c>
      <c r="P613" s="19">
        <v>14500</v>
      </c>
      <c r="Q613" s="19" t="s">
        <v>57</v>
      </c>
      <c r="R613" s="19">
        <v>7250</v>
      </c>
      <c r="S613" s="19">
        <v>20000</v>
      </c>
      <c r="T613" s="19">
        <v>22.59</v>
      </c>
      <c r="U613" s="19">
        <v>27</v>
      </c>
      <c r="V613" s="19">
        <v>0.24</v>
      </c>
      <c r="W613" s="19">
        <v>66</v>
      </c>
      <c r="X613" s="93">
        <v>1424</v>
      </c>
      <c r="Y613">
        <f t="shared" si="28"/>
        <v>375</v>
      </c>
      <c r="Z613" t="b">
        <f>IF(N613/G613&gt;=Auswahlhilfe!$C$8,TRUE,FALSE)</f>
        <v>1</v>
      </c>
      <c r="AA613" t="b">
        <f>IF(K613&gt;Auswahlhilfe!$C$7,TRUE,FALSE)</f>
        <v>1</v>
      </c>
      <c r="AB613" t="b">
        <f>IF(Auswahlhilfe!$C$17=F613,TRUE,FALSE)</f>
        <v>0</v>
      </c>
      <c r="AC613" t="b">
        <f>IFERROR(IF(FIND("P2",PGOptionList!D613)&gt;0,TRUE),FALSE)</f>
        <v>1</v>
      </c>
      <c r="AD613" t="b">
        <f>IFERROR(IF(FIND("P1",PGOptionList!D613)&gt;0,TRUE),FALSE)</f>
        <v>0</v>
      </c>
      <c r="AE613" t="b">
        <f>IFERROR(IF(FIND("P0",PGOptionList!D613)&gt;0,TRUE),FALSE)</f>
        <v>0</v>
      </c>
      <c r="AF613" t="b">
        <f>IF(AND(Z613,AA613,AB613,AC613,IF(C613=Auswahlhilfe!$L$7,TRUE,FALSE)),D613,FALSE)</f>
        <v>0</v>
      </c>
      <c r="AG613" t="b">
        <f>IF(AND(Z613,AA613,AB613,AD613,IF(C613=Auswahlhilfe!$L$17,TRUE,FALSE)),D613,FALSE)</f>
        <v>0</v>
      </c>
      <c r="AH613" t="b">
        <f>IF(AND(Z613,AA613,AB613,AE613,IF(C613=Auswahlhilfe!$L$17,TRUE,FALSE)),D613,FALSE)</f>
        <v>0</v>
      </c>
      <c r="AI613" t="s">
        <v>4817</v>
      </c>
      <c r="AJ613" s="90" t="str">
        <f t="shared" si="29"/>
        <v>mailto:info@oxni.ch?subject=Anfrage TB-180-008-S1-P2</v>
      </c>
    </row>
    <row r="614" spans="2:36" x14ac:dyDescent="0.2">
      <c r="B614" s="78" t="str">
        <f t="shared" si="27"/>
        <v/>
      </c>
      <c r="C614" s="19" t="s">
        <v>54</v>
      </c>
      <c r="D614" s="19" t="s">
        <v>915</v>
      </c>
      <c r="E614" s="19">
        <v>180</v>
      </c>
      <c r="F614" s="19" t="s">
        <v>58</v>
      </c>
      <c r="G614" s="19">
        <v>8</v>
      </c>
      <c r="H614" s="19">
        <v>5</v>
      </c>
      <c r="I614" s="19">
        <v>145</v>
      </c>
      <c r="J614" s="19">
        <v>97</v>
      </c>
      <c r="K614" s="19">
        <v>1000</v>
      </c>
      <c r="L614" s="19">
        <v>3000</v>
      </c>
      <c r="M614" s="19" t="s">
        <v>94</v>
      </c>
      <c r="N614" s="19">
        <v>3000</v>
      </c>
      <c r="O614" s="19">
        <v>6000</v>
      </c>
      <c r="P614" s="19">
        <v>14500</v>
      </c>
      <c r="Q614" s="19" t="s">
        <v>57</v>
      </c>
      <c r="R614" s="19">
        <v>7250</v>
      </c>
      <c r="S614" s="19">
        <v>20000</v>
      </c>
      <c r="T614" s="19">
        <v>22.59</v>
      </c>
      <c r="U614" s="19">
        <v>27</v>
      </c>
      <c r="V614" s="19">
        <v>0.24</v>
      </c>
      <c r="W614" s="19">
        <v>66</v>
      </c>
      <c r="X614" s="93">
        <v>1424</v>
      </c>
      <c r="Y614">
        <f t="shared" si="28"/>
        <v>375</v>
      </c>
      <c r="Z614" t="b">
        <f>IF(N614/G614&gt;=Auswahlhilfe!$C$8,TRUE,FALSE)</f>
        <v>1</v>
      </c>
      <c r="AA614" t="b">
        <f>IF(K614&gt;Auswahlhilfe!$C$7,TRUE,FALSE)</f>
        <v>1</v>
      </c>
      <c r="AB614" t="b">
        <f>IF(Auswahlhilfe!$C$17=F614,TRUE,FALSE)</f>
        <v>1</v>
      </c>
      <c r="AC614" t="b">
        <f>IFERROR(IF(FIND("P2",PGOptionList!D614)&gt;0,TRUE),FALSE)</f>
        <v>1</v>
      </c>
      <c r="AD614" t="b">
        <f>IFERROR(IF(FIND("P1",PGOptionList!D614)&gt;0,TRUE),FALSE)</f>
        <v>0</v>
      </c>
      <c r="AE614" t="b">
        <f>IFERROR(IF(FIND("P0",PGOptionList!D614)&gt;0,TRUE),FALSE)</f>
        <v>0</v>
      </c>
      <c r="AF614" t="b">
        <f>IF(AND(Z614,AA614,AB614,AC614,IF(C614=Auswahlhilfe!$L$7,TRUE,FALSE)),D614,FALSE)</f>
        <v>0</v>
      </c>
      <c r="AG614" t="b">
        <f>IF(AND(Z614,AA614,AB614,AD614,IF(C614=Auswahlhilfe!$L$17,TRUE,FALSE)),D614,FALSE)</f>
        <v>0</v>
      </c>
      <c r="AH614" t="b">
        <f>IF(AND(Z614,AA614,AB614,AE614,IF(C614=Auswahlhilfe!$L$17,TRUE,FALSE)),D614,FALSE)</f>
        <v>0</v>
      </c>
      <c r="AI614" t="s">
        <v>4818</v>
      </c>
      <c r="AJ614" s="90" t="str">
        <f t="shared" si="29"/>
        <v>https://shop.oxni.ch/de/shop/motoren/planetengetriebe/tb-180-008-s2-p2</v>
      </c>
    </row>
    <row r="615" spans="2:36" x14ac:dyDescent="0.2">
      <c r="B615" s="78" t="str">
        <f t="shared" si="27"/>
        <v/>
      </c>
      <c r="C615" s="19" t="s">
        <v>54</v>
      </c>
      <c r="D615" s="19" t="s">
        <v>916</v>
      </c>
      <c r="E615" s="19">
        <v>180</v>
      </c>
      <c r="F615" s="19" t="s">
        <v>55</v>
      </c>
      <c r="G615" s="19">
        <v>7</v>
      </c>
      <c r="H615" s="19">
        <v>1</v>
      </c>
      <c r="I615" s="19">
        <v>145</v>
      </c>
      <c r="J615" s="19">
        <v>97</v>
      </c>
      <c r="K615" s="19">
        <v>1100</v>
      </c>
      <c r="L615" s="19">
        <v>3300</v>
      </c>
      <c r="M615" s="19" t="s">
        <v>93</v>
      </c>
      <c r="N615" s="19">
        <v>3000</v>
      </c>
      <c r="O615" s="19">
        <v>6000</v>
      </c>
      <c r="P615" s="19">
        <v>14500</v>
      </c>
      <c r="Q615" s="19" t="s">
        <v>57</v>
      </c>
      <c r="R615" s="19">
        <v>7250</v>
      </c>
      <c r="S615" s="19">
        <v>20000</v>
      </c>
      <c r="T615" s="19">
        <v>22.48</v>
      </c>
      <c r="U615" s="19">
        <v>27</v>
      </c>
      <c r="V615" s="19">
        <v>0.24</v>
      </c>
      <c r="W615" s="19">
        <v>66</v>
      </c>
      <c r="X615" s="93"/>
      <c r="Y615">
        <f t="shared" si="28"/>
        <v>428.57142857142856</v>
      </c>
      <c r="Z615" t="b">
        <f>IF(N615/G615&gt;=Auswahlhilfe!$C$8,TRUE,FALSE)</f>
        <v>1</v>
      </c>
      <c r="AA615" t="b">
        <f>IF(K615&gt;Auswahlhilfe!$C$7,TRUE,FALSE)</f>
        <v>1</v>
      </c>
      <c r="AB615" t="b">
        <f>IF(Auswahlhilfe!$C$17=F615,TRUE,FALSE)</f>
        <v>0</v>
      </c>
      <c r="AC615" t="b">
        <f>IFERROR(IF(FIND("P2",PGOptionList!D615)&gt;0,TRUE),FALSE)</f>
        <v>0</v>
      </c>
      <c r="AD615" t="b">
        <f>IFERROR(IF(FIND("P1",PGOptionList!D615)&gt;0,TRUE),FALSE)</f>
        <v>0</v>
      </c>
      <c r="AE615" t="b">
        <f>IFERROR(IF(FIND("P0",PGOptionList!D615)&gt;0,TRUE),FALSE)</f>
        <v>1</v>
      </c>
      <c r="AF615" t="b">
        <f>IF(AND(Z615,AA615,AB615,AC615,IF(C615=Auswahlhilfe!$L$7,TRUE,FALSE)),D615,FALSE)</f>
        <v>0</v>
      </c>
      <c r="AG615" t="b">
        <f>IF(AND(Z615,AA615,AB615,AD615,IF(C615=Auswahlhilfe!$L$17,TRUE,FALSE)),D615,FALSE)</f>
        <v>0</v>
      </c>
      <c r="AH615" t="b">
        <f>IF(AND(Z615,AA615,AB615,AE615,IF(C615=Auswahlhilfe!$L$17,TRUE,FALSE)),D615,FALSE)</f>
        <v>0</v>
      </c>
      <c r="AI615" t="s">
        <v>4817</v>
      </c>
      <c r="AJ615" s="90" t="str">
        <f t="shared" si="29"/>
        <v>mailto:info@oxni.ch?subject=Anfrage TB-180-007-S1-P0</v>
      </c>
    </row>
    <row r="616" spans="2:36" x14ac:dyDescent="0.2">
      <c r="B616" s="78" t="str">
        <f t="shared" si="27"/>
        <v/>
      </c>
      <c r="C616" s="19" t="s">
        <v>54</v>
      </c>
      <c r="D616" s="19" t="s">
        <v>917</v>
      </c>
      <c r="E616" s="19">
        <v>180</v>
      </c>
      <c r="F616" s="19" t="s">
        <v>58</v>
      </c>
      <c r="G616" s="19">
        <v>7</v>
      </c>
      <c r="H616" s="19">
        <v>1</v>
      </c>
      <c r="I616" s="19">
        <v>145</v>
      </c>
      <c r="J616" s="19">
        <v>97</v>
      </c>
      <c r="K616" s="19">
        <v>1100</v>
      </c>
      <c r="L616" s="19">
        <v>3300</v>
      </c>
      <c r="M616" s="19" t="s">
        <v>93</v>
      </c>
      <c r="N616" s="19">
        <v>3000</v>
      </c>
      <c r="O616" s="19">
        <v>6000</v>
      </c>
      <c r="P616" s="19">
        <v>14500</v>
      </c>
      <c r="Q616" s="19" t="s">
        <v>57</v>
      </c>
      <c r="R616" s="19">
        <v>7250</v>
      </c>
      <c r="S616" s="19">
        <v>20000</v>
      </c>
      <c r="T616" s="19">
        <v>22.48</v>
      </c>
      <c r="U616" s="19">
        <v>27</v>
      </c>
      <c r="V616" s="19">
        <v>0.24</v>
      </c>
      <c r="W616" s="19">
        <v>66</v>
      </c>
      <c r="X616" s="93"/>
      <c r="Y616">
        <f t="shared" si="28"/>
        <v>428.57142857142856</v>
      </c>
      <c r="Z616" t="b">
        <f>IF(N616/G616&gt;=Auswahlhilfe!$C$8,TRUE,FALSE)</f>
        <v>1</v>
      </c>
      <c r="AA616" t="b">
        <f>IF(K616&gt;Auswahlhilfe!$C$7,TRUE,FALSE)</f>
        <v>1</v>
      </c>
      <c r="AB616" t="b">
        <f>IF(Auswahlhilfe!$C$17=F616,TRUE,FALSE)</f>
        <v>1</v>
      </c>
      <c r="AC616" t="b">
        <f>IFERROR(IF(FIND("P2",PGOptionList!D616)&gt;0,TRUE),FALSE)</f>
        <v>0</v>
      </c>
      <c r="AD616" t="b">
        <f>IFERROR(IF(FIND("P1",PGOptionList!D616)&gt;0,TRUE),FALSE)</f>
        <v>0</v>
      </c>
      <c r="AE616" t="b">
        <f>IFERROR(IF(FIND("P0",PGOptionList!D616)&gt;0,TRUE),FALSE)</f>
        <v>1</v>
      </c>
      <c r="AF616" t="b">
        <f>IF(AND(Z616,AA616,AB616,AC616,IF(C616=Auswahlhilfe!$L$7,TRUE,FALSE)),D616,FALSE)</f>
        <v>0</v>
      </c>
      <c r="AG616" t="b">
        <f>IF(AND(Z616,AA616,AB616,AD616,IF(C616=Auswahlhilfe!$L$17,TRUE,FALSE)),D616,FALSE)</f>
        <v>0</v>
      </c>
      <c r="AH616" t="b">
        <f>IF(AND(Z616,AA616,AB616,AE616,IF(C616=Auswahlhilfe!$L$17,TRUE,FALSE)),D616,FALSE)</f>
        <v>0</v>
      </c>
      <c r="AI616" t="s">
        <v>4817</v>
      </c>
      <c r="AJ616" s="90" t="str">
        <f t="shared" si="29"/>
        <v>mailto:info@oxni.ch?subject=Anfrage TB-180-007-S2-P0</v>
      </c>
    </row>
    <row r="617" spans="2:36" x14ac:dyDescent="0.2">
      <c r="B617" s="78" t="str">
        <f t="shared" si="27"/>
        <v/>
      </c>
      <c r="C617" s="19" t="s">
        <v>54</v>
      </c>
      <c r="D617" s="19" t="s">
        <v>918</v>
      </c>
      <c r="E617" s="19">
        <v>180</v>
      </c>
      <c r="F617" s="19" t="s">
        <v>55</v>
      </c>
      <c r="G617" s="19">
        <v>7</v>
      </c>
      <c r="H617" s="19">
        <v>3</v>
      </c>
      <c r="I617" s="19">
        <v>145</v>
      </c>
      <c r="J617" s="19">
        <v>97</v>
      </c>
      <c r="K617" s="19">
        <v>1100</v>
      </c>
      <c r="L617" s="19">
        <v>3300</v>
      </c>
      <c r="M617" s="19" t="s">
        <v>93</v>
      </c>
      <c r="N617" s="19">
        <v>3000</v>
      </c>
      <c r="O617" s="19">
        <v>6000</v>
      </c>
      <c r="P617" s="19">
        <v>14500</v>
      </c>
      <c r="Q617" s="19" t="s">
        <v>57</v>
      </c>
      <c r="R617" s="19">
        <v>7250</v>
      </c>
      <c r="S617" s="19">
        <v>20000</v>
      </c>
      <c r="T617" s="19">
        <v>22.48</v>
      </c>
      <c r="U617" s="19">
        <v>27</v>
      </c>
      <c r="V617" s="19">
        <v>0.24</v>
      </c>
      <c r="W617" s="19">
        <v>66</v>
      </c>
      <c r="X617" s="93">
        <v>1692</v>
      </c>
      <c r="Y617">
        <f t="shared" si="28"/>
        <v>428.57142857142856</v>
      </c>
      <c r="Z617" t="b">
        <f>IF(N617/G617&gt;=Auswahlhilfe!$C$8,TRUE,FALSE)</f>
        <v>1</v>
      </c>
      <c r="AA617" t="b">
        <f>IF(K617&gt;Auswahlhilfe!$C$7,TRUE,FALSE)</f>
        <v>1</v>
      </c>
      <c r="AB617" t="b">
        <f>IF(Auswahlhilfe!$C$17=F617,TRUE,FALSE)</f>
        <v>0</v>
      </c>
      <c r="AC617" t="b">
        <f>IFERROR(IF(FIND("P2",PGOptionList!D617)&gt;0,TRUE),FALSE)</f>
        <v>0</v>
      </c>
      <c r="AD617" t="b">
        <f>IFERROR(IF(FIND("P1",PGOptionList!D617)&gt;0,TRUE),FALSE)</f>
        <v>1</v>
      </c>
      <c r="AE617" t="b">
        <f>IFERROR(IF(FIND("P0",PGOptionList!D617)&gt;0,TRUE),FALSE)</f>
        <v>0</v>
      </c>
      <c r="AF617" t="b">
        <f>IF(AND(Z617,AA617,AB617,AC617,IF(C617=Auswahlhilfe!$L$7,TRUE,FALSE)),D617,FALSE)</f>
        <v>0</v>
      </c>
      <c r="AG617" t="b">
        <f>IF(AND(Z617,AA617,AB617,AD617,IF(C617=Auswahlhilfe!$L$17,TRUE,FALSE)),D617,FALSE)</f>
        <v>0</v>
      </c>
      <c r="AH617" t="b">
        <f>IF(AND(Z617,AA617,AB617,AE617,IF(C617=Auswahlhilfe!$L$17,TRUE,FALSE)),D617,FALSE)</f>
        <v>0</v>
      </c>
      <c r="AI617" t="s">
        <v>4817</v>
      </c>
      <c r="AJ617" s="90" t="str">
        <f t="shared" si="29"/>
        <v>mailto:info@oxni.ch?subject=Anfrage TB-180-007-S1-P1</v>
      </c>
    </row>
    <row r="618" spans="2:36" x14ac:dyDescent="0.2">
      <c r="B618" s="78" t="str">
        <f t="shared" si="27"/>
        <v/>
      </c>
      <c r="C618" s="19" t="s">
        <v>54</v>
      </c>
      <c r="D618" s="19" t="s">
        <v>919</v>
      </c>
      <c r="E618" s="19">
        <v>180</v>
      </c>
      <c r="F618" s="19" t="s">
        <v>58</v>
      </c>
      <c r="G618" s="19">
        <v>7</v>
      </c>
      <c r="H618" s="19">
        <v>3</v>
      </c>
      <c r="I618" s="19">
        <v>145</v>
      </c>
      <c r="J618" s="19">
        <v>97</v>
      </c>
      <c r="K618" s="19">
        <v>1100</v>
      </c>
      <c r="L618" s="19">
        <v>3300</v>
      </c>
      <c r="M618" s="19" t="s">
        <v>93</v>
      </c>
      <c r="N618" s="19">
        <v>3000</v>
      </c>
      <c r="O618" s="19">
        <v>6000</v>
      </c>
      <c r="P618" s="19">
        <v>14500</v>
      </c>
      <c r="Q618" s="19" t="s">
        <v>57</v>
      </c>
      <c r="R618" s="19">
        <v>7250</v>
      </c>
      <c r="S618" s="19">
        <v>20000</v>
      </c>
      <c r="T618" s="19">
        <v>22.48</v>
      </c>
      <c r="U618" s="19">
        <v>27</v>
      </c>
      <c r="V618" s="19">
        <v>0.24</v>
      </c>
      <c r="W618" s="19">
        <v>66</v>
      </c>
      <c r="X618" s="93">
        <v>1692</v>
      </c>
      <c r="Y618">
        <f t="shared" si="28"/>
        <v>428.57142857142856</v>
      </c>
      <c r="Z618" t="b">
        <f>IF(N618/G618&gt;=Auswahlhilfe!$C$8,TRUE,FALSE)</f>
        <v>1</v>
      </c>
      <c r="AA618" t="b">
        <f>IF(K618&gt;Auswahlhilfe!$C$7,TRUE,FALSE)</f>
        <v>1</v>
      </c>
      <c r="AB618" t="b">
        <f>IF(Auswahlhilfe!$C$17=F618,TRUE,FALSE)</f>
        <v>1</v>
      </c>
      <c r="AC618" t="b">
        <f>IFERROR(IF(FIND("P2",PGOptionList!D618)&gt;0,TRUE),FALSE)</f>
        <v>0</v>
      </c>
      <c r="AD618" t="b">
        <f>IFERROR(IF(FIND("P1",PGOptionList!D618)&gt;0,TRUE),FALSE)</f>
        <v>1</v>
      </c>
      <c r="AE618" t="b">
        <f>IFERROR(IF(FIND("P0",PGOptionList!D618)&gt;0,TRUE),FALSE)</f>
        <v>0</v>
      </c>
      <c r="AF618" t="b">
        <f>IF(AND(Z618,AA618,AB618,AC618,IF(C618=Auswahlhilfe!$L$7,TRUE,FALSE)),D618,FALSE)</f>
        <v>0</v>
      </c>
      <c r="AG618" t="b">
        <f>IF(AND(Z618,AA618,AB618,AD618,IF(C618=Auswahlhilfe!$L$17,TRUE,FALSE)),D618,FALSE)</f>
        <v>0</v>
      </c>
      <c r="AH618" t="b">
        <f>IF(AND(Z618,AA618,AB618,AE618,IF(C618=Auswahlhilfe!$L$17,TRUE,FALSE)),D618,FALSE)</f>
        <v>0</v>
      </c>
      <c r="AI618" t="s">
        <v>4818</v>
      </c>
      <c r="AJ618" s="90" t="str">
        <f t="shared" si="29"/>
        <v>https://shop.oxni.ch/de/shop/motoren/planetengetriebe/tb-180-007-s2-p1</v>
      </c>
    </row>
    <row r="619" spans="2:36" x14ac:dyDescent="0.2">
      <c r="B619" s="78" t="str">
        <f t="shared" si="27"/>
        <v/>
      </c>
      <c r="C619" s="19" t="s">
        <v>54</v>
      </c>
      <c r="D619" s="19" t="s">
        <v>920</v>
      </c>
      <c r="E619" s="19">
        <v>180</v>
      </c>
      <c r="F619" s="19" t="s">
        <v>55</v>
      </c>
      <c r="G619" s="19">
        <v>7</v>
      </c>
      <c r="H619" s="19">
        <v>5</v>
      </c>
      <c r="I619" s="19">
        <v>145</v>
      </c>
      <c r="J619" s="19">
        <v>97</v>
      </c>
      <c r="K619" s="19">
        <v>1100</v>
      </c>
      <c r="L619" s="19">
        <v>3300</v>
      </c>
      <c r="M619" s="19" t="s">
        <v>93</v>
      </c>
      <c r="N619" s="19">
        <v>3000</v>
      </c>
      <c r="O619" s="19">
        <v>6000</v>
      </c>
      <c r="P619" s="19">
        <v>14500</v>
      </c>
      <c r="Q619" s="19" t="s">
        <v>57</v>
      </c>
      <c r="R619" s="19">
        <v>7250</v>
      </c>
      <c r="S619" s="19">
        <v>20000</v>
      </c>
      <c r="T619" s="19">
        <v>22.48</v>
      </c>
      <c r="U619" s="19">
        <v>27</v>
      </c>
      <c r="V619" s="19">
        <v>0.24</v>
      </c>
      <c r="W619" s="19">
        <v>66</v>
      </c>
      <c r="X619" s="93">
        <v>1424</v>
      </c>
      <c r="Y619">
        <f t="shared" si="28"/>
        <v>428.57142857142856</v>
      </c>
      <c r="Z619" t="b">
        <f>IF(N619/G619&gt;=Auswahlhilfe!$C$8,TRUE,FALSE)</f>
        <v>1</v>
      </c>
      <c r="AA619" t="b">
        <f>IF(K619&gt;Auswahlhilfe!$C$7,TRUE,FALSE)</f>
        <v>1</v>
      </c>
      <c r="AB619" t="b">
        <f>IF(Auswahlhilfe!$C$17=F619,TRUE,FALSE)</f>
        <v>0</v>
      </c>
      <c r="AC619" t="b">
        <f>IFERROR(IF(FIND("P2",PGOptionList!D619)&gt;0,TRUE),FALSE)</f>
        <v>1</v>
      </c>
      <c r="AD619" t="b">
        <f>IFERROR(IF(FIND("P1",PGOptionList!D619)&gt;0,TRUE),FALSE)</f>
        <v>0</v>
      </c>
      <c r="AE619" t="b">
        <f>IFERROR(IF(FIND("P0",PGOptionList!D619)&gt;0,TRUE),FALSE)</f>
        <v>0</v>
      </c>
      <c r="AF619" t="b">
        <f>IF(AND(Z619,AA619,AB619,AC619,IF(C619=Auswahlhilfe!$L$7,TRUE,FALSE)),D619,FALSE)</f>
        <v>0</v>
      </c>
      <c r="AG619" t="b">
        <f>IF(AND(Z619,AA619,AB619,AD619,IF(C619=Auswahlhilfe!$L$17,TRUE,FALSE)),D619,FALSE)</f>
        <v>0</v>
      </c>
      <c r="AH619" t="b">
        <f>IF(AND(Z619,AA619,AB619,AE619,IF(C619=Auswahlhilfe!$L$17,TRUE,FALSE)),D619,FALSE)</f>
        <v>0</v>
      </c>
      <c r="AI619" t="s">
        <v>4817</v>
      </c>
      <c r="AJ619" s="90" t="str">
        <f t="shared" si="29"/>
        <v>mailto:info@oxni.ch?subject=Anfrage TB-180-007-S1-P2</v>
      </c>
    </row>
    <row r="620" spans="2:36" x14ac:dyDescent="0.2">
      <c r="B620" s="78" t="str">
        <f t="shared" si="27"/>
        <v/>
      </c>
      <c r="C620" s="19" t="s">
        <v>54</v>
      </c>
      <c r="D620" s="19" t="s">
        <v>921</v>
      </c>
      <c r="E620" s="19">
        <v>180</v>
      </c>
      <c r="F620" s="19" t="s">
        <v>58</v>
      </c>
      <c r="G620" s="19">
        <v>7</v>
      </c>
      <c r="H620" s="19">
        <v>5</v>
      </c>
      <c r="I620" s="19">
        <v>145</v>
      </c>
      <c r="J620" s="19">
        <v>97</v>
      </c>
      <c r="K620" s="19">
        <v>1100</v>
      </c>
      <c r="L620" s="19">
        <v>3300</v>
      </c>
      <c r="M620" s="19" t="s">
        <v>93</v>
      </c>
      <c r="N620" s="19">
        <v>3000</v>
      </c>
      <c r="O620" s="19">
        <v>6000</v>
      </c>
      <c r="P620" s="19">
        <v>14500</v>
      </c>
      <c r="Q620" s="19" t="s">
        <v>57</v>
      </c>
      <c r="R620" s="19">
        <v>7250</v>
      </c>
      <c r="S620" s="19">
        <v>20000</v>
      </c>
      <c r="T620" s="19">
        <v>22.48</v>
      </c>
      <c r="U620" s="19">
        <v>27</v>
      </c>
      <c r="V620" s="19">
        <v>0.24</v>
      </c>
      <c r="W620" s="19">
        <v>66</v>
      </c>
      <c r="X620" s="93">
        <v>1424</v>
      </c>
      <c r="Y620">
        <f t="shared" si="28"/>
        <v>428.57142857142856</v>
      </c>
      <c r="Z620" t="b">
        <f>IF(N620/G620&gt;=Auswahlhilfe!$C$8,TRUE,FALSE)</f>
        <v>1</v>
      </c>
      <c r="AA620" t="b">
        <f>IF(K620&gt;Auswahlhilfe!$C$7,TRUE,FALSE)</f>
        <v>1</v>
      </c>
      <c r="AB620" t="b">
        <f>IF(Auswahlhilfe!$C$17=F620,TRUE,FALSE)</f>
        <v>1</v>
      </c>
      <c r="AC620" t="b">
        <f>IFERROR(IF(FIND("P2",PGOptionList!D620)&gt;0,TRUE),FALSE)</f>
        <v>1</v>
      </c>
      <c r="AD620" t="b">
        <f>IFERROR(IF(FIND("P1",PGOptionList!D620)&gt;0,TRUE),FALSE)</f>
        <v>0</v>
      </c>
      <c r="AE620" t="b">
        <f>IFERROR(IF(FIND("P0",PGOptionList!D620)&gt;0,TRUE),FALSE)</f>
        <v>0</v>
      </c>
      <c r="AF620" t="b">
        <f>IF(AND(Z620,AA620,AB620,AC620,IF(C620=Auswahlhilfe!$L$7,TRUE,FALSE)),D620,FALSE)</f>
        <v>0</v>
      </c>
      <c r="AG620" t="b">
        <f>IF(AND(Z620,AA620,AB620,AD620,IF(C620=Auswahlhilfe!$L$17,TRUE,FALSE)),D620,FALSE)</f>
        <v>0</v>
      </c>
      <c r="AH620" t="b">
        <f>IF(AND(Z620,AA620,AB620,AE620,IF(C620=Auswahlhilfe!$L$17,TRUE,FALSE)),D620,FALSE)</f>
        <v>0</v>
      </c>
      <c r="AI620" t="s">
        <v>4818</v>
      </c>
      <c r="AJ620" s="90" t="str">
        <f t="shared" si="29"/>
        <v>https://shop.oxni.ch/de/shop/motoren/planetengetriebe/tb-180-007-s2-p2</v>
      </c>
    </row>
    <row r="621" spans="2:36" x14ac:dyDescent="0.2">
      <c r="B621" s="78" t="str">
        <f t="shared" si="27"/>
        <v/>
      </c>
      <c r="C621" s="19" t="s">
        <v>54</v>
      </c>
      <c r="D621" s="19" t="s">
        <v>922</v>
      </c>
      <c r="E621" s="19">
        <v>180</v>
      </c>
      <c r="F621" s="19" t="s">
        <v>55</v>
      </c>
      <c r="G621" s="19">
        <v>6</v>
      </c>
      <c r="H621" s="19">
        <v>1</v>
      </c>
      <c r="I621" s="19">
        <v>145</v>
      </c>
      <c r="J621" s="19">
        <v>97</v>
      </c>
      <c r="K621" s="19">
        <v>1108</v>
      </c>
      <c r="L621" s="19">
        <v>3324</v>
      </c>
      <c r="M621" s="19" t="s">
        <v>92</v>
      </c>
      <c r="N621" s="19">
        <v>3000</v>
      </c>
      <c r="O621" s="19">
        <v>6000</v>
      </c>
      <c r="P621" s="19">
        <v>14500</v>
      </c>
      <c r="Q621" s="19" t="s">
        <v>57</v>
      </c>
      <c r="R621" s="19">
        <v>7250</v>
      </c>
      <c r="S621" s="19">
        <v>20000</v>
      </c>
      <c r="T621" s="19">
        <v>22.75</v>
      </c>
      <c r="U621" s="19">
        <v>27</v>
      </c>
      <c r="V621" s="19">
        <v>0.24</v>
      </c>
      <c r="W621" s="19">
        <v>66</v>
      </c>
      <c r="X621" s="93"/>
      <c r="Y621">
        <f t="shared" si="28"/>
        <v>500</v>
      </c>
      <c r="Z621" t="b">
        <f>IF(N621/G621&gt;=Auswahlhilfe!$C$8,TRUE,FALSE)</f>
        <v>1</v>
      </c>
      <c r="AA621" t="b">
        <f>IF(K621&gt;Auswahlhilfe!$C$7,TRUE,FALSE)</f>
        <v>1</v>
      </c>
      <c r="AB621" t="b">
        <f>IF(Auswahlhilfe!$C$17=F621,TRUE,FALSE)</f>
        <v>0</v>
      </c>
      <c r="AC621" t="b">
        <f>IFERROR(IF(FIND("P2",PGOptionList!D621)&gt;0,TRUE),FALSE)</f>
        <v>0</v>
      </c>
      <c r="AD621" t="b">
        <f>IFERROR(IF(FIND("P1",PGOptionList!D621)&gt;0,TRUE),FALSE)</f>
        <v>0</v>
      </c>
      <c r="AE621" t="b">
        <f>IFERROR(IF(FIND("P0",PGOptionList!D621)&gt;0,TRUE),FALSE)</f>
        <v>1</v>
      </c>
      <c r="AF621" t="b">
        <f>IF(AND(Z621,AA621,AB621,AC621,IF(C621=Auswahlhilfe!$L$7,TRUE,FALSE)),D621,FALSE)</f>
        <v>0</v>
      </c>
      <c r="AG621" t="b">
        <f>IF(AND(Z621,AA621,AB621,AD621,IF(C621=Auswahlhilfe!$L$17,TRUE,FALSE)),D621,FALSE)</f>
        <v>0</v>
      </c>
      <c r="AH621" t="b">
        <f>IF(AND(Z621,AA621,AB621,AE621,IF(C621=Auswahlhilfe!$L$17,TRUE,FALSE)),D621,FALSE)</f>
        <v>0</v>
      </c>
      <c r="AI621" t="s">
        <v>4817</v>
      </c>
      <c r="AJ621" s="90" t="str">
        <f t="shared" si="29"/>
        <v>mailto:info@oxni.ch?subject=Anfrage TB-180-006-S1-P0</v>
      </c>
    </row>
    <row r="622" spans="2:36" x14ac:dyDescent="0.2">
      <c r="B622" s="78" t="str">
        <f t="shared" si="27"/>
        <v/>
      </c>
      <c r="C622" s="19" t="s">
        <v>54</v>
      </c>
      <c r="D622" s="19" t="s">
        <v>923</v>
      </c>
      <c r="E622" s="19">
        <v>180</v>
      </c>
      <c r="F622" s="19" t="s">
        <v>58</v>
      </c>
      <c r="G622" s="19">
        <v>6</v>
      </c>
      <c r="H622" s="19">
        <v>1</v>
      </c>
      <c r="I622" s="19">
        <v>145</v>
      </c>
      <c r="J622" s="19">
        <v>97</v>
      </c>
      <c r="K622" s="19">
        <v>1108</v>
      </c>
      <c r="L622" s="19">
        <v>3324</v>
      </c>
      <c r="M622" s="19" t="s">
        <v>92</v>
      </c>
      <c r="N622" s="19">
        <v>3000</v>
      </c>
      <c r="O622" s="19">
        <v>6000</v>
      </c>
      <c r="P622" s="19">
        <v>14500</v>
      </c>
      <c r="Q622" s="19" t="s">
        <v>57</v>
      </c>
      <c r="R622" s="19">
        <v>7250</v>
      </c>
      <c r="S622" s="19">
        <v>20000</v>
      </c>
      <c r="T622" s="19">
        <v>22.75</v>
      </c>
      <c r="U622" s="19">
        <v>27</v>
      </c>
      <c r="V622" s="19">
        <v>0.24</v>
      </c>
      <c r="W622" s="19">
        <v>66</v>
      </c>
      <c r="X622" s="93"/>
      <c r="Y622">
        <f t="shared" si="28"/>
        <v>500</v>
      </c>
      <c r="Z622" t="b">
        <f>IF(N622/G622&gt;=Auswahlhilfe!$C$8,TRUE,FALSE)</f>
        <v>1</v>
      </c>
      <c r="AA622" t="b">
        <f>IF(K622&gt;Auswahlhilfe!$C$7,TRUE,FALSE)</f>
        <v>1</v>
      </c>
      <c r="AB622" t="b">
        <f>IF(Auswahlhilfe!$C$17=F622,TRUE,FALSE)</f>
        <v>1</v>
      </c>
      <c r="AC622" t="b">
        <f>IFERROR(IF(FIND("P2",PGOptionList!D622)&gt;0,TRUE),FALSE)</f>
        <v>0</v>
      </c>
      <c r="AD622" t="b">
        <f>IFERROR(IF(FIND("P1",PGOptionList!D622)&gt;0,TRUE),FALSE)</f>
        <v>0</v>
      </c>
      <c r="AE622" t="b">
        <f>IFERROR(IF(FIND("P0",PGOptionList!D622)&gt;0,TRUE),FALSE)</f>
        <v>1</v>
      </c>
      <c r="AF622" t="b">
        <f>IF(AND(Z622,AA622,AB622,AC622,IF(C622=Auswahlhilfe!$L$7,TRUE,FALSE)),D622,FALSE)</f>
        <v>0</v>
      </c>
      <c r="AG622" t="b">
        <f>IF(AND(Z622,AA622,AB622,AD622,IF(C622=Auswahlhilfe!$L$17,TRUE,FALSE)),D622,FALSE)</f>
        <v>0</v>
      </c>
      <c r="AH622" t="b">
        <f>IF(AND(Z622,AA622,AB622,AE622,IF(C622=Auswahlhilfe!$L$17,TRUE,FALSE)),D622,FALSE)</f>
        <v>0</v>
      </c>
      <c r="AI622" t="s">
        <v>4817</v>
      </c>
      <c r="AJ622" s="90" t="str">
        <f t="shared" si="29"/>
        <v>mailto:info@oxni.ch?subject=Anfrage TB-180-006-S2-P0</v>
      </c>
    </row>
    <row r="623" spans="2:36" x14ac:dyDescent="0.2">
      <c r="B623" s="78" t="str">
        <f t="shared" si="27"/>
        <v/>
      </c>
      <c r="C623" s="19" t="s">
        <v>54</v>
      </c>
      <c r="D623" s="19" t="s">
        <v>924</v>
      </c>
      <c r="E623" s="19">
        <v>180</v>
      </c>
      <c r="F623" s="19" t="s">
        <v>55</v>
      </c>
      <c r="G623" s="19">
        <v>6</v>
      </c>
      <c r="H623" s="19">
        <v>3</v>
      </c>
      <c r="I623" s="19">
        <v>145</v>
      </c>
      <c r="J623" s="19">
        <v>97</v>
      </c>
      <c r="K623" s="19">
        <v>1108</v>
      </c>
      <c r="L623" s="19">
        <v>3324</v>
      </c>
      <c r="M623" s="19" t="s">
        <v>92</v>
      </c>
      <c r="N623" s="19">
        <v>3000</v>
      </c>
      <c r="O623" s="19">
        <v>6000</v>
      </c>
      <c r="P623" s="19">
        <v>14500</v>
      </c>
      <c r="Q623" s="19" t="s">
        <v>57</v>
      </c>
      <c r="R623" s="19">
        <v>7250</v>
      </c>
      <c r="S623" s="19">
        <v>20000</v>
      </c>
      <c r="T623" s="19">
        <v>22.75</v>
      </c>
      <c r="U623" s="19">
        <v>27</v>
      </c>
      <c r="V623" s="19">
        <v>0.24</v>
      </c>
      <c r="W623" s="19">
        <v>66</v>
      </c>
      <c r="X623" s="93">
        <v>1692</v>
      </c>
      <c r="Y623">
        <f t="shared" si="28"/>
        <v>500</v>
      </c>
      <c r="Z623" t="b">
        <f>IF(N623/G623&gt;=Auswahlhilfe!$C$8,TRUE,FALSE)</f>
        <v>1</v>
      </c>
      <c r="AA623" t="b">
        <f>IF(K623&gt;Auswahlhilfe!$C$7,TRUE,FALSE)</f>
        <v>1</v>
      </c>
      <c r="AB623" t="b">
        <f>IF(Auswahlhilfe!$C$17=F623,TRUE,FALSE)</f>
        <v>0</v>
      </c>
      <c r="AC623" t="b">
        <f>IFERROR(IF(FIND("P2",PGOptionList!D623)&gt;0,TRUE),FALSE)</f>
        <v>0</v>
      </c>
      <c r="AD623" t="b">
        <f>IFERROR(IF(FIND("P1",PGOptionList!D623)&gt;0,TRUE),FALSE)</f>
        <v>1</v>
      </c>
      <c r="AE623" t="b">
        <f>IFERROR(IF(FIND("P0",PGOptionList!D623)&gt;0,TRUE),FALSE)</f>
        <v>0</v>
      </c>
      <c r="AF623" t="b">
        <f>IF(AND(Z623,AA623,AB623,AC623,IF(C623=Auswahlhilfe!$L$7,TRUE,FALSE)),D623,FALSE)</f>
        <v>0</v>
      </c>
      <c r="AG623" t="b">
        <f>IF(AND(Z623,AA623,AB623,AD623,IF(C623=Auswahlhilfe!$L$17,TRUE,FALSE)),D623,FALSE)</f>
        <v>0</v>
      </c>
      <c r="AH623" t="b">
        <f>IF(AND(Z623,AA623,AB623,AE623,IF(C623=Auswahlhilfe!$L$17,TRUE,FALSE)),D623,FALSE)</f>
        <v>0</v>
      </c>
      <c r="AI623" t="s">
        <v>4817</v>
      </c>
      <c r="AJ623" s="90" t="str">
        <f t="shared" si="29"/>
        <v>mailto:info@oxni.ch?subject=Anfrage TB-180-006-S1-P1</v>
      </c>
    </row>
    <row r="624" spans="2:36" x14ac:dyDescent="0.2">
      <c r="B624" s="78" t="str">
        <f t="shared" si="27"/>
        <v/>
      </c>
      <c r="C624" s="19" t="s">
        <v>54</v>
      </c>
      <c r="D624" s="19" t="s">
        <v>925</v>
      </c>
      <c r="E624" s="19">
        <v>180</v>
      </c>
      <c r="F624" s="19" t="s">
        <v>58</v>
      </c>
      <c r="G624" s="19">
        <v>6</v>
      </c>
      <c r="H624" s="19">
        <v>3</v>
      </c>
      <c r="I624" s="19">
        <v>145</v>
      </c>
      <c r="J624" s="19">
        <v>97</v>
      </c>
      <c r="K624" s="19">
        <v>1108</v>
      </c>
      <c r="L624" s="19">
        <v>3324</v>
      </c>
      <c r="M624" s="19" t="s">
        <v>92</v>
      </c>
      <c r="N624" s="19">
        <v>3000</v>
      </c>
      <c r="O624" s="19">
        <v>6000</v>
      </c>
      <c r="P624" s="19">
        <v>14500</v>
      </c>
      <c r="Q624" s="19" t="s">
        <v>57</v>
      </c>
      <c r="R624" s="19">
        <v>7250</v>
      </c>
      <c r="S624" s="19">
        <v>20000</v>
      </c>
      <c r="T624" s="19">
        <v>22.75</v>
      </c>
      <c r="U624" s="19">
        <v>27</v>
      </c>
      <c r="V624" s="19">
        <v>0.24</v>
      </c>
      <c r="W624" s="19">
        <v>66</v>
      </c>
      <c r="X624" s="93">
        <v>1692</v>
      </c>
      <c r="Y624">
        <f t="shared" si="28"/>
        <v>500</v>
      </c>
      <c r="Z624" t="b">
        <f>IF(N624/G624&gt;=Auswahlhilfe!$C$8,TRUE,FALSE)</f>
        <v>1</v>
      </c>
      <c r="AA624" t="b">
        <f>IF(K624&gt;Auswahlhilfe!$C$7,TRUE,FALSE)</f>
        <v>1</v>
      </c>
      <c r="AB624" t="b">
        <f>IF(Auswahlhilfe!$C$17=F624,TRUE,FALSE)</f>
        <v>1</v>
      </c>
      <c r="AC624" t="b">
        <f>IFERROR(IF(FIND("P2",PGOptionList!D624)&gt;0,TRUE),FALSE)</f>
        <v>0</v>
      </c>
      <c r="AD624" t="b">
        <f>IFERROR(IF(FIND("P1",PGOptionList!D624)&gt;0,TRUE),FALSE)</f>
        <v>1</v>
      </c>
      <c r="AE624" t="b">
        <f>IFERROR(IF(FIND("P0",PGOptionList!D624)&gt;0,TRUE),FALSE)</f>
        <v>0</v>
      </c>
      <c r="AF624" t="b">
        <f>IF(AND(Z624,AA624,AB624,AC624,IF(C624=Auswahlhilfe!$L$7,TRUE,FALSE)),D624,FALSE)</f>
        <v>0</v>
      </c>
      <c r="AG624" t="b">
        <f>IF(AND(Z624,AA624,AB624,AD624,IF(C624=Auswahlhilfe!$L$17,TRUE,FALSE)),D624,FALSE)</f>
        <v>0</v>
      </c>
      <c r="AH624" t="b">
        <f>IF(AND(Z624,AA624,AB624,AE624,IF(C624=Auswahlhilfe!$L$17,TRUE,FALSE)),D624,FALSE)</f>
        <v>0</v>
      </c>
      <c r="AI624" t="s">
        <v>4818</v>
      </c>
      <c r="AJ624" s="90" t="str">
        <f t="shared" si="29"/>
        <v>https://shop.oxni.ch/de/shop/motoren/planetengetriebe/tb-180-006-s2-p1</v>
      </c>
    </row>
    <row r="625" spans="2:36" x14ac:dyDescent="0.2">
      <c r="B625" s="78" t="str">
        <f t="shared" si="27"/>
        <v/>
      </c>
      <c r="C625" s="19" t="s">
        <v>54</v>
      </c>
      <c r="D625" s="19" t="s">
        <v>926</v>
      </c>
      <c r="E625" s="19">
        <v>180</v>
      </c>
      <c r="F625" s="19" t="s">
        <v>55</v>
      </c>
      <c r="G625" s="19">
        <v>6</v>
      </c>
      <c r="H625" s="19">
        <v>5</v>
      </c>
      <c r="I625" s="19">
        <v>145</v>
      </c>
      <c r="J625" s="19">
        <v>97</v>
      </c>
      <c r="K625" s="19">
        <v>1108</v>
      </c>
      <c r="L625" s="19">
        <v>3324</v>
      </c>
      <c r="M625" s="19" t="s">
        <v>92</v>
      </c>
      <c r="N625" s="19">
        <v>3000</v>
      </c>
      <c r="O625" s="19">
        <v>6000</v>
      </c>
      <c r="P625" s="19">
        <v>14500</v>
      </c>
      <c r="Q625" s="19" t="s">
        <v>57</v>
      </c>
      <c r="R625" s="19">
        <v>7250</v>
      </c>
      <c r="S625" s="19">
        <v>20000</v>
      </c>
      <c r="T625" s="19">
        <v>22.75</v>
      </c>
      <c r="U625" s="19">
        <v>27</v>
      </c>
      <c r="V625" s="19">
        <v>0.24</v>
      </c>
      <c r="W625" s="19">
        <v>66</v>
      </c>
      <c r="X625" s="93">
        <v>1424</v>
      </c>
      <c r="Y625">
        <f t="shared" si="28"/>
        <v>500</v>
      </c>
      <c r="Z625" t="b">
        <f>IF(N625/G625&gt;=Auswahlhilfe!$C$8,TRUE,FALSE)</f>
        <v>1</v>
      </c>
      <c r="AA625" t="b">
        <f>IF(K625&gt;Auswahlhilfe!$C$7,TRUE,FALSE)</f>
        <v>1</v>
      </c>
      <c r="AB625" t="b">
        <f>IF(Auswahlhilfe!$C$17=F625,TRUE,FALSE)</f>
        <v>0</v>
      </c>
      <c r="AC625" t="b">
        <f>IFERROR(IF(FIND("P2",PGOptionList!D625)&gt;0,TRUE),FALSE)</f>
        <v>1</v>
      </c>
      <c r="AD625" t="b">
        <f>IFERROR(IF(FIND("P1",PGOptionList!D625)&gt;0,TRUE),FALSE)</f>
        <v>0</v>
      </c>
      <c r="AE625" t="b">
        <f>IFERROR(IF(FIND("P0",PGOptionList!D625)&gt;0,TRUE),FALSE)</f>
        <v>0</v>
      </c>
      <c r="AF625" t="b">
        <f>IF(AND(Z625,AA625,AB625,AC625,IF(C625=Auswahlhilfe!$L$7,TRUE,FALSE)),D625,FALSE)</f>
        <v>0</v>
      </c>
      <c r="AG625" t="b">
        <f>IF(AND(Z625,AA625,AB625,AD625,IF(C625=Auswahlhilfe!$L$17,TRUE,FALSE)),D625,FALSE)</f>
        <v>0</v>
      </c>
      <c r="AH625" t="b">
        <f>IF(AND(Z625,AA625,AB625,AE625,IF(C625=Auswahlhilfe!$L$17,TRUE,FALSE)),D625,FALSE)</f>
        <v>0</v>
      </c>
      <c r="AI625" t="s">
        <v>4817</v>
      </c>
      <c r="AJ625" s="90" t="str">
        <f t="shared" si="29"/>
        <v>mailto:info@oxni.ch?subject=Anfrage TB-180-006-S1-P2</v>
      </c>
    </row>
    <row r="626" spans="2:36" x14ac:dyDescent="0.2">
      <c r="B626" s="78" t="str">
        <f t="shared" si="27"/>
        <v/>
      </c>
      <c r="C626" s="19" t="s">
        <v>54</v>
      </c>
      <c r="D626" s="19" t="s">
        <v>927</v>
      </c>
      <c r="E626" s="19">
        <v>180</v>
      </c>
      <c r="F626" s="19" t="s">
        <v>58</v>
      </c>
      <c r="G626" s="19">
        <v>6</v>
      </c>
      <c r="H626" s="19">
        <v>5</v>
      </c>
      <c r="I626" s="19">
        <v>145</v>
      </c>
      <c r="J626" s="19">
        <v>97</v>
      </c>
      <c r="K626" s="19">
        <v>1108</v>
      </c>
      <c r="L626" s="19">
        <v>3324</v>
      </c>
      <c r="M626" s="19" t="s">
        <v>92</v>
      </c>
      <c r="N626" s="19">
        <v>3000</v>
      </c>
      <c r="O626" s="19">
        <v>6000</v>
      </c>
      <c r="P626" s="19">
        <v>14500</v>
      </c>
      <c r="Q626" s="19" t="s">
        <v>57</v>
      </c>
      <c r="R626" s="19">
        <v>7250</v>
      </c>
      <c r="S626" s="19">
        <v>20000</v>
      </c>
      <c r="T626" s="19">
        <v>22.75</v>
      </c>
      <c r="U626" s="19">
        <v>27</v>
      </c>
      <c r="V626" s="19">
        <v>0.24</v>
      </c>
      <c r="W626" s="19">
        <v>66</v>
      </c>
      <c r="X626" s="93">
        <v>1424</v>
      </c>
      <c r="Y626">
        <f t="shared" si="28"/>
        <v>500</v>
      </c>
      <c r="Z626" t="b">
        <f>IF(N626/G626&gt;=Auswahlhilfe!$C$8,TRUE,FALSE)</f>
        <v>1</v>
      </c>
      <c r="AA626" t="b">
        <f>IF(K626&gt;Auswahlhilfe!$C$7,TRUE,FALSE)</f>
        <v>1</v>
      </c>
      <c r="AB626" t="b">
        <f>IF(Auswahlhilfe!$C$17=F626,TRUE,FALSE)</f>
        <v>1</v>
      </c>
      <c r="AC626" t="b">
        <f>IFERROR(IF(FIND("P2",PGOptionList!D626)&gt;0,TRUE),FALSE)</f>
        <v>1</v>
      </c>
      <c r="AD626" t="b">
        <f>IFERROR(IF(FIND("P1",PGOptionList!D626)&gt;0,TRUE),FALSE)</f>
        <v>0</v>
      </c>
      <c r="AE626" t="b">
        <f>IFERROR(IF(FIND("P0",PGOptionList!D626)&gt;0,TRUE),FALSE)</f>
        <v>0</v>
      </c>
      <c r="AF626" t="b">
        <f>IF(AND(Z626,AA626,AB626,AC626,IF(C626=Auswahlhilfe!$L$7,TRUE,FALSE)),D626,FALSE)</f>
        <v>0</v>
      </c>
      <c r="AG626" t="b">
        <f>IF(AND(Z626,AA626,AB626,AD626,IF(C626=Auswahlhilfe!$L$17,TRUE,FALSE)),D626,FALSE)</f>
        <v>0</v>
      </c>
      <c r="AH626" t="b">
        <f>IF(AND(Z626,AA626,AB626,AE626,IF(C626=Auswahlhilfe!$L$17,TRUE,FALSE)),D626,FALSE)</f>
        <v>0</v>
      </c>
      <c r="AI626" t="s">
        <v>4818</v>
      </c>
      <c r="AJ626" s="90" t="str">
        <f t="shared" si="29"/>
        <v>https://shop.oxni.ch/de/shop/motoren/planetengetriebe/tb-180-006-s2-p2</v>
      </c>
    </row>
    <row r="627" spans="2:36" x14ac:dyDescent="0.2">
      <c r="B627" s="78" t="str">
        <f t="shared" si="27"/>
        <v/>
      </c>
      <c r="C627" s="19" t="s">
        <v>54</v>
      </c>
      <c r="D627" s="19" t="s">
        <v>928</v>
      </c>
      <c r="E627" s="19">
        <v>180</v>
      </c>
      <c r="F627" s="19" t="s">
        <v>55</v>
      </c>
      <c r="G627" s="19">
        <v>5</v>
      </c>
      <c r="H627" s="19">
        <v>1</v>
      </c>
      <c r="I627" s="19">
        <v>145</v>
      </c>
      <c r="J627" s="19">
        <v>97</v>
      </c>
      <c r="K627" s="19">
        <v>1200</v>
      </c>
      <c r="L627" s="19">
        <v>3600</v>
      </c>
      <c r="M627" s="19" t="s">
        <v>91</v>
      </c>
      <c r="N627" s="19">
        <v>3000</v>
      </c>
      <c r="O627" s="19">
        <v>6000</v>
      </c>
      <c r="P627" s="19">
        <v>14500</v>
      </c>
      <c r="Q627" s="19" t="s">
        <v>57</v>
      </c>
      <c r="R627" s="19">
        <v>7250</v>
      </c>
      <c r="S627" s="19">
        <v>20000</v>
      </c>
      <c r="T627" s="19">
        <v>23.29</v>
      </c>
      <c r="U627" s="19">
        <v>27</v>
      </c>
      <c r="V627" s="19">
        <v>0.24</v>
      </c>
      <c r="W627" s="19">
        <v>66</v>
      </c>
      <c r="X627" s="93"/>
      <c r="Y627">
        <f t="shared" si="28"/>
        <v>600</v>
      </c>
      <c r="Z627" t="b">
        <f>IF(N627/G627&gt;=Auswahlhilfe!$C$8,TRUE,FALSE)</f>
        <v>1</v>
      </c>
      <c r="AA627" t="b">
        <f>IF(K627&gt;Auswahlhilfe!$C$7,TRUE,FALSE)</f>
        <v>1</v>
      </c>
      <c r="AB627" t="b">
        <f>IF(Auswahlhilfe!$C$17=F627,TRUE,FALSE)</f>
        <v>0</v>
      </c>
      <c r="AC627" t="b">
        <f>IFERROR(IF(FIND("P2",PGOptionList!D627)&gt;0,TRUE),FALSE)</f>
        <v>0</v>
      </c>
      <c r="AD627" t="b">
        <f>IFERROR(IF(FIND("P1",PGOptionList!D627)&gt;0,TRUE),FALSE)</f>
        <v>0</v>
      </c>
      <c r="AE627" t="b">
        <f>IFERROR(IF(FIND("P0",PGOptionList!D627)&gt;0,TRUE),FALSE)</f>
        <v>1</v>
      </c>
      <c r="AF627" t="b">
        <f>IF(AND(Z627,AA627,AB627,AC627,IF(C627=Auswahlhilfe!$L$7,TRUE,FALSE)),D627,FALSE)</f>
        <v>0</v>
      </c>
      <c r="AG627" t="b">
        <f>IF(AND(Z627,AA627,AB627,AD627,IF(C627=Auswahlhilfe!$L$17,TRUE,FALSE)),D627,FALSE)</f>
        <v>0</v>
      </c>
      <c r="AH627" t="b">
        <f>IF(AND(Z627,AA627,AB627,AE627,IF(C627=Auswahlhilfe!$L$17,TRUE,FALSE)),D627,FALSE)</f>
        <v>0</v>
      </c>
      <c r="AI627" t="s">
        <v>4817</v>
      </c>
      <c r="AJ627" s="90" t="str">
        <f t="shared" si="29"/>
        <v>mailto:info@oxni.ch?subject=Anfrage TB-180-005-S1-P0</v>
      </c>
    </row>
    <row r="628" spans="2:36" x14ac:dyDescent="0.2">
      <c r="B628" s="78" t="str">
        <f t="shared" si="27"/>
        <v/>
      </c>
      <c r="C628" s="19" t="s">
        <v>54</v>
      </c>
      <c r="D628" s="19" t="s">
        <v>929</v>
      </c>
      <c r="E628" s="19">
        <v>180</v>
      </c>
      <c r="F628" s="19" t="s">
        <v>58</v>
      </c>
      <c r="G628" s="19">
        <v>5</v>
      </c>
      <c r="H628" s="19">
        <v>1</v>
      </c>
      <c r="I628" s="19">
        <v>145</v>
      </c>
      <c r="J628" s="19">
        <v>97</v>
      </c>
      <c r="K628" s="19">
        <v>1200</v>
      </c>
      <c r="L628" s="19">
        <v>3600</v>
      </c>
      <c r="M628" s="19" t="s">
        <v>91</v>
      </c>
      <c r="N628" s="19">
        <v>3000</v>
      </c>
      <c r="O628" s="19">
        <v>6000</v>
      </c>
      <c r="P628" s="19">
        <v>14500</v>
      </c>
      <c r="Q628" s="19" t="s">
        <v>57</v>
      </c>
      <c r="R628" s="19">
        <v>7250</v>
      </c>
      <c r="S628" s="19">
        <v>20000</v>
      </c>
      <c r="T628" s="19">
        <v>23.29</v>
      </c>
      <c r="U628" s="19">
        <v>27</v>
      </c>
      <c r="V628" s="19">
        <v>0.24</v>
      </c>
      <c r="W628" s="19">
        <v>66</v>
      </c>
      <c r="X628" s="93"/>
      <c r="Y628">
        <f t="shared" si="28"/>
        <v>600</v>
      </c>
      <c r="Z628" t="b">
        <f>IF(N628/G628&gt;=Auswahlhilfe!$C$8,TRUE,FALSE)</f>
        <v>1</v>
      </c>
      <c r="AA628" t="b">
        <f>IF(K628&gt;Auswahlhilfe!$C$7,TRUE,FALSE)</f>
        <v>1</v>
      </c>
      <c r="AB628" t="b">
        <f>IF(Auswahlhilfe!$C$17=F628,TRUE,FALSE)</f>
        <v>1</v>
      </c>
      <c r="AC628" t="b">
        <f>IFERROR(IF(FIND("P2",PGOptionList!D628)&gt;0,TRUE),FALSE)</f>
        <v>0</v>
      </c>
      <c r="AD628" t="b">
        <f>IFERROR(IF(FIND("P1",PGOptionList!D628)&gt;0,TRUE),FALSE)</f>
        <v>0</v>
      </c>
      <c r="AE628" t="b">
        <f>IFERROR(IF(FIND("P0",PGOptionList!D628)&gt;0,TRUE),FALSE)</f>
        <v>1</v>
      </c>
      <c r="AF628" t="b">
        <f>IF(AND(Z628,AA628,AB628,AC628,IF(C628=Auswahlhilfe!$L$7,TRUE,FALSE)),D628,FALSE)</f>
        <v>0</v>
      </c>
      <c r="AG628" t="b">
        <f>IF(AND(Z628,AA628,AB628,AD628,IF(C628=Auswahlhilfe!$L$17,TRUE,FALSE)),D628,FALSE)</f>
        <v>0</v>
      </c>
      <c r="AH628" t="b">
        <f>IF(AND(Z628,AA628,AB628,AE628,IF(C628=Auswahlhilfe!$L$17,TRUE,FALSE)),D628,FALSE)</f>
        <v>0</v>
      </c>
      <c r="AI628" t="s">
        <v>4817</v>
      </c>
      <c r="AJ628" s="90" t="str">
        <f t="shared" si="29"/>
        <v>mailto:info@oxni.ch?subject=Anfrage TB-180-005-S2-P0</v>
      </c>
    </row>
    <row r="629" spans="2:36" x14ac:dyDescent="0.2">
      <c r="B629" s="78" t="str">
        <f t="shared" si="27"/>
        <v/>
      </c>
      <c r="C629" s="19" t="s">
        <v>54</v>
      </c>
      <c r="D629" s="19" t="s">
        <v>930</v>
      </c>
      <c r="E629" s="19">
        <v>180</v>
      </c>
      <c r="F629" s="19" t="s">
        <v>55</v>
      </c>
      <c r="G629" s="19">
        <v>5</v>
      </c>
      <c r="H629" s="19">
        <v>3</v>
      </c>
      <c r="I629" s="19">
        <v>145</v>
      </c>
      <c r="J629" s="19">
        <v>97</v>
      </c>
      <c r="K629" s="19">
        <v>1200</v>
      </c>
      <c r="L629" s="19">
        <v>3600</v>
      </c>
      <c r="M629" s="19" t="s">
        <v>91</v>
      </c>
      <c r="N629" s="19">
        <v>3000</v>
      </c>
      <c r="O629" s="19">
        <v>6000</v>
      </c>
      <c r="P629" s="19">
        <v>14500</v>
      </c>
      <c r="Q629" s="19" t="s">
        <v>57</v>
      </c>
      <c r="R629" s="19">
        <v>7250</v>
      </c>
      <c r="S629" s="19">
        <v>20000</v>
      </c>
      <c r="T629" s="19">
        <v>23.29</v>
      </c>
      <c r="U629" s="19">
        <v>27</v>
      </c>
      <c r="V629" s="19">
        <v>0.24</v>
      </c>
      <c r="W629" s="19">
        <v>66</v>
      </c>
      <c r="X629" s="93">
        <v>1692</v>
      </c>
      <c r="Y629">
        <f t="shared" si="28"/>
        <v>600</v>
      </c>
      <c r="Z629" t="b">
        <f>IF(N629/G629&gt;=Auswahlhilfe!$C$8,TRUE,FALSE)</f>
        <v>1</v>
      </c>
      <c r="AA629" t="b">
        <f>IF(K629&gt;Auswahlhilfe!$C$7,TRUE,FALSE)</f>
        <v>1</v>
      </c>
      <c r="AB629" t="b">
        <f>IF(Auswahlhilfe!$C$17=F629,TRUE,FALSE)</f>
        <v>0</v>
      </c>
      <c r="AC629" t="b">
        <f>IFERROR(IF(FIND("P2",PGOptionList!D629)&gt;0,TRUE),FALSE)</f>
        <v>0</v>
      </c>
      <c r="AD629" t="b">
        <f>IFERROR(IF(FIND("P1",PGOptionList!D629)&gt;0,TRUE),FALSE)</f>
        <v>1</v>
      </c>
      <c r="AE629" t="b">
        <f>IFERROR(IF(FIND("P0",PGOptionList!D629)&gt;0,TRUE),FALSE)</f>
        <v>0</v>
      </c>
      <c r="AF629" t="b">
        <f>IF(AND(Z629,AA629,AB629,AC629,IF(C629=Auswahlhilfe!$L$7,TRUE,FALSE)),D629,FALSE)</f>
        <v>0</v>
      </c>
      <c r="AG629" t="b">
        <f>IF(AND(Z629,AA629,AB629,AD629,IF(C629=Auswahlhilfe!$L$17,TRUE,FALSE)),D629,FALSE)</f>
        <v>0</v>
      </c>
      <c r="AH629" t="b">
        <f>IF(AND(Z629,AA629,AB629,AE629,IF(C629=Auswahlhilfe!$L$17,TRUE,FALSE)),D629,FALSE)</f>
        <v>0</v>
      </c>
      <c r="AI629" t="s">
        <v>4817</v>
      </c>
      <c r="AJ629" s="90" t="str">
        <f t="shared" si="29"/>
        <v>mailto:info@oxni.ch?subject=Anfrage TB-180-005-S1-P1</v>
      </c>
    </row>
    <row r="630" spans="2:36" x14ac:dyDescent="0.2">
      <c r="B630" s="78" t="str">
        <f t="shared" si="27"/>
        <v/>
      </c>
      <c r="C630" s="19" t="s">
        <v>54</v>
      </c>
      <c r="D630" s="19" t="s">
        <v>931</v>
      </c>
      <c r="E630" s="19">
        <v>180</v>
      </c>
      <c r="F630" s="19" t="s">
        <v>58</v>
      </c>
      <c r="G630" s="19">
        <v>5</v>
      </c>
      <c r="H630" s="19">
        <v>3</v>
      </c>
      <c r="I630" s="19">
        <v>145</v>
      </c>
      <c r="J630" s="19">
        <v>97</v>
      </c>
      <c r="K630" s="19">
        <v>1200</v>
      </c>
      <c r="L630" s="19">
        <v>3600</v>
      </c>
      <c r="M630" s="19" t="s">
        <v>91</v>
      </c>
      <c r="N630" s="19">
        <v>3000</v>
      </c>
      <c r="O630" s="19">
        <v>6000</v>
      </c>
      <c r="P630" s="19">
        <v>14500</v>
      </c>
      <c r="Q630" s="19" t="s">
        <v>57</v>
      </c>
      <c r="R630" s="19">
        <v>7250</v>
      </c>
      <c r="S630" s="19">
        <v>20000</v>
      </c>
      <c r="T630" s="19">
        <v>23.29</v>
      </c>
      <c r="U630" s="19">
        <v>27</v>
      </c>
      <c r="V630" s="19">
        <v>0.24</v>
      </c>
      <c r="W630" s="19">
        <v>66</v>
      </c>
      <c r="X630" s="93">
        <v>1692</v>
      </c>
      <c r="Y630">
        <f t="shared" si="28"/>
        <v>600</v>
      </c>
      <c r="Z630" t="b">
        <f>IF(N630/G630&gt;=Auswahlhilfe!$C$8,TRUE,FALSE)</f>
        <v>1</v>
      </c>
      <c r="AA630" t="b">
        <f>IF(K630&gt;Auswahlhilfe!$C$7,TRUE,FALSE)</f>
        <v>1</v>
      </c>
      <c r="AB630" t="b">
        <f>IF(Auswahlhilfe!$C$17=F630,TRUE,FALSE)</f>
        <v>1</v>
      </c>
      <c r="AC630" t="b">
        <f>IFERROR(IF(FIND("P2",PGOptionList!D630)&gt;0,TRUE),FALSE)</f>
        <v>0</v>
      </c>
      <c r="AD630" t="b">
        <f>IFERROR(IF(FIND("P1",PGOptionList!D630)&gt;0,TRUE),FALSE)</f>
        <v>1</v>
      </c>
      <c r="AE630" t="b">
        <f>IFERROR(IF(FIND("P0",PGOptionList!D630)&gt;0,TRUE),FALSE)</f>
        <v>0</v>
      </c>
      <c r="AF630" t="b">
        <f>IF(AND(Z630,AA630,AB630,AC630,IF(C630=Auswahlhilfe!$L$7,TRUE,FALSE)),D630,FALSE)</f>
        <v>0</v>
      </c>
      <c r="AG630" t="b">
        <f>IF(AND(Z630,AA630,AB630,AD630,IF(C630=Auswahlhilfe!$L$17,TRUE,FALSE)),D630,FALSE)</f>
        <v>0</v>
      </c>
      <c r="AH630" t="b">
        <f>IF(AND(Z630,AA630,AB630,AE630,IF(C630=Auswahlhilfe!$L$17,TRUE,FALSE)),D630,FALSE)</f>
        <v>0</v>
      </c>
      <c r="AI630" t="s">
        <v>4818</v>
      </c>
      <c r="AJ630" s="90" t="str">
        <f t="shared" si="29"/>
        <v>https://shop.oxni.ch/de/shop/motoren/planetengetriebe/tb-180-005-s2-p1</v>
      </c>
    </row>
    <row r="631" spans="2:36" x14ac:dyDescent="0.2">
      <c r="B631" s="78" t="str">
        <f t="shared" si="27"/>
        <v/>
      </c>
      <c r="C631" s="19" t="s">
        <v>54</v>
      </c>
      <c r="D631" s="19" t="s">
        <v>932</v>
      </c>
      <c r="E631" s="19">
        <v>180</v>
      </c>
      <c r="F631" s="19" t="s">
        <v>55</v>
      </c>
      <c r="G631" s="19">
        <v>5</v>
      </c>
      <c r="H631" s="19">
        <v>5</v>
      </c>
      <c r="I631" s="19">
        <v>145</v>
      </c>
      <c r="J631" s="19">
        <v>97</v>
      </c>
      <c r="K631" s="19">
        <v>1200</v>
      </c>
      <c r="L631" s="19">
        <v>3600</v>
      </c>
      <c r="M631" s="19" t="s">
        <v>91</v>
      </c>
      <c r="N631" s="19">
        <v>3000</v>
      </c>
      <c r="O631" s="19">
        <v>6000</v>
      </c>
      <c r="P631" s="19">
        <v>14500</v>
      </c>
      <c r="Q631" s="19" t="s">
        <v>57</v>
      </c>
      <c r="R631" s="19">
        <v>7250</v>
      </c>
      <c r="S631" s="19">
        <v>20000</v>
      </c>
      <c r="T631" s="19">
        <v>23.29</v>
      </c>
      <c r="U631" s="19">
        <v>27</v>
      </c>
      <c r="V631" s="19">
        <v>0.24</v>
      </c>
      <c r="W631" s="19">
        <v>66</v>
      </c>
      <c r="X631" s="93">
        <v>1424</v>
      </c>
      <c r="Y631">
        <f t="shared" si="28"/>
        <v>600</v>
      </c>
      <c r="Z631" t="b">
        <f>IF(N631/G631&gt;=Auswahlhilfe!$C$8,TRUE,FALSE)</f>
        <v>1</v>
      </c>
      <c r="AA631" t="b">
        <f>IF(K631&gt;Auswahlhilfe!$C$7,TRUE,FALSE)</f>
        <v>1</v>
      </c>
      <c r="AB631" t="b">
        <f>IF(Auswahlhilfe!$C$17=F631,TRUE,FALSE)</f>
        <v>0</v>
      </c>
      <c r="AC631" t="b">
        <f>IFERROR(IF(FIND("P2",PGOptionList!D631)&gt;0,TRUE),FALSE)</f>
        <v>1</v>
      </c>
      <c r="AD631" t="b">
        <f>IFERROR(IF(FIND("P1",PGOptionList!D631)&gt;0,TRUE),FALSE)</f>
        <v>0</v>
      </c>
      <c r="AE631" t="b">
        <f>IFERROR(IF(FIND("P0",PGOptionList!D631)&gt;0,TRUE),FALSE)</f>
        <v>0</v>
      </c>
      <c r="AF631" t="b">
        <f>IF(AND(Z631,AA631,AB631,AC631,IF(C631=Auswahlhilfe!$L$7,TRUE,FALSE)),D631,FALSE)</f>
        <v>0</v>
      </c>
      <c r="AG631" t="b">
        <f>IF(AND(Z631,AA631,AB631,AD631,IF(C631=Auswahlhilfe!$L$17,TRUE,FALSE)),D631,FALSE)</f>
        <v>0</v>
      </c>
      <c r="AH631" t="b">
        <f>IF(AND(Z631,AA631,AB631,AE631,IF(C631=Auswahlhilfe!$L$17,TRUE,FALSE)),D631,FALSE)</f>
        <v>0</v>
      </c>
      <c r="AI631" t="s">
        <v>4817</v>
      </c>
      <c r="AJ631" s="90" t="str">
        <f t="shared" si="29"/>
        <v>mailto:info@oxni.ch?subject=Anfrage TB-180-005-S1-P2</v>
      </c>
    </row>
    <row r="632" spans="2:36" x14ac:dyDescent="0.2">
      <c r="B632" s="78" t="str">
        <f t="shared" si="27"/>
        <v/>
      </c>
      <c r="C632" s="19" t="s">
        <v>54</v>
      </c>
      <c r="D632" s="19" t="s">
        <v>933</v>
      </c>
      <c r="E632" s="19">
        <v>180</v>
      </c>
      <c r="F632" s="19" t="s">
        <v>58</v>
      </c>
      <c r="G632" s="19">
        <v>5</v>
      </c>
      <c r="H632" s="19">
        <v>5</v>
      </c>
      <c r="I632" s="19">
        <v>145</v>
      </c>
      <c r="J632" s="19">
        <v>97</v>
      </c>
      <c r="K632" s="19">
        <v>1200</v>
      </c>
      <c r="L632" s="19">
        <v>3600</v>
      </c>
      <c r="M632" s="19" t="s">
        <v>91</v>
      </c>
      <c r="N632" s="19">
        <v>3000</v>
      </c>
      <c r="O632" s="19">
        <v>6000</v>
      </c>
      <c r="P632" s="19">
        <v>14500</v>
      </c>
      <c r="Q632" s="19" t="s">
        <v>57</v>
      </c>
      <c r="R632" s="19">
        <v>7250</v>
      </c>
      <c r="S632" s="19">
        <v>20000</v>
      </c>
      <c r="T632" s="19">
        <v>23.29</v>
      </c>
      <c r="U632" s="19">
        <v>27</v>
      </c>
      <c r="V632" s="19">
        <v>0.24</v>
      </c>
      <c r="W632" s="19">
        <v>66</v>
      </c>
      <c r="X632" s="93">
        <v>1424</v>
      </c>
      <c r="Y632">
        <f t="shared" si="28"/>
        <v>600</v>
      </c>
      <c r="Z632" t="b">
        <f>IF(N632/G632&gt;=Auswahlhilfe!$C$8,TRUE,FALSE)</f>
        <v>1</v>
      </c>
      <c r="AA632" t="b">
        <f>IF(K632&gt;Auswahlhilfe!$C$7,TRUE,FALSE)</f>
        <v>1</v>
      </c>
      <c r="AB632" t="b">
        <f>IF(Auswahlhilfe!$C$17=F632,TRUE,FALSE)</f>
        <v>1</v>
      </c>
      <c r="AC632" t="b">
        <f>IFERROR(IF(FIND("P2",PGOptionList!D632)&gt;0,TRUE),FALSE)</f>
        <v>1</v>
      </c>
      <c r="AD632" t="b">
        <f>IFERROR(IF(FIND("P1",PGOptionList!D632)&gt;0,TRUE),FALSE)</f>
        <v>0</v>
      </c>
      <c r="AE632" t="b">
        <f>IFERROR(IF(FIND("P0",PGOptionList!D632)&gt;0,TRUE),FALSE)</f>
        <v>0</v>
      </c>
      <c r="AF632" t="b">
        <f>IF(AND(Z632,AA632,AB632,AC632,IF(C632=Auswahlhilfe!$L$7,TRUE,FALSE)),D632,FALSE)</f>
        <v>0</v>
      </c>
      <c r="AG632" t="b">
        <f>IF(AND(Z632,AA632,AB632,AD632,IF(C632=Auswahlhilfe!$L$17,TRUE,FALSE)),D632,FALSE)</f>
        <v>0</v>
      </c>
      <c r="AH632" t="b">
        <f>IF(AND(Z632,AA632,AB632,AE632,IF(C632=Auswahlhilfe!$L$17,TRUE,FALSE)),D632,FALSE)</f>
        <v>0</v>
      </c>
      <c r="AI632" t="s">
        <v>4818</v>
      </c>
      <c r="AJ632" s="90" t="str">
        <f t="shared" si="29"/>
        <v>https://shop.oxni.ch/de/shop/motoren/planetengetriebe/tb-180-005-s2-p2</v>
      </c>
    </row>
    <row r="633" spans="2:36" x14ac:dyDescent="0.2">
      <c r="B633" s="78" t="str">
        <f t="shared" si="27"/>
        <v/>
      </c>
      <c r="C633" s="19" t="s">
        <v>54</v>
      </c>
      <c r="D633" s="19" t="s">
        <v>934</v>
      </c>
      <c r="E633" s="19">
        <v>180</v>
      </c>
      <c r="F633" s="19" t="s">
        <v>55</v>
      </c>
      <c r="G633" s="19">
        <v>4</v>
      </c>
      <c r="H633" s="19">
        <v>1</v>
      </c>
      <c r="I633" s="19">
        <v>145</v>
      </c>
      <c r="J633" s="19">
        <v>97</v>
      </c>
      <c r="K633" s="19">
        <v>1050</v>
      </c>
      <c r="L633" s="19">
        <v>3150</v>
      </c>
      <c r="M633" s="19" t="s">
        <v>90</v>
      </c>
      <c r="N633" s="19">
        <v>3000</v>
      </c>
      <c r="O633" s="19">
        <v>6000</v>
      </c>
      <c r="P633" s="19">
        <v>14500</v>
      </c>
      <c r="Q633" s="19" t="s">
        <v>57</v>
      </c>
      <c r="R633" s="19">
        <v>7250</v>
      </c>
      <c r="S633" s="19">
        <v>20000</v>
      </c>
      <c r="T633" s="19">
        <v>23.67</v>
      </c>
      <c r="U633" s="19">
        <v>27</v>
      </c>
      <c r="V633" s="19">
        <v>0.24</v>
      </c>
      <c r="W633" s="19">
        <v>66</v>
      </c>
      <c r="X633" s="93"/>
      <c r="Y633">
        <f t="shared" si="28"/>
        <v>750</v>
      </c>
      <c r="Z633" t="b">
        <f>IF(N633/G633&gt;=Auswahlhilfe!$C$8,TRUE,FALSE)</f>
        <v>1</v>
      </c>
      <c r="AA633" t="b">
        <f>IF(K633&gt;Auswahlhilfe!$C$7,TRUE,FALSE)</f>
        <v>1</v>
      </c>
      <c r="AB633" t="b">
        <f>IF(Auswahlhilfe!$C$17=F633,TRUE,FALSE)</f>
        <v>0</v>
      </c>
      <c r="AC633" t="b">
        <f>IFERROR(IF(FIND("P2",PGOptionList!D633)&gt;0,TRUE),FALSE)</f>
        <v>0</v>
      </c>
      <c r="AD633" t="b">
        <f>IFERROR(IF(FIND("P1",PGOptionList!D633)&gt;0,TRUE),FALSE)</f>
        <v>0</v>
      </c>
      <c r="AE633" t="b">
        <f>IFERROR(IF(FIND("P0",PGOptionList!D633)&gt;0,TRUE),FALSE)</f>
        <v>1</v>
      </c>
      <c r="AF633" t="b">
        <f>IF(AND(Z633,AA633,AB633,AC633,IF(C633=Auswahlhilfe!$L$7,TRUE,FALSE)),D633,FALSE)</f>
        <v>0</v>
      </c>
      <c r="AG633" t="b">
        <f>IF(AND(Z633,AA633,AB633,AD633,IF(C633=Auswahlhilfe!$L$17,TRUE,FALSE)),D633,FALSE)</f>
        <v>0</v>
      </c>
      <c r="AH633" t="b">
        <f>IF(AND(Z633,AA633,AB633,AE633,IF(C633=Auswahlhilfe!$L$17,TRUE,FALSE)),D633,FALSE)</f>
        <v>0</v>
      </c>
      <c r="AI633" t="s">
        <v>4817</v>
      </c>
      <c r="AJ633" s="90" t="str">
        <f t="shared" si="29"/>
        <v>mailto:info@oxni.ch?subject=Anfrage TB-180-004-S1-P0</v>
      </c>
    </row>
    <row r="634" spans="2:36" x14ac:dyDescent="0.2">
      <c r="B634" s="78" t="str">
        <f t="shared" si="27"/>
        <v/>
      </c>
      <c r="C634" s="19" t="s">
        <v>54</v>
      </c>
      <c r="D634" s="19" t="s">
        <v>935</v>
      </c>
      <c r="E634" s="19">
        <v>180</v>
      </c>
      <c r="F634" s="19" t="s">
        <v>58</v>
      </c>
      <c r="G634" s="19">
        <v>4</v>
      </c>
      <c r="H634" s="19">
        <v>1</v>
      </c>
      <c r="I634" s="19">
        <v>145</v>
      </c>
      <c r="J634" s="19">
        <v>97</v>
      </c>
      <c r="K634" s="19">
        <v>1050</v>
      </c>
      <c r="L634" s="19">
        <v>3150</v>
      </c>
      <c r="M634" s="19" t="s">
        <v>90</v>
      </c>
      <c r="N634" s="19">
        <v>3000</v>
      </c>
      <c r="O634" s="19">
        <v>6000</v>
      </c>
      <c r="P634" s="19">
        <v>14500</v>
      </c>
      <c r="Q634" s="19" t="s">
        <v>57</v>
      </c>
      <c r="R634" s="19">
        <v>7250</v>
      </c>
      <c r="S634" s="19">
        <v>20000</v>
      </c>
      <c r="T634" s="19">
        <v>23.67</v>
      </c>
      <c r="U634" s="19">
        <v>27</v>
      </c>
      <c r="V634" s="19">
        <v>0.24</v>
      </c>
      <c r="W634" s="19">
        <v>66</v>
      </c>
      <c r="X634" s="93"/>
      <c r="Y634">
        <f t="shared" si="28"/>
        <v>750</v>
      </c>
      <c r="Z634" t="b">
        <f>IF(N634/G634&gt;=Auswahlhilfe!$C$8,TRUE,FALSE)</f>
        <v>1</v>
      </c>
      <c r="AA634" t="b">
        <f>IF(K634&gt;Auswahlhilfe!$C$7,TRUE,FALSE)</f>
        <v>1</v>
      </c>
      <c r="AB634" t="b">
        <f>IF(Auswahlhilfe!$C$17=F634,TRUE,FALSE)</f>
        <v>1</v>
      </c>
      <c r="AC634" t="b">
        <f>IFERROR(IF(FIND("P2",PGOptionList!D634)&gt;0,TRUE),FALSE)</f>
        <v>0</v>
      </c>
      <c r="AD634" t="b">
        <f>IFERROR(IF(FIND("P1",PGOptionList!D634)&gt;0,TRUE),FALSE)</f>
        <v>0</v>
      </c>
      <c r="AE634" t="b">
        <f>IFERROR(IF(FIND("P0",PGOptionList!D634)&gt;0,TRUE),FALSE)</f>
        <v>1</v>
      </c>
      <c r="AF634" t="b">
        <f>IF(AND(Z634,AA634,AB634,AC634,IF(C634=Auswahlhilfe!$L$7,TRUE,FALSE)),D634,FALSE)</f>
        <v>0</v>
      </c>
      <c r="AG634" t="b">
        <f>IF(AND(Z634,AA634,AB634,AD634,IF(C634=Auswahlhilfe!$L$17,TRUE,FALSE)),D634,FALSE)</f>
        <v>0</v>
      </c>
      <c r="AH634" t="b">
        <f>IF(AND(Z634,AA634,AB634,AE634,IF(C634=Auswahlhilfe!$L$17,TRUE,FALSE)),D634,FALSE)</f>
        <v>0</v>
      </c>
      <c r="AI634" t="s">
        <v>4817</v>
      </c>
      <c r="AJ634" s="90" t="str">
        <f t="shared" si="29"/>
        <v>mailto:info@oxni.ch?subject=Anfrage TB-180-004-S2-P0</v>
      </c>
    </row>
    <row r="635" spans="2:36" x14ac:dyDescent="0.2">
      <c r="B635" s="78" t="str">
        <f t="shared" si="27"/>
        <v/>
      </c>
      <c r="C635" s="19" t="s">
        <v>54</v>
      </c>
      <c r="D635" s="19" t="s">
        <v>936</v>
      </c>
      <c r="E635" s="19">
        <v>180</v>
      </c>
      <c r="F635" s="19" t="s">
        <v>55</v>
      </c>
      <c r="G635" s="19">
        <v>4</v>
      </c>
      <c r="H635" s="19">
        <v>3</v>
      </c>
      <c r="I635" s="19">
        <v>145</v>
      </c>
      <c r="J635" s="19">
        <v>97</v>
      </c>
      <c r="K635" s="19">
        <v>1050</v>
      </c>
      <c r="L635" s="19">
        <v>3150</v>
      </c>
      <c r="M635" s="19" t="s">
        <v>90</v>
      </c>
      <c r="N635" s="19">
        <v>3000</v>
      </c>
      <c r="O635" s="19">
        <v>6000</v>
      </c>
      <c r="P635" s="19">
        <v>14500</v>
      </c>
      <c r="Q635" s="19" t="s">
        <v>57</v>
      </c>
      <c r="R635" s="19">
        <v>7250</v>
      </c>
      <c r="S635" s="19">
        <v>20000</v>
      </c>
      <c r="T635" s="19">
        <v>23.67</v>
      </c>
      <c r="U635" s="19">
        <v>27</v>
      </c>
      <c r="V635" s="19">
        <v>0.24</v>
      </c>
      <c r="W635" s="19">
        <v>66</v>
      </c>
      <c r="X635" s="93">
        <v>1692</v>
      </c>
      <c r="Y635">
        <f t="shared" si="28"/>
        <v>750</v>
      </c>
      <c r="Z635" t="b">
        <f>IF(N635/G635&gt;=Auswahlhilfe!$C$8,TRUE,FALSE)</f>
        <v>1</v>
      </c>
      <c r="AA635" t="b">
        <f>IF(K635&gt;Auswahlhilfe!$C$7,TRUE,FALSE)</f>
        <v>1</v>
      </c>
      <c r="AB635" t="b">
        <f>IF(Auswahlhilfe!$C$17=F635,TRUE,FALSE)</f>
        <v>0</v>
      </c>
      <c r="AC635" t="b">
        <f>IFERROR(IF(FIND("P2",PGOptionList!D635)&gt;0,TRUE),FALSE)</f>
        <v>0</v>
      </c>
      <c r="AD635" t="b">
        <f>IFERROR(IF(FIND("P1",PGOptionList!D635)&gt;0,TRUE),FALSE)</f>
        <v>1</v>
      </c>
      <c r="AE635" t="b">
        <f>IFERROR(IF(FIND("P0",PGOptionList!D635)&gt;0,TRUE),FALSE)</f>
        <v>0</v>
      </c>
      <c r="AF635" t="b">
        <f>IF(AND(Z635,AA635,AB635,AC635,IF(C635=Auswahlhilfe!$L$7,TRUE,FALSE)),D635,FALSE)</f>
        <v>0</v>
      </c>
      <c r="AG635" t="b">
        <f>IF(AND(Z635,AA635,AB635,AD635,IF(C635=Auswahlhilfe!$L$17,TRUE,FALSE)),D635,FALSE)</f>
        <v>0</v>
      </c>
      <c r="AH635" t="b">
        <f>IF(AND(Z635,AA635,AB635,AE635,IF(C635=Auswahlhilfe!$L$17,TRUE,FALSE)),D635,FALSE)</f>
        <v>0</v>
      </c>
      <c r="AI635" t="s">
        <v>4817</v>
      </c>
      <c r="AJ635" s="90" t="str">
        <f t="shared" si="29"/>
        <v>mailto:info@oxni.ch?subject=Anfrage TB-180-004-S1-P1</v>
      </c>
    </row>
    <row r="636" spans="2:36" x14ac:dyDescent="0.2">
      <c r="B636" s="78" t="str">
        <f t="shared" si="27"/>
        <v/>
      </c>
      <c r="C636" s="19" t="s">
        <v>54</v>
      </c>
      <c r="D636" s="19" t="s">
        <v>937</v>
      </c>
      <c r="E636" s="19">
        <v>180</v>
      </c>
      <c r="F636" s="19" t="s">
        <v>58</v>
      </c>
      <c r="G636" s="19">
        <v>4</v>
      </c>
      <c r="H636" s="19">
        <v>3</v>
      </c>
      <c r="I636" s="19">
        <v>145</v>
      </c>
      <c r="J636" s="19">
        <v>97</v>
      </c>
      <c r="K636" s="19">
        <v>1050</v>
      </c>
      <c r="L636" s="19">
        <v>3150</v>
      </c>
      <c r="M636" s="19" t="s">
        <v>90</v>
      </c>
      <c r="N636" s="19">
        <v>3000</v>
      </c>
      <c r="O636" s="19">
        <v>6000</v>
      </c>
      <c r="P636" s="19">
        <v>14500</v>
      </c>
      <c r="Q636" s="19" t="s">
        <v>57</v>
      </c>
      <c r="R636" s="19">
        <v>7250</v>
      </c>
      <c r="S636" s="19">
        <v>20000</v>
      </c>
      <c r="T636" s="19">
        <v>23.67</v>
      </c>
      <c r="U636" s="19">
        <v>27</v>
      </c>
      <c r="V636" s="19">
        <v>0.24</v>
      </c>
      <c r="W636" s="19">
        <v>66</v>
      </c>
      <c r="X636" s="93">
        <v>1692</v>
      </c>
      <c r="Y636">
        <f t="shared" si="28"/>
        <v>750</v>
      </c>
      <c r="Z636" t="b">
        <f>IF(N636/G636&gt;=Auswahlhilfe!$C$8,TRUE,FALSE)</f>
        <v>1</v>
      </c>
      <c r="AA636" t="b">
        <f>IF(K636&gt;Auswahlhilfe!$C$7,TRUE,FALSE)</f>
        <v>1</v>
      </c>
      <c r="AB636" t="b">
        <f>IF(Auswahlhilfe!$C$17=F636,TRUE,FALSE)</f>
        <v>1</v>
      </c>
      <c r="AC636" t="b">
        <f>IFERROR(IF(FIND("P2",PGOptionList!D636)&gt;0,TRUE),FALSE)</f>
        <v>0</v>
      </c>
      <c r="AD636" t="b">
        <f>IFERROR(IF(FIND("P1",PGOptionList!D636)&gt;0,TRUE),FALSE)</f>
        <v>1</v>
      </c>
      <c r="AE636" t="b">
        <f>IFERROR(IF(FIND("P0",PGOptionList!D636)&gt;0,TRUE),FALSE)</f>
        <v>0</v>
      </c>
      <c r="AF636" t="b">
        <f>IF(AND(Z636,AA636,AB636,AC636,IF(C636=Auswahlhilfe!$L$7,TRUE,FALSE)),D636,FALSE)</f>
        <v>0</v>
      </c>
      <c r="AG636" t="b">
        <f>IF(AND(Z636,AA636,AB636,AD636,IF(C636=Auswahlhilfe!$L$17,TRUE,FALSE)),D636,FALSE)</f>
        <v>0</v>
      </c>
      <c r="AH636" t="b">
        <f>IF(AND(Z636,AA636,AB636,AE636,IF(C636=Auswahlhilfe!$L$17,TRUE,FALSE)),D636,FALSE)</f>
        <v>0</v>
      </c>
      <c r="AI636" t="s">
        <v>4818</v>
      </c>
      <c r="AJ636" s="90" t="str">
        <f t="shared" si="29"/>
        <v>https://shop.oxni.ch/de/shop/motoren/planetengetriebe/tb-180-004-s2-p1</v>
      </c>
    </row>
    <row r="637" spans="2:36" x14ac:dyDescent="0.2">
      <c r="B637" s="78" t="str">
        <f t="shared" si="27"/>
        <v/>
      </c>
      <c r="C637" s="19" t="s">
        <v>54</v>
      </c>
      <c r="D637" s="19" t="s">
        <v>938</v>
      </c>
      <c r="E637" s="19">
        <v>180</v>
      </c>
      <c r="F637" s="19" t="s">
        <v>55</v>
      </c>
      <c r="G637" s="19">
        <v>4</v>
      </c>
      <c r="H637" s="19">
        <v>5</v>
      </c>
      <c r="I637" s="19">
        <v>145</v>
      </c>
      <c r="J637" s="19">
        <v>97</v>
      </c>
      <c r="K637" s="19">
        <v>1050</v>
      </c>
      <c r="L637" s="19">
        <v>3150</v>
      </c>
      <c r="M637" s="19" t="s">
        <v>90</v>
      </c>
      <c r="N637" s="19">
        <v>3000</v>
      </c>
      <c r="O637" s="19">
        <v>6000</v>
      </c>
      <c r="P637" s="19">
        <v>14500</v>
      </c>
      <c r="Q637" s="19" t="s">
        <v>57</v>
      </c>
      <c r="R637" s="19">
        <v>7250</v>
      </c>
      <c r="S637" s="19">
        <v>20000</v>
      </c>
      <c r="T637" s="19">
        <v>23.67</v>
      </c>
      <c r="U637" s="19">
        <v>27</v>
      </c>
      <c r="V637" s="19">
        <v>0.24</v>
      </c>
      <c r="W637" s="19">
        <v>66</v>
      </c>
      <c r="X637" s="93">
        <v>1424</v>
      </c>
      <c r="Y637">
        <f t="shared" si="28"/>
        <v>750</v>
      </c>
      <c r="Z637" t="b">
        <f>IF(N637/G637&gt;=Auswahlhilfe!$C$8,TRUE,FALSE)</f>
        <v>1</v>
      </c>
      <c r="AA637" t="b">
        <f>IF(K637&gt;Auswahlhilfe!$C$7,TRUE,FALSE)</f>
        <v>1</v>
      </c>
      <c r="AB637" t="b">
        <f>IF(Auswahlhilfe!$C$17=F637,TRUE,FALSE)</f>
        <v>0</v>
      </c>
      <c r="AC637" t="b">
        <f>IFERROR(IF(FIND("P2",PGOptionList!D637)&gt;0,TRUE),FALSE)</f>
        <v>1</v>
      </c>
      <c r="AD637" t="b">
        <f>IFERROR(IF(FIND("P1",PGOptionList!D637)&gt;0,TRUE),FALSE)</f>
        <v>0</v>
      </c>
      <c r="AE637" t="b">
        <f>IFERROR(IF(FIND("P0",PGOptionList!D637)&gt;0,TRUE),FALSE)</f>
        <v>0</v>
      </c>
      <c r="AF637" t="b">
        <f>IF(AND(Z637,AA637,AB637,AC637,IF(C637=Auswahlhilfe!$L$7,TRUE,FALSE)),D637,FALSE)</f>
        <v>0</v>
      </c>
      <c r="AG637" t="b">
        <f>IF(AND(Z637,AA637,AB637,AD637,IF(C637=Auswahlhilfe!$L$17,TRUE,FALSE)),D637,FALSE)</f>
        <v>0</v>
      </c>
      <c r="AH637" t="b">
        <f>IF(AND(Z637,AA637,AB637,AE637,IF(C637=Auswahlhilfe!$L$17,TRUE,FALSE)),D637,FALSE)</f>
        <v>0</v>
      </c>
      <c r="AI637" t="s">
        <v>4817</v>
      </c>
      <c r="AJ637" s="90" t="str">
        <f t="shared" si="29"/>
        <v>mailto:info@oxni.ch?subject=Anfrage TB-180-004-S1-P2</v>
      </c>
    </row>
    <row r="638" spans="2:36" x14ac:dyDescent="0.2">
      <c r="B638" s="78" t="str">
        <f t="shared" si="27"/>
        <v/>
      </c>
      <c r="C638" s="19" t="s">
        <v>54</v>
      </c>
      <c r="D638" s="19" t="s">
        <v>939</v>
      </c>
      <c r="E638" s="19">
        <v>180</v>
      </c>
      <c r="F638" s="19" t="s">
        <v>58</v>
      </c>
      <c r="G638" s="19">
        <v>4</v>
      </c>
      <c r="H638" s="19">
        <v>5</v>
      </c>
      <c r="I638" s="19">
        <v>145</v>
      </c>
      <c r="J638" s="19">
        <v>97</v>
      </c>
      <c r="K638" s="19">
        <v>1050</v>
      </c>
      <c r="L638" s="19">
        <v>3150</v>
      </c>
      <c r="M638" s="19" t="s">
        <v>90</v>
      </c>
      <c r="N638" s="19">
        <v>3000</v>
      </c>
      <c r="O638" s="19">
        <v>6000</v>
      </c>
      <c r="P638" s="19">
        <v>14500</v>
      </c>
      <c r="Q638" s="19" t="s">
        <v>57</v>
      </c>
      <c r="R638" s="19">
        <v>7250</v>
      </c>
      <c r="S638" s="19">
        <v>20000</v>
      </c>
      <c r="T638" s="19">
        <v>23.67</v>
      </c>
      <c r="U638" s="19">
        <v>27</v>
      </c>
      <c r="V638" s="19">
        <v>0.24</v>
      </c>
      <c r="W638" s="19">
        <v>66</v>
      </c>
      <c r="X638" s="93">
        <v>1424</v>
      </c>
      <c r="Y638">
        <f t="shared" si="28"/>
        <v>750</v>
      </c>
      <c r="Z638" t="b">
        <f>IF(N638/G638&gt;=Auswahlhilfe!$C$8,TRUE,FALSE)</f>
        <v>1</v>
      </c>
      <c r="AA638" t="b">
        <f>IF(K638&gt;Auswahlhilfe!$C$7,TRUE,FALSE)</f>
        <v>1</v>
      </c>
      <c r="AB638" t="b">
        <f>IF(Auswahlhilfe!$C$17=F638,TRUE,FALSE)</f>
        <v>1</v>
      </c>
      <c r="AC638" t="b">
        <f>IFERROR(IF(FIND("P2",PGOptionList!D638)&gt;0,TRUE),FALSE)</f>
        <v>1</v>
      </c>
      <c r="AD638" t="b">
        <f>IFERROR(IF(FIND("P1",PGOptionList!D638)&gt;0,TRUE),FALSE)</f>
        <v>0</v>
      </c>
      <c r="AE638" t="b">
        <f>IFERROR(IF(FIND("P0",PGOptionList!D638)&gt;0,TRUE),FALSE)</f>
        <v>0</v>
      </c>
      <c r="AF638" t="b">
        <f>IF(AND(Z638,AA638,AB638,AC638,IF(C638=Auswahlhilfe!$L$7,TRUE,FALSE)),D638,FALSE)</f>
        <v>0</v>
      </c>
      <c r="AG638" t="b">
        <f>IF(AND(Z638,AA638,AB638,AD638,IF(C638=Auswahlhilfe!$L$17,TRUE,FALSE)),D638,FALSE)</f>
        <v>0</v>
      </c>
      <c r="AH638" t="b">
        <f>IF(AND(Z638,AA638,AB638,AE638,IF(C638=Auswahlhilfe!$L$17,TRUE,FALSE)),D638,FALSE)</f>
        <v>0</v>
      </c>
      <c r="AI638" t="s">
        <v>4818</v>
      </c>
      <c r="AJ638" s="90" t="str">
        <f t="shared" si="29"/>
        <v>https://shop.oxni.ch/de/shop/motoren/planetengetriebe/tb-180-004-s2-p2</v>
      </c>
    </row>
    <row r="639" spans="2:36" x14ac:dyDescent="0.2">
      <c r="B639" s="78" t="str">
        <f t="shared" si="27"/>
        <v/>
      </c>
      <c r="C639" s="19" t="s">
        <v>54</v>
      </c>
      <c r="D639" s="19" t="s">
        <v>940</v>
      </c>
      <c r="E639" s="19">
        <v>180</v>
      </c>
      <c r="F639" s="19" t="s">
        <v>55</v>
      </c>
      <c r="G639" s="19">
        <v>3</v>
      </c>
      <c r="H639" s="19">
        <v>1</v>
      </c>
      <c r="I639" s="19">
        <v>145</v>
      </c>
      <c r="J639" s="19">
        <v>97</v>
      </c>
      <c r="K639" s="19">
        <v>590</v>
      </c>
      <c r="L639" s="19">
        <v>1770</v>
      </c>
      <c r="M639" s="19" t="s">
        <v>89</v>
      </c>
      <c r="N639" s="19">
        <v>3000</v>
      </c>
      <c r="O639" s="19">
        <v>6000</v>
      </c>
      <c r="P639" s="19">
        <v>14500</v>
      </c>
      <c r="Q639" s="19" t="s">
        <v>57</v>
      </c>
      <c r="R639" s="19">
        <v>7250</v>
      </c>
      <c r="S639" s="19">
        <v>20000</v>
      </c>
      <c r="T639" s="19">
        <v>28.98</v>
      </c>
      <c r="U639" s="19">
        <v>27</v>
      </c>
      <c r="V639" s="19">
        <v>0.24</v>
      </c>
      <c r="W639" s="19">
        <v>66</v>
      </c>
      <c r="X639" s="93"/>
      <c r="Y639">
        <f t="shared" si="28"/>
        <v>1000</v>
      </c>
      <c r="Z639" t="b">
        <f>IF(N639/G639&gt;=Auswahlhilfe!$C$8,TRUE,FALSE)</f>
        <v>1</v>
      </c>
      <c r="AA639" t="b">
        <f>IF(K639&gt;Auswahlhilfe!$C$7,TRUE,FALSE)</f>
        <v>1</v>
      </c>
      <c r="AB639" t="b">
        <f>IF(Auswahlhilfe!$C$17=F639,TRUE,FALSE)</f>
        <v>0</v>
      </c>
      <c r="AC639" t="b">
        <f>IFERROR(IF(FIND("P2",PGOptionList!D639)&gt;0,TRUE),FALSE)</f>
        <v>0</v>
      </c>
      <c r="AD639" t="b">
        <f>IFERROR(IF(FIND("P1",PGOptionList!D639)&gt;0,TRUE),FALSE)</f>
        <v>0</v>
      </c>
      <c r="AE639" t="b">
        <f>IFERROR(IF(FIND("P0",PGOptionList!D639)&gt;0,TRUE),FALSE)</f>
        <v>1</v>
      </c>
      <c r="AF639" t="b">
        <f>IF(AND(Z639,AA639,AB639,AC639,IF(C639=Auswahlhilfe!$L$7,TRUE,FALSE)),D639,FALSE)</f>
        <v>0</v>
      </c>
      <c r="AG639" t="b">
        <f>IF(AND(Z639,AA639,AB639,AD639,IF(C639=Auswahlhilfe!$L$17,TRUE,FALSE)),D639,FALSE)</f>
        <v>0</v>
      </c>
      <c r="AH639" t="b">
        <f>IF(AND(Z639,AA639,AB639,AE639,IF(C639=Auswahlhilfe!$L$17,TRUE,FALSE)),D639,FALSE)</f>
        <v>0</v>
      </c>
      <c r="AI639" t="s">
        <v>4817</v>
      </c>
      <c r="AJ639" s="90" t="str">
        <f t="shared" si="29"/>
        <v>mailto:info@oxni.ch?subject=Anfrage TB-180-003-S1-P0</v>
      </c>
    </row>
    <row r="640" spans="2:36" x14ac:dyDescent="0.2">
      <c r="B640" s="78" t="str">
        <f t="shared" si="27"/>
        <v/>
      </c>
      <c r="C640" s="19" t="s">
        <v>54</v>
      </c>
      <c r="D640" s="19" t="s">
        <v>941</v>
      </c>
      <c r="E640" s="19">
        <v>180</v>
      </c>
      <c r="F640" s="19" t="s">
        <v>58</v>
      </c>
      <c r="G640" s="19">
        <v>3</v>
      </c>
      <c r="H640" s="19">
        <v>1</v>
      </c>
      <c r="I640" s="19">
        <v>145</v>
      </c>
      <c r="J640" s="19">
        <v>97</v>
      </c>
      <c r="K640" s="19">
        <v>590</v>
      </c>
      <c r="L640" s="19">
        <v>1770</v>
      </c>
      <c r="M640" s="19" t="s">
        <v>89</v>
      </c>
      <c r="N640" s="19">
        <v>3000</v>
      </c>
      <c r="O640" s="19">
        <v>6000</v>
      </c>
      <c r="P640" s="19">
        <v>14500</v>
      </c>
      <c r="Q640" s="19" t="s">
        <v>57</v>
      </c>
      <c r="R640" s="19">
        <v>7250</v>
      </c>
      <c r="S640" s="19">
        <v>20000</v>
      </c>
      <c r="T640" s="19">
        <v>28.98</v>
      </c>
      <c r="U640" s="19">
        <v>27</v>
      </c>
      <c r="V640" s="19">
        <v>0.24</v>
      </c>
      <c r="W640" s="19">
        <v>66</v>
      </c>
      <c r="X640" s="93"/>
      <c r="Y640">
        <f t="shared" si="28"/>
        <v>1000</v>
      </c>
      <c r="Z640" t="b">
        <f>IF(N640/G640&gt;=Auswahlhilfe!$C$8,TRUE,FALSE)</f>
        <v>1</v>
      </c>
      <c r="AA640" t="b">
        <f>IF(K640&gt;Auswahlhilfe!$C$7,TRUE,FALSE)</f>
        <v>1</v>
      </c>
      <c r="AB640" t="b">
        <f>IF(Auswahlhilfe!$C$17=F640,TRUE,FALSE)</f>
        <v>1</v>
      </c>
      <c r="AC640" t="b">
        <f>IFERROR(IF(FIND("P2",PGOptionList!D640)&gt;0,TRUE),FALSE)</f>
        <v>0</v>
      </c>
      <c r="AD640" t="b">
        <f>IFERROR(IF(FIND("P1",PGOptionList!D640)&gt;0,TRUE),FALSE)</f>
        <v>0</v>
      </c>
      <c r="AE640" t="b">
        <f>IFERROR(IF(FIND("P0",PGOptionList!D640)&gt;0,TRUE),FALSE)</f>
        <v>1</v>
      </c>
      <c r="AF640" t="b">
        <f>IF(AND(Z640,AA640,AB640,AC640,IF(C640=Auswahlhilfe!$L$7,TRUE,FALSE)),D640,FALSE)</f>
        <v>0</v>
      </c>
      <c r="AG640" t="b">
        <f>IF(AND(Z640,AA640,AB640,AD640,IF(C640=Auswahlhilfe!$L$17,TRUE,FALSE)),D640,FALSE)</f>
        <v>0</v>
      </c>
      <c r="AH640" t="b">
        <f>IF(AND(Z640,AA640,AB640,AE640,IF(C640=Auswahlhilfe!$L$17,TRUE,FALSE)),D640,FALSE)</f>
        <v>0</v>
      </c>
      <c r="AI640" t="s">
        <v>4817</v>
      </c>
      <c r="AJ640" s="90" t="str">
        <f t="shared" si="29"/>
        <v>mailto:info@oxni.ch?subject=Anfrage TB-180-003-S2-P0</v>
      </c>
    </row>
    <row r="641" spans="2:36" x14ac:dyDescent="0.2">
      <c r="B641" s="78" t="str">
        <f t="shared" si="27"/>
        <v/>
      </c>
      <c r="C641" s="19" t="s">
        <v>54</v>
      </c>
      <c r="D641" s="19" t="s">
        <v>942</v>
      </c>
      <c r="E641" s="19">
        <v>180</v>
      </c>
      <c r="F641" s="19" t="s">
        <v>55</v>
      </c>
      <c r="G641" s="19">
        <v>3</v>
      </c>
      <c r="H641" s="19">
        <v>3</v>
      </c>
      <c r="I641" s="19">
        <v>145</v>
      </c>
      <c r="J641" s="19">
        <v>97</v>
      </c>
      <c r="K641" s="19">
        <v>590</v>
      </c>
      <c r="L641" s="19">
        <v>1770</v>
      </c>
      <c r="M641" s="19" t="s">
        <v>89</v>
      </c>
      <c r="N641" s="19">
        <v>3000</v>
      </c>
      <c r="O641" s="19">
        <v>6000</v>
      </c>
      <c r="P641" s="19">
        <v>14500</v>
      </c>
      <c r="Q641" s="19" t="s">
        <v>57</v>
      </c>
      <c r="R641" s="19">
        <v>7250</v>
      </c>
      <c r="S641" s="19">
        <v>20000</v>
      </c>
      <c r="T641" s="19">
        <v>28.98</v>
      </c>
      <c r="U641" s="19">
        <v>27</v>
      </c>
      <c r="V641" s="19">
        <v>0.24</v>
      </c>
      <c r="W641" s="19">
        <v>66</v>
      </c>
      <c r="X641" s="93">
        <v>1692</v>
      </c>
      <c r="Y641">
        <f t="shared" si="28"/>
        <v>1000</v>
      </c>
      <c r="Z641" t="b">
        <f>IF(N641/G641&gt;=Auswahlhilfe!$C$8,TRUE,FALSE)</f>
        <v>1</v>
      </c>
      <c r="AA641" t="b">
        <f>IF(K641&gt;Auswahlhilfe!$C$7,TRUE,FALSE)</f>
        <v>1</v>
      </c>
      <c r="AB641" t="b">
        <f>IF(Auswahlhilfe!$C$17=F641,TRUE,FALSE)</f>
        <v>0</v>
      </c>
      <c r="AC641" t="b">
        <f>IFERROR(IF(FIND("P2",PGOptionList!D641)&gt;0,TRUE),FALSE)</f>
        <v>0</v>
      </c>
      <c r="AD641" t="b">
        <f>IFERROR(IF(FIND("P1",PGOptionList!D641)&gt;0,TRUE),FALSE)</f>
        <v>1</v>
      </c>
      <c r="AE641" t="b">
        <f>IFERROR(IF(FIND("P0",PGOptionList!D641)&gt;0,TRUE),FALSE)</f>
        <v>0</v>
      </c>
      <c r="AF641" t="b">
        <f>IF(AND(Z641,AA641,AB641,AC641,IF(C641=Auswahlhilfe!$L$7,TRUE,FALSE)),D641,FALSE)</f>
        <v>0</v>
      </c>
      <c r="AG641" t="b">
        <f>IF(AND(Z641,AA641,AB641,AD641,IF(C641=Auswahlhilfe!$L$17,TRUE,FALSE)),D641,FALSE)</f>
        <v>0</v>
      </c>
      <c r="AH641" t="b">
        <f>IF(AND(Z641,AA641,AB641,AE641,IF(C641=Auswahlhilfe!$L$17,TRUE,FALSE)),D641,FALSE)</f>
        <v>0</v>
      </c>
      <c r="AI641" t="s">
        <v>4817</v>
      </c>
      <c r="AJ641" s="90" t="str">
        <f t="shared" si="29"/>
        <v>mailto:info@oxni.ch?subject=Anfrage TB-180-003-S1-P1</v>
      </c>
    </row>
    <row r="642" spans="2:36" x14ac:dyDescent="0.2">
      <c r="B642" s="78" t="str">
        <f t="shared" si="27"/>
        <v/>
      </c>
      <c r="C642" s="19" t="s">
        <v>54</v>
      </c>
      <c r="D642" s="19" t="s">
        <v>943</v>
      </c>
      <c r="E642" s="19">
        <v>180</v>
      </c>
      <c r="F642" s="19" t="s">
        <v>58</v>
      </c>
      <c r="G642" s="19">
        <v>3</v>
      </c>
      <c r="H642" s="19">
        <v>3</v>
      </c>
      <c r="I642" s="19">
        <v>145</v>
      </c>
      <c r="J642" s="19">
        <v>97</v>
      </c>
      <c r="K642" s="19">
        <v>590</v>
      </c>
      <c r="L642" s="19">
        <v>1770</v>
      </c>
      <c r="M642" s="19" t="s">
        <v>89</v>
      </c>
      <c r="N642" s="19">
        <v>3000</v>
      </c>
      <c r="O642" s="19">
        <v>6000</v>
      </c>
      <c r="P642" s="19">
        <v>14500</v>
      </c>
      <c r="Q642" s="19" t="s">
        <v>57</v>
      </c>
      <c r="R642" s="19">
        <v>7250</v>
      </c>
      <c r="S642" s="19">
        <v>20000</v>
      </c>
      <c r="T642" s="19">
        <v>28.98</v>
      </c>
      <c r="U642" s="19">
        <v>27</v>
      </c>
      <c r="V642" s="19">
        <v>0.24</v>
      </c>
      <c r="W642" s="19">
        <v>66</v>
      </c>
      <c r="X642" s="93">
        <v>1692</v>
      </c>
      <c r="Y642">
        <f t="shared" si="28"/>
        <v>1000</v>
      </c>
      <c r="Z642" t="b">
        <f>IF(N642/G642&gt;=Auswahlhilfe!$C$8,TRUE,FALSE)</f>
        <v>1</v>
      </c>
      <c r="AA642" t="b">
        <f>IF(K642&gt;Auswahlhilfe!$C$7,TRUE,FALSE)</f>
        <v>1</v>
      </c>
      <c r="AB642" t="b">
        <f>IF(Auswahlhilfe!$C$17=F642,TRUE,FALSE)</f>
        <v>1</v>
      </c>
      <c r="AC642" t="b">
        <f>IFERROR(IF(FIND("P2",PGOptionList!D642)&gt;0,TRUE),FALSE)</f>
        <v>0</v>
      </c>
      <c r="AD642" t="b">
        <f>IFERROR(IF(FIND("P1",PGOptionList!D642)&gt;0,TRUE),FALSE)</f>
        <v>1</v>
      </c>
      <c r="AE642" t="b">
        <f>IFERROR(IF(FIND("P0",PGOptionList!D642)&gt;0,TRUE),FALSE)</f>
        <v>0</v>
      </c>
      <c r="AF642" t="b">
        <f>IF(AND(Z642,AA642,AB642,AC642,IF(C642=Auswahlhilfe!$L$7,TRUE,FALSE)),D642,FALSE)</f>
        <v>0</v>
      </c>
      <c r="AG642" t="b">
        <f>IF(AND(Z642,AA642,AB642,AD642,IF(C642=Auswahlhilfe!$L$17,TRUE,FALSE)),D642,FALSE)</f>
        <v>0</v>
      </c>
      <c r="AH642" t="b">
        <f>IF(AND(Z642,AA642,AB642,AE642,IF(C642=Auswahlhilfe!$L$17,TRUE,FALSE)),D642,FALSE)</f>
        <v>0</v>
      </c>
      <c r="AI642" t="s">
        <v>4818</v>
      </c>
      <c r="AJ642" s="90" t="str">
        <f t="shared" si="29"/>
        <v>https://shop.oxni.ch/de/shop/motoren/planetengetriebe/tb-180-003-s2-p1</v>
      </c>
    </row>
    <row r="643" spans="2:36" x14ac:dyDescent="0.2">
      <c r="B643" s="78" t="str">
        <f t="shared" si="27"/>
        <v/>
      </c>
      <c r="C643" s="19" t="s">
        <v>54</v>
      </c>
      <c r="D643" s="19" t="s">
        <v>944</v>
      </c>
      <c r="E643" s="19">
        <v>180</v>
      </c>
      <c r="F643" s="19" t="s">
        <v>55</v>
      </c>
      <c r="G643" s="19">
        <v>3</v>
      </c>
      <c r="H643" s="19">
        <v>5</v>
      </c>
      <c r="I643" s="19">
        <v>145</v>
      </c>
      <c r="J643" s="19">
        <v>97</v>
      </c>
      <c r="K643" s="19">
        <v>590</v>
      </c>
      <c r="L643" s="19">
        <v>1770</v>
      </c>
      <c r="M643" s="19" t="s">
        <v>89</v>
      </c>
      <c r="N643" s="19">
        <v>3000</v>
      </c>
      <c r="O643" s="19">
        <v>6000</v>
      </c>
      <c r="P643" s="19">
        <v>14500</v>
      </c>
      <c r="Q643" s="19" t="s">
        <v>57</v>
      </c>
      <c r="R643" s="19">
        <v>7250</v>
      </c>
      <c r="S643" s="19">
        <v>20000</v>
      </c>
      <c r="T643" s="19">
        <v>28.98</v>
      </c>
      <c r="U643" s="19">
        <v>27</v>
      </c>
      <c r="V643" s="19">
        <v>0.24</v>
      </c>
      <c r="W643" s="19">
        <v>66</v>
      </c>
      <c r="X643" s="93">
        <v>1424</v>
      </c>
      <c r="Y643">
        <f t="shared" si="28"/>
        <v>1000</v>
      </c>
      <c r="Z643" t="b">
        <f>IF(N643/G643&gt;=Auswahlhilfe!$C$8,TRUE,FALSE)</f>
        <v>1</v>
      </c>
      <c r="AA643" t="b">
        <f>IF(K643&gt;Auswahlhilfe!$C$7,TRUE,FALSE)</f>
        <v>1</v>
      </c>
      <c r="AB643" t="b">
        <f>IF(Auswahlhilfe!$C$17=F643,TRUE,FALSE)</f>
        <v>0</v>
      </c>
      <c r="AC643" t="b">
        <f>IFERROR(IF(FIND("P2",PGOptionList!D643)&gt;0,TRUE),FALSE)</f>
        <v>1</v>
      </c>
      <c r="AD643" t="b">
        <f>IFERROR(IF(FIND("P1",PGOptionList!D643)&gt;0,TRUE),FALSE)</f>
        <v>0</v>
      </c>
      <c r="AE643" t="b">
        <f>IFERROR(IF(FIND("P0",PGOptionList!D643)&gt;0,TRUE),FALSE)</f>
        <v>0</v>
      </c>
      <c r="AF643" t="b">
        <f>IF(AND(Z643,AA643,AB643,AC643,IF(C643=Auswahlhilfe!$L$7,TRUE,FALSE)),D643,FALSE)</f>
        <v>0</v>
      </c>
      <c r="AG643" t="b">
        <f>IF(AND(Z643,AA643,AB643,AD643,IF(C643=Auswahlhilfe!$L$17,TRUE,FALSE)),D643,FALSE)</f>
        <v>0</v>
      </c>
      <c r="AH643" t="b">
        <f>IF(AND(Z643,AA643,AB643,AE643,IF(C643=Auswahlhilfe!$L$17,TRUE,FALSE)),D643,FALSE)</f>
        <v>0</v>
      </c>
      <c r="AI643" t="s">
        <v>4817</v>
      </c>
      <c r="AJ643" s="90" t="str">
        <f t="shared" si="29"/>
        <v>mailto:info@oxni.ch?subject=Anfrage TB-180-003-S1-P2</v>
      </c>
    </row>
    <row r="644" spans="2:36" x14ac:dyDescent="0.2">
      <c r="B644" s="78" t="str">
        <f t="shared" si="27"/>
        <v/>
      </c>
      <c r="C644" s="19" t="s">
        <v>54</v>
      </c>
      <c r="D644" s="19" t="s">
        <v>945</v>
      </c>
      <c r="E644" s="19">
        <v>180</v>
      </c>
      <c r="F644" s="19" t="s">
        <v>58</v>
      </c>
      <c r="G644" s="19">
        <v>3</v>
      </c>
      <c r="H644" s="19">
        <v>5</v>
      </c>
      <c r="I644" s="19">
        <v>145</v>
      </c>
      <c r="J644" s="19">
        <v>97</v>
      </c>
      <c r="K644" s="19">
        <v>590</v>
      </c>
      <c r="L644" s="19">
        <v>1770</v>
      </c>
      <c r="M644" s="19" t="s">
        <v>89</v>
      </c>
      <c r="N644" s="19">
        <v>3000</v>
      </c>
      <c r="O644" s="19">
        <v>6000</v>
      </c>
      <c r="P644" s="19">
        <v>14500</v>
      </c>
      <c r="Q644" s="19" t="s">
        <v>57</v>
      </c>
      <c r="R644" s="19">
        <v>7250</v>
      </c>
      <c r="S644" s="19">
        <v>20000</v>
      </c>
      <c r="T644" s="19">
        <v>28.98</v>
      </c>
      <c r="U644" s="19">
        <v>27</v>
      </c>
      <c r="V644" s="19">
        <v>0.24</v>
      </c>
      <c r="W644" s="19">
        <v>66</v>
      </c>
      <c r="X644" s="93">
        <v>1424</v>
      </c>
      <c r="Y644">
        <f t="shared" si="28"/>
        <v>1000</v>
      </c>
      <c r="Z644" t="b">
        <f>IF(N644/G644&gt;=Auswahlhilfe!$C$8,TRUE,FALSE)</f>
        <v>1</v>
      </c>
      <c r="AA644" t="b">
        <f>IF(K644&gt;Auswahlhilfe!$C$7,TRUE,FALSE)</f>
        <v>1</v>
      </c>
      <c r="AB644" t="b">
        <f>IF(Auswahlhilfe!$C$17=F644,TRUE,FALSE)</f>
        <v>1</v>
      </c>
      <c r="AC644" t="b">
        <f>IFERROR(IF(FIND("P2",PGOptionList!D644)&gt;0,TRUE),FALSE)</f>
        <v>1</v>
      </c>
      <c r="AD644" t="b">
        <f>IFERROR(IF(FIND("P1",PGOptionList!D644)&gt;0,TRUE),FALSE)</f>
        <v>0</v>
      </c>
      <c r="AE644" t="b">
        <f>IFERROR(IF(FIND("P0",PGOptionList!D644)&gt;0,TRUE),FALSE)</f>
        <v>0</v>
      </c>
      <c r="AF644" t="b">
        <f>IF(AND(Z644,AA644,AB644,AC644,IF(C644=Auswahlhilfe!$L$7,TRUE,FALSE)),D644,FALSE)</f>
        <v>0</v>
      </c>
      <c r="AG644" t="b">
        <f>IF(AND(Z644,AA644,AB644,AD644,IF(C644=Auswahlhilfe!$L$17,TRUE,FALSE)),D644,FALSE)</f>
        <v>0</v>
      </c>
      <c r="AH644" t="b">
        <f>IF(AND(Z644,AA644,AB644,AE644,IF(C644=Auswahlhilfe!$L$17,TRUE,FALSE)),D644,FALSE)</f>
        <v>0</v>
      </c>
      <c r="AI644" t="s">
        <v>4818</v>
      </c>
      <c r="AJ644" s="90" t="str">
        <f t="shared" si="29"/>
        <v>https://shop.oxni.ch/de/shop/motoren/planetengetriebe/tb-180-003-s2-p2</v>
      </c>
    </row>
    <row r="645" spans="2:36" x14ac:dyDescent="0.2">
      <c r="B645" s="78" t="str">
        <f t="shared" si="27"/>
        <v/>
      </c>
      <c r="C645" s="19" t="s">
        <v>54</v>
      </c>
      <c r="D645" s="19" t="s">
        <v>946</v>
      </c>
      <c r="E645" s="19">
        <v>180</v>
      </c>
      <c r="F645" s="19" t="s">
        <v>55</v>
      </c>
      <c r="G645" s="19">
        <v>100</v>
      </c>
      <c r="H645" s="19">
        <v>3</v>
      </c>
      <c r="I645" s="19">
        <v>225</v>
      </c>
      <c r="J645" s="19">
        <v>94</v>
      </c>
      <c r="K645" s="19">
        <v>1550</v>
      </c>
      <c r="L645" s="19">
        <v>4650</v>
      </c>
      <c r="M645" s="19" t="s">
        <v>102</v>
      </c>
      <c r="N645" s="19">
        <v>2000</v>
      </c>
      <c r="O645" s="19">
        <v>4000</v>
      </c>
      <c r="P645" s="19">
        <v>50000</v>
      </c>
      <c r="Q645" s="19" t="s">
        <v>57</v>
      </c>
      <c r="R645" s="19">
        <v>25000</v>
      </c>
      <c r="S645" s="19">
        <v>20000</v>
      </c>
      <c r="T645" s="19">
        <v>22.51</v>
      </c>
      <c r="U645" s="19">
        <v>63.5</v>
      </c>
      <c r="V645" s="19">
        <v>0.24</v>
      </c>
      <c r="W645" s="19">
        <v>70</v>
      </c>
      <c r="X645" s="93"/>
      <c r="Y645">
        <f t="shared" si="28"/>
        <v>20</v>
      </c>
      <c r="Z645" t="b">
        <f>IF(N645/G645&gt;=Auswahlhilfe!$C$8,TRUE,FALSE)</f>
        <v>1</v>
      </c>
      <c r="AA645" t="b">
        <f>IF(K645&gt;Auswahlhilfe!$C$7,TRUE,FALSE)</f>
        <v>1</v>
      </c>
      <c r="AB645" t="b">
        <f>IF(Auswahlhilfe!$C$17=F645,TRUE,FALSE)</f>
        <v>0</v>
      </c>
      <c r="AC645" t="b">
        <f>IFERROR(IF(FIND("P2",PGOptionList!D645)&gt;0,TRUE),FALSE)</f>
        <v>0</v>
      </c>
      <c r="AD645" t="b">
        <f>IFERROR(IF(FIND("P1",PGOptionList!D645)&gt;0,TRUE),FALSE)</f>
        <v>0</v>
      </c>
      <c r="AE645" t="b">
        <f>IFERROR(IF(FIND("P0",PGOptionList!D645)&gt;0,TRUE),FALSE)</f>
        <v>1</v>
      </c>
      <c r="AF645" t="b">
        <f>IF(AND(Z645,AA645,AB645,AC645,IF(C645=Auswahlhilfe!$L$7,TRUE,FALSE)),D645,FALSE)</f>
        <v>0</v>
      </c>
      <c r="AG645" t="b">
        <f>IF(AND(Z645,AA645,AB645,AD645,IF(C645=Auswahlhilfe!$L$17,TRUE,FALSE)),D645,FALSE)</f>
        <v>0</v>
      </c>
      <c r="AH645" t="b">
        <f>IF(AND(Z645,AA645,AB645,AE645,IF(C645=Auswahlhilfe!$L$17,TRUE,FALSE)),D645,FALSE)</f>
        <v>0</v>
      </c>
      <c r="AI645" t="s">
        <v>4817</v>
      </c>
      <c r="AJ645" s="90" t="str">
        <f t="shared" si="29"/>
        <v>mailto:info@oxni.ch?subject=Anfrage TB-220-100-S1-P0</v>
      </c>
    </row>
    <row r="646" spans="2:36" x14ac:dyDescent="0.2">
      <c r="B646" s="78" t="str">
        <f t="shared" si="27"/>
        <v/>
      </c>
      <c r="C646" s="19" t="s">
        <v>54</v>
      </c>
      <c r="D646" s="19" t="s">
        <v>947</v>
      </c>
      <c r="E646" s="19">
        <v>180</v>
      </c>
      <c r="F646" s="19" t="s">
        <v>58</v>
      </c>
      <c r="G646" s="19">
        <v>100</v>
      </c>
      <c r="H646" s="19">
        <v>3</v>
      </c>
      <c r="I646" s="19">
        <v>225</v>
      </c>
      <c r="J646" s="19">
        <v>94</v>
      </c>
      <c r="K646" s="19">
        <v>1550</v>
      </c>
      <c r="L646" s="19">
        <v>4650</v>
      </c>
      <c r="M646" s="19" t="s">
        <v>102</v>
      </c>
      <c r="N646" s="19">
        <v>2000</v>
      </c>
      <c r="O646" s="19">
        <v>4000</v>
      </c>
      <c r="P646" s="19">
        <v>50000</v>
      </c>
      <c r="Q646" s="19" t="s">
        <v>57</v>
      </c>
      <c r="R646" s="19">
        <v>25000</v>
      </c>
      <c r="S646" s="19">
        <v>20000</v>
      </c>
      <c r="T646" s="19">
        <v>22.51</v>
      </c>
      <c r="U646" s="19">
        <v>63.5</v>
      </c>
      <c r="V646" s="19">
        <v>0.24</v>
      </c>
      <c r="W646" s="19">
        <v>70</v>
      </c>
      <c r="X646" s="93"/>
      <c r="Y646">
        <f t="shared" si="28"/>
        <v>20</v>
      </c>
      <c r="Z646" t="b">
        <f>IF(N646/G646&gt;=Auswahlhilfe!$C$8,TRUE,FALSE)</f>
        <v>1</v>
      </c>
      <c r="AA646" t="b">
        <f>IF(K646&gt;Auswahlhilfe!$C$7,TRUE,FALSE)</f>
        <v>1</v>
      </c>
      <c r="AB646" t="b">
        <f>IF(Auswahlhilfe!$C$17=F646,TRUE,FALSE)</f>
        <v>1</v>
      </c>
      <c r="AC646" t="b">
        <f>IFERROR(IF(FIND("P2",PGOptionList!D646)&gt;0,TRUE),FALSE)</f>
        <v>0</v>
      </c>
      <c r="AD646" t="b">
        <f>IFERROR(IF(FIND("P1",PGOptionList!D646)&gt;0,TRUE),FALSE)</f>
        <v>0</v>
      </c>
      <c r="AE646" t="b">
        <f>IFERROR(IF(FIND("P0",PGOptionList!D646)&gt;0,TRUE),FALSE)</f>
        <v>1</v>
      </c>
      <c r="AF646" t="b">
        <f>IF(AND(Z646,AA646,AB646,AC646,IF(C646=Auswahlhilfe!$L$7,TRUE,FALSE)),D646,FALSE)</f>
        <v>0</v>
      </c>
      <c r="AG646" t="b">
        <f>IF(AND(Z646,AA646,AB646,AD646,IF(C646=Auswahlhilfe!$L$17,TRUE,FALSE)),D646,FALSE)</f>
        <v>0</v>
      </c>
      <c r="AH646" t="b">
        <f>IF(AND(Z646,AA646,AB646,AE646,IF(C646=Auswahlhilfe!$L$17,TRUE,FALSE)),D646,FALSE)</f>
        <v>0</v>
      </c>
      <c r="AI646" t="s">
        <v>4817</v>
      </c>
      <c r="AJ646" s="90" t="str">
        <f t="shared" si="29"/>
        <v>mailto:info@oxni.ch?subject=Anfrage TB-220-100-S2-P0</v>
      </c>
    </row>
    <row r="647" spans="2:36" x14ac:dyDescent="0.2">
      <c r="B647" s="78" t="str">
        <f t="shared" si="27"/>
        <v/>
      </c>
      <c r="C647" s="19" t="s">
        <v>54</v>
      </c>
      <c r="D647" s="19" t="s">
        <v>948</v>
      </c>
      <c r="E647" s="19">
        <v>180</v>
      </c>
      <c r="F647" s="19" t="s">
        <v>55</v>
      </c>
      <c r="G647" s="19">
        <v>100</v>
      </c>
      <c r="H647" s="19">
        <v>5</v>
      </c>
      <c r="I647" s="19">
        <v>225</v>
      </c>
      <c r="J647" s="19">
        <v>94</v>
      </c>
      <c r="K647" s="19">
        <v>1550</v>
      </c>
      <c r="L647" s="19">
        <v>4650</v>
      </c>
      <c r="M647" s="19" t="s">
        <v>102</v>
      </c>
      <c r="N647" s="19">
        <v>2000</v>
      </c>
      <c r="O647" s="19">
        <v>4000</v>
      </c>
      <c r="P647" s="19">
        <v>50000</v>
      </c>
      <c r="Q647" s="19" t="s">
        <v>57</v>
      </c>
      <c r="R647" s="19">
        <v>25000</v>
      </c>
      <c r="S647" s="19">
        <v>20000</v>
      </c>
      <c r="T647" s="19">
        <v>22.51</v>
      </c>
      <c r="U647" s="19">
        <v>63.5</v>
      </c>
      <c r="V647" s="19">
        <v>0.24</v>
      </c>
      <c r="W647" s="19">
        <v>70</v>
      </c>
      <c r="X647" s="93">
        <v>3615</v>
      </c>
      <c r="Y647">
        <f t="shared" si="28"/>
        <v>20</v>
      </c>
      <c r="Z647" t="b">
        <f>IF(N647/G647&gt;=Auswahlhilfe!$C$8,TRUE,FALSE)</f>
        <v>1</v>
      </c>
      <c r="AA647" t="b">
        <f>IF(K647&gt;Auswahlhilfe!$C$7,TRUE,FALSE)</f>
        <v>1</v>
      </c>
      <c r="AB647" t="b">
        <f>IF(Auswahlhilfe!$C$17=F647,TRUE,FALSE)</f>
        <v>0</v>
      </c>
      <c r="AC647" t="b">
        <f>IFERROR(IF(FIND("P2",PGOptionList!D647)&gt;0,TRUE),FALSE)</f>
        <v>0</v>
      </c>
      <c r="AD647" t="b">
        <f>IFERROR(IF(FIND("P1",PGOptionList!D647)&gt;0,TRUE),FALSE)</f>
        <v>1</v>
      </c>
      <c r="AE647" t="b">
        <f>IFERROR(IF(FIND("P0",PGOptionList!D647)&gt;0,TRUE),FALSE)</f>
        <v>0</v>
      </c>
      <c r="AF647" t="b">
        <f>IF(AND(Z647,AA647,AB647,AC647,IF(C647=Auswahlhilfe!$L$7,TRUE,FALSE)),D647,FALSE)</f>
        <v>0</v>
      </c>
      <c r="AG647" t="b">
        <f>IF(AND(Z647,AA647,AB647,AD647,IF(C647=Auswahlhilfe!$L$17,TRUE,FALSE)),D647,FALSE)</f>
        <v>0</v>
      </c>
      <c r="AH647" t="b">
        <f>IF(AND(Z647,AA647,AB647,AE647,IF(C647=Auswahlhilfe!$L$17,TRUE,FALSE)),D647,FALSE)</f>
        <v>0</v>
      </c>
      <c r="AI647" t="s">
        <v>4817</v>
      </c>
      <c r="AJ647" s="90" t="str">
        <f t="shared" si="29"/>
        <v>mailto:info@oxni.ch?subject=Anfrage TB-220-100-S1-P1</v>
      </c>
    </row>
    <row r="648" spans="2:36" x14ac:dyDescent="0.2">
      <c r="B648" s="78" t="str">
        <f t="shared" si="27"/>
        <v/>
      </c>
      <c r="C648" s="19" t="s">
        <v>54</v>
      </c>
      <c r="D648" s="19" t="s">
        <v>949</v>
      </c>
      <c r="E648" s="19">
        <v>180</v>
      </c>
      <c r="F648" s="19" t="s">
        <v>58</v>
      </c>
      <c r="G648" s="19">
        <v>100</v>
      </c>
      <c r="H648" s="19">
        <v>5</v>
      </c>
      <c r="I648" s="19">
        <v>225</v>
      </c>
      <c r="J648" s="19">
        <v>94</v>
      </c>
      <c r="K648" s="19">
        <v>1550</v>
      </c>
      <c r="L648" s="19">
        <v>4650</v>
      </c>
      <c r="M648" s="19" t="s">
        <v>102</v>
      </c>
      <c r="N648" s="19">
        <v>2000</v>
      </c>
      <c r="O648" s="19">
        <v>4000</v>
      </c>
      <c r="P648" s="19">
        <v>50000</v>
      </c>
      <c r="Q648" s="19" t="s">
        <v>57</v>
      </c>
      <c r="R648" s="19">
        <v>25000</v>
      </c>
      <c r="S648" s="19">
        <v>20000</v>
      </c>
      <c r="T648" s="19">
        <v>22.51</v>
      </c>
      <c r="U648" s="19">
        <v>63.5</v>
      </c>
      <c r="V648" s="19">
        <v>0.24</v>
      </c>
      <c r="W648" s="19">
        <v>70</v>
      </c>
      <c r="X648" s="93">
        <v>3615</v>
      </c>
      <c r="Y648">
        <f t="shared" si="28"/>
        <v>20</v>
      </c>
      <c r="Z648" t="b">
        <f>IF(N648/G648&gt;=Auswahlhilfe!$C$8,TRUE,FALSE)</f>
        <v>1</v>
      </c>
      <c r="AA648" t="b">
        <f>IF(K648&gt;Auswahlhilfe!$C$7,TRUE,FALSE)</f>
        <v>1</v>
      </c>
      <c r="AB648" t="b">
        <f>IF(Auswahlhilfe!$C$17=F648,TRUE,FALSE)</f>
        <v>1</v>
      </c>
      <c r="AC648" t="b">
        <f>IFERROR(IF(FIND("P2",PGOptionList!D648)&gt;0,TRUE),FALSE)</f>
        <v>0</v>
      </c>
      <c r="AD648" t="b">
        <f>IFERROR(IF(FIND("P1",PGOptionList!D648)&gt;0,TRUE),FALSE)</f>
        <v>1</v>
      </c>
      <c r="AE648" t="b">
        <f>IFERROR(IF(FIND("P0",PGOptionList!D648)&gt;0,TRUE),FALSE)</f>
        <v>0</v>
      </c>
      <c r="AF648" t="b">
        <f>IF(AND(Z648,AA648,AB648,AC648,IF(C648=Auswahlhilfe!$L$7,TRUE,FALSE)),D648,FALSE)</f>
        <v>0</v>
      </c>
      <c r="AG648" t="b">
        <f>IF(AND(Z648,AA648,AB648,AD648,IF(C648=Auswahlhilfe!$L$17,TRUE,FALSE)),D648,FALSE)</f>
        <v>0</v>
      </c>
      <c r="AH648" t="b">
        <f>IF(AND(Z648,AA648,AB648,AE648,IF(C648=Auswahlhilfe!$L$17,TRUE,FALSE)),D648,FALSE)</f>
        <v>0</v>
      </c>
      <c r="AI648" t="s">
        <v>4818</v>
      </c>
      <c r="AJ648" s="90" t="str">
        <f t="shared" si="29"/>
        <v>https://shop.oxni.ch/de/shop/motoren/planetengetriebe/tb-220-100-s2-p1</v>
      </c>
    </row>
    <row r="649" spans="2:36" x14ac:dyDescent="0.2">
      <c r="B649" s="78" t="str">
        <f t="shared" si="27"/>
        <v/>
      </c>
      <c r="C649" s="19" t="s">
        <v>54</v>
      </c>
      <c r="D649" s="19" t="s">
        <v>950</v>
      </c>
      <c r="E649" s="19">
        <v>180</v>
      </c>
      <c r="F649" s="19" t="s">
        <v>55</v>
      </c>
      <c r="G649" s="19">
        <v>100</v>
      </c>
      <c r="H649" s="19">
        <v>7</v>
      </c>
      <c r="I649" s="19">
        <v>225</v>
      </c>
      <c r="J649" s="19">
        <v>94</v>
      </c>
      <c r="K649" s="19">
        <v>1550</v>
      </c>
      <c r="L649" s="19">
        <v>4650</v>
      </c>
      <c r="M649" s="19" t="s">
        <v>102</v>
      </c>
      <c r="N649" s="19">
        <v>2000</v>
      </c>
      <c r="O649" s="19">
        <v>4000</v>
      </c>
      <c r="P649" s="19">
        <v>50000</v>
      </c>
      <c r="Q649" s="19" t="s">
        <v>57</v>
      </c>
      <c r="R649" s="19">
        <v>25000</v>
      </c>
      <c r="S649" s="19">
        <v>20000</v>
      </c>
      <c r="T649" s="19">
        <v>22.51</v>
      </c>
      <c r="U649" s="19">
        <v>63.5</v>
      </c>
      <c r="V649" s="19">
        <v>0.24</v>
      </c>
      <c r="W649" s="19">
        <v>70</v>
      </c>
      <c r="X649" s="93">
        <v>3216</v>
      </c>
      <c r="Y649">
        <f t="shared" si="28"/>
        <v>20</v>
      </c>
      <c r="Z649" t="b">
        <f>IF(N649/G649&gt;=Auswahlhilfe!$C$8,TRUE,FALSE)</f>
        <v>1</v>
      </c>
      <c r="AA649" t="b">
        <f>IF(K649&gt;Auswahlhilfe!$C$7,TRUE,FALSE)</f>
        <v>1</v>
      </c>
      <c r="AB649" t="b">
        <f>IF(Auswahlhilfe!$C$17=F649,TRUE,FALSE)</f>
        <v>0</v>
      </c>
      <c r="AC649" t="b">
        <f>IFERROR(IF(FIND("P2",PGOptionList!D649)&gt;0,TRUE),FALSE)</f>
        <v>1</v>
      </c>
      <c r="AD649" t="b">
        <f>IFERROR(IF(FIND("P1",PGOptionList!D649)&gt;0,TRUE),FALSE)</f>
        <v>0</v>
      </c>
      <c r="AE649" t="b">
        <f>IFERROR(IF(FIND("P0",PGOptionList!D649)&gt;0,TRUE),FALSE)</f>
        <v>0</v>
      </c>
      <c r="AF649" t="b">
        <f>IF(AND(Z649,AA649,AB649,AC649,IF(C649=Auswahlhilfe!$L$7,TRUE,FALSE)),D649,FALSE)</f>
        <v>0</v>
      </c>
      <c r="AG649" t="b">
        <f>IF(AND(Z649,AA649,AB649,AD649,IF(C649=Auswahlhilfe!$L$17,TRUE,FALSE)),D649,FALSE)</f>
        <v>0</v>
      </c>
      <c r="AH649" t="b">
        <f>IF(AND(Z649,AA649,AB649,AE649,IF(C649=Auswahlhilfe!$L$17,TRUE,FALSE)),D649,FALSE)</f>
        <v>0</v>
      </c>
      <c r="AI649" t="s">
        <v>4817</v>
      </c>
      <c r="AJ649" s="90" t="str">
        <f t="shared" si="29"/>
        <v>mailto:info@oxni.ch?subject=Anfrage TB-220-100-S1-P2</v>
      </c>
    </row>
    <row r="650" spans="2:36" x14ac:dyDescent="0.2">
      <c r="B650" s="78" t="str">
        <f t="shared" ref="B650:B713" si="30">IF(AF650=D650,"Economy",IF(AG650=D650,"Standard",IF(AH650=D650,"Präzision","")))</f>
        <v/>
      </c>
      <c r="C650" s="19" t="s">
        <v>54</v>
      </c>
      <c r="D650" s="19" t="s">
        <v>951</v>
      </c>
      <c r="E650" s="19">
        <v>180</v>
      </c>
      <c r="F650" s="19" t="s">
        <v>58</v>
      </c>
      <c r="G650" s="19">
        <v>100</v>
      </c>
      <c r="H650" s="19">
        <v>7</v>
      </c>
      <c r="I650" s="19">
        <v>225</v>
      </c>
      <c r="J650" s="19">
        <v>94</v>
      </c>
      <c r="K650" s="19">
        <v>1550</v>
      </c>
      <c r="L650" s="19">
        <v>4650</v>
      </c>
      <c r="M650" s="19" t="s">
        <v>102</v>
      </c>
      <c r="N650" s="19">
        <v>2000</v>
      </c>
      <c r="O650" s="19">
        <v>4000</v>
      </c>
      <c r="P650" s="19">
        <v>50000</v>
      </c>
      <c r="Q650" s="19" t="s">
        <v>57</v>
      </c>
      <c r="R650" s="19">
        <v>25000</v>
      </c>
      <c r="S650" s="19">
        <v>20000</v>
      </c>
      <c r="T650" s="19">
        <v>22.51</v>
      </c>
      <c r="U650" s="19">
        <v>63.5</v>
      </c>
      <c r="V650" s="19">
        <v>0.24</v>
      </c>
      <c r="W650" s="19">
        <v>70</v>
      </c>
      <c r="X650" s="93">
        <v>3216</v>
      </c>
      <c r="Y650">
        <f t="shared" ref="Y650:Y713" si="31">N650/G650</f>
        <v>20</v>
      </c>
      <c r="Z650" t="b">
        <f>IF(N650/G650&gt;=Auswahlhilfe!$C$8,TRUE,FALSE)</f>
        <v>1</v>
      </c>
      <c r="AA650" t="b">
        <f>IF(K650&gt;Auswahlhilfe!$C$7,TRUE,FALSE)</f>
        <v>1</v>
      </c>
      <c r="AB650" t="b">
        <f>IF(Auswahlhilfe!$C$17=F650,TRUE,FALSE)</f>
        <v>1</v>
      </c>
      <c r="AC650" t="b">
        <f>IFERROR(IF(FIND("P2",PGOptionList!D650)&gt;0,TRUE),FALSE)</f>
        <v>1</v>
      </c>
      <c r="AD650" t="b">
        <f>IFERROR(IF(FIND("P1",PGOptionList!D650)&gt;0,TRUE),FALSE)</f>
        <v>0</v>
      </c>
      <c r="AE650" t="b">
        <f>IFERROR(IF(FIND("P0",PGOptionList!D650)&gt;0,TRUE),FALSE)</f>
        <v>0</v>
      </c>
      <c r="AF650" t="b">
        <f>IF(AND(Z650,AA650,AB650,AC650,IF(C650=Auswahlhilfe!$L$7,TRUE,FALSE)),D650,FALSE)</f>
        <v>0</v>
      </c>
      <c r="AG650" t="b">
        <f>IF(AND(Z650,AA650,AB650,AD650,IF(C650=Auswahlhilfe!$L$17,TRUE,FALSE)),D650,FALSE)</f>
        <v>0</v>
      </c>
      <c r="AH650" t="b">
        <f>IF(AND(Z650,AA650,AB650,AE650,IF(C650=Auswahlhilfe!$L$17,TRUE,FALSE)),D650,FALSE)</f>
        <v>0</v>
      </c>
      <c r="AI650" t="s">
        <v>4818</v>
      </c>
      <c r="AJ650" s="90" t="str">
        <f t="shared" ref="AJ650:AJ713" si="32">IF(AI650="ja",HYPERLINK(_xlfn.CONCAT("https://shop.oxni.ch/de/shop/motoren/planetengetriebe/",LOWER(D650))),_xlfn.CONCAT("mailto:info@oxni.ch?subject=Anfrage ",D650))</f>
        <v>https://shop.oxni.ch/de/shop/motoren/planetengetriebe/tb-220-100-s2-p2</v>
      </c>
    </row>
    <row r="651" spans="2:36" x14ac:dyDescent="0.2">
      <c r="B651" s="78" t="str">
        <f t="shared" si="30"/>
        <v/>
      </c>
      <c r="C651" s="19" t="s">
        <v>54</v>
      </c>
      <c r="D651" s="19" t="s">
        <v>952</v>
      </c>
      <c r="E651" s="19">
        <v>180</v>
      </c>
      <c r="F651" s="19" t="s">
        <v>55</v>
      </c>
      <c r="G651" s="19">
        <v>80</v>
      </c>
      <c r="H651" s="19">
        <v>3</v>
      </c>
      <c r="I651" s="19">
        <v>225</v>
      </c>
      <c r="J651" s="19">
        <v>94</v>
      </c>
      <c r="K651" s="19">
        <v>1600</v>
      </c>
      <c r="L651" s="19">
        <v>4800</v>
      </c>
      <c r="M651" s="19" t="s">
        <v>101</v>
      </c>
      <c r="N651" s="19">
        <v>2000</v>
      </c>
      <c r="O651" s="19">
        <v>4000</v>
      </c>
      <c r="P651" s="19">
        <v>50000</v>
      </c>
      <c r="Q651" s="19" t="s">
        <v>57</v>
      </c>
      <c r="R651" s="19">
        <v>25000</v>
      </c>
      <c r="S651" s="19">
        <v>20000</v>
      </c>
      <c r="T651" s="19">
        <v>22.51</v>
      </c>
      <c r="U651" s="19">
        <v>63.5</v>
      </c>
      <c r="V651" s="19">
        <v>0.24</v>
      </c>
      <c r="W651" s="19">
        <v>70</v>
      </c>
      <c r="X651" s="93"/>
      <c r="Y651">
        <f t="shared" si="31"/>
        <v>25</v>
      </c>
      <c r="Z651" t="b">
        <f>IF(N651/G651&gt;=Auswahlhilfe!$C$8,TRUE,FALSE)</f>
        <v>1</v>
      </c>
      <c r="AA651" t="b">
        <f>IF(K651&gt;Auswahlhilfe!$C$7,TRUE,FALSE)</f>
        <v>1</v>
      </c>
      <c r="AB651" t="b">
        <f>IF(Auswahlhilfe!$C$17=F651,TRUE,FALSE)</f>
        <v>0</v>
      </c>
      <c r="AC651" t="b">
        <f>IFERROR(IF(FIND("P2",PGOptionList!D651)&gt;0,TRUE),FALSE)</f>
        <v>0</v>
      </c>
      <c r="AD651" t="b">
        <f>IFERROR(IF(FIND("P1",PGOptionList!D651)&gt;0,TRUE),FALSE)</f>
        <v>0</v>
      </c>
      <c r="AE651" t="b">
        <f>IFERROR(IF(FIND("P0",PGOptionList!D651)&gt;0,TRUE),FALSE)</f>
        <v>1</v>
      </c>
      <c r="AF651" t="b">
        <f>IF(AND(Z651,AA651,AB651,AC651,IF(C651=Auswahlhilfe!$L$7,TRUE,FALSE)),D651,FALSE)</f>
        <v>0</v>
      </c>
      <c r="AG651" t="b">
        <f>IF(AND(Z651,AA651,AB651,AD651,IF(C651=Auswahlhilfe!$L$17,TRUE,FALSE)),D651,FALSE)</f>
        <v>0</v>
      </c>
      <c r="AH651" t="b">
        <f>IF(AND(Z651,AA651,AB651,AE651,IF(C651=Auswahlhilfe!$L$17,TRUE,FALSE)),D651,FALSE)</f>
        <v>0</v>
      </c>
      <c r="AI651" t="s">
        <v>4817</v>
      </c>
      <c r="AJ651" s="90" t="str">
        <f t="shared" si="32"/>
        <v>mailto:info@oxni.ch?subject=Anfrage TB-220-080-S1-P0</v>
      </c>
    </row>
    <row r="652" spans="2:36" x14ac:dyDescent="0.2">
      <c r="B652" s="78" t="str">
        <f t="shared" si="30"/>
        <v/>
      </c>
      <c r="C652" s="19" t="s">
        <v>54</v>
      </c>
      <c r="D652" s="19" t="s">
        <v>953</v>
      </c>
      <c r="E652" s="19">
        <v>180</v>
      </c>
      <c r="F652" s="19" t="s">
        <v>58</v>
      </c>
      <c r="G652" s="19">
        <v>80</v>
      </c>
      <c r="H652" s="19">
        <v>3</v>
      </c>
      <c r="I652" s="19">
        <v>225</v>
      </c>
      <c r="J652" s="19">
        <v>94</v>
      </c>
      <c r="K652" s="19">
        <v>1600</v>
      </c>
      <c r="L652" s="19">
        <v>4800</v>
      </c>
      <c r="M652" s="19" t="s">
        <v>101</v>
      </c>
      <c r="N652" s="19">
        <v>2000</v>
      </c>
      <c r="O652" s="19">
        <v>4000</v>
      </c>
      <c r="P652" s="19">
        <v>50000</v>
      </c>
      <c r="Q652" s="19" t="s">
        <v>57</v>
      </c>
      <c r="R652" s="19">
        <v>25000</v>
      </c>
      <c r="S652" s="19">
        <v>20000</v>
      </c>
      <c r="T652" s="19">
        <v>22.51</v>
      </c>
      <c r="U652" s="19">
        <v>63.5</v>
      </c>
      <c r="V652" s="19">
        <v>0.24</v>
      </c>
      <c r="W652" s="19">
        <v>70</v>
      </c>
      <c r="X652" s="93"/>
      <c r="Y652">
        <f t="shared" si="31"/>
        <v>25</v>
      </c>
      <c r="Z652" t="b">
        <f>IF(N652/G652&gt;=Auswahlhilfe!$C$8,TRUE,FALSE)</f>
        <v>1</v>
      </c>
      <c r="AA652" t="b">
        <f>IF(K652&gt;Auswahlhilfe!$C$7,TRUE,FALSE)</f>
        <v>1</v>
      </c>
      <c r="AB652" t="b">
        <f>IF(Auswahlhilfe!$C$17=F652,TRUE,FALSE)</f>
        <v>1</v>
      </c>
      <c r="AC652" t="b">
        <f>IFERROR(IF(FIND("P2",PGOptionList!D652)&gt;0,TRUE),FALSE)</f>
        <v>0</v>
      </c>
      <c r="AD652" t="b">
        <f>IFERROR(IF(FIND("P1",PGOptionList!D652)&gt;0,TRUE),FALSE)</f>
        <v>0</v>
      </c>
      <c r="AE652" t="b">
        <f>IFERROR(IF(FIND("P0",PGOptionList!D652)&gt;0,TRUE),FALSE)</f>
        <v>1</v>
      </c>
      <c r="AF652" t="b">
        <f>IF(AND(Z652,AA652,AB652,AC652,IF(C652=Auswahlhilfe!$L$7,TRUE,FALSE)),D652,FALSE)</f>
        <v>0</v>
      </c>
      <c r="AG652" t="b">
        <f>IF(AND(Z652,AA652,AB652,AD652,IF(C652=Auswahlhilfe!$L$17,TRUE,FALSE)),D652,FALSE)</f>
        <v>0</v>
      </c>
      <c r="AH652" t="b">
        <f>IF(AND(Z652,AA652,AB652,AE652,IF(C652=Auswahlhilfe!$L$17,TRUE,FALSE)),D652,FALSE)</f>
        <v>0</v>
      </c>
      <c r="AI652" t="s">
        <v>4817</v>
      </c>
      <c r="AJ652" s="90" t="str">
        <f t="shared" si="32"/>
        <v>mailto:info@oxni.ch?subject=Anfrage TB-220-080-S2-P0</v>
      </c>
    </row>
    <row r="653" spans="2:36" x14ac:dyDescent="0.2">
      <c r="B653" s="78" t="str">
        <f t="shared" si="30"/>
        <v/>
      </c>
      <c r="C653" s="19" t="s">
        <v>54</v>
      </c>
      <c r="D653" s="19" t="s">
        <v>954</v>
      </c>
      <c r="E653" s="19">
        <v>180</v>
      </c>
      <c r="F653" s="19" t="s">
        <v>55</v>
      </c>
      <c r="G653" s="19">
        <v>80</v>
      </c>
      <c r="H653" s="19">
        <v>5</v>
      </c>
      <c r="I653" s="19">
        <v>225</v>
      </c>
      <c r="J653" s="19">
        <v>94</v>
      </c>
      <c r="K653" s="19">
        <v>1600</v>
      </c>
      <c r="L653" s="19">
        <v>4800</v>
      </c>
      <c r="M653" s="19" t="s">
        <v>101</v>
      </c>
      <c r="N653" s="19">
        <v>2000</v>
      </c>
      <c r="O653" s="19">
        <v>4000</v>
      </c>
      <c r="P653" s="19">
        <v>50000</v>
      </c>
      <c r="Q653" s="19" t="s">
        <v>57</v>
      </c>
      <c r="R653" s="19">
        <v>25000</v>
      </c>
      <c r="S653" s="19">
        <v>20000</v>
      </c>
      <c r="T653" s="19">
        <v>22.51</v>
      </c>
      <c r="U653" s="19">
        <v>63.5</v>
      </c>
      <c r="V653" s="19">
        <v>0.24</v>
      </c>
      <c r="W653" s="19">
        <v>70</v>
      </c>
      <c r="X653" s="93">
        <v>3615</v>
      </c>
      <c r="Y653">
        <f t="shared" si="31"/>
        <v>25</v>
      </c>
      <c r="Z653" t="b">
        <f>IF(N653/G653&gt;=Auswahlhilfe!$C$8,TRUE,FALSE)</f>
        <v>1</v>
      </c>
      <c r="AA653" t="b">
        <f>IF(K653&gt;Auswahlhilfe!$C$7,TRUE,FALSE)</f>
        <v>1</v>
      </c>
      <c r="AB653" t="b">
        <f>IF(Auswahlhilfe!$C$17=F653,TRUE,FALSE)</f>
        <v>0</v>
      </c>
      <c r="AC653" t="b">
        <f>IFERROR(IF(FIND("P2",PGOptionList!D653)&gt;0,TRUE),FALSE)</f>
        <v>0</v>
      </c>
      <c r="AD653" t="b">
        <f>IFERROR(IF(FIND("P1",PGOptionList!D653)&gt;0,TRUE),FALSE)</f>
        <v>1</v>
      </c>
      <c r="AE653" t="b">
        <f>IFERROR(IF(FIND("P0",PGOptionList!D653)&gt;0,TRUE),FALSE)</f>
        <v>0</v>
      </c>
      <c r="AF653" t="b">
        <f>IF(AND(Z653,AA653,AB653,AC653,IF(C653=Auswahlhilfe!$L$7,TRUE,FALSE)),D653,FALSE)</f>
        <v>0</v>
      </c>
      <c r="AG653" t="b">
        <f>IF(AND(Z653,AA653,AB653,AD653,IF(C653=Auswahlhilfe!$L$17,TRUE,FALSE)),D653,FALSE)</f>
        <v>0</v>
      </c>
      <c r="AH653" t="b">
        <f>IF(AND(Z653,AA653,AB653,AE653,IF(C653=Auswahlhilfe!$L$17,TRUE,FALSE)),D653,FALSE)</f>
        <v>0</v>
      </c>
      <c r="AI653" t="s">
        <v>4817</v>
      </c>
      <c r="AJ653" s="90" t="str">
        <f t="shared" si="32"/>
        <v>mailto:info@oxni.ch?subject=Anfrage TB-220-080-S1-P1</v>
      </c>
    </row>
    <row r="654" spans="2:36" x14ac:dyDescent="0.2">
      <c r="B654" s="78" t="str">
        <f t="shared" si="30"/>
        <v/>
      </c>
      <c r="C654" s="19" t="s">
        <v>54</v>
      </c>
      <c r="D654" s="19" t="s">
        <v>955</v>
      </c>
      <c r="E654" s="19">
        <v>180</v>
      </c>
      <c r="F654" s="19" t="s">
        <v>58</v>
      </c>
      <c r="G654" s="19">
        <v>80</v>
      </c>
      <c r="H654" s="19">
        <v>5</v>
      </c>
      <c r="I654" s="19">
        <v>225</v>
      </c>
      <c r="J654" s="19">
        <v>94</v>
      </c>
      <c r="K654" s="19">
        <v>1600</v>
      </c>
      <c r="L654" s="19">
        <v>4800</v>
      </c>
      <c r="M654" s="19" t="s">
        <v>101</v>
      </c>
      <c r="N654" s="19">
        <v>2000</v>
      </c>
      <c r="O654" s="19">
        <v>4000</v>
      </c>
      <c r="P654" s="19">
        <v>50000</v>
      </c>
      <c r="Q654" s="19" t="s">
        <v>57</v>
      </c>
      <c r="R654" s="19">
        <v>25000</v>
      </c>
      <c r="S654" s="19">
        <v>20000</v>
      </c>
      <c r="T654" s="19">
        <v>22.51</v>
      </c>
      <c r="U654" s="19">
        <v>63.5</v>
      </c>
      <c r="V654" s="19">
        <v>0.24</v>
      </c>
      <c r="W654" s="19">
        <v>70</v>
      </c>
      <c r="X654" s="93">
        <v>3615</v>
      </c>
      <c r="Y654">
        <f t="shared" si="31"/>
        <v>25</v>
      </c>
      <c r="Z654" t="b">
        <f>IF(N654/G654&gt;=Auswahlhilfe!$C$8,TRUE,FALSE)</f>
        <v>1</v>
      </c>
      <c r="AA654" t="b">
        <f>IF(K654&gt;Auswahlhilfe!$C$7,TRUE,FALSE)</f>
        <v>1</v>
      </c>
      <c r="AB654" t="b">
        <f>IF(Auswahlhilfe!$C$17=F654,TRUE,FALSE)</f>
        <v>1</v>
      </c>
      <c r="AC654" t="b">
        <f>IFERROR(IF(FIND("P2",PGOptionList!D654)&gt;0,TRUE),FALSE)</f>
        <v>0</v>
      </c>
      <c r="AD654" t="b">
        <f>IFERROR(IF(FIND("P1",PGOptionList!D654)&gt;0,TRUE),FALSE)</f>
        <v>1</v>
      </c>
      <c r="AE654" t="b">
        <f>IFERROR(IF(FIND("P0",PGOptionList!D654)&gt;0,TRUE),FALSE)</f>
        <v>0</v>
      </c>
      <c r="AF654" t="b">
        <f>IF(AND(Z654,AA654,AB654,AC654,IF(C654=Auswahlhilfe!$L$7,TRUE,FALSE)),D654,FALSE)</f>
        <v>0</v>
      </c>
      <c r="AG654" t="b">
        <f>IF(AND(Z654,AA654,AB654,AD654,IF(C654=Auswahlhilfe!$L$17,TRUE,FALSE)),D654,FALSE)</f>
        <v>0</v>
      </c>
      <c r="AH654" t="b">
        <f>IF(AND(Z654,AA654,AB654,AE654,IF(C654=Auswahlhilfe!$L$17,TRUE,FALSE)),D654,FALSE)</f>
        <v>0</v>
      </c>
      <c r="AI654" t="s">
        <v>4818</v>
      </c>
      <c r="AJ654" s="90" t="str">
        <f t="shared" si="32"/>
        <v>https://shop.oxni.ch/de/shop/motoren/planetengetriebe/tb-220-080-s2-p1</v>
      </c>
    </row>
    <row r="655" spans="2:36" x14ac:dyDescent="0.2">
      <c r="B655" s="78" t="str">
        <f t="shared" si="30"/>
        <v/>
      </c>
      <c r="C655" s="19" t="s">
        <v>54</v>
      </c>
      <c r="D655" s="19" t="s">
        <v>956</v>
      </c>
      <c r="E655" s="19">
        <v>180</v>
      </c>
      <c r="F655" s="19" t="s">
        <v>55</v>
      </c>
      <c r="G655" s="19">
        <v>80</v>
      </c>
      <c r="H655" s="19">
        <v>7</v>
      </c>
      <c r="I655" s="19">
        <v>225</v>
      </c>
      <c r="J655" s="19">
        <v>94</v>
      </c>
      <c r="K655" s="19">
        <v>1600</v>
      </c>
      <c r="L655" s="19">
        <v>4800</v>
      </c>
      <c r="M655" s="19" t="s">
        <v>101</v>
      </c>
      <c r="N655" s="19">
        <v>2000</v>
      </c>
      <c r="O655" s="19">
        <v>4000</v>
      </c>
      <c r="P655" s="19">
        <v>50000</v>
      </c>
      <c r="Q655" s="19" t="s">
        <v>57</v>
      </c>
      <c r="R655" s="19">
        <v>25000</v>
      </c>
      <c r="S655" s="19">
        <v>20000</v>
      </c>
      <c r="T655" s="19">
        <v>22.51</v>
      </c>
      <c r="U655" s="19">
        <v>63.5</v>
      </c>
      <c r="V655" s="19">
        <v>0.24</v>
      </c>
      <c r="W655" s="19">
        <v>70</v>
      </c>
      <c r="X655" s="93">
        <v>3216</v>
      </c>
      <c r="Y655">
        <f t="shared" si="31"/>
        <v>25</v>
      </c>
      <c r="Z655" t="b">
        <f>IF(N655/G655&gt;=Auswahlhilfe!$C$8,TRUE,FALSE)</f>
        <v>1</v>
      </c>
      <c r="AA655" t="b">
        <f>IF(K655&gt;Auswahlhilfe!$C$7,TRUE,FALSE)</f>
        <v>1</v>
      </c>
      <c r="AB655" t="b">
        <f>IF(Auswahlhilfe!$C$17=F655,TRUE,FALSE)</f>
        <v>0</v>
      </c>
      <c r="AC655" t="b">
        <f>IFERROR(IF(FIND("P2",PGOptionList!D655)&gt;0,TRUE),FALSE)</f>
        <v>1</v>
      </c>
      <c r="AD655" t="b">
        <f>IFERROR(IF(FIND("P1",PGOptionList!D655)&gt;0,TRUE),FALSE)</f>
        <v>0</v>
      </c>
      <c r="AE655" t="b">
        <f>IFERROR(IF(FIND("P0",PGOptionList!D655)&gt;0,TRUE),FALSE)</f>
        <v>0</v>
      </c>
      <c r="AF655" t="b">
        <f>IF(AND(Z655,AA655,AB655,AC655,IF(C655=Auswahlhilfe!$L$7,TRUE,FALSE)),D655,FALSE)</f>
        <v>0</v>
      </c>
      <c r="AG655" t="b">
        <f>IF(AND(Z655,AA655,AB655,AD655,IF(C655=Auswahlhilfe!$L$17,TRUE,FALSE)),D655,FALSE)</f>
        <v>0</v>
      </c>
      <c r="AH655" t="b">
        <f>IF(AND(Z655,AA655,AB655,AE655,IF(C655=Auswahlhilfe!$L$17,TRUE,FALSE)),D655,FALSE)</f>
        <v>0</v>
      </c>
      <c r="AI655" t="s">
        <v>4817</v>
      </c>
      <c r="AJ655" s="90" t="str">
        <f t="shared" si="32"/>
        <v>mailto:info@oxni.ch?subject=Anfrage TB-220-080-S1-P2</v>
      </c>
    </row>
    <row r="656" spans="2:36" x14ac:dyDescent="0.2">
      <c r="B656" s="78" t="str">
        <f t="shared" si="30"/>
        <v/>
      </c>
      <c r="C656" s="19" t="s">
        <v>54</v>
      </c>
      <c r="D656" s="19" t="s">
        <v>957</v>
      </c>
      <c r="E656" s="19">
        <v>180</v>
      </c>
      <c r="F656" s="19" t="s">
        <v>58</v>
      </c>
      <c r="G656" s="19">
        <v>80</v>
      </c>
      <c r="H656" s="19">
        <v>7</v>
      </c>
      <c r="I656" s="19">
        <v>225</v>
      </c>
      <c r="J656" s="19">
        <v>94</v>
      </c>
      <c r="K656" s="19">
        <v>1600</v>
      </c>
      <c r="L656" s="19">
        <v>4800</v>
      </c>
      <c r="M656" s="19" t="s">
        <v>101</v>
      </c>
      <c r="N656" s="19">
        <v>2000</v>
      </c>
      <c r="O656" s="19">
        <v>4000</v>
      </c>
      <c r="P656" s="19">
        <v>50000</v>
      </c>
      <c r="Q656" s="19" t="s">
        <v>57</v>
      </c>
      <c r="R656" s="19">
        <v>25000</v>
      </c>
      <c r="S656" s="19">
        <v>20000</v>
      </c>
      <c r="T656" s="19">
        <v>22.51</v>
      </c>
      <c r="U656" s="19">
        <v>63.5</v>
      </c>
      <c r="V656" s="19">
        <v>0.24</v>
      </c>
      <c r="W656" s="19">
        <v>70</v>
      </c>
      <c r="X656" s="93">
        <v>3216</v>
      </c>
      <c r="Y656">
        <f t="shared" si="31"/>
        <v>25</v>
      </c>
      <c r="Z656" t="b">
        <f>IF(N656/G656&gt;=Auswahlhilfe!$C$8,TRUE,FALSE)</f>
        <v>1</v>
      </c>
      <c r="AA656" t="b">
        <f>IF(K656&gt;Auswahlhilfe!$C$7,TRUE,FALSE)</f>
        <v>1</v>
      </c>
      <c r="AB656" t="b">
        <f>IF(Auswahlhilfe!$C$17=F656,TRUE,FALSE)</f>
        <v>1</v>
      </c>
      <c r="AC656" t="b">
        <f>IFERROR(IF(FIND("P2",PGOptionList!D656)&gt;0,TRUE),FALSE)</f>
        <v>1</v>
      </c>
      <c r="AD656" t="b">
        <f>IFERROR(IF(FIND("P1",PGOptionList!D656)&gt;0,TRUE),FALSE)</f>
        <v>0</v>
      </c>
      <c r="AE656" t="b">
        <f>IFERROR(IF(FIND("P0",PGOptionList!D656)&gt;0,TRUE),FALSE)</f>
        <v>0</v>
      </c>
      <c r="AF656" t="b">
        <f>IF(AND(Z656,AA656,AB656,AC656,IF(C656=Auswahlhilfe!$L$7,TRUE,FALSE)),D656,FALSE)</f>
        <v>0</v>
      </c>
      <c r="AG656" t="b">
        <f>IF(AND(Z656,AA656,AB656,AD656,IF(C656=Auswahlhilfe!$L$17,TRUE,FALSE)),D656,FALSE)</f>
        <v>0</v>
      </c>
      <c r="AH656" t="b">
        <f>IF(AND(Z656,AA656,AB656,AE656,IF(C656=Auswahlhilfe!$L$17,TRUE,FALSE)),D656,FALSE)</f>
        <v>0</v>
      </c>
      <c r="AI656" t="s">
        <v>4818</v>
      </c>
      <c r="AJ656" s="90" t="str">
        <f t="shared" si="32"/>
        <v>https://shop.oxni.ch/de/shop/motoren/planetengetriebe/tb-220-080-s2-p2</v>
      </c>
    </row>
    <row r="657" spans="2:36" x14ac:dyDescent="0.2">
      <c r="B657" s="78" t="str">
        <f t="shared" si="30"/>
        <v/>
      </c>
      <c r="C657" s="19" t="s">
        <v>54</v>
      </c>
      <c r="D657" s="19" t="s">
        <v>958</v>
      </c>
      <c r="E657" s="19">
        <v>180</v>
      </c>
      <c r="F657" s="19" t="s">
        <v>55</v>
      </c>
      <c r="G657" s="19">
        <v>70</v>
      </c>
      <c r="H657" s="19">
        <v>3</v>
      </c>
      <c r="I657" s="19">
        <v>225</v>
      </c>
      <c r="J657" s="19">
        <v>94</v>
      </c>
      <c r="K657" s="19">
        <v>1810</v>
      </c>
      <c r="L657" s="19">
        <v>5430</v>
      </c>
      <c r="M657" s="19" t="s">
        <v>100</v>
      </c>
      <c r="N657" s="19">
        <v>2000</v>
      </c>
      <c r="O657" s="19">
        <v>4000</v>
      </c>
      <c r="P657" s="19">
        <v>50000</v>
      </c>
      <c r="Q657" s="19" t="s">
        <v>57</v>
      </c>
      <c r="R657" s="19">
        <v>25000</v>
      </c>
      <c r="S657" s="19">
        <v>20000</v>
      </c>
      <c r="T657" s="19">
        <v>22.51</v>
      </c>
      <c r="U657" s="19">
        <v>63.5</v>
      </c>
      <c r="V657" s="19">
        <v>0.24</v>
      </c>
      <c r="W657" s="19">
        <v>70</v>
      </c>
      <c r="X657" s="93"/>
      <c r="Y657">
        <f t="shared" si="31"/>
        <v>28.571428571428573</v>
      </c>
      <c r="Z657" t="b">
        <f>IF(N657/G657&gt;=Auswahlhilfe!$C$8,TRUE,FALSE)</f>
        <v>1</v>
      </c>
      <c r="AA657" t="b">
        <f>IF(K657&gt;Auswahlhilfe!$C$7,TRUE,FALSE)</f>
        <v>1</v>
      </c>
      <c r="AB657" t="b">
        <f>IF(Auswahlhilfe!$C$17=F657,TRUE,FALSE)</f>
        <v>0</v>
      </c>
      <c r="AC657" t="b">
        <f>IFERROR(IF(FIND("P2",PGOptionList!D657)&gt;0,TRUE),FALSE)</f>
        <v>0</v>
      </c>
      <c r="AD657" t="b">
        <f>IFERROR(IF(FIND("P1",PGOptionList!D657)&gt;0,TRUE),FALSE)</f>
        <v>0</v>
      </c>
      <c r="AE657" t="b">
        <f>IFERROR(IF(FIND("P0",PGOptionList!D657)&gt;0,TRUE),FALSE)</f>
        <v>1</v>
      </c>
      <c r="AF657" t="b">
        <f>IF(AND(Z657,AA657,AB657,AC657,IF(C657=Auswahlhilfe!$L$7,TRUE,FALSE)),D657,FALSE)</f>
        <v>0</v>
      </c>
      <c r="AG657" t="b">
        <f>IF(AND(Z657,AA657,AB657,AD657,IF(C657=Auswahlhilfe!$L$17,TRUE,FALSE)),D657,FALSE)</f>
        <v>0</v>
      </c>
      <c r="AH657" t="b">
        <f>IF(AND(Z657,AA657,AB657,AE657,IF(C657=Auswahlhilfe!$L$17,TRUE,FALSE)),D657,FALSE)</f>
        <v>0</v>
      </c>
      <c r="AI657" t="s">
        <v>4817</v>
      </c>
      <c r="AJ657" s="90" t="str">
        <f t="shared" si="32"/>
        <v>mailto:info@oxni.ch?subject=Anfrage TB-220-070-S1-P0</v>
      </c>
    </row>
    <row r="658" spans="2:36" x14ac:dyDescent="0.2">
      <c r="B658" s="78" t="str">
        <f t="shared" si="30"/>
        <v/>
      </c>
      <c r="C658" s="19" t="s">
        <v>54</v>
      </c>
      <c r="D658" s="19" t="s">
        <v>959</v>
      </c>
      <c r="E658" s="19">
        <v>180</v>
      </c>
      <c r="F658" s="19" t="s">
        <v>58</v>
      </c>
      <c r="G658" s="19">
        <v>70</v>
      </c>
      <c r="H658" s="19">
        <v>3</v>
      </c>
      <c r="I658" s="19">
        <v>225</v>
      </c>
      <c r="J658" s="19">
        <v>94</v>
      </c>
      <c r="K658" s="19">
        <v>1810</v>
      </c>
      <c r="L658" s="19">
        <v>5430</v>
      </c>
      <c r="M658" s="19" t="s">
        <v>100</v>
      </c>
      <c r="N658" s="19">
        <v>2000</v>
      </c>
      <c r="O658" s="19">
        <v>4000</v>
      </c>
      <c r="P658" s="19">
        <v>50000</v>
      </c>
      <c r="Q658" s="19" t="s">
        <v>57</v>
      </c>
      <c r="R658" s="19">
        <v>25000</v>
      </c>
      <c r="S658" s="19">
        <v>20000</v>
      </c>
      <c r="T658" s="19">
        <v>22.51</v>
      </c>
      <c r="U658" s="19">
        <v>63.5</v>
      </c>
      <c r="V658" s="19">
        <v>0.24</v>
      </c>
      <c r="W658" s="19">
        <v>70</v>
      </c>
      <c r="X658" s="93"/>
      <c r="Y658">
        <f t="shared" si="31"/>
        <v>28.571428571428573</v>
      </c>
      <c r="Z658" t="b">
        <f>IF(N658/G658&gt;=Auswahlhilfe!$C$8,TRUE,FALSE)</f>
        <v>1</v>
      </c>
      <c r="AA658" t="b">
        <f>IF(K658&gt;Auswahlhilfe!$C$7,TRUE,FALSE)</f>
        <v>1</v>
      </c>
      <c r="AB658" t="b">
        <f>IF(Auswahlhilfe!$C$17=F658,TRUE,FALSE)</f>
        <v>1</v>
      </c>
      <c r="AC658" t="b">
        <f>IFERROR(IF(FIND("P2",PGOptionList!D658)&gt;0,TRUE),FALSE)</f>
        <v>0</v>
      </c>
      <c r="AD658" t="b">
        <f>IFERROR(IF(FIND("P1",PGOptionList!D658)&gt;0,TRUE),FALSE)</f>
        <v>0</v>
      </c>
      <c r="AE658" t="b">
        <f>IFERROR(IF(FIND("P0",PGOptionList!D658)&gt;0,TRUE),FALSE)</f>
        <v>1</v>
      </c>
      <c r="AF658" t="b">
        <f>IF(AND(Z658,AA658,AB658,AC658,IF(C658=Auswahlhilfe!$L$7,TRUE,FALSE)),D658,FALSE)</f>
        <v>0</v>
      </c>
      <c r="AG658" t="b">
        <f>IF(AND(Z658,AA658,AB658,AD658,IF(C658=Auswahlhilfe!$L$17,TRUE,FALSE)),D658,FALSE)</f>
        <v>0</v>
      </c>
      <c r="AH658" t="b">
        <f>IF(AND(Z658,AA658,AB658,AE658,IF(C658=Auswahlhilfe!$L$17,TRUE,FALSE)),D658,FALSE)</f>
        <v>0</v>
      </c>
      <c r="AI658" t="s">
        <v>4817</v>
      </c>
      <c r="AJ658" s="90" t="str">
        <f t="shared" si="32"/>
        <v>mailto:info@oxni.ch?subject=Anfrage TB-220-070-S2-P0</v>
      </c>
    </row>
    <row r="659" spans="2:36" x14ac:dyDescent="0.2">
      <c r="B659" s="78" t="str">
        <f t="shared" si="30"/>
        <v/>
      </c>
      <c r="C659" s="19" t="s">
        <v>54</v>
      </c>
      <c r="D659" s="19" t="s">
        <v>960</v>
      </c>
      <c r="E659" s="19">
        <v>180</v>
      </c>
      <c r="F659" s="19" t="s">
        <v>55</v>
      </c>
      <c r="G659" s="19">
        <v>70</v>
      </c>
      <c r="H659" s="19">
        <v>5</v>
      </c>
      <c r="I659" s="19">
        <v>225</v>
      </c>
      <c r="J659" s="19">
        <v>94</v>
      </c>
      <c r="K659" s="19">
        <v>1810</v>
      </c>
      <c r="L659" s="19">
        <v>5430</v>
      </c>
      <c r="M659" s="19" t="s">
        <v>100</v>
      </c>
      <c r="N659" s="19">
        <v>2000</v>
      </c>
      <c r="O659" s="19">
        <v>4000</v>
      </c>
      <c r="P659" s="19">
        <v>50000</v>
      </c>
      <c r="Q659" s="19" t="s">
        <v>57</v>
      </c>
      <c r="R659" s="19">
        <v>25000</v>
      </c>
      <c r="S659" s="19">
        <v>20000</v>
      </c>
      <c r="T659" s="19">
        <v>22.51</v>
      </c>
      <c r="U659" s="19">
        <v>63.5</v>
      </c>
      <c r="V659" s="19">
        <v>0.24</v>
      </c>
      <c r="W659" s="19">
        <v>70</v>
      </c>
      <c r="X659" s="93">
        <v>3615</v>
      </c>
      <c r="Y659">
        <f t="shared" si="31"/>
        <v>28.571428571428573</v>
      </c>
      <c r="Z659" t="b">
        <f>IF(N659/G659&gt;=Auswahlhilfe!$C$8,TRUE,FALSE)</f>
        <v>1</v>
      </c>
      <c r="AA659" t="b">
        <f>IF(K659&gt;Auswahlhilfe!$C$7,TRUE,FALSE)</f>
        <v>1</v>
      </c>
      <c r="AB659" t="b">
        <f>IF(Auswahlhilfe!$C$17=F659,TRUE,FALSE)</f>
        <v>0</v>
      </c>
      <c r="AC659" t="b">
        <f>IFERROR(IF(FIND("P2",PGOptionList!D659)&gt;0,TRUE),FALSE)</f>
        <v>0</v>
      </c>
      <c r="AD659" t="b">
        <f>IFERROR(IF(FIND("P1",PGOptionList!D659)&gt;0,TRUE),FALSE)</f>
        <v>1</v>
      </c>
      <c r="AE659" t="b">
        <f>IFERROR(IF(FIND("P0",PGOptionList!D659)&gt;0,TRUE),FALSE)</f>
        <v>0</v>
      </c>
      <c r="AF659" t="b">
        <f>IF(AND(Z659,AA659,AB659,AC659,IF(C659=Auswahlhilfe!$L$7,TRUE,FALSE)),D659,FALSE)</f>
        <v>0</v>
      </c>
      <c r="AG659" t="b">
        <f>IF(AND(Z659,AA659,AB659,AD659,IF(C659=Auswahlhilfe!$L$17,TRUE,FALSE)),D659,FALSE)</f>
        <v>0</v>
      </c>
      <c r="AH659" t="b">
        <f>IF(AND(Z659,AA659,AB659,AE659,IF(C659=Auswahlhilfe!$L$17,TRUE,FALSE)),D659,FALSE)</f>
        <v>0</v>
      </c>
      <c r="AI659" t="s">
        <v>4817</v>
      </c>
      <c r="AJ659" s="90" t="str">
        <f t="shared" si="32"/>
        <v>mailto:info@oxni.ch?subject=Anfrage TB-220-070-S1-P1</v>
      </c>
    </row>
    <row r="660" spans="2:36" x14ac:dyDescent="0.2">
      <c r="B660" s="78" t="str">
        <f t="shared" si="30"/>
        <v/>
      </c>
      <c r="C660" s="19" t="s">
        <v>54</v>
      </c>
      <c r="D660" s="19" t="s">
        <v>961</v>
      </c>
      <c r="E660" s="19">
        <v>180</v>
      </c>
      <c r="F660" s="19" t="s">
        <v>58</v>
      </c>
      <c r="G660" s="19">
        <v>70</v>
      </c>
      <c r="H660" s="19">
        <v>5</v>
      </c>
      <c r="I660" s="19">
        <v>225</v>
      </c>
      <c r="J660" s="19">
        <v>94</v>
      </c>
      <c r="K660" s="19">
        <v>1810</v>
      </c>
      <c r="L660" s="19">
        <v>5430</v>
      </c>
      <c r="M660" s="19" t="s">
        <v>100</v>
      </c>
      <c r="N660" s="19">
        <v>2000</v>
      </c>
      <c r="O660" s="19">
        <v>4000</v>
      </c>
      <c r="P660" s="19">
        <v>50000</v>
      </c>
      <c r="Q660" s="19" t="s">
        <v>57</v>
      </c>
      <c r="R660" s="19">
        <v>25000</v>
      </c>
      <c r="S660" s="19">
        <v>20000</v>
      </c>
      <c r="T660" s="19">
        <v>22.51</v>
      </c>
      <c r="U660" s="19">
        <v>63.5</v>
      </c>
      <c r="V660" s="19">
        <v>0.24</v>
      </c>
      <c r="W660" s="19">
        <v>70</v>
      </c>
      <c r="X660" s="93">
        <v>3615</v>
      </c>
      <c r="Y660">
        <f t="shared" si="31"/>
        <v>28.571428571428573</v>
      </c>
      <c r="Z660" t="b">
        <f>IF(N660/G660&gt;=Auswahlhilfe!$C$8,TRUE,FALSE)</f>
        <v>1</v>
      </c>
      <c r="AA660" t="b">
        <f>IF(K660&gt;Auswahlhilfe!$C$7,TRUE,FALSE)</f>
        <v>1</v>
      </c>
      <c r="AB660" t="b">
        <f>IF(Auswahlhilfe!$C$17=F660,TRUE,FALSE)</f>
        <v>1</v>
      </c>
      <c r="AC660" t="b">
        <f>IFERROR(IF(FIND("P2",PGOptionList!D660)&gt;0,TRUE),FALSE)</f>
        <v>0</v>
      </c>
      <c r="AD660" t="b">
        <f>IFERROR(IF(FIND("P1",PGOptionList!D660)&gt;0,TRUE),FALSE)</f>
        <v>1</v>
      </c>
      <c r="AE660" t="b">
        <f>IFERROR(IF(FIND("P0",PGOptionList!D660)&gt;0,TRUE),FALSE)</f>
        <v>0</v>
      </c>
      <c r="AF660" t="b">
        <f>IF(AND(Z660,AA660,AB660,AC660,IF(C660=Auswahlhilfe!$L$7,TRUE,FALSE)),D660,FALSE)</f>
        <v>0</v>
      </c>
      <c r="AG660" t="b">
        <f>IF(AND(Z660,AA660,AB660,AD660,IF(C660=Auswahlhilfe!$L$17,TRUE,FALSE)),D660,FALSE)</f>
        <v>0</v>
      </c>
      <c r="AH660" t="b">
        <f>IF(AND(Z660,AA660,AB660,AE660,IF(C660=Auswahlhilfe!$L$17,TRUE,FALSE)),D660,FALSE)</f>
        <v>0</v>
      </c>
      <c r="AI660" t="s">
        <v>4818</v>
      </c>
      <c r="AJ660" s="90" t="str">
        <f t="shared" si="32"/>
        <v>https://shop.oxni.ch/de/shop/motoren/planetengetriebe/tb-220-070-s2-p1</v>
      </c>
    </row>
    <row r="661" spans="2:36" x14ac:dyDescent="0.2">
      <c r="B661" s="78" t="str">
        <f t="shared" si="30"/>
        <v/>
      </c>
      <c r="C661" s="19" t="s">
        <v>54</v>
      </c>
      <c r="D661" s="19" t="s">
        <v>962</v>
      </c>
      <c r="E661" s="19">
        <v>180</v>
      </c>
      <c r="F661" s="19" t="s">
        <v>55</v>
      </c>
      <c r="G661" s="19">
        <v>70</v>
      </c>
      <c r="H661" s="19">
        <v>7</v>
      </c>
      <c r="I661" s="19">
        <v>225</v>
      </c>
      <c r="J661" s="19">
        <v>94</v>
      </c>
      <c r="K661" s="19">
        <v>1810</v>
      </c>
      <c r="L661" s="19">
        <v>5430</v>
      </c>
      <c r="M661" s="19" t="s">
        <v>100</v>
      </c>
      <c r="N661" s="19">
        <v>2000</v>
      </c>
      <c r="O661" s="19">
        <v>4000</v>
      </c>
      <c r="P661" s="19">
        <v>50000</v>
      </c>
      <c r="Q661" s="19" t="s">
        <v>57</v>
      </c>
      <c r="R661" s="19">
        <v>25000</v>
      </c>
      <c r="S661" s="19">
        <v>20000</v>
      </c>
      <c r="T661" s="19">
        <v>22.51</v>
      </c>
      <c r="U661" s="19">
        <v>63.5</v>
      </c>
      <c r="V661" s="19">
        <v>0.24</v>
      </c>
      <c r="W661" s="19">
        <v>70</v>
      </c>
      <c r="X661" s="93">
        <v>3216</v>
      </c>
      <c r="Y661">
        <f t="shared" si="31"/>
        <v>28.571428571428573</v>
      </c>
      <c r="Z661" t="b">
        <f>IF(N661/G661&gt;=Auswahlhilfe!$C$8,TRUE,FALSE)</f>
        <v>1</v>
      </c>
      <c r="AA661" t="b">
        <f>IF(K661&gt;Auswahlhilfe!$C$7,TRUE,FALSE)</f>
        <v>1</v>
      </c>
      <c r="AB661" t="b">
        <f>IF(Auswahlhilfe!$C$17=F661,TRUE,FALSE)</f>
        <v>0</v>
      </c>
      <c r="AC661" t="b">
        <f>IFERROR(IF(FIND("P2",PGOptionList!D661)&gt;0,TRUE),FALSE)</f>
        <v>1</v>
      </c>
      <c r="AD661" t="b">
        <f>IFERROR(IF(FIND("P1",PGOptionList!D661)&gt;0,TRUE),FALSE)</f>
        <v>0</v>
      </c>
      <c r="AE661" t="b">
        <f>IFERROR(IF(FIND("P0",PGOptionList!D661)&gt;0,TRUE),FALSE)</f>
        <v>0</v>
      </c>
      <c r="AF661" t="b">
        <f>IF(AND(Z661,AA661,AB661,AC661,IF(C661=Auswahlhilfe!$L$7,TRUE,FALSE)),D661,FALSE)</f>
        <v>0</v>
      </c>
      <c r="AG661" t="b">
        <f>IF(AND(Z661,AA661,AB661,AD661,IF(C661=Auswahlhilfe!$L$17,TRUE,FALSE)),D661,FALSE)</f>
        <v>0</v>
      </c>
      <c r="AH661" t="b">
        <f>IF(AND(Z661,AA661,AB661,AE661,IF(C661=Auswahlhilfe!$L$17,TRUE,FALSE)),D661,FALSE)</f>
        <v>0</v>
      </c>
      <c r="AI661" t="s">
        <v>4817</v>
      </c>
      <c r="AJ661" s="90" t="str">
        <f t="shared" si="32"/>
        <v>mailto:info@oxni.ch?subject=Anfrage TB-220-070-S1-P2</v>
      </c>
    </row>
    <row r="662" spans="2:36" x14ac:dyDescent="0.2">
      <c r="B662" s="78" t="str">
        <f t="shared" si="30"/>
        <v/>
      </c>
      <c r="C662" s="19" t="s">
        <v>54</v>
      </c>
      <c r="D662" s="19" t="s">
        <v>963</v>
      </c>
      <c r="E662" s="19">
        <v>180</v>
      </c>
      <c r="F662" s="19" t="s">
        <v>58</v>
      </c>
      <c r="G662" s="19">
        <v>70</v>
      </c>
      <c r="H662" s="19">
        <v>7</v>
      </c>
      <c r="I662" s="19">
        <v>225</v>
      </c>
      <c r="J662" s="19">
        <v>94</v>
      </c>
      <c r="K662" s="19">
        <v>1810</v>
      </c>
      <c r="L662" s="19">
        <v>5430</v>
      </c>
      <c r="M662" s="19" t="s">
        <v>100</v>
      </c>
      <c r="N662" s="19">
        <v>2000</v>
      </c>
      <c r="O662" s="19">
        <v>4000</v>
      </c>
      <c r="P662" s="19">
        <v>50000</v>
      </c>
      <c r="Q662" s="19" t="s">
        <v>57</v>
      </c>
      <c r="R662" s="19">
        <v>25000</v>
      </c>
      <c r="S662" s="19">
        <v>20000</v>
      </c>
      <c r="T662" s="19">
        <v>22.51</v>
      </c>
      <c r="U662" s="19">
        <v>63.5</v>
      </c>
      <c r="V662" s="19">
        <v>0.24</v>
      </c>
      <c r="W662" s="19">
        <v>70</v>
      </c>
      <c r="X662" s="93">
        <v>3216</v>
      </c>
      <c r="Y662">
        <f t="shared" si="31"/>
        <v>28.571428571428573</v>
      </c>
      <c r="Z662" t="b">
        <f>IF(N662/G662&gt;=Auswahlhilfe!$C$8,TRUE,FALSE)</f>
        <v>1</v>
      </c>
      <c r="AA662" t="b">
        <f>IF(K662&gt;Auswahlhilfe!$C$7,TRUE,FALSE)</f>
        <v>1</v>
      </c>
      <c r="AB662" t="b">
        <f>IF(Auswahlhilfe!$C$17=F662,TRUE,FALSE)</f>
        <v>1</v>
      </c>
      <c r="AC662" t="b">
        <f>IFERROR(IF(FIND("P2",PGOptionList!D662)&gt;0,TRUE),FALSE)</f>
        <v>1</v>
      </c>
      <c r="AD662" t="b">
        <f>IFERROR(IF(FIND("P1",PGOptionList!D662)&gt;0,TRUE),FALSE)</f>
        <v>0</v>
      </c>
      <c r="AE662" t="b">
        <f>IFERROR(IF(FIND("P0",PGOptionList!D662)&gt;0,TRUE),FALSE)</f>
        <v>0</v>
      </c>
      <c r="AF662" t="b">
        <f>IF(AND(Z662,AA662,AB662,AC662,IF(C662=Auswahlhilfe!$L$7,TRUE,FALSE)),D662,FALSE)</f>
        <v>0</v>
      </c>
      <c r="AG662" t="b">
        <f>IF(AND(Z662,AA662,AB662,AD662,IF(C662=Auswahlhilfe!$L$17,TRUE,FALSE)),D662,FALSE)</f>
        <v>0</v>
      </c>
      <c r="AH662" t="b">
        <f>IF(AND(Z662,AA662,AB662,AE662,IF(C662=Auswahlhilfe!$L$17,TRUE,FALSE)),D662,FALSE)</f>
        <v>0</v>
      </c>
      <c r="AI662" t="s">
        <v>4818</v>
      </c>
      <c r="AJ662" s="90" t="str">
        <f t="shared" si="32"/>
        <v>https://shop.oxni.ch/de/shop/motoren/planetengetriebe/tb-220-070-s2-p2</v>
      </c>
    </row>
    <row r="663" spans="2:36" x14ac:dyDescent="0.2">
      <c r="B663" s="78" t="str">
        <f t="shared" si="30"/>
        <v/>
      </c>
      <c r="C663" s="19" t="s">
        <v>54</v>
      </c>
      <c r="D663" s="19" t="s">
        <v>964</v>
      </c>
      <c r="E663" s="19">
        <v>180</v>
      </c>
      <c r="F663" s="19" t="s">
        <v>55</v>
      </c>
      <c r="G663" s="19">
        <v>60</v>
      </c>
      <c r="H663" s="19">
        <v>3</v>
      </c>
      <c r="I663" s="19">
        <v>225</v>
      </c>
      <c r="J663" s="19">
        <v>94</v>
      </c>
      <c r="K663" s="19">
        <v>1900</v>
      </c>
      <c r="L663" s="19">
        <v>5700</v>
      </c>
      <c r="M663" s="19" t="s">
        <v>99</v>
      </c>
      <c r="N663" s="19">
        <v>2000</v>
      </c>
      <c r="O663" s="19">
        <v>4000</v>
      </c>
      <c r="P663" s="19">
        <v>50000</v>
      </c>
      <c r="Q663" s="19" t="s">
        <v>57</v>
      </c>
      <c r="R663" s="19">
        <v>25000</v>
      </c>
      <c r="S663" s="19">
        <v>20000</v>
      </c>
      <c r="T663" s="19">
        <v>22.51</v>
      </c>
      <c r="U663" s="19">
        <v>63.5</v>
      </c>
      <c r="V663" s="19">
        <v>0.24</v>
      </c>
      <c r="W663" s="19">
        <v>70</v>
      </c>
      <c r="X663" s="93"/>
      <c r="Y663">
        <f t="shared" si="31"/>
        <v>33.333333333333336</v>
      </c>
      <c r="Z663" t="b">
        <f>IF(N663/G663&gt;=Auswahlhilfe!$C$8,TRUE,FALSE)</f>
        <v>1</v>
      </c>
      <c r="AA663" t="b">
        <f>IF(K663&gt;Auswahlhilfe!$C$7,TRUE,FALSE)</f>
        <v>1</v>
      </c>
      <c r="AB663" t="b">
        <f>IF(Auswahlhilfe!$C$17=F663,TRUE,FALSE)</f>
        <v>0</v>
      </c>
      <c r="AC663" t="b">
        <f>IFERROR(IF(FIND("P2",PGOptionList!D663)&gt;0,TRUE),FALSE)</f>
        <v>0</v>
      </c>
      <c r="AD663" t="b">
        <f>IFERROR(IF(FIND("P1",PGOptionList!D663)&gt;0,TRUE),FALSE)</f>
        <v>0</v>
      </c>
      <c r="AE663" t="b">
        <f>IFERROR(IF(FIND("P0",PGOptionList!D663)&gt;0,TRUE),FALSE)</f>
        <v>1</v>
      </c>
      <c r="AF663" t="b">
        <f>IF(AND(Z663,AA663,AB663,AC663,IF(C663=Auswahlhilfe!$L$7,TRUE,FALSE)),D663,FALSE)</f>
        <v>0</v>
      </c>
      <c r="AG663" t="b">
        <f>IF(AND(Z663,AA663,AB663,AD663,IF(C663=Auswahlhilfe!$L$17,TRUE,FALSE)),D663,FALSE)</f>
        <v>0</v>
      </c>
      <c r="AH663" t="b">
        <f>IF(AND(Z663,AA663,AB663,AE663,IF(C663=Auswahlhilfe!$L$17,TRUE,FALSE)),D663,FALSE)</f>
        <v>0</v>
      </c>
      <c r="AI663" t="s">
        <v>4817</v>
      </c>
      <c r="AJ663" s="90" t="str">
        <f t="shared" si="32"/>
        <v>mailto:info@oxni.ch?subject=Anfrage TB-220-060-S1-P0</v>
      </c>
    </row>
    <row r="664" spans="2:36" x14ac:dyDescent="0.2">
      <c r="B664" s="78" t="str">
        <f t="shared" si="30"/>
        <v/>
      </c>
      <c r="C664" s="19" t="s">
        <v>54</v>
      </c>
      <c r="D664" s="19" t="s">
        <v>965</v>
      </c>
      <c r="E664" s="19">
        <v>180</v>
      </c>
      <c r="F664" s="19" t="s">
        <v>58</v>
      </c>
      <c r="G664" s="19">
        <v>60</v>
      </c>
      <c r="H664" s="19">
        <v>3</v>
      </c>
      <c r="I664" s="19">
        <v>225</v>
      </c>
      <c r="J664" s="19">
        <v>94</v>
      </c>
      <c r="K664" s="19">
        <v>1900</v>
      </c>
      <c r="L664" s="19">
        <v>5700</v>
      </c>
      <c r="M664" s="19" t="s">
        <v>99</v>
      </c>
      <c r="N664" s="19">
        <v>2000</v>
      </c>
      <c r="O664" s="19">
        <v>4000</v>
      </c>
      <c r="P664" s="19">
        <v>50000</v>
      </c>
      <c r="Q664" s="19" t="s">
        <v>57</v>
      </c>
      <c r="R664" s="19">
        <v>25000</v>
      </c>
      <c r="S664" s="19">
        <v>20000</v>
      </c>
      <c r="T664" s="19">
        <v>22.51</v>
      </c>
      <c r="U664" s="19">
        <v>63.5</v>
      </c>
      <c r="V664" s="19">
        <v>0.24</v>
      </c>
      <c r="W664" s="19">
        <v>70</v>
      </c>
      <c r="X664" s="93"/>
      <c r="Y664">
        <f t="shared" si="31"/>
        <v>33.333333333333336</v>
      </c>
      <c r="Z664" t="b">
        <f>IF(N664/G664&gt;=Auswahlhilfe!$C$8,TRUE,FALSE)</f>
        <v>1</v>
      </c>
      <c r="AA664" t="b">
        <f>IF(K664&gt;Auswahlhilfe!$C$7,TRUE,FALSE)</f>
        <v>1</v>
      </c>
      <c r="AB664" t="b">
        <f>IF(Auswahlhilfe!$C$17=F664,TRUE,FALSE)</f>
        <v>1</v>
      </c>
      <c r="AC664" t="b">
        <f>IFERROR(IF(FIND("P2",PGOptionList!D664)&gt;0,TRUE),FALSE)</f>
        <v>0</v>
      </c>
      <c r="AD664" t="b">
        <f>IFERROR(IF(FIND("P1",PGOptionList!D664)&gt;0,TRUE),FALSE)</f>
        <v>0</v>
      </c>
      <c r="AE664" t="b">
        <f>IFERROR(IF(FIND("P0",PGOptionList!D664)&gt;0,TRUE),FALSE)</f>
        <v>1</v>
      </c>
      <c r="AF664" t="b">
        <f>IF(AND(Z664,AA664,AB664,AC664,IF(C664=Auswahlhilfe!$L$7,TRUE,FALSE)),D664,FALSE)</f>
        <v>0</v>
      </c>
      <c r="AG664" t="b">
        <f>IF(AND(Z664,AA664,AB664,AD664,IF(C664=Auswahlhilfe!$L$17,TRUE,FALSE)),D664,FALSE)</f>
        <v>0</v>
      </c>
      <c r="AH664" t="b">
        <f>IF(AND(Z664,AA664,AB664,AE664,IF(C664=Auswahlhilfe!$L$17,TRUE,FALSE)),D664,FALSE)</f>
        <v>0</v>
      </c>
      <c r="AI664" t="s">
        <v>4817</v>
      </c>
      <c r="AJ664" s="90" t="str">
        <f t="shared" si="32"/>
        <v>mailto:info@oxni.ch?subject=Anfrage TB-220-060-S2-P0</v>
      </c>
    </row>
    <row r="665" spans="2:36" x14ac:dyDescent="0.2">
      <c r="B665" s="78" t="str">
        <f t="shared" si="30"/>
        <v/>
      </c>
      <c r="C665" s="19" t="s">
        <v>54</v>
      </c>
      <c r="D665" s="19" t="s">
        <v>966</v>
      </c>
      <c r="E665" s="19">
        <v>180</v>
      </c>
      <c r="F665" s="19" t="s">
        <v>55</v>
      </c>
      <c r="G665" s="19">
        <v>60</v>
      </c>
      <c r="H665" s="19">
        <v>5</v>
      </c>
      <c r="I665" s="19">
        <v>225</v>
      </c>
      <c r="J665" s="19">
        <v>94</v>
      </c>
      <c r="K665" s="19">
        <v>1900</v>
      </c>
      <c r="L665" s="19">
        <v>5700</v>
      </c>
      <c r="M665" s="19" t="s">
        <v>99</v>
      </c>
      <c r="N665" s="19">
        <v>2000</v>
      </c>
      <c r="O665" s="19">
        <v>4000</v>
      </c>
      <c r="P665" s="19">
        <v>50000</v>
      </c>
      <c r="Q665" s="19" t="s">
        <v>57</v>
      </c>
      <c r="R665" s="19">
        <v>25000</v>
      </c>
      <c r="S665" s="19">
        <v>20000</v>
      </c>
      <c r="T665" s="19">
        <v>22.51</v>
      </c>
      <c r="U665" s="19">
        <v>63.5</v>
      </c>
      <c r="V665" s="19">
        <v>0.24</v>
      </c>
      <c r="W665" s="19">
        <v>70</v>
      </c>
      <c r="X665" s="93">
        <v>3615</v>
      </c>
      <c r="Y665">
        <f t="shared" si="31"/>
        <v>33.333333333333336</v>
      </c>
      <c r="Z665" t="b">
        <f>IF(N665/G665&gt;=Auswahlhilfe!$C$8,TRUE,FALSE)</f>
        <v>1</v>
      </c>
      <c r="AA665" t="b">
        <f>IF(K665&gt;Auswahlhilfe!$C$7,TRUE,FALSE)</f>
        <v>1</v>
      </c>
      <c r="AB665" t="b">
        <f>IF(Auswahlhilfe!$C$17=F665,TRUE,FALSE)</f>
        <v>0</v>
      </c>
      <c r="AC665" t="b">
        <f>IFERROR(IF(FIND("P2",PGOptionList!D665)&gt;0,TRUE),FALSE)</f>
        <v>0</v>
      </c>
      <c r="AD665" t="b">
        <f>IFERROR(IF(FIND("P1",PGOptionList!D665)&gt;0,TRUE),FALSE)</f>
        <v>1</v>
      </c>
      <c r="AE665" t="b">
        <f>IFERROR(IF(FIND("P0",PGOptionList!D665)&gt;0,TRUE),FALSE)</f>
        <v>0</v>
      </c>
      <c r="AF665" t="b">
        <f>IF(AND(Z665,AA665,AB665,AC665,IF(C665=Auswahlhilfe!$L$7,TRUE,FALSE)),D665,FALSE)</f>
        <v>0</v>
      </c>
      <c r="AG665" t="b">
        <f>IF(AND(Z665,AA665,AB665,AD665,IF(C665=Auswahlhilfe!$L$17,TRUE,FALSE)),D665,FALSE)</f>
        <v>0</v>
      </c>
      <c r="AH665" t="b">
        <f>IF(AND(Z665,AA665,AB665,AE665,IF(C665=Auswahlhilfe!$L$17,TRUE,FALSE)),D665,FALSE)</f>
        <v>0</v>
      </c>
      <c r="AI665" t="s">
        <v>4817</v>
      </c>
      <c r="AJ665" s="90" t="str">
        <f t="shared" si="32"/>
        <v>mailto:info@oxni.ch?subject=Anfrage TB-220-060-S1-P1</v>
      </c>
    </row>
    <row r="666" spans="2:36" x14ac:dyDescent="0.2">
      <c r="B666" s="78" t="str">
        <f t="shared" si="30"/>
        <v/>
      </c>
      <c r="C666" s="19" t="s">
        <v>54</v>
      </c>
      <c r="D666" s="19" t="s">
        <v>967</v>
      </c>
      <c r="E666" s="19">
        <v>180</v>
      </c>
      <c r="F666" s="19" t="s">
        <v>58</v>
      </c>
      <c r="G666" s="19">
        <v>60</v>
      </c>
      <c r="H666" s="19">
        <v>5</v>
      </c>
      <c r="I666" s="19">
        <v>225</v>
      </c>
      <c r="J666" s="19">
        <v>94</v>
      </c>
      <c r="K666" s="19">
        <v>1900</v>
      </c>
      <c r="L666" s="19">
        <v>5700</v>
      </c>
      <c r="M666" s="19" t="s">
        <v>99</v>
      </c>
      <c r="N666" s="19">
        <v>2000</v>
      </c>
      <c r="O666" s="19">
        <v>4000</v>
      </c>
      <c r="P666" s="19">
        <v>50000</v>
      </c>
      <c r="Q666" s="19" t="s">
        <v>57</v>
      </c>
      <c r="R666" s="19">
        <v>25000</v>
      </c>
      <c r="S666" s="19">
        <v>20000</v>
      </c>
      <c r="T666" s="19">
        <v>22.51</v>
      </c>
      <c r="U666" s="19">
        <v>63.5</v>
      </c>
      <c r="V666" s="19">
        <v>0.24</v>
      </c>
      <c r="W666" s="19">
        <v>70</v>
      </c>
      <c r="X666" s="93">
        <v>3615</v>
      </c>
      <c r="Y666">
        <f t="shared" si="31"/>
        <v>33.333333333333336</v>
      </c>
      <c r="Z666" t="b">
        <f>IF(N666/G666&gt;=Auswahlhilfe!$C$8,TRUE,FALSE)</f>
        <v>1</v>
      </c>
      <c r="AA666" t="b">
        <f>IF(K666&gt;Auswahlhilfe!$C$7,TRUE,FALSE)</f>
        <v>1</v>
      </c>
      <c r="AB666" t="b">
        <f>IF(Auswahlhilfe!$C$17=F666,TRUE,FALSE)</f>
        <v>1</v>
      </c>
      <c r="AC666" t="b">
        <f>IFERROR(IF(FIND("P2",PGOptionList!D666)&gt;0,TRUE),FALSE)</f>
        <v>0</v>
      </c>
      <c r="AD666" t="b">
        <f>IFERROR(IF(FIND("P1",PGOptionList!D666)&gt;0,TRUE),FALSE)</f>
        <v>1</v>
      </c>
      <c r="AE666" t="b">
        <f>IFERROR(IF(FIND("P0",PGOptionList!D666)&gt;0,TRUE),FALSE)</f>
        <v>0</v>
      </c>
      <c r="AF666" t="b">
        <f>IF(AND(Z666,AA666,AB666,AC666,IF(C666=Auswahlhilfe!$L$7,TRUE,FALSE)),D666,FALSE)</f>
        <v>0</v>
      </c>
      <c r="AG666" t="b">
        <f>IF(AND(Z666,AA666,AB666,AD666,IF(C666=Auswahlhilfe!$L$17,TRUE,FALSE)),D666,FALSE)</f>
        <v>0</v>
      </c>
      <c r="AH666" t="b">
        <f>IF(AND(Z666,AA666,AB666,AE666,IF(C666=Auswahlhilfe!$L$17,TRUE,FALSE)),D666,FALSE)</f>
        <v>0</v>
      </c>
      <c r="AI666" t="s">
        <v>4818</v>
      </c>
      <c r="AJ666" s="90" t="str">
        <f t="shared" si="32"/>
        <v>https://shop.oxni.ch/de/shop/motoren/planetengetriebe/tb-220-060-s2-p1</v>
      </c>
    </row>
    <row r="667" spans="2:36" x14ac:dyDescent="0.2">
      <c r="B667" s="78" t="str">
        <f t="shared" si="30"/>
        <v/>
      </c>
      <c r="C667" s="19" t="s">
        <v>54</v>
      </c>
      <c r="D667" s="19" t="s">
        <v>968</v>
      </c>
      <c r="E667" s="19">
        <v>180</v>
      </c>
      <c r="F667" s="19" t="s">
        <v>55</v>
      </c>
      <c r="G667" s="19">
        <v>60</v>
      </c>
      <c r="H667" s="19">
        <v>7</v>
      </c>
      <c r="I667" s="19">
        <v>225</v>
      </c>
      <c r="J667" s="19">
        <v>94</v>
      </c>
      <c r="K667" s="19">
        <v>1900</v>
      </c>
      <c r="L667" s="19">
        <v>5700</v>
      </c>
      <c r="M667" s="19" t="s">
        <v>99</v>
      </c>
      <c r="N667" s="19">
        <v>2000</v>
      </c>
      <c r="O667" s="19">
        <v>4000</v>
      </c>
      <c r="P667" s="19">
        <v>50000</v>
      </c>
      <c r="Q667" s="19" t="s">
        <v>57</v>
      </c>
      <c r="R667" s="19">
        <v>25000</v>
      </c>
      <c r="S667" s="19">
        <v>20000</v>
      </c>
      <c r="T667" s="19">
        <v>22.51</v>
      </c>
      <c r="U667" s="19">
        <v>63.5</v>
      </c>
      <c r="V667" s="19">
        <v>0.24</v>
      </c>
      <c r="W667" s="19">
        <v>70</v>
      </c>
      <c r="X667" s="93">
        <v>3216</v>
      </c>
      <c r="Y667">
        <f t="shared" si="31"/>
        <v>33.333333333333336</v>
      </c>
      <c r="Z667" t="b">
        <f>IF(N667/G667&gt;=Auswahlhilfe!$C$8,TRUE,FALSE)</f>
        <v>1</v>
      </c>
      <c r="AA667" t="b">
        <f>IF(K667&gt;Auswahlhilfe!$C$7,TRUE,FALSE)</f>
        <v>1</v>
      </c>
      <c r="AB667" t="b">
        <f>IF(Auswahlhilfe!$C$17=F667,TRUE,FALSE)</f>
        <v>0</v>
      </c>
      <c r="AC667" t="b">
        <f>IFERROR(IF(FIND("P2",PGOptionList!D667)&gt;0,TRUE),FALSE)</f>
        <v>1</v>
      </c>
      <c r="AD667" t="b">
        <f>IFERROR(IF(FIND("P1",PGOptionList!D667)&gt;0,TRUE),FALSE)</f>
        <v>0</v>
      </c>
      <c r="AE667" t="b">
        <f>IFERROR(IF(FIND("P0",PGOptionList!D667)&gt;0,TRUE),FALSE)</f>
        <v>0</v>
      </c>
      <c r="AF667" t="b">
        <f>IF(AND(Z667,AA667,AB667,AC667,IF(C667=Auswahlhilfe!$L$7,TRUE,FALSE)),D667,FALSE)</f>
        <v>0</v>
      </c>
      <c r="AG667" t="b">
        <f>IF(AND(Z667,AA667,AB667,AD667,IF(C667=Auswahlhilfe!$L$17,TRUE,FALSE)),D667,FALSE)</f>
        <v>0</v>
      </c>
      <c r="AH667" t="b">
        <f>IF(AND(Z667,AA667,AB667,AE667,IF(C667=Auswahlhilfe!$L$17,TRUE,FALSE)),D667,FALSE)</f>
        <v>0</v>
      </c>
      <c r="AI667" t="s">
        <v>4817</v>
      </c>
      <c r="AJ667" s="90" t="str">
        <f t="shared" si="32"/>
        <v>mailto:info@oxni.ch?subject=Anfrage TB-220-060-S1-P2</v>
      </c>
    </row>
    <row r="668" spans="2:36" x14ac:dyDescent="0.2">
      <c r="B668" s="78" t="str">
        <f t="shared" si="30"/>
        <v/>
      </c>
      <c r="C668" s="19" t="s">
        <v>54</v>
      </c>
      <c r="D668" s="19" t="s">
        <v>969</v>
      </c>
      <c r="E668" s="19">
        <v>180</v>
      </c>
      <c r="F668" s="19" t="s">
        <v>58</v>
      </c>
      <c r="G668" s="19">
        <v>60</v>
      </c>
      <c r="H668" s="19">
        <v>7</v>
      </c>
      <c r="I668" s="19">
        <v>225</v>
      </c>
      <c r="J668" s="19">
        <v>94</v>
      </c>
      <c r="K668" s="19">
        <v>1900</v>
      </c>
      <c r="L668" s="19">
        <v>5700</v>
      </c>
      <c r="M668" s="19" t="s">
        <v>99</v>
      </c>
      <c r="N668" s="19">
        <v>2000</v>
      </c>
      <c r="O668" s="19">
        <v>4000</v>
      </c>
      <c r="P668" s="19">
        <v>50000</v>
      </c>
      <c r="Q668" s="19" t="s">
        <v>57</v>
      </c>
      <c r="R668" s="19">
        <v>25000</v>
      </c>
      <c r="S668" s="19">
        <v>20000</v>
      </c>
      <c r="T668" s="19">
        <v>22.51</v>
      </c>
      <c r="U668" s="19">
        <v>63.5</v>
      </c>
      <c r="V668" s="19">
        <v>0.24</v>
      </c>
      <c r="W668" s="19">
        <v>70</v>
      </c>
      <c r="X668" s="93">
        <v>3216</v>
      </c>
      <c r="Y668">
        <f t="shared" si="31"/>
        <v>33.333333333333336</v>
      </c>
      <c r="Z668" t="b">
        <f>IF(N668/G668&gt;=Auswahlhilfe!$C$8,TRUE,FALSE)</f>
        <v>1</v>
      </c>
      <c r="AA668" t="b">
        <f>IF(K668&gt;Auswahlhilfe!$C$7,TRUE,FALSE)</f>
        <v>1</v>
      </c>
      <c r="AB668" t="b">
        <f>IF(Auswahlhilfe!$C$17=F668,TRUE,FALSE)</f>
        <v>1</v>
      </c>
      <c r="AC668" t="b">
        <f>IFERROR(IF(FIND("P2",PGOptionList!D668)&gt;0,TRUE),FALSE)</f>
        <v>1</v>
      </c>
      <c r="AD668" t="b">
        <f>IFERROR(IF(FIND("P1",PGOptionList!D668)&gt;0,TRUE),FALSE)</f>
        <v>0</v>
      </c>
      <c r="AE668" t="b">
        <f>IFERROR(IF(FIND("P0",PGOptionList!D668)&gt;0,TRUE),FALSE)</f>
        <v>0</v>
      </c>
      <c r="AF668" t="b">
        <f>IF(AND(Z668,AA668,AB668,AC668,IF(C668=Auswahlhilfe!$L$7,TRUE,FALSE)),D668,FALSE)</f>
        <v>0</v>
      </c>
      <c r="AG668" t="b">
        <f>IF(AND(Z668,AA668,AB668,AD668,IF(C668=Auswahlhilfe!$L$17,TRUE,FALSE)),D668,FALSE)</f>
        <v>0</v>
      </c>
      <c r="AH668" t="b">
        <f>IF(AND(Z668,AA668,AB668,AE668,IF(C668=Auswahlhilfe!$L$17,TRUE,FALSE)),D668,FALSE)</f>
        <v>0</v>
      </c>
      <c r="AI668" t="s">
        <v>4818</v>
      </c>
      <c r="AJ668" s="90" t="str">
        <f t="shared" si="32"/>
        <v>https://shop.oxni.ch/de/shop/motoren/planetengetriebe/tb-220-060-s2-p2</v>
      </c>
    </row>
    <row r="669" spans="2:36" x14ac:dyDescent="0.2">
      <c r="B669" s="78" t="str">
        <f t="shared" si="30"/>
        <v/>
      </c>
      <c r="C669" s="19" t="s">
        <v>54</v>
      </c>
      <c r="D669" s="19" t="s">
        <v>970</v>
      </c>
      <c r="E669" s="19">
        <v>180</v>
      </c>
      <c r="F669" s="19" t="s">
        <v>55</v>
      </c>
      <c r="G669" s="19">
        <v>50</v>
      </c>
      <c r="H669" s="19">
        <v>3</v>
      </c>
      <c r="I669" s="19">
        <v>225</v>
      </c>
      <c r="J669" s="19">
        <v>94</v>
      </c>
      <c r="K669" s="19">
        <v>2008</v>
      </c>
      <c r="L669" s="19">
        <v>6024</v>
      </c>
      <c r="M669" s="19" t="s">
        <v>98</v>
      </c>
      <c r="N669" s="19">
        <v>2000</v>
      </c>
      <c r="O669" s="19">
        <v>4000</v>
      </c>
      <c r="P669" s="19">
        <v>50000</v>
      </c>
      <c r="Q669" s="19" t="s">
        <v>57</v>
      </c>
      <c r="R669" s="19">
        <v>25000</v>
      </c>
      <c r="S669" s="19">
        <v>20000</v>
      </c>
      <c r="T669" s="19">
        <v>22.51</v>
      </c>
      <c r="U669" s="19">
        <v>63.5</v>
      </c>
      <c r="V669" s="19">
        <v>0.24</v>
      </c>
      <c r="W669" s="19">
        <v>70</v>
      </c>
      <c r="X669" s="93"/>
      <c r="Y669">
        <f t="shared" si="31"/>
        <v>40</v>
      </c>
      <c r="Z669" t="b">
        <f>IF(N669/G669&gt;=Auswahlhilfe!$C$8,TRUE,FALSE)</f>
        <v>1</v>
      </c>
      <c r="AA669" t="b">
        <f>IF(K669&gt;Auswahlhilfe!$C$7,TRUE,FALSE)</f>
        <v>1</v>
      </c>
      <c r="AB669" t="b">
        <f>IF(Auswahlhilfe!$C$17=F669,TRUE,FALSE)</f>
        <v>0</v>
      </c>
      <c r="AC669" t="b">
        <f>IFERROR(IF(FIND("P2",PGOptionList!D669)&gt;0,TRUE),FALSE)</f>
        <v>0</v>
      </c>
      <c r="AD669" t="b">
        <f>IFERROR(IF(FIND("P1",PGOptionList!D669)&gt;0,TRUE),FALSE)</f>
        <v>0</v>
      </c>
      <c r="AE669" t="b">
        <f>IFERROR(IF(FIND("P0",PGOptionList!D669)&gt;0,TRUE),FALSE)</f>
        <v>1</v>
      </c>
      <c r="AF669" t="b">
        <f>IF(AND(Z669,AA669,AB669,AC669,IF(C669=Auswahlhilfe!$L$7,TRUE,FALSE)),D669,FALSE)</f>
        <v>0</v>
      </c>
      <c r="AG669" t="b">
        <f>IF(AND(Z669,AA669,AB669,AD669,IF(C669=Auswahlhilfe!$L$17,TRUE,FALSE)),D669,FALSE)</f>
        <v>0</v>
      </c>
      <c r="AH669" t="b">
        <f>IF(AND(Z669,AA669,AB669,AE669,IF(C669=Auswahlhilfe!$L$17,TRUE,FALSE)),D669,FALSE)</f>
        <v>0</v>
      </c>
      <c r="AI669" t="s">
        <v>4817</v>
      </c>
      <c r="AJ669" s="90" t="str">
        <f t="shared" si="32"/>
        <v>mailto:info@oxni.ch?subject=Anfrage TB-220-050-S1-P0</v>
      </c>
    </row>
    <row r="670" spans="2:36" x14ac:dyDescent="0.2">
      <c r="B670" s="78" t="str">
        <f t="shared" si="30"/>
        <v/>
      </c>
      <c r="C670" s="19" t="s">
        <v>54</v>
      </c>
      <c r="D670" s="19" t="s">
        <v>971</v>
      </c>
      <c r="E670" s="19">
        <v>180</v>
      </c>
      <c r="F670" s="19" t="s">
        <v>58</v>
      </c>
      <c r="G670" s="19">
        <v>50</v>
      </c>
      <c r="H670" s="19">
        <v>3</v>
      </c>
      <c r="I670" s="19">
        <v>225</v>
      </c>
      <c r="J670" s="19">
        <v>94</v>
      </c>
      <c r="K670" s="19">
        <v>2008</v>
      </c>
      <c r="L670" s="19">
        <v>6024</v>
      </c>
      <c r="M670" s="19" t="s">
        <v>98</v>
      </c>
      <c r="N670" s="19">
        <v>2000</v>
      </c>
      <c r="O670" s="19">
        <v>4000</v>
      </c>
      <c r="P670" s="19">
        <v>50000</v>
      </c>
      <c r="Q670" s="19" t="s">
        <v>57</v>
      </c>
      <c r="R670" s="19">
        <v>25000</v>
      </c>
      <c r="S670" s="19">
        <v>20000</v>
      </c>
      <c r="T670" s="19">
        <v>22.51</v>
      </c>
      <c r="U670" s="19">
        <v>63.5</v>
      </c>
      <c r="V670" s="19">
        <v>0.24</v>
      </c>
      <c r="W670" s="19">
        <v>70</v>
      </c>
      <c r="X670" s="93"/>
      <c r="Y670">
        <f t="shared" si="31"/>
        <v>40</v>
      </c>
      <c r="Z670" t="b">
        <f>IF(N670/G670&gt;=Auswahlhilfe!$C$8,TRUE,FALSE)</f>
        <v>1</v>
      </c>
      <c r="AA670" t="b">
        <f>IF(K670&gt;Auswahlhilfe!$C$7,TRUE,FALSE)</f>
        <v>1</v>
      </c>
      <c r="AB670" t="b">
        <f>IF(Auswahlhilfe!$C$17=F670,TRUE,FALSE)</f>
        <v>1</v>
      </c>
      <c r="AC670" t="b">
        <f>IFERROR(IF(FIND("P2",PGOptionList!D670)&gt;0,TRUE),FALSE)</f>
        <v>0</v>
      </c>
      <c r="AD670" t="b">
        <f>IFERROR(IF(FIND("P1",PGOptionList!D670)&gt;0,TRUE),FALSE)</f>
        <v>0</v>
      </c>
      <c r="AE670" t="b">
        <f>IFERROR(IF(FIND("P0",PGOptionList!D670)&gt;0,TRUE),FALSE)</f>
        <v>1</v>
      </c>
      <c r="AF670" t="b">
        <f>IF(AND(Z670,AA670,AB670,AC670,IF(C670=Auswahlhilfe!$L$7,TRUE,FALSE)),D670,FALSE)</f>
        <v>0</v>
      </c>
      <c r="AG670" t="b">
        <f>IF(AND(Z670,AA670,AB670,AD670,IF(C670=Auswahlhilfe!$L$17,TRUE,FALSE)),D670,FALSE)</f>
        <v>0</v>
      </c>
      <c r="AH670" t="b">
        <f>IF(AND(Z670,AA670,AB670,AE670,IF(C670=Auswahlhilfe!$L$17,TRUE,FALSE)),D670,FALSE)</f>
        <v>0</v>
      </c>
      <c r="AI670" t="s">
        <v>4817</v>
      </c>
      <c r="AJ670" s="90" t="str">
        <f t="shared" si="32"/>
        <v>mailto:info@oxni.ch?subject=Anfrage TB-220-050-S2-P0</v>
      </c>
    </row>
    <row r="671" spans="2:36" x14ac:dyDescent="0.2">
      <c r="B671" s="78" t="str">
        <f t="shared" si="30"/>
        <v/>
      </c>
      <c r="C671" s="19" t="s">
        <v>54</v>
      </c>
      <c r="D671" s="19" t="s">
        <v>972</v>
      </c>
      <c r="E671" s="19">
        <v>180</v>
      </c>
      <c r="F671" s="19" t="s">
        <v>55</v>
      </c>
      <c r="G671" s="19">
        <v>50</v>
      </c>
      <c r="H671" s="19">
        <v>5</v>
      </c>
      <c r="I671" s="19">
        <v>225</v>
      </c>
      <c r="J671" s="19">
        <v>94</v>
      </c>
      <c r="K671" s="19">
        <v>2008</v>
      </c>
      <c r="L671" s="19">
        <v>6024</v>
      </c>
      <c r="M671" s="19" t="s">
        <v>98</v>
      </c>
      <c r="N671" s="19">
        <v>2000</v>
      </c>
      <c r="O671" s="19">
        <v>4000</v>
      </c>
      <c r="P671" s="19">
        <v>50000</v>
      </c>
      <c r="Q671" s="19" t="s">
        <v>57</v>
      </c>
      <c r="R671" s="19">
        <v>25000</v>
      </c>
      <c r="S671" s="19">
        <v>20000</v>
      </c>
      <c r="T671" s="19">
        <v>22.51</v>
      </c>
      <c r="U671" s="19">
        <v>63.5</v>
      </c>
      <c r="V671" s="19">
        <v>0.24</v>
      </c>
      <c r="W671" s="19">
        <v>70</v>
      </c>
      <c r="X671" s="93">
        <v>3615</v>
      </c>
      <c r="Y671">
        <f t="shared" si="31"/>
        <v>40</v>
      </c>
      <c r="Z671" t="b">
        <f>IF(N671/G671&gt;=Auswahlhilfe!$C$8,TRUE,FALSE)</f>
        <v>1</v>
      </c>
      <c r="AA671" t="b">
        <f>IF(K671&gt;Auswahlhilfe!$C$7,TRUE,FALSE)</f>
        <v>1</v>
      </c>
      <c r="AB671" t="b">
        <f>IF(Auswahlhilfe!$C$17=F671,TRUE,FALSE)</f>
        <v>0</v>
      </c>
      <c r="AC671" t="b">
        <f>IFERROR(IF(FIND("P2",PGOptionList!D671)&gt;0,TRUE),FALSE)</f>
        <v>0</v>
      </c>
      <c r="AD671" t="b">
        <f>IFERROR(IF(FIND("P1",PGOptionList!D671)&gt;0,TRUE),FALSE)</f>
        <v>1</v>
      </c>
      <c r="AE671" t="b">
        <f>IFERROR(IF(FIND("P0",PGOptionList!D671)&gt;0,TRUE),FALSE)</f>
        <v>0</v>
      </c>
      <c r="AF671" t="b">
        <f>IF(AND(Z671,AA671,AB671,AC671,IF(C671=Auswahlhilfe!$L$7,TRUE,FALSE)),D671,FALSE)</f>
        <v>0</v>
      </c>
      <c r="AG671" t="b">
        <f>IF(AND(Z671,AA671,AB671,AD671,IF(C671=Auswahlhilfe!$L$17,TRUE,FALSE)),D671,FALSE)</f>
        <v>0</v>
      </c>
      <c r="AH671" t="b">
        <f>IF(AND(Z671,AA671,AB671,AE671,IF(C671=Auswahlhilfe!$L$17,TRUE,FALSE)),D671,FALSE)</f>
        <v>0</v>
      </c>
      <c r="AI671" t="s">
        <v>4817</v>
      </c>
      <c r="AJ671" s="90" t="str">
        <f t="shared" si="32"/>
        <v>mailto:info@oxni.ch?subject=Anfrage TB-220-050-S1-P1</v>
      </c>
    </row>
    <row r="672" spans="2:36" x14ac:dyDescent="0.2">
      <c r="B672" s="78" t="str">
        <f t="shared" si="30"/>
        <v/>
      </c>
      <c r="C672" s="19" t="s">
        <v>54</v>
      </c>
      <c r="D672" s="19" t="s">
        <v>973</v>
      </c>
      <c r="E672" s="19">
        <v>180</v>
      </c>
      <c r="F672" s="19" t="s">
        <v>58</v>
      </c>
      <c r="G672" s="19">
        <v>50</v>
      </c>
      <c r="H672" s="19">
        <v>5</v>
      </c>
      <c r="I672" s="19">
        <v>225</v>
      </c>
      <c r="J672" s="19">
        <v>94</v>
      </c>
      <c r="K672" s="19">
        <v>2008</v>
      </c>
      <c r="L672" s="19">
        <v>6024</v>
      </c>
      <c r="M672" s="19" t="s">
        <v>98</v>
      </c>
      <c r="N672" s="19">
        <v>2000</v>
      </c>
      <c r="O672" s="19">
        <v>4000</v>
      </c>
      <c r="P672" s="19">
        <v>50000</v>
      </c>
      <c r="Q672" s="19" t="s">
        <v>57</v>
      </c>
      <c r="R672" s="19">
        <v>25000</v>
      </c>
      <c r="S672" s="19">
        <v>20000</v>
      </c>
      <c r="T672" s="19">
        <v>22.51</v>
      </c>
      <c r="U672" s="19">
        <v>63.5</v>
      </c>
      <c r="V672" s="19">
        <v>0.24</v>
      </c>
      <c r="W672" s="19">
        <v>70</v>
      </c>
      <c r="X672" s="93">
        <v>3615</v>
      </c>
      <c r="Y672">
        <f t="shared" si="31"/>
        <v>40</v>
      </c>
      <c r="Z672" t="b">
        <f>IF(N672/G672&gt;=Auswahlhilfe!$C$8,TRUE,FALSE)</f>
        <v>1</v>
      </c>
      <c r="AA672" t="b">
        <f>IF(K672&gt;Auswahlhilfe!$C$7,TRUE,FALSE)</f>
        <v>1</v>
      </c>
      <c r="AB672" t="b">
        <f>IF(Auswahlhilfe!$C$17=F672,TRUE,FALSE)</f>
        <v>1</v>
      </c>
      <c r="AC672" t="b">
        <f>IFERROR(IF(FIND("P2",PGOptionList!D672)&gt;0,TRUE),FALSE)</f>
        <v>0</v>
      </c>
      <c r="AD672" t="b">
        <f>IFERROR(IF(FIND("P1",PGOptionList!D672)&gt;0,TRUE),FALSE)</f>
        <v>1</v>
      </c>
      <c r="AE672" t="b">
        <f>IFERROR(IF(FIND("P0",PGOptionList!D672)&gt;0,TRUE),FALSE)</f>
        <v>0</v>
      </c>
      <c r="AF672" t="b">
        <f>IF(AND(Z672,AA672,AB672,AC672,IF(C672=Auswahlhilfe!$L$7,TRUE,FALSE)),D672,FALSE)</f>
        <v>0</v>
      </c>
      <c r="AG672" t="b">
        <f>IF(AND(Z672,AA672,AB672,AD672,IF(C672=Auswahlhilfe!$L$17,TRUE,FALSE)),D672,FALSE)</f>
        <v>0</v>
      </c>
      <c r="AH672" t="b">
        <f>IF(AND(Z672,AA672,AB672,AE672,IF(C672=Auswahlhilfe!$L$17,TRUE,FALSE)),D672,FALSE)</f>
        <v>0</v>
      </c>
      <c r="AI672" t="s">
        <v>4818</v>
      </c>
      <c r="AJ672" s="90" t="str">
        <f t="shared" si="32"/>
        <v>https://shop.oxni.ch/de/shop/motoren/planetengetriebe/tb-220-050-s2-p1</v>
      </c>
    </row>
    <row r="673" spans="2:36" x14ac:dyDescent="0.2">
      <c r="B673" s="78" t="str">
        <f t="shared" si="30"/>
        <v/>
      </c>
      <c r="C673" s="19" t="s">
        <v>54</v>
      </c>
      <c r="D673" s="19" t="s">
        <v>974</v>
      </c>
      <c r="E673" s="19">
        <v>180</v>
      </c>
      <c r="F673" s="19" t="s">
        <v>55</v>
      </c>
      <c r="G673" s="19">
        <v>50</v>
      </c>
      <c r="H673" s="19">
        <v>7</v>
      </c>
      <c r="I673" s="19">
        <v>225</v>
      </c>
      <c r="J673" s="19">
        <v>94</v>
      </c>
      <c r="K673" s="19">
        <v>2008</v>
      </c>
      <c r="L673" s="19">
        <v>6024</v>
      </c>
      <c r="M673" s="19" t="s">
        <v>98</v>
      </c>
      <c r="N673" s="19">
        <v>2000</v>
      </c>
      <c r="O673" s="19">
        <v>4000</v>
      </c>
      <c r="P673" s="19">
        <v>50000</v>
      </c>
      <c r="Q673" s="19" t="s">
        <v>57</v>
      </c>
      <c r="R673" s="19">
        <v>25000</v>
      </c>
      <c r="S673" s="19">
        <v>20000</v>
      </c>
      <c r="T673" s="19">
        <v>22.51</v>
      </c>
      <c r="U673" s="19">
        <v>63.5</v>
      </c>
      <c r="V673" s="19">
        <v>0.24</v>
      </c>
      <c r="W673" s="19">
        <v>70</v>
      </c>
      <c r="X673" s="93">
        <v>3216</v>
      </c>
      <c r="Y673">
        <f t="shared" si="31"/>
        <v>40</v>
      </c>
      <c r="Z673" t="b">
        <f>IF(N673/G673&gt;=Auswahlhilfe!$C$8,TRUE,FALSE)</f>
        <v>1</v>
      </c>
      <c r="AA673" t="b">
        <f>IF(K673&gt;Auswahlhilfe!$C$7,TRUE,FALSE)</f>
        <v>1</v>
      </c>
      <c r="AB673" t="b">
        <f>IF(Auswahlhilfe!$C$17=F673,TRUE,FALSE)</f>
        <v>0</v>
      </c>
      <c r="AC673" t="b">
        <f>IFERROR(IF(FIND("P2",PGOptionList!D673)&gt;0,TRUE),FALSE)</f>
        <v>1</v>
      </c>
      <c r="AD673" t="b">
        <f>IFERROR(IF(FIND("P1",PGOptionList!D673)&gt;0,TRUE),FALSE)</f>
        <v>0</v>
      </c>
      <c r="AE673" t="b">
        <f>IFERROR(IF(FIND("P0",PGOptionList!D673)&gt;0,TRUE),FALSE)</f>
        <v>0</v>
      </c>
      <c r="AF673" t="b">
        <f>IF(AND(Z673,AA673,AB673,AC673,IF(C673=Auswahlhilfe!$L$7,TRUE,FALSE)),D673,FALSE)</f>
        <v>0</v>
      </c>
      <c r="AG673" t="b">
        <f>IF(AND(Z673,AA673,AB673,AD673,IF(C673=Auswahlhilfe!$L$17,TRUE,FALSE)),D673,FALSE)</f>
        <v>0</v>
      </c>
      <c r="AH673" t="b">
        <f>IF(AND(Z673,AA673,AB673,AE673,IF(C673=Auswahlhilfe!$L$17,TRUE,FALSE)),D673,FALSE)</f>
        <v>0</v>
      </c>
      <c r="AI673" t="s">
        <v>4817</v>
      </c>
      <c r="AJ673" s="90" t="str">
        <f t="shared" si="32"/>
        <v>mailto:info@oxni.ch?subject=Anfrage TB-220-050-S1-P2</v>
      </c>
    </row>
    <row r="674" spans="2:36" x14ac:dyDescent="0.2">
      <c r="B674" s="78" t="str">
        <f t="shared" si="30"/>
        <v/>
      </c>
      <c r="C674" s="19" t="s">
        <v>54</v>
      </c>
      <c r="D674" s="19" t="s">
        <v>975</v>
      </c>
      <c r="E674" s="19">
        <v>180</v>
      </c>
      <c r="F674" s="19" t="s">
        <v>58</v>
      </c>
      <c r="G674" s="19">
        <v>50</v>
      </c>
      <c r="H674" s="19">
        <v>7</v>
      </c>
      <c r="I674" s="19">
        <v>225</v>
      </c>
      <c r="J674" s="19">
        <v>94</v>
      </c>
      <c r="K674" s="19">
        <v>2008</v>
      </c>
      <c r="L674" s="19">
        <v>6024</v>
      </c>
      <c r="M674" s="19" t="s">
        <v>98</v>
      </c>
      <c r="N674" s="19">
        <v>2000</v>
      </c>
      <c r="O674" s="19">
        <v>4000</v>
      </c>
      <c r="P674" s="19">
        <v>50000</v>
      </c>
      <c r="Q674" s="19" t="s">
        <v>57</v>
      </c>
      <c r="R674" s="19">
        <v>25000</v>
      </c>
      <c r="S674" s="19">
        <v>20000</v>
      </c>
      <c r="T674" s="19">
        <v>22.51</v>
      </c>
      <c r="U674" s="19">
        <v>63.5</v>
      </c>
      <c r="V674" s="19">
        <v>0.24</v>
      </c>
      <c r="W674" s="19">
        <v>70</v>
      </c>
      <c r="X674" s="93">
        <v>3216</v>
      </c>
      <c r="Y674">
        <f t="shared" si="31"/>
        <v>40</v>
      </c>
      <c r="Z674" t="b">
        <f>IF(N674/G674&gt;=Auswahlhilfe!$C$8,TRUE,FALSE)</f>
        <v>1</v>
      </c>
      <c r="AA674" t="b">
        <f>IF(K674&gt;Auswahlhilfe!$C$7,TRUE,FALSE)</f>
        <v>1</v>
      </c>
      <c r="AB674" t="b">
        <f>IF(Auswahlhilfe!$C$17=F674,TRUE,FALSE)</f>
        <v>1</v>
      </c>
      <c r="AC674" t="b">
        <f>IFERROR(IF(FIND("P2",PGOptionList!D674)&gt;0,TRUE),FALSE)</f>
        <v>1</v>
      </c>
      <c r="AD674" t="b">
        <f>IFERROR(IF(FIND("P1",PGOptionList!D674)&gt;0,TRUE),FALSE)</f>
        <v>0</v>
      </c>
      <c r="AE674" t="b">
        <f>IFERROR(IF(FIND("P0",PGOptionList!D674)&gt;0,TRUE),FALSE)</f>
        <v>0</v>
      </c>
      <c r="AF674" t="b">
        <f>IF(AND(Z674,AA674,AB674,AC674,IF(C674=Auswahlhilfe!$L$7,TRUE,FALSE)),D674,FALSE)</f>
        <v>0</v>
      </c>
      <c r="AG674" t="b">
        <f>IF(AND(Z674,AA674,AB674,AD674,IF(C674=Auswahlhilfe!$L$17,TRUE,FALSE)),D674,FALSE)</f>
        <v>0</v>
      </c>
      <c r="AH674" t="b">
        <f>IF(AND(Z674,AA674,AB674,AE674,IF(C674=Auswahlhilfe!$L$17,TRUE,FALSE)),D674,FALSE)</f>
        <v>0</v>
      </c>
      <c r="AI674" t="s">
        <v>4818</v>
      </c>
      <c r="AJ674" s="90" t="str">
        <f t="shared" si="32"/>
        <v>https://shop.oxni.ch/de/shop/motoren/planetengetriebe/tb-220-050-s2-p2</v>
      </c>
    </row>
    <row r="675" spans="2:36" x14ac:dyDescent="0.2">
      <c r="B675" s="78" t="str">
        <f t="shared" si="30"/>
        <v/>
      </c>
      <c r="C675" s="19" t="s">
        <v>54</v>
      </c>
      <c r="D675" s="19" t="s">
        <v>976</v>
      </c>
      <c r="E675" s="19">
        <v>180</v>
      </c>
      <c r="F675" s="19" t="s">
        <v>55</v>
      </c>
      <c r="G675" s="19">
        <v>40</v>
      </c>
      <c r="H675" s="19">
        <v>3</v>
      </c>
      <c r="I675" s="19">
        <v>225</v>
      </c>
      <c r="J675" s="19">
        <v>94</v>
      </c>
      <c r="K675" s="19">
        <v>1600</v>
      </c>
      <c r="L675" s="19">
        <v>4800</v>
      </c>
      <c r="M675" s="19" t="s">
        <v>101</v>
      </c>
      <c r="N675" s="19">
        <v>2000</v>
      </c>
      <c r="O675" s="19">
        <v>4000</v>
      </c>
      <c r="P675" s="19">
        <v>50000</v>
      </c>
      <c r="Q675" s="19" t="s">
        <v>57</v>
      </c>
      <c r="R675" s="19">
        <v>25000</v>
      </c>
      <c r="S675" s="19">
        <v>20000</v>
      </c>
      <c r="T675" s="19">
        <v>23.29</v>
      </c>
      <c r="U675" s="19">
        <v>63.5</v>
      </c>
      <c r="V675" s="19">
        <v>0.24</v>
      </c>
      <c r="W675" s="19">
        <v>70</v>
      </c>
      <c r="X675" s="93"/>
      <c r="Y675">
        <f t="shared" si="31"/>
        <v>50</v>
      </c>
      <c r="Z675" t="b">
        <f>IF(N675/G675&gt;=Auswahlhilfe!$C$8,TRUE,FALSE)</f>
        <v>1</v>
      </c>
      <c r="AA675" t="b">
        <f>IF(K675&gt;Auswahlhilfe!$C$7,TRUE,FALSE)</f>
        <v>1</v>
      </c>
      <c r="AB675" t="b">
        <f>IF(Auswahlhilfe!$C$17=F675,TRUE,FALSE)</f>
        <v>0</v>
      </c>
      <c r="AC675" t="b">
        <f>IFERROR(IF(FIND("P2",PGOptionList!D675)&gt;0,TRUE),FALSE)</f>
        <v>0</v>
      </c>
      <c r="AD675" t="b">
        <f>IFERROR(IF(FIND("P1",PGOptionList!D675)&gt;0,TRUE),FALSE)</f>
        <v>0</v>
      </c>
      <c r="AE675" t="b">
        <f>IFERROR(IF(FIND("P0",PGOptionList!D675)&gt;0,TRUE),FALSE)</f>
        <v>1</v>
      </c>
      <c r="AF675" t="b">
        <f>IF(AND(Z675,AA675,AB675,AC675,IF(C675=Auswahlhilfe!$L$7,TRUE,FALSE)),D675,FALSE)</f>
        <v>0</v>
      </c>
      <c r="AG675" t="b">
        <f>IF(AND(Z675,AA675,AB675,AD675,IF(C675=Auswahlhilfe!$L$17,TRUE,FALSE)),D675,FALSE)</f>
        <v>0</v>
      </c>
      <c r="AH675" t="b">
        <f>IF(AND(Z675,AA675,AB675,AE675,IF(C675=Auswahlhilfe!$L$17,TRUE,FALSE)),D675,FALSE)</f>
        <v>0</v>
      </c>
      <c r="AI675" t="s">
        <v>4817</v>
      </c>
      <c r="AJ675" s="90" t="str">
        <f t="shared" si="32"/>
        <v>mailto:info@oxni.ch?subject=Anfrage TB-220-040-S1-P0</v>
      </c>
    </row>
    <row r="676" spans="2:36" x14ac:dyDescent="0.2">
      <c r="B676" s="78" t="str">
        <f t="shared" si="30"/>
        <v/>
      </c>
      <c r="C676" s="19" t="s">
        <v>54</v>
      </c>
      <c r="D676" s="19" t="s">
        <v>977</v>
      </c>
      <c r="E676" s="19">
        <v>180</v>
      </c>
      <c r="F676" s="19" t="s">
        <v>58</v>
      </c>
      <c r="G676" s="19">
        <v>40</v>
      </c>
      <c r="H676" s="19">
        <v>3</v>
      </c>
      <c r="I676" s="19">
        <v>225</v>
      </c>
      <c r="J676" s="19">
        <v>94</v>
      </c>
      <c r="K676" s="19">
        <v>1600</v>
      </c>
      <c r="L676" s="19">
        <v>4800</v>
      </c>
      <c r="M676" s="19" t="s">
        <v>101</v>
      </c>
      <c r="N676" s="19">
        <v>2000</v>
      </c>
      <c r="O676" s="19">
        <v>4000</v>
      </c>
      <c r="P676" s="19">
        <v>50000</v>
      </c>
      <c r="Q676" s="19" t="s">
        <v>57</v>
      </c>
      <c r="R676" s="19">
        <v>25000</v>
      </c>
      <c r="S676" s="19">
        <v>20000</v>
      </c>
      <c r="T676" s="19">
        <v>23.29</v>
      </c>
      <c r="U676" s="19">
        <v>63.5</v>
      </c>
      <c r="V676" s="19">
        <v>0.24</v>
      </c>
      <c r="W676" s="19">
        <v>70</v>
      </c>
      <c r="X676" s="93"/>
      <c r="Y676">
        <f t="shared" si="31"/>
        <v>50</v>
      </c>
      <c r="Z676" t="b">
        <f>IF(N676/G676&gt;=Auswahlhilfe!$C$8,TRUE,FALSE)</f>
        <v>1</v>
      </c>
      <c r="AA676" t="b">
        <f>IF(K676&gt;Auswahlhilfe!$C$7,TRUE,FALSE)</f>
        <v>1</v>
      </c>
      <c r="AB676" t="b">
        <f>IF(Auswahlhilfe!$C$17=F676,TRUE,FALSE)</f>
        <v>1</v>
      </c>
      <c r="AC676" t="b">
        <f>IFERROR(IF(FIND("P2",PGOptionList!D676)&gt;0,TRUE),FALSE)</f>
        <v>0</v>
      </c>
      <c r="AD676" t="b">
        <f>IFERROR(IF(FIND("P1",PGOptionList!D676)&gt;0,TRUE),FALSE)</f>
        <v>0</v>
      </c>
      <c r="AE676" t="b">
        <f>IFERROR(IF(FIND("P0",PGOptionList!D676)&gt;0,TRUE),FALSE)</f>
        <v>1</v>
      </c>
      <c r="AF676" t="b">
        <f>IF(AND(Z676,AA676,AB676,AC676,IF(C676=Auswahlhilfe!$L$7,TRUE,FALSE)),D676,FALSE)</f>
        <v>0</v>
      </c>
      <c r="AG676" t="b">
        <f>IF(AND(Z676,AA676,AB676,AD676,IF(C676=Auswahlhilfe!$L$17,TRUE,FALSE)),D676,FALSE)</f>
        <v>0</v>
      </c>
      <c r="AH676" t="b">
        <f>IF(AND(Z676,AA676,AB676,AE676,IF(C676=Auswahlhilfe!$L$17,TRUE,FALSE)),D676,FALSE)</f>
        <v>0</v>
      </c>
      <c r="AI676" t="s">
        <v>4817</v>
      </c>
      <c r="AJ676" s="90" t="str">
        <f t="shared" si="32"/>
        <v>mailto:info@oxni.ch?subject=Anfrage TB-220-040-S2-P0</v>
      </c>
    </row>
    <row r="677" spans="2:36" x14ac:dyDescent="0.2">
      <c r="B677" s="78" t="str">
        <f t="shared" si="30"/>
        <v/>
      </c>
      <c r="C677" s="19" t="s">
        <v>54</v>
      </c>
      <c r="D677" s="19" t="s">
        <v>978</v>
      </c>
      <c r="E677" s="19">
        <v>180</v>
      </c>
      <c r="F677" s="19" t="s">
        <v>55</v>
      </c>
      <c r="G677" s="19">
        <v>40</v>
      </c>
      <c r="H677" s="19">
        <v>5</v>
      </c>
      <c r="I677" s="19">
        <v>225</v>
      </c>
      <c r="J677" s="19">
        <v>94</v>
      </c>
      <c r="K677" s="19">
        <v>1600</v>
      </c>
      <c r="L677" s="19">
        <v>4800</v>
      </c>
      <c r="M677" s="19" t="s">
        <v>101</v>
      </c>
      <c r="N677" s="19">
        <v>2000</v>
      </c>
      <c r="O677" s="19">
        <v>4000</v>
      </c>
      <c r="P677" s="19">
        <v>50000</v>
      </c>
      <c r="Q677" s="19" t="s">
        <v>57</v>
      </c>
      <c r="R677" s="19">
        <v>25000</v>
      </c>
      <c r="S677" s="19">
        <v>20000</v>
      </c>
      <c r="T677" s="19">
        <v>23.29</v>
      </c>
      <c r="U677" s="19">
        <v>63.5</v>
      </c>
      <c r="V677" s="19">
        <v>0.24</v>
      </c>
      <c r="W677" s="19">
        <v>70</v>
      </c>
      <c r="X677" s="93">
        <v>3615</v>
      </c>
      <c r="Y677">
        <f t="shared" si="31"/>
        <v>50</v>
      </c>
      <c r="Z677" t="b">
        <f>IF(N677/G677&gt;=Auswahlhilfe!$C$8,TRUE,FALSE)</f>
        <v>1</v>
      </c>
      <c r="AA677" t="b">
        <f>IF(K677&gt;Auswahlhilfe!$C$7,TRUE,FALSE)</f>
        <v>1</v>
      </c>
      <c r="AB677" t="b">
        <f>IF(Auswahlhilfe!$C$17=F677,TRUE,FALSE)</f>
        <v>0</v>
      </c>
      <c r="AC677" t="b">
        <f>IFERROR(IF(FIND("P2",PGOptionList!D677)&gt;0,TRUE),FALSE)</f>
        <v>0</v>
      </c>
      <c r="AD677" t="b">
        <f>IFERROR(IF(FIND("P1",PGOptionList!D677)&gt;0,TRUE),FALSE)</f>
        <v>1</v>
      </c>
      <c r="AE677" t="b">
        <f>IFERROR(IF(FIND("P0",PGOptionList!D677)&gt;0,TRUE),FALSE)</f>
        <v>0</v>
      </c>
      <c r="AF677" t="b">
        <f>IF(AND(Z677,AA677,AB677,AC677,IF(C677=Auswahlhilfe!$L$7,TRUE,FALSE)),D677,FALSE)</f>
        <v>0</v>
      </c>
      <c r="AG677" t="b">
        <f>IF(AND(Z677,AA677,AB677,AD677,IF(C677=Auswahlhilfe!$L$17,TRUE,FALSE)),D677,FALSE)</f>
        <v>0</v>
      </c>
      <c r="AH677" t="b">
        <f>IF(AND(Z677,AA677,AB677,AE677,IF(C677=Auswahlhilfe!$L$17,TRUE,FALSE)),D677,FALSE)</f>
        <v>0</v>
      </c>
      <c r="AI677" t="s">
        <v>4817</v>
      </c>
      <c r="AJ677" s="90" t="str">
        <f t="shared" si="32"/>
        <v>mailto:info@oxni.ch?subject=Anfrage TB-220-040-S1-P1</v>
      </c>
    </row>
    <row r="678" spans="2:36" x14ac:dyDescent="0.2">
      <c r="B678" s="78" t="str">
        <f t="shared" si="30"/>
        <v/>
      </c>
      <c r="C678" s="19" t="s">
        <v>54</v>
      </c>
      <c r="D678" s="19" t="s">
        <v>979</v>
      </c>
      <c r="E678" s="19">
        <v>180</v>
      </c>
      <c r="F678" s="19" t="s">
        <v>58</v>
      </c>
      <c r="G678" s="19">
        <v>40</v>
      </c>
      <c r="H678" s="19">
        <v>5</v>
      </c>
      <c r="I678" s="19">
        <v>225</v>
      </c>
      <c r="J678" s="19">
        <v>94</v>
      </c>
      <c r="K678" s="19">
        <v>1600</v>
      </c>
      <c r="L678" s="19">
        <v>4800</v>
      </c>
      <c r="M678" s="19" t="s">
        <v>101</v>
      </c>
      <c r="N678" s="19">
        <v>2000</v>
      </c>
      <c r="O678" s="19">
        <v>4000</v>
      </c>
      <c r="P678" s="19">
        <v>50000</v>
      </c>
      <c r="Q678" s="19" t="s">
        <v>57</v>
      </c>
      <c r="R678" s="19">
        <v>25000</v>
      </c>
      <c r="S678" s="19">
        <v>20000</v>
      </c>
      <c r="T678" s="19">
        <v>23.29</v>
      </c>
      <c r="U678" s="19">
        <v>63.5</v>
      </c>
      <c r="V678" s="19">
        <v>0.24</v>
      </c>
      <c r="W678" s="19">
        <v>70</v>
      </c>
      <c r="X678" s="93">
        <v>3615</v>
      </c>
      <c r="Y678">
        <f t="shared" si="31"/>
        <v>50</v>
      </c>
      <c r="Z678" t="b">
        <f>IF(N678/G678&gt;=Auswahlhilfe!$C$8,TRUE,FALSE)</f>
        <v>1</v>
      </c>
      <c r="AA678" t="b">
        <f>IF(K678&gt;Auswahlhilfe!$C$7,TRUE,FALSE)</f>
        <v>1</v>
      </c>
      <c r="AB678" t="b">
        <f>IF(Auswahlhilfe!$C$17=F678,TRUE,FALSE)</f>
        <v>1</v>
      </c>
      <c r="AC678" t="b">
        <f>IFERROR(IF(FIND("P2",PGOptionList!D678)&gt;0,TRUE),FALSE)</f>
        <v>0</v>
      </c>
      <c r="AD678" t="b">
        <f>IFERROR(IF(FIND("P1",PGOptionList!D678)&gt;0,TRUE),FALSE)</f>
        <v>1</v>
      </c>
      <c r="AE678" t="b">
        <f>IFERROR(IF(FIND("P0",PGOptionList!D678)&gt;0,TRUE),FALSE)</f>
        <v>0</v>
      </c>
      <c r="AF678" t="b">
        <f>IF(AND(Z678,AA678,AB678,AC678,IF(C678=Auswahlhilfe!$L$7,TRUE,FALSE)),D678,FALSE)</f>
        <v>0</v>
      </c>
      <c r="AG678" t="b">
        <f>IF(AND(Z678,AA678,AB678,AD678,IF(C678=Auswahlhilfe!$L$17,TRUE,FALSE)),D678,FALSE)</f>
        <v>0</v>
      </c>
      <c r="AH678" t="b">
        <f>IF(AND(Z678,AA678,AB678,AE678,IF(C678=Auswahlhilfe!$L$17,TRUE,FALSE)),D678,FALSE)</f>
        <v>0</v>
      </c>
      <c r="AI678" t="s">
        <v>4818</v>
      </c>
      <c r="AJ678" s="90" t="str">
        <f t="shared" si="32"/>
        <v>https://shop.oxni.ch/de/shop/motoren/planetengetriebe/tb-220-040-s2-p1</v>
      </c>
    </row>
    <row r="679" spans="2:36" x14ac:dyDescent="0.2">
      <c r="B679" s="78" t="str">
        <f t="shared" si="30"/>
        <v/>
      </c>
      <c r="C679" s="19" t="s">
        <v>54</v>
      </c>
      <c r="D679" s="19" t="s">
        <v>980</v>
      </c>
      <c r="E679" s="19">
        <v>180</v>
      </c>
      <c r="F679" s="19" t="s">
        <v>55</v>
      </c>
      <c r="G679" s="19">
        <v>40</v>
      </c>
      <c r="H679" s="19">
        <v>7</v>
      </c>
      <c r="I679" s="19">
        <v>225</v>
      </c>
      <c r="J679" s="19">
        <v>94</v>
      </c>
      <c r="K679" s="19">
        <v>1600</v>
      </c>
      <c r="L679" s="19">
        <v>4800</v>
      </c>
      <c r="M679" s="19" t="s">
        <v>101</v>
      </c>
      <c r="N679" s="19">
        <v>2000</v>
      </c>
      <c r="O679" s="19">
        <v>4000</v>
      </c>
      <c r="P679" s="19">
        <v>50000</v>
      </c>
      <c r="Q679" s="19" t="s">
        <v>57</v>
      </c>
      <c r="R679" s="19">
        <v>25000</v>
      </c>
      <c r="S679" s="19">
        <v>20000</v>
      </c>
      <c r="T679" s="19">
        <v>23.29</v>
      </c>
      <c r="U679" s="19">
        <v>63.5</v>
      </c>
      <c r="V679" s="19">
        <v>0.24</v>
      </c>
      <c r="W679" s="19">
        <v>70</v>
      </c>
      <c r="X679" s="93">
        <v>3216</v>
      </c>
      <c r="Y679">
        <f t="shared" si="31"/>
        <v>50</v>
      </c>
      <c r="Z679" t="b">
        <f>IF(N679/G679&gt;=Auswahlhilfe!$C$8,TRUE,FALSE)</f>
        <v>1</v>
      </c>
      <c r="AA679" t="b">
        <f>IF(K679&gt;Auswahlhilfe!$C$7,TRUE,FALSE)</f>
        <v>1</v>
      </c>
      <c r="AB679" t="b">
        <f>IF(Auswahlhilfe!$C$17=F679,TRUE,FALSE)</f>
        <v>0</v>
      </c>
      <c r="AC679" t="b">
        <f>IFERROR(IF(FIND("P2",PGOptionList!D679)&gt;0,TRUE),FALSE)</f>
        <v>1</v>
      </c>
      <c r="AD679" t="b">
        <f>IFERROR(IF(FIND("P1",PGOptionList!D679)&gt;0,TRUE),FALSE)</f>
        <v>0</v>
      </c>
      <c r="AE679" t="b">
        <f>IFERROR(IF(FIND("P0",PGOptionList!D679)&gt;0,TRUE),FALSE)</f>
        <v>0</v>
      </c>
      <c r="AF679" t="b">
        <f>IF(AND(Z679,AA679,AB679,AC679,IF(C679=Auswahlhilfe!$L$7,TRUE,FALSE)),D679,FALSE)</f>
        <v>0</v>
      </c>
      <c r="AG679" t="b">
        <f>IF(AND(Z679,AA679,AB679,AD679,IF(C679=Auswahlhilfe!$L$17,TRUE,FALSE)),D679,FALSE)</f>
        <v>0</v>
      </c>
      <c r="AH679" t="b">
        <f>IF(AND(Z679,AA679,AB679,AE679,IF(C679=Auswahlhilfe!$L$17,TRUE,FALSE)),D679,FALSE)</f>
        <v>0</v>
      </c>
      <c r="AI679" t="s">
        <v>4817</v>
      </c>
      <c r="AJ679" s="90" t="str">
        <f t="shared" si="32"/>
        <v>mailto:info@oxni.ch?subject=Anfrage TB-220-040-S1-P2</v>
      </c>
    </row>
    <row r="680" spans="2:36" x14ac:dyDescent="0.2">
      <c r="B680" s="78" t="str">
        <f t="shared" si="30"/>
        <v/>
      </c>
      <c r="C680" s="19" t="s">
        <v>54</v>
      </c>
      <c r="D680" s="19" t="s">
        <v>981</v>
      </c>
      <c r="E680" s="19">
        <v>180</v>
      </c>
      <c r="F680" s="19" t="s">
        <v>58</v>
      </c>
      <c r="G680" s="19">
        <v>40</v>
      </c>
      <c r="H680" s="19">
        <v>7</v>
      </c>
      <c r="I680" s="19">
        <v>225</v>
      </c>
      <c r="J680" s="19">
        <v>94</v>
      </c>
      <c r="K680" s="19">
        <v>1600</v>
      </c>
      <c r="L680" s="19">
        <v>4800</v>
      </c>
      <c r="M680" s="19" t="s">
        <v>101</v>
      </c>
      <c r="N680" s="19">
        <v>2000</v>
      </c>
      <c r="O680" s="19">
        <v>4000</v>
      </c>
      <c r="P680" s="19">
        <v>50000</v>
      </c>
      <c r="Q680" s="19" t="s">
        <v>57</v>
      </c>
      <c r="R680" s="19">
        <v>25000</v>
      </c>
      <c r="S680" s="19">
        <v>20000</v>
      </c>
      <c r="T680" s="19">
        <v>23.29</v>
      </c>
      <c r="U680" s="19">
        <v>63.5</v>
      </c>
      <c r="V680" s="19">
        <v>0.24</v>
      </c>
      <c r="W680" s="19">
        <v>70</v>
      </c>
      <c r="X680" s="93">
        <v>3216</v>
      </c>
      <c r="Y680">
        <f t="shared" si="31"/>
        <v>50</v>
      </c>
      <c r="Z680" t="b">
        <f>IF(N680/G680&gt;=Auswahlhilfe!$C$8,TRUE,FALSE)</f>
        <v>1</v>
      </c>
      <c r="AA680" t="b">
        <f>IF(K680&gt;Auswahlhilfe!$C$7,TRUE,FALSE)</f>
        <v>1</v>
      </c>
      <c r="AB680" t="b">
        <f>IF(Auswahlhilfe!$C$17=F680,TRUE,FALSE)</f>
        <v>1</v>
      </c>
      <c r="AC680" t="b">
        <f>IFERROR(IF(FIND("P2",PGOptionList!D680)&gt;0,TRUE),FALSE)</f>
        <v>1</v>
      </c>
      <c r="AD680" t="b">
        <f>IFERROR(IF(FIND("P1",PGOptionList!D680)&gt;0,TRUE),FALSE)</f>
        <v>0</v>
      </c>
      <c r="AE680" t="b">
        <f>IFERROR(IF(FIND("P0",PGOptionList!D680)&gt;0,TRUE),FALSE)</f>
        <v>0</v>
      </c>
      <c r="AF680" t="b">
        <f>IF(AND(Z680,AA680,AB680,AC680,IF(C680=Auswahlhilfe!$L$7,TRUE,FALSE)),D680,FALSE)</f>
        <v>0</v>
      </c>
      <c r="AG680" t="b">
        <f>IF(AND(Z680,AA680,AB680,AD680,IF(C680=Auswahlhilfe!$L$17,TRUE,FALSE)),D680,FALSE)</f>
        <v>0</v>
      </c>
      <c r="AH680" t="b">
        <f>IF(AND(Z680,AA680,AB680,AE680,IF(C680=Auswahlhilfe!$L$17,TRUE,FALSE)),D680,FALSE)</f>
        <v>0</v>
      </c>
      <c r="AI680" t="s">
        <v>4818</v>
      </c>
      <c r="AJ680" s="90" t="str">
        <f t="shared" si="32"/>
        <v>https://shop.oxni.ch/de/shop/motoren/planetengetriebe/tb-220-040-s2-p2</v>
      </c>
    </row>
    <row r="681" spans="2:36" x14ac:dyDescent="0.2">
      <c r="B681" s="78" t="str">
        <f t="shared" si="30"/>
        <v/>
      </c>
      <c r="C681" s="19" t="s">
        <v>54</v>
      </c>
      <c r="D681" s="19" t="s">
        <v>982</v>
      </c>
      <c r="E681" s="19">
        <v>180</v>
      </c>
      <c r="F681" s="19" t="s">
        <v>55</v>
      </c>
      <c r="G681" s="19">
        <v>35</v>
      </c>
      <c r="H681" s="19">
        <v>3</v>
      </c>
      <c r="I681" s="19">
        <v>225</v>
      </c>
      <c r="J681" s="19">
        <v>94</v>
      </c>
      <c r="K681" s="19">
        <v>1810</v>
      </c>
      <c r="L681" s="19">
        <v>5430</v>
      </c>
      <c r="M681" s="19" t="s">
        <v>100</v>
      </c>
      <c r="N681" s="19">
        <v>2000</v>
      </c>
      <c r="O681" s="19">
        <v>4000</v>
      </c>
      <c r="P681" s="19">
        <v>50000</v>
      </c>
      <c r="Q681" s="19" t="s">
        <v>57</v>
      </c>
      <c r="R681" s="19">
        <v>25000</v>
      </c>
      <c r="S681" s="19">
        <v>20000</v>
      </c>
      <c r="T681" s="19">
        <v>23.29</v>
      </c>
      <c r="U681" s="19">
        <v>63.5</v>
      </c>
      <c r="V681" s="19">
        <v>0.24</v>
      </c>
      <c r="W681" s="19">
        <v>70</v>
      </c>
      <c r="X681" s="93"/>
      <c r="Y681">
        <f t="shared" si="31"/>
        <v>57.142857142857146</v>
      </c>
      <c r="Z681" t="b">
        <f>IF(N681/G681&gt;=Auswahlhilfe!$C$8,TRUE,FALSE)</f>
        <v>1</v>
      </c>
      <c r="AA681" t="b">
        <f>IF(K681&gt;Auswahlhilfe!$C$7,TRUE,FALSE)</f>
        <v>1</v>
      </c>
      <c r="AB681" t="b">
        <f>IF(Auswahlhilfe!$C$17=F681,TRUE,FALSE)</f>
        <v>0</v>
      </c>
      <c r="AC681" t="b">
        <f>IFERROR(IF(FIND("P2",PGOptionList!D681)&gt;0,TRUE),FALSE)</f>
        <v>0</v>
      </c>
      <c r="AD681" t="b">
        <f>IFERROR(IF(FIND("P1",PGOptionList!D681)&gt;0,TRUE),FALSE)</f>
        <v>0</v>
      </c>
      <c r="AE681" t="b">
        <f>IFERROR(IF(FIND("P0",PGOptionList!D681)&gt;0,TRUE),FALSE)</f>
        <v>1</v>
      </c>
      <c r="AF681" t="b">
        <f>IF(AND(Z681,AA681,AB681,AC681,IF(C681=Auswahlhilfe!$L$7,TRUE,FALSE)),D681,FALSE)</f>
        <v>0</v>
      </c>
      <c r="AG681" t="b">
        <f>IF(AND(Z681,AA681,AB681,AD681,IF(C681=Auswahlhilfe!$L$17,TRUE,FALSE)),D681,FALSE)</f>
        <v>0</v>
      </c>
      <c r="AH681" t="b">
        <f>IF(AND(Z681,AA681,AB681,AE681,IF(C681=Auswahlhilfe!$L$17,TRUE,FALSE)),D681,FALSE)</f>
        <v>0</v>
      </c>
      <c r="AI681" t="s">
        <v>4817</v>
      </c>
      <c r="AJ681" s="90" t="str">
        <f t="shared" si="32"/>
        <v>mailto:info@oxni.ch?subject=Anfrage TB-220-035-S1-P0</v>
      </c>
    </row>
    <row r="682" spans="2:36" x14ac:dyDescent="0.2">
      <c r="B682" s="78" t="str">
        <f t="shared" si="30"/>
        <v/>
      </c>
      <c r="C682" s="19" t="s">
        <v>54</v>
      </c>
      <c r="D682" s="19" t="s">
        <v>983</v>
      </c>
      <c r="E682" s="19">
        <v>180</v>
      </c>
      <c r="F682" s="19" t="s">
        <v>58</v>
      </c>
      <c r="G682" s="19">
        <v>35</v>
      </c>
      <c r="H682" s="19">
        <v>3</v>
      </c>
      <c r="I682" s="19">
        <v>225</v>
      </c>
      <c r="J682" s="19">
        <v>94</v>
      </c>
      <c r="K682" s="19">
        <v>1810</v>
      </c>
      <c r="L682" s="19">
        <v>5430</v>
      </c>
      <c r="M682" s="19" t="s">
        <v>100</v>
      </c>
      <c r="N682" s="19">
        <v>2000</v>
      </c>
      <c r="O682" s="19">
        <v>4000</v>
      </c>
      <c r="P682" s="19">
        <v>50000</v>
      </c>
      <c r="Q682" s="19" t="s">
        <v>57</v>
      </c>
      <c r="R682" s="19">
        <v>25000</v>
      </c>
      <c r="S682" s="19">
        <v>20000</v>
      </c>
      <c r="T682" s="19">
        <v>23.29</v>
      </c>
      <c r="U682" s="19">
        <v>63.5</v>
      </c>
      <c r="V682" s="19">
        <v>0.24</v>
      </c>
      <c r="W682" s="19">
        <v>70</v>
      </c>
      <c r="X682" s="93"/>
      <c r="Y682">
        <f t="shared" si="31"/>
        <v>57.142857142857146</v>
      </c>
      <c r="Z682" t="b">
        <f>IF(N682/G682&gt;=Auswahlhilfe!$C$8,TRUE,FALSE)</f>
        <v>1</v>
      </c>
      <c r="AA682" t="b">
        <f>IF(K682&gt;Auswahlhilfe!$C$7,TRUE,FALSE)</f>
        <v>1</v>
      </c>
      <c r="AB682" t="b">
        <f>IF(Auswahlhilfe!$C$17=F682,TRUE,FALSE)</f>
        <v>1</v>
      </c>
      <c r="AC682" t="b">
        <f>IFERROR(IF(FIND("P2",PGOptionList!D682)&gt;0,TRUE),FALSE)</f>
        <v>0</v>
      </c>
      <c r="AD682" t="b">
        <f>IFERROR(IF(FIND("P1",PGOptionList!D682)&gt;0,TRUE),FALSE)</f>
        <v>0</v>
      </c>
      <c r="AE682" t="b">
        <f>IFERROR(IF(FIND("P0",PGOptionList!D682)&gt;0,TRUE),FALSE)</f>
        <v>1</v>
      </c>
      <c r="AF682" t="b">
        <f>IF(AND(Z682,AA682,AB682,AC682,IF(C682=Auswahlhilfe!$L$7,TRUE,FALSE)),D682,FALSE)</f>
        <v>0</v>
      </c>
      <c r="AG682" t="b">
        <f>IF(AND(Z682,AA682,AB682,AD682,IF(C682=Auswahlhilfe!$L$17,TRUE,FALSE)),D682,FALSE)</f>
        <v>0</v>
      </c>
      <c r="AH682" t="b">
        <f>IF(AND(Z682,AA682,AB682,AE682,IF(C682=Auswahlhilfe!$L$17,TRUE,FALSE)),D682,FALSE)</f>
        <v>0</v>
      </c>
      <c r="AI682" t="s">
        <v>4817</v>
      </c>
      <c r="AJ682" s="90" t="str">
        <f t="shared" si="32"/>
        <v>mailto:info@oxni.ch?subject=Anfrage TB-220-035-S2-P0</v>
      </c>
    </row>
    <row r="683" spans="2:36" x14ac:dyDescent="0.2">
      <c r="B683" s="78" t="str">
        <f t="shared" si="30"/>
        <v/>
      </c>
      <c r="C683" s="19" t="s">
        <v>54</v>
      </c>
      <c r="D683" s="19" t="s">
        <v>984</v>
      </c>
      <c r="E683" s="19">
        <v>180</v>
      </c>
      <c r="F683" s="19" t="s">
        <v>55</v>
      </c>
      <c r="G683" s="19">
        <v>35</v>
      </c>
      <c r="H683" s="19">
        <v>5</v>
      </c>
      <c r="I683" s="19">
        <v>225</v>
      </c>
      <c r="J683" s="19">
        <v>94</v>
      </c>
      <c r="K683" s="19">
        <v>1810</v>
      </c>
      <c r="L683" s="19">
        <v>5430</v>
      </c>
      <c r="M683" s="19" t="s">
        <v>100</v>
      </c>
      <c r="N683" s="19">
        <v>2000</v>
      </c>
      <c r="O683" s="19">
        <v>4000</v>
      </c>
      <c r="P683" s="19">
        <v>50000</v>
      </c>
      <c r="Q683" s="19" t="s">
        <v>57</v>
      </c>
      <c r="R683" s="19">
        <v>25000</v>
      </c>
      <c r="S683" s="19">
        <v>20000</v>
      </c>
      <c r="T683" s="19">
        <v>23.29</v>
      </c>
      <c r="U683" s="19">
        <v>63.5</v>
      </c>
      <c r="V683" s="19">
        <v>0.24</v>
      </c>
      <c r="W683" s="19">
        <v>70</v>
      </c>
      <c r="X683" s="93">
        <v>3615</v>
      </c>
      <c r="Y683">
        <f t="shared" si="31"/>
        <v>57.142857142857146</v>
      </c>
      <c r="Z683" t="b">
        <f>IF(N683/G683&gt;=Auswahlhilfe!$C$8,TRUE,FALSE)</f>
        <v>1</v>
      </c>
      <c r="AA683" t="b">
        <f>IF(K683&gt;Auswahlhilfe!$C$7,TRUE,FALSE)</f>
        <v>1</v>
      </c>
      <c r="AB683" t="b">
        <f>IF(Auswahlhilfe!$C$17=F683,TRUE,FALSE)</f>
        <v>0</v>
      </c>
      <c r="AC683" t="b">
        <f>IFERROR(IF(FIND("P2",PGOptionList!D683)&gt;0,TRUE),FALSE)</f>
        <v>0</v>
      </c>
      <c r="AD683" t="b">
        <f>IFERROR(IF(FIND("P1",PGOptionList!D683)&gt;0,TRUE),FALSE)</f>
        <v>1</v>
      </c>
      <c r="AE683" t="b">
        <f>IFERROR(IF(FIND("P0",PGOptionList!D683)&gt;0,TRUE),FALSE)</f>
        <v>0</v>
      </c>
      <c r="AF683" t="b">
        <f>IF(AND(Z683,AA683,AB683,AC683,IF(C683=Auswahlhilfe!$L$7,TRUE,FALSE)),D683,FALSE)</f>
        <v>0</v>
      </c>
      <c r="AG683" t="b">
        <f>IF(AND(Z683,AA683,AB683,AD683,IF(C683=Auswahlhilfe!$L$17,TRUE,FALSE)),D683,FALSE)</f>
        <v>0</v>
      </c>
      <c r="AH683" t="b">
        <f>IF(AND(Z683,AA683,AB683,AE683,IF(C683=Auswahlhilfe!$L$17,TRUE,FALSE)),D683,FALSE)</f>
        <v>0</v>
      </c>
      <c r="AI683" t="s">
        <v>4817</v>
      </c>
      <c r="AJ683" s="90" t="str">
        <f t="shared" si="32"/>
        <v>mailto:info@oxni.ch?subject=Anfrage TB-220-035-S1-P1</v>
      </c>
    </row>
    <row r="684" spans="2:36" x14ac:dyDescent="0.2">
      <c r="B684" s="78" t="str">
        <f t="shared" si="30"/>
        <v/>
      </c>
      <c r="C684" s="19" t="s">
        <v>54</v>
      </c>
      <c r="D684" s="19" t="s">
        <v>985</v>
      </c>
      <c r="E684" s="19">
        <v>180</v>
      </c>
      <c r="F684" s="19" t="s">
        <v>58</v>
      </c>
      <c r="G684" s="19">
        <v>35</v>
      </c>
      <c r="H684" s="19">
        <v>5</v>
      </c>
      <c r="I684" s="19">
        <v>225</v>
      </c>
      <c r="J684" s="19">
        <v>94</v>
      </c>
      <c r="K684" s="19">
        <v>1810</v>
      </c>
      <c r="L684" s="19">
        <v>5430</v>
      </c>
      <c r="M684" s="19" t="s">
        <v>100</v>
      </c>
      <c r="N684" s="19">
        <v>2000</v>
      </c>
      <c r="O684" s="19">
        <v>4000</v>
      </c>
      <c r="P684" s="19">
        <v>50000</v>
      </c>
      <c r="Q684" s="19" t="s">
        <v>57</v>
      </c>
      <c r="R684" s="19">
        <v>25000</v>
      </c>
      <c r="S684" s="19">
        <v>20000</v>
      </c>
      <c r="T684" s="19">
        <v>23.29</v>
      </c>
      <c r="U684" s="19">
        <v>63.5</v>
      </c>
      <c r="V684" s="19">
        <v>0.24</v>
      </c>
      <c r="W684" s="19">
        <v>70</v>
      </c>
      <c r="X684" s="93">
        <v>3615</v>
      </c>
      <c r="Y684">
        <f t="shared" si="31"/>
        <v>57.142857142857146</v>
      </c>
      <c r="Z684" t="b">
        <f>IF(N684/G684&gt;=Auswahlhilfe!$C$8,TRUE,FALSE)</f>
        <v>1</v>
      </c>
      <c r="AA684" t="b">
        <f>IF(K684&gt;Auswahlhilfe!$C$7,TRUE,FALSE)</f>
        <v>1</v>
      </c>
      <c r="AB684" t="b">
        <f>IF(Auswahlhilfe!$C$17=F684,TRUE,FALSE)</f>
        <v>1</v>
      </c>
      <c r="AC684" t="b">
        <f>IFERROR(IF(FIND("P2",PGOptionList!D684)&gt;0,TRUE),FALSE)</f>
        <v>0</v>
      </c>
      <c r="AD684" t="b">
        <f>IFERROR(IF(FIND("P1",PGOptionList!D684)&gt;0,TRUE),FALSE)</f>
        <v>1</v>
      </c>
      <c r="AE684" t="b">
        <f>IFERROR(IF(FIND("P0",PGOptionList!D684)&gt;0,TRUE),FALSE)</f>
        <v>0</v>
      </c>
      <c r="AF684" t="b">
        <f>IF(AND(Z684,AA684,AB684,AC684,IF(C684=Auswahlhilfe!$L$7,TRUE,FALSE)),D684,FALSE)</f>
        <v>0</v>
      </c>
      <c r="AG684" t="b">
        <f>IF(AND(Z684,AA684,AB684,AD684,IF(C684=Auswahlhilfe!$L$17,TRUE,FALSE)),D684,FALSE)</f>
        <v>0</v>
      </c>
      <c r="AH684" t="b">
        <f>IF(AND(Z684,AA684,AB684,AE684,IF(C684=Auswahlhilfe!$L$17,TRUE,FALSE)),D684,FALSE)</f>
        <v>0</v>
      </c>
      <c r="AI684" t="s">
        <v>4818</v>
      </c>
      <c r="AJ684" s="90" t="str">
        <f t="shared" si="32"/>
        <v>https://shop.oxni.ch/de/shop/motoren/planetengetriebe/tb-220-035-s2-p1</v>
      </c>
    </row>
    <row r="685" spans="2:36" x14ac:dyDescent="0.2">
      <c r="B685" s="78" t="str">
        <f t="shared" si="30"/>
        <v/>
      </c>
      <c r="C685" s="19" t="s">
        <v>54</v>
      </c>
      <c r="D685" s="19" t="s">
        <v>986</v>
      </c>
      <c r="E685" s="19">
        <v>180</v>
      </c>
      <c r="F685" s="19" t="s">
        <v>55</v>
      </c>
      <c r="G685" s="19">
        <v>35</v>
      </c>
      <c r="H685" s="19">
        <v>7</v>
      </c>
      <c r="I685" s="19">
        <v>225</v>
      </c>
      <c r="J685" s="19">
        <v>94</v>
      </c>
      <c r="K685" s="19">
        <v>1810</v>
      </c>
      <c r="L685" s="19">
        <v>5430</v>
      </c>
      <c r="M685" s="19" t="s">
        <v>100</v>
      </c>
      <c r="N685" s="19">
        <v>2000</v>
      </c>
      <c r="O685" s="19">
        <v>4000</v>
      </c>
      <c r="P685" s="19">
        <v>50000</v>
      </c>
      <c r="Q685" s="19" t="s">
        <v>57</v>
      </c>
      <c r="R685" s="19">
        <v>25000</v>
      </c>
      <c r="S685" s="19">
        <v>20000</v>
      </c>
      <c r="T685" s="19">
        <v>23.29</v>
      </c>
      <c r="U685" s="19">
        <v>63.5</v>
      </c>
      <c r="V685" s="19">
        <v>0.24</v>
      </c>
      <c r="W685" s="19">
        <v>70</v>
      </c>
      <c r="X685" s="93">
        <v>3216</v>
      </c>
      <c r="Y685">
        <f t="shared" si="31"/>
        <v>57.142857142857146</v>
      </c>
      <c r="Z685" t="b">
        <f>IF(N685/G685&gt;=Auswahlhilfe!$C$8,TRUE,FALSE)</f>
        <v>1</v>
      </c>
      <c r="AA685" t="b">
        <f>IF(K685&gt;Auswahlhilfe!$C$7,TRUE,FALSE)</f>
        <v>1</v>
      </c>
      <c r="AB685" t="b">
        <f>IF(Auswahlhilfe!$C$17=F685,TRUE,FALSE)</f>
        <v>0</v>
      </c>
      <c r="AC685" t="b">
        <f>IFERROR(IF(FIND("P2",PGOptionList!D685)&gt;0,TRUE),FALSE)</f>
        <v>1</v>
      </c>
      <c r="AD685" t="b">
        <f>IFERROR(IF(FIND("P1",PGOptionList!D685)&gt;0,TRUE),FALSE)</f>
        <v>0</v>
      </c>
      <c r="AE685" t="b">
        <f>IFERROR(IF(FIND("P0",PGOptionList!D685)&gt;0,TRUE),FALSE)</f>
        <v>0</v>
      </c>
      <c r="AF685" t="b">
        <f>IF(AND(Z685,AA685,AB685,AC685,IF(C685=Auswahlhilfe!$L$7,TRUE,FALSE)),D685,FALSE)</f>
        <v>0</v>
      </c>
      <c r="AG685" t="b">
        <f>IF(AND(Z685,AA685,AB685,AD685,IF(C685=Auswahlhilfe!$L$17,TRUE,FALSE)),D685,FALSE)</f>
        <v>0</v>
      </c>
      <c r="AH685" t="b">
        <f>IF(AND(Z685,AA685,AB685,AE685,IF(C685=Auswahlhilfe!$L$17,TRUE,FALSE)),D685,FALSE)</f>
        <v>0</v>
      </c>
      <c r="AI685" t="s">
        <v>4817</v>
      </c>
      <c r="AJ685" s="90" t="str">
        <f t="shared" si="32"/>
        <v>mailto:info@oxni.ch?subject=Anfrage TB-220-035-S1-P2</v>
      </c>
    </row>
    <row r="686" spans="2:36" x14ac:dyDescent="0.2">
      <c r="B686" s="78" t="str">
        <f t="shared" si="30"/>
        <v/>
      </c>
      <c r="C686" s="19" t="s">
        <v>54</v>
      </c>
      <c r="D686" s="19" t="s">
        <v>987</v>
      </c>
      <c r="E686" s="19">
        <v>180</v>
      </c>
      <c r="F686" s="19" t="s">
        <v>58</v>
      </c>
      <c r="G686" s="19">
        <v>35</v>
      </c>
      <c r="H686" s="19">
        <v>7</v>
      </c>
      <c r="I686" s="19">
        <v>225</v>
      </c>
      <c r="J686" s="19">
        <v>94</v>
      </c>
      <c r="K686" s="19">
        <v>1810</v>
      </c>
      <c r="L686" s="19">
        <v>5430</v>
      </c>
      <c r="M686" s="19" t="s">
        <v>100</v>
      </c>
      <c r="N686" s="19">
        <v>2000</v>
      </c>
      <c r="O686" s="19">
        <v>4000</v>
      </c>
      <c r="P686" s="19">
        <v>50000</v>
      </c>
      <c r="Q686" s="19" t="s">
        <v>57</v>
      </c>
      <c r="R686" s="19">
        <v>25000</v>
      </c>
      <c r="S686" s="19">
        <v>20000</v>
      </c>
      <c r="T686" s="19">
        <v>23.29</v>
      </c>
      <c r="U686" s="19">
        <v>63.5</v>
      </c>
      <c r="V686" s="19">
        <v>0.24</v>
      </c>
      <c r="W686" s="19">
        <v>70</v>
      </c>
      <c r="X686" s="93">
        <v>3216</v>
      </c>
      <c r="Y686">
        <f t="shared" si="31"/>
        <v>57.142857142857146</v>
      </c>
      <c r="Z686" t="b">
        <f>IF(N686/G686&gt;=Auswahlhilfe!$C$8,TRUE,FALSE)</f>
        <v>1</v>
      </c>
      <c r="AA686" t="b">
        <f>IF(K686&gt;Auswahlhilfe!$C$7,TRUE,FALSE)</f>
        <v>1</v>
      </c>
      <c r="AB686" t="b">
        <f>IF(Auswahlhilfe!$C$17=F686,TRUE,FALSE)</f>
        <v>1</v>
      </c>
      <c r="AC686" t="b">
        <f>IFERROR(IF(FIND("P2",PGOptionList!D686)&gt;0,TRUE),FALSE)</f>
        <v>1</v>
      </c>
      <c r="AD686" t="b">
        <f>IFERROR(IF(FIND("P1",PGOptionList!D686)&gt;0,TRUE),FALSE)</f>
        <v>0</v>
      </c>
      <c r="AE686" t="b">
        <f>IFERROR(IF(FIND("P0",PGOptionList!D686)&gt;0,TRUE),FALSE)</f>
        <v>0</v>
      </c>
      <c r="AF686" t="b">
        <f>IF(AND(Z686,AA686,AB686,AC686,IF(C686=Auswahlhilfe!$L$7,TRUE,FALSE)),D686,FALSE)</f>
        <v>0</v>
      </c>
      <c r="AG686" t="b">
        <f>IF(AND(Z686,AA686,AB686,AD686,IF(C686=Auswahlhilfe!$L$17,TRUE,FALSE)),D686,FALSE)</f>
        <v>0</v>
      </c>
      <c r="AH686" t="b">
        <f>IF(AND(Z686,AA686,AB686,AE686,IF(C686=Auswahlhilfe!$L$17,TRUE,FALSE)),D686,FALSE)</f>
        <v>0</v>
      </c>
      <c r="AI686" t="s">
        <v>4818</v>
      </c>
      <c r="AJ686" s="90" t="str">
        <f t="shared" si="32"/>
        <v>https://shop.oxni.ch/de/shop/motoren/planetengetriebe/tb-220-035-s2-p2</v>
      </c>
    </row>
    <row r="687" spans="2:36" x14ac:dyDescent="0.2">
      <c r="B687" s="78" t="str">
        <f t="shared" si="30"/>
        <v/>
      </c>
      <c r="C687" s="19" t="s">
        <v>54</v>
      </c>
      <c r="D687" s="19" t="s">
        <v>988</v>
      </c>
      <c r="E687" s="19">
        <v>180</v>
      </c>
      <c r="F687" s="19" t="s">
        <v>55</v>
      </c>
      <c r="G687" s="19">
        <v>30</v>
      </c>
      <c r="H687" s="19">
        <v>3</v>
      </c>
      <c r="I687" s="19">
        <v>225</v>
      </c>
      <c r="J687" s="19">
        <v>94</v>
      </c>
      <c r="K687" s="19">
        <v>1900</v>
      </c>
      <c r="L687" s="19">
        <v>5700</v>
      </c>
      <c r="M687" s="19" t="s">
        <v>99</v>
      </c>
      <c r="N687" s="19">
        <v>2000</v>
      </c>
      <c r="O687" s="19">
        <v>4000</v>
      </c>
      <c r="P687" s="19">
        <v>50000</v>
      </c>
      <c r="Q687" s="19" t="s">
        <v>57</v>
      </c>
      <c r="R687" s="19">
        <v>25000</v>
      </c>
      <c r="S687" s="19">
        <v>20000</v>
      </c>
      <c r="T687" s="19">
        <v>23.29</v>
      </c>
      <c r="U687" s="19">
        <v>63.5</v>
      </c>
      <c r="V687" s="19">
        <v>0.24</v>
      </c>
      <c r="W687" s="19">
        <v>70</v>
      </c>
      <c r="X687" s="93"/>
      <c r="Y687">
        <f t="shared" si="31"/>
        <v>66.666666666666671</v>
      </c>
      <c r="Z687" t="b">
        <f>IF(N687/G687&gt;=Auswahlhilfe!$C$8,TRUE,FALSE)</f>
        <v>1</v>
      </c>
      <c r="AA687" t="b">
        <f>IF(K687&gt;Auswahlhilfe!$C$7,TRUE,FALSE)</f>
        <v>1</v>
      </c>
      <c r="AB687" t="b">
        <f>IF(Auswahlhilfe!$C$17=F687,TRUE,FALSE)</f>
        <v>0</v>
      </c>
      <c r="AC687" t="b">
        <f>IFERROR(IF(FIND("P2",PGOptionList!D687)&gt;0,TRUE),FALSE)</f>
        <v>0</v>
      </c>
      <c r="AD687" t="b">
        <f>IFERROR(IF(FIND("P1",PGOptionList!D687)&gt;0,TRUE),FALSE)</f>
        <v>0</v>
      </c>
      <c r="AE687" t="b">
        <f>IFERROR(IF(FIND("P0",PGOptionList!D687)&gt;0,TRUE),FALSE)</f>
        <v>1</v>
      </c>
      <c r="AF687" t="b">
        <f>IF(AND(Z687,AA687,AB687,AC687,IF(C687=Auswahlhilfe!$L$7,TRUE,FALSE)),D687,FALSE)</f>
        <v>0</v>
      </c>
      <c r="AG687" t="b">
        <f>IF(AND(Z687,AA687,AB687,AD687,IF(C687=Auswahlhilfe!$L$17,TRUE,FALSE)),D687,FALSE)</f>
        <v>0</v>
      </c>
      <c r="AH687" t="b">
        <f>IF(AND(Z687,AA687,AB687,AE687,IF(C687=Auswahlhilfe!$L$17,TRUE,FALSE)),D687,FALSE)</f>
        <v>0</v>
      </c>
      <c r="AI687" t="s">
        <v>4817</v>
      </c>
      <c r="AJ687" s="90" t="str">
        <f t="shared" si="32"/>
        <v>mailto:info@oxni.ch?subject=Anfrage TB-220-030-S1-P0</v>
      </c>
    </row>
    <row r="688" spans="2:36" x14ac:dyDescent="0.2">
      <c r="B688" s="78" t="str">
        <f t="shared" si="30"/>
        <v/>
      </c>
      <c r="C688" s="19" t="s">
        <v>54</v>
      </c>
      <c r="D688" s="19" t="s">
        <v>989</v>
      </c>
      <c r="E688" s="19">
        <v>180</v>
      </c>
      <c r="F688" s="19" t="s">
        <v>58</v>
      </c>
      <c r="G688" s="19">
        <v>30</v>
      </c>
      <c r="H688" s="19">
        <v>3</v>
      </c>
      <c r="I688" s="19">
        <v>225</v>
      </c>
      <c r="J688" s="19">
        <v>94</v>
      </c>
      <c r="K688" s="19">
        <v>1900</v>
      </c>
      <c r="L688" s="19">
        <v>5700</v>
      </c>
      <c r="M688" s="19" t="s">
        <v>99</v>
      </c>
      <c r="N688" s="19">
        <v>2000</v>
      </c>
      <c r="O688" s="19">
        <v>4000</v>
      </c>
      <c r="P688" s="19">
        <v>50000</v>
      </c>
      <c r="Q688" s="19" t="s">
        <v>57</v>
      </c>
      <c r="R688" s="19">
        <v>25000</v>
      </c>
      <c r="S688" s="19">
        <v>20000</v>
      </c>
      <c r="T688" s="19">
        <v>23.29</v>
      </c>
      <c r="U688" s="19">
        <v>63.5</v>
      </c>
      <c r="V688" s="19">
        <v>0.24</v>
      </c>
      <c r="W688" s="19">
        <v>70</v>
      </c>
      <c r="X688" s="93"/>
      <c r="Y688">
        <f t="shared" si="31"/>
        <v>66.666666666666671</v>
      </c>
      <c r="Z688" t="b">
        <f>IF(N688/G688&gt;=Auswahlhilfe!$C$8,TRUE,FALSE)</f>
        <v>1</v>
      </c>
      <c r="AA688" t="b">
        <f>IF(K688&gt;Auswahlhilfe!$C$7,TRUE,FALSE)</f>
        <v>1</v>
      </c>
      <c r="AB688" t="b">
        <f>IF(Auswahlhilfe!$C$17=F688,TRUE,FALSE)</f>
        <v>1</v>
      </c>
      <c r="AC688" t="b">
        <f>IFERROR(IF(FIND("P2",PGOptionList!D688)&gt;0,TRUE),FALSE)</f>
        <v>0</v>
      </c>
      <c r="AD688" t="b">
        <f>IFERROR(IF(FIND("P1",PGOptionList!D688)&gt;0,TRUE),FALSE)</f>
        <v>0</v>
      </c>
      <c r="AE688" t="b">
        <f>IFERROR(IF(FIND("P0",PGOptionList!D688)&gt;0,TRUE),FALSE)</f>
        <v>1</v>
      </c>
      <c r="AF688" t="b">
        <f>IF(AND(Z688,AA688,AB688,AC688,IF(C688=Auswahlhilfe!$L$7,TRUE,FALSE)),D688,FALSE)</f>
        <v>0</v>
      </c>
      <c r="AG688" t="b">
        <f>IF(AND(Z688,AA688,AB688,AD688,IF(C688=Auswahlhilfe!$L$17,TRUE,FALSE)),D688,FALSE)</f>
        <v>0</v>
      </c>
      <c r="AH688" t="b">
        <f>IF(AND(Z688,AA688,AB688,AE688,IF(C688=Auswahlhilfe!$L$17,TRUE,FALSE)),D688,FALSE)</f>
        <v>0</v>
      </c>
      <c r="AI688" t="s">
        <v>4817</v>
      </c>
      <c r="AJ688" s="90" t="str">
        <f t="shared" si="32"/>
        <v>mailto:info@oxni.ch?subject=Anfrage TB-220-030-S2-P0</v>
      </c>
    </row>
    <row r="689" spans="2:36" x14ac:dyDescent="0.2">
      <c r="B689" s="78" t="str">
        <f t="shared" si="30"/>
        <v/>
      </c>
      <c r="C689" s="19" t="s">
        <v>54</v>
      </c>
      <c r="D689" s="19" t="s">
        <v>990</v>
      </c>
      <c r="E689" s="19">
        <v>180</v>
      </c>
      <c r="F689" s="19" t="s">
        <v>55</v>
      </c>
      <c r="G689" s="19">
        <v>30</v>
      </c>
      <c r="H689" s="19">
        <v>5</v>
      </c>
      <c r="I689" s="19">
        <v>225</v>
      </c>
      <c r="J689" s="19">
        <v>94</v>
      </c>
      <c r="K689" s="19">
        <v>1900</v>
      </c>
      <c r="L689" s="19">
        <v>5700</v>
      </c>
      <c r="M689" s="19" t="s">
        <v>99</v>
      </c>
      <c r="N689" s="19">
        <v>2000</v>
      </c>
      <c r="O689" s="19">
        <v>4000</v>
      </c>
      <c r="P689" s="19">
        <v>50000</v>
      </c>
      <c r="Q689" s="19" t="s">
        <v>57</v>
      </c>
      <c r="R689" s="19">
        <v>25000</v>
      </c>
      <c r="S689" s="19">
        <v>20000</v>
      </c>
      <c r="T689" s="19">
        <v>23.29</v>
      </c>
      <c r="U689" s="19">
        <v>63.5</v>
      </c>
      <c r="V689" s="19">
        <v>0.24</v>
      </c>
      <c r="W689" s="19">
        <v>70</v>
      </c>
      <c r="X689" s="93">
        <v>3615</v>
      </c>
      <c r="Y689">
        <f t="shared" si="31"/>
        <v>66.666666666666671</v>
      </c>
      <c r="Z689" t="b">
        <f>IF(N689/G689&gt;=Auswahlhilfe!$C$8,TRUE,FALSE)</f>
        <v>1</v>
      </c>
      <c r="AA689" t="b">
        <f>IF(K689&gt;Auswahlhilfe!$C$7,TRUE,FALSE)</f>
        <v>1</v>
      </c>
      <c r="AB689" t="b">
        <f>IF(Auswahlhilfe!$C$17=F689,TRUE,FALSE)</f>
        <v>0</v>
      </c>
      <c r="AC689" t="b">
        <f>IFERROR(IF(FIND("P2",PGOptionList!D689)&gt;0,TRUE),FALSE)</f>
        <v>0</v>
      </c>
      <c r="AD689" t="b">
        <f>IFERROR(IF(FIND("P1",PGOptionList!D689)&gt;0,TRUE),FALSE)</f>
        <v>1</v>
      </c>
      <c r="AE689" t="b">
        <f>IFERROR(IF(FIND("P0",PGOptionList!D689)&gt;0,TRUE),FALSE)</f>
        <v>0</v>
      </c>
      <c r="AF689" t="b">
        <f>IF(AND(Z689,AA689,AB689,AC689,IF(C689=Auswahlhilfe!$L$7,TRUE,FALSE)),D689,FALSE)</f>
        <v>0</v>
      </c>
      <c r="AG689" t="b">
        <f>IF(AND(Z689,AA689,AB689,AD689,IF(C689=Auswahlhilfe!$L$17,TRUE,FALSE)),D689,FALSE)</f>
        <v>0</v>
      </c>
      <c r="AH689" t="b">
        <f>IF(AND(Z689,AA689,AB689,AE689,IF(C689=Auswahlhilfe!$L$17,TRUE,FALSE)),D689,FALSE)</f>
        <v>0</v>
      </c>
      <c r="AI689" t="s">
        <v>4817</v>
      </c>
      <c r="AJ689" s="90" t="str">
        <f t="shared" si="32"/>
        <v>mailto:info@oxni.ch?subject=Anfrage TB-220-030-S1-P1</v>
      </c>
    </row>
    <row r="690" spans="2:36" x14ac:dyDescent="0.2">
      <c r="B690" s="78" t="str">
        <f t="shared" si="30"/>
        <v/>
      </c>
      <c r="C690" s="19" t="s">
        <v>54</v>
      </c>
      <c r="D690" s="19" t="s">
        <v>991</v>
      </c>
      <c r="E690" s="19">
        <v>180</v>
      </c>
      <c r="F690" s="19" t="s">
        <v>58</v>
      </c>
      <c r="G690" s="19">
        <v>30</v>
      </c>
      <c r="H690" s="19">
        <v>5</v>
      </c>
      <c r="I690" s="19">
        <v>225</v>
      </c>
      <c r="J690" s="19">
        <v>94</v>
      </c>
      <c r="K690" s="19">
        <v>1900</v>
      </c>
      <c r="L690" s="19">
        <v>5700</v>
      </c>
      <c r="M690" s="19" t="s">
        <v>99</v>
      </c>
      <c r="N690" s="19">
        <v>2000</v>
      </c>
      <c r="O690" s="19">
        <v>4000</v>
      </c>
      <c r="P690" s="19">
        <v>50000</v>
      </c>
      <c r="Q690" s="19" t="s">
        <v>57</v>
      </c>
      <c r="R690" s="19">
        <v>25000</v>
      </c>
      <c r="S690" s="19">
        <v>20000</v>
      </c>
      <c r="T690" s="19">
        <v>23.29</v>
      </c>
      <c r="U690" s="19">
        <v>63.5</v>
      </c>
      <c r="V690" s="19">
        <v>0.24</v>
      </c>
      <c r="W690" s="19">
        <v>70</v>
      </c>
      <c r="X690" s="93">
        <v>3615</v>
      </c>
      <c r="Y690">
        <f t="shared" si="31"/>
        <v>66.666666666666671</v>
      </c>
      <c r="Z690" t="b">
        <f>IF(N690/G690&gt;=Auswahlhilfe!$C$8,TRUE,FALSE)</f>
        <v>1</v>
      </c>
      <c r="AA690" t="b">
        <f>IF(K690&gt;Auswahlhilfe!$C$7,TRUE,FALSE)</f>
        <v>1</v>
      </c>
      <c r="AB690" t="b">
        <f>IF(Auswahlhilfe!$C$17=F690,TRUE,FALSE)</f>
        <v>1</v>
      </c>
      <c r="AC690" t="b">
        <f>IFERROR(IF(FIND("P2",PGOptionList!D690)&gt;0,TRUE),FALSE)</f>
        <v>0</v>
      </c>
      <c r="AD690" t="b">
        <f>IFERROR(IF(FIND("P1",PGOptionList!D690)&gt;0,TRUE),FALSE)</f>
        <v>1</v>
      </c>
      <c r="AE690" t="b">
        <f>IFERROR(IF(FIND("P0",PGOptionList!D690)&gt;0,TRUE),FALSE)</f>
        <v>0</v>
      </c>
      <c r="AF690" t="b">
        <f>IF(AND(Z690,AA690,AB690,AC690,IF(C690=Auswahlhilfe!$L$7,TRUE,FALSE)),D690,FALSE)</f>
        <v>0</v>
      </c>
      <c r="AG690" t="b">
        <f>IF(AND(Z690,AA690,AB690,AD690,IF(C690=Auswahlhilfe!$L$17,TRUE,FALSE)),D690,FALSE)</f>
        <v>0</v>
      </c>
      <c r="AH690" t="b">
        <f>IF(AND(Z690,AA690,AB690,AE690,IF(C690=Auswahlhilfe!$L$17,TRUE,FALSE)),D690,FALSE)</f>
        <v>0</v>
      </c>
      <c r="AI690" t="s">
        <v>4818</v>
      </c>
      <c r="AJ690" s="90" t="str">
        <f t="shared" si="32"/>
        <v>https://shop.oxni.ch/de/shop/motoren/planetengetriebe/tb-220-030-s2-p1</v>
      </c>
    </row>
    <row r="691" spans="2:36" x14ac:dyDescent="0.2">
      <c r="B691" s="78" t="str">
        <f t="shared" si="30"/>
        <v/>
      </c>
      <c r="C691" s="19" t="s">
        <v>54</v>
      </c>
      <c r="D691" s="19" t="s">
        <v>992</v>
      </c>
      <c r="E691" s="19">
        <v>180</v>
      </c>
      <c r="F691" s="19" t="s">
        <v>55</v>
      </c>
      <c r="G691" s="19">
        <v>30</v>
      </c>
      <c r="H691" s="19">
        <v>7</v>
      </c>
      <c r="I691" s="19">
        <v>225</v>
      </c>
      <c r="J691" s="19">
        <v>94</v>
      </c>
      <c r="K691" s="19">
        <v>1900</v>
      </c>
      <c r="L691" s="19">
        <v>5700</v>
      </c>
      <c r="M691" s="19" t="s">
        <v>99</v>
      </c>
      <c r="N691" s="19">
        <v>2000</v>
      </c>
      <c r="O691" s="19">
        <v>4000</v>
      </c>
      <c r="P691" s="19">
        <v>50000</v>
      </c>
      <c r="Q691" s="19" t="s">
        <v>57</v>
      </c>
      <c r="R691" s="19">
        <v>25000</v>
      </c>
      <c r="S691" s="19">
        <v>20000</v>
      </c>
      <c r="T691" s="19">
        <v>23.29</v>
      </c>
      <c r="U691" s="19">
        <v>63.5</v>
      </c>
      <c r="V691" s="19">
        <v>0.24</v>
      </c>
      <c r="W691" s="19">
        <v>70</v>
      </c>
      <c r="X691" s="93">
        <v>3216</v>
      </c>
      <c r="Y691">
        <f t="shared" si="31"/>
        <v>66.666666666666671</v>
      </c>
      <c r="Z691" t="b">
        <f>IF(N691/G691&gt;=Auswahlhilfe!$C$8,TRUE,FALSE)</f>
        <v>1</v>
      </c>
      <c r="AA691" t="b">
        <f>IF(K691&gt;Auswahlhilfe!$C$7,TRUE,FALSE)</f>
        <v>1</v>
      </c>
      <c r="AB691" t="b">
        <f>IF(Auswahlhilfe!$C$17=F691,TRUE,FALSE)</f>
        <v>0</v>
      </c>
      <c r="AC691" t="b">
        <f>IFERROR(IF(FIND("P2",PGOptionList!D691)&gt;0,TRUE),FALSE)</f>
        <v>1</v>
      </c>
      <c r="AD691" t="b">
        <f>IFERROR(IF(FIND("P1",PGOptionList!D691)&gt;0,TRUE),FALSE)</f>
        <v>0</v>
      </c>
      <c r="AE691" t="b">
        <f>IFERROR(IF(FIND("P0",PGOptionList!D691)&gt;0,TRUE),FALSE)</f>
        <v>0</v>
      </c>
      <c r="AF691" t="b">
        <f>IF(AND(Z691,AA691,AB691,AC691,IF(C691=Auswahlhilfe!$L$7,TRUE,FALSE)),D691,FALSE)</f>
        <v>0</v>
      </c>
      <c r="AG691" t="b">
        <f>IF(AND(Z691,AA691,AB691,AD691,IF(C691=Auswahlhilfe!$L$17,TRUE,FALSE)),D691,FALSE)</f>
        <v>0</v>
      </c>
      <c r="AH691" t="b">
        <f>IF(AND(Z691,AA691,AB691,AE691,IF(C691=Auswahlhilfe!$L$17,TRUE,FALSE)),D691,FALSE)</f>
        <v>0</v>
      </c>
      <c r="AI691" t="s">
        <v>4817</v>
      </c>
      <c r="AJ691" s="90" t="str">
        <f t="shared" si="32"/>
        <v>mailto:info@oxni.ch?subject=Anfrage TB-220-030-S1-P2</v>
      </c>
    </row>
    <row r="692" spans="2:36" x14ac:dyDescent="0.2">
      <c r="B692" s="78" t="str">
        <f t="shared" si="30"/>
        <v/>
      </c>
      <c r="C692" s="19" t="s">
        <v>54</v>
      </c>
      <c r="D692" s="19" t="s">
        <v>993</v>
      </c>
      <c r="E692" s="19">
        <v>180</v>
      </c>
      <c r="F692" s="19" t="s">
        <v>58</v>
      </c>
      <c r="G692" s="19">
        <v>30</v>
      </c>
      <c r="H692" s="19">
        <v>7</v>
      </c>
      <c r="I692" s="19">
        <v>225</v>
      </c>
      <c r="J692" s="19">
        <v>94</v>
      </c>
      <c r="K692" s="19">
        <v>1900</v>
      </c>
      <c r="L692" s="19">
        <v>5700</v>
      </c>
      <c r="M692" s="19" t="s">
        <v>99</v>
      </c>
      <c r="N692" s="19">
        <v>2000</v>
      </c>
      <c r="O692" s="19">
        <v>4000</v>
      </c>
      <c r="P692" s="19">
        <v>50000</v>
      </c>
      <c r="Q692" s="19" t="s">
        <v>57</v>
      </c>
      <c r="R692" s="19">
        <v>25000</v>
      </c>
      <c r="S692" s="19">
        <v>20000</v>
      </c>
      <c r="T692" s="19">
        <v>23.29</v>
      </c>
      <c r="U692" s="19">
        <v>63.5</v>
      </c>
      <c r="V692" s="19">
        <v>0.24</v>
      </c>
      <c r="W692" s="19">
        <v>70</v>
      </c>
      <c r="X692" s="93">
        <v>3216</v>
      </c>
      <c r="Y692">
        <f t="shared" si="31"/>
        <v>66.666666666666671</v>
      </c>
      <c r="Z692" t="b">
        <f>IF(N692/G692&gt;=Auswahlhilfe!$C$8,TRUE,FALSE)</f>
        <v>1</v>
      </c>
      <c r="AA692" t="b">
        <f>IF(K692&gt;Auswahlhilfe!$C$7,TRUE,FALSE)</f>
        <v>1</v>
      </c>
      <c r="AB692" t="b">
        <f>IF(Auswahlhilfe!$C$17=F692,TRUE,FALSE)</f>
        <v>1</v>
      </c>
      <c r="AC692" t="b">
        <f>IFERROR(IF(FIND("P2",PGOptionList!D692)&gt;0,TRUE),FALSE)</f>
        <v>1</v>
      </c>
      <c r="AD692" t="b">
        <f>IFERROR(IF(FIND("P1",PGOptionList!D692)&gt;0,TRUE),FALSE)</f>
        <v>0</v>
      </c>
      <c r="AE692" t="b">
        <f>IFERROR(IF(FIND("P0",PGOptionList!D692)&gt;0,TRUE),FALSE)</f>
        <v>0</v>
      </c>
      <c r="AF692" t="b">
        <f>IF(AND(Z692,AA692,AB692,AC692,IF(C692=Auswahlhilfe!$L$7,TRUE,FALSE)),D692,FALSE)</f>
        <v>0</v>
      </c>
      <c r="AG692" t="b">
        <f>IF(AND(Z692,AA692,AB692,AD692,IF(C692=Auswahlhilfe!$L$17,TRUE,FALSE)),D692,FALSE)</f>
        <v>0</v>
      </c>
      <c r="AH692" t="b">
        <f>IF(AND(Z692,AA692,AB692,AE692,IF(C692=Auswahlhilfe!$L$17,TRUE,FALSE)),D692,FALSE)</f>
        <v>0</v>
      </c>
      <c r="AI692" t="s">
        <v>4818</v>
      </c>
      <c r="AJ692" s="90" t="str">
        <f t="shared" si="32"/>
        <v>https://shop.oxni.ch/de/shop/motoren/planetengetriebe/tb-220-030-s2-p2</v>
      </c>
    </row>
    <row r="693" spans="2:36" x14ac:dyDescent="0.2">
      <c r="B693" s="78" t="str">
        <f t="shared" si="30"/>
        <v/>
      </c>
      <c r="C693" s="19" t="s">
        <v>54</v>
      </c>
      <c r="D693" s="19" t="s">
        <v>994</v>
      </c>
      <c r="E693" s="19">
        <v>180</v>
      </c>
      <c r="F693" s="19" t="s">
        <v>55</v>
      </c>
      <c r="G693" s="19">
        <v>25</v>
      </c>
      <c r="H693" s="19">
        <v>3</v>
      </c>
      <c r="I693" s="19">
        <v>225</v>
      </c>
      <c r="J693" s="19">
        <v>94</v>
      </c>
      <c r="K693" s="19">
        <v>2008</v>
      </c>
      <c r="L693" s="19">
        <v>6024</v>
      </c>
      <c r="M693" s="19" t="s">
        <v>98</v>
      </c>
      <c r="N693" s="19">
        <v>2000</v>
      </c>
      <c r="O693" s="19">
        <v>4000</v>
      </c>
      <c r="P693" s="19">
        <v>50000</v>
      </c>
      <c r="Q693" s="19" t="s">
        <v>57</v>
      </c>
      <c r="R693" s="19">
        <v>25000</v>
      </c>
      <c r="S693" s="19">
        <v>20000</v>
      </c>
      <c r="T693" s="19">
        <v>23.29</v>
      </c>
      <c r="U693" s="19">
        <v>63.5</v>
      </c>
      <c r="V693" s="19">
        <v>0.24</v>
      </c>
      <c r="W693" s="19">
        <v>70</v>
      </c>
      <c r="X693" s="93"/>
      <c r="Y693">
        <f t="shared" si="31"/>
        <v>80</v>
      </c>
      <c r="Z693" t="b">
        <f>IF(N693/G693&gt;=Auswahlhilfe!$C$8,TRUE,FALSE)</f>
        <v>1</v>
      </c>
      <c r="AA693" t="b">
        <f>IF(K693&gt;Auswahlhilfe!$C$7,TRUE,FALSE)</f>
        <v>1</v>
      </c>
      <c r="AB693" t="b">
        <f>IF(Auswahlhilfe!$C$17=F693,TRUE,FALSE)</f>
        <v>0</v>
      </c>
      <c r="AC693" t="b">
        <f>IFERROR(IF(FIND("P2",PGOptionList!D693)&gt;0,TRUE),FALSE)</f>
        <v>0</v>
      </c>
      <c r="AD693" t="b">
        <f>IFERROR(IF(FIND("P1",PGOptionList!D693)&gt;0,TRUE),FALSE)</f>
        <v>0</v>
      </c>
      <c r="AE693" t="b">
        <f>IFERROR(IF(FIND("P0",PGOptionList!D693)&gt;0,TRUE),FALSE)</f>
        <v>1</v>
      </c>
      <c r="AF693" t="b">
        <f>IF(AND(Z693,AA693,AB693,AC693,IF(C693=Auswahlhilfe!$L$7,TRUE,FALSE)),D693,FALSE)</f>
        <v>0</v>
      </c>
      <c r="AG693" t="b">
        <f>IF(AND(Z693,AA693,AB693,AD693,IF(C693=Auswahlhilfe!$L$17,TRUE,FALSE)),D693,FALSE)</f>
        <v>0</v>
      </c>
      <c r="AH693" t="b">
        <f>IF(AND(Z693,AA693,AB693,AE693,IF(C693=Auswahlhilfe!$L$17,TRUE,FALSE)),D693,FALSE)</f>
        <v>0</v>
      </c>
      <c r="AI693" t="s">
        <v>4817</v>
      </c>
      <c r="AJ693" s="90" t="str">
        <f t="shared" si="32"/>
        <v>mailto:info@oxni.ch?subject=Anfrage TB-220-025-S1-P0</v>
      </c>
    </row>
    <row r="694" spans="2:36" x14ac:dyDescent="0.2">
      <c r="B694" s="78" t="str">
        <f t="shared" si="30"/>
        <v/>
      </c>
      <c r="C694" s="19" t="s">
        <v>54</v>
      </c>
      <c r="D694" s="19" t="s">
        <v>995</v>
      </c>
      <c r="E694" s="19">
        <v>180</v>
      </c>
      <c r="F694" s="19" t="s">
        <v>58</v>
      </c>
      <c r="G694" s="19">
        <v>25</v>
      </c>
      <c r="H694" s="19">
        <v>3</v>
      </c>
      <c r="I694" s="19">
        <v>225</v>
      </c>
      <c r="J694" s="19">
        <v>94</v>
      </c>
      <c r="K694" s="19">
        <v>2008</v>
      </c>
      <c r="L694" s="19">
        <v>6024</v>
      </c>
      <c r="M694" s="19" t="s">
        <v>98</v>
      </c>
      <c r="N694" s="19">
        <v>2000</v>
      </c>
      <c r="O694" s="19">
        <v>4000</v>
      </c>
      <c r="P694" s="19">
        <v>50000</v>
      </c>
      <c r="Q694" s="19" t="s">
        <v>57</v>
      </c>
      <c r="R694" s="19">
        <v>25000</v>
      </c>
      <c r="S694" s="19">
        <v>20000</v>
      </c>
      <c r="T694" s="19">
        <v>23.29</v>
      </c>
      <c r="U694" s="19">
        <v>63.5</v>
      </c>
      <c r="V694" s="19">
        <v>0.24</v>
      </c>
      <c r="W694" s="19">
        <v>70</v>
      </c>
      <c r="X694" s="93"/>
      <c r="Y694">
        <f t="shared" si="31"/>
        <v>80</v>
      </c>
      <c r="Z694" t="b">
        <f>IF(N694/G694&gt;=Auswahlhilfe!$C$8,TRUE,FALSE)</f>
        <v>1</v>
      </c>
      <c r="AA694" t="b">
        <f>IF(K694&gt;Auswahlhilfe!$C$7,TRUE,FALSE)</f>
        <v>1</v>
      </c>
      <c r="AB694" t="b">
        <f>IF(Auswahlhilfe!$C$17=F694,TRUE,FALSE)</f>
        <v>1</v>
      </c>
      <c r="AC694" t="b">
        <f>IFERROR(IF(FIND("P2",PGOptionList!D694)&gt;0,TRUE),FALSE)</f>
        <v>0</v>
      </c>
      <c r="AD694" t="b">
        <f>IFERROR(IF(FIND("P1",PGOptionList!D694)&gt;0,TRUE),FALSE)</f>
        <v>0</v>
      </c>
      <c r="AE694" t="b">
        <f>IFERROR(IF(FIND("P0",PGOptionList!D694)&gt;0,TRUE),FALSE)</f>
        <v>1</v>
      </c>
      <c r="AF694" t="b">
        <f>IF(AND(Z694,AA694,AB694,AC694,IF(C694=Auswahlhilfe!$L$7,TRUE,FALSE)),D694,FALSE)</f>
        <v>0</v>
      </c>
      <c r="AG694" t="b">
        <f>IF(AND(Z694,AA694,AB694,AD694,IF(C694=Auswahlhilfe!$L$17,TRUE,FALSE)),D694,FALSE)</f>
        <v>0</v>
      </c>
      <c r="AH694" t="b">
        <f>IF(AND(Z694,AA694,AB694,AE694,IF(C694=Auswahlhilfe!$L$17,TRUE,FALSE)),D694,FALSE)</f>
        <v>0</v>
      </c>
      <c r="AI694" t="s">
        <v>4817</v>
      </c>
      <c r="AJ694" s="90" t="str">
        <f t="shared" si="32"/>
        <v>mailto:info@oxni.ch?subject=Anfrage TB-220-025-S2-P0</v>
      </c>
    </row>
    <row r="695" spans="2:36" x14ac:dyDescent="0.2">
      <c r="B695" s="78" t="str">
        <f t="shared" si="30"/>
        <v/>
      </c>
      <c r="C695" s="19" t="s">
        <v>54</v>
      </c>
      <c r="D695" s="19" t="s">
        <v>996</v>
      </c>
      <c r="E695" s="19">
        <v>180</v>
      </c>
      <c r="F695" s="19" t="s">
        <v>55</v>
      </c>
      <c r="G695" s="19">
        <v>25</v>
      </c>
      <c r="H695" s="19">
        <v>5</v>
      </c>
      <c r="I695" s="19">
        <v>225</v>
      </c>
      <c r="J695" s="19">
        <v>94</v>
      </c>
      <c r="K695" s="19">
        <v>2008</v>
      </c>
      <c r="L695" s="19">
        <v>6024</v>
      </c>
      <c r="M695" s="19" t="s">
        <v>98</v>
      </c>
      <c r="N695" s="19">
        <v>2000</v>
      </c>
      <c r="O695" s="19">
        <v>4000</v>
      </c>
      <c r="P695" s="19">
        <v>50000</v>
      </c>
      <c r="Q695" s="19" t="s">
        <v>57</v>
      </c>
      <c r="R695" s="19">
        <v>25000</v>
      </c>
      <c r="S695" s="19">
        <v>20000</v>
      </c>
      <c r="T695" s="19">
        <v>23.29</v>
      </c>
      <c r="U695" s="19">
        <v>63.5</v>
      </c>
      <c r="V695" s="19">
        <v>0.24</v>
      </c>
      <c r="W695" s="19">
        <v>70</v>
      </c>
      <c r="X695" s="93">
        <v>3615</v>
      </c>
      <c r="Y695">
        <f t="shared" si="31"/>
        <v>80</v>
      </c>
      <c r="Z695" t="b">
        <f>IF(N695/G695&gt;=Auswahlhilfe!$C$8,TRUE,FALSE)</f>
        <v>1</v>
      </c>
      <c r="AA695" t="b">
        <f>IF(K695&gt;Auswahlhilfe!$C$7,TRUE,FALSE)</f>
        <v>1</v>
      </c>
      <c r="AB695" t="b">
        <f>IF(Auswahlhilfe!$C$17=F695,TRUE,FALSE)</f>
        <v>0</v>
      </c>
      <c r="AC695" t="b">
        <f>IFERROR(IF(FIND("P2",PGOptionList!D695)&gt;0,TRUE),FALSE)</f>
        <v>0</v>
      </c>
      <c r="AD695" t="b">
        <f>IFERROR(IF(FIND("P1",PGOptionList!D695)&gt;0,TRUE),FALSE)</f>
        <v>1</v>
      </c>
      <c r="AE695" t="b">
        <f>IFERROR(IF(FIND("P0",PGOptionList!D695)&gt;0,TRUE),FALSE)</f>
        <v>0</v>
      </c>
      <c r="AF695" t="b">
        <f>IF(AND(Z695,AA695,AB695,AC695,IF(C695=Auswahlhilfe!$L$7,TRUE,FALSE)),D695,FALSE)</f>
        <v>0</v>
      </c>
      <c r="AG695" t="b">
        <f>IF(AND(Z695,AA695,AB695,AD695,IF(C695=Auswahlhilfe!$L$17,TRUE,FALSE)),D695,FALSE)</f>
        <v>0</v>
      </c>
      <c r="AH695" t="b">
        <f>IF(AND(Z695,AA695,AB695,AE695,IF(C695=Auswahlhilfe!$L$17,TRUE,FALSE)),D695,FALSE)</f>
        <v>0</v>
      </c>
      <c r="AI695" t="s">
        <v>4817</v>
      </c>
      <c r="AJ695" s="90" t="str">
        <f t="shared" si="32"/>
        <v>mailto:info@oxni.ch?subject=Anfrage TB-220-025-S1-P1</v>
      </c>
    </row>
    <row r="696" spans="2:36" x14ac:dyDescent="0.2">
      <c r="B696" s="78" t="str">
        <f t="shared" si="30"/>
        <v/>
      </c>
      <c r="C696" s="19" t="s">
        <v>54</v>
      </c>
      <c r="D696" s="19" t="s">
        <v>997</v>
      </c>
      <c r="E696" s="19">
        <v>180</v>
      </c>
      <c r="F696" s="19" t="s">
        <v>58</v>
      </c>
      <c r="G696" s="19">
        <v>25</v>
      </c>
      <c r="H696" s="19">
        <v>5</v>
      </c>
      <c r="I696" s="19">
        <v>225</v>
      </c>
      <c r="J696" s="19">
        <v>94</v>
      </c>
      <c r="K696" s="19">
        <v>2008</v>
      </c>
      <c r="L696" s="19">
        <v>6024</v>
      </c>
      <c r="M696" s="19" t="s">
        <v>98</v>
      </c>
      <c r="N696" s="19">
        <v>2000</v>
      </c>
      <c r="O696" s="19">
        <v>4000</v>
      </c>
      <c r="P696" s="19">
        <v>50000</v>
      </c>
      <c r="Q696" s="19" t="s">
        <v>57</v>
      </c>
      <c r="R696" s="19">
        <v>25000</v>
      </c>
      <c r="S696" s="19">
        <v>20000</v>
      </c>
      <c r="T696" s="19">
        <v>23.29</v>
      </c>
      <c r="U696" s="19">
        <v>63.5</v>
      </c>
      <c r="V696" s="19">
        <v>0.24</v>
      </c>
      <c r="W696" s="19">
        <v>70</v>
      </c>
      <c r="X696" s="93">
        <v>3615</v>
      </c>
      <c r="Y696">
        <f t="shared" si="31"/>
        <v>80</v>
      </c>
      <c r="Z696" t="b">
        <f>IF(N696/G696&gt;=Auswahlhilfe!$C$8,TRUE,FALSE)</f>
        <v>1</v>
      </c>
      <c r="AA696" t="b">
        <f>IF(K696&gt;Auswahlhilfe!$C$7,TRUE,FALSE)</f>
        <v>1</v>
      </c>
      <c r="AB696" t="b">
        <f>IF(Auswahlhilfe!$C$17=F696,TRUE,FALSE)</f>
        <v>1</v>
      </c>
      <c r="AC696" t="b">
        <f>IFERROR(IF(FIND("P2",PGOptionList!D696)&gt;0,TRUE),FALSE)</f>
        <v>0</v>
      </c>
      <c r="AD696" t="b">
        <f>IFERROR(IF(FIND("P1",PGOptionList!D696)&gt;0,TRUE),FALSE)</f>
        <v>1</v>
      </c>
      <c r="AE696" t="b">
        <f>IFERROR(IF(FIND("P0",PGOptionList!D696)&gt;0,TRUE),FALSE)</f>
        <v>0</v>
      </c>
      <c r="AF696" t="b">
        <f>IF(AND(Z696,AA696,AB696,AC696,IF(C696=Auswahlhilfe!$L$7,TRUE,FALSE)),D696,FALSE)</f>
        <v>0</v>
      </c>
      <c r="AG696" t="b">
        <f>IF(AND(Z696,AA696,AB696,AD696,IF(C696=Auswahlhilfe!$L$17,TRUE,FALSE)),D696,FALSE)</f>
        <v>0</v>
      </c>
      <c r="AH696" t="b">
        <f>IF(AND(Z696,AA696,AB696,AE696,IF(C696=Auswahlhilfe!$L$17,TRUE,FALSE)),D696,FALSE)</f>
        <v>0</v>
      </c>
      <c r="AI696" t="s">
        <v>4818</v>
      </c>
      <c r="AJ696" s="90" t="str">
        <f t="shared" si="32"/>
        <v>https://shop.oxni.ch/de/shop/motoren/planetengetriebe/tb-220-025-s2-p1</v>
      </c>
    </row>
    <row r="697" spans="2:36" x14ac:dyDescent="0.2">
      <c r="B697" s="78" t="str">
        <f t="shared" si="30"/>
        <v/>
      </c>
      <c r="C697" s="19" t="s">
        <v>54</v>
      </c>
      <c r="D697" s="19" t="s">
        <v>998</v>
      </c>
      <c r="E697" s="19">
        <v>180</v>
      </c>
      <c r="F697" s="19" t="s">
        <v>55</v>
      </c>
      <c r="G697" s="19">
        <v>25</v>
      </c>
      <c r="H697" s="19">
        <v>7</v>
      </c>
      <c r="I697" s="19">
        <v>225</v>
      </c>
      <c r="J697" s="19">
        <v>94</v>
      </c>
      <c r="K697" s="19">
        <v>2008</v>
      </c>
      <c r="L697" s="19">
        <v>6024</v>
      </c>
      <c r="M697" s="19" t="s">
        <v>98</v>
      </c>
      <c r="N697" s="19">
        <v>2000</v>
      </c>
      <c r="O697" s="19">
        <v>4000</v>
      </c>
      <c r="P697" s="19">
        <v>50000</v>
      </c>
      <c r="Q697" s="19" t="s">
        <v>57</v>
      </c>
      <c r="R697" s="19">
        <v>25000</v>
      </c>
      <c r="S697" s="19">
        <v>20000</v>
      </c>
      <c r="T697" s="19">
        <v>23.29</v>
      </c>
      <c r="U697" s="19">
        <v>63.5</v>
      </c>
      <c r="V697" s="19">
        <v>0.24</v>
      </c>
      <c r="W697" s="19">
        <v>70</v>
      </c>
      <c r="X697" s="93">
        <v>3216</v>
      </c>
      <c r="Y697">
        <f t="shared" si="31"/>
        <v>80</v>
      </c>
      <c r="Z697" t="b">
        <f>IF(N697/G697&gt;=Auswahlhilfe!$C$8,TRUE,FALSE)</f>
        <v>1</v>
      </c>
      <c r="AA697" t="b">
        <f>IF(K697&gt;Auswahlhilfe!$C$7,TRUE,FALSE)</f>
        <v>1</v>
      </c>
      <c r="AB697" t="b">
        <f>IF(Auswahlhilfe!$C$17=F697,TRUE,FALSE)</f>
        <v>0</v>
      </c>
      <c r="AC697" t="b">
        <f>IFERROR(IF(FIND("P2",PGOptionList!D697)&gt;0,TRUE),FALSE)</f>
        <v>1</v>
      </c>
      <c r="AD697" t="b">
        <f>IFERROR(IF(FIND("P1",PGOptionList!D697)&gt;0,TRUE),FALSE)</f>
        <v>0</v>
      </c>
      <c r="AE697" t="b">
        <f>IFERROR(IF(FIND("P0",PGOptionList!D697)&gt;0,TRUE),FALSE)</f>
        <v>0</v>
      </c>
      <c r="AF697" t="b">
        <f>IF(AND(Z697,AA697,AB697,AC697,IF(C697=Auswahlhilfe!$L$7,TRUE,FALSE)),D697,FALSE)</f>
        <v>0</v>
      </c>
      <c r="AG697" t="b">
        <f>IF(AND(Z697,AA697,AB697,AD697,IF(C697=Auswahlhilfe!$L$17,TRUE,FALSE)),D697,FALSE)</f>
        <v>0</v>
      </c>
      <c r="AH697" t="b">
        <f>IF(AND(Z697,AA697,AB697,AE697,IF(C697=Auswahlhilfe!$L$17,TRUE,FALSE)),D697,FALSE)</f>
        <v>0</v>
      </c>
      <c r="AI697" t="s">
        <v>4817</v>
      </c>
      <c r="AJ697" s="90" t="str">
        <f t="shared" si="32"/>
        <v>mailto:info@oxni.ch?subject=Anfrage TB-220-025-S1-P2</v>
      </c>
    </row>
    <row r="698" spans="2:36" x14ac:dyDescent="0.2">
      <c r="B698" s="78" t="str">
        <f t="shared" si="30"/>
        <v/>
      </c>
      <c r="C698" s="19" t="s">
        <v>54</v>
      </c>
      <c r="D698" s="19" t="s">
        <v>999</v>
      </c>
      <c r="E698" s="19">
        <v>180</v>
      </c>
      <c r="F698" s="19" t="s">
        <v>58</v>
      </c>
      <c r="G698" s="19">
        <v>25</v>
      </c>
      <c r="H698" s="19">
        <v>7</v>
      </c>
      <c r="I698" s="19">
        <v>225</v>
      </c>
      <c r="J698" s="19">
        <v>94</v>
      </c>
      <c r="K698" s="19">
        <v>2008</v>
      </c>
      <c r="L698" s="19">
        <v>6024</v>
      </c>
      <c r="M698" s="19" t="s">
        <v>98</v>
      </c>
      <c r="N698" s="19">
        <v>2000</v>
      </c>
      <c r="O698" s="19">
        <v>4000</v>
      </c>
      <c r="P698" s="19">
        <v>50000</v>
      </c>
      <c r="Q698" s="19" t="s">
        <v>57</v>
      </c>
      <c r="R698" s="19">
        <v>25000</v>
      </c>
      <c r="S698" s="19">
        <v>20000</v>
      </c>
      <c r="T698" s="19">
        <v>23.29</v>
      </c>
      <c r="U698" s="19">
        <v>63.5</v>
      </c>
      <c r="V698" s="19">
        <v>0.24</v>
      </c>
      <c r="W698" s="19">
        <v>70</v>
      </c>
      <c r="X698" s="93">
        <v>3216</v>
      </c>
      <c r="Y698">
        <f t="shared" si="31"/>
        <v>80</v>
      </c>
      <c r="Z698" t="b">
        <f>IF(N698/G698&gt;=Auswahlhilfe!$C$8,TRUE,FALSE)</f>
        <v>1</v>
      </c>
      <c r="AA698" t="b">
        <f>IF(K698&gt;Auswahlhilfe!$C$7,TRUE,FALSE)</f>
        <v>1</v>
      </c>
      <c r="AB698" t="b">
        <f>IF(Auswahlhilfe!$C$17=F698,TRUE,FALSE)</f>
        <v>1</v>
      </c>
      <c r="AC698" t="b">
        <f>IFERROR(IF(FIND("P2",PGOptionList!D698)&gt;0,TRUE),FALSE)</f>
        <v>1</v>
      </c>
      <c r="AD698" t="b">
        <f>IFERROR(IF(FIND("P1",PGOptionList!D698)&gt;0,TRUE),FALSE)</f>
        <v>0</v>
      </c>
      <c r="AE698" t="b">
        <f>IFERROR(IF(FIND("P0",PGOptionList!D698)&gt;0,TRUE),FALSE)</f>
        <v>0</v>
      </c>
      <c r="AF698" t="b">
        <f>IF(AND(Z698,AA698,AB698,AC698,IF(C698=Auswahlhilfe!$L$7,TRUE,FALSE)),D698,FALSE)</f>
        <v>0</v>
      </c>
      <c r="AG698" t="b">
        <f>IF(AND(Z698,AA698,AB698,AD698,IF(C698=Auswahlhilfe!$L$17,TRUE,FALSE)),D698,FALSE)</f>
        <v>0</v>
      </c>
      <c r="AH698" t="b">
        <f>IF(AND(Z698,AA698,AB698,AE698,IF(C698=Auswahlhilfe!$L$17,TRUE,FALSE)),D698,FALSE)</f>
        <v>0</v>
      </c>
      <c r="AI698" t="s">
        <v>4818</v>
      </c>
      <c r="AJ698" s="90" t="str">
        <f t="shared" si="32"/>
        <v>https://shop.oxni.ch/de/shop/motoren/planetengetriebe/tb-220-025-s2-p2</v>
      </c>
    </row>
    <row r="699" spans="2:36" x14ac:dyDescent="0.2">
      <c r="B699" s="78" t="str">
        <f t="shared" si="30"/>
        <v/>
      </c>
      <c r="C699" s="19" t="s">
        <v>54</v>
      </c>
      <c r="D699" s="19" t="s">
        <v>1000</v>
      </c>
      <c r="E699" s="19">
        <v>180</v>
      </c>
      <c r="F699" s="19" t="s">
        <v>55</v>
      </c>
      <c r="G699" s="19">
        <v>20</v>
      </c>
      <c r="H699" s="19">
        <v>3</v>
      </c>
      <c r="I699" s="19">
        <v>225</v>
      </c>
      <c r="J699" s="19">
        <v>94</v>
      </c>
      <c r="K699" s="19">
        <v>1700</v>
      </c>
      <c r="L699" s="19">
        <v>5100</v>
      </c>
      <c r="M699" s="19" t="s">
        <v>97</v>
      </c>
      <c r="N699" s="19">
        <v>2000</v>
      </c>
      <c r="O699" s="19">
        <v>4000</v>
      </c>
      <c r="P699" s="19">
        <v>50000</v>
      </c>
      <c r="Q699" s="19" t="s">
        <v>57</v>
      </c>
      <c r="R699" s="19">
        <v>25000</v>
      </c>
      <c r="S699" s="19">
        <v>20000</v>
      </c>
      <c r="T699" s="19">
        <v>23.29</v>
      </c>
      <c r="U699" s="19">
        <v>63.5</v>
      </c>
      <c r="V699" s="19">
        <v>0.24</v>
      </c>
      <c r="W699" s="19">
        <v>70</v>
      </c>
      <c r="X699" s="93"/>
      <c r="Y699">
        <f t="shared" si="31"/>
        <v>100</v>
      </c>
      <c r="Z699" t="b">
        <f>IF(N699/G699&gt;=Auswahlhilfe!$C$8,TRUE,FALSE)</f>
        <v>1</v>
      </c>
      <c r="AA699" t="b">
        <f>IF(K699&gt;Auswahlhilfe!$C$7,TRUE,FALSE)</f>
        <v>1</v>
      </c>
      <c r="AB699" t="b">
        <f>IF(Auswahlhilfe!$C$17=F699,TRUE,FALSE)</f>
        <v>0</v>
      </c>
      <c r="AC699" t="b">
        <f>IFERROR(IF(FIND("P2",PGOptionList!D699)&gt;0,TRUE),FALSE)</f>
        <v>0</v>
      </c>
      <c r="AD699" t="b">
        <f>IFERROR(IF(FIND("P1",PGOptionList!D699)&gt;0,TRUE),FALSE)</f>
        <v>0</v>
      </c>
      <c r="AE699" t="b">
        <f>IFERROR(IF(FIND("P0",PGOptionList!D699)&gt;0,TRUE),FALSE)</f>
        <v>1</v>
      </c>
      <c r="AF699" t="b">
        <f>IF(AND(Z699,AA699,AB699,AC699,IF(C699=Auswahlhilfe!$L$7,TRUE,FALSE)),D699,FALSE)</f>
        <v>0</v>
      </c>
      <c r="AG699" t="b">
        <f>IF(AND(Z699,AA699,AB699,AD699,IF(C699=Auswahlhilfe!$L$17,TRUE,FALSE)),D699,FALSE)</f>
        <v>0</v>
      </c>
      <c r="AH699" t="b">
        <f>IF(AND(Z699,AA699,AB699,AE699,IF(C699=Auswahlhilfe!$L$17,TRUE,FALSE)),D699,FALSE)</f>
        <v>0</v>
      </c>
      <c r="AI699" t="s">
        <v>4817</v>
      </c>
      <c r="AJ699" s="90" t="str">
        <f t="shared" si="32"/>
        <v>mailto:info@oxni.ch?subject=Anfrage TB-220-020-S1-P0</v>
      </c>
    </row>
    <row r="700" spans="2:36" x14ac:dyDescent="0.2">
      <c r="B700" s="78" t="str">
        <f t="shared" si="30"/>
        <v/>
      </c>
      <c r="C700" s="19" t="s">
        <v>54</v>
      </c>
      <c r="D700" s="19" t="s">
        <v>1001</v>
      </c>
      <c r="E700" s="19">
        <v>180</v>
      </c>
      <c r="F700" s="19" t="s">
        <v>58</v>
      </c>
      <c r="G700" s="19">
        <v>20</v>
      </c>
      <c r="H700" s="19">
        <v>3</v>
      </c>
      <c r="I700" s="19">
        <v>225</v>
      </c>
      <c r="J700" s="19">
        <v>94</v>
      </c>
      <c r="K700" s="19">
        <v>1700</v>
      </c>
      <c r="L700" s="19">
        <v>5100</v>
      </c>
      <c r="M700" s="19" t="s">
        <v>97</v>
      </c>
      <c r="N700" s="19">
        <v>2000</v>
      </c>
      <c r="O700" s="19">
        <v>4000</v>
      </c>
      <c r="P700" s="19">
        <v>50000</v>
      </c>
      <c r="Q700" s="19" t="s">
        <v>57</v>
      </c>
      <c r="R700" s="19">
        <v>25000</v>
      </c>
      <c r="S700" s="19">
        <v>20000</v>
      </c>
      <c r="T700" s="19">
        <v>23.29</v>
      </c>
      <c r="U700" s="19">
        <v>63.5</v>
      </c>
      <c r="V700" s="19">
        <v>0.24</v>
      </c>
      <c r="W700" s="19">
        <v>70</v>
      </c>
      <c r="X700" s="93"/>
      <c r="Y700">
        <f t="shared" si="31"/>
        <v>100</v>
      </c>
      <c r="Z700" t="b">
        <f>IF(N700/G700&gt;=Auswahlhilfe!$C$8,TRUE,FALSE)</f>
        <v>1</v>
      </c>
      <c r="AA700" t="b">
        <f>IF(K700&gt;Auswahlhilfe!$C$7,TRUE,FALSE)</f>
        <v>1</v>
      </c>
      <c r="AB700" t="b">
        <f>IF(Auswahlhilfe!$C$17=F700,TRUE,FALSE)</f>
        <v>1</v>
      </c>
      <c r="AC700" t="b">
        <f>IFERROR(IF(FIND("P2",PGOptionList!D700)&gt;0,TRUE),FALSE)</f>
        <v>0</v>
      </c>
      <c r="AD700" t="b">
        <f>IFERROR(IF(FIND("P1",PGOptionList!D700)&gt;0,TRUE),FALSE)</f>
        <v>0</v>
      </c>
      <c r="AE700" t="b">
        <f>IFERROR(IF(FIND("P0",PGOptionList!D700)&gt;0,TRUE),FALSE)</f>
        <v>1</v>
      </c>
      <c r="AF700" t="b">
        <f>IF(AND(Z700,AA700,AB700,AC700,IF(C700=Auswahlhilfe!$L$7,TRUE,FALSE)),D700,FALSE)</f>
        <v>0</v>
      </c>
      <c r="AG700" t="b">
        <f>IF(AND(Z700,AA700,AB700,AD700,IF(C700=Auswahlhilfe!$L$17,TRUE,FALSE)),D700,FALSE)</f>
        <v>0</v>
      </c>
      <c r="AH700" t="b">
        <f>IF(AND(Z700,AA700,AB700,AE700,IF(C700=Auswahlhilfe!$L$17,TRUE,FALSE)),D700,FALSE)</f>
        <v>0</v>
      </c>
      <c r="AI700" t="s">
        <v>4817</v>
      </c>
      <c r="AJ700" s="90" t="str">
        <f t="shared" si="32"/>
        <v>mailto:info@oxni.ch?subject=Anfrage TB-220-020-S2-P0</v>
      </c>
    </row>
    <row r="701" spans="2:36" x14ac:dyDescent="0.2">
      <c r="B701" s="78" t="str">
        <f t="shared" si="30"/>
        <v/>
      </c>
      <c r="C701" s="19" t="s">
        <v>54</v>
      </c>
      <c r="D701" s="19" t="s">
        <v>1002</v>
      </c>
      <c r="E701" s="19">
        <v>180</v>
      </c>
      <c r="F701" s="19" t="s">
        <v>55</v>
      </c>
      <c r="G701" s="19">
        <v>20</v>
      </c>
      <c r="H701" s="19">
        <v>5</v>
      </c>
      <c r="I701" s="19">
        <v>225</v>
      </c>
      <c r="J701" s="19">
        <v>94</v>
      </c>
      <c r="K701" s="19">
        <v>1700</v>
      </c>
      <c r="L701" s="19">
        <v>5100</v>
      </c>
      <c r="M701" s="19" t="s">
        <v>97</v>
      </c>
      <c r="N701" s="19">
        <v>2000</v>
      </c>
      <c r="O701" s="19">
        <v>4000</v>
      </c>
      <c r="P701" s="19">
        <v>50000</v>
      </c>
      <c r="Q701" s="19" t="s">
        <v>57</v>
      </c>
      <c r="R701" s="19">
        <v>25000</v>
      </c>
      <c r="S701" s="19">
        <v>20000</v>
      </c>
      <c r="T701" s="19">
        <v>23.29</v>
      </c>
      <c r="U701" s="19">
        <v>63.5</v>
      </c>
      <c r="V701" s="19">
        <v>0.24</v>
      </c>
      <c r="W701" s="19">
        <v>70</v>
      </c>
      <c r="X701" s="93">
        <v>3615</v>
      </c>
      <c r="Y701">
        <f t="shared" si="31"/>
        <v>100</v>
      </c>
      <c r="Z701" t="b">
        <f>IF(N701/G701&gt;=Auswahlhilfe!$C$8,TRUE,FALSE)</f>
        <v>1</v>
      </c>
      <c r="AA701" t="b">
        <f>IF(K701&gt;Auswahlhilfe!$C$7,TRUE,FALSE)</f>
        <v>1</v>
      </c>
      <c r="AB701" t="b">
        <f>IF(Auswahlhilfe!$C$17=F701,TRUE,FALSE)</f>
        <v>0</v>
      </c>
      <c r="AC701" t="b">
        <f>IFERROR(IF(FIND("P2",PGOptionList!D701)&gt;0,TRUE),FALSE)</f>
        <v>0</v>
      </c>
      <c r="AD701" t="b">
        <f>IFERROR(IF(FIND("P1",PGOptionList!D701)&gt;0,TRUE),FALSE)</f>
        <v>1</v>
      </c>
      <c r="AE701" t="b">
        <f>IFERROR(IF(FIND("P0",PGOptionList!D701)&gt;0,TRUE),FALSE)</f>
        <v>0</v>
      </c>
      <c r="AF701" t="b">
        <f>IF(AND(Z701,AA701,AB701,AC701,IF(C701=Auswahlhilfe!$L$7,TRUE,FALSE)),D701,FALSE)</f>
        <v>0</v>
      </c>
      <c r="AG701" t="b">
        <f>IF(AND(Z701,AA701,AB701,AD701,IF(C701=Auswahlhilfe!$L$17,TRUE,FALSE)),D701,FALSE)</f>
        <v>0</v>
      </c>
      <c r="AH701" t="b">
        <f>IF(AND(Z701,AA701,AB701,AE701,IF(C701=Auswahlhilfe!$L$17,TRUE,FALSE)),D701,FALSE)</f>
        <v>0</v>
      </c>
      <c r="AI701" t="s">
        <v>4817</v>
      </c>
      <c r="AJ701" s="90" t="str">
        <f t="shared" si="32"/>
        <v>mailto:info@oxni.ch?subject=Anfrage TB-220-020-S1-P1</v>
      </c>
    </row>
    <row r="702" spans="2:36" x14ac:dyDescent="0.2">
      <c r="B702" s="78" t="str">
        <f t="shared" si="30"/>
        <v/>
      </c>
      <c r="C702" s="19" t="s">
        <v>54</v>
      </c>
      <c r="D702" s="19" t="s">
        <v>1003</v>
      </c>
      <c r="E702" s="19">
        <v>180</v>
      </c>
      <c r="F702" s="19" t="s">
        <v>58</v>
      </c>
      <c r="G702" s="19">
        <v>20</v>
      </c>
      <c r="H702" s="19">
        <v>5</v>
      </c>
      <c r="I702" s="19">
        <v>225</v>
      </c>
      <c r="J702" s="19">
        <v>94</v>
      </c>
      <c r="K702" s="19">
        <v>1700</v>
      </c>
      <c r="L702" s="19">
        <v>5100</v>
      </c>
      <c r="M702" s="19" t="s">
        <v>97</v>
      </c>
      <c r="N702" s="19">
        <v>2000</v>
      </c>
      <c r="O702" s="19">
        <v>4000</v>
      </c>
      <c r="P702" s="19">
        <v>50000</v>
      </c>
      <c r="Q702" s="19" t="s">
        <v>57</v>
      </c>
      <c r="R702" s="19">
        <v>25000</v>
      </c>
      <c r="S702" s="19">
        <v>20000</v>
      </c>
      <c r="T702" s="19">
        <v>23.29</v>
      </c>
      <c r="U702" s="19">
        <v>63.5</v>
      </c>
      <c r="V702" s="19">
        <v>0.24</v>
      </c>
      <c r="W702" s="19">
        <v>70</v>
      </c>
      <c r="X702" s="93">
        <v>3615</v>
      </c>
      <c r="Y702">
        <f t="shared" si="31"/>
        <v>100</v>
      </c>
      <c r="Z702" t="b">
        <f>IF(N702/G702&gt;=Auswahlhilfe!$C$8,TRUE,FALSE)</f>
        <v>1</v>
      </c>
      <c r="AA702" t="b">
        <f>IF(K702&gt;Auswahlhilfe!$C$7,TRUE,FALSE)</f>
        <v>1</v>
      </c>
      <c r="AB702" t="b">
        <f>IF(Auswahlhilfe!$C$17=F702,TRUE,FALSE)</f>
        <v>1</v>
      </c>
      <c r="AC702" t="b">
        <f>IFERROR(IF(FIND("P2",PGOptionList!D702)&gt;0,TRUE),FALSE)</f>
        <v>0</v>
      </c>
      <c r="AD702" t="b">
        <f>IFERROR(IF(FIND("P1",PGOptionList!D702)&gt;0,TRUE),FALSE)</f>
        <v>1</v>
      </c>
      <c r="AE702" t="b">
        <f>IFERROR(IF(FIND("P0",PGOptionList!D702)&gt;0,TRUE),FALSE)</f>
        <v>0</v>
      </c>
      <c r="AF702" t="b">
        <f>IF(AND(Z702,AA702,AB702,AC702,IF(C702=Auswahlhilfe!$L$7,TRUE,FALSE)),D702,FALSE)</f>
        <v>0</v>
      </c>
      <c r="AG702" t="b">
        <f>IF(AND(Z702,AA702,AB702,AD702,IF(C702=Auswahlhilfe!$L$17,TRUE,FALSE)),D702,FALSE)</f>
        <v>0</v>
      </c>
      <c r="AH702" t="b">
        <f>IF(AND(Z702,AA702,AB702,AE702,IF(C702=Auswahlhilfe!$L$17,TRUE,FALSE)),D702,FALSE)</f>
        <v>0</v>
      </c>
      <c r="AI702" t="s">
        <v>4818</v>
      </c>
      <c r="AJ702" s="90" t="str">
        <f t="shared" si="32"/>
        <v>https://shop.oxni.ch/de/shop/motoren/planetengetriebe/tb-220-020-s2-p1</v>
      </c>
    </row>
    <row r="703" spans="2:36" x14ac:dyDescent="0.2">
      <c r="B703" s="78" t="str">
        <f t="shared" si="30"/>
        <v/>
      </c>
      <c r="C703" s="19" t="s">
        <v>54</v>
      </c>
      <c r="D703" s="19" t="s">
        <v>1004</v>
      </c>
      <c r="E703" s="19">
        <v>180</v>
      </c>
      <c r="F703" s="19" t="s">
        <v>55</v>
      </c>
      <c r="G703" s="19">
        <v>20</v>
      </c>
      <c r="H703" s="19">
        <v>7</v>
      </c>
      <c r="I703" s="19">
        <v>225</v>
      </c>
      <c r="J703" s="19">
        <v>94</v>
      </c>
      <c r="K703" s="19">
        <v>1700</v>
      </c>
      <c r="L703" s="19">
        <v>5100</v>
      </c>
      <c r="M703" s="19" t="s">
        <v>97</v>
      </c>
      <c r="N703" s="19">
        <v>2000</v>
      </c>
      <c r="O703" s="19">
        <v>4000</v>
      </c>
      <c r="P703" s="19">
        <v>50000</v>
      </c>
      <c r="Q703" s="19" t="s">
        <v>57</v>
      </c>
      <c r="R703" s="19">
        <v>25000</v>
      </c>
      <c r="S703" s="19">
        <v>20000</v>
      </c>
      <c r="T703" s="19">
        <v>23.29</v>
      </c>
      <c r="U703" s="19">
        <v>63.5</v>
      </c>
      <c r="V703" s="19">
        <v>0.24</v>
      </c>
      <c r="W703" s="19">
        <v>70</v>
      </c>
      <c r="X703" s="93">
        <v>3216</v>
      </c>
      <c r="Y703">
        <f t="shared" si="31"/>
        <v>100</v>
      </c>
      <c r="Z703" t="b">
        <f>IF(N703/G703&gt;=Auswahlhilfe!$C$8,TRUE,FALSE)</f>
        <v>1</v>
      </c>
      <c r="AA703" t="b">
        <f>IF(K703&gt;Auswahlhilfe!$C$7,TRUE,FALSE)</f>
        <v>1</v>
      </c>
      <c r="AB703" t="b">
        <f>IF(Auswahlhilfe!$C$17=F703,TRUE,FALSE)</f>
        <v>0</v>
      </c>
      <c r="AC703" t="b">
        <f>IFERROR(IF(FIND("P2",PGOptionList!D703)&gt;0,TRUE),FALSE)</f>
        <v>1</v>
      </c>
      <c r="AD703" t="b">
        <f>IFERROR(IF(FIND("P1",PGOptionList!D703)&gt;0,TRUE),FALSE)</f>
        <v>0</v>
      </c>
      <c r="AE703" t="b">
        <f>IFERROR(IF(FIND("P0",PGOptionList!D703)&gt;0,TRUE),FALSE)</f>
        <v>0</v>
      </c>
      <c r="AF703" t="b">
        <f>IF(AND(Z703,AA703,AB703,AC703,IF(C703=Auswahlhilfe!$L$7,TRUE,FALSE)),D703,FALSE)</f>
        <v>0</v>
      </c>
      <c r="AG703" t="b">
        <f>IF(AND(Z703,AA703,AB703,AD703,IF(C703=Auswahlhilfe!$L$17,TRUE,FALSE)),D703,FALSE)</f>
        <v>0</v>
      </c>
      <c r="AH703" t="b">
        <f>IF(AND(Z703,AA703,AB703,AE703,IF(C703=Auswahlhilfe!$L$17,TRUE,FALSE)),D703,FALSE)</f>
        <v>0</v>
      </c>
      <c r="AI703" t="s">
        <v>4817</v>
      </c>
      <c r="AJ703" s="90" t="str">
        <f t="shared" si="32"/>
        <v>mailto:info@oxni.ch?subject=Anfrage TB-220-020-S1-P2</v>
      </c>
    </row>
    <row r="704" spans="2:36" x14ac:dyDescent="0.2">
      <c r="B704" s="78" t="str">
        <f t="shared" si="30"/>
        <v/>
      </c>
      <c r="C704" s="19" t="s">
        <v>54</v>
      </c>
      <c r="D704" s="19" t="s">
        <v>1005</v>
      </c>
      <c r="E704" s="19">
        <v>180</v>
      </c>
      <c r="F704" s="19" t="s">
        <v>58</v>
      </c>
      <c r="G704" s="19">
        <v>20</v>
      </c>
      <c r="H704" s="19">
        <v>7</v>
      </c>
      <c r="I704" s="19">
        <v>225</v>
      </c>
      <c r="J704" s="19">
        <v>94</v>
      </c>
      <c r="K704" s="19">
        <v>1700</v>
      </c>
      <c r="L704" s="19">
        <v>5100</v>
      </c>
      <c r="M704" s="19" t="s">
        <v>97</v>
      </c>
      <c r="N704" s="19">
        <v>2000</v>
      </c>
      <c r="O704" s="19">
        <v>4000</v>
      </c>
      <c r="P704" s="19">
        <v>50000</v>
      </c>
      <c r="Q704" s="19" t="s">
        <v>57</v>
      </c>
      <c r="R704" s="19">
        <v>25000</v>
      </c>
      <c r="S704" s="19">
        <v>20000</v>
      </c>
      <c r="T704" s="19">
        <v>23.29</v>
      </c>
      <c r="U704" s="19">
        <v>63.5</v>
      </c>
      <c r="V704" s="19">
        <v>0.24</v>
      </c>
      <c r="W704" s="19">
        <v>70</v>
      </c>
      <c r="X704" s="93">
        <v>3216</v>
      </c>
      <c r="Y704">
        <f t="shared" si="31"/>
        <v>100</v>
      </c>
      <c r="Z704" t="b">
        <f>IF(N704/G704&gt;=Auswahlhilfe!$C$8,TRUE,FALSE)</f>
        <v>1</v>
      </c>
      <c r="AA704" t="b">
        <f>IF(K704&gt;Auswahlhilfe!$C$7,TRUE,FALSE)</f>
        <v>1</v>
      </c>
      <c r="AB704" t="b">
        <f>IF(Auswahlhilfe!$C$17=F704,TRUE,FALSE)</f>
        <v>1</v>
      </c>
      <c r="AC704" t="b">
        <f>IFERROR(IF(FIND("P2",PGOptionList!D704)&gt;0,TRUE),FALSE)</f>
        <v>1</v>
      </c>
      <c r="AD704" t="b">
        <f>IFERROR(IF(FIND("P1",PGOptionList!D704)&gt;0,TRUE),FALSE)</f>
        <v>0</v>
      </c>
      <c r="AE704" t="b">
        <f>IFERROR(IF(FIND("P0",PGOptionList!D704)&gt;0,TRUE),FALSE)</f>
        <v>0</v>
      </c>
      <c r="AF704" t="b">
        <f>IF(AND(Z704,AA704,AB704,AC704,IF(C704=Auswahlhilfe!$L$7,TRUE,FALSE)),D704,FALSE)</f>
        <v>0</v>
      </c>
      <c r="AG704" t="b">
        <f>IF(AND(Z704,AA704,AB704,AD704,IF(C704=Auswahlhilfe!$L$17,TRUE,FALSE)),D704,FALSE)</f>
        <v>0</v>
      </c>
      <c r="AH704" t="b">
        <f>IF(AND(Z704,AA704,AB704,AE704,IF(C704=Auswahlhilfe!$L$17,TRUE,FALSE)),D704,FALSE)</f>
        <v>0</v>
      </c>
      <c r="AI704" t="s">
        <v>4818</v>
      </c>
      <c r="AJ704" s="90" t="str">
        <f t="shared" si="32"/>
        <v>https://shop.oxni.ch/de/shop/motoren/planetengetriebe/tb-220-020-s2-p2</v>
      </c>
    </row>
    <row r="705" spans="2:36" x14ac:dyDescent="0.2">
      <c r="B705" s="78" t="str">
        <f t="shared" si="30"/>
        <v/>
      </c>
      <c r="C705" s="19" t="s">
        <v>54</v>
      </c>
      <c r="D705" s="19" t="s">
        <v>1006</v>
      </c>
      <c r="E705" s="19">
        <v>180</v>
      </c>
      <c r="F705" s="19" t="s">
        <v>55</v>
      </c>
      <c r="G705" s="19">
        <v>15</v>
      </c>
      <c r="H705" s="19">
        <v>3</v>
      </c>
      <c r="I705" s="19">
        <v>225</v>
      </c>
      <c r="J705" s="19">
        <v>94</v>
      </c>
      <c r="K705" s="19">
        <v>1150</v>
      </c>
      <c r="L705" s="19">
        <v>3450</v>
      </c>
      <c r="M705" s="19" t="s">
        <v>96</v>
      </c>
      <c r="N705" s="19">
        <v>2000</v>
      </c>
      <c r="O705" s="19">
        <v>4000</v>
      </c>
      <c r="P705" s="19">
        <v>50000</v>
      </c>
      <c r="Q705" s="19" t="s">
        <v>57</v>
      </c>
      <c r="R705" s="19">
        <v>25000</v>
      </c>
      <c r="S705" s="19">
        <v>20000</v>
      </c>
      <c r="T705" s="19">
        <v>23.29</v>
      </c>
      <c r="U705" s="19">
        <v>63.5</v>
      </c>
      <c r="V705" s="19">
        <v>0.24</v>
      </c>
      <c r="W705" s="19">
        <v>70</v>
      </c>
      <c r="X705" s="93"/>
      <c r="Y705">
        <f t="shared" si="31"/>
        <v>133.33333333333334</v>
      </c>
      <c r="Z705" t="b">
        <f>IF(N705/G705&gt;=Auswahlhilfe!$C$8,TRUE,FALSE)</f>
        <v>1</v>
      </c>
      <c r="AA705" t="b">
        <f>IF(K705&gt;Auswahlhilfe!$C$7,TRUE,FALSE)</f>
        <v>1</v>
      </c>
      <c r="AB705" t="b">
        <f>IF(Auswahlhilfe!$C$17=F705,TRUE,FALSE)</f>
        <v>0</v>
      </c>
      <c r="AC705" t="b">
        <f>IFERROR(IF(FIND("P2",PGOptionList!D705)&gt;0,TRUE),FALSE)</f>
        <v>0</v>
      </c>
      <c r="AD705" t="b">
        <f>IFERROR(IF(FIND("P1",PGOptionList!D705)&gt;0,TRUE),FALSE)</f>
        <v>0</v>
      </c>
      <c r="AE705" t="b">
        <f>IFERROR(IF(FIND("P0",PGOptionList!D705)&gt;0,TRUE),FALSE)</f>
        <v>1</v>
      </c>
      <c r="AF705" t="b">
        <f>IF(AND(Z705,AA705,AB705,AC705,IF(C705=Auswahlhilfe!$L$7,TRUE,FALSE)),D705,FALSE)</f>
        <v>0</v>
      </c>
      <c r="AG705" t="b">
        <f>IF(AND(Z705,AA705,AB705,AD705,IF(C705=Auswahlhilfe!$L$17,TRUE,FALSE)),D705,FALSE)</f>
        <v>0</v>
      </c>
      <c r="AH705" t="b">
        <f>IF(AND(Z705,AA705,AB705,AE705,IF(C705=Auswahlhilfe!$L$17,TRUE,FALSE)),D705,FALSE)</f>
        <v>0</v>
      </c>
      <c r="AI705" t="s">
        <v>4817</v>
      </c>
      <c r="AJ705" s="90" t="str">
        <f t="shared" si="32"/>
        <v>mailto:info@oxni.ch?subject=Anfrage TB-220-015-S1-P0</v>
      </c>
    </row>
    <row r="706" spans="2:36" x14ac:dyDescent="0.2">
      <c r="B706" s="78" t="str">
        <f t="shared" si="30"/>
        <v/>
      </c>
      <c r="C706" s="19" t="s">
        <v>54</v>
      </c>
      <c r="D706" s="19" t="s">
        <v>1007</v>
      </c>
      <c r="E706" s="19">
        <v>180</v>
      </c>
      <c r="F706" s="19" t="s">
        <v>58</v>
      </c>
      <c r="G706" s="19">
        <v>15</v>
      </c>
      <c r="H706" s="19">
        <v>3</v>
      </c>
      <c r="I706" s="19">
        <v>225</v>
      </c>
      <c r="J706" s="19">
        <v>94</v>
      </c>
      <c r="K706" s="19">
        <v>1150</v>
      </c>
      <c r="L706" s="19">
        <v>3450</v>
      </c>
      <c r="M706" s="19" t="s">
        <v>96</v>
      </c>
      <c r="N706" s="19">
        <v>2000</v>
      </c>
      <c r="O706" s="19">
        <v>4000</v>
      </c>
      <c r="P706" s="19">
        <v>50000</v>
      </c>
      <c r="Q706" s="19" t="s">
        <v>57</v>
      </c>
      <c r="R706" s="19">
        <v>25000</v>
      </c>
      <c r="S706" s="19">
        <v>20000</v>
      </c>
      <c r="T706" s="19">
        <v>23.29</v>
      </c>
      <c r="U706" s="19">
        <v>63.5</v>
      </c>
      <c r="V706" s="19">
        <v>0.24</v>
      </c>
      <c r="W706" s="19">
        <v>70</v>
      </c>
      <c r="X706" s="93"/>
      <c r="Y706">
        <f t="shared" si="31"/>
        <v>133.33333333333334</v>
      </c>
      <c r="Z706" t="b">
        <f>IF(N706/G706&gt;=Auswahlhilfe!$C$8,TRUE,FALSE)</f>
        <v>1</v>
      </c>
      <c r="AA706" t="b">
        <f>IF(K706&gt;Auswahlhilfe!$C$7,TRUE,FALSE)</f>
        <v>1</v>
      </c>
      <c r="AB706" t="b">
        <f>IF(Auswahlhilfe!$C$17=F706,TRUE,FALSE)</f>
        <v>1</v>
      </c>
      <c r="AC706" t="b">
        <f>IFERROR(IF(FIND("P2",PGOptionList!D706)&gt;0,TRUE),FALSE)</f>
        <v>0</v>
      </c>
      <c r="AD706" t="b">
        <f>IFERROR(IF(FIND("P1",PGOptionList!D706)&gt;0,TRUE),FALSE)</f>
        <v>0</v>
      </c>
      <c r="AE706" t="b">
        <f>IFERROR(IF(FIND("P0",PGOptionList!D706)&gt;0,TRUE),FALSE)</f>
        <v>1</v>
      </c>
      <c r="AF706" t="b">
        <f>IF(AND(Z706,AA706,AB706,AC706,IF(C706=Auswahlhilfe!$L$7,TRUE,FALSE)),D706,FALSE)</f>
        <v>0</v>
      </c>
      <c r="AG706" t="b">
        <f>IF(AND(Z706,AA706,AB706,AD706,IF(C706=Auswahlhilfe!$L$17,TRUE,FALSE)),D706,FALSE)</f>
        <v>0</v>
      </c>
      <c r="AH706" t="b">
        <f>IF(AND(Z706,AA706,AB706,AE706,IF(C706=Auswahlhilfe!$L$17,TRUE,FALSE)),D706,FALSE)</f>
        <v>0</v>
      </c>
      <c r="AI706" t="s">
        <v>4817</v>
      </c>
      <c r="AJ706" s="90" t="str">
        <f t="shared" si="32"/>
        <v>mailto:info@oxni.ch?subject=Anfrage TB-220-015-S2-P0</v>
      </c>
    </row>
    <row r="707" spans="2:36" x14ac:dyDescent="0.2">
      <c r="B707" s="78" t="str">
        <f t="shared" si="30"/>
        <v/>
      </c>
      <c r="C707" s="19" t="s">
        <v>54</v>
      </c>
      <c r="D707" s="19" t="s">
        <v>1008</v>
      </c>
      <c r="E707" s="19">
        <v>180</v>
      </c>
      <c r="F707" s="19" t="s">
        <v>55</v>
      </c>
      <c r="G707" s="19">
        <v>15</v>
      </c>
      <c r="H707" s="19">
        <v>5</v>
      </c>
      <c r="I707" s="19">
        <v>225</v>
      </c>
      <c r="J707" s="19">
        <v>94</v>
      </c>
      <c r="K707" s="19">
        <v>1150</v>
      </c>
      <c r="L707" s="19">
        <v>3450</v>
      </c>
      <c r="M707" s="19" t="s">
        <v>96</v>
      </c>
      <c r="N707" s="19">
        <v>2000</v>
      </c>
      <c r="O707" s="19">
        <v>4000</v>
      </c>
      <c r="P707" s="19">
        <v>50000</v>
      </c>
      <c r="Q707" s="19" t="s">
        <v>57</v>
      </c>
      <c r="R707" s="19">
        <v>25000</v>
      </c>
      <c r="S707" s="19">
        <v>20000</v>
      </c>
      <c r="T707" s="19">
        <v>23.29</v>
      </c>
      <c r="U707" s="19">
        <v>63.5</v>
      </c>
      <c r="V707" s="19">
        <v>0.24</v>
      </c>
      <c r="W707" s="19">
        <v>70</v>
      </c>
      <c r="X707" s="93">
        <v>3615</v>
      </c>
      <c r="Y707">
        <f t="shared" si="31"/>
        <v>133.33333333333334</v>
      </c>
      <c r="Z707" t="b">
        <f>IF(N707/G707&gt;=Auswahlhilfe!$C$8,TRUE,FALSE)</f>
        <v>1</v>
      </c>
      <c r="AA707" t="b">
        <f>IF(K707&gt;Auswahlhilfe!$C$7,TRUE,FALSE)</f>
        <v>1</v>
      </c>
      <c r="AB707" t="b">
        <f>IF(Auswahlhilfe!$C$17=F707,TRUE,FALSE)</f>
        <v>0</v>
      </c>
      <c r="AC707" t="b">
        <f>IFERROR(IF(FIND("P2",PGOptionList!D707)&gt;0,TRUE),FALSE)</f>
        <v>0</v>
      </c>
      <c r="AD707" t="b">
        <f>IFERROR(IF(FIND("P1",PGOptionList!D707)&gt;0,TRUE),FALSE)</f>
        <v>1</v>
      </c>
      <c r="AE707" t="b">
        <f>IFERROR(IF(FIND("P0",PGOptionList!D707)&gt;0,TRUE),FALSE)</f>
        <v>0</v>
      </c>
      <c r="AF707" t="b">
        <f>IF(AND(Z707,AA707,AB707,AC707,IF(C707=Auswahlhilfe!$L$7,TRUE,FALSE)),D707,FALSE)</f>
        <v>0</v>
      </c>
      <c r="AG707" t="b">
        <f>IF(AND(Z707,AA707,AB707,AD707,IF(C707=Auswahlhilfe!$L$17,TRUE,FALSE)),D707,FALSE)</f>
        <v>0</v>
      </c>
      <c r="AH707" t="b">
        <f>IF(AND(Z707,AA707,AB707,AE707,IF(C707=Auswahlhilfe!$L$17,TRUE,FALSE)),D707,FALSE)</f>
        <v>0</v>
      </c>
      <c r="AI707" t="s">
        <v>4817</v>
      </c>
      <c r="AJ707" s="90" t="str">
        <f t="shared" si="32"/>
        <v>mailto:info@oxni.ch?subject=Anfrage TB-220-015-S1-P1</v>
      </c>
    </row>
    <row r="708" spans="2:36" x14ac:dyDescent="0.2">
      <c r="B708" s="78" t="str">
        <f t="shared" si="30"/>
        <v/>
      </c>
      <c r="C708" s="19" t="s">
        <v>54</v>
      </c>
      <c r="D708" s="19" t="s">
        <v>1009</v>
      </c>
      <c r="E708" s="19">
        <v>180</v>
      </c>
      <c r="F708" s="19" t="s">
        <v>58</v>
      </c>
      <c r="G708" s="19">
        <v>15</v>
      </c>
      <c r="H708" s="19">
        <v>5</v>
      </c>
      <c r="I708" s="19">
        <v>225</v>
      </c>
      <c r="J708" s="19">
        <v>94</v>
      </c>
      <c r="K708" s="19">
        <v>1150</v>
      </c>
      <c r="L708" s="19">
        <v>3450</v>
      </c>
      <c r="M708" s="19" t="s">
        <v>96</v>
      </c>
      <c r="N708" s="19">
        <v>2000</v>
      </c>
      <c r="O708" s="19">
        <v>4000</v>
      </c>
      <c r="P708" s="19">
        <v>50000</v>
      </c>
      <c r="Q708" s="19" t="s">
        <v>57</v>
      </c>
      <c r="R708" s="19">
        <v>25000</v>
      </c>
      <c r="S708" s="19">
        <v>20000</v>
      </c>
      <c r="T708" s="19">
        <v>23.29</v>
      </c>
      <c r="U708" s="19">
        <v>63.5</v>
      </c>
      <c r="V708" s="19">
        <v>0.24</v>
      </c>
      <c r="W708" s="19">
        <v>70</v>
      </c>
      <c r="X708" s="93">
        <v>3615</v>
      </c>
      <c r="Y708">
        <f t="shared" si="31"/>
        <v>133.33333333333334</v>
      </c>
      <c r="Z708" t="b">
        <f>IF(N708/G708&gt;=Auswahlhilfe!$C$8,TRUE,FALSE)</f>
        <v>1</v>
      </c>
      <c r="AA708" t="b">
        <f>IF(K708&gt;Auswahlhilfe!$C$7,TRUE,FALSE)</f>
        <v>1</v>
      </c>
      <c r="AB708" t="b">
        <f>IF(Auswahlhilfe!$C$17=F708,TRUE,FALSE)</f>
        <v>1</v>
      </c>
      <c r="AC708" t="b">
        <f>IFERROR(IF(FIND("P2",PGOptionList!D708)&gt;0,TRUE),FALSE)</f>
        <v>0</v>
      </c>
      <c r="AD708" t="b">
        <f>IFERROR(IF(FIND("P1",PGOptionList!D708)&gt;0,TRUE),FALSE)</f>
        <v>1</v>
      </c>
      <c r="AE708" t="b">
        <f>IFERROR(IF(FIND("P0",PGOptionList!D708)&gt;0,TRUE),FALSE)</f>
        <v>0</v>
      </c>
      <c r="AF708" t="b">
        <f>IF(AND(Z708,AA708,AB708,AC708,IF(C708=Auswahlhilfe!$L$7,TRUE,FALSE)),D708,FALSE)</f>
        <v>0</v>
      </c>
      <c r="AG708" t="b">
        <f>IF(AND(Z708,AA708,AB708,AD708,IF(C708=Auswahlhilfe!$L$17,TRUE,FALSE)),D708,FALSE)</f>
        <v>0</v>
      </c>
      <c r="AH708" t="b">
        <f>IF(AND(Z708,AA708,AB708,AE708,IF(C708=Auswahlhilfe!$L$17,TRUE,FALSE)),D708,FALSE)</f>
        <v>0</v>
      </c>
      <c r="AI708" t="s">
        <v>4818</v>
      </c>
      <c r="AJ708" s="90" t="str">
        <f t="shared" si="32"/>
        <v>https://shop.oxni.ch/de/shop/motoren/planetengetriebe/tb-220-015-s2-p1</v>
      </c>
    </row>
    <row r="709" spans="2:36" x14ac:dyDescent="0.2">
      <c r="B709" s="78" t="str">
        <f t="shared" si="30"/>
        <v/>
      </c>
      <c r="C709" s="19" t="s">
        <v>54</v>
      </c>
      <c r="D709" s="19" t="s">
        <v>1010</v>
      </c>
      <c r="E709" s="19">
        <v>180</v>
      </c>
      <c r="F709" s="19" t="s">
        <v>55</v>
      </c>
      <c r="G709" s="19">
        <v>15</v>
      </c>
      <c r="H709" s="19">
        <v>7</v>
      </c>
      <c r="I709" s="19">
        <v>225</v>
      </c>
      <c r="J709" s="19">
        <v>94</v>
      </c>
      <c r="K709" s="19">
        <v>1150</v>
      </c>
      <c r="L709" s="19">
        <v>3450</v>
      </c>
      <c r="M709" s="19" t="s">
        <v>96</v>
      </c>
      <c r="N709" s="19">
        <v>2000</v>
      </c>
      <c r="O709" s="19">
        <v>4000</v>
      </c>
      <c r="P709" s="19">
        <v>50000</v>
      </c>
      <c r="Q709" s="19" t="s">
        <v>57</v>
      </c>
      <c r="R709" s="19">
        <v>25000</v>
      </c>
      <c r="S709" s="19">
        <v>20000</v>
      </c>
      <c r="T709" s="19">
        <v>23.29</v>
      </c>
      <c r="U709" s="19">
        <v>63.5</v>
      </c>
      <c r="V709" s="19">
        <v>0.24</v>
      </c>
      <c r="W709" s="19">
        <v>70</v>
      </c>
      <c r="X709" s="93">
        <v>3216</v>
      </c>
      <c r="Y709">
        <f t="shared" si="31"/>
        <v>133.33333333333334</v>
      </c>
      <c r="Z709" t="b">
        <f>IF(N709/G709&gt;=Auswahlhilfe!$C$8,TRUE,FALSE)</f>
        <v>1</v>
      </c>
      <c r="AA709" t="b">
        <f>IF(K709&gt;Auswahlhilfe!$C$7,TRUE,FALSE)</f>
        <v>1</v>
      </c>
      <c r="AB709" t="b">
        <f>IF(Auswahlhilfe!$C$17=F709,TRUE,FALSE)</f>
        <v>0</v>
      </c>
      <c r="AC709" t="b">
        <f>IFERROR(IF(FIND("P2",PGOptionList!D709)&gt;0,TRUE),FALSE)</f>
        <v>1</v>
      </c>
      <c r="AD709" t="b">
        <f>IFERROR(IF(FIND("P1",PGOptionList!D709)&gt;0,TRUE),FALSE)</f>
        <v>0</v>
      </c>
      <c r="AE709" t="b">
        <f>IFERROR(IF(FIND("P0",PGOptionList!D709)&gt;0,TRUE),FALSE)</f>
        <v>0</v>
      </c>
      <c r="AF709" t="b">
        <f>IF(AND(Z709,AA709,AB709,AC709,IF(C709=Auswahlhilfe!$L$7,TRUE,FALSE)),D709,FALSE)</f>
        <v>0</v>
      </c>
      <c r="AG709" t="b">
        <f>IF(AND(Z709,AA709,AB709,AD709,IF(C709=Auswahlhilfe!$L$17,TRUE,FALSE)),D709,FALSE)</f>
        <v>0</v>
      </c>
      <c r="AH709" t="b">
        <f>IF(AND(Z709,AA709,AB709,AE709,IF(C709=Auswahlhilfe!$L$17,TRUE,FALSE)),D709,FALSE)</f>
        <v>0</v>
      </c>
      <c r="AI709" t="s">
        <v>4817</v>
      </c>
      <c r="AJ709" s="90" t="str">
        <f t="shared" si="32"/>
        <v>mailto:info@oxni.ch?subject=Anfrage TB-220-015-S1-P2</v>
      </c>
    </row>
    <row r="710" spans="2:36" x14ac:dyDescent="0.2">
      <c r="B710" s="78" t="str">
        <f t="shared" si="30"/>
        <v/>
      </c>
      <c r="C710" s="19" t="s">
        <v>54</v>
      </c>
      <c r="D710" s="19" t="s">
        <v>1011</v>
      </c>
      <c r="E710" s="19">
        <v>180</v>
      </c>
      <c r="F710" s="19" t="s">
        <v>58</v>
      </c>
      <c r="G710" s="19">
        <v>15</v>
      </c>
      <c r="H710" s="19">
        <v>7</v>
      </c>
      <c r="I710" s="19">
        <v>225</v>
      </c>
      <c r="J710" s="19">
        <v>94</v>
      </c>
      <c r="K710" s="19">
        <v>1150</v>
      </c>
      <c r="L710" s="19">
        <v>3450</v>
      </c>
      <c r="M710" s="19" t="s">
        <v>96</v>
      </c>
      <c r="N710" s="19">
        <v>2000</v>
      </c>
      <c r="O710" s="19">
        <v>4000</v>
      </c>
      <c r="P710" s="19">
        <v>50000</v>
      </c>
      <c r="Q710" s="19" t="s">
        <v>57</v>
      </c>
      <c r="R710" s="19">
        <v>25000</v>
      </c>
      <c r="S710" s="19">
        <v>20000</v>
      </c>
      <c r="T710" s="19">
        <v>23.29</v>
      </c>
      <c r="U710" s="19">
        <v>63.5</v>
      </c>
      <c r="V710" s="19">
        <v>0.24</v>
      </c>
      <c r="W710" s="19">
        <v>70</v>
      </c>
      <c r="X710" s="93">
        <v>3216</v>
      </c>
      <c r="Y710">
        <f t="shared" si="31"/>
        <v>133.33333333333334</v>
      </c>
      <c r="Z710" t="b">
        <f>IF(N710/G710&gt;=Auswahlhilfe!$C$8,TRUE,FALSE)</f>
        <v>1</v>
      </c>
      <c r="AA710" t="b">
        <f>IF(K710&gt;Auswahlhilfe!$C$7,TRUE,FALSE)</f>
        <v>1</v>
      </c>
      <c r="AB710" t="b">
        <f>IF(Auswahlhilfe!$C$17=F710,TRUE,FALSE)</f>
        <v>1</v>
      </c>
      <c r="AC710" t="b">
        <f>IFERROR(IF(FIND("P2",PGOptionList!D710)&gt;0,TRUE),FALSE)</f>
        <v>1</v>
      </c>
      <c r="AD710" t="b">
        <f>IFERROR(IF(FIND("P1",PGOptionList!D710)&gt;0,TRUE),FALSE)</f>
        <v>0</v>
      </c>
      <c r="AE710" t="b">
        <f>IFERROR(IF(FIND("P0",PGOptionList!D710)&gt;0,TRUE),FALSE)</f>
        <v>0</v>
      </c>
      <c r="AF710" t="b">
        <f>IF(AND(Z710,AA710,AB710,AC710,IF(C710=Auswahlhilfe!$L$7,TRUE,FALSE)),D710,FALSE)</f>
        <v>0</v>
      </c>
      <c r="AG710" t="b">
        <f>IF(AND(Z710,AA710,AB710,AD710,IF(C710=Auswahlhilfe!$L$17,TRUE,FALSE)),D710,FALSE)</f>
        <v>0</v>
      </c>
      <c r="AH710" t="b">
        <f>IF(AND(Z710,AA710,AB710,AE710,IF(C710=Auswahlhilfe!$L$17,TRUE,FALSE)),D710,FALSE)</f>
        <v>0</v>
      </c>
      <c r="AI710" t="s">
        <v>4818</v>
      </c>
      <c r="AJ710" s="90" t="str">
        <f t="shared" si="32"/>
        <v>https://shop.oxni.ch/de/shop/motoren/planetengetriebe/tb-220-015-s2-p2</v>
      </c>
    </row>
    <row r="711" spans="2:36" x14ac:dyDescent="0.2">
      <c r="B711" s="78" t="str">
        <f t="shared" si="30"/>
        <v/>
      </c>
      <c r="C711" s="19" t="s">
        <v>54</v>
      </c>
      <c r="D711" s="19" t="s">
        <v>1012</v>
      </c>
      <c r="E711" s="19">
        <v>220</v>
      </c>
      <c r="F711" s="19" t="s">
        <v>55</v>
      </c>
      <c r="G711" s="19">
        <v>10</v>
      </c>
      <c r="H711" s="19">
        <v>1</v>
      </c>
      <c r="I711" s="19">
        <v>225</v>
      </c>
      <c r="J711" s="19">
        <v>97</v>
      </c>
      <c r="K711" s="19">
        <v>1150</v>
      </c>
      <c r="L711" s="19">
        <v>3450</v>
      </c>
      <c r="M711" s="19" t="s">
        <v>96</v>
      </c>
      <c r="N711" s="19">
        <v>2000</v>
      </c>
      <c r="O711" s="19">
        <v>4000</v>
      </c>
      <c r="P711" s="19">
        <v>50000</v>
      </c>
      <c r="Q711" s="19" t="s">
        <v>57</v>
      </c>
      <c r="R711" s="19">
        <v>25000</v>
      </c>
      <c r="S711" s="19">
        <v>20000</v>
      </c>
      <c r="T711" s="19">
        <v>50.56</v>
      </c>
      <c r="U711" s="19">
        <v>51.5</v>
      </c>
      <c r="V711" s="19">
        <v>0.24</v>
      </c>
      <c r="W711" s="19">
        <v>70</v>
      </c>
      <c r="X711" s="93"/>
      <c r="Y711">
        <f t="shared" si="31"/>
        <v>200</v>
      </c>
      <c r="Z711" t="b">
        <f>IF(N711/G711&gt;=Auswahlhilfe!$C$8,TRUE,FALSE)</f>
        <v>1</v>
      </c>
      <c r="AA711" t="b">
        <f>IF(K711&gt;Auswahlhilfe!$C$7,TRUE,FALSE)</f>
        <v>1</v>
      </c>
      <c r="AB711" t="b">
        <f>IF(Auswahlhilfe!$C$17=F711,TRUE,FALSE)</f>
        <v>0</v>
      </c>
      <c r="AC711" t="b">
        <f>IFERROR(IF(FIND("P2",PGOptionList!D711)&gt;0,TRUE),FALSE)</f>
        <v>0</v>
      </c>
      <c r="AD711" t="b">
        <f>IFERROR(IF(FIND("P1",PGOptionList!D711)&gt;0,TRUE),FALSE)</f>
        <v>0</v>
      </c>
      <c r="AE711" t="b">
        <f>IFERROR(IF(FIND("P0",PGOptionList!D711)&gt;0,TRUE),FALSE)</f>
        <v>1</v>
      </c>
      <c r="AF711" t="b">
        <f>IF(AND(Z711,AA711,AB711,AC711,IF(C711=Auswahlhilfe!$L$7,TRUE,FALSE)),D711,FALSE)</f>
        <v>0</v>
      </c>
      <c r="AG711" t="b">
        <f>IF(AND(Z711,AA711,AB711,AD711,IF(C711=Auswahlhilfe!$L$17,TRUE,FALSE)),D711,FALSE)</f>
        <v>0</v>
      </c>
      <c r="AH711" t="b">
        <f>IF(AND(Z711,AA711,AB711,AE711,IF(C711=Auswahlhilfe!$L$17,TRUE,FALSE)),D711,FALSE)</f>
        <v>0</v>
      </c>
      <c r="AI711" t="s">
        <v>4817</v>
      </c>
      <c r="AJ711" s="90" t="str">
        <f t="shared" si="32"/>
        <v>mailto:info@oxni.ch?subject=Anfrage TB-220-010-S1-P0</v>
      </c>
    </row>
    <row r="712" spans="2:36" x14ac:dyDescent="0.2">
      <c r="B712" s="78" t="str">
        <f t="shared" si="30"/>
        <v/>
      </c>
      <c r="C712" s="19" t="s">
        <v>54</v>
      </c>
      <c r="D712" s="19" t="s">
        <v>1013</v>
      </c>
      <c r="E712" s="19">
        <v>220</v>
      </c>
      <c r="F712" s="19" t="s">
        <v>58</v>
      </c>
      <c r="G712" s="19">
        <v>10</v>
      </c>
      <c r="H712" s="19">
        <v>1</v>
      </c>
      <c r="I712" s="19">
        <v>225</v>
      </c>
      <c r="J712" s="19">
        <v>97</v>
      </c>
      <c r="K712" s="19">
        <v>1150</v>
      </c>
      <c r="L712" s="19">
        <v>3450</v>
      </c>
      <c r="M712" s="19" t="s">
        <v>96</v>
      </c>
      <c r="N712" s="19">
        <v>2000</v>
      </c>
      <c r="O712" s="19">
        <v>4000</v>
      </c>
      <c r="P712" s="19">
        <v>50000</v>
      </c>
      <c r="Q712" s="19" t="s">
        <v>57</v>
      </c>
      <c r="R712" s="19">
        <v>25000</v>
      </c>
      <c r="S712" s="19">
        <v>20000</v>
      </c>
      <c r="T712" s="19">
        <v>50.56</v>
      </c>
      <c r="U712" s="19">
        <v>51.5</v>
      </c>
      <c r="V712" s="19">
        <v>0.24</v>
      </c>
      <c r="W712" s="19">
        <v>70</v>
      </c>
      <c r="X712" s="93"/>
      <c r="Y712">
        <f t="shared" si="31"/>
        <v>200</v>
      </c>
      <c r="Z712" t="b">
        <f>IF(N712/G712&gt;=Auswahlhilfe!$C$8,TRUE,FALSE)</f>
        <v>1</v>
      </c>
      <c r="AA712" t="b">
        <f>IF(K712&gt;Auswahlhilfe!$C$7,TRUE,FALSE)</f>
        <v>1</v>
      </c>
      <c r="AB712" t="b">
        <f>IF(Auswahlhilfe!$C$17=F712,TRUE,FALSE)</f>
        <v>1</v>
      </c>
      <c r="AC712" t="b">
        <f>IFERROR(IF(FIND("P2",PGOptionList!D712)&gt;0,TRUE),FALSE)</f>
        <v>0</v>
      </c>
      <c r="AD712" t="b">
        <f>IFERROR(IF(FIND("P1",PGOptionList!D712)&gt;0,TRUE),FALSE)</f>
        <v>0</v>
      </c>
      <c r="AE712" t="b">
        <f>IFERROR(IF(FIND("P0",PGOptionList!D712)&gt;0,TRUE),FALSE)</f>
        <v>1</v>
      </c>
      <c r="AF712" t="b">
        <f>IF(AND(Z712,AA712,AB712,AC712,IF(C712=Auswahlhilfe!$L$7,TRUE,FALSE)),D712,FALSE)</f>
        <v>0</v>
      </c>
      <c r="AG712" t="b">
        <f>IF(AND(Z712,AA712,AB712,AD712,IF(C712=Auswahlhilfe!$L$17,TRUE,FALSE)),D712,FALSE)</f>
        <v>0</v>
      </c>
      <c r="AH712" t="b">
        <f>IF(AND(Z712,AA712,AB712,AE712,IF(C712=Auswahlhilfe!$L$17,TRUE,FALSE)),D712,FALSE)</f>
        <v>0</v>
      </c>
      <c r="AI712" t="s">
        <v>4817</v>
      </c>
      <c r="AJ712" s="90" t="str">
        <f t="shared" si="32"/>
        <v>mailto:info@oxni.ch?subject=Anfrage TB-220-010-S2-P0</v>
      </c>
    </row>
    <row r="713" spans="2:36" x14ac:dyDescent="0.2">
      <c r="B713" s="78" t="str">
        <f t="shared" si="30"/>
        <v/>
      </c>
      <c r="C713" s="19" t="s">
        <v>54</v>
      </c>
      <c r="D713" s="19" t="s">
        <v>1014</v>
      </c>
      <c r="E713" s="19">
        <v>220</v>
      </c>
      <c r="F713" s="19" t="s">
        <v>55</v>
      </c>
      <c r="G713" s="19">
        <v>10</v>
      </c>
      <c r="H713" s="19">
        <v>3</v>
      </c>
      <c r="I713" s="19">
        <v>225</v>
      </c>
      <c r="J713" s="19">
        <v>97</v>
      </c>
      <c r="K713" s="19">
        <v>1150</v>
      </c>
      <c r="L713" s="19">
        <v>3450</v>
      </c>
      <c r="M713" s="19" t="s">
        <v>96</v>
      </c>
      <c r="N713" s="19">
        <v>2000</v>
      </c>
      <c r="O713" s="19">
        <v>4000</v>
      </c>
      <c r="P713" s="19">
        <v>50000</v>
      </c>
      <c r="Q713" s="19" t="s">
        <v>57</v>
      </c>
      <c r="R713" s="19">
        <v>25000</v>
      </c>
      <c r="S713" s="19">
        <v>20000</v>
      </c>
      <c r="T713" s="19">
        <v>50.56</v>
      </c>
      <c r="U713" s="19">
        <v>51.5</v>
      </c>
      <c r="V713" s="19">
        <v>0.24</v>
      </c>
      <c r="W713" s="19">
        <v>70</v>
      </c>
      <c r="X713" s="93">
        <v>2819</v>
      </c>
      <c r="Y713">
        <f t="shared" si="31"/>
        <v>200</v>
      </c>
      <c r="Z713" t="b">
        <f>IF(N713/G713&gt;=Auswahlhilfe!$C$8,TRUE,FALSE)</f>
        <v>1</v>
      </c>
      <c r="AA713" t="b">
        <f>IF(K713&gt;Auswahlhilfe!$C$7,TRUE,FALSE)</f>
        <v>1</v>
      </c>
      <c r="AB713" t="b">
        <f>IF(Auswahlhilfe!$C$17=F713,TRUE,FALSE)</f>
        <v>0</v>
      </c>
      <c r="AC713" t="b">
        <f>IFERROR(IF(FIND("P2",PGOptionList!D713)&gt;0,TRUE),FALSE)</f>
        <v>0</v>
      </c>
      <c r="AD713" t="b">
        <f>IFERROR(IF(FIND("P1",PGOptionList!D713)&gt;0,TRUE),FALSE)</f>
        <v>1</v>
      </c>
      <c r="AE713" t="b">
        <f>IFERROR(IF(FIND("P0",PGOptionList!D713)&gt;0,TRUE),FALSE)</f>
        <v>0</v>
      </c>
      <c r="AF713" t="b">
        <f>IF(AND(Z713,AA713,AB713,AC713,IF(C713=Auswahlhilfe!$L$7,TRUE,FALSE)),D713,FALSE)</f>
        <v>0</v>
      </c>
      <c r="AG713" t="b">
        <f>IF(AND(Z713,AA713,AB713,AD713,IF(C713=Auswahlhilfe!$L$17,TRUE,FALSE)),D713,FALSE)</f>
        <v>0</v>
      </c>
      <c r="AH713" t="b">
        <f>IF(AND(Z713,AA713,AB713,AE713,IF(C713=Auswahlhilfe!$L$17,TRUE,FALSE)),D713,FALSE)</f>
        <v>0</v>
      </c>
      <c r="AI713" t="s">
        <v>4817</v>
      </c>
      <c r="AJ713" s="90" t="str">
        <f t="shared" si="32"/>
        <v>mailto:info@oxni.ch?subject=Anfrage TB-220-010-S1-P1</v>
      </c>
    </row>
    <row r="714" spans="2:36" x14ac:dyDescent="0.2">
      <c r="B714" s="78" t="str">
        <f t="shared" ref="B714:B777" si="33">IF(AF714=D714,"Economy",IF(AG714=D714,"Standard",IF(AH714=D714,"Präzision","")))</f>
        <v/>
      </c>
      <c r="C714" s="19" t="s">
        <v>54</v>
      </c>
      <c r="D714" s="19" t="s">
        <v>1015</v>
      </c>
      <c r="E714" s="19">
        <v>220</v>
      </c>
      <c r="F714" s="19" t="s">
        <v>58</v>
      </c>
      <c r="G714" s="19">
        <v>10</v>
      </c>
      <c r="H714" s="19">
        <v>3</v>
      </c>
      <c r="I714" s="19">
        <v>225</v>
      </c>
      <c r="J714" s="19">
        <v>97</v>
      </c>
      <c r="K714" s="19">
        <v>1150</v>
      </c>
      <c r="L714" s="19">
        <v>3450</v>
      </c>
      <c r="M714" s="19" t="s">
        <v>96</v>
      </c>
      <c r="N714" s="19">
        <v>2000</v>
      </c>
      <c r="O714" s="19">
        <v>4000</v>
      </c>
      <c r="P714" s="19">
        <v>50000</v>
      </c>
      <c r="Q714" s="19" t="s">
        <v>57</v>
      </c>
      <c r="R714" s="19">
        <v>25000</v>
      </c>
      <c r="S714" s="19">
        <v>20000</v>
      </c>
      <c r="T714" s="19">
        <v>50.56</v>
      </c>
      <c r="U714" s="19">
        <v>51.5</v>
      </c>
      <c r="V714" s="19">
        <v>0.24</v>
      </c>
      <c r="W714" s="19">
        <v>70</v>
      </c>
      <c r="X714" s="93">
        <v>2819</v>
      </c>
      <c r="Y714">
        <f t="shared" ref="Y714:Y777" si="34">N714/G714</f>
        <v>200</v>
      </c>
      <c r="Z714" t="b">
        <f>IF(N714/G714&gt;=Auswahlhilfe!$C$8,TRUE,FALSE)</f>
        <v>1</v>
      </c>
      <c r="AA714" t="b">
        <f>IF(K714&gt;Auswahlhilfe!$C$7,TRUE,FALSE)</f>
        <v>1</v>
      </c>
      <c r="AB714" t="b">
        <f>IF(Auswahlhilfe!$C$17=F714,TRUE,FALSE)</f>
        <v>1</v>
      </c>
      <c r="AC714" t="b">
        <f>IFERROR(IF(FIND("P2",PGOptionList!D714)&gt;0,TRUE),FALSE)</f>
        <v>0</v>
      </c>
      <c r="AD714" t="b">
        <f>IFERROR(IF(FIND("P1",PGOptionList!D714)&gt;0,TRUE),FALSE)</f>
        <v>1</v>
      </c>
      <c r="AE714" t="b">
        <f>IFERROR(IF(FIND("P0",PGOptionList!D714)&gt;0,TRUE),FALSE)</f>
        <v>0</v>
      </c>
      <c r="AF714" t="b">
        <f>IF(AND(Z714,AA714,AB714,AC714,IF(C714=Auswahlhilfe!$L$7,TRUE,FALSE)),D714,FALSE)</f>
        <v>0</v>
      </c>
      <c r="AG714" t="b">
        <f>IF(AND(Z714,AA714,AB714,AD714,IF(C714=Auswahlhilfe!$L$17,TRUE,FALSE)),D714,FALSE)</f>
        <v>0</v>
      </c>
      <c r="AH714" t="b">
        <f>IF(AND(Z714,AA714,AB714,AE714,IF(C714=Auswahlhilfe!$L$17,TRUE,FALSE)),D714,FALSE)</f>
        <v>0</v>
      </c>
      <c r="AI714" t="s">
        <v>4818</v>
      </c>
      <c r="AJ714" s="90" t="str">
        <f t="shared" ref="AJ714:AJ777" si="35">IF(AI714="ja",HYPERLINK(_xlfn.CONCAT("https://shop.oxni.ch/de/shop/motoren/planetengetriebe/",LOWER(D714))),_xlfn.CONCAT("mailto:info@oxni.ch?subject=Anfrage ",D714))</f>
        <v>https://shop.oxni.ch/de/shop/motoren/planetengetriebe/tb-220-010-s2-p1</v>
      </c>
    </row>
    <row r="715" spans="2:36" x14ac:dyDescent="0.2">
      <c r="B715" s="78" t="str">
        <f t="shared" si="33"/>
        <v/>
      </c>
      <c r="C715" s="19" t="s">
        <v>54</v>
      </c>
      <c r="D715" s="19" t="s">
        <v>1016</v>
      </c>
      <c r="E715" s="19">
        <v>220</v>
      </c>
      <c r="F715" s="19" t="s">
        <v>55</v>
      </c>
      <c r="G715" s="19">
        <v>10</v>
      </c>
      <c r="H715" s="19">
        <v>5</v>
      </c>
      <c r="I715" s="19">
        <v>225</v>
      </c>
      <c r="J715" s="19">
        <v>97</v>
      </c>
      <c r="K715" s="19">
        <v>1150</v>
      </c>
      <c r="L715" s="19">
        <v>3450</v>
      </c>
      <c r="M715" s="19" t="s">
        <v>96</v>
      </c>
      <c r="N715" s="19">
        <v>2000</v>
      </c>
      <c r="O715" s="19">
        <v>4000</v>
      </c>
      <c r="P715" s="19">
        <v>50000</v>
      </c>
      <c r="Q715" s="19" t="s">
        <v>57</v>
      </c>
      <c r="R715" s="19">
        <v>25000</v>
      </c>
      <c r="S715" s="19">
        <v>20000</v>
      </c>
      <c r="T715" s="19">
        <v>50.56</v>
      </c>
      <c r="U715" s="19">
        <v>51.5</v>
      </c>
      <c r="V715" s="19">
        <v>0.24</v>
      </c>
      <c r="W715" s="19">
        <v>70</v>
      </c>
      <c r="X715" s="93">
        <v>2601</v>
      </c>
      <c r="Y715">
        <f t="shared" si="34"/>
        <v>200</v>
      </c>
      <c r="Z715" t="b">
        <f>IF(N715/G715&gt;=Auswahlhilfe!$C$8,TRUE,FALSE)</f>
        <v>1</v>
      </c>
      <c r="AA715" t="b">
        <f>IF(K715&gt;Auswahlhilfe!$C$7,TRUE,FALSE)</f>
        <v>1</v>
      </c>
      <c r="AB715" t="b">
        <f>IF(Auswahlhilfe!$C$17=F715,TRUE,FALSE)</f>
        <v>0</v>
      </c>
      <c r="AC715" t="b">
        <f>IFERROR(IF(FIND("P2",PGOptionList!D715)&gt;0,TRUE),FALSE)</f>
        <v>1</v>
      </c>
      <c r="AD715" t="b">
        <f>IFERROR(IF(FIND("P1",PGOptionList!D715)&gt;0,TRUE),FALSE)</f>
        <v>0</v>
      </c>
      <c r="AE715" t="b">
        <f>IFERROR(IF(FIND("P0",PGOptionList!D715)&gt;0,TRUE),FALSE)</f>
        <v>0</v>
      </c>
      <c r="AF715" t="b">
        <f>IF(AND(Z715,AA715,AB715,AC715,IF(C715=Auswahlhilfe!$L$7,TRUE,FALSE)),D715,FALSE)</f>
        <v>0</v>
      </c>
      <c r="AG715" t="b">
        <f>IF(AND(Z715,AA715,AB715,AD715,IF(C715=Auswahlhilfe!$L$17,TRUE,FALSE)),D715,FALSE)</f>
        <v>0</v>
      </c>
      <c r="AH715" t="b">
        <f>IF(AND(Z715,AA715,AB715,AE715,IF(C715=Auswahlhilfe!$L$17,TRUE,FALSE)),D715,FALSE)</f>
        <v>0</v>
      </c>
      <c r="AI715" t="s">
        <v>4817</v>
      </c>
      <c r="AJ715" s="90" t="str">
        <f t="shared" si="35"/>
        <v>mailto:info@oxni.ch?subject=Anfrage TB-220-010-S1-P2</v>
      </c>
    </row>
    <row r="716" spans="2:36" x14ac:dyDescent="0.2">
      <c r="B716" s="78" t="str">
        <f t="shared" si="33"/>
        <v/>
      </c>
      <c r="C716" s="19" t="s">
        <v>54</v>
      </c>
      <c r="D716" s="19" t="s">
        <v>1017</v>
      </c>
      <c r="E716" s="19">
        <v>220</v>
      </c>
      <c r="F716" s="19" t="s">
        <v>58</v>
      </c>
      <c r="G716" s="19">
        <v>10</v>
      </c>
      <c r="H716" s="19">
        <v>5</v>
      </c>
      <c r="I716" s="19">
        <v>225</v>
      </c>
      <c r="J716" s="19">
        <v>97</v>
      </c>
      <c r="K716" s="19">
        <v>1150</v>
      </c>
      <c r="L716" s="19">
        <v>3450</v>
      </c>
      <c r="M716" s="19" t="s">
        <v>96</v>
      </c>
      <c r="N716" s="19">
        <v>2000</v>
      </c>
      <c r="O716" s="19">
        <v>4000</v>
      </c>
      <c r="P716" s="19">
        <v>50000</v>
      </c>
      <c r="Q716" s="19" t="s">
        <v>57</v>
      </c>
      <c r="R716" s="19">
        <v>25000</v>
      </c>
      <c r="S716" s="19">
        <v>20000</v>
      </c>
      <c r="T716" s="19">
        <v>50.56</v>
      </c>
      <c r="U716" s="19">
        <v>51.5</v>
      </c>
      <c r="V716" s="19">
        <v>0.24</v>
      </c>
      <c r="W716" s="19">
        <v>70</v>
      </c>
      <c r="X716" s="93">
        <v>2601</v>
      </c>
      <c r="Y716">
        <f t="shared" si="34"/>
        <v>200</v>
      </c>
      <c r="Z716" t="b">
        <f>IF(N716/G716&gt;=Auswahlhilfe!$C$8,TRUE,FALSE)</f>
        <v>1</v>
      </c>
      <c r="AA716" t="b">
        <f>IF(K716&gt;Auswahlhilfe!$C$7,TRUE,FALSE)</f>
        <v>1</v>
      </c>
      <c r="AB716" t="b">
        <f>IF(Auswahlhilfe!$C$17=F716,TRUE,FALSE)</f>
        <v>1</v>
      </c>
      <c r="AC716" t="b">
        <f>IFERROR(IF(FIND("P2",PGOptionList!D716)&gt;0,TRUE),FALSE)</f>
        <v>1</v>
      </c>
      <c r="AD716" t="b">
        <f>IFERROR(IF(FIND("P1",PGOptionList!D716)&gt;0,TRUE),FALSE)</f>
        <v>0</v>
      </c>
      <c r="AE716" t="b">
        <f>IFERROR(IF(FIND("P0",PGOptionList!D716)&gt;0,TRUE),FALSE)</f>
        <v>0</v>
      </c>
      <c r="AF716" t="b">
        <f>IF(AND(Z716,AA716,AB716,AC716,IF(C716=Auswahlhilfe!$L$7,TRUE,FALSE)),D716,FALSE)</f>
        <v>0</v>
      </c>
      <c r="AG716" t="b">
        <f>IF(AND(Z716,AA716,AB716,AD716,IF(C716=Auswahlhilfe!$L$17,TRUE,FALSE)),D716,FALSE)</f>
        <v>0</v>
      </c>
      <c r="AH716" t="b">
        <f>IF(AND(Z716,AA716,AB716,AE716,IF(C716=Auswahlhilfe!$L$17,TRUE,FALSE)),D716,FALSE)</f>
        <v>0</v>
      </c>
      <c r="AI716" t="s">
        <v>4818</v>
      </c>
      <c r="AJ716" s="90" t="str">
        <f t="shared" si="35"/>
        <v>https://shop.oxni.ch/de/shop/motoren/planetengetriebe/tb-220-010-s2-p2</v>
      </c>
    </row>
    <row r="717" spans="2:36" x14ac:dyDescent="0.2">
      <c r="B717" s="78" t="str">
        <f t="shared" si="33"/>
        <v/>
      </c>
      <c r="C717" s="19" t="s">
        <v>54</v>
      </c>
      <c r="D717" s="19" t="s">
        <v>1018</v>
      </c>
      <c r="E717" s="19">
        <v>220</v>
      </c>
      <c r="F717" s="19" t="s">
        <v>55</v>
      </c>
      <c r="G717" s="19">
        <v>8</v>
      </c>
      <c r="H717" s="19">
        <v>1</v>
      </c>
      <c r="I717" s="19">
        <v>225</v>
      </c>
      <c r="J717" s="19">
        <v>97</v>
      </c>
      <c r="K717" s="19">
        <v>1600</v>
      </c>
      <c r="L717" s="19">
        <v>4800</v>
      </c>
      <c r="M717" s="19" t="s">
        <v>101</v>
      </c>
      <c r="N717" s="19">
        <v>2000</v>
      </c>
      <c r="O717" s="19">
        <v>4000</v>
      </c>
      <c r="P717" s="19">
        <v>50000</v>
      </c>
      <c r="Q717" s="19" t="s">
        <v>57</v>
      </c>
      <c r="R717" s="19">
        <v>25000</v>
      </c>
      <c r="S717" s="19">
        <v>20000</v>
      </c>
      <c r="T717" s="19">
        <v>50.84</v>
      </c>
      <c r="U717" s="19">
        <v>51.5</v>
      </c>
      <c r="V717" s="19">
        <v>0.24</v>
      </c>
      <c r="W717" s="19">
        <v>70</v>
      </c>
      <c r="X717" s="93"/>
      <c r="Y717">
        <f t="shared" si="34"/>
        <v>250</v>
      </c>
      <c r="Z717" t="b">
        <f>IF(N717/G717&gt;=Auswahlhilfe!$C$8,TRUE,FALSE)</f>
        <v>1</v>
      </c>
      <c r="AA717" t="b">
        <f>IF(K717&gt;Auswahlhilfe!$C$7,TRUE,FALSE)</f>
        <v>1</v>
      </c>
      <c r="AB717" t="b">
        <f>IF(Auswahlhilfe!$C$17=F717,TRUE,FALSE)</f>
        <v>0</v>
      </c>
      <c r="AC717" t="b">
        <f>IFERROR(IF(FIND("P2",PGOptionList!D717)&gt;0,TRUE),FALSE)</f>
        <v>0</v>
      </c>
      <c r="AD717" t="b">
        <f>IFERROR(IF(FIND("P1",PGOptionList!D717)&gt;0,TRUE),FALSE)</f>
        <v>0</v>
      </c>
      <c r="AE717" t="b">
        <f>IFERROR(IF(FIND("P0",PGOptionList!D717)&gt;0,TRUE),FALSE)</f>
        <v>1</v>
      </c>
      <c r="AF717" t="b">
        <f>IF(AND(Z717,AA717,AB717,AC717,IF(C717=Auswahlhilfe!$L$7,TRUE,FALSE)),D717,FALSE)</f>
        <v>0</v>
      </c>
      <c r="AG717" t="b">
        <f>IF(AND(Z717,AA717,AB717,AD717,IF(C717=Auswahlhilfe!$L$17,TRUE,FALSE)),D717,FALSE)</f>
        <v>0</v>
      </c>
      <c r="AH717" t="b">
        <f>IF(AND(Z717,AA717,AB717,AE717,IF(C717=Auswahlhilfe!$L$17,TRUE,FALSE)),D717,FALSE)</f>
        <v>0</v>
      </c>
      <c r="AI717" t="s">
        <v>4817</v>
      </c>
      <c r="AJ717" s="90" t="str">
        <f t="shared" si="35"/>
        <v>mailto:info@oxni.ch?subject=Anfrage TB-220-008-S1-P0</v>
      </c>
    </row>
    <row r="718" spans="2:36" x14ac:dyDescent="0.2">
      <c r="B718" s="78" t="str">
        <f t="shared" si="33"/>
        <v/>
      </c>
      <c r="C718" s="19" t="s">
        <v>54</v>
      </c>
      <c r="D718" s="19" t="s">
        <v>1019</v>
      </c>
      <c r="E718" s="19">
        <v>220</v>
      </c>
      <c r="F718" s="19" t="s">
        <v>58</v>
      </c>
      <c r="G718" s="19">
        <v>8</v>
      </c>
      <c r="H718" s="19">
        <v>1</v>
      </c>
      <c r="I718" s="19">
        <v>225</v>
      </c>
      <c r="J718" s="19">
        <v>97</v>
      </c>
      <c r="K718" s="19">
        <v>1600</v>
      </c>
      <c r="L718" s="19">
        <v>4800</v>
      </c>
      <c r="M718" s="19" t="s">
        <v>101</v>
      </c>
      <c r="N718" s="19">
        <v>2000</v>
      </c>
      <c r="O718" s="19">
        <v>4000</v>
      </c>
      <c r="P718" s="19">
        <v>50000</v>
      </c>
      <c r="Q718" s="19" t="s">
        <v>57</v>
      </c>
      <c r="R718" s="19">
        <v>25000</v>
      </c>
      <c r="S718" s="19">
        <v>20000</v>
      </c>
      <c r="T718" s="19">
        <v>50.84</v>
      </c>
      <c r="U718" s="19">
        <v>51.5</v>
      </c>
      <c r="V718" s="19">
        <v>0.24</v>
      </c>
      <c r="W718" s="19">
        <v>70</v>
      </c>
      <c r="X718" s="93"/>
      <c r="Y718">
        <f t="shared" si="34"/>
        <v>250</v>
      </c>
      <c r="Z718" t="b">
        <f>IF(N718/G718&gt;=Auswahlhilfe!$C$8,TRUE,FALSE)</f>
        <v>1</v>
      </c>
      <c r="AA718" t="b">
        <f>IF(K718&gt;Auswahlhilfe!$C$7,TRUE,FALSE)</f>
        <v>1</v>
      </c>
      <c r="AB718" t="b">
        <f>IF(Auswahlhilfe!$C$17=F718,TRUE,FALSE)</f>
        <v>1</v>
      </c>
      <c r="AC718" t="b">
        <f>IFERROR(IF(FIND("P2",PGOptionList!D718)&gt;0,TRUE),FALSE)</f>
        <v>0</v>
      </c>
      <c r="AD718" t="b">
        <f>IFERROR(IF(FIND("P1",PGOptionList!D718)&gt;0,TRUE),FALSE)</f>
        <v>0</v>
      </c>
      <c r="AE718" t="b">
        <f>IFERROR(IF(FIND("P0",PGOptionList!D718)&gt;0,TRUE),FALSE)</f>
        <v>1</v>
      </c>
      <c r="AF718" t="b">
        <f>IF(AND(Z718,AA718,AB718,AC718,IF(C718=Auswahlhilfe!$L$7,TRUE,FALSE)),D718,FALSE)</f>
        <v>0</v>
      </c>
      <c r="AG718" t="b">
        <f>IF(AND(Z718,AA718,AB718,AD718,IF(C718=Auswahlhilfe!$L$17,TRUE,FALSE)),D718,FALSE)</f>
        <v>0</v>
      </c>
      <c r="AH718" t="b">
        <f>IF(AND(Z718,AA718,AB718,AE718,IF(C718=Auswahlhilfe!$L$17,TRUE,FALSE)),D718,FALSE)</f>
        <v>0</v>
      </c>
      <c r="AI718" t="s">
        <v>4817</v>
      </c>
      <c r="AJ718" s="90" t="str">
        <f t="shared" si="35"/>
        <v>mailto:info@oxni.ch?subject=Anfrage TB-220-008-S2-P0</v>
      </c>
    </row>
    <row r="719" spans="2:36" x14ac:dyDescent="0.2">
      <c r="B719" s="78" t="str">
        <f t="shared" si="33"/>
        <v/>
      </c>
      <c r="C719" s="19" t="s">
        <v>54</v>
      </c>
      <c r="D719" s="19" t="s">
        <v>1020</v>
      </c>
      <c r="E719" s="19">
        <v>220</v>
      </c>
      <c r="F719" s="19" t="s">
        <v>55</v>
      </c>
      <c r="G719" s="19">
        <v>8</v>
      </c>
      <c r="H719" s="19">
        <v>3</v>
      </c>
      <c r="I719" s="19">
        <v>225</v>
      </c>
      <c r="J719" s="19">
        <v>97</v>
      </c>
      <c r="K719" s="19">
        <v>1600</v>
      </c>
      <c r="L719" s="19">
        <v>4800</v>
      </c>
      <c r="M719" s="19" t="s">
        <v>101</v>
      </c>
      <c r="N719" s="19">
        <v>2000</v>
      </c>
      <c r="O719" s="19">
        <v>4000</v>
      </c>
      <c r="P719" s="19">
        <v>50000</v>
      </c>
      <c r="Q719" s="19" t="s">
        <v>57</v>
      </c>
      <c r="R719" s="19">
        <v>25000</v>
      </c>
      <c r="S719" s="19">
        <v>20000</v>
      </c>
      <c r="T719" s="19">
        <v>50.84</v>
      </c>
      <c r="U719" s="19">
        <v>51.5</v>
      </c>
      <c r="V719" s="19">
        <v>0.24</v>
      </c>
      <c r="W719" s="19">
        <v>70</v>
      </c>
      <c r="X719" s="93">
        <v>2819</v>
      </c>
      <c r="Y719">
        <f t="shared" si="34"/>
        <v>250</v>
      </c>
      <c r="Z719" t="b">
        <f>IF(N719/G719&gt;=Auswahlhilfe!$C$8,TRUE,FALSE)</f>
        <v>1</v>
      </c>
      <c r="AA719" t="b">
        <f>IF(K719&gt;Auswahlhilfe!$C$7,TRUE,FALSE)</f>
        <v>1</v>
      </c>
      <c r="AB719" t="b">
        <f>IF(Auswahlhilfe!$C$17=F719,TRUE,FALSE)</f>
        <v>0</v>
      </c>
      <c r="AC719" t="b">
        <f>IFERROR(IF(FIND("P2",PGOptionList!D719)&gt;0,TRUE),FALSE)</f>
        <v>0</v>
      </c>
      <c r="AD719" t="b">
        <f>IFERROR(IF(FIND("P1",PGOptionList!D719)&gt;0,TRUE),FALSE)</f>
        <v>1</v>
      </c>
      <c r="AE719" t="b">
        <f>IFERROR(IF(FIND("P0",PGOptionList!D719)&gt;0,TRUE),FALSE)</f>
        <v>0</v>
      </c>
      <c r="AF719" t="b">
        <f>IF(AND(Z719,AA719,AB719,AC719,IF(C719=Auswahlhilfe!$L$7,TRUE,FALSE)),D719,FALSE)</f>
        <v>0</v>
      </c>
      <c r="AG719" t="b">
        <f>IF(AND(Z719,AA719,AB719,AD719,IF(C719=Auswahlhilfe!$L$17,TRUE,FALSE)),D719,FALSE)</f>
        <v>0</v>
      </c>
      <c r="AH719" t="b">
        <f>IF(AND(Z719,AA719,AB719,AE719,IF(C719=Auswahlhilfe!$L$17,TRUE,FALSE)),D719,FALSE)</f>
        <v>0</v>
      </c>
      <c r="AI719" t="s">
        <v>4817</v>
      </c>
      <c r="AJ719" s="90" t="str">
        <f t="shared" si="35"/>
        <v>mailto:info@oxni.ch?subject=Anfrage TB-220-008-S1-P1</v>
      </c>
    </row>
    <row r="720" spans="2:36" x14ac:dyDescent="0.2">
      <c r="B720" s="78" t="str">
        <f t="shared" si="33"/>
        <v/>
      </c>
      <c r="C720" s="19" t="s">
        <v>54</v>
      </c>
      <c r="D720" s="19" t="s">
        <v>1021</v>
      </c>
      <c r="E720" s="19">
        <v>220</v>
      </c>
      <c r="F720" s="19" t="s">
        <v>58</v>
      </c>
      <c r="G720" s="19">
        <v>8</v>
      </c>
      <c r="H720" s="19">
        <v>3</v>
      </c>
      <c r="I720" s="19">
        <v>225</v>
      </c>
      <c r="J720" s="19">
        <v>97</v>
      </c>
      <c r="K720" s="19">
        <v>1600</v>
      </c>
      <c r="L720" s="19">
        <v>4800</v>
      </c>
      <c r="M720" s="19" t="s">
        <v>101</v>
      </c>
      <c r="N720" s="19">
        <v>2000</v>
      </c>
      <c r="O720" s="19">
        <v>4000</v>
      </c>
      <c r="P720" s="19">
        <v>50000</v>
      </c>
      <c r="Q720" s="19" t="s">
        <v>57</v>
      </c>
      <c r="R720" s="19">
        <v>25000</v>
      </c>
      <c r="S720" s="19">
        <v>20000</v>
      </c>
      <c r="T720" s="19">
        <v>50.84</v>
      </c>
      <c r="U720" s="19">
        <v>51.5</v>
      </c>
      <c r="V720" s="19">
        <v>0.24</v>
      </c>
      <c r="W720" s="19">
        <v>70</v>
      </c>
      <c r="X720" s="93">
        <v>2819</v>
      </c>
      <c r="Y720">
        <f t="shared" si="34"/>
        <v>250</v>
      </c>
      <c r="Z720" t="b">
        <f>IF(N720/G720&gt;=Auswahlhilfe!$C$8,TRUE,FALSE)</f>
        <v>1</v>
      </c>
      <c r="AA720" t="b">
        <f>IF(K720&gt;Auswahlhilfe!$C$7,TRUE,FALSE)</f>
        <v>1</v>
      </c>
      <c r="AB720" t="b">
        <f>IF(Auswahlhilfe!$C$17=F720,TRUE,FALSE)</f>
        <v>1</v>
      </c>
      <c r="AC720" t="b">
        <f>IFERROR(IF(FIND("P2",PGOptionList!D720)&gt;0,TRUE),FALSE)</f>
        <v>0</v>
      </c>
      <c r="AD720" t="b">
        <f>IFERROR(IF(FIND("P1",PGOptionList!D720)&gt;0,TRUE),FALSE)</f>
        <v>1</v>
      </c>
      <c r="AE720" t="b">
        <f>IFERROR(IF(FIND("P0",PGOptionList!D720)&gt;0,TRUE),FALSE)</f>
        <v>0</v>
      </c>
      <c r="AF720" t="b">
        <f>IF(AND(Z720,AA720,AB720,AC720,IF(C720=Auswahlhilfe!$L$7,TRUE,FALSE)),D720,FALSE)</f>
        <v>0</v>
      </c>
      <c r="AG720" t="b">
        <f>IF(AND(Z720,AA720,AB720,AD720,IF(C720=Auswahlhilfe!$L$17,TRUE,FALSE)),D720,FALSE)</f>
        <v>0</v>
      </c>
      <c r="AH720" t="b">
        <f>IF(AND(Z720,AA720,AB720,AE720,IF(C720=Auswahlhilfe!$L$17,TRUE,FALSE)),D720,FALSE)</f>
        <v>0</v>
      </c>
      <c r="AI720" t="s">
        <v>4818</v>
      </c>
      <c r="AJ720" s="90" t="str">
        <f t="shared" si="35"/>
        <v>https://shop.oxni.ch/de/shop/motoren/planetengetriebe/tb-220-008-s2-p1</v>
      </c>
    </row>
    <row r="721" spans="2:36" x14ac:dyDescent="0.2">
      <c r="B721" s="78" t="str">
        <f t="shared" si="33"/>
        <v/>
      </c>
      <c r="C721" s="19" t="s">
        <v>54</v>
      </c>
      <c r="D721" s="19" t="s">
        <v>1022</v>
      </c>
      <c r="E721" s="19">
        <v>220</v>
      </c>
      <c r="F721" s="19" t="s">
        <v>55</v>
      </c>
      <c r="G721" s="19">
        <v>8</v>
      </c>
      <c r="H721" s="19">
        <v>5</v>
      </c>
      <c r="I721" s="19">
        <v>225</v>
      </c>
      <c r="J721" s="19">
        <v>97</v>
      </c>
      <c r="K721" s="19">
        <v>1600</v>
      </c>
      <c r="L721" s="19">
        <v>4800</v>
      </c>
      <c r="M721" s="19" t="s">
        <v>101</v>
      </c>
      <c r="N721" s="19">
        <v>2000</v>
      </c>
      <c r="O721" s="19">
        <v>4000</v>
      </c>
      <c r="P721" s="19">
        <v>50000</v>
      </c>
      <c r="Q721" s="19" t="s">
        <v>57</v>
      </c>
      <c r="R721" s="19">
        <v>25000</v>
      </c>
      <c r="S721" s="19">
        <v>20000</v>
      </c>
      <c r="T721" s="19">
        <v>50.84</v>
      </c>
      <c r="U721" s="19">
        <v>51.5</v>
      </c>
      <c r="V721" s="19">
        <v>0.24</v>
      </c>
      <c r="W721" s="19">
        <v>70</v>
      </c>
      <c r="X721" s="93">
        <v>2601</v>
      </c>
      <c r="Y721">
        <f t="shared" si="34"/>
        <v>250</v>
      </c>
      <c r="Z721" t="b">
        <f>IF(N721/G721&gt;=Auswahlhilfe!$C$8,TRUE,FALSE)</f>
        <v>1</v>
      </c>
      <c r="AA721" t="b">
        <f>IF(K721&gt;Auswahlhilfe!$C$7,TRUE,FALSE)</f>
        <v>1</v>
      </c>
      <c r="AB721" t="b">
        <f>IF(Auswahlhilfe!$C$17=F721,TRUE,FALSE)</f>
        <v>0</v>
      </c>
      <c r="AC721" t="b">
        <f>IFERROR(IF(FIND("P2",PGOptionList!D721)&gt;0,TRUE),FALSE)</f>
        <v>1</v>
      </c>
      <c r="AD721" t="b">
        <f>IFERROR(IF(FIND("P1",PGOptionList!D721)&gt;0,TRUE),FALSE)</f>
        <v>0</v>
      </c>
      <c r="AE721" t="b">
        <f>IFERROR(IF(FIND("P0",PGOptionList!D721)&gt;0,TRUE),FALSE)</f>
        <v>0</v>
      </c>
      <c r="AF721" t="b">
        <f>IF(AND(Z721,AA721,AB721,AC721,IF(C721=Auswahlhilfe!$L$7,TRUE,FALSE)),D721,FALSE)</f>
        <v>0</v>
      </c>
      <c r="AG721" t="b">
        <f>IF(AND(Z721,AA721,AB721,AD721,IF(C721=Auswahlhilfe!$L$17,TRUE,FALSE)),D721,FALSE)</f>
        <v>0</v>
      </c>
      <c r="AH721" t="b">
        <f>IF(AND(Z721,AA721,AB721,AE721,IF(C721=Auswahlhilfe!$L$17,TRUE,FALSE)),D721,FALSE)</f>
        <v>0</v>
      </c>
      <c r="AI721" t="s">
        <v>4817</v>
      </c>
      <c r="AJ721" s="90" t="str">
        <f t="shared" si="35"/>
        <v>mailto:info@oxni.ch?subject=Anfrage TB-220-008-S1-P2</v>
      </c>
    </row>
    <row r="722" spans="2:36" x14ac:dyDescent="0.2">
      <c r="B722" s="78" t="str">
        <f t="shared" si="33"/>
        <v/>
      </c>
      <c r="C722" s="19" t="s">
        <v>54</v>
      </c>
      <c r="D722" s="19" t="s">
        <v>1023</v>
      </c>
      <c r="E722" s="19">
        <v>220</v>
      </c>
      <c r="F722" s="19" t="s">
        <v>58</v>
      </c>
      <c r="G722" s="19">
        <v>8</v>
      </c>
      <c r="H722" s="19">
        <v>5</v>
      </c>
      <c r="I722" s="19">
        <v>225</v>
      </c>
      <c r="J722" s="19">
        <v>97</v>
      </c>
      <c r="K722" s="19">
        <v>1600</v>
      </c>
      <c r="L722" s="19">
        <v>4800</v>
      </c>
      <c r="M722" s="19" t="s">
        <v>101</v>
      </c>
      <c r="N722" s="19">
        <v>2000</v>
      </c>
      <c r="O722" s="19">
        <v>4000</v>
      </c>
      <c r="P722" s="19">
        <v>50000</v>
      </c>
      <c r="Q722" s="19" t="s">
        <v>57</v>
      </c>
      <c r="R722" s="19">
        <v>25000</v>
      </c>
      <c r="S722" s="19">
        <v>20000</v>
      </c>
      <c r="T722" s="19">
        <v>50.84</v>
      </c>
      <c r="U722" s="19">
        <v>51.5</v>
      </c>
      <c r="V722" s="19">
        <v>0.24</v>
      </c>
      <c r="W722" s="19">
        <v>70</v>
      </c>
      <c r="X722" s="93">
        <v>2601</v>
      </c>
      <c r="Y722">
        <f t="shared" si="34"/>
        <v>250</v>
      </c>
      <c r="Z722" t="b">
        <f>IF(N722/G722&gt;=Auswahlhilfe!$C$8,TRUE,FALSE)</f>
        <v>1</v>
      </c>
      <c r="AA722" t="b">
        <f>IF(K722&gt;Auswahlhilfe!$C$7,TRUE,FALSE)</f>
        <v>1</v>
      </c>
      <c r="AB722" t="b">
        <f>IF(Auswahlhilfe!$C$17=F722,TRUE,FALSE)</f>
        <v>1</v>
      </c>
      <c r="AC722" t="b">
        <f>IFERROR(IF(FIND("P2",PGOptionList!D722)&gt;0,TRUE),FALSE)</f>
        <v>1</v>
      </c>
      <c r="AD722" t="b">
        <f>IFERROR(IF(FIND("P1",PGOptionList!D722)&gt;0,TRUE),FALSE)</f>
        <v>0</v>
      </c>
      <c r="AE722" t="b">
        <f>IFERROR(IF(FIND("P0",PGOptionList!D722)&gt;0,TRUE),FALSE)</f>
        <v>0</v>
      </c>
      <c r="AF722" t="b">
        <f>IF(AND(Z722,AA722,AB722,AC722,IF(C722=Auswahlhilfe!$L$7,TRUE,FALSE)),D722,FALSE)</f>
        <v>0</v>
      </c>
      <c r="AG722" t="b">
        <f>IF(AND(Z722,AA722,AB722,AD722,IF(C722=Auswahlhilfe!$L$17,TRUE,FALSE)),D722,FALSE)</f>
        <v>0</v>
      </c>
      <c r="AH722" t="b">
        <f>IF(AND(Z722,AA722,AB722,AE722,IF(C722=Auswahlhilfe!$L$17,TRUE,FALSE)),D722,FALSE)</f>
        <v>0</v>
      </c>
      <c r="AI722" t="s">
        <v>4818</v>
      </c>
      <c r="AJ722" s="90" t="str">
        <f t="shared" si="35"/>
        <v>https://shop.oxni.ch/de/shop/motoren/planetengetriebe/tb-220-008-s2-p2</v>
      </c>
    </row>
    <row r="723" spans="2:36" x14ac:dyDescent="0.2">
      <c r="B723" s="78" t="str">
        <f t="shared" si="33"/>
        <v/>
      </c>
      <c r="C723" s="19" t="s">
        <v>54</v>
      </c>
      <c r="D723" s="19" t="s">
        <v>1024</v>
      </c>
      <c r="E723" s="19">
        <v>220</v>
      </c>
      <c r="F723" s="19" t="s">
        <v>55</v>
      </c>
      <c r="G723" s="19">
        <v>7</v>
      </c>
      <c r="H723" s="19">
        <v>1</v>
      </c>
      <c r="I723" s="19">
        <v>225</v>
      </c>
      <c r="J723" s="19">
        <v>97</v>
      </c>
      <c r="K723" s="19">
        <v>1810</v>
      </c>
      <c r="L723" s="19">
        <v>5430</v>
      </c>
      <c r="M723" s="19" t="s">
        <v>100</v>
      </c>
      <c r="N723" s="19">
        <v>2000</v>
      </c>
      <c r="O723" s="19">
        <v>4000</v>
      </c>
      <c r="P723" s="19">
        <v>50000</v>
      </c>
      <c r="Q723" s="19" t="s">
        <v>57</v>
      </c>
      <c r="R723" s="19">
        <v>25000</v>
      </c>
      <c r="S723" s="19">
        <v>20000</v>
      </c>
      <c r="T723" s="19">
        <v>50.97</v>
      </c>
      <c r="U723" s="19">
        <v>51.5</v>
      </c>
      <c r="V723" s="19">
        <v>0.24</v>
      </c>
      <c r="W723" s="19">
        <v>70</v>
      </c>
      <c r="X723" s="93"/>
      <c r="Y723">
        <f t="shared" si="34"/>
        <v>285.71428571428572</v>
      </c>
      <c r="Z723" t="b">
        <f>IF(N723/G723&gt;=Auswahlhilfe!$C$8,TRUE,FALSE)</f>
        <v>1</v>
      </c>
      <c r="AA723" t="b">
        <f>IF(K723&gt;Auswahlhilfe!$C$7,TRUE,FALSE)</f>
        <v>1</v>
      </c>
      <c r="AB723" t="b">
        <f>IF(Auswahlhilfe!$C$17=F723,TRUE,FALSE)</f>
        <v>0</v>
      </c>
      <c r="AC723" t="b">
        <f>IFERROR(IF(FIND("P2",PGOptionList!D723)&gt;0,TRUE),FALSE)</f>
        <v>0</v>
      </c>
      <c r="AD723" t="b">
        <f>IFERROR(IF(FIND("P1",PGOptionList!D723)&gt;0,TRUE),FALSE)</f>
        <v>0</v>
      </c>
      <c r="AE723" t="b">
        <f>IFERROR(IF(FIND("P0",PGOptionList!D723)&gt;0,TRUE),FALSE)</f>
        <v>1</v>
      </c>
      <c r="AF723" t="b">
        <f>IF(AND(Z723,AA723,AB723,AC723,IF(C723=Auswahlhilfe!$L$7,TRUE,FALSE)),D723,FALSE)</f>
        <v>0</v>
      </c>
      <c r="AG723" t="b">
        <f>IF(AND(Z723,AA723,AB723,AD723,IF(C723=Auswahlhilfe!$L$17,TRUE,FALSE)),D723,FALSE)</f>
        <v>0</v>
      </c>
      <c r="AH723" t="b">
        <f>IF(AND(Z723,AA723,AB723,AE723,IF(C723=Auswahlhilfe!$L$17,TRUE,FALSE)),D723,FALSE)</f>
        <v>0</v>
      </c>
      <c r="AI723" t="s">
        <v>4817</v>
      </c>
      <c r="AJ723" s="90" t="str">
        <f t="shared" si="35"/>
        <v>mailto:info@oxni.ch?subject=Anfrage TB-220-007-S1-P0</v>
      </c>
    </row>
    <row r="724" spans="2:36" x14ac:dyDescent="0.2">
      <c r="B724" s="78" t="str">
        <f t="shared" si="33"/>
        <v/>
      </c>
      <c r="C724" s="19" t="s">
        <v>54</v>
      </c>
      <c r="D724" s="19" t="s">
        <v>1025</v>
      </c>
      <c r="E724" s="19">
        <v>220</v>
      </c>
      <c r="F724" s="19" t="s">
        <v>58</v>
      </c>
      <c r="G724" s="19">
        <v>7</v>
      </c>
      <c r="H724" s="19">
        <v>1</v>
      </c>
      <c r="I724" s="19">
        <v>225</v>
      </c>
      <c r="J724" s="19">
        <v>97</v>
      </c>
      <c r="K724" s="19">
        <v>1810</v>
      </c>
      <c r="L724" s="19">
        <v>5430</v>
      </c>
      <c r="M724" s="19" t="s">
        <v>100</v>
      </c>
      <c r="N724" s="19">
        <v>2000</v>
      </c>
      <c r="O724" s="19">
        <v>4000</v>
      </c>
      <c r="P724" s="19">
        <v>50000</v>
      </c>
      <c r="Q724" s="19" t="s">
        <v>57</v>
      </c>
      <c r="R724" s="19">
        <v>25000</v>
      </c>
      <c r="S724" s="19">
        <v>20000</v>
      </c>
      <c r="T724" s="19">
        <v>50.97</v>
      </c>
      <c r="U724" s="19">
        <v>51.5</v>
      </c>
      <c r="V724" s="19">
        <v>0.24</v>
      </c>
      <c r="W724" s="19">
        <v>70</v>
      </c>
      <c r="X724" s="93"/>
      <c r="Y724">
        <f t="shared" si="34"/>
        <v>285.71428571428572</v>
      </c>
      <c r="Z724" t="b">
        <f>IF(N724/G724&gt;=Auswahlhilfe!$C$8,TRUE,FALSE)</f>
        <v>1</v>
      </c>
      <c r="AA724" t="b">
        <f>IF(K724&gt;Auswahlhilfe!$C$7,TRUE,FALSE)</f>
        <v>1</v>
      </c>
      <c r="AB724" t="b">
        <f>IF(Auswahlhilfe!$C$17=F724,TRUE,FALSE)</f>
        <v>1</v>
      </c>
      <c r="AC724" t="b">
        <f>IFERROR(IF(FIND("P2",PGOptionList!D724)&gt;0,TRUE),FALSE)</f>
        <v>0</v>
      </c>
      <c r="AD724" t="b">
        <f>IFERROR(IF(FIND("P1",PGOptionList!D724)&gt;0,TRUE),FALSE)</f>
        <v>0</v>
      </c>
      <c r="AE724" t="b">
        <f>IFERROR(IF(FIND("P0",PGOptionList!D724)&gt;0,TRUE),FALSE)</f>
        <v>1</v>
      </c>
      <c r="AF724" t="b">
        <f>IF(AND(Z724,AA724,AB724,AC724,IF(C724=Auswahlhilfe!$L$7,TRUE,FALSE)),D724,FALSE)</f>
        <v>0</v>
      </c>
      <c r="AG724" t="b">
        <f>IF(AND(Z724,AA724,AB724,AD724,IF(C724=Auswahlhilfe!$L$17,TRUE,FALSE)),D724,FALSE)</f>
        <v>0</v>
      </c>
      <c r="AH724" t="b">
        <f>IF(AND(Z724,AA724,AB724,AE724,IF(C724=Auswahlhilfe!$L$17,TRUE,FALSE)),D724,FALSE)</f>
        <v>0</v>
      </c>
      <c r="AI724" t="s">
        <v>4817</v>
      </c>
      <c r="AJ724" s="90" t="str">
        <f t="shared" si="35"/>
        <v>mailto:info@oxni.ch?subject=Anfrage TB-220-007-S2-P0</v>
      </c>
    </row>
    <row r="725" spans="2:36" x14ac:dyDescent="0.2">
      <c r="B725" s="78" t="str">
        <f t="shared" si="33"/>
        <v/>
      </c>
      <c r="C725" s="19" t="s">
        <v>54</v>
      </c>
      <c r="D725" s="19" t="s">
        <v>1026</v>
      </c>
      <c r="E725" s="19">
        <v>220</v>
      </c>
      <c r="F725" s="19" t="s">
        <v>55</v>
      </c>
      <c r="G725" s="19">
        <v>7</v>
      </c>
      <c r="H725" s="19">
        <v>3</v>
      </c>
      <c r="I725" s="19">
        <v>225</v>
      </c>
      <c r="J725" s="19">
        <v>97</v>
      </c>
      <c r="K725" s="19">
        <v>1810</v>
      </c>
      <c r="L725" s="19">
        <v>5430</v>
      </c>
      <c r="M725" s="19" t="s">
        <v>100</v>
      </c>
      <c r="N725" s="19">
        <v>2000</v>
      </c>
      <c r="O725" s="19">
        <v>4000</v>
      </c>
      <c r="P725" s="19">
        <v>50000</v>
      </c>
      <c r="Q725" s="19" t="s">
        <v>57</v>
      </c>
      <c r="R725" s="19">
        <v>25000</v>
      </c>
      <c r="S725" s="19">
        <v>20000</v>
      </c>
      <c r="T725" s="19">
        <v>50.97</v>
      </c>
      <c r="U725" s="19">
        <v>51.5</v>
      </c>
      <c r="V725" s="19">
        <v>0.24</v>
      </c>
      <c r="W725" s="19">
        <v>70</v>
      </c>
      <c r="X725" s="93">
        <v>2819</v>
      </c>
      <c r="Y725">
        <f t="shared" si="34"/>
        <v>285.71428571428572</v>
      </c>
      <c r="Z725" t="b">
        <f>IF(N725/G725&gt;=Auswahlhilfe!$C$8,TRUE,FALSE)</f>
        <v>1</v>
      </c>
      <c r="AA725" t="b">
        <f>IF(K725&gt;Auswahlhilfe!$C$7,TRUE,FALSE)</f>
        <v>1</v>
      </c>
      <c r="AB725" t="b">
        <f>IF(Auswahlhilfe!$C$17=F725,TRUE,FALSE)</f>
        <v>0</v>
      </c>
      <c r="AC725" t="b">
        <f>IFERROR(IF(FIND("P2",PGOptionList!D725)&gt;0,TRUE),FALSE)</f>
        <v>0</v>
      </c>
      <c r="AD725" t="b">
        <f>IFERROR(IF(FIND("P1",PGOptionList!D725)&gt;0,TRUE),FALSE)</f>
        <v>1</v>
      </c>
      <c r="AE725" t="b">
        <f>IFERROR(IF(FIND("P0",PGOptionList!D725)&gt;0,TRUE),FALSE)</f>
        <v>0</v>
      </c>
      <c r="AF725" t="b">
        <f>IF(AND(Z725,AA725,AB725,AC725,IF(C725=Auswahlhilfe!$L$7,TRUE,FALSE)),D725,FALSE)</f>
        <v>0</v>
      </c>
      <c r="AG725" t="b">
        <f>IF(AND(Z725,AA725,AB725,AD725,IF(C725=Auswahlhilfe!$L$17,TRUE,FALSE)),D725,FALSE)</f>
        <v>0</v>
      </c>
      <c r="AH725" t="b">
        <f>IF(AND(Z725,AA725,AB725,AE725,IF(C725=Auswahlhilfe!$L$17,TRUE,FALSE)),D725,FALSE)</f>
        <v>0</v>
      </c>
      <c r="AI725" t="s">
        <v>4817</v>
      </c>
      <c r="AJ725" s="90" t="str">
        <f t="shared" si="35"/>
        <v>mailto:info@oxni.ch?subject=Anfrage TB-220-007-S1-P1</v>
      </c>
    </row>
    <row r="726" spans="2:36" x14ac:dyDescent="0.2">
      <c r="B726" s="78" t="str">
        <f t="shared" si="33"/>
        <v/>
      </c>
      <c r="C726" s="19" t="s">
        <v>54</v>
      </c>
      <c r="D726" s="19" t="s">
        <v>1027</v>
      </c>
      <c r="E726" s="19">
        <v>220</v>
      </c>
      <c r="F726" s="19" t="s">
        <v>58</v>
      </c>
      <c r="G726" s="19">
        <v>7</v>
      </c>
      <c r="H726" s="19">
        <v>3</v>
      </c>
      <c r="I726" s="19">
        <v>225</v>
      </c>
      <c r="J726" s="19">
        <v>97</v>
      </c>
      <c r="K726" s="19">
        <v>1810</v>
      </c>
      <c r="L726" s="19">
        <v>5430</v>
      </c>
      <c r="M726" s="19" t="s">
        <v>100</v>
      </c>
      <c r="N726" s="19">
        <v>2000</v>
      </c>
      <c r="O726" s="19">
        <v>4000</v>
      </c>
      <c r="P726" s="19">
        <v>50000</v>
      </c>
      <c r="Q726" s="19" t="s">
        <v>57</v>
      </c>
      <c r="R726" s="19">
        <v>25000</v>
      </c>
      <c r="S726" s="19">
        <v>20000</v>
      </c>
      <c r="T726" s="19">
        <v>50.97</v>
      </c>
      <c r="U726" s="19">
        <v>51.5</v>
      </c>
      <c r="V726" s="19">
        <v>0.24</v>
      </c>
      <c r="W726" s="19">
        <v>70</v>
      </c>
      <c r="X726" s="93">
        <v>2819</v>
      </c>
      <c r="Y726">
        <f t="shared" si="34"/>
        <v>285.71428571428572</v>
      </c>
      <c r="Z726" t="b">
        <f>IF(N726/G726&gt;=Auswahlhilfe!$C$8,TRUE,FALSE)</f>
        <v>1</v>
      </c>
      <c r="AA726" t="b">
        <f>IF(K726&gt;Auswahlhilfe!$C$7,TRUE,FALSE)</f>
        <v>1</v>
      </c>
      <c r="AB726" t="b">
        <f>IF(Auswahlhilfe!$C$17=F726,TRUE,FALSE)</f>
        <v>1</v>
      </c>
      <c r="AC726" t="b">
        <f>IFERROR(IF(FIND("P2",PGOptionList!D726)&gt;0,TRUE),FALSE)</f>
        <v>0</v>
      </c>
      <c r="AD726" t="b">
        <f>IFERROR(IF(FIND("P1",PGOptionList!D726)&gt;0,TRUE),FALSE)</f>
        <v>1</v>
      </c>
      <c r="AE726" t="b">
        <f>IFERROR(IF(FIND("P0",PGOptionList!D726)&gt;0,TRUE),FALSE)</f>
        <v>0</v>
      </c>
      <c r="AF726" t="b">
        <f>IF(AND(Z726,AA726,AB726,AC726,IF(C726=Auswahlhilfe!$L$7,TRUE,FALSE)),D726,FALSE)</f>
        <v>0</v>
      </c>
      <c r="AG726" t="b">
        <f>IF(AND(Z726,AA726,AB726,AD726,IF(C726=Auswahlhilfe!$L$17,TRUE,FALSE)),D726,FALSE)</f>
        <v>0</v>
      </c>
      <c r="AH726" t="b">
        <f>IF(AND(Z726,AA726,AB726,AE726,IF(C726=Auswahlhilfe!$L$17,TRUE,FALSE)),D726,FALSE)</f>
        <v>0</v>
      </c>
      <c r="AI726" t="s">
        <v>4818</v>
      </c>
      <c r="AJ726" s="90" t="str">
        <f t="shared" si="35"/>
        <v>https://shop.oxni.ch/de/shop/motoren/planetengetriebe/tb-220-007-s2-p1</v>
      </c>
    </row>
    <row r="727" spans="2:36" x14ac:dyDescent="0.2">
      <c r="B727" s="78" t="str">
        <f t="shared" si="33"/>
        <v/>
      </c>
      <c r="C727" s="19" t="s">
        <v>54</v>
      </c>
      <c r="D727" s="19" t="s">
        <v>1028</v>
      </c>
      <c r="E727" s="19">
        <v>220</v>
      </c>
      <c r="F727" s="19" t="s">
        <v>55</v>
      </c>
      <c r="G727" s="19">
        <v>7</v>
      </c>
      <c r="H727" s="19">
        <v>5</v>
      </c>
      <c r="I727" s="19">
        <v>225</v>
      </c>
      <c r="J727" s="19">
        <v>97</v>
      </c>
      <c r="K727" s="19">
        <v>1810</v>
      </c>
      <c r="L727" s="19">
        <v>5430</v>
      </c>
      <c r="M727" s="19" t="s">
        <v>100</v>
      </c>
      <c r="N727" s="19">
        <v>2000</v>
      </c>
      <c r="O727" s="19">
        <v>4000</v>
      </c>
      <c r="P727" s="19">
        <v>50000</v>
      </c>
      <c r="Q727" s="19" t="s">
        <v>57</v>
      </c>
      <c r="R727" s="19">
        <v>25000</v>
      </c>
      <c r="S727" s="19">
        <v>20000</v>
      </c>
      <c r="T727" s="19">
        <v>50.97</v>
      </c>
      <c r="U727" s="19">
        <v>51.5</v>
      </c>
      <c r="V727" s="19">
        <v>0.24</v>
      </c>
      <c r="W727" s="19">
        <v>70</v>
      </c>
      <c r="X727" s="93">
        <v>2601</v>
      </c>
      <c r="Y727">
        <f t="shared" si="34"/>
        <v>285.71428571428572</v>
      </c>
      <c r="Z727" t="b">
        <f>IF(N727/G727&gt;=Auswahlhilfe!$C$8,TRUE,FALSE)</f>
        <v>1</v>
      </c>
      <c r="AA727" t="b">
        <f>IF(K727&gt;Auswahlhilfe!$C$7,TRUE,FALSE)</f>
        <v>1</v>
      </c>
      <c r="AB727" t="b">
        <f>IF(Auswahlhilfe!$C$17=F727,TRUE,FALSE)</f>
        <v>0</v>
      </c>
      <c r="AC727" t="b">
        <f>IFERROR(IF(FIND("P2",PGOptionList!D727)&gt;0,TRUE),FALSE)</f>
        <v>1</v>
      </c>
      <c r="AD727" t="b">
        <f>IFERROR(IF(FIND("P1",PGOptionList!D727)&gt;0,TRUE),FALSE)</f>
        <v>0</v>
      </c>
      <c r="AE727" t="b">
        <f>IFERROR(IF(FIND("P0",PGOptionList!D727)&gt;0,TRUE),FALSE)</f>
        <v>0</v>
      </c>
      <c r="AF727" t="b">
        <f>IF(AND(Z727,AA727,AB727,AC727,IF(C727=Auswahlhilfe!$L$7,TRUE,FALSE)),D727,FALSE)</f>
        <v>0</v>
      </c>
      <c r="AG727" t="b">
        <f>IF(AND(Z727,AA727,AB727,AD727,IF(C727=Auswahlhilfe!$L$17,TRUE,FALSE)),D727,FALSE)</f>
        <v>0</v>
      </c>
      <c r="AH727" t="b">
        <f>IF(AND(Z727,AA727,AB727,AE727,IF(C727=Auswahlhilfe!$L$17,TRUE,FALSE)),D727,FALSE)</f>
        <v>0</v>
      </c>
      <c r="AI727" t="s">
        <v>4817</v>
      </c>
      <c r="AJ727" s="90" t="str">
        <f t="shared" si="35"/>
        <v>mailto:info@oxni.ch?subject=Anfrage TB-220-007-S1-P2</v>
      </c>
    </row>
    <row r="728" spans="2:36" x14ac:dyDescent="0.2">
      <c r="B728" s="78" t="str">
        <f t="shared" si="33"/>
        <v/>
      </c>
      <c r="C728" s="19" t="s">
        <v>54</v>
      </c>
      <c r="D728" s="19" t="s">
        <v>1029</v>
      </c>
      <c r="E728" s="19">
        <v>220</v>
      </c>
      <c r="F728" s="19" t="s">
        <v>58</v>
      </c>
      <c r="G728" s="19">
        <v>7</v>
      </c>
      <c r="H728" s="19">
        <v>5</v>
      </c>
      <c r="I728" s="19">
        <v>225</v>
      </c>
      <c r="J728" s="19">
        <v>97</v>
      </c>
      <c r="K728" s="19">
        <v>1810</v>
      </c>
      <c r="L728" s="19">
        <v>5430</v>
      </c>
      <c r="M728" s="19" t="s">
        <v>100</v>
      </c>
      <c r="N728" s="19">
        <v>2000</v>
      </c>
      <c r="O728" s="19">
        <v>4000</v>
      </c>
      <c r="P728" s="19">
        <v>50000</v>
      </c>
      <c r="Q728" s="19" t="s">
        <v>57</v>
      </c>
      <c r="R728" s="19">
        <v>25000</v>
      </c>
      <c r="S728" s="19">
        <v>20000</v>
      </c>
      <c r="T728" s="19">
        <v>50.97</v>
      </c>
      <c r="U728" s="19">
        <v>51.5</v>
      </c>
      <c r="V728" s="19">
        <v>0.24</v>
      </c>
      <c r="W728" s="19">
        <v>70</v>
      </c>
      <c r="X728" s="93">
        <v>2601</v>
      </c>
      <c r="Y728">
        <f t="shared" si="34"/>
        <v>285.71428571428572</v>
      </c>
      <c r="Z728" t="b">
        <f>IF(N728/G728&gt;=Auswahlhilfe!$C$8,TRUE,FALSE)</f>
        <v>1</v>
      </c>
      <c r="AA728" t="b">
        <f>IF(K728&gt;Auswahlhilfe!$C$7,TRUE,FALSE)</f>
        <v>1</v>
      </c>
      <c r="AB728" t="b">
        <f>IF(Auswahlhilfe!$C$17=F728,TRUE,FALSE)</f>
        <v>1</v>
      </c>
      <c r="AC728" t="b">
        <f>IFERROR(IF(FIND("P2",PGOptionList!D728)&gt;0,TRUE),FALSE)</f>
        <v>1</v>
      </c>
      <c r="AD728" t="b">
        <f>IFERROR(IF(FIND("P1",PGOptionList!D728)&gt;0,TRUE),FALSE)</f>
        <v>0</v>
      </c>
      <c r="AE728" t="b">
        <f>IFERROR(IF(FIND("P0",PGOptionList!D728)&gt;0,TRUE),FALSE)</f>
        <v>0</v>
      </c>
      <c r="AF728" t="b">
        <f>IF(AND(Z728,AA728,AB728,AC728,IF(C728=Auswahlhilfe!$L$7,TRUE,FALSE)),D728,FALSE)</f>
        <v>0</v>
      </c>
      <c r="AG728" t="b">
        <f>IF(AND(Z728,AA728,AB728,AD728,IF(C728=Auswahlhilfe!$L$17,TRUE,FALSE)),D728,FALSE)</f>
        <v>0</v>
      </c>
      <c r="AH728" t="b">
        <f>IF(AND(Z728,AA728,AB728,AE728,IF(C728=Auswahlhilfe!$L$17,TRUE,FALSE)),D728,FALSE)</f>
        <v>0</v>
      </c>
      <c r="AI728" t="s">
        <v>4818</v>
      </c>
      <c r="AJ728" s="90" t="str">
        <f t="shared" si="35"/>
        <v>https://shop.oxni.ch/de/shop/motoren/planetengetriebe/tb-220-007-s2-p2</v>
      </c>
    </row>
    <row r="729" spans="2:36" x14ac:dyDescent="0.2">
      <c r="B729" s="78" t="str">
        <f t="shared" si="33"/>
        <v/>
      </c>
      <c r="C729" s="19" t="s">
        <v>54</v>
      </c>
      <c r="D729" s="19" t="s">
        <v>1030</v>
      </c>
      <c r="E729" s="19">
        <v>220</v>
      </c>
      <c r="F729" s="19" t="s">
        <v>55</v>
      </c>
      <c r="G729" s="19">
        <v>6</v>
      </c>
      <c r="H729" s="19">
        <v>1</v>
      </c>
      <c r="I729" s="19">
        <v>225</v>
      </c>
      <c r="J729" s="19">
        <v>97</v>
      </c>
      <c r="K729" s="19">
        <v>1900</v>
      </c>
      <c r="L729" s="19">
        <v>5700</v>
      </c>
      <c r="M729" s="19" t="s">
        <v>99</v>
      </c>
      <c r="N729" s="19">
        <v>2000</v>
      </c>
      <c r="O729" s="19">
        <v>4000</v>
      </c>
      <c r="P729" s="19">
        <v>50000</v>
      </c>
      <c r="Q729" s="19" t="s">
        <v>57</v>
      </c>
      <c r="R729" s="19">
        <v>25000</v>
      </c>
      <c r="S729" s="19">
        <v>20000</v>
      </c>
      <c r="T729" s="19">
        <v>51.72</v>
      </c>
      <c r="U729" s="19">
        <v>51.5</v>
      </c>
      <c r="V729" s="19">
        <v>0.24</v>
      </c>
      <c r="W729" s="19">
        <v>70</v>
      </c>
      <c r="X729" s="93"/>
      <c r="Y729">
        <f t="shared" si="34"/>
        <v>333.33333333333331</v>
      </c>
      <c r="Z729" t="b">
        <f>IF(N729/G729&gt;=Auswahlhilfe!$C$8,TRUE,FALSE)</f>
        <v>1</v>
      </c>
      <c r="AA729" t="b">
        <f>IF(K729&gt;Auswahlhilfe!$C$7,TRUE,FALSE)</f>
        <v>1</v>
      </c>
      <c r="AB729" t="b">
        <f>IF(Auswahlhilfe!$C$17=F729,TRUE,FALSE)</f>
        <v>0</v>
      </c>
      <c r="AC729" t="b">
        <f>IFERROR(IF(FIND("P2",PGOptionList!D729)&gt;0,TRUE),FALSE)</f>
        <v>0</v>
      </c>
      <c r="AD729" t="b">
        <f>IFERROR(IF(FIND("P1",PGOptionList!D729)&gt;0,TRUE),FALSE)</f>
        <v>0</v>
      </c>
      <c r="AE729" t="b">
        <f>IFERROR(IF(FIND("P0",PGOptionList!D729)&gt;0,TRUE),FALSE)</f>
        <v>1</v>
      </c>
      <c r="AF729" t="b">
        <f>IF(AND(Z729,AA729,AB729,AC729,IF(C729=Auswahlhilfe!$L$7,TRUE,FALSE)),D729,FALSE)</f>
        <v>0</v>
      </c>
      <c r="AG729" t="b">
        <f>IF(AND(Z729,AA729,AB729,AD729,IF(C729=Auswahlhilfe!$L$17,TRUE,FALSE)),D729,FALSE)</f>
        <v>0</v>
      </c>
      <c r="AH729" t="b">
        <f>IF(AND(Z729,AA729,AB729,AE729,IF(C729=Auswahlhilfe!$L$17,TRUE,FALSE)),D729,FALSE)</f>
        <v>0</v>
      </c>
      <c r="AI729" t="s">
        <v>4817</v>
      </c>
      <c r="AJ729" s="90" t="str">
        <f t="shared" si="35"/>
        <v>mailto:info@oxni.ch?subject=Anfrage TB-220-006-S1-P0</v>
      </c>
    </row>
    <row r="730" spans="2:36" x14ac:dyDescent="0.2">
      <c r="B730" s="78" t="str">
        <f t="shared" si="33"/>
        <v/>
      </c>
      <c r="C730" s="19" t="s">
        <v>54</v>
      </c>
      <c r="D730" s="19" t="s">
        <v>1031</v>
      </c>
      <c r="E730" s="19">
        <v>220</v>
      </c>
      <c r="F730" s="19" t="s">
        <v>58</v>
      </c>
      <c r="G730" s="19">
        <v>6</v>
      </c>
      <c r="H730" s="19">
        <v>1</v>
      </c>
      <c r="I730" s="19">
        <v>225</v>
      </c>
      <c r="J730" s="19">
        <v>97</v>
      </c>
      <c r="K730" s="19">
        <v>1900</v>
      </c>
      <c r="L730" s="19">
        <v>5700</v>
      </c>
      <c r="M730" s="19" t="s">
        <v>99</v>
      </c>
      <c r="N730" s="19">
        <v>2000</v>
      </c>
      <c r="O730" s="19">
        <v>4000</v>
      </c>
      <c r="P730" s="19">
        <v>50000</v>
      </c>
      <c r="Q730" s="19" t="s">
        <v>57</v>
      </c>
      <c r="R730" s="19">
        <v>25000</v>
      </c>
      <c r="S730" s="19">
        <v>20000</v>
      </c>
      <c r="T730" s="19">
        <v>51.72</v>
      </c>
      <c r="U730" s="19">
        <v>51.5</v>
      </c>
      <c r="V730" s="19">
        <v>0.24</v>
      </c>
      <c r="W730" s="19">
        <v>70</v>
      </c>
      <c r="X730" s="93"/>
      <c r="Y730">
        <f t="shared" si="34"/>
        <v>333.33333333333331</v>
      </c>
      <c r="Z730" t="b">
        <f>IF(N730/G730&gt;=Auswahlhilfe!$C$8,TRUE,FALSE)</f>
        <v>1</v>
      </c>
      <c r="AA730" t="b">
        <f>IF(K730&gt;Auswahlhilfe!$C$7,TRUE,FALSE)</f>
        <v>1</v>
      </c>
      <c r="AB730" t="b">
        <f>IF(Auswahlhilfe!$C$17=F730,TRUE,FALSE)</f>
        <v>1</v>
      </c>
      <c r="AC730" t="b">
        <f>IFERROR(IF(FIND("P2",PGOptionList!D730)&gt;0,TRUE),FALSE)</f>
        <v>0</v>
      </c>
      <c r="AD730" t="b">
        <f>IFERROR(IF(FIND("P1",PGOptionList!D730)&gt;0,TRUE),FALSE)</f>
        <v>0</v>
      </c>
      <c r="AE730" t="b">
        <f>IFERROR(IF(FIND("P0",PGOptionList!D730)&gt;0,TRUE),FALSE)</f>
        <v>1</v>
      </c>
      <c r="AF730" t="b">
        <f>IF(AND(Z730,AA730,AB730,AC730,IF(C730=Auswahlhilfe!$L$7,TRUE,FALSE)),D730,FALSE)</f>
        <v>0</v>
      </c>
      <c r="AG730" t="b">
        <f>IF(AND(Z730,AA730,AB730,AD730,IF(C730=Auswahlhilfe!$L$17,TRUE,FALSE)),D730,FALSE)</f>
        <v>0</v>
      </c>
      <c r="AH730" t="b">
        <f>IF(AND(Z730,AA730,AB730,AE730,IF(C730=Auswahlhilfe!$L$17,TRUE,FALSE)),D730,FALSE)</f>
        <v>0</v>
      </c>
      <c r="AI730" t="s">
        <v>4817</v>
      </c>
      <c r="AJ730" s="90" t="str">
        <f t="shared" si="35"/>
        <v>mailto:info@oxni.ch?subject=Anfrage TB-220-006-S2-P0</v>
      </c>
    </row>
    <row r="731" spans="2:36" x14ac:dyDescent="0.2">
      <c r="B731" s="78" t="str">
        <f t="shared" si="33"/>
        <v/>
      </c>
      <c r="C731" s="19" t="s">
        <v>54</v>
      </c>
      <c r="D731" s="19" t="s">
        <v>1032</v>
      </c>
      <c r="E731" s="19">
        <v>220</v>
      </c>
      <c r="F731" s="19" t="s">
        <v>55</v>
      </c>
      <c r="G731" s="19">
        <v>6</v>
      </c>
      <c r="H731" s="19">
        <v>3</v>
      </c>
      <c r="I731" s="19">
        <v>225</v>
      </c>
      <c r="J731" s="19">
        <v>97</v>
      </c>
      <c r="K731" s="19">
        <v>1900</v>
      </c>
      <c r="L731" s="19">
        <v>5700</v>
      </c>
      <c r="M731" s="19" t="s">
        <v>99</v>
      </c>
      <c r="N731" s="19">
        <v>2000</v>
      </c>
      <c r="O731" s="19">
        <v>4000</v>
      </c>
      <c r="P731" s="19">
        <v>50000</v>
      </c>
      <c r="Q731" s="19" t="s">
        <v>57</v>
      </c>
      <c r="R731" s="19">
        <v>25000</v>
      </c>
      <c r="S731" s="19">
        <v>20000</v>
      </c>
      <c r="T731" s="19">
        <v>51.72</v>
      </c>
      <c r="U731" s="19">
        <v>51.5</v>
      </c>
      <c r="V731" s="19">
        <v>0.24</v>
      </c>
      <c r="W731" s="19">
        <v>70</v>
      </c>
      <c r="X731" s="93">
        <v>2819</v>
      </c>
      <c r="Y731">
        <f t="shared" si="34"/>
        <v>333.33333333333331</v>
      </c>
      <c r="Z731" t="b">
        <f>IF(N731/G731&gt;=Auswahlhilfe!$C$8,TRUE,FALSE)</f>
        <v>1</v>
      </c>
      <c r="AA731" t="b">
        <f>IF(K731&gt;Auswahlhilfe!$C$7,TRUE,FALSE)</f>
        <v>1</v>
      </c>
      <c r="AB731" t="b">
        <f>IF(Auswahlhilfe!$C$17=F731,TRUE,FALSE)</f>
        <v>0</v>
      </c>
      <c r="AC731" t="b">
        <f>IFERROR(IF(FIND("P2",PGOptionList!D731)&gt;0,TRUE),FALSE)</f>
        <v>0</v>
      </c>
      <c r="AD731" t="b">
        <f>IFERROR(IF(FIND("P1",PGOptionList!D731)&gt;0,TRUE),FALSE)</f>
        <v>1</v>
      </c>
      <c r="AE731" t="b">
        <f>IFERROR(IF(FIND("P0",PGOptionList!D731)&gt;0,TRUE),FALSE)</f>
        <v>0</v>
      </c>
      <c r="AF731" t="b">
        <f>IF(AND(Z731,AA731,AB731,AC731,IF(C731=Auswahlhilfe!$L$7,TRUE,FALSE)),D731,FALSE)</f>
        <v>0</v>
      </c>
      <c r="AG731" t="b">
        <f>IF(AND(Z731,AA731,AB731,AD731,IF(C731=Auswahlhilfe!$L$17,TRUE,FALSE)),D731,FALSE)</f>
        <v>0</v>
      </c>
      <c r="AH731" t="b">
        <f>IF(AND(Z731,AA731,AB731,AE731,IF(C731=Auswahlhilfe!$L$17,TRUE,FALSE)),D731,FALSE)</f>
        <v>0</v>
      </c>
      <c r="AI731" t="s">
        <v>4817</v>
      </c>
      <c r="AJ731" s="90" t="str">
        <f t="shared" si="35"/>
        <v>mailto:info@oxni.ch?subject=Anfrage TB-220-006-S1-P1</v>
      </c>
    </row>
    <row r="732" spans="2:36" x14ac:dyDescent="0.2">
      <c r="B732" s="78" t="str">
        <f t="shared" si="33"/>
        <v/>
      </c>
      <c r="C732" s="19" t="s">
        <v>54</v>
      </c>
      <c r="D732" s="19" t="s">
        <v>1033</v>
      </c>
      <c r="E732" s="19">
        <v>220</v>
      </c>
      <c r="F732" s="19" t="s">
        <v>58</v>
      </c>
      <c r="G732" s="19">
        <v>6</v>
      </c>
      <c r="H732" s="19">
        <v>3</v>
      </c>
      <c r="I732" s="19">
        <v>225</v>
      </c>
      <c r="J732" s="19">
        <v>97</v>
      </c>
      <c r="K732" s="19">
        <v>1900</v>
      </c>
      <c r="L732" s="19">
        <v>5700</v>
      </c>
      <c r="M732" s="19" t="s">
        <v>99</v>
      </c>
      <c r="N732" s="19">
        <v>2000</v>
      </c>
      <c r="O732" s="19">
        <v>4000</v>
      </c>
      <c r="P732" s="19">
        <v>50000</v>
      </c>
      <c r="Q732" s="19" t="s">
        <v>57</v>
      </c>
      <c r="R732" s="19">
        <v>25000</v>
      </c>
      <c r="S732" s="19">
        <v>20000</v>
      </c>
      <c r="T732" s="19">
        <v>51.72</v>
      </c>
      <c r="U732" s="19">
        <v>51.5</v>
      </c>
      <c r="V732" s="19">
        <v>0.24</v>
      </c>
      <c r="W732" s="19">
        <v>70</v>
      </c>
      <c r="X732" s="93">
        <v>2819</v>
      </c>
      <c r="Y732">
        <f t="shared" si="34"/>
        <v>333.33333333333331</v>
      </c>
      <c r="Z732" t="b">
        <f>IF(N732/G732&gt;=Auswahlhilfe!$C$8,TRUE,FALSE)</f>
        <v>1</v>
      </c>
      <c r="AA732" t="b">
        <f>IF(K732&gt;Auswahlhilfe!$C$7,TRUE,FALSE)</f>
        <v>1</v>
      </c>
      <c r="AB732" t="b">
        <f>IF(Auswahlhilfe!$C$17=F732,TRUE,FALSE)</f>
        <v>1</v>
      </c>
      <c r="AC732" t="b">
        <f>IFERROR(IF(FIND("P2",PGOptionList!D732)&gt;0,TRUE),FALSE)</f>
        <v>0</v>
      </c>
      <c r="AD732" t="b">
        <f>IFERROR(IF(FIND("P1",PGOptionList!D732)&gt;0,TRUE),FALSE)</f>
        <v>1</v>
      </c>
      <c r="AE732" t="b">
        <f>IFERROR(IF(FIND("P0",PGOptionList!D732)&gt;0,TRUE),FALSE)</f>
        <v>0</v>
      </c>
      <c r="AF732" t="b">
        <f>IF(AND(Z732,AA732,AB732,AC732,IF(C732=Auswahlhilfe!$L$7,TRUE,FALSE)),D732,FALSE)</f>
        <v>0</v>
      </c>
      <c r="AG732" t="b">
        <f>IF(AND(Z732,AA732,AB732,AD732,IF(C732=Auswahlhilfe!$L$17,TRUE,FALSE)),D732,FALSE)</f>
        <v>0</v>
      </c>
      <c r="AH732" t="b">
        <f>IF(AND(Z732,AA732,AB732,AE732,IF(C732=Auswahlhilfe!$L$17,TRUE,FALSE)),D732,FALSE)</f>
        <v>0</v>
      </c>
      <c r="AI732" t="s">
        <v>4818</v>
      </c>
      <c r="AJ732" s="90" t="str">
        <f t="shared" si="35"/>
        <v>https://shop.oxni.ch/de/shop/motoren/planetengetriebe/tb-220-006-s2-p1</v>
      </c>
    </row>
    <row r="733" spans="2:36" x14ac:dyDescent="0.2">
      <c r="B733" s="78" t="str">
        <f t="shared" si="33"/>
        <v/>
      </c>
      <c r="C733" s="19" t="s">
        <v>54</v>
      </c>
      <c r="D733" s="19" t="s">
        <v>1034</v>
      </c>
      <c r="E733" s="19">
        <v>220</v>
      </c>
      <c r="F733" s="19" t="s">
        <v>55</v>
      </c>
      <c r="G733" s="19">
        <v>6</v>
      </c>
      <c r="H733" s="19">
        <v>5</v>
      </c>
      <c r="I733" s="19">
        <v>225</v>
      </c>
      <c r="J733" s="19">
        <v>97</v>
      </c>
      <c r="K733" s="19">
        <v>1900</v>
      </c>
      <c r="L733" s="19">
        <v>5700</v>
      </c>
      <c r="M733" s="19" t="s">
        <v>99</v>
      </c>
      <c r="N733" s="19">
        <v>2000</v>
      </c>
      <c r="O733" s="19">
        <v>4000</v>
      </c>
      <c r="P733" s="19">
        <v>50000</v>
      </c>
      <c r="Q733" s="19" t="s">
        <v>57</v>
      </c>
      <c r="R733" s="19">
        <v>25000</v>
      </c>
      <c r="S733" s="19">
        <v>20000</v>
      </c>
      <c r="T733" s="19">
        <v>51.72</v>
      </c>
      <c r="U733" s="19">
        <v>51.5</v>
      </c>
      <c r="V733" s="19">
        <v>0.24</v>
      </c>
      <c r="W733" s="19">
        <v>70</v>
      </c>
      <c r="X733" s="93">
        <v>2601</v>
      </c>
      <c r="Y733">
        <f t="shared" si="34"/>
        <v>333.33333333333331</v>
      </c>
      <c r="Z733" t="b">
        <f>IF(N733/G733&gt;=Auswahlhilfe!$C$8,TRUE,FALSE)</f>
        <v>1</v>
      </c>
      <c r="AA733" t="b">
        <f>IF(K733&gt;Auswahlhilfe!$C$7,TRUE,FALSE)</f>
        <v>1</v>
      </c>
      <c r="AB733" t="b">
        <f>IF(Auswahlhilfe!$C$17=F733,TRUE,FALSE)</f>
        <v>0</v>
      </c>
      <c r="AC733" t="b">
        <f>IFERROR(IF(FIND("P2",PGOptionList!D733)&gt;0,TRUE),FALSE)</f>
        <v>1</v>
      </c>
      <c r="AD733" t="b">
        <f>IFERROR(IF(FIND("P1",PGOptionList!D733)&gt;0,TRUE),FALSE)</f>
        <v>0</v>
      </c>
      <c r="AE733" t="b">
        <f>IFERROR(IF(FIND("P0",PGOptionList!D733)&gt;0,TRUE),FALSE)</f>
        <v>0</v>
      </c>
      <c r="AF733" t="b">
        <f>IF(AND(Z733,AA733,AB733,AC733,IF(C733=Auswahlhilfe!$L$7,TRUE,FALSE)),D733,FALSE)</f>
        <v>0</v>
      </c>
      <c r="AG733" t="b">
        <f>IF(AND(Z733,AA733,AB733,AD733,IF(C733=Auswahlhilfe!$L$17,TRUE,FALSE)),D733,FALSE)</f>
        <v>0</v>
      </c>
      <c r="AH733" t="b">
        <f>IF(AND(Z733,AA733,AB733,AE733,IF(C733=Auswahlhilfe!$L$17,TRUE,FALSE)),D733,FALSE)</f>
        <v>0</v>
      </c>
      <c r="AI733" t="s">
        <v>4817</v>
      </c>
      <c r="AJ733" s="90" t="str">
        <f t="shared" si="35"/>
        <v>mailto:info@oxni.ch?subject=Anfrage TB-220-006-S1-P2</v>
      </c>
    </row>
    <row r="734" spans="2:36" x14ac:dyDescent="0.2">
      <c r="B734" s="78" t="str">
        <f t="shared" si="33"/>
        <v/>
      </c>
      <c r="C734" s="19" t="s">
        <v>54</v>
      </c>
      <c r="D734" s="19" t="s">
        <v>1035</v>
      </c>
      <c r="E734" s="19">
        <v>220</v>
      </c>
      <c r="F734" s="19" t="s">
        <v>58</v>
      </c>
      <c r="G734" s="19">
        <v>6</v>
      </c>
      <c r="H734" s="19">
        <v>5</v>
      </c>
      <c r="I734" s="19">
        <v>225</v>
      </c>
      <c r="J734" s="19">
        <v>97</v>
      </c>
      <c r="K734" s="19">
        <v>1900</v>
      </c>
      <c r="L734" s="19">
        <v>5700</v>
      </c>
      <c r="M734" s="19" t="s">
        <v>99</v>
      </c>
      <c r="N734" s="19">
        <v>2000</v>
      </c>
      <c r="O734" s="19">
        <v>4000</v>
      </c>
      <c r="P734" s="19">
        <v>50000</v>
      </c>
      <c r="Q734" s="19" t="s">
        <v>57</v>
      </c>
      <c r="R734" s="19">
        <v>25000</v>
      </c>
      <c r="S734" s="19">
        <v>20000</v>
      </c>
      <c r="T734" s="19">
        <v>51.72</v>
      </c>
      <c r="U734" s="19">
        <v>51.5</v>
      </c>
      <c r="V734" s="19">
        <v>0.24</v>
      </c>
      <c r="W734" s="19">
        <v>70</v>
      </c>
      <c r="X734" s="93">
        <v>2601</v>
      </c>
      <c r="Y734">
        <f t="shared" si="34"/>
        <v>333.33333333333331</v>
      </c>
      <c r="Z734" t="b">
        <f>IF(N734/G734&gt;=Auswahlhilfe!$C$8,TRUE,FALSE)</f>
        <v>1</v>
      </c>
      <c r="AA734" t="b">
        <f>IF(K734&gt;Auswahlhilfe!$C$7,TRUE,FALSE)</f>
        <v>1</v>
      </c>
      <c r="AB734" t="b">
        <f>IF(Auswahlhilfe!$C$17=F734,TRUE,FALSE)</f>
        <v>1</v>
      </c>
      <c r="AC734" t="b">
        <f>IFERROR(IF(FIND("P2",PGOptionList!D734)&gt;0,TRUE),FALSE)</f>
        <v>1</v>
      </c>
      <c r="AD734" t="b">
        <f>IFERROR(IF(FIND("P1",PGOptionList!D734)&gt;0,TRUE),FALSE)</f>
        <v>0</v>
      </c>
      <c r="AE734" t="b">
        <f>IFERROR(IF(FIND("P0",PGOptionList!D734)&gt;0,TRUE),FALSE)</f>
        <v>0</v>
      </c>
      <c r="AF734" t="b">
        <f>IF(AND(Z734,AA734,AB734,AC734,IF(C734=Auswahlhilfe!$L$7,TRUE,FALSE)),D734,FALSE)</f>
        <v>0</v>
      </c>
      <c r="AG734" t="b">
        <f>IF(AND(Z734,AA734,AB734,AD734,IF(C734=Auswahlhilfe!$L$17,TRUE,FALSE)),D734,FALSE)</f>
        <v>0</v>
      </c>
      <c r="AH734" t="b">
        <f>IF(AND(Z734,AA734,AB734,AE734,IF(C734=Auswahlhilfe!$L$17,TRUE,FALSE)),D734,FALSE)</f>
        <v>0</v>
      </c>
      <c r="AI734" t="s">
        <v>4818</v>
      </c>
      <c r="AJ734" s="90" t="str">
        <f t="shared" si="35"/>
        <v>https://shop.oxni.ch/de/shop/motoren/planetengetriebe/tb-220-006-s2-p2</v>
      </c>
    </row>
    <row r="735" spans="2:36" x14ac:dyDescent="0.2">
      <c r="B735" s="78" t="str">
        <f t="shared" si="33"/>
        <v/>
      </c>
      <c r="C735" s="19" t="s">
        <v>54</v>
      </c>
      <c r="D735" s="19" t="s">
        <v>1036</v>
      </c>
      <c r="E735" s="19">
        <v>220</v>
      </c>
      <c r="F735" s="19" t="s">
        <v>55</v>
      </c>
      <c r="G735" s="19">
        <v>5</v>
      </c>
      <c r="H735" s="19">
        <v>1</v>
      </c>
      <c r="I735" s="19">
        <v>225</v>
      </c>
      <c r="J735" s="19">
        <v>97</v>
      </c>
      <c r="K735" s="19">
        <v>2008</v>
      </c>
      <c r="L735" s="19">
        <v>6024</v>
      </c>
      <c r="M735" s="19" t="s">
        <v>98</v>
      </c>
      <c r="N735" s="19">
        <v>2000</v>
      </c>
      <c r="O735" s="19">
        <v>4000</v>
      </c>
      <c r="P735" s="19">
        <v>50000</v>
      </c>
      <c r="Q735" s="19" t="s">
        <v>57</v>
      </c>
      <c r="R735" s="19">
        <v>25000</v>
      </c>
      <c r="S735" s="19">
        <v>20000</v>
      </c>
      <c r="T735" s="19">
        <v>53.27</v>
      </c>
      <c r="U735" s="19">
        <v>51.5</v>
      </c>
      <c r="V735" s="19">
        <v>0.24</v>
      </c>
      <c r="W735" s="19">
        <v>70</v>
      </c>
      <c r="X735" s="93"/>
      <c r="Y735">
        <f t="shared" si="34"/>
        <v>400</v>
      </c>
      <c r="Z735" t="b">
        <f>IF(N735/G735&gt;=Auswahlhilfe!$C$8,TRUE,FALSE)</f>
        <v>1</v>
      </c>
      <c r="AA735" t="b">
        <f>IF(K735&gt;Auswahlhilfe!$C$7,TRUE,FALSE)</f>
        <v>1</v>
      </c>
      <c r="AB735" t="b">
        <f>IF(Auswahlhilfe!$C$17=F735,TRUE,FALSE)</f>
        <v>0</v>
      </c>
      <c r="AC735" t="b">
        <f>IFERROR(IF(FIND("P2",PGOptionList!D735)&gt;0,TRUE),FALSE)</f>
        <v>0</v>
      </c>
      <c r="AD735" t="b">
        <f>IFERROR(IF(FIND("P1",PGOptionList!D735)&gt;0,TRUE),FALSE)</f>
        <v>0</v>
      </c>
      <c r="AE735" t="b">
        <f>IFERROR(IF(FIND("P0",PGOptionList!D735)&gt;0,TRUE),FALSE)</f>
        <v>1</v>
      </c>
      <c r="AF735" t="b">
        <f>IF(AND(Z735,AA735,AB735,AC735,IF(C735=Auswahlhilfe!$L$7,TRUE,FALSE)),D735,FALSE)</f>
        <v>0</v>
      </c>
      <c r="AG735" t="b">
        <f>IF(AND(Z735,AA735,AB735,AD735,IF(C735=Auswahlhilfe!$L$17,TRUE,FALSE)),D735,FALSE)</f>
        <v>0</v>
      </c>
      <c r="AH735" t="b">
        <f>IF(AND(Z735,AA735,AB735,AE735,IF(C735=Auswahlhilfe!$L$17,TRUE,FALSE)),D735,FALSE)</f>
        <v>0</v>
      </c>
      <c r="AI735" t="s">
        <v>4817</v>
      </c>
      <c r="AJ735" s="90" t="str">
        <f t="shared" si="35"/>
        <v>mailto:info@oxni.ch?subject=Anfrage TB-220-005-S1-P0</v>
      </c>
    </row>
    <row r="736" spans="2:36" x14ac:dyDescent="0.2">
      <c r="B736" s="78" t="str">
        <f t="shared" si="33"/>
        <v/>
      </c>
      <c r="C736" s="19" t="s">
        <v>54</v>
      </c>
      <c r="D736" s="19" t="s">
        <v>1037</v>
      </c>
      <c r="E736" s="19">
        <v>220</v>
      </c>
      <c r="F736" s="19" t="s">
        <v>58</v>
      </c>
      <c r="G736" s="19">
        <v>5</v>
      </c>
      <c r="H736" s="19">
        <v>1</v>
      </c>
      <c r="I736" s="19">
        <v>225</v>
      </c>
      <c r="J736" s="19">
        <v>97</v>
      </c>
      <c r="K736" s="19">
        <v>2008</v>
      </c>
      <c r="L736" s="19">
        <v>6024</v>
      </c>
      <c r="M736" s="19" t="s">
        <v>98</v>
      </c>
      <c r="N736" s="19">
        <v>2000</v>
      </c>
      <c r="O736" s="19">
        <v>4000</v>
      </c>
      <c r="P736" s="19">
        <v>50000</v>
      </c>
      <c r="Q736" s="19" t="s">
        <v>57</v>
      </c>
      <c r="R736" s="19">
        <v>25000</v>
      </c>
      <c r="S736" s="19">
        <v>20000</v>
      </c>
      <c r="T736" s="19">
        <v>53.27</v>
      </c>
      <c r="U736" s="19">
        <v>51.5</v>
      </c>
      <c r="V736" s="19">
        <v>0.24</v>
      </c>
      <c r="W736" s="19">
        <v>70</v>
      </c>
      <c r="X736" s="93"/>
      <c r="Y736">
        <f t="shared" si="34"/>
        <v>400</v>
      </c>
      <c r="Z736" t="b">
        <f>IF(N736/G736&gt;=Auswahlhilfe!$C$8,TRUE,FALSE)</f>
        <v>1</v>
      </c>
      <c r="AA736" t="b">
        <f>IF(K736&gt;Auswahlhilfe!$C$7,TRUE,FALSE)</f>
        <v>1</v>
      </c>
      <c r="AB736" t="b">
        <f>IF(Auswahlhilfe!$C$17=F736,TRUE,FALSE)</f>
        <v>1</v>
      </c>
      <c r="AC736" t="b">
        <f>IFERROR(IF(FIND("P2",PGOptionList!D736)&gt;0,TRUE),FALSE)</f>
        <v>0</v>
      </c>
      <c r="AD736" t="b">
        <f>IFERROR(IF(FIND("P1",PGOptionList!D736)&gt;0,TRUE),FALSE)</f>
        <v>0</v>
      </c>
      <c r="AE736" t="b">
        <f>IFERROR(IF(FIND("P0",PGOptionList!D736)&gt;0,TRUE),FALSE)</f>
        <v>1</v>
      </c>
      <c r="AF736" t="b">
        <f>IF(AND(Z736,AA736,AB736,AC736,IF(C736=Auswahlhilfe!$L$7,TRUE,FALSE)),D736,FALSE)</f>
        <v>0</v>
      </c>
      <c r="AG736" t="b">
        <f>IF(AND(Z736,AA736,AB736,AD736,IF(C736=Auswahlhilfe!$L$17,TRUE,FALSE)),D736,FALSE)</f>
        <v>0</v>
      </c>
      <c r="AH736" t="b">
        <f>IF(AND(Z736,AA736,AB736,AE736,IF(C736=Auswahlhilfe!$L$17,TRUE,FALSE)),D736,FALSE)</f>
        <v>0</v>
      </c>
      <c r="AI736" t="s">
        <v>4817</v>
      </c>
      <c r="AJ736" s="90" t="str">
        <f t="shared" si="35"/>
        <v>mailto:info@oxni.ch?subject=Anfrage TB-220-005-S2-P0</v>
      </c>
    </row>
    <row r="737" spans="2:36" x14ac:dyDescent="0.2">
      <c r="B737" s="78" t="str">
        <f t="shared" si="33"/>
        <v/>
      </c>
      <c r="C737" s="19" t="s">
        <v>54</v>
      </c>
      <c r="D737" s="19" t="s">
        <v>1038</v>
      </c>
      <c r="E737" s="19">
        <v>220</v>
      </c>
      <c r="F737" s="19" t="s">
        <v>55</v>
      </c>
      <c r="G737" s="19">
        <v>5</v>
      </c>
      <c r="H737" s="19">
        <v>3</v>
      </c>
      <c r="I737" s="19">
        <v>225</v>
      </c>
      <c r="J737" s="19">
        <v>97</v>
      </c>
      <c r="K737" s="19">
        <v>2008</v>
      </c>
      <c r="L737" s="19">
        <v>6024</v>
      </c>
      <c r="M737" s="19" t="s">
        <v>98</v>
      </c>
      <c r="N737" s="19">
        <v>2000</v>
      </c>
      <c r="O737" s="19">
        <v>4000</v>
      </c>
      <c r="P737" s="19">
        <v>50000</v>
      </c>
      <c r="Q737" s="19" t="s">
        <v>57</v>
      </c>
      <c r="R737" s="19">
        <v>25000</v>
      </c>
      <c r="S737" s="19">
        <v>20000</v>
      </c>
      <c r="T737" s="19">
        <v>53.27</v>
      </c>
      <c r="U737" s="19">
        <v>51.5</v>
      </c>
      <c r="V737" s="19">
        <v>0.24</v>
      </c>
      <c r="W737" s="19">
        <v>70</v>
      </c>
      <c r="X737" s="93">
        <v>2819</v>
      </c>
      <c r="Y737">
        <f t="shared" si="34"/>
        <v>400</v>
      </c>
      <c r="Z737" t="b">
        <f>IF(N737/G737&gt;=Auswahlhilfe!$C$8,TRUE,FALSE)</f>
        <v>1</v>
      </c>
      <c r="AA737" t="b">
        <f>IF(K737&gt;Auswahlhilfe!$C$7,TRUE,FALSE)</f>
        <v>1</v>
      </c>
      <c r="AB737" t="b">
        <f>IF(Auswahlhilfe!$C$17=F737,TRUE,FALSE)</f>
        <v>0</v>
      </c>
      <c r="AC737" t="b">
        <f>IFERROR(IF(FIND("P2",PGOptionList!D737)&gt;0,TRUE),FALSE)</f>
        <v>0</v>
      </c>
      <c r="AD737" t="b">
        <f>IFERROR(IF(FIND("P1",PGOptionList!D737)&gt;0,TRUE),FALSE)</f>
        <v>1</v>
      </c>
      <c r="AE737" t="b">
        <f>IFERROR(IF(FIND("P0",PGOptionList!D737)&gt;0,TRUE),FALSE)</f>
        <v>0</v>
      </c>
      <c r="AF737" t="b">
        <f>IF(AND(Z737,AA737,AB737,AC737,IF(C737=Auswahlhilfe!$L$7,TRUE,FALSE)),D737,FALSE)</f>
        <v>0</v>
      </c>
      <c r="AG737" t="b">
        <f>IF(AND(Z737,AA737,AB737,AD737,IF(C737=Auswahlhilfe!$L$17,TRUE,FALSE)),D737,FALSE)</f>
        <v>0</v>
      </c>
      <c r="AH737" t="b">
        <f>IF(AND(Z737,AA737,AB737,AE737,IF(C737=Auswahlhilfe!$L$17,TRUE,FALSE)),D737,FALSE)</f>
        <v>0</v>
      </c>
      <c r="AI737" t="s">
        <v>4817</v>
      </c>
      <c r="AJ737" s="90" t="str">
        <f t="shared" si="35"/>
        <v>mailto:info@oxni.ch?subject=Anfrage TB-220-005-S1-P1</v>
      </c>
    </row>
    <row r="738" spans="2:36" x14ac:dyDescent="0.2">
      <c r="B738" s="78" t="str">
        <f t="shared" si="33"/>
        <v/>
      </c>
      <c r="C738" s="19" t="s">
        <v>54</v>
      </c>
      <c r="D738" s="19" t="s">
        <v>1039</v>
      </c>
      <c r="E738" s="19">
        <v>220</v>
      </c>
      <c r="F738" s="19" t="s">
        <v>58</v>
      </c>
      <c r="G738" s="19">
        <v>5</v>
      </c>
      <c r="H738" s="19">
        <v>3</v>
      </c>
      <c r="I738" s="19">
        <v>225</v>
      </c>
      <c r="J738" s="19">
        <v>97</v>
      </c>
      <c r="K738" s="19">
        <v>2008</v>
      </c>
      <c r="L738" s="19">
        <v>6024</v>
      </c>
      <c r="M738" s="19" t="s">
        <v>98</v>
      </c>
      <c r="N738" s="19">
        <v>2000</v>
      </c>
      <c r="O738" s="19">
        <v>4000</v>
      </c>
      <c r="P738" s="19">
        <v>50000</v>
      </c>
      <c r="Q738" s="19" t="s">
        <v>57</v>
      </c>
      <c r="R738" s="19">
        <v>25000</v>
      </c>
      <c r="S738" s="19">
        <v>20000</v>
      </c>
      <c r="T738" s="19">
        <v>53.27</v>
      </c>
      <c r="U738" s="19">
        <v>51.5</v>
      </c>
      <c r="V738" s="19">
        <v>0.24</v>
      </c>
      <c r="W738" s="19">
        <v>70</v>
      </c>
      <c r="X738" s="93">
        <v>2819</v>
      </c>
      <c r="Y738">
        <f t="shared" si="34"/>
        <v>400</v>
      </c>
      <c r="Z738" t="b">
        <f>IF(N738/G738&gt;=Auswahlhilfe!$C$8,TRUE,FALSE)</f>
        <v>1</v>
      </c>
      <c r="AA738" t="b">
        <f>IF(K738&gt;Auswahlhilfe!$C$7,TRUE,FALSE)</f>
        <v>1</v>
      </c>
      <c r="AB738" t="b">
        <f>IF(Auswahlhilfe!$C$17=F738,TRUE,FALSE)</f>
        <v>1</v>
      </c>
      <c r="AC738" t="b">
        <f>IFERROR(IF(FIND("P2",PGOptionList!D738)&gt;0,TRUE),FALSE)</f>
        <v>0</v>
      </c>
      <c r="AD738" t="b">
        <f>IFERROR(IF(FIND("P1",PGOptionList!D738)&gt;0,TRUE),FALSE)</f>
        <v>1</v>
      </c>
      <c r="AE738" t="b">
        <f>IFERROR(IF(FIND("P0",PGOptionList!D738)&gt;0,TRUE),FALSE)</f>
        <v>0</v>
      </c>
      <c r="AF738" t="b">
        <f>IF(AND(Z738,AA738,AB738,AC738,IF(C738=Auswahlhilfe!$L$7,TRUE,FALSE)),D738,FALSE)</f>
        <v>0</v>
      </c>
      <c r="AG738" t="b">
        <f>IF(AND(Z738,AA738,AB738,AD738,IF(C738=Auswahlhilfe!$L$17,TRUE,FALSE)),D738,FALSE)</f>
        <v>0</v>
      </c>
      <c r="AH738" t="b">
        <f>IF(AND(Z738,AA738,AB738,AE738,IF(C738=Auswahlhilfe!$L$17,TRUE,FALSE)),D738,FALSE)</f>
        <v>0</v>
      </c>
      <c r="AI738" t="s">
        <v>4818</v>
      </c>
      <c r="AJ738" s="90" t="str">
        <f t="shared" si="35"/>
        <v>https://shop.oxni.ch/de/shop/motoren/planetengetriebe/tb-220-005-s2-p1</v>
      </c>
    </row>
    <row r="739" spans="2:36" x14ac:dyDescent="0.2">
      <c r="B739" s="78" t="str">
        <f t="shared" si="33"/>
        <v/>
      </c>
      <c r="C739" s="19" t="s">
        <v>54</v>
      </c>
      <c r="D739" s="19" t="s">
        <v>1040</v>
      </c>
      <c r="E739" s="19">
        <v>220</v>
      </c>
      <c r="F739" s="19" t="s">
        <v>55</v>
      </c>
      <c r="G739" s="19">
        <v>5</v>
      </c>
      <c r="H739" s="19">
        <v>5</v>
      </c>
      <c r="I739" s="19">
        <v>225</v>
      </c>
      <c r="J739" s="19">
        <v>97</v>
      </c>
      <c r="K739" s="19">
        <v>2008</v>
      </c>
      <c r="L739" s="19">
        <v>6024</v>
      </c>
      <c r="M739" s="19" t="s">
        <v>98</v>
      </c>
      <c r="N739" s="19">
        <v>2000</v>
      </c>
      <c r="O739" s="19">
        <v>4000</v>
      </c>
      <c r="P739" s="19">
        <v>50000</v>
      </c>
      <c r="Q739" s="19" t="s">
        <v>57</v>
      </c>
      <c r="R739" s="19">
        <v>25000</v>
      </c>
      <c r="S739" s="19">
        <v>20000</v>
      </c>
      <c r="T739" s="19">
        <v>53.27</v>
      </c>
      <c r="U739" s="19">
        <v>51.5</v>
      </c>
      <c r="V739" s="19">
        <v>0.24</v>
      </c>
      <c r="W739" s="19">
        <v>70</v>
      </c>
      <c r="X739" s="93">
        <v>2601</v>
      </c>
      <c r="Y739">
        <f t="shared" si="34"/>
        <v>400</v>
      </c>
      <c r="Z739" t="b">
        <f>IF(N739/G739&gt;=Auswahlhilfe!$C$8,TRUE,FALSE)</f>
        <v>1</v>
      </c>
      <c r="AA739" t="b">
        <f>IF(K739&gt;Auswahlhilfe!$C$7,TRUE,FALSE)</f>
        <v>1</v>
      </c>
      <c r="AB739" t="b">
        <f>IF(Auswahlhilfe!$C$17=F739,TRUE,FALSE)</f>
        <v>0</v>
      </c>
      <c r="AC739" t="b">
        <f>IFERROR(IF(FIND("P2",PGOptionList!D739)&gt;0,TRUE),FALSE)</f>
        <v>1</v>
      </c>
      <c r="AD739" t="b">
        <f>IFERROR(IF(FIND("P1",PGOptionList!D739)&gt;0,TRUE),FALSE)</f>
        <v>0</v>
      </c>
      <c r="AE739" t="b">
        <f>IFERROR(IF(FIND("P0",PGOptionList!D739)&gt;0,TRUE),FALSE)</f>
        <v>0</v>
      </c>
      <c r="AF739" t="b">
        <f>IF(AND(Z739,AA739,AB739,AC739,IF(C739=Auswahlhilfe!$L$7,TRUE,FALSE)),D739,FALSE)</f>
        <v>0</v>
      </c>
      <c r="AG739" t="b">
        <f>IF(AND(Z739,AA739,AB739,AD739,IF(C739=Auswahlhilfe!$L$17,TRUE,FALSE)),D739,FALSE)</f>
        <v>0</v>
      </c>
      <c r="AH739" t="b">
        <f>IF(AND(Z739,AA739,AB739,AE739,IF(C739=Auswahlhilfe!$L$17,TRUE,FALSE)),D739,FALSE)</f>
        <v>0</v>
      </c>
      <c r="AI739" t="s">
        <v>4817</v>
      </c>
      <c r="AJ739" s="90" t="str">
        <f t="shared" si="35"/>
        <v>mailto:info@oxni.ch?subject=Anfrage TB-220-005-S1-P2</v>
      </c>
    </row>
    <row r="740" spans="2:36" x14ac:dyDescent="0.2">
      <c r="B740" s="78" t="str">
        <f t="shared" si="33"/>
        <v/>
      </c>
      <c r="C740" s="19" t="s">
        <v>54</v>
      </c>
      <c r="D740" s="19" t="s">
        <v>1041</v>
      </c>
      <c r="E740" s="19">
        <v>220</v>
      </c>
      <c r="F740" s="19" t="s">
        <v>58</v>
      </c>
      <c r="G740" s="19">
        <v>5</v>
      </c>
      <c r="H740" s="19">
        <v>5</v>
      </c>
      <c r="I740" s="19">
        <v>225</v>
      </c>
      <c r="J740" s="19">
        <v>97</v>
      </c>
      <c r="K740" s="19">
        <v>2008</v>
      </c>
      <c r="L740" s="19">
        <v>6024</v>
      </c>
      <c r="M740" s="19" t="s">
        <v>98</v>
      </c>
      <c r="N740" s="19">
        <v>2000</v>
      </c>
      <c r="O740" s="19">
        <v>4000</v>
      </c>
      <c r="P740" s="19">
        <v>50000</v>
      </c>
      <c r="Q740" s="19" t="s">
        <v>57</v>
      </c>
      <c r="R740" s="19">
        <v>25000</v>
      </c>
      <c r="S740" s="19">
        <v>20000</v>
      </c>
      <c r="T740" s="19">
        <v>53.27</v>
      </c>
      <c r="U740" s="19">
        <v>51.5</v>
      </c>
      <c r="V740" s="19">
        <v>0.24</v>
      </c>
      <c r="W740" s="19">
        <v>70</v>
      </c>
      <c r="X740" s="93">
        <v>2601</v>
      </c>
      <c r="Y740">
        <f t="shared" si="34"/>
        <v>400</v>
      </c>
      <c r="Z740" t="b">
        <f>IF(N740/G740&gt;=Auswahlhilfe!$C$8,TRUE,FALSE)</f>
        <v>1</v>
      </c>
      <c r="AA740" t="b">
        <f>IF(K740&gt;Auswahlhilfe!$C$7,TRUE,FALSE)</f>
        <v>1</v>
      </c>
      <c r="AB740" t="b">
        <f>IF(Auswahlhilfe!$C$17=F740,TRUE,FALSE)</f>
        <v>1</v>
      </c>
      <c r="AC740" t="b">
        <f>IFERROR(IF(FIND("P2",PGOptionList!D740)&gt;0,TRUE),FALSE)</f>
        <v>1</v>
      </c>
      <c r="AD740" t="b">
        <f>IFERROR(IF(FIND("P1",PGOptionList!D740)&gt;0,TRUE),FALSE)</f>
        <v>0</v>
      </c>
      <c r="AE740" t="b">
        <f>IFERROR(IF(FIND("P0",PGOptionList!D740)&gt;0,TRUE),FALSE)</f>
        <v>0</v>
      </c>
      <c r="AF740" t="b">
        <f>IF(AND(Z740,AA740,AB740,AC740,IF(C740=Auswahlhilfe!$L$7,TRUE,FALSE)),D740,FALSE)</f>
        <v>0</v>
      </c>
      <c r="AG740" t="b">
        <f>IF(AND(Z740,AA740,AB740,AD740,IF(C740=Auswahlhilfe!$L$17,TRUE,FALSE)),D740,FALSE)</f>
        <v>0</v>
      </c>
      <c r="AH740" t="b">
        <f>IF(AND(Z740,AA740,AB740,AE740,IF(C740=Auswahlhilfe!$L$17,TRUE,FALSE)),D740,FALSE)</f>
        <v>0</v>
      </c>
      <c r="AI740" t="s">
        <v>4818</v>
      </c>
      <c r="AJ740" s="90" t="str">
        <f t="shared" si="35"/>
        <v>https://shop.oxni.ch/de/shop/motoren/planetengetriebe/tb-220-005-s2-p2</v>
      </c>
    </row>
    <row r="741" spans="2:36" x14ac:dyDescent="0.2">
      <c r="B741" s="78" t="str">
        <f t="shared" si="33"/>
        <v/>
      </c>
      <c r="C741" s="19" t="s">
        <v>54</v>
      </c>
      <c r="D741" s="19" t="s">
        <v>1042</v>
      </c>
      <c r="E741" s="19">
        <v>220</v>
      </c>
      <c r="F741" s="19" t="s">
        <v>55</v>
      </c>
      <c r="G741" s="19">
        <v>4</v>
      </c>
      <c r="H741" s="19">
        <v>1</v>
      </c>
      <c r="I741" s="19">
        <v>225</v>
      </c>
      <c r="J741" s="19">
        <v>97</v>
      </c>
      <c r="K741" s="19">
        <v>1700</v>
      </c>
      <c r="L741" s="19">
        <v>5100</v>
      </c>
      <c r="M741" s="19" t="s">
        <v>97</v>
      </c>
      <c r="N741" s="19">
        <v>2000</v>
      </c>
      <c r="O741" s="19">
        <v>4000</v>
      </c>
      <c r="P741" s="19">
        <v>50000</v>
      </c>
      <c r="Q741" s="19" t="s">
        <v>57</v>
      </c>
      <c r="R741" s="19">
        <v>25000</v>
      </c>
      <c r="S741" s="19">
        <v>20000</v>
      </c>
      <c r="T741" s="19">
        <v>54.37</v>
      </c>
      <c r="U741" s="19">
        <v>51.5</v>
      </c>
      <c r="V741" s="19">
        <v>0.24</v>
      </c>
      <c r="W741" s="19">
        <v>70</v>
      </c>
      <c r="X741" s="93"/>
      <c r="Y741">
        <f t="shared" si="34"/>
        <v>500</v>
      </c>
      <c r="Z741" t="b">
        <f>IF(N741/G741&gt;=Auswahlhilfe!$C$8,TRUE,FALSE)</f>
        <v>1</v>
      </c>
      <c r="AA741" t="b">
        <f>IF(K741&gt;Auswahlhilfe!$C$7,TRUE,FALSE)</f>
        <v>1</v>
      </c>
      <c r="AB741" t="b">
        <f>IF(Auswahlhilfe!$C$17=F741,TRUE,FALSE)</f>
        <v>0</v>
      </c>
      <c r="AC741" t="b">
        <f>IFERROR(IF(FIND("P2",PGOptionList!D741)&gt;0,TRUE),FALSE)</f>
        <v>0</v>
      </c>
      <c r="AD741" t="b">
        <f>IFERROR(IF(FIND("P1",PGOptionList!D741)&gt;0,TRUE),FALSE)</f>
        <v>0</v>
      </c>
      <c r="AE741" t="b">
        <f>IFERROR(IF(FIND("P0",PGOptionList!D741)&gt;0,TRUE),FALSE)</f>
        <v>1</v>
      </c>
      <c r="AF741" t="b">
        <f>IF(AND(Z741,AA741,AB741,AC741,IF(C741=Auswahlhilfe!$L$7,TRUE,FALSE)),D741,FALSE)</f>
        <v>0</v>
      </c>
      <c r="AG741" t="b">
        <f>IF(AND(Z741,AA741,AB741,AD741,IF(C741=Auswahlhilfe!$L$17,TRUE,FALSE)),D741,FALSE)</f>
        <v>0</v>
      </c>
      <c r="AH741" t="b">
        <f>IF(AND(Z741,AA741,AB741,AE741,IF(C741=Auswahlhilfe!$L$17,TRUE,FALSE)),D741,FALSE)</f>
        <v>0</v>
      </c>
      <c r="AI741" t="s">
        <v>4817</v>
      </c>
      <c r="AJ741" s="90" t="str">
        <f t="shared" si="35"/>
        <v>mailto:info@oxni.ch?subject=Anfrage TB-220-004-S1-P0</v>
      </c>
    </row>
    <row r="742" spans="2:36" x14ac:dyDescent="0.2">
      <c r="B742" s="78" t="str">
        <f t="shared" si="33"/>
        <v/>
      </c>
      <c r="C742" s="19" t="s">
        <v>54</v>
      </c>
      <c r="D742" s="19" t="s">
        <v>1043</v>
      </c>
      <c r="E742" s="19">
        <v>220</v>
      </c>
      <c r="F742" s="19" t="s">
        <v>58</v>
      </c>
      <c r="G742" s="19">
        <v>4</v>
      </c>
      <c r="H742" s="19">
        <v>1</v>
      </c>
      <c r="I742" s="19">
        <v>225</v>
      </c>
      <c r="J742" s="19">
        <v>97</v>
      </c>
      <c r="K742" s="19">
        <v>1700</v>
      </c>
      <c r="L742" s="19">
        <v>5100</v>
      </c>
      <c r="M742" s="19" t="s">
        <v>97</v>
      </c>
      <c r="N742" s="19">
        <v>2000</v>
      </c>
      <c r="O742" s="19">
        <v>4000</v>
      </c>
      <c r="P742" s="19">
        <v>50000</v>
      </c>
      <c r="Q742" s="19" t="s">
        <v>57</v>
      </c>
      <c r="R742" s="19">
        <v>25000</v>
      </c>
      <c r="S742" s="19">
        <v>20000</v>
      </c>
      <c r="T742" s="19">
        <v>54.37</v>
      </c>
      <c r="U742" s="19">
        <v>51.5</v>
      </c>
      <c r="V742" s="19">
        <v>0.24</v>
      </c>
      <c r="W742" s="19">
        <v>70</v>
      </c>
      <c r="X742" s="93"/>
      <c r="Y742">
        <f t="shared" si="34"/>
        <v>500</v>
      </c>
      <c r="Z742" t="b">
        <f>IF(N742/G742&gt;=Auswahlhilfe!$C$8,TRUE,FALSE)</f>
        <v>1</v>
      </c>
      <c r="AA742" t="b">
        <f>IF(K742&gt;Auswahlhilfe!$C$7,TRUE,FALSE)</f>
        <v>1</v>
      </c>
      <c r="AB742" t="b">
        <f>IF(Auswahlhilfe!$C$17=F742,TRUE,FALSE)</f>
        <v>1</v>
      </c>
      <c r="AC742" t="b">
        <f>IFERROR(IF(FIND("P2",PGOptionList!D742)&gt;0,TRUE),FALSE)</f>
        <v>0</v>
      </c>
      <c r="AD742" t="b">
        <f>IFERROR(IF(FIND("P1",PGOptionList!D742)&gt;0,TRUE),FALSE)</f>
        <v>0</v>
      </c>
      <c r="AE742" t="b">
        <f>IFERROR(IF(FIND("P0",PGOptionList!D742)&gt;0,TRUE),FALSE)</f>
        <v>1</v>
      </c>
      <c r="AF742" t="b">
        <f>IF(AND(Z742,AA742,AB742,AC742,IF(C742=Auswahlhilfe!$L$7,TRUE,FALSE)),D742,FALSE)</f>
        <v>0</v>
      </c>
      <c r="AG742" t="b">
        <f>IF(AND(Z742,AA742,AB742,AD742,IF(C742=Auswahlhilfe!$L$17,TRUE,FALSE)),D742,FALSE)</f>
        <v>0</v>
      </c>
      <c r="AH742" t="b">
        <f>IF(AND(Z742,AA742,AB742,AE742,IF(C742=Auswahlhilfe!$L$17,TRUE,FALSE)),D742,FALSE)</f>
        <v>0</v>
      </c>
      <c r="AI742" t="s">
        <v>4817</v>
      </c>
      <c r="AJ742" s="90" t="str">
        <f t="shared" si="35"/>
        <v>mailto:info@oxni.ch?subject=Anfrage TB-220-004-S2-P0</v>
      </c>
    </row>
    <row r="743" spans="2:36" x14ac:dyDescent="0.2">
      <c r="B743" s="78" t="str">
        <f t="shared" si="33"/>
        <v/>
      </c>
      <c r="C743" s="19" t="s">
        <v>54</v>
      </c>
      <c r="D743" s="19" t="s">
        <v>1044</v>
      </c>
      <c r="E743" s="19">
        <v>220</v>
      </c>
      <c r="F743" s="19" t="s">
        <v>55</v>
      </c>
      <c r="G743" s="19">
        <v>4</v>
      </c>
      <c r="H743" s="19">
        <v>3</v>
      </c>
      <c r="I743" s="19">
        <v>225</v>
      </c>
      <c r="J743" s="19">
        <v>97</v>
      </c>
      <c r="K743" s="19">
        <v>1700</v>
      </c>
      <c r="L743" s="19">
        <v>5100</v>
      </c>
      <c r="M743" s="19" t="s">
        <v>97</v>
      </c>
      <c r="N743" s="19">
        <v>2000</v>
      </c>
      <c r="O743" s="19">
        <v>4000</v>
      </c>
      <c r="P743" s="19">
        <v>50000</v>
      </c>
      <c r="Q743" s="19" t="s">
        <v>57</v>
      </c>
      <c r="R743" s="19">
        <v>25000</v>
      </c>
      <c r="S743" s="19">
        <v>20000</v>
      </c>
      <c r="T743" s="19">
        <v>54.37</v>
      </c>
      <c r="U743" s="19">
        <v>51.5</v>
      </c>
      <c r="V743" s="19">
        <v>0.24</v>
      </c>
      <c r="W743" s="19">
        <v>70</v>
      </c>
      <c r="X743" s="93">
        <v>2819</v>
      </c>
      <c r="Y743">
        <f t="shared" si="34"/>
        <v>500</v>
      </c>
      <c r="Z743" t="b">
        <f>IF(N743/G743&gt;=Auswahlhilfe!$C$8,TRUE,FALSE)</f>
        <v>1</v>
      </c>
      <c r="AA743" t="b">
        <f>IF(K743&gt;Auswahlhilfe!$C$7,TRUE,FALSE)</f>
        <v>1</v>
      </c>
      <c r="AB743" t="b">
        <f>IF(Auswahlhilfe!$C$17=F743,TRUE,FALSE)</f>
        <v>0</v>
      </c>
      <c r="AC743" t="b">
        <f>IFERROR(IF(FIND("P2",PGOptionList!D743)&gt;0,TRUE),FALSE)</f>
        <v>0</v>
      </c>
      <c r="AD743" t="b">
        <f>IFERROR(IF(FIND("P1",PGOptionList!D743)&gt;0,TRUE),FALSE)</f>
        <v>1</v>
      </c>
      <c r="AE743" t="b">
        <f>IFERROR(IF(FIND("P0",PGOptionList!D743)&gt;0,TRUE),FALSE)</f>
        <v>0</v>
      </c>
      <c r="AF743" t="b">
        <f>IF(AND(Z743,AA743,AB743,AC743,IF(C743=Auswahlhilfe!$L$7,TRUE,FALSE)),D743,FALSE)</f>
        <v>0</v>
      </c>
      <c r="AG743" t="b">
        <f>IF(AND(Z743,AA743,AB743,AD743,IF(C743=Auswahlhilfe!$L$17,TRUE,FALSE)),D743,FALSE)</f>
        <v>0</v>
      </c>
      <c r="AH743" t="b">
        <f>IF(AND(Z743,AA743,AB743,AE743,IF(C743=Auswahlhilfe!$L$17,TRUE,FALSE)),D743,FALSE)</f>
        <v>0</v>
      </c>
      <c r="AI743" t="s">
        <v>4817</v>
      </c>
      <c r="AJ743" s="90" t="str">
        <f t="shared" si="35"/>
        <v>mailto:info@oxni.ch?subject=Anfrage TB-220-004-S1-P1</v>
      </c>
    </row>
    <row r="744" spans="2:36" x14ac:dyDescent="0.2">
      <c r="B744" s="78" t="str">
        <f t="shared" si="33"/>
        <v/>
      </c>
      <c r="C744" s="19" t="s">
        <v>54</v>
      </c>
      <c r="D744" s="19" t="s">
        <v>1045</v>
      </c>
      <c r="E744" s="19">
        <v>220</v>
      </c>
      <c r="F744" s="19" t="s">
        <v>58</v>
      </c>
      <c r="G744" s="19">
        <v>4</v>
      </c>
      <c r="H744" s="19">
        <v>3</v>
      </c>
      <c r="I744" s="19">
        <v>225</v>
      </c>
      <c r="J744" s="19">
        <v>97</v>
      </c>
      <c r="K744" s="19">
        <v>1700</v>
      </c>
      <c r="L744" s="19">
        <v>5100</v>
      </c>
      <c r="M744" s="19" t="s">
        <v>97</v>
      </c>
      <c r="N744" s="19">
        <v>2000</v>
      </c>
      <c r="O744" s="19">
        <v>4000</v>
      </c>
      <c r="P744" s="19">
        <v>50000</v>
      </c>
      <c r="Q744" s="19" t="s">
        <v>57</v>
      </c>
      <c r="R744" s="19">
        <v>25000</v>
      </c>
      <c r="S744" s="19">
        <v>20000</v>
      </c>
      <c r="T744" s="19">
        <v>54.37</v>
      </c>
      <c r="U744" s="19">
        <v>51.5</v>
      </c>
      <c r="V744" s="19">
        <v>0.24</v>
      </c>
      <c r="W744" s="19">
        <v>70</v>
      </c>
      <c r="X744" s="93">
        <v>2819</v>
      </c>
      <c r="Y744">
        <f t="shared" si="34"/>
        <v>500</v>
      </c>
      <c r="Z744" t="b">
        <f>IF(N744/G744&gt;=Auswahlhilfe!$C$8,TRUE,FALSE)</f>
        <v>1</v>
      </c>
      <c r="AA744" t="b">
        <f>IF(K744&gt;Auswahlhilfe!$C$7,TRUE,FALSE)</f>
        <v>1</v>
      </c>
      <c r="AB744" t="b">
        <f>IF(Auswahlhilfe!$C$17=F744,TRUE,FALSE)</f>
        <v>1</v>
      </c>
      <c r="AC744" t="b">
        <f>IFERROR(IF(FIND("P2",PGOptionList!D744)&gt;0,TRUE),FALSE)</f>
        <v>0</v>
      </c>
      <c r="AD744" t="b">
        <f>IFERROR(IF(FIND("P1",PGOptionList!D744)&gt;0,TRUE),FALSE)</f>
        <v>1</v>
      </c>
      <c r="AE744" t="b">
        <f>IFERROR(IF(FIND("P0",PGOptionList!D744)&gt;0,TRUE),FALSE)</f>
        <v>0</v>
      </c>
      <c r="AF744" t="b">
        <f>IF(AND(Z744,AA744,AB744,AC744,IF(C744=Auswahlhilfe!$L$7,TRUE,FALSE)),D744,FALSE)</f>
        <v>0</v>
      </c>
      <c r="AG744" t="b">
        <f>IF(AND(Z744,AA744,AB744,AD744,IF(C744=Auswahlhilfe!$L$17,TRUE,FALSE)),D744,FALSE)</f>
        <v>0</v>
      </c>
      <c r="AH744" t="b">
        <f>IF(AND(Z744,AA744,AB744,AE744,IF(C744=Auswahlhilfe!$L$17,TRUE,FALSE)),D744,FALSE)</f>
        <v>0</v>
      </c>
      <c r="AI744" t="s">
        <v>4818</v>
      </c>
      <c r="AJ744" s="90" t="str">
        <f t="shared" si="35"/>
        <v>https://shop.oxni.ch/de/shop/motoren/planetengetriebe/tb-220-004-s2-p1</v>
      </c>
    </row>
    <row r="745" spans="2:36" x14ac:dyDescent="0.2">
      <c r="B745" s="78" t="str">
        <f t="shared" si="33"/>
        <v/>
      </c>
      <c r="C745" s="19" t="s">
        <v>54</v>
      </c>
      <c r="D745" s="19" t="s">
        <v>1046</v>
      </c>
      <c r="E745" s="19">
        <v>220</v>
      </c>
      <c r="F745" s="19" t="s">
        <v>55</v>
      </c>
      <c r="G745" s="19">
        <v>4</v>
      </c>
      <c r="H745" s="19">
        <v>5</v>
      </c>
      <c r="I745" s="19">
        <v>225</v>
      </c>
      <c r="J745" s="19">
        <v>97</v>
      </c>
      <c r="K745" s="19">
        <v>1700</v>
      </c>
      <c r="L745" s="19">
        <v>5100</v>
      </c>
      <c r="M745" s="19" t="s">
        <v>97</v>
      </c>
      <c r="N745" s="19">
        <v>2000</v>
      </c>
      <c r="O745" s="19">
        <v>4000</v>
      </c>
      <c r="P745" s="19">
        <v>50000</v>
      </c>
      <c r="Q745" s="19" t="s">
        <v>57</v>
      </c>
      <c r="R745" s="19">
        <v>25000</v>
      </c>
      <c r="S745" s="19">
        <v>20000</v>
      </c>
      <c r="T745" s="19">
        <v>54.37</v>
      </c>
      <c r="U745" s="19">
        <v>51.5</v>
      </c>
      <c r="V745" s="19">
        <v>0.24</v>
      </c>
      <c r="W745" s="19">
        <v>70</v>
      </c>
      <c r="X745" s="93">
        <v>2601</v>
      </c>
      <c r="Y745">
        <f t="shared" si="34"/>
        <v>500</v>
      </c>
      <c r="Z745" t="b">
        <f>IF(N745/G745&gt;=Auswahlhilfe!$C$8,TRUE,FALSE)</f>
        <v>1</v>
      </c>
      <c r="AA745" t="b">
        <f>IF(K745&gt;Auswahlhilfe!$C$7,TRUE,FALSE)</f>
        <v>1</v>
      </c>
      <c r="AB745" t="b">
        <f>IF(Auswahlhilfe!$C$17=F745,TRUE,FALSE)</f>
        <v>0</v>
      </c>
      <c r="AC745" t="b">
        <f>IFERROR(IF(FIND("P2",PGOptionList!D745)&gt;0,TRUE),FALSE)</f>
        <v>1</v>
      </c>
      <c r="AD745" t="b">
        <f>IFERROR(IF(FIND("P1",PGOptionList!D745)&gt;0,TRUE),FALSE)</f>
        <v>0</v>
      </c>
      <c r="AE745" t="b">
        <f>IFERROR(IF(FIND("P0",PGOptionList!D745)&gt;0,TRUE),FALSE)</f>
        <v>0</v>
      </c>
      <c r="AF745" t="b">
        <f>IF(AND(Z745,AA745,AB745,AC745,IF(C745=Auswahlhilfe!$L$7,TRUE,FALSE)),D745,FALSE)</f>
        <v>0</v>
      </c>
      <c r="AG745" t="b">
        <f>IF(AND(Z745,AA745,AB745,AD745,IF(C745=Auswahlhilfe!$L$17,TRUE,FALSE)),D745,FALSE)</f>
        <v>0</v>
      </c>
      <c r="AH745" t="b">
        <f>IF(AND(Z745,AA745,AB745,AE745,IF(C745=Auswahlhilfe!$L$17,TRUE,FALSE)),D745,FALSE)</f>
        <v>0</v>
      </c>
      <c r="AI745" t="s">
        <v>4817</v>
      </c>
      <c r="AJ745" s="90" t="str">
        <f t="shared" si="35"/>
        <v>mailto:info@oxni.ch?subject=Anfrage TB-220-004-S1-P2</v>
      </c>
    </row>
    <row r="746" spans="2:36" x14ac:dyDescent="0.2">
      <c r="B746" s="78" t="str">
        <f t="shared" si="33"/>
        <v/>
      </c>
      <c r="C746" s="19" t="s">
        <v>54</v>
      </c>
      <c r="D746" s="19" t="s">
        <v>1047</v>
      </c>
      <c r="E746" s="19">
        <v>220</v>
      </c>
      <c r="F746" s="19" t="s">
        <v>58</v>
      </c>
      <c r="G746" s="19">
        <v>4</v>
      </c>
      <c r="H746" s="19">
        <v>5</v>
      </c>
      <c r="I746" s="19">
        <v>225</v>
      </c>
      <c r="J746" s="19">
        <v>97</v>
      </c>
      <c r="K746" s="19">
        <v>1700</v>
      </c>
      <c r="L746" s="19">
        <v>5100</v>
      </c>
      <c r="M746" s="19" t="s">
        <v>97</v>
      </c>
      <c r="N746" s="19">
        <v>2000</v>
      </c>
      <c r="O746" s="19">
        <v>4000</v>
      </c>
      <c r="P746" s="19">
        <v>50000</v>
      </c>
      <c r="Q746" s="19" t="s">
        <v>57</v>
      </c>
      <c r="R746" s="19">
        <v>25000</v>
      </c>
      <c r="S746" s="19">
        <v>20000</v>
      </c>
      <c r="T746" s="19">
        <v>54.37</v>
      </c>
      <c r="U746" s="19">
        <v>51.5</v>
      </c>
      <c r="V746" s="19">
        <v>0.24</v>
      </c>
      <c r="W746" s="19">
        <v>70</v>
      </c>
      <c r="X746" s="93">
        <v>2601</v>
      </c>
      <c r="Y746">
        <f t="shared" si="34"/>
        <v>500</v>
      </c>
      <c r="Z746" t="b">
        <f>IF(N746/G746&gt;=Auswahlhilfe!$C$8,TRUE,FALSE)</f>
        <v>1</v>
      </c>
      <c r="AA746" t="b">
        <f>IF(K746&gt;Auswahlhilfe!$C$7,TRUE,FALSE)</f>
        <v>1</v>
      </c>
      <c r="AB746" t="b">
        <f>IF(Auswahlhilfe!$C$17=F746,TRUE,FALSE)</f>
        <v>1</v>
      </c>
      <c r="AC746" t="b">
        <f>IFERROR(IF(FIND("P2",PGOptionList!D746)&gt;0,TRUE),FALSE)</f>
        <v>1</v>
      </c>
      <c r="AD746" t="b">
        <f>IFERROR(IF(FIND("P1",PGOptionList!D746)&gt;0,TRUE),FALSE)</f>
        <v>0</v>
      </c>
      <c r="AE746" t="b">
        <f>IFERROR(IF(FIND("P0",PGOptionList!D746)&gt;0,TRUE),FALSE)</f>
        <v>0</v>
      </c>
      <c r="AF746" t="b">
        <f>IF(AND(Z746,AA746,AB746,AC746,IF(C746=Auswahlhilfe!$L$7,TRUE,FALSE)),D746,FALSE)</f>
        <v>0</v>
      </c>
      <c r="AG746" t="b">
        <f>IF(AND(Z746,AA746,AB746,AD746,IF(C746=Auswahlhilfe!$L$17,TRUE,FALSE)),D746,FALSE)</f>
        <v>0</v>
      </c>
      <c r="AH746" t="b">
        <f>IF(AND(Z746,AA746,AB746,AE746,IF(C746=Auswahlhilfe!$L$17,TRUE,FALSE)),D746,FALSE)</f>
        <v>0</v>
      </c>
      <c r="AI746" t="s">
        <v>4818</v>
      </c>
      <c r="AJ746" s="90" t="str">
        <f t="shared" si="35"/>
        <v>https://shop.oxni.ch/de/shop/motoren/planetengetriebe/tb-220-004-s2-p2</v>
      </c>
    </row>
    <row r="747" spans="2:36" x14ac:dyDescent="0.2">
      <c r="B747" s="78" t="str">
        <f t="shared" si="33"/>
        <v/>
      </c>
      <c r="C747" s="19" t="s">
        <v>54</v>
      </c>
      <c r="D747" s="19" t="s">
        <v>1048</v>
      </c>
      <c r="E747" s="19">
        <v>220</v>
      </c>
      <c r="F747" s="19" t="s">
        <v>55</v>
      </c>
      <c r="G747" s="19">
        <v>3</v>
      </c>
      <c r="H747" s="19">
        <v>1</v>
      </c>
      <c r="I747" s="19">
        <v>225</v>
      </c>
      <c r="J747" s="19">
        <v>97</v>
      </c>
      <c r="K747" s="19">
        <v>1150</v>
      </c>
      <c r="L747" s="19">
        <v>3450</v>
      </c>
      <c r="M747" s="19" t="s">
        <v>96</v>
      </c>
      <c r="N747" s="19">
        <v>2000</v>
      </c>
      <c r="O747" s="19">
        <v>4000</v>
      </c>
      <c r="P747" s="19">
        <v>50000</v>
      </c>
      <c r="Q747" s="19" t="s">
        <v>57</v>
      </c>
      <c r="R747" s="19">
        <v>25000</v>
      </c>
      <c r="S747" s="19">
        <v>20000</v>
      </c>
      <c r="T747" s="19">
        <v>69.61</v>
      </c>
      <c r="U747" s="19">
        <v>51.5</v>
      </c>
      <c r="V747" s="19">
        <v>0.24</v>
      </c>
      <c r="W747" s="19">
        <v>70</v>
      </c>
      <c r="X747" s="93"/>
      <c r="Y747">
        <f t="shared" si="34"/>
        <v>666.66666666666663</v>
      </c>
      <c r="Z747" t="b">
        <f>IF(N747/G747&gt;=Auswahlhilfe!$C$8,TRUE,FALSE)</f>
        <v>1</v>
      </c>
      <c r="AA747" t="b">
        <f>IF(K747&gt;Auswahlhilfe!$C$7,TRUE,FALSE)</f>
        <v>1</v>
      </c>
      <c r="AB747" t="b">
        <f>IF(Auswahlhilfe!$C$17=F747,TRUE,FALSE)</f>
        <v>0</v>
      </c>
      <c r="AC747" t="b">
        <f>IFERROR(IF(FIND("P2",PGOptionList!D747)&gt;0,TRUE),FALSE)</f>
        <v>0</v>
      </c>
      <c r="AD747" t="b">
        <f>IFERROR(IF(FIND("P1",PGOptionList!D747)&gt;0,TRUE),FALSE)</f>
        <v>0</v>
      </c>
      <c r="AE747" t="b">
        <f>IFERROR(IF(FIND("P0",PGOptionList!D747)&gt;0,TRUE),FALSE)</f>
        <v>1</v>
      </c>
      <c r="AF747" t="b">
        <f>IF(AND(Z747,AA747,AB747,AC747,IF(C747=Auswahlhilfe!$L$7,TRUE,FALSE)),D747,FALSE)</f>
        <v>0</v>
      </c>
      <c r="AG747" t="b">
        <f>IF(AND(Z747,AA747,AB747,AD747,IF(C747=Auswahlhilfe!$L$17,TRUE,FALSE)),D747,FALSE)</f>
        <v>0</v>
      </c>
      <c r="AH747" t="b">
        <f>IF(AND(Z747,AA747,AB747,AE747,IF(C747=Auswahlhilfe!$L$17,TRUE,FALSE)),D747,FALSE)</f>
        <v>0</v>
      </c>
      <c r="AI747" t="s">
        <v>4817</v>
      </c>
      <c r="AJ747" s="90" t="str">
        <f t="shared" si="35"/>
        <v>mailto:info@oxni.ch?subject=Anfrage TB-220-003-S1-P0</v>
      </c>
    </row>
    <row r="748" spans="2:36" x14ac:dyDescent="0.2">
      <c r="B748" s="78" t="str">
        <f t="shared" si="33"/>
        <v/>
      </c>
      <c r="C748" s="19" t="s">
        <v>54</v>
      </c>
      <c r="D748" s="19" t="s">
        <v>1049</v>
      </c>
      <c r="E748" s="19">
        <v>220</v>
      </c>
      <c r="F748" s="19" t="s">
        <v>58</v>
      </c>
      <c r="G748" s="19">
        <v>3</v>
      </c>
      <c r="H748" s="19">
        <v>1</v>
      </c>
      <c r="I748" s="19">
        <v>225</v>
      </c>
      <c r="J748" s="19">
        <v>97</v>
      </c>
      <c r="K748" s="19">
        <v>1150</v>
      </c>
      <c r="L748" s="19">
        <v>3450</v>
      </c>
      <c r="M748" s="19" t="s">
        <v>96</v>
      </c>
      <c r="N748" s="19">
        <v>2000</v>
      </c>
      <c r="O748" s="19">
        <v>4000</v>
      </c>
      <c r="P748" s="19">
        <v>50000</v>
      </c>
      <c r="Q748" s="19" t="s">
        <v>57</v>
      </c>
      <c r="R748" s="19">
        <v>25000</v>
      </c>
      <c r="S748" s="19">
        <v>20000</v>
      </c>
      <c r="T748" s="19">
        <v>69.61</v>
      </c>
      <c r="U748" s="19">
        <v>51.5</v>
      </c>
      <c r="V748" s="19">
        <v>0.24</v>
      </c>
      <c r="W748" s="19">
        <v>70</v>
      </c>
      <c r="X748" s="93"/>
      <c r="Y748">
        <f t="shared" si="34"/>
        <v>666.66666666666663</v>
      </c>
      <c r="Z748" t="b">
        <f>IF(N748/G748&gt;=Auswahlhilfe!$C$8,TRUE,FALSE)</f>
        <v>1</v>
      </c>
      <c r="AA748" t="b">
        <f>IF(K748&gt;Auswahlhilfe!$C$7,TRUE,FALSE)</f>
        <v>1</v>
      </c>
      <c r="AB748" t="b">
        <f>IF(Auswahlhilfe!$C$17=F748,TRUE,FALSE)</f>
        <v>1</v>
      </c>
      <c r="AC748" t="b">
        <f>IFERROR(IF(FIND("P2",PGOptionList!D748)&gt;0,TRUE),FALSE)</f>
        <v>0</v>
      </c>
      <c r="AD748" t="b">
        <f>IFERROR(IF(FIND("P1",PGOptionList!D748)&gt;0,TRUE),FALSE)</f>
        <v>0</v>
      </c>
      <c r="AE748" t="b">
        <f>IFERROR(IF(FIND("P0",PGOptionList!D748)&gt;0,TRUE),FALSE)</f>
        <v>1</v>
      </c>
      <c r="AF748" t="b">
        <f>IF(AND(Z748,AA748,AB748,AC748,IF(C748=Auswahlhilfe!$L$7,TRUE,FALSE)),D748,FALSE)</f>
        <v>0</v>
      </c>
      <c r="AG748" t="b">
        <f>IF(AND(Z748,AA748,AB748,AD748,IF(C748=Auswahlhilfe!$L$17,TRUE,FALSE)),D748,FALSE)</f>
        <v>0</v>
      </c>
      <c r="AH748" t="b">
        <f>IF(AND(Z748,AA748,AB748,AE748,IF(C748=Auswahlhilfe!$L$17,TRUE,FALSE)),D748,FALSE)</f>
        <v>0</v>
      </c>
      <c r="AI748" t="s">
        <v>4817</v>
      </c>
      <c r="AJ748" s="90" t="str">
        <f t="shared" si="35"/>
        <v>mailto:info@oxni.ch?subject=Anfrage TB-220-003-S2-P0</v>
      </c>
    </row>
    <row r="749" spans="2:36" x14ac:dyDescent="0.2">
      <c r="B749" s="78" t="str">
        <f t="shared" si="33"/>
        <v/>
      </c>
      <c r="C749" s="19" t="s">
        <v>54</v>
      </c>
      <c r="D749" s="19" t="s">
        <v>1050</v>
      </c>
      <c r="E749" s="19">
        <v>220</v>
      </c>
      <c r="F749" s="19" t="s">
        <v>55</v>
      </c>
      <c r="G749" s="19">
        <v>3</v>
      </c>
      <c r="H749" s="19">
        <v>3</v>
      </c>
      <c r="I749" s="19">
        <v>225</v>
      </c>
      <c r="J749" s="19">
        <v>97</v>
      </c>
      <c r="K749" s="19">
        <v>1150</v>
      </c>
      <c r="L749" s="19">
        <v>3450</v>
      </c>
      <c r="M749" s="19" t="s">
        <v>96</v>
      </c>
      <c r="N749" s="19">
        <v>2000</v>
      </c>
      <c r="O749" s="19">
        <v>4000</v>
      </c>
      <c r="P749" s="19">
        <v>50000</v>
      </c>
      <c r="Q749" s="19" t="s">
        <v>57</v>
      </c>
      <c r="R749" s="19">
        <v>25000</v>
      </c>
      <c r="S749" s="19">
        <v>20000</v>
      </c>
      <c r="T749" s="19">
        <v>69.61</v>
      </c>
      <c r="U749" s="19">
        <v>51.5</v>
      </c>
      <c r="V749" s="19">
        <v>0.24</v>
      </c>
      <c r="W749" s="19">
        <v>70</v>
      </c>
      <c r="X749" s="93">
        <v>2819</v>
      </c>
      <c r="Y749">
        <f t="shared" si="34"/>
        <v>666.66666666666663</v>
      </c>
      <c r="Z749" t="b">
        <f>IF(N749/G749&gt;=Auswahlhilfe!$C$8,TRUE,FALSE)</f>
        <v>1</v>
      </c>
      <c r="AA749" t="b">
        <f>IF(K749&gt;Auswahlhilfe!$C$7,TRUE,FALSE)</f>
        <v>1</v>
      </c>
      <c r="AB749" t="b">
        <f>IF(Auswahlhilfe!$C$17=F749,TRUE,FALSE)</f>
        <v>0</v>
      </c>
      <c r="AC749" t="b">
        <f>IFERROR(IF(FIND("P2",PGOptionList!D749)&gt;0,TRUE),FALSE)</f>
        <v>0</v>
      </c>
      <c r="AD749" t="b">
        <f>IFERROR(IF(FIND("P1",PGOptionList!D749)&gt;0,TRUE),FALSE)</f>
        <v>1</v>
      </c>
      <c r="AE749" t="b">
        <f>IFERROR(IF(FIND("P0",PGOptionList!D749)&gt;0,TRUE),FALSE)</f>
        <v>0</v>
      </c>
      <c r="AF749" t="b">
        <f>IF(AND(Z749,AA749,AB749,AC749,IF(C749=Auswahlhilfe!$L$7,TRUE,FALSE)),D749,FALSE)</f>
        <v>0</v>
      </c>
      <c r="AG749" t="b">
        <f>IF(AND(Z749,AA749,AB749,AD749,IF(C749=Auswahlhilfe!$L$17,TRUE,FALSE)),D749,FALSE)</f>
        <v>0</v>
      </c>
      <c r="AH749" t="b">
        <f>IF(AND(Z749,AA749,AB749,AE749,IF(C749=Auswahlhilfe!$L$17,TRUE,FALSE)),D749,FALSE)</f>
        <v>0</v>
      </c>
      <c r="AI749" t="s">
        <v>4817</v>
      </c>
      <c r="AJ749" s="90" t="str">
        <f t="shared" si="35"/>
        <v>mailto:info@oxni.ch?subject=Anfrage TB-220-003-S1-P1</v>
      </c>
    </row>
    <row r="750" spans="2:36" x14ac:dyDescent="0.2">
      <c r="B750" s="78" t="str">
        <f t="shared" si="33"/>
        <v/>
      </c>
      <c r="C750" s="19" t="s">
        <v>54</v>
      </c>
      <c r="D750" s="19" t="s">
        <v>1051</v>
      </c>
      <c r="E750" s="19">
        <v>220</v>
      </c>
      <c r="F750" s="19" t="s">
        <v>58</v>
      </c>
      <c r="G750" s="19">
        <v>3</v>
      </c>
      <c r="H750" s="19">
        <v>3</v>
      </c>
      <c r="I750" s="19">
        <v>225</v>
      </c>
      <c r="J750" s="19">
        <v>97</v>
      </c>
      <c r="K750" s="19">
        <v>1150</v>
      </c>
      <c r="L750" s="19">
        <v>3450</v>
      </c>
      <c r="M750" s="19" t="s">
        <v>96</v>
      </c>
      <c r="N750" s="19">
        <v>2000</v>
      </c>
      <c r="O750" s="19">
        <v>4000</v>
      </c>
      <c r="P750" s="19">
        <v>50000</v>
      </c>
      <c r="Q750" s="19" t="s">
        <v>57</v>
      </c>
      <c r="R750" s="19">
        <v>25000</v>
      </c>
      <c r="S750" s="19">
        <v>20000</v>
      </c>
      <c r="T750" s="19">
        <v>69.61</v>
      </c>
      <c r="U750" s="19">
        <v>51.5</v>
      </c>
      <c r="V750" s="19">
        <v>0.24</v>
      </c>
      <c r="W750" s="19">
        <v>70</v>
      </c>
      <c r="X750" s="93">
        <v>2819</v>
      </c>
      <c r="Y750">
        <f t="shared" si="34"/>
        <v>666.66666666666663</v>
      </c>
      <c r="Z750" t="b">
        <f>IF(N750/G750&gt;=Auswahlhilfe!$C$8,TRUE,FALSE)</f>
        <v>1</v>
      </c>
      <c r="AA750" t="b">
        <f>IF(K750&gt;Auswahlhilfe!$C$7,TRUE,FALSE)</f>
        <v>1</v>
      </c>
      <c r="AB750" t="b">
        <f>IF(Auswahlhilfe!$C$17=F750,TRUE,FALSE)</f>
        <v>1</v>
      </c>
      <c r="AC750" t="b">
        <f>IFERROR(IF(FIND("P2",PGOptionList!D750)&gt;0,TRUE),FALSE)</f>
        <v>0</v>
      </c>
      <c r="AD750" t="b">
        <f>IFERROR(IF(FIND("P1",PGOptionList!D750)&gt;0,TRUE),FALSE)</f>
        <v>1</v>
      </c>
      <c r="AE750" t="b">
        <f>IFERROR(IF(FIND("P0",PGOptionList!D750)&gt;0,TRUE),FALSE)</f>
        <v>0</v>
      </c>
      <c r="AF750" t="b">
        <f>IF(AND(Z750,AA750,AB750,AC750,IF(C750=Auswahlhilfe!$L$7,TRUE,FALSE)),D750,FALSE)</f>
        <v>0</v>
      </c>
      <c r="AG750" t="b">
        <f>IF(AND(Z750,AA750,AB750,AD750,IF(C750=Auswahlhilfe!$L$17,TRUE,FALSE)),D750,FALSE)</f>
        <v>0</v>
      </c>
      <c r="AH750" t="b">
        <f>IF(AND(Z750,AA750,AB750,AE750,IF(C750=Auswahlhilfe!$L$17,TRUE,FALSE)),D750,FALSE)</f>
        <v>0</v>
      </c>
      <c r="AI750" t="s">
        <v>4818</v>
      </c>
      <c r="AJ750" s="90" t="str">
        <f t="shared" si="35"/>
        <v>https://shop.oxni.ch/de/shop/motoren/planetengetriebe/tb-220-003-s2-p1</v>
      </c>
    </row>
    <row r="751" spans="2:36" x14ac:dyDescent="0.2">
      <c r="B751" s="78" t="str">
        <f t="shared" si="33"/>
        <v/>
      </c>
      <c r="C751" s="19" t="s">
        <v>54</v>
      </c>
      <c r="D751" s="19" t="s">
        <v>1052</v>
      </c>
      <c r="E751" s="19">
        <v>220</v>
      </c>
      <c r="F751" s="19" t="s">
        <v>55</v>
      </c>
      <c r="G751" s="19">
        <v>3</v>
      </c>
      <c r="H751" s="19">
        <v>5</v>
      </c>
      <c r="I751" s="19">
        <v>225</v>
      </c>
      <c r="J751" s="19">
        <v>97</v>
      </c>
      <c r="K751" s="19">
        <v>1150</v>
      </c>
      <c r="L751" s="19">
        <v>3450</v>
      </c>
      <c r="M751" s="19" t="s">
        <v>96</v>
      </c>
      <c r="N751" s="19">
        <v>2000</v>
      </c>
      <c r="O751" s="19">
        <v>4000</v>
      </c>
      <c r="P751" s="19">
        <v>50000</v>
      </c>
      <c r="Q751" s="19" t="s">
        <v>57</v>
      </c>
      <c r="R751" s="19">
        <v>25000</v>
      </c>
      <c r="S751" s="19">
        <v>20000</v>
      </c>
      <c r="T751" s="19">
        <v>69.61</v>
      </c>
      <c r="U751" s="19">
        <v>51.5</v>
      </c>
      <c r="V751" s="19">
        <v>0.24</v>
      </c>
      <c r="W751" s="19">
        <v>70</v>
      </c>
      <c r="X751" s="93">
        <v>2601</v>
      </c>
      <c r="Y751">
        <f t="shared" si="34"/>
        <v>666.66666666666663</v>
      </c>
      <c r="Z751" t="b">
        <f>IF(N751/G751&gt;=Auswahlhilfe!$C$8,TRUE,FALSE)</f>
        <v>1</v>
      </c>
      <c r="AA751" t="b">
        <f>IF(K751&gt;Auswahlhilfe!$C$7,TRUE,FALSE)</f>
        <v>1</v>
      </c>
      <c r="AB751" t="b">
        <f>IF(Auswahlhilfe!$C$17=F751,TRUE,FALSE)</f>
        <v>0</v>
      </c>
      <c r="AC751" t="b">
        <f>IFERROR(IF(FIND("P2",PGOptionList!D751)&gt;0,TRUE),FALSE)</f>
        <v>1</v>
      </c>
      <c r="AD751" t="b">
        <f>IFERROR(IF(FIND("P1",PGOptionList!D751)&gt;0,TRUE),FALSE)</f>
        <v>0</v>
      </c>
      <c r="AE751" t="b">
        <f>IFERROR(IF(FIND("P0",PGOptionList!D751)&gt;0,TRUE),FALSE)</f>
        <v>0</v>
      </c>
      <c r="AF751" t="b">
        <f>IF(AND(Z751,AA751,AB751,AC751,IF(C751=Auswahlhilfe!$L$7,TRUE,FALSE)),D751,FALSE)</f>
        <v>0</v>
      </c>
      <c r="AG751" t="b">
        <f>IF(AND(Z751,AA751,AB751,AD751,IF(C751=Auswahlhilfe!$L$17,TRUE,FALSE)),D751,FALSE)</f>
        <v>0</v>
      </c>
      <c r="AH751" t="b">
        <f>IF(AND(Z751,AA751,AB751,AE751,IF(C751=Auswahlhilfe!$L$17,TRUE,FALSE)),D751,FALSE)</f>
        <v>0</v>
      </c>
      <c r="AI751" t="s">
        <v>4817</v>
      </c>
      <c r="AJ751" s="90" t="str">
        <f t="shared" si="35"/>
        <v>mailto:info@oxni.ch?subject=Anfrage TB-220-003-S1-P2</v>
      </c>
    </row>
    <row r="752" spans="2:36" x14ac:dyDescent="0.2">
      <c r="B752" s="78" t="str">
        <f t="shared" si="33"/>
        <v/>
      </c>
      <c r="C752" s="19" t="s">
        <v>54</v>
      </c>
      <c r="D752" s="19" t="s">
        <v>1053</v>
      </c>
      <c r="E752" s="19">
        <v>220</v>
      </c>
      <c r="F752" s="19" t="s">
        <v>58</v>
      </c>
      <c r="G752" s="19">
        <v>3</v>
      </c>
      <c r="H752" s="19">
        <v>5</v>
      </c>
      <c r="I752" s="19">
        <v>225</v>
      </c>
      <c r="J752" s="19">
        <v>97</v>
      </c>
      <c r="K752" s="19">
        <v>1150</v>
      </c>
      <c r="L752" s="19">
        <v>3450</v>
      </c>
      <c r="M752" s="19" t="s">
        <v>96</v>
      </c>
      <c r="N752" s="19">
        <v>2000</v>
      </c>
      <c r="O752" s="19">
        <v>4000</v>
      </c>
      <c r="P752" s="19">
        <v>50000</v>
      </c>
      <c r="Q752" s="19" t="s">
        <v>57</v>
      </c>
      <c r="R752" s="19">
        <v>25000</v>
      </c>
      <c r="S752" s="19">
        <v>20000</v>
      </c>
      <c r="T752" s="19">
        <v>69.61</v>
      </c>
      <c r="U752" s="19">
        <v>51.5</v>
      </c>
      <c r="V752" s="19">
        <v>0.24</v>
      </c>
      <c r="W752" s="19">
        <v>70</v>
      </c>
      <c r="X752" s="93">
        <v>2601</v>
      </c>
      <c r="Y752">
        <f t="shared" si="34"/>
        <v>666.66666666666663</v>
      </c>
      <c r="Z752" t="b">
        <f>IF(N752/G752&gt;=Auswahlhilfe!$C$8,TRUE,FALSE)</f>
        <v>1</v>
      </c>
      <c r="AA752" t="b">
        <f>IF(K752&gt;Auswahlhilfe!$C$7,TRUE,FALSE)</f>
        <v>1</v>
      </c>
      <c r="AB752" t="b">
        <f>IF(Auswahlhilfe!$C$17=F752,TRUE,FALSE)</f>
        <v>1</v>
      </c>
      <c r="AC752" t="b">
        <f>IFERROR(IF(FIND("P2",PGOptionList!D752)&gt;0,TRUE),FALSE)</f>
        <v>1</v>
      </c>
      <c r="AD752" t="b">
        <f>IFERROR(IF(FIND("P1",PGOptionList!D752)&gt;0,TRUE),FALSE)</f>
        <v>0</v>
      </c>
      <c r="AE752" t="b">
        <f>IFERROR(IF(FIND("P0",PGOptionList!D752)&gt;0,TRUE),FALSE)</f>
        <v>0</v>
      </c>
      <c r="AF752" t="b">
        <f>IF(AND(Z752,AA752,AB752,AC752,IF(C752=Auswahlhilfe!$L$7,TRUE,FALSE)),D752,FALSE)</f>
        <v>0</v>
      </c>
      <c r="AG752" t="b">
        <f>IF(AND(Z752,AA752,AB752,AD752,IF(C752=Auswahlhilfe!$L$17,TRUE,FALSE)),D752,FALSE)</f>
        <v>0</v>
      </c>
      <c r="AH752" t="b">
        <f>IF(AND(Z752,AA752,AB752,AE752,IF(C752=Auswahlhilfe!$L$17,TRUE,FALSE)),D752,FALSE)</f>
        <v>0</v>
      </c>
      <c r="AI752" t="s">
        <v>4818</v>
      </c>
      <c r="AJ752" s="90" t="str">
        <f t="shared" si="35"/>
        <v>https://shop.oxni.ch/de/shop/motoren/planetengetriebe/tb-220-003-s2-p2</v>
      </c>
    </row>
    <row r="753" spans="2:36" x14ac:dyDescent="0.2">
      <c r="B753" s="78" t="str">
        <f t="shared" si="33"/>
        <v/>
      </c>
      <c r="C753" s="19" t="s">
        <v>103</v>
      </c>
      <c r="D753" s="19" t="s">
        <v>1054</v>
      </c>
      <c r="E753" s="19">
        <v>42</v>
      </c>
      <c r="F753" s="19" t="s">
        <v>55</v>
      </c>
      <c r="G753" s="19">
        <v>100</v>
      </c>
      <c r="H753" s="19">
        <v>7</v>
      </c>
      <c r="I753" s="19">
        <v>3</v>
      </c>
      <c r="J753" s="19">
        <v>92</v>
      </c>
      <c r="K753" s="19">
        <v>14</v>
      </c>
      <c r="L753" s="19">
        <v>42</v>
      </c>
      <c r="M753" s="19" t="s">
        <v>62</v>
      </c>
      <c r="N753" s="19">
        <v>5000</v>
      </c>
      <c r="O753" s="19">
        <v>10000</v>
      </c>
      <c r="P753" s="19">
        <v>780</v>
      </c>
      <c r="Q753" s="19" t="s">
        <v>57</v>
      </c>
      <c r="R753" s="19">
        <v>390</v>
      </c>
      <c r="S753" s="19">
        <v>20000</v>
      </c>
      <c r="T753" s="19">
        <v>0.09</v>
      </c>
      <c r="U753" s="19">
        <v>0.9</v>
      </c>
      <c r="V753" s="19">
        <v>0.24</v>
      </c>
      <c r="W753" s="19">
        <v>61</v>
      </c>
      <c r="X753" s="93">
        <v>1044</v>
      </c>
      <c r="Y753">
        <f t="shared" si="34"/>
        <v>50</v>
      </c>
      <c r="Z753" t="b">
        <f>IF(N753/G753&gt;=Auswahlhilfe!$C$8,TRUE,FALSE)</f>
        <v>1</v>
      </c>
      <c r="AA753" t="b">
        <f>IF(K753&gt;Auswahlhilfe!$C$7,TRUE,FALSE)</f>
        <v>1</v>
      </c>
      <c r="AB753" t="b">
        <f>IF(Auswahlhilfe!$C$17=F753,TRUE,FALSE)</f>
        <v>0</v>
      </c>
      <c r="AC753" t="b">
        <f>IFERROR(IF(FIND("P2",PGOptionList!D753)&gt;0,TRUE),FALSE)</f>
        <v>0</v>
      </c>
      <c r="AD753" t="b">
        <f>IFERROR(IF(FIND("P1",PGOptionList!D753)&gt;0,TRUE),FALSE)</f>
        <v>1</v>
      </c>
      <c r="AE753" t="b">
        <f>IFERROR(IF(FIND("P0",PGOptionList!D753)&gt;0,TRUE),FALSE)</f>
        <v>0</v>
      </c>
      <c r="AF753" t="b">
        <f>IF(AND(Z753,AA753,AB753,AC753,IF(C753=Auswahlhilfe!$L$7,TRUE,FALSE)),D753,FALSE)</f>
        <v>0</v>
      </c>
      <c r="AG753" t="b">
        <f>IF(AND(Z753,AA753,AB753,AD753,IF(C753=Auswahlhilfe!$L$17,TRUE,FALSE)),D753,FALSE)</f>
        <v>0</v>
      </c>
      <c r="AH753" t="b">
        <f>IF(AND(Z753,AA753,AB753,AE753,IF(C753=Auswahlhilfe!$L$17,TRUE,FALSE)),D753,FALSE)</f>
        <v>0</v>
      </c>
      <c r="AI753" t="s">
        <v>4817</v>
      </c>
      <c r="AJ753" s="90" t="str">
        <f t="shared" si="35"/>
        <v>mailto:info@oxni.ch?subject=Anfrage TBR-042-100-S1-P1</v>
      </c>
    </row>
    <row r="754" spans="2:36" x14ac:dyDescent="0.2">
      <c r="B754" s="78" t="str">
        <f t="shared" si="33"/>
        <v/>
      </c>
      <c r="C754" s="19" t="s">
        <v>103</v>
      </c>
      <c r="D754" s="19" t="s">
        <v>1055</v>
      </c>
      <c r="E754" s="19">
        <v>42</v>
      </c>
      <c r="F754" s="19" t="s">
        <v>58</v>
      </c>
      <c r="G754" s="19">
        <v>100</v>
      </c>
      <c r="H754" s="19">
        <v>7</v>
      </c>
      <c r="I754" s="19">
        <v>3</v>
      </c>
      <c r="J754" s="19">
        <v>92</v>
      </c>
      <c r="K754" s="19">
        <v>14</v>
      </c>
      <c r="L754" s="19">
        <v>42</v>
      </c>
      <c r="M754" s="19" t="s">
        <v>62</v>
      </c>
      <c r="N754" s="19">
        <v>5000</v>
      </c>
      <c r="O754" s="19">
        <v>10000</v>
      </c>
      <c r="P754" s="19">
        <v>780</v>
      </c>
      <c r="Q754" s="19" t="s">
        <v>57</v>
      </c>
      <c r="R754" s="19">
        <v>390</v>
      </c>
      <c r="S754" s="19">
        <v>20000</v>
      </c>
      <c r="T754" s="19">
        <v>0.09</v>
      </c>
      <c r="U754" s="19">
        <v>0.9</v>
      </c>
      <c r="V754" s="19">
        <v>0.24</v>
      </c>
      <c r="W754" s="19">
        <v>61</v>
      </c>
      <c r="X754" s="93">
        <v>1044</v>
      </c>
      <c r="Y754">
        <f t="shared" si="34"/>
        <v>50</v>
      </c>
      <c r="Z754" t="b">
        <f>IF(N754/G754&gt;=Auswahlhilfe!$C$8,TRUE,FALSE)</f>
        <v>1</v>
      </c>
      <c r="AA754" t="b">
        <f>IF(K754&gt;Auswahlhilfe!$C$7,TRUE,FALSE)</f>
        <v>1</v>
      </c>
      <c r="AB754" t="b">
        <f>IF(Auswahlhilfe!$C$17=F754,TRUE,FALSE)</f>
        <v>1</v>
      </c>
      <c r="AC754" t="b">
        <f>IFERROR(IF(FIND("P2",PGOptionList!D754)&gt;0,TRUE),FALSE)</f>
        <v>0</v>
      </c>
      <c r="AD754" t="b">
        <f>IFERROR(IF(FIND("P1",PGOptionList!D754)&gt;0,TRUE),FALSE)</f>
        <v>1</v>
      </c>
      <c r="AE754" t="b">
        <f>IFERROR(IF(FIND("P0",PGOptionList!D754)&gt;0,TRUE),FALSE)</f>
        <v>0</v>
      </c>
      <c r="AF754" t="b">
        <f>IF(AND(Z754,AA754,AB754,AC754,IF(C754=Auswahlhilfe!$L$7,TRUE,FALSE)),D754,FALSE)</f>
        <v>0</v>
      </c>
      <c r="AG754" t="b">
        <f>IF(AND(Z754,AA754,AB754,AD754,IF(C754=Auswahlhilfe!$L$17,TRUE,FALSE)),D754,FALSE)</f>
        <v>0</v>
      </c>
      <c r="AH754" t="b">
        <f>IF(AND(Z754,AA754,AB754,AE754,IF(C754=Auswahlhilfe!$L$17,TRUE,FALSE)),D754,FALSE)</f>
        <v>0</v>
      </c>
      <c r="AI754" t="s">
        <v>4818</v>
      </c>
      <c r="AJ754" s="90" t="str">
        <f t="shared" si="35"/>
        <v>https://shop.oxni.ch/de/shop/motoren/planetengetriebe/tbr-042-100-s2-p1</v>
      </c>
    </row>
    <row r="755" spans="2:36" x14ac:dyDescent="0.2">
      <c r="B755" s="78" t="str">
        <f t="shared" si="33"/>
        <v/>
      </c>
      <c r="C755" s="19" t="s">
        <v>103</v>
      </c>
      <c r="D755" s="19" t="s">
        <v>1056</v>
      </c>
      <c r="E755" s="19">
        <v>42</v>
      </c>
      <c r="F755" s="19" t="s">
        <v>55</v>
      </c>
      <c r="G755" s="19">
        <v>100</v>
      </c>
      <c r="H755" s="19">
        <v>9</v>
      </c>
      <c r="I755" s="19">
        <v>3</v>
      </c>
      <c r="J755" s="19">
        <v>92</v>
      </c>
      <c r="K755" s="19">
        <v>14</v>
      </c>
      <c r="L755" s="19">
        <v>42</v>
      </c>
      <c r="M755" s="19" t="s">
        <v>62</v>
      </c>
      <c r="N755" s="19">
        <v>5000</v>
      </c>
      <c r="O755" s="19">
        <v>10000</v>
      </c>
      <c r="P755" s="19">
        <v>780</v>
      </c>
      <c r="Q755" s="19" t="s">
        <v>57</v>
      </c>
      <c r="R755" s="19">
        <v>390</v>
      </c>
      <c r="S755" s="19">
        <v>20000</v>
      </c>
      <c r="T755" s="19">
        <v>0.09</v>
      </c>
      <c r="U755" s="19">
        <v>0.9</v>
      </c>
      <c r="V755" s="19">
        <v>0.24</v>
      </c>
      <c r="W755" s="19">
        <v>61</v>
      </c>
      <c r="X755" s="93">
        <v>949</v>
      </c>
      <c r="Y755">
        <f t="shared" si="34"/>
        <v>50</v>
      </c>
      <c r="Z755" t="b">
        <f>IF(N755/G755&gt;=Auswahlhilfe!$C$8,TRUE,FALSE)</f>
        <v>1</v>
      </c>
      <c r="AA755" t="b">
        <f>IF(K755&gt;Auswahlhilfe!$C$7,TRUE,FALSE)</f>
        <v>1</v>
      </c>
      <c r="AB755" t="b">
        <f>IF(Auswahlhilfe!$C$17=F755,TRUE,FALSE)</f>
        <v>0</v>
      </c>
      <c r="AC755" t="b">
        <f>IFERROR(IF(FIND("P2",PGOptionList!D755)&gt;0,TRUE),FALSE)</f>
        <v>1</v>
      </c>
      <c r="AD755" t="b">
        <f>IFERROR(IF(FIND("P1",PGOptionList!D755)&gt;0,TRUE),FALSE)</f>
        <v>0</v>
      </c>
      <c r="AE755" t="b">
        <f>IFERROR(IF(FIND("P0",PGOptionList!D755)&gt;0,TRUE),FALSE)</f>
        <v>0</v>
      </c>
      <c r="AF755" t="b">
        <f>IF(AND(Z755,AA755,AB755,AC755,IF(C755=Auswahlhilfe!$L$7,TRUE,FALSE)),D755,FALSE)</f>
        <v>0</v>
      </c>
      <c r="AG755" t="b">
        <f>IF(AND(Z755,AA755,AB755,AD755,IF(C755=Auswahlhilfe!$L$17,TRUE,FALSE)),D755,FALSE)</f>
        <v>0</v>
      </c>
      <c r="AH755" t="b">
        <f>IF(AND(Z755,AA755,AB755,AE755,IF(C755=Auswahlhilfe!$L$17,TRUE,FALSE)),D755,FALSE)</f>
        <v>0</v>
      </c>
      <c r="AI755" t="s">
        <v>4817</v>
      </c>
      <c r="AJ755" s="90" t="str">
        <f t="shared" si="35"/>
        <v>mailto:info@oxni.ch?subject=Anfrage TBR-042-100-S1-P2</v>
      </c>
    </row>
    <row r="756" spans="2:36" x14ac:dyDescent="0.2">
      <c r="B756" s="78" t="str">
        <f t="shared" si="33"/>
        <v/>
      </c>
      <c r="C756" s="19" t="s">
        <v>103</v>
      </c>
      <c r="D756" s="19" t="s">
        <v>1057</v>
      </c>
      <c r="E756" s="19">
        <v>42</v>
      </c>
      <c r="F756" s="19" t="s">
        <v>58</v>
      </c>
      <c r="G756" s="19">
        <v>100</v>
      </c>
      <c r="H756" s="19">
        <v>9</v>
      </c>
      <c r="I756" s="19">
        <v>3</v>
      </c>
      <c r="J756" s="19">
        <v>92</v>
      </c>
      <c r="K756" s="19">
        <v>14</v>
      </c>
      <c r="L756" s="19">
        <v>42</v>
      </c>
      <c r="M756" s="19" t="s">
        <v>62</v>
      </c>
      <c r="N756" s="19">
        <v>5000</v>
      </c>
      <c r="O756" s="19">
        <v>10000</v>
      </c>
      <c r="P756" s="19">
        <v>780</v>
      </c>
      <c r="Q756" s="19" t="s">
        <v>57</v>
      </c>
      <c r="R756" s="19">
        <v>390</v>
      </c>
      <c r="S756" s="19">
        <v>20000</v>
      </c>
      <c r="T756" s="19">
        <v>0.09</v>
      </c>
      <c r="U756" s="19">
        <v>0.9</v>
      </c>
      <c r="V756" s="19">
        <v>0.24</v>
      </c>
      <c r="W756" s="19">
        <v>61</v>
      </c>
      <c r="X756" s="93">
        <v>949</v>
      </c>
      <c r="Y756">
        <f t="shared" si="34"/>
        <v>50</v>
      </c>
      <c r="Z756" t="b">
        <f>IF(N756/G756&gt;=Auswahlhilfe!$C$8,TRUE,FALSE)</f>
        <v>1</v>
      </c>
      <c r="AA756" t="b">
        <f>IF(K756&gt;Auswahlhilfe!$C$7,TRUE,FALSE)</f>
        <v>1</v>
      </c>
      <c r="AB756" t="b">
        <f>IF(Auswahlhilfe!$C$17=F756,TRUE,FALSE)</f>
        <v>1</v>
      </c>
      <c r="AC756" t="b">
        <f>IFERROR(IF(FIND("P2",PGOptionList!D756)&gt;0,TRUE),FALSE)</f>
        <v>1</v>
      </c>
      <c r="AD756" t="b">
        <f>IFERROR(IF(FIND("P1",PGOptionList!D756)&gt;0,TRUE),FALSE)</f>
        <v>0</v>
      </c>
      <c r="AE756" t="b">
        <f>IFERROR(IF(FIND("P0",PGOptionList!D756)&gt;0,TRUE),FALSE)</f>
        <v>0</v>
      </c>
      <c r="AF756" t="b">
        <f>IF(AND(Z756,AA756,AB756,AC756,IF(C756=Auswahlhilfe!$L$7,TRUE,FALSE)),D756,FALSE)</f>
        <v>0</v>
      </c>
      <c r="AG756" t="b">
        <f>IF(AND(Z756,AA756,AB756,AD756,IF(C756=Auswahlhilfe!$L$17,TRUE,FALSE)),D756,FALSE)</f>
        <v>0</v>
      </c>
      <c r="AH756" t="b">
        <f>IF(AND(Z756,AA756,AB756,AE756,IF(C756=Auswahlhilfe!$L$17,TRUE,FALSE)),D756,FALSE)</f>
        <v>0</v>
      </c>
      <c r="AI756" t="s">
        <v>4818</v>
      </c>
      <c r="AJ756" s="90" t="str">
        <f t="shared" si="35"/>
        <v>https://shop.oxni.ch/de/shop/motoren/planetengetriebe/tbr-042-100-s2-p2</v>
      </c>
    </row>
    <row r="757" spans="2:36" x14ac:dyDescent="0.2">
      <c r="B757" s="78" t="str">
        <f t="shared" si="33"/>
        <v/>
      </c>
      <c r="C757" s="19" t="s">
        <v>103</v>
      </c>
      <c r="D757" s="19" t="s">
        <v>1058</v>
      </c>
      <c r="E757" s="19">
        <v>42</v>
      </c>
      <c r="F757" s="19" t="s">
        <v>55</v>
      </c>
      <c r="G757" s="19">
        <v>80</v>
      </c>
      <c r="H757" s="19">
        <v>7</v>
      </c>
      <c r="I757" s="19">
        <v>3</v>
      </c>
      <c r="J757" s="19">
        <v>92</v>
      </c>
      <c r="K757" s="19">
        <v>17</v>
      </c>
      <c r="L757" s="19">
        <v>51</v>
      </c>
      <c r="M757" s="19" t="s">
        <v>61</v>
      </c>
      <c r="N757" s="19">
        <v>5000</v>
      </c>
      <c r="O757" s="19">
        <v>10000</v>
      </c>
      <c r="P757" s="19">
        <v>780</v>
      </c>
      <c r="Q757" s="19" t="s">
        <v>57</v>
      </c>
      <c r="R757" s="19">
        <v>390</v>
      </c>
      <c r="S757" s="19">
        <v>20000</v>
      </c>
      <c r="T757" s="19">
        <v>0.09</v>
      </c>
      <c r="U757" s="19">
        <v>0.9</v>
      </c>
      <c r="V757" s="19">
        <v>0.24</v>
      </c>
      <c r="W757" s="19">
        <v>61</v>
      </c>
      <c r="X757" s="93">
        <v>1044</v>
      </c>
      <c r="Y757">
        <f t="shared" si="34"/>
        <v>62.5</v>
      </c>
      <c r="Z757" t="b">
        <f>IF(N757/G757&gt;=Auswahlhilfe!$C$8,TRUE,FALSE)</f>
        <v>1</v>
      </c>
      <c r="AA757" t="b">
        <f>IF(K757&gt;Auswahlhilfe!$C$7,TRUE,FALSE)</f>
        <v>1</v>
      </c>
      <c r="AB757" t="b">
        <f>IF(Auswahlhilfe!$C$17=F757,TRUE,FALSE)</f>
        <v>0</v>
      </c>
      <c r="AC757" t="b">
        <f>IFERROR(IF(FIND("P2",PGOptionList!D757)&gt;0,TRUE),FALSE)</f>
        <v>0</v>
      </c>
      <c r="AD757" t="b">
        <f>IFERROR(IF(FIND("P1",PGOptionList!D757)&gt;0,TRUE),FALSE)</f>
        <v>1</v>
      </c>
      <c r="AE757" t="b">
        <f>IFERROR(IF(FIND("P0",PGOptionList!D757)&gt;0,TRUE),FALSE)</f>
        <v>0</v>
      </c>
      <c r="AF757" t="b">
        <f>IF(AND(Z757,AA757,AB757,AC757,IF(C757=Auswahlhilfe!$L$7,TRUE,FALSE)),D757,FALSE)</f>
        <v>0</v>
      </c>
      <c r="AG757" t="b">
        <f>IF(AND(Z757,AA757,AB757,AD757,IF(C757=Auswahlhilfe!$L$17,TRUE,FALSE)),D757,FALSE)</f>
        <v>0</v>
      </c>
      <c r="AH757" t="b">
        <f>IF(AND(Z757,AA757,AB757,AE757,IF(C757=Auswahlhilfe!$L$17,TRUE,FALSE)),D757,FALSE)</f>
        <v>0</v>
      </c>
      <c r="AI757" t="s">
        <v>4817</v>
      </c>
      <c r="AJ757" s="90" t="str">
        <f t="shared" si="35"/>
        <v>mailto:info@oxni.ch?subject=Anfrage TBR-042-080-S1-P1</v>
      </c>
    </row>
    <row r="758" spans="2:36" x14ac:dyDescent="0.2">
      <c r="B758" s="78" t="str">
        <f t="shared" si="33"/>
        <v/>
      </c>
      <c r="C758" s="19" t="s">
        <v>103</v>
      </c>
      <c r="D758" s="19" t="s">
        <v>1059</v>
      </c>
      <c r="E758" s="19">
        <v>42</v>
      </c>
      <c r="F758" s="19" t="s">
        <v>58</v>
      </c>
      <c r="G758" s="19">
        <v>80</v>
      </c>
      <c r="H758" s="19">
        <v>7</v>
      </c>
      <c r="I758" s="19">
        <v>3</v>
      </c>
      <c r="J758" s="19">
        <v>92</v>
      </c>
      <c r="K758" s="19">
        <v>17</v>
      </c>
      <c r="L758" s="19">
        <v>51</v>
      </c>
      <c r="M758" s="19" t="s">
        <v>61</v>
      </c>
      <c r="N758" s="19">
        <v>5000</v>
      </c>
      <c r="O758" s="19">
        <v>10000</v>
      </c>
      <c r="P758" s="19">
        <v>780</v>
      </c>
      <c r="Q758" s="19" t="s">
        <v>57</v>
      </c>
      <c r="R758" s="19">
        <v>390</v>
      </c>
      <c r="S758" s="19">
        <v>20000</v>
      </c>
      <c r="T758" s="19">
        <v>0.09</v>
      </c>
      <c r="U758" s="19">
        <v>0.9</v>
      </c>
      <c r="V758" s="19">
        <v>0.24</v>
      </c>
      <c r="W758" s="19">
        <v>61</v>
      </c>
      <c r="X758" s="93">
        <v>1044</v>
      </c>
      <c r="Y758">
        <f t="shared" si="34"/>
        <v>62.5</v>
      </c>
      <c r="Z758" t="b">
        <f>IF(N758/G758&gt;=Auswahlhilfe!$C$8,TRUE,FALSE)</f>
        <v>1</v>
      </c>
      <c r="AA758" t="b">
        <f>IF(K758&gt;Auswahlhilfe!$C$7,TRUE,FALSE)</f>
        <v>1</v>
      </c>
      <c r="AB758" t="b">
        <f>IF(Auswahlhilfe!$C$17=F758,TRUE,FALSE)</f>
        <v>1</v>
      </c>
      <c r="AC758" t="b">
        <f>IFERROR(IF(FIND("P2",PGOptionList!D758)&gt;0,TRUE),FALSE)</f>
        <v>0</v>
      </c>
      <c r="AD758" t="b">
        <f>IFERROR(IF(FIND("P1",PGOptionList!D758)&gt;0,TRUE),FALSE)</f>
        <v>1</v>
      </c>
      <c r="AE758" t="b">
        <f>IFERROR(IF(FIND("P0",PGOptionList!D758)&gt;0,TRUE),FALSE)</f>
        <v>0</v>
      </c>
      <c r="AF758" t="b">
        <f>IF(AND(Z758,AA758,AB758,AC758,IF(C758=Auswahlhilfe!$L$7,TRUE,FALSE)),D758,FALSE)</f>
        <v>0</v>
      </c>
      <c r="AG758" t="b">
        <f>IF(AND(Z758,AA758,AB758,AD758,IF(C758=Auswahlhilfe!$L$17,TRUE,FALSE)),D758,FALSE)</f>
        <v>0</v>
      </c>
      <c r="AH758" t="b">
        <f>IF(AND(Z758,AA758,AB758,AE758,IF(C758=Auswahlhilfe!$L$17,TRUE,FALSE)),D758,FALSE)</f>
        <v>0</v>
      </c>
      <c r="AI758" t="s">
        <v>4818</v>
      </c>
      <c r="AJ758" s="90" t="str">
        <f t="shared" si="35"/>
        <v>https://shop.oxni.ch/de/shop/motoren/planetengetriebe/tbr-042-080-s2-p1</v>
      </c>
    </row>
    <row r="759" spans="2:36" x14ac:dyDescent="0.2">
      <c r="B759" s="78" t="str">
        <f t="shared" si="33"/>
        <v/>
      </c>
      <c r="C759" s="19" t="s">
        <v>103</v>
      </c>
      <c r="D759" s="19" t="s">
        <v>1060</v>
      </c>
      <c r="E759" s="19">
        <v>42</v>
      </c>
      <c r="F759" s="19" t="s">
        <v>55</v>
      </c>
      <c r="G759" s="19">
        <v>80</v>
      </c>
      <c r="H759" s="19">
        <v>9</v>
      </c>
      <c r="I759" s="19">
        <v>3</v>
      </c>
      <c r="J759" s="19">
        <v>92</v>
      </c>
      <c r="K759" s="19">
        <v>17</v>
      </c>
      <c r="L759" s="19">
        <v>51</v>
      </c>
      <c r="M759" s="19" t="s">
        <v>61</v>
      </c>
      <c r="N759" s="19">
        <v>5000</v>
      </c>
      <c r="O759" s="19">
        <v>10000</v>
      </c>
      <c r="P759" s="19">
        <v>780</v>
      </c>
      <c r="Q759" s="19" t="s">
        <v>57</v>
      </c>
      <c r="R759" s="19">
        <v>390</v>
      </c>
      <c r="S759" s="19">
        <v>20000</v>
      </c>
      <c r="T759" s="19">
        <v>0.09</v>
      </c>
      <c r="U759" s="19">
        <v>0.9</v>
      </c>
      <c r="V759" s="19">
        <v>0.24</v>
      </c>
      <c r="W759" s="19">
        <v>61</v>
      </c>
      <c r="X759" s="93">
        <v>949</v>
      </c>
      <c r="Y759">
        <f t="shared" si="34"/>
        <v>62.5</v>
      </c>
      <c r="Z759" t="b">
        <f>IF(N759/G759&gt;=Auswahlhilfe!$C$8,TRUE,FALSE)</f>
        <v>1</v>
      </c>
      <c r="AA759" t="b">
        <f>IF(K759&gt;Auswahlhilfe!$C$7,TRUE,FALSE)</f>
        <v>1</v>
      </c>
      <c r="AB759" t="b">
        <f>IF(Auswahlhilfe!$C$17=F759,TRUE,FALSE)</f>
        <v>0</v>
      </c>
      <c r="AC759" t="b">
        <f>IFERROR(IF(FIND("P2",PGOptionList!D759)&gt;0,TRUE),FALSE)</f>
        <v>1</v>
      </c>
      <c r="AD759" t="b">
        <f>IFERROR(IF(FIND("P1",PGOptionList!D759)&gt;0,TRUE),FALSE)</f>
        <v>0</v>
      </c>
      <c r="AE759" t="b">
        <f>IFERROR(IF(FIND("P0",PGOptionList!D759)&gt;0,TRUE),FALSE)</f>
        <v>0</v>
      </c>
      <c r="AF759" t="b">
        <f>IF(AND(Z759,AA759,AB759,AC759,IF(C759=Auswahlhilfe!$L$7,TRUE,FALSE)),D759,FALSE)</f>
        <v>0</v>
      </c>
      <c r="AG759" t="b">
        <f>IF(AND(Z759,AA759,AB759,AD759,IF(C759=Auswahlhilfe!$L$17,TRUE,FALSE)),D759,FALSE)</f>
        <v>0</v>
      </c>
      <c r="AH759" t="b">
        <f>IF(AND(Z759,AA759,AB759,AE759,IF(C759=Auswahlhilfe!$L$17,TRUE,FALSE)),D759,FALSE)</f>
        <v>0</v>
      </c>
      <c r="AI759" t="s">
        <v>4817</v>
      </c>
      <c r="AJ759" s="90" t="str">
        <f t="shared" si="35"/>
        <v>mailto:info@oxni.ch?subject=Anfrage TBR-042-080-S1-P2</v>
      </c>
    </row>
    <row r="760" spans="2:36" x14ac:dyDescent="0.2">
      <c r="B760" s="78" t="str">
        <f t="shared" si="33"/>
        <v/>
      </c>
      <c r="C760" s="19" t="s">
        <v>103</v>
      </c>
      <c r="D760" s="19" t="s">
        <v>1061</v>
      </c>
      <c r="E760" s="19">
        <v>42</v>
      </c>
      <c r="F760" s="19" t="s">
        <v>58</v>
      </c>
      <c r="G760" s="19">
        <v>80</v>
      </c>
      <c r="H760" s="19">
        <v>9</v>
      </c>
      <c r="I760" s="19">
        <v>3</v>
      </c>
      <c r="J760" s="19">
        <v>92</v>
      </c>
      <c r="K760" s="19">
        <v>17</v>
      </c>
      <c r="L760" s="19">
        <v>51</v>
      </c>
      <c r="M760" s="19" t="s">
        <v>61</v>
      </c>
      <c r="N760" s="19">
        <v>5000</v>
      </c>
      <c r="O760" s="19">
        <v>10000</v>
      </c>
      <c r="P760" s="19">
        <v>780</v>
      </c>
      <c r="Q760" s="19" t="s">
        <v>57</v>
      </c>
      <c r="R760" s="19">
        <v>390</v>
      </c>
      <c r="S760" s="19">
        <v>20000</v>
      </c>
      <c r="T760" s="19">
        <v>0.09</v>
      </c>
      <c r="U760" s="19">
        <v>0.9</v>
      </c>
      <c r="V760" s="19">
        <v>0.24</v>
      </c>
      <c r="W760" s="19">
        <v>61</v>
      </c>
      <c r="X760" s="93">
        <v>949</v>
      </c>
      <c r="Y760">
        <f t="shared" si="34"/>
        <v>62.5</v>
      </c>
      <c r="Z760" t="b">
        <f>IF(N760/G760&gt;=Auswahlhilfe!$C$8,TRUE,FALSE)</f>
        <v>1</v>
      </c>
      <c r="AA760" t="b">
        <f>IF(K760&gt;Auswahlhilfe!$C$7,TRUE,FALSE)</f>
        <v>1</v>
      </c>
      <c r="AB760" t="b">
        <f>IF(Auswahlhilfe!$C$17=F760,TRUE,FALSE)</f>
        <v>1</v>
      </c>
      <c r="AC760" t="b">
        <f>IFERROR(IF(FIND("P2",PGOptionList!D760)&gt;0,TRUE),FALSE)</f>
        <v>1</v>
      </c>
      <c r="AD760" t="b">
        <f>IFERROR(IF(FIND("P1",PGOptionList!D760)&gt;0,TRUE),FALSE)</f>
        <v>0</v>
      </c>
      <c r="AE760" t="b">
        <f>IFERROR(IF(FIND("P0",PGOptionList!D760)&gt;0,TRUE),FALSE)</f>
        <v>0</v>
      </c>
      <c r="AF760" t="b">
        <f>IF(AND(Z760,AA760,AB760,AC760,IF(C760=Auswahlhilfe!$L$7,TRUE,FALSE)),D760,FALSE)</f>
        <v>0</v>
      </c>
      <c r="AG760" t="b">
        <f>IF(AND(Z760,AA760,AB760,AD760,IF(C760=Auswahlhilfe!$L$17,TRUE,FALSE)),D760,FALSE)</f>
        <v>0</v>
      </c>
      <c r="AH760" t="b">
        <f>IF(AND(Z760,AA760,AB760,AE760,IF(C760=Auswahlhilfe!$L$17,TRUE,FALSE)),D760,FALSE)</f>
        <v>0</v>
      </c>
      <c r="AI760" t="s">
        <v>4818</v>
      </c>
      <c r="AJ760" s="90" t="str">
        <f t="shared" si="35"/>
        <v>https://shop.oxni.ch/de/shop/motoren/planetengetriebe/tbr-042-080-s2-p2</v>
      </c>
    </row>
    <row r="761" spans="2:36" x14ac:dyDescent="0.2">
      <c r="B761" s="78" t="str">
        <f t="shared" si="33"/>
        <v/>
      </c>
      <c r="C761" s="19" t="s">
        <v>103</v>
      </c>
      <c r="D761" s="19" t="s">
        <v>1062</v>
      </c>
      <c r="E761" s="19">
        <v>42</v>
      </c>
      <c r="F761" s="19" t="s">
        <v>55</v>
      </c>
      <c r="G761" s="19">
        <v>70</v>
      </c>
      <c r="H761" s="19">
        <v>7</v>
      </c>
      <c r="I761" s="19">
        <v>3</v>
      </c>
      <c r="J761" s="19">
        <v>92</v>
      </c>
      <c r="K761" s="19">
        <v>19</v>
      </c>
      <c r="L761" s="19">
        <v>57</v>
      </c>
      <c r="M761" s="19" t="s">
        <v>60</v>
      </c>
      <c r="N761" s="19">
        <v>5000</v>
      </c>
      <c r="O761" s="19">
        <v>10000</v>
      </c>
      <c r="P761" s="19">
        <v>780</v>
      </c>
      <c r="Q761" s="19" t="s">
        <v>57</v>
      </c>
      <c r="R761" s="19">
        <v>390</v>
      </c>
      <c r="S761" s="19">
        <v>20000</v>
      </c>
      <c r="T761" s="19">
        <v>0.09</v>
      </c>
      <c r="U761" s="19">
        <v>0.9</v>
      </c>
      <c r="V761" s="19">
        <v>0.24</v>
      </c>
      <c r="W761" s="19">
        <v>61</v>
      </c>
      <c r="X761" s="93">
        <v>1044</v>
      </c>
      <c r="Y761">
        <f t="shared" si="34"/>
        <v>71.428571428571431</v>
      </c>
      <c r="Z761" t="b">
        <f>IF(N761/G761&gt;=Auswahlhilfe!$C$8,TRUE,FALSE)</f>
        <v>1</v>
      </c>
      <c r="AA761" t="b">
        <f>IF(K761&gt;Auswahlhilfe!$C$7,TRUE,FALSE)</f>
        <v>1</v>
      </c>
      <c r="AB761" t="b">
        <f>IF(Auswahlhilfe!$C$17=F761,TRUE,FALSE)</f>
        <v>0</v>
      </c>
      <c r="AC761" t="b">
        <f>IFERROR(IF(FIND("P2",PGOptionList!D761)&gt;0,TRUE),FALSE)</f>
        <v>0</v>
      </c>
      <c r="AD761" t="b">
        <f>IFERROR(IF(FIND("P1",PGOptionList!D761)&gt;0,TRUE),FALSE)</f>
        <v>1</v>
      </c>
      <c r="AE761" t="b">
        <f>IFERROR(IF(FIND("P0",PGOptionList!D761)&gt;0,TRUE),FALSE)</f>
        <v>0</v>
      </c>
      <c r="AF761" t="b">
        <f>IF(AND(Z761,AA761,AB761,AC761,IF(C761=Auswahlhilfe!$L$7,TRUE,FALSE)),D761,FALSE)</f>
        <v>0</v>
      </c>
      <c r="AG761" t="b">
        <f>IF(AND(Z761,AA761,AB761,AD761,IF(C761=Auswahlhilfe!$L$17,TRUE,FALSE)),D761,FALSE)</f>
        <v>0</v>
      </c>
      <c r="AH761" t="b">
        <f>IF(AND(Z761,AA761,AB761,AE761,IF(C761=Auswahlhilfe!$L$17,TRUE,FALSE)),D761,FALSE)</f>
        <v>0</v>
      </c>
      <c r="AI761" t="s">
        <v>4817</v>
      </c>
      <c r="AJ761" s="90" t="str">
        <f t="shared" si="35"/>
        <v>mailto:info@oxni.ch?subject=Anfrage TBR-042-070-S1-P1</v>
      </c>
    </row>
    <row r="762" spans="2:36" x14ac:dyDescent="0.2">
      <c r="B762" s="78" t="str">
        <f t="shared" si="33"/>
        <v/>
      </c>
      <c r="C762" s="19" t="s">
        <v>103</v>
      </c>
      <c r="D762" s="19" t="s">
        <v>1063</v>
      </c>
      <c r="E762" s="19">
        <v>42</v>
      </c>
      <c r="F762" s="19" t="s">
        <v>58</v>
      </c>
      <c r="G762" s="19">
        <v>70</v>
      </c>
      <c r="H762" s="19">
        <v>7</v>
      </c>
      <c r="I762" s="19">
        <v>3</v>
      </c>
      <c r="J762" s="19">
        <v>92</v>
      </c>
      <c r="K762" s="19">
        <v>19</v>
      </c>
      <c r="L762" s="19">
        <v>57</v>
      </c>
      <c r="M762" s="19" t="s">
        <v>60</v>
      </c>
      <c r="N762" s="19">
        <v>5000</v>
      </c>
      <c r="O762" s="19">
        <v>10000</v>
      </c>
      <c r="P762" s="19">
        <v>780</v>
      </c>
      <c r="Q762" s="19" t="s">
        <v>57</v>
      </c>
      <c r="R762" s="19">
        <v>390</v>
      </c>
      <c r="S762" s="19">
        <v>20000</v>
      </c>
      <c r="T762" s="19">
        <v>0.09</v>
      </c>
      <c r="U762" s="19">
        <v>0.9</v>
      </c>
      <c r="V762" s="19">
        <v>0.24</v>
      </c>
      <c r="W762" s="19">
        <v>61</v>
      </c>
      <c r="X762" s="93">
        <v>1044</v>
      </c>
      <c r="Y762">
        <f t="shared" si="34"/>
        <v>71.428571428571431</v>
      </c>
      <c r="Z762" t="b">
        <f>IF(N762/G762&gt;=Auswahlhilfe!$C$8,TRUE,FALSE)</f>
        <v>1</v>
      </c>
      <c r="AA762" t="b">
        <f>IF(K762&gt;Auswahlhilfe!$C$7,TRUE,FALSE)</f>
        <v>1</v>
      </c>
      <c r="AB762" t="b">
        <f>IF(Auswahlhilfe!$C$17=F762,TRUE,FALSE)</f>
        <v>1</v>
      </c>
      <c r="AC762" t="b">
        <f>IFERROR(IF(FIND("P2",PGOptionList!D762)&gt;0,TRUE),FALSE)</f>
        <v>0</v>
      </c>
      <c r="AD762" t="b">
        <f>IFERROR(IF(FIND("P1",PGOptionList!D762)&gt;0,TRUE),FALSE)</f>
        <v>1</v>
      </c>
      <c r="AE762" t="b">
        <f>IFERROR(IF(FIND("P0",PGOptionList!D762)&gt;0,TRUE),FALSE)</f>
        <v>0</v>
      </c>
      <c r="AF762" t="b">
        <f>IF(AND(Z762,AA762,AB762,AC762,IF(C762=Auswahlhilfe!$L$7,TRUE,FALSE)),D762,FALSE)</f>
        <v>0</v>
      </c>
      <c r="AG762" t="b">
        <f>IF(AND(Z762,AA762,AB762,AD762,IF(C762=Auswahlhilfe!$L$17,TRUE,FALSE)),D762,FALSE)</f>
        <v>0</v>
      </c>
      <c r="AH762" t="b">
        <f>IF(AND(Z762,AA762,AB762,AE762,IF(C762=Auswahlhilfe!$L$17,TRUE,FALSE)),D762,FALSE)</f>
        <v>0</v>
      </c>
      <c r="AI762" t="s">
        <v>4818</v>
      </c>
      <c r="AJ762" s="90" t="str">
        <f t="shared" si="35"/>
        <v>https://shop.oxni.ch/de/shop/motoren/planetengetriebe/tbr-042-070-s2-p1</v>
      </c>
    </row>
    <row r="763" spans="2:36" x14ac:dyDescent="0.2">
      <c r="B763" s="78" t="str">
        <f t="shared" si="33"/>
        <v/>
      </c>
      <c r="C763" s="19" t="s">
        <v>103</v>
      </c>
      <c r="D763" s="19" t="s">
        <v>1064</v>
      </c>
      <c r="E763" s="19">
        <v>42</v>
      </c>
      <c r="F763" s="19" t="s">
        <v>55</v>
      </c>
      <c r="G763" s="19">
        <v>70</v>
      </c>
      <c r="H763" s="19">
        <v>9</v>
      </c>
      <c r="I763" s="19">
        <v>3</v>
      </c>
      <c r="J763" s="19">
        <v>92</v>
      </c>
      <c r="K763" s="19">
        <v>19</v>
      </c>
      <c r="L763" s="19">
        <v>57</v>
      </c>
      <c r="M763" s="19" t="s">
        <v>60</v>
      </c>
      <c r="N763" s="19">
        <v>5000</v>
      </c>
      <c r="O763" s="19">
        <v>10000</v>
      </c>
      <c r="P763" s="19">
        <v>780</v>
      </c>
      <c r="Q763" s="19" t="s">
        <v>57</v>
      </c>
      <c r="R763" s="19">
        <v>390</v>
      </c>
      <c r="S763" s="19">
        <v>20000</v>
      </c>
      <c r="T763" s="19">
        <v>0.09</v>
      </c>
      <c r="U763" s="19">
        <v>0.9</v>
      </c>
      <c r="V763" s="19">
        <v>0.24</v>
      </c>
      <c r="W763" s="19">
        <v>61</v>
      </c>
      <c r="X763" s="93">
        <v>949</v>
      </c>
      <c r="Y763">
        <f t="shared" si="34"/>
        <v>71.428571428571431</v>
      </c>
      <c r="Z763" t="b">
        <f>IF(N763/G763&gt;=Auswahlhilfe!$C$8,TRUE,FALSE)</f>
        <v>1</v>
      </c>
      <c r="AA763" t="b">
        <f>IF(K763&gt;Auswahlhilfe!$C$7,TRUE,FALSE)</f>
        <v>1</v>
      </c>
      <c r="AB763" t="b">
        <f>IF(Auswahlhilfe!$C$17=F763,TRUE,FALSE)</f>
        <v>0</v>
      </c>
      <c r="AC763" t="b">
        <f>IFERROR(IF(FIND("P2",PGOptionList!D763)&gt;0,TRUE),FALSE)</f>
        <v>1</v>
      </c>
      <c r="AD763" t="b">
        <f>IFERROR(IF(FIND("P1",PGOptionList!D763)&gt;0,TRUE),FALSE)</f>
        <v>0</v>
      </c>
      <c r="AE763" t="b">
        <f>IFERROR(IF(FIND("P0",PGOptionList!D763)&gt;0,TRUE),FALSE)</f>
        <v>0</v>
      </c>
      <c r="AF763" t="b">
        <f>IF(AND(Z763,AA763,AB763,AC763,IF(C763=Auswahlhilfe!$L$7,TRUE,FALSE)),D763,FALSE)</f>
        <v>0</v>
      </c>
      <c r="AG763" t="b">
        <f>IF(AND(Z763,AA763,AB763,AD763,IF(C763=Auswahlhilfe!$L$17,TRUE,FALSE)),D763,FALSE)</f>
        <v>0</v>
      </c>
      <c r="AH763" t="b">
        <f>IF(AND(Z763,AA763,AB763,AE763,IF(C763=Auswahlhilfe!$L$17,TRUE,FALSE)),D763,FALSE)</f>
        <v>0</v>
      </c>
      <c r="AI763" t="s">
        <v>4817</v>
      </c>
      <c r="AJ763" s="90" t="str">
        <f t="shared" si="35"/>
        <v>mailto:info@oxni.ch?subject=Anfrage TBR-042-070-S1-P2</v>
      </c>
    </row>
    <row r="764" spans="2:36" x14ac:dyDescent="0.2">
      <c r="B764" s="78" t="str">
        <f t="shared" si="33"/>
        <v/>
      </c>
      <c r="C764" s="19" t="s">
        <v>103</v>
      </c>
      <c r="D764" s="19" t="s">
        <v>1065</v>
      </c>
      <c r="E764" s="19">
        <v>42</v>
      </c>
      <c r="F764" s="19" t="s">
        <v>58</v>
      </c>
      <c r="G764" s="19">
        <v>70</v>
      </c>
      <c r="H764" s="19">
        <v>9</v>
      </c>
      <c r="I764" s="19">
        <v>3</v>
      </c>
      <c r="J764" s="19">
        <v>92</v>
      </c>
      <c r="K764" s="19">
        <v>19</v>
      </c>
      <c r="L764" s="19">
        <v>57</v>
      </c>
      <c r="M764" s="19" t="s">
        <v>60</v>
      </c>
      <c r="N764" s="19">
        <v>5000</v>
      </c>
      <c r="O764" s="19">
        <v>10000</v>
      </c>
      <c r="P764" s="19">
        <v>780</v>
      </c>
      <c r="Q764" s="19" t="s">
        <v>57</v>
      </c>
      <c r="R764" s="19">
        <v>390</v>
      </c>
      <c r="S764" s="19">
        <v>20000</v>
      </c>
      <c r="T764" s="19">
        <v>0.09</v>
      </c>
      <c r="U764" s="19">
        <v>0.9</v>
      </c>
      <c r="V764" s="19">
        <v>0.24</v>
      </c>
      <c r="W764" s="19">
        <v>61</v>
      </c>
      <c r="X764" s="93">
        <v>949</v>
      </c>
      <c r="Y764">
        <f t="shared" si="34"/>
        <v>71.428571428571431</v>
      </c>
      <c r="Z764" t="b">
        <f>IF(N764/G764&gt;=Auswahlhilfe!$C$8,TRUE,FALSE)</f>
        <v>1</v>
      </c>
      <c r="AA764" t="b">
        <f>IF(K764&gt;Auswahlhilfe!$C$7,TRUE,FALSE)</f>
        <v>1</v>
      </c>
      <c r="AB764" t="b">
        <f>IF(Auswahlhilfe!$C$17=F764,TRUE,FALSE)</f>
        <v>1</v>
      </c>
      <c r="AC764" t="b">
        <f>IFERROR(IF(FIND("P2",PGOptionList!D764)&gt;0,TRUE),FALSE)</f>
        <v>1</v>
      </c>
      <c r="AD764" t="b">
        <f>IFERROR(IF(FIND("P1",PGOptionList!D764)&gt;0,TRUE),FALSE)</f>
        <v>0</v>
      </c>
      <c r="AE764" t="b">
        <f>IFERROR(IF(FIND("P0",PGOptionList!D764)&gt;0,TRUE),FALSE)</f>
        <v>0</v>
      </c>
      <c r="AF764" t="b">
        <f>IF(AND(Z764,AA764,AB764,AC764,IF(C764=Auswahlhilfe!$L$7,TRUE,FALSE)),D764,FALSE)</f>
        <v>0</v>
      </c>
      <c r="AG764" t="b">
        <f>IF(AND(Z764,AA764,AB764,AD764,IF(C764=Auswahlhilfe!$L$17,TRUE,FALSE)),D764,FALSE)</f>
        <v>0</v>
      </c>
      <c r="AH764" t="b">
        <f>IF(AND(Z764,AA764,AB764,AE764,IF(C764=Auswahlhilfe!$L$17,TRUE,FALSE)),D764,FALSE)</f>
        <v>0</v>
      </c>
      <c r="AI764" t="s">
        <v>4818</v>
      </c>
      <c r="AJ764" s="90" t="str">
        <f t="shared" si="35"/>
        <v>https://shop.oxni.ch/de/shop/motoren/planetengetriebe/tbr-042-070-s2-p2</v>
      </c>
    </row>
    <row r="765" spans="2:36" x14ac:dyDescent="0.2">
      <c r="B765" s="78" t="str">
        <f t="shared" si="33"/>
        <v/>
      </c>
      <c r="C765" s="19" t="s">
        <v>103</v>
      </c>
      <c r="D765" s="19" t="s">
        <v>1066</v>
      </c>
      <c r="E765" s="19">
        <v>42</v>
      </c>
      <c r="F765" s="19" t="s">
        <v>55</v>
      </c>
      <c r="G765" s="19">
        <v>60</v>
      </c>
      <c r="H765" s="19">
        <v>7</v>
      </c>
      <c r="I765" s="19">
        <v>3</v>
      </c>
      <c r="J765" s="19">
        <v>92</v>
      </c>
      <c r="K765" s="19">
        <v>18</v>
      </c>
      <c r="L765" s="19">
        <v>54</v>
      </c>
      <c r="M765" s="19" t="s">
        <v>59</v>
      </c>
      <c r="N765" s="19">
        <v>5000</v>
      </c>
      <c r="O765" s="19">
        <v>10000</v>
      </c>
      <c r="P765" s="19">
        <v>780</v>
      </c>
      <c r="Q765" s="19" t="s">
        <v>57</v>
      </c>
      <c r="R765" s="19">
        <v>390</v>
      </c>
      <c r="S765" s="19">
        <v>20000</v>
      </c>
      <c r="T765" s="19">
        <v>0.09</v>
      </c>
      <c r="U765" s="19">
        <v>0.9</v>
      </c>
      <c r="V765" s="19">
        <v>0.24</v>
      </c>
      <c r="W765" s="19">
        <v>61</v>
      </c>
      <c r="X765" s="93">
        <v>1044</v>
      </c>
      <c r="Y765">
        <f t="shared" si="34"/>
        <v>83.333333333333329</v>
      </c>
      <c r="Z765" t="b">
        <f>IF(N765/G765&gt;=Auswahlhilfe!$C$8,TRUE,FALSE)</f>
        <v>1</v>
      </c>
      <c r="AA765" t="b">
        <f>IF(K765&gt;Auswahlhilfe!$C$7,TRUE,FALSE)</f>
        <v>1</v>
      </c>
      <c r="AB765" t="b">
        <f>IF(Auswahlhilfe!$C$17=F765,TRUE,FALSE)</f>
        <v>0</v>
      </c>
      <c r="AC765" t="b">
        <f>IFERROR(IF(FIND("P2",PGOptionList!D765)&gt;0,TRUE),FALSE)</f>
        <v>0</v>
      </c>
      <c r="AD765" t="b">
        <f>IFERROR(IF(FIND("P1",PGOptionList!D765)&gt;0,TRUE),FALSE)</f>
        <v>1</v>
      </c>
      <c r="AE765" t="b">
        <f>IFERROR(IF(FIND("P0",PGOptionList!D765)&gt;0,TRUE),FALSE)</f>
        <v>0</v>
      </c>
      <c r="AF765" t="b">
        <f>IF(AND(Z765,AA765,AB765,AC765,IF(C765=Auswahlhilfe!$L$7,TRUE,FALSE)),D765,FALSE)</f>
        <v>0</v>
      </c>
      <c r="AG765" t="b">
        <f>IF(AND(Z765,AA765,AB765,AD765,IF(C765=Auswahlhilfe!$L$17,TRUE,FALSE)),D765,FALSE)</f>
        <v>0</v>
      </c>
      <c r="AH765" t="b">
        <f>IF(AND(Z765,AA765,AB765,AE765,IF(C765=Auswahlhilfe!$L$17,TRUE,FALSE)),D765,FALSE)</f>
        <v>0</v>
      </c>
      <c r="AI765" t="s">
        <v>4817</v>
      </c>
      <c r="AJ765" s="90" t="str">
        <f t="shared" si="35"/>
        <v>mailto:info@oxni.ch?subject=Anfrage TBR-042-060-S1-P1</v>
      </c>
    </row>
    <row r="766" spans="2:36" x14ac:dyDescent="0.2">
      <c r="B766" s="78" t="str">
        <f t="shared" si="33"/>
        <v/>
      </c>
      <c r="C766" s="19" t="s">
        <v>103</v>
      </c>
      <c r="D766" s="19" t="s">
        <v>1067</v>
      </c>
      <c r="E766" s="19">
        <v>42</v>
      </c>
      <c r="F766" s="19" t="s">
        <v>58</v>
      </c>
      <c r="G766" s="19">
        <v>60</v>
      </c>
      <c r="H766" s="19">
        <v>7</v>
      </c>
      <c r="I766" s="19">
        <v>3</v>
      </c>
      <c r="J766" s="19">
        <v>92</v>
      </c>
      <c r="K766" s="19">
        <v>18</v>
      </c>
      <c r="L766" s="19">
        <v>54</v>
      </c>
      <c r="M766" s="19" t="s">
        <v>59</v>
      </c>
      <c r="N766" s="19">
        <v>5000</v>
      </c>
      <c r="O766" s="19">
        <v>10000</v>
      </c>
      <c r="P766" s="19">
        <v>780</v>
      </c>
      <c r="Q766" s="19" t="s">
        <v>57</v>
      </c>
      <c r="R766" s="19">
        <v>390</v>
      </c>
      <c r="S766" s="19">
        <v>20000</v>
      </c>
      <c r="T766" s="19">
        <v>0.09</v>
      </c>
      <c r="U766" s="19">
        <v>0.9</v>
      </c>
      <c r="V766" s="19">
        <v>0.24</v>
      </c>
      <c r="W766" s="19">
        <v>61</v>
      </c>
      <c r="X766" s="93">
        <v>1044</v>
      </c>
      <c r="Y766">
        <f t="shared" si="34"/>
        <v>83.333333333333329</v>
      </c>
      <c r="Z766" t="b">
        <f>IF(N766/G766&gt;=Auswahlhilfe!$C$8,TRUE,FALSE)</f>
        <v>1</v>
      </c>
      <c r="AA766" t="b">
        <f>IF(K766&gt;Auswahlhilfe!$C$7,TRUE,FALSE)</f>
        <v>1</v>
      </c>
      <c r="AB766" t="b">
        <f>IF(Auswahlhilfe!$C$17=F766,TRUE,FALSE)</f>
        <v>1</v>
      </c>
      <c r="AC766" t="b">
        <f>IFERROR(IF(FIND("P2",PGOptionList!D766)&gt;0,TRUE),FALSE)</f>
        <v>0</v>
      </c>
      <c r="AD766" t="b">
        <f>IFERROR(IF(FIND("P1",PGOptionList!D766)&gt;0,TRUE),FALSE)</f>
        <v>1</v>
      </c>
      <c r="AE766" t="b">
        <f>IFERROR(IF(FIND("P0",PGOptionList!D766)&gt;0,TRUE),FALSE)</f>
        <v>0</v>
      </c>
      <c r="AF766" t="b">
        <f>IF(AND(Z766,AA766,AB766,AC766,IF(C766=Auswahlhilfe!$L$7,TRUE,FALSE)),D766,FALSE)</f>
        <v>0</v>
      </c>
      <c r="AG766" t="b">
        <f>IF(AND(Z766,AA766,AB766,AD766,IF(C766=Auswahlhilfe!$L$17,TRUE,FALSE)),D766,FALSE)</f>
        <v>0</v>
      </c>
      <c r="AH766" t="b">
        <f>IF(AND(Z766,AA766,AB766,AE766,IF(C766=Auswahlhilfe!$L$17,TRUE,FALSE)),D766,FALSE)</f>
        <v>0</v>
      </c>
      <c r="AI766" t="s">
        <v>4818</v>
      </c>
      <c r="AJ766" s="90" t="str">
        <f t="shared" si="35"/>
        <v>https://shop.oxni.ch/de/shop/motoren/planetengetriebe/tbr-042-060-s2-p1</v>
      </c>
    </row>
    <row r="767" spans="2:36" x14ac:dyDescent="0.2">
      <c r="B767" s="78" t="str">
        <f t="shared" si="33"/>
        <v/>
      </c>
      <c r="C767" s="19" t="s">
        <v>103</v>
      </c>
      <c r="D767" s="19" t="s">
        <v>1068</v>
      </c>
      <c r="E767" s="19">
        <v>42</v>
      </c>
      <c r="F767" s="19" t="s">
        <v>55</v>
      </c>
      <c r="G767" s="19">
        <v>60</v>
      </c>
      <c r="H767" s="19">
        <v>9</v>
      </c>
      <c r="I767" s="19">
        <v>3</v>
      </c>
      <c r="J767" s="19">
        <v>92</v>
      </c>
      <c r="K767" s="19">
        <v>18</v>
      </c>
      <c r="L767" s="19">
        <v>54</v>
      </c>
      <c r="M767" s="19" t="s">
        <v>59</v>
      </c>
      <c r="N767" s="19">
        <v>5000</v>
      </c>
      <c r="O767" s="19">
        <v>10000</v>
      </c>
      <c r="P767" s="19">
        <v>780</v>
      </c>
      <c r="Q767" s="19" t="s">
        <v>57</v>
      </c>
      <c r="R767" s="19">
        <v>390</v>
      </c>
      <c r="S767" s="19">
        <v>20000</v>
      </c>
      <c r="T767" s="19">
        <v>0.09</v>
      </c>
      <c r="U767" s="19">
        <v>0.9</v>
      </c>
      <c r="V767" s="19">
        <v>0.24</v>
      </c>
      <c r="W767" s="19">
        <v>61</v>
      </c>
      <c r="X767" s="93">
        <v>949</v>
      </c>
      <c r="Y767">
        <f t="shared" si="34"/>
        <v>83.333333333333329</v>
      </c>
      <c r="Z767" t="b">
        <f>IF(N767/G767&gt;=Auswahlhilfe!$C$8,TRUE,FALSE)</f>
        <v>1</v>
      </c>
      <c r="AA767" t="b">
        <f>IF(K767&gt;Auswahlhilfe!$C$7,TRUE,FALSE)</f>
        <v>1</v>
      </c>
      <c r="AB767" t="b">
        <f>IF(Auswahlhilfe!$C$17=F767,TRUE,FALSE)</f>
        <v>0</v>
      </c>
      <c r="AC767" t="b">
        <f>IFERROR(IF(FIND("P2",PGOptionList!D767)&gt;0,TRUE),FALSE)</f>
        <v>1</v>
      </c>
      <c r="AD767" t="b">
        <f>IFERROR(IF(FIND("P1",PGOptionList!D767)&gt;0,TRUE),FALSE)</f>
        <v>0</v>
      </c>
      <c r="AE767" t="b">
        <f>IFERROR(IF(FIND("P0",PGOptionList!D767)&gt;0,TRUE),FALSE)</f>
        <v>0</v>
      </c>
      <c r="AF767" t="b">
        <f>IF(AND(Z767,AA767,AB767,AC767,IF(C767=Auswahlhilfe!$L$7,TRUE,FALSE)),D767,FALSE)</f>
        <v>0</v>
      </c>
      <c r="AG767" t="b">
        <f>IF(AND(Z767,AA767,AB767,AD767,IF(C767=Auswahlhilfe!$L$17,TRUE,FALSE)),D767,FALSE)</f>
        <v>0</v>
      </c>
      <c r="AH767" t="b">
        <f>IF(AND(Z767,AA767,AB767,AE767,IF(C767=Auswahlhilfe!$L$17,TRUE,FALSE)),D767,FALSE)</f>
        <v>0</v>
      </c>
      <c r="AI767" t="s">
        <v>4817</v>
      </c>
      <c r="AJ767" s="90" t="str">
        <f t="shared" si="35"/>
        <v>mailto:info@oxni.ch?subject=Anfrage TBR-042-060-S1-P2</v>
      </c>
    </row>
    <row r="768" spans="2:36" x14ac:dyDescent="0.2">
      <c r="B768" s="78" t="str">
        <f t="shared" si="33"/>
        <v/>
      </c>
      <c r="C768" s="19" t="s">
        <v>103</v>
      </c>
      <c r="D768" s="19" t="s">
        <v>1069</v>
      </c>
      <c r="E768" s="19">
        <v>42</v>
      </c>
      <c r="F768" s="19" t="s">
        <v>58</v>
      </c>
      <c r="G768" s="19">
        <v>60</v>
      </c>
      <c r="H768" s="19">
        <v>9</v>
      </c>
      <c r="I768" s="19">
        <v>3</v>
      </c>
      <c r="J768" s="19">
        <v>92</v>
      </c>
      <c r="K768" s="19">
        <v>18</v>
      </c>
      <c r="L768" s="19">
        <v>54</v>
      </c>
      <c r="M768" s="19" t="s">
        <v>59</v>
      </c>
      <c r="N768" s="19">
        <v>5000</v>
      </c>
      <c r="O768" s="19">
        <v>10000</v>
      </c>
      <c r="P768" s="19">
        <v>780</v>
      </c>
      <c r="Q768" s="19" t="s">
        <v>57</v>
      </c>
      <c r="R768" s="19">
        <v>390</v>
      </c>
      <c r="S768" s="19">
        <v>20000</v>
      </c>
      <c r="T768" s="19">
        <v>0.09</v>
      </c>
      <c r="U768" s="19">
        <v>0.9</v>
      </c>
      <c r="V768" s="19">
        <v>0.24</v>
      </c>
      <c r="W768" s="19">
        <v>61</v>
      </c>
      <c r="X768" s="93">
        <v>949</v>
      </c>
      <c r="Y768">
        <f t="shared" si="34"/>
        <v>83.333333333333329</v>
      </c>
      <c r="Z768" t="b">
        <f>IF(N768/G768&gt;=Auswahlhilfe!$C$8,TRUE,FALSE)</f>
        <v>1</v>
      </c>
      <c r="AA768" t="b">
        <f>IF(K768&gt;Auswahlhilfe!$C$7,TRUE,FALSE)</f>
        <v>1</v>
      </c>
      <c r="AB768" t="b">
        <f>IF(Auswahlhilfe!$C$17=F768,TRUE,FALSE)</f>
        <v>1</v>
      </c>
      <c r="AC768" t="b">
        <f>IFERROR(IF(FIND("P2",PGOptionList!D768)&gt;0,TRUE),FALSE)</f>
        <v>1</v>
      </c>
      <c r="AD768" t="b">
        <f>IFERROR(IF(FIND("P1",PGOptionList!D768)&gt;0,TRUE),FALSE)</f>
        <v>0</v>
      </c>
      <c r="AE768" t="b">
        <f>IFERROR(IF(FIND("P0",PGOptionList!D768)&gt;0,TRUE),FALSE)</f>
        <v>0</v>
      </c>
      <c r="AF768" t="b">
        <f>IF(AND(Z768,AA768,AB768,AC768,IF(C768=Auswahlhilfe!$L$7,TRUE,FALSE)),D768,FALSE)</f>
        <v>0</v>
      </c>
      <c r="AG768" t="b">
        <f>IF(AND(Z768,AA768,AB768,AD768,IF(C768=Auswahlhilfe!$L$17,TRUE,FALSE)),D768,FALSE)</f>
        <v>0</v>
      </c>
      <c r="AH768" t="b">
        <f>IF(AND(Z768,AA768,AB768,AE768,IF(C768=Auswahlhilfe!$L$17,TRUE,FALSE)),D768,FALSE)</f>
        <v>0</v>
      </c>
      <c r="AI768" t="s">
        <v>4818</v>
      </c>
      <c r="AJ768" s="90" t="str">
        <f t="shared" si="35"/>
        <v>https://shop.oxni.ch/de/shop/motoren/planetengetriebe/tbr-042-060-s2-p2</v>
      </c>
    </row>
    <row r="769" spans="2:36" x14ac:dyDescent="0.2">
      <c r="B769" s="78" t="str">
        <f t="shared" si="33"/>
        <v/>
      </c>
      <c r="C769" s="19" t="s">
        <v>103</v>
      </c>
      <c r="D769" s="19" t="s">
        <v>1070</v>
      </c>
      <c r="E769" s="19">
        <v>42</v>
      </c>
      <c r="F769" s="19" t="s">
        <v>55</v>
      </c>
      <c r="G769" s="19">
        <v>50</v>
      </c>
      <c r="H769" s="19">
        <v>7</v>
      </c>
      <c r="I769" s="19">
        <v>3</v>
      </c>
      <c r="J769" s="19">
        <v>92</v>
      </c>
      <c r="K769" s="19">
        <v>18</v>
      </c>
      <c r="L769" s="19">
        <v>54</v>
      </c>
      <c r="M769" s="19" t="s">
        <v>59</v>
      </c>
      <c r="N769" s="19">
        <v>5000</v>
      </c>
      <c r="O769" s="19">
        <v>10000</v>
      </c>
      <c r="P769" s="19">
        <v>780</v>
      </c>
      <c r="Q769" s="19" t="s">
        <v>57</v>
      </c>
      <c r="R769" s="19">
        <v>390</v>
      </c>
      <c r="S769" s="19">
        <v>20000</v>
      </c>
      <c r="T769" s="19">
        <v>0.09</v>
      </c>
      <c r="U769" s="19">
        <v>0.9</v>
      </c>
      <c r="V769" s="19">
        <v>0.24</v>
      </c>
      <c r="W769" s="19">
        <v>61</v>
      </c>
      <c r="X769" s="93">
        <v>1044</v>
      </c>
      <c r="Y769">
        <f t="shared" si="34"/>
        <v>100</v>
      </c>
      <c r="Z769" t="b">
        <f>IF(N769/G769&gt;=Auswahlhilfe!$C$8,TRUE,FALSE)</f>
        <v>1</v>
      </c>
      <c r="AA769" t="b">
        <f>IF(K769&gt;Auswahlhilfe!$C$7,TRUE,FALSE)</f>
        <v>1</v>
      </c>
      <c r="AB769" t="b">
        <f>IF(Auswahlhilfe!$C$17=F769,TRUE,FALSE)</f>
        <v>0</v>
      </c>
      <c r="AC769" t="b">
        <f>IFERROR(IF(FIND("P2",PGOptionList!D769)&gt;0,TRUE),FALSE)</f>
        <v>0</v>
      </c>
      <c r="AD769" t="b">
        <f>IFERROR(IF(FIND("P1",PGOptionList!D769)&gt;0,TRUE),FALSE)</f>
        <v>1</v>
      </c>
      <c r="AE769" t="b">
        <f>IFERROR(IF(FIND("P0",PGOptionList!D769)&gt;0,TRUE),FALSE)</f>
        <v>0</v>
      </c>
      <c r="AF769" t="b">
        <f>IF(AND(Z769,AA769,AB769,AC769,IF(C769=Auswahlhilfe!$L$7,TRUE,FALSE)),D769,FALSE)</f>
        <v>0</v>
      </c>
      <c r="AG769" t="b">
        <f>IF(AND(Z769,AA769,AB769,AD769,IF(C769=Auswahlhilfe!$L$17,TRUE,FALSE)),D769,FALSE)</f>
        <v>0</v>
      </c>
      <c r="AH769" t="b">
        <f>IF(AND(Z769,AA769,AB769,AE769,IF(C769=Auswahlhilfe!$L$17,TRUE,FALSE)),D769,FALSE)</f>
        <v>0</v>
      </c>
      <c r="AI769" t="s">
        <v>4817</v>
      </c>
      <c r="AJ769" s="90" t="str">
        <f t="shared" si="35"/>
        <v>mailto:info@oxni.ch?subject=Anfrage TBR-042-050-S1-P1</v>
      </c>
    </row>
    <row r="770" spans="2:36" x14ac:dyDescent="0.2">
      <c r="B770" s="78" t="str">
        <f t="shared" si="33"/>
        <v/>
      </c>
      <c r="C770" s="19" t="s">
        <v>103</v>
      </c>
      <c r="D770" s="19" t="s">
        <v>1071</v>
      </c>
      <c r="E770" s="19">
        <v>42</v>
      </c>
      <c r="F770" s="19" t="s">
        <v>58</v>
      </c>
      <c r="G770" s="19">
        <v>50</v>
      </c>
      <c r="H770" s="19">
        <v>7</v>
      </c>
      <c r="I770" s="19">
        <v>3</v>
      </c>
      <c r="J770" s="19">
        <v>92</v>
      </c>
      <c r="K770" s="19">
        <v>18</v>
      </c>
      <c r="L770" s="19">
        <v>54</v>
      </c>
      <c r="M770" s="19" t="s">
        <v>59</v>
      </c>
      <c r="N770" s="19">
        <v>5000</v>
      </c>
      <c r="O770" s="19">
        <v>10000</v>
      </c>
      <c r="P770" s="19">
        <v>780</v>
      </c>
      <c r="Q770" s="19" t="s">
        <v>57</v>
      </c>
      <c r="R770" s="19">
        <v>390</v>
      </c>
      <c r="S770" s="19">
        <v>20000</v>
      </c>
      <c r="T770" s="19">
        <v>0.09</v>
      </c>
      <c r="U770" s="19">
        <v>0.9</v>
      </c>
      <c r="V770" s="19">
        <v>0.24</v>
      </c>
      <c r="W770" s="19">
        <v>61</v>
      </c>
      <c r="X770" s="93">
        <v>1044</v>
      </c>
      <c r="Y770">
        <f t="shared" si="34"/>
        <v>100</v>
      </c>
      <c r="Z770" t="b">
        <f>IF(N770/G770&gt;=Auswahlhilfe!$C$8,TRUE,FALSE)</f>
        <v>1</v>
      </c>
      <c r="AA770" t="b">
        <f>IF(K770&gt;Auswahlhilfe!$C$7,TRUE,FALSE)</f>
        <v>1</v>
      </c>
      <c r="AB770" t="b">
        <f>IF(Auswahlhilfe!$C$17=F770,TRUE,FALSE)</f>
        <v>1</v>
      </c>
      <c r="AC770" t="b">
        <f>IFERROR(IF(FIND("P2",PGOptionList!D770)&gt;0,TRUE),FALSE)</f>
        <v>0</v>
      </c>
      <c r="AD770" t="b">
        <f>IFERROR(IF(FIND("P1",PGOptionList!D770)&gt;0,TRUE),FALSE)</f>
        <v>1</v>
      </c>
      <c r="AE770" t="b">
        <f>IFERROR(IF(FIND("P0",PGOptionList!D770)&gt;0,TRUE),FALSE)</f>
        <v>0</v>
      </c>
      <c r="AF770" t="b">
        <f>IF(AND(Z770,AA770,AB770,AC770,IF(C770=Auswahlhilfe!$L$7,TRUE,FALSE)),D770,FALSE)</f>
        <v>0</v>
      </c>
      <c r="AG770" t="b">
        <f>IF(AND(Z770,AA770,AB770,AD770,IF(C770=Auswahlhilfe!$L$17,TRUE,FALSE)),D770,FALSE)</f>
        <v>0</v>
      </c>
      <c r="AH770" t="b">
        <f>IF(AND(Z770,AA770,AB770,AE770,IF(C770=Auswahlhilfe!$L$17,TRUE,FALSE)),D770,FALSE)</f>
        <v>0</v>
      </c>
      <c r="AI770" t="s">
        <v>4818</v>
      </c>
      <c r="AJ770" s="90" t="str">
        <f t="shared" si="35"/>
        <v>https://shop.oxni.ch/de/shop/motoren/planetengetriebe/tbr-042-050-s2-p1</v>
      </c>
    </row>
    <row r="771" spans="2:36" x14ac:dyDescent="0.2">
      <c r="B771" s="78" t="str">
        <f t="shared" si="33"/>
        <v/>
      </c>
      <c r="C771" s="19" t="s">
        <v>103</v>
      </c>
      <c r="D771" s="19" t="s">
        <v>1072</v>
      </c>
      <c r="E771" s="19">
        <v>42</v>
      </c>
      <c r="F771" s="19" t="s">
        <v>55</v>
      </c>
      <c r="G771" s="19">
        <v>50</v>
      </c>
      <c r="H771" s="19">
        <v>9</v>
      </c>
      <c r="I771" s="19">
        <v>3</v>
      </c>
      <c r="J771" s="19">
        <v>92</v>
      </c>
      <c r="K771" s="19">
        <v>18</v>
      </c>
      <c r="L771" s="19">
        <v>54</v>
      </c>
      <c r="M771" s="19" t="s">
        <v>59</v>
      </c>
      <c r="N771" s="19">
        <v>5000</v>
      </c>
      <c r="O771" s="19">
        <v>10000</v>
      </c>
      <c r="P771" s="19">
        <v>780</v>
      </c>
      <c r="Q771" s="19" t="s">
        <v>57</v>
      </c>
      <c r="R771" s="19">
        <v>390</v>
      </c>
      <c r="S771" s="19">
        <v>20000</v>
      </c>
      <c r="T771" s="19">
        <v>0.09</v>
      </c>
      <c r="U771" s="19">
        <v>0.9</v>
      </c>
      <c r="V771" s="19">
        <v>0.24</v>
      </c>
      <c r="W771" s="19">
        <v>61</v>
      </c>
      <c r="X771" s="93">
        <v>949</v>
      </c>
      <c r="Y771">
        <f t="shared" si="34"/>
        <v>100</v>
      </c>
      <c r="Z771" t="b">
        <f>IF(N771/G771&gt;=Auswahlhilfe!$C$8,TRUE,FALSE)</f>
        <v>1</v>
      </c>
      <c r="AA771" t="b">
        <f>IF(K771&gt;Auswahlhilfe!$C$7,TRUE,FALSE)</f>
        <v>1</v>
      </c>
      <c r="AB771" t="b">
        <f>IF(Auswahlhilfe!$C$17=F771,TRUE,FALSE)</f>
        <v>0</v>
      </c>
      <c r="AC771" t="b">
        <f>IFERROR(IF(FIND("P2",PGOptionList!D771)&gt;0,TRUE),FALSE)</f>
        <v>1</v>
      </c>
      <c r="AD771" t="b">
        <f>IFERROR(IF(FIND("P1",PGOptionList!D771)&gt;0,TRUE),FALSE)</f>
        <v>0</v>
      </c>
      <c r="AE771" t="b">
        <f>IFERROR(IF(FIND("P0",PGOptionList!D771)&gt;0,TRUE),FALSE)</f>
        <v>0</v>
      </c>
      <c r="AF771" t="b">
        <f>IF(AND(Z771,AA771,AB771,AC771,IF(C771=Auswahlhilfe!$L$7,TRUE,FALSE)),D771,FALSE)</f>
        <v>0</v>
      </c>
      <c r="AG771" t="b">
        <f>IF(AND(Z771,AA771,AB771,AD771,IF(C771=Auswahlhilfe!$L$17,TRUE,FALSE)),D771,FALSE)</f>
        <v>0</v>
      </c>
      <c r="AH771" t="b">
        <f>IF(AND(Z771,AA771,AB771,AE771,IF(C771=Auswahlhilfe!$L$17,TRUE,FALSE)),D771,FALSE)</f>
        <v>0</v>
      </c>
      <c r="AI771" t="s">
        <v>4817</v>
      </c>
      <c r="AJ771" s="90" t="str">
        <f t="shared" si="35"/>
        <v>mailto:info@oxni.ch?subject=Anfrage TBR-042-050-S1-P2</v>
      </c>
    </row>
    <row r="772" spans="2:36" x14ac:dyDescent="0.2">
      <c r="B772" s="78" t="str">
        <f t="shared" si="33"/>
        <v/>
      </c>
      <c r="C772" s="19" t="s">
        <v>103</v>
      </c>
      <c r="D772" s="19" t="s">
        <v>1073</v>
      </c>
      <c r="E772" s="19">
        <v>42</v>
      </c>
      <c r="F772" s="19" t="s">
        <v>58</v>
      </c>
      <c r="G772" s="19">
        <v>50</v>
      </c>
      <c r="H772" s="19">
        <v>9</v>
      </c>
      <c r="I772" s="19">
        <v>3</v>
      </c>
      <c r="J772" s="19">
        <v>92</v>
      </c>
      <c r="K772" s="19">
        <v>18</v>
      </c>
      <c r="L772" s="19">
        <v>54</v>
      </c>
      <c r="M772" s="19" t="s">
        <v>59</v>
      </c>
      <c r="N772" s="19">
        <v>5000</v>
      </c>
      <c r="O772" s="19">
        <v>10000</v>
      </c>
      <c r="P772" s="19">
        <v>780</v>
      </c>
      <c r="Q772" s="19" t="s">
        <v>57</v>
      </c>
      <c r="R772" s="19">
        <v>390</v>
      </c>
      <c r="S772" s="19">
        <v>20000</v>
      </c>
      <c r="T772" s="19">
        <v>0.09</v>
      </c>
      <c r="U772" s="19">
        <v>0.9</v>
      </c>
      <c r="V772" s="19">
        <v>0.24</v>
      </c>
      <c r="W772" s="19">
        <v>61</v>
      </c>
      <c r="X772" s="93">
        <v>949</v>
      </c>
      <c r="Y772">
        <f t="shared" si="34"/>
        <v>100</v>
      </c>
      <c r="Z772" t="b">
        <f>IF(N772/G772&gt;=Auswahlhilfe!$C$8,TRUE,FALSE)</f>
        <v>1</v>
      </c>
      <c r="AA772" t="b">
        <f>IF(K772&gt;Auswahlhilfe!$C$7,TRUE,FALSE)</f>
        <v>1</v>
      </c>
      <c r="AB772" t="b">
        <f>IF(Auswahlhilfe!$C$17=F772,TRUE,FALSE)</f>
        <v>1</v>
      </c>
      <c r="AC772" t="b">
        <f>IFERROR(IF(FIND("P2",PGOptionList!D772)&gt;0,TRUE),FALSE)</f>
        <v>1</v>
      </c>
      <c r="AD772" t="b">
        <f>IFERROR(IF(FIND("P1",PGOptionList!D772)&gt;0,TRUE),FALSE)</f>
        <v>0</v>
      </c>
      <c r="AE772" t="b">
        <f>IFERROR(IF(FIND("P0",PGOptionList!D772)&gt;0,TRUE),FALSE)</f>
        <v>0</v>
      </c>
      <c r="AF772" t="b">
        <f>IF(AND(Z772,AA772,AB772,AC772,IF(C772=Auswahlhilfe!$L$7,TRUE,FALSE)),D772,FALSE)</f>
        <v>0</v>
      </c>
      <c r="AG772" t="b">
        <f>IF(AND(Z772,AA772,AB772,AD772,IF(C772=Auswahlhilfe!$L$17,TRUE,FALSE)),D772,FALSE)</f>
        <v>0</v>
      </c>
      <c r="AH772" t="b">
        <f>IF(AND(Z772,AA772,AB772,AE772,IF(C772=Auswahlhilfe!$L$17,TRUE,FALSE)),D772,FALSE)</f>
        <v>0</v>
      </c>
      <c r="AI772" t="s">
        <v>4818</v>
      </c>
      <c r="AJ772" s="90" t="str">
        <f t="shared" si="35"/>
        <v>https://shop.oxni.ch/de/shop/motoren/planetengetriebe/tbr-042-050-s2-p2</v>
      </c>
    </row>
    <row r="773" spans="2:36" x14ac:dyDescent="0.2">
      <c r="B773" s="78" t="str">
        <f t="shared" si="33"/>
        <v/>
      </c>
      <c r="C773" s="19" t="s">
        <v>103</v>
      </c>
      <c r="D773" s="19" t="s">
        <v>1074</v>
      </c>
      <c r="E773" s="19">
        <v>42</v>
      </c>
      <c r="F773" s="19" t="s">
        <v>55</v>
      </c>
      <c r="G773" s="19">
        <v>40</v>
      </c>
      <c r="H773" s="19">
        <v>7</v>
      </c>
      <c r="I773" s="19">
        <v>3</v>
      </c>
      <c r="J773" s="19">
        <v>92</v>
      </c>
      <c r="K773" s="19">
        <v>17</v>
      </c>
      <c r="L773" s="19">
        <v>51</v>
      </c>
      <c r="M773" s="19" t="s">
        <v>61</v>
      </c>
      <c r="N773" s="19">
        <v>5000</v>
      </c>
      <c r="O773" s="19">
        <v>10000</v>
      </c>
      <c r="P773" s="19">
        <v>780</v>
      </c>
      <c r="Q773" s="19" t="s">
        <v>57</v>
      </c>
      <c r="R773" s="19">
        <v>390</v>
      </c>
      <c r="S773" s="19">
        <v>20000</v>
      </c>
      <c r="T773" s="19">
        <v>0.09</v>
      </c>
      <c r="U773" s="19">
        <v>0.9</v>
      </c>
      <c r="V773" s="19">
        <v>0.24</v>
      </c>
      <c r="W773" s="19">
        <v>61</v>
      </c>
      <c r="X773" s="93">
        <v>1044</v>
      </c>
      <c r="Y773">
        <f t="shared" si="34"/>
        <v>125</v>
      </c>
      <c r="Z773" t="b">
        <f>IF(N773/G773&gt;=Auswahlhilfe!$C$8,TRUE,FALSE)</f>
        <v>1</v>
      </c>
      <c r="AA773" t="b">
        <f>IF(K773&gt;Auswahlhilfe!$C$7,TRUE,FALSE)</f>
        <v>1</v>
      </c>
      <c r="AB773" t="b">
        <f>IF(Auswahlhilfe!$C$17=F773,TRUE,FALSE)</f>
        <v>0</v>
      </c>
      <c r="AC773" t="b">
        <f>IFERROR(IF(FIND("P2",PGOptionList!D773)&gt;0,TRUE),FALSE)</f>
        <v>0</v>
      </c>
      <c r="AD773" t="b">
        <f>IFERROR(IF(FIND("P1",PGOptionList!D773)&gt;0,TRUE),FALSE)</f>
        <v>1</v>
      </c>
      <c r="AE773" t="b">
        <f>IFERROR(IF(FIND("P0",PGOptionList!D773)&gt;0,TRUE),FALSE)</f>
        <v>0</v>
      </c>
      <c r="AF773" t="b">
        <f>IF(AND(Z773,AA773,AB773,AC773,IF(C773=Auswahlhilfe!$L$7,TRUE,FALSE)),D773,FALSE)</f>
        <v>0</v>
      </c>
      <c r="AG773" t="b">
        <f>IF(AND(Z773,AA773,AB773,AD773,IF(C773=Auswahlhilfe!$L$17,TRUE,FALSE)),D773,FALSE)</f>
        <v>0</v>
      </c>
      <c r="AH773" t="b">
        <f>IF(AND(Z773,AA773,AB773,AE773,IF(C773=Auswahlhilfe!$L$17,TRUE,FALSE)),D773,FALSE)</f>
        <v>0</v>
      </c>
      <c r="AI773" t="s">
        <v>4817</v>
      </c>
      <c r="AJ773" s="90" t="str">
        <f t="shared" si="35"/>
        <v>mailto:info@oxni.ch?subject=Anfrage TBR-042-040-S1-P1</v>
      </c>
    </row>
    <row r="774" spans="2:36" x14ac:dyDescent="0.2">
      <c r="B774" s="78" t="str">
        <f t="shared" si="33"/>
        <v/>
      </c>
      <c r="C774" s="19" t="s">
        <v>103</v>
      </c>
      <c r="D774" s="19" t="s">
        <v>1075</v>
      </c>
      <c r="E774" s="19">
        <v>42</v>
      </c>
      <c r="F774" s="19" t="s">
        <v>58</v>
      </c>
      <c r="G774" s="19">
        <v>40</v>
      </c>
      <c r="H774" s="19">
        <v>7</v>
      </c>
      <c r="I774" s="19">
        <v>3</v>
      </c>
      <c r="J774" s="19">
        <v>92</v>
      </c>
      <c r="K774" s="19">
        <v>17</v>
      </c>
      <c r="L774" s="19">
        <v>51</v>
      </c>
      <c r="M774" s="19" t="s">
        <v>61</v>
      </c>
      <c r="N774" s="19">
        <v>5000</v>
      </c>
      <c r="O774" s="19">
        <v>10000</v>
      </c>
      <c r="P774" s="19">
        <v>780</v>
      </c>
      <c r="Q774" s="19" t="s">
        <v>57</v>
      </c>
      <c r="R774" s="19">
        <v>390</v>
      </c>
      <c r="S774" s="19">
        <v>20000</v>
      </c>
      <c r="T774" s="19">
        <v>0.09</v>
      </c>
      <c r="U774" s="19">
        <v>0.9</v>
      </c>
      <c r="V774" s="19">
        <v>0.24</v>
      </c>
      <c r="W774" s="19">
        <v>61</v>
      </c>
      <c r="X774" s="93">
        <v>1044</v>
      </c>
      <c r="Y774">
        <f t="shared" si="34"/>
        <v>125</v>
      </c>
      <c r="Z774" t="b">
        <f>IF(N774/G774&gt;=Auswahlhilfe!$C$8,TRUE,FALSE)</f>
        <v>1</v>
      </c>
      <c r="AA774" t="b">
        <f>IF(K774&gt;Auswahlhilfe!$C$7,TRUE,FALSE)</f>
        <v>1</v>
      </c>
      <c r="AB774" t="b">
        <f>IF(Auswahlhilfe!$C$17=F774,TRUE,FALSE)</f>
        <v>1</v>
      </c>
      <c r="AC774" t="b">
        <f>IFERROR(IF(FIND("P2",PGOptionList!D774)&gt;0,TRUE),FALSE)</f>
        <v>0</v>
      </c>
      <c r="AD774" t="b">
        <f>IFERROR(IF(FIND("P1",PGOptionList!D774)&gt;0,TRUE),FALSE)</f>
        <v>1</v>
      </c>
      <c r="AE774" t="b">
        <f>IFERROR(IF(FIND("P0",PGOptionList!D774)&gt;0,TRUE),FALSE)</f>
        <v>0</v>
      </c>
      <c r="AF774" t="b">
        <f>IF(AND(Z774,AA774,AB774,AC774,IF(C774=Auswahlhilfe!$L$7,TRUE,FALSE)),D774,FALSE)</f>
        <v>0</v>
      </c>
      <c r="AG774" t="b">
        <f>IF(AND(Z774,AA774,AB774,AD774,IF(C774=Auswahlhilfe!$L$17,TRUE,FALSE)),D774,FALSE)</f>
        <v>0</v>
      </c>
      <c r="AH774" t="b">
        <f>IF(AND(Z774,AA774,AB774,AE774,IF(C774=Auswahlhilfe!$L$17,TRUE,FALSE)),D774,FALSE)</f>
        <v>0</v>
      </c>
      <c r="AI774" t="s">
        <v>4818</v>
      </c>
      <c r="AJ774" s="90" t="str">
        <f t="shared" si="35"/>
        <v>https://shop.oxni.ch/de/shop/motoren/planetengetriebe/tbr-042-040-s2-p1</v>
      </c>
    </row>
    <row r="775" spans="2:36" x14ac:dyDescent="0.2">
      <c r="B775" s="78" t="str">
        <f t="shared" si="33"/>
        <v/>
      </c>
      <c r="C775" s="19" t="s">
        <v>103</v>
      </c>
      <c r="D775" s="19" t="s">
        <v>1076</v>
      </c>
      <c r="E775" s="19">
        <v>42</v>
      </c>
      <c r="F775" s="19" t="s">
        <v>55</v>
      </c>
      <c r="G775" s="19">
        <v>40</v>
      </c>
      <c r="H775" s="19">
        <v>9</v>
      </c>
      <c r="I775" s="19">
        <v>3</v>
      </c>
      <c r="J775" s="19">
        <v>92</v>
      </c>
      <c r="K775" s="19">
        <v>17</v>
      </c>
      <c r="L775" s="19">
        <v>51</v>
      </c>
      <c r="M775" s="19" t="s">
        <v>61</v>
      </c>
      <c r="N775" s="19">
        <v>5000</v>
      </c>
      <c r="O775" s="19">
        <v>10000</v>
      </c>
      <c r="P775" s="19">
        <v>780</v>
      </c>
      <c r="Q775" s="19" t="s">
        <v>57</v>
      </c>
      <c r="R775" s="19">
        <v>390</v>
      </c>
      <c r="S775" s="19">
        <v>20000</v>
      </c>
      <c r="T775" s="19">
        <v>0.09</v>
      </c>
      <c r="U775" s="19">
        <v>0.9</v>
      </c>
      <c r="V775" s="19">
        <v>0.24</v>
      </c>
      <c r="W775" s="19">
        <v>61</v>
      </c>
      <c r="X775" s="93">
        <v>949</v>
      </c>
      <c r="Y775">
        <f t="shared" si="34"/>
        <v>125</v>
      </c>
      <c r="Z775" t="b">
        <f>IF(N775/G775&gt;=Auswahlhilfe!$C$8,TRUE,FALSE)</f>
        <v>1</v>
      </c>
      <c r="AA775" t="b">
        <f>IF(K775&gt;Auswahlhilfe!$C$7,TRUE,FALSE)</f>
        <v>1</v>
      </c>
      <c r="AB775" t="b">
        <f>IF(Auswahlhilfe!$C$17=F775,TRUE,FALSE)</f>
        <v>0</v>
      </c>
      <c r="AC775" t="b">
        <f>IFERROR(IF(FIND("P2",PGOptionList!D775)&gt;0,TRUE),FALSE)</f>
        <v>1</v>
      </c>
      <c r="AD775" t="b">
        <f>IFERROR(IF(FIND("P1",PGOptionList!D775)&gt;0,TRUE),FALSE)</f>
        <v>0</v>
      </c>
      <c r="AE775" t="b">
        <f>IFERROR(IF(FIND("P0",PGOptionList!D775)&gt;0,TRUE),FALSE)</f>
        <v>0</v>
      </c>
      <c r="AF775" t="b">
        <f>IF(AND(Z775,AA775,AB775,AC775,IF(C775=Auswahlhilfe!$L$7,TRUE,FALSE)),D775,FALSE)</f>
        <v>0</v>
      </c>
      <c r="AG775" t="b">
        <f>IF(AND(Z775,AA775,AB775,AD775,IF(C775=Auswahlhilfe!$L$17,TRUE,FALSE)),D775,FALSE)</f>
        <v>0</v>
      </c>
      <c r="AH775" t="b">
        <f>IF(AND(Z775,AA775,AB775,AE775,IF(C775=Auswahlhilfe!$L$17,TRUE,FALSE)),D775,FALSE)</f>
        <v>0</v>
      </c>
      <c r="AI775" t="s">
        <v>4817</v>
      </c>
      <c r="AJ775" s="90" t="str">
        <f t="shared" si="35"/>
        <v>mailto:info@oxni.ch?subject=Anfrage TBR-042-040-S1-P2</v>
      </c>
    </row>
    <row r="776" spans="2:36" x14ac:dyDescent="0.2">
      <c r="B776" s="78" t="str">
        <f t="shared" si="33"/>
        <v/>
      </c>
      <c r="C776" s="19" t="s">
        <v>103</v>
      </c>
      <c r="D776" s="19" t="s">
        <v>1077</v>
      </c>
      <c r="E776" s="19">
        <v>42</v>
      </c>
      <c r="F776" s="19" t="s">
        <v>58</v>
      </c>
      <c r="G776" s="19">
        <v>40</v>
      </c>
      <c r="H776" s="19">
        <v>9</v>
      </c>
      <c r="I776" s="19">
        <v>3</v>
      </c>
      <c r="J776" s="19">
        <v>92</v>
      </c>
      <c r="K776" s="19">
        <v>17</v>
      </c>
      <c r="L776" s="19">
        <v>51</v>
      </c>
      <c r="M776" s="19" t="s">
        <v>61</v>
      </c>
      <c r="N776" s="19">
        <v>5000</v>
      </c>
      <c r="O776" s="19">
        <v>10000</v>
      </c>
      <c r="P776" s="19">
        <v>780</v>
      </c>
      <c r="Q776" s="19" t="s">
        <v>57</v>
      </c>
      <c r="R776" s="19">
        <v>390</v>
      </c>
      <c r="S776" s="19">
        <v>20000</v>
      </c>
      <c r="T776" s="19">
        <v>0.09</v>
      </c>
      <c r="U776" s="19">
        <v>0.9</v>
      </c>
      <c r="V776" s="19">
        <v>0.24</v>
      </c>
      <c r="W776" s="19">
        <v>61</v>
      </c>
      <c r="X776" s="93">
        <v>949</v>
      </c>
      <c r="Y776">
        <f t="shared" si="34"/>
        <v>125</v>
      </c>
      <c r="Z776" t="b">
        <f>IF(N776/G776&gt;=Auswahlhilfe!$C$8,TRUE,FALSE)</f>
        <v>1</v>
      </c>
      <c r="AA776" t="b">
        <f>IF(K776&gt;Auswahlhilfe!$C$7,TRUE,FALSE)</f>
        <v>1</v>
      </c>
      <c r="AB776" t="b">
        <f>IF(Auswahlhilfe!$C$17=F776,TRUE,FALSE)</f>
        <v>1</v>
      </c>
      <c r="AC776" t="b">
        <f>IFERROR(IF(FIND("P2",PGOptionList!D776)&gt;0,TRUE),FALSE)</f>
        <v>1</v>
      </c>
      <c r="AD776" t="b">
        <f>IFERROR(IF(FIND("P1",PGOptionList!D776)&gt;0,TRUE),FALSE)</f>
        <v>0</v>
      </c>
      <c r="AE776" t="b">
        <f>IFERROR(IF(FIND("P0",PGOptionList!D776)&gt;0,TRUE),FALSE)</f>
        <v>0</v>
      </c>
      <c r="AF776" t="b">
        <f>IF(AND(Z776,AA776,AB776,AC776,IF(C776=Auswahlhilfe!$L$7,TRUE,FALSE)),D776,FALSE)</f>
        <v>0</v>
      </c>
      <c r="AG776" t="b">
        <f>IF(AND(Z776,AA776,AB776,AD776,IF(C776=Auswahlhilfe!$L$17,TRUE,FALSE)),D776,FALSE)</f>
        <v>0</v>
      </c>
      <c r="AH776" t="b">
        <f>IF(AND(Z776,AA776,AB776,AE776,IF(C776=Auswahlhilfe!$L$17,TRUE,FALSE)),D776,FALSE)</f>
        <v>0</v>
      </c>
      <c r="AI776" t="s">
        <v>4818</v>
      </c>
      <c r="AJ776" s="90" t="str">
        <f t="shared" si="35"/>
        <v>https://shop.oxni.ch/de/shop/motoren/planetengetriebe/tbr-042-040-s2-p2</v>
      </c>
    </row>
    <row r="777" spans="2:36" x14ac:dyDescent="0.2">
      <c r="B777" s="78" t="str">
        <f t="shared" si="33"/>
        <v/>
      </c>
      <c r="C777" s="19" t="s">
        <v>103</v>
      </c>
      <c r="D777" s="19" t="s">
        <v>1078</v>
      </c>
      <c r="E777" s="19">
        <v>42</v>
      </c>
      <c r="F777" s="19" t="s">
        <v>55</v>
      </c>
      <c r="G777" s="19">
        <v>35</v>
      </c>
      <c r="H777" s="19">
        <v>7</v>
      </c>
      <c r="I777" s="19">
        <v>3</v>
      </c>
      <c r="J777" s="19">
        <v>92</v>
      </c>
      <c r="K777" s="19">
        <v>19</v>
      </c>
      <c r="L777" s="19">
        <v>57</v>
      </c>
      <c r="M777" s="19" t="s">
        <v>60</v>
      </c>
      <c r="N777" s="19">
        <v>5000</v>
      </c>
      <c r="O777" s="19">
        <v>10000</v>
      </c>
      <c r="P777" s="19">
        <v>780</v>
      </c>
      <c r="Q777" s="19" t="s">
        <v>57</v>
      </c>
      <c r="R777" s="19">
        <v>390</v>
      </c>
      <c r="S777" s="19">
        <v>20000</v>
      </c>
      <c r="T777" s="19">
        <v>0.09</v>
      </c>
      <c r="U777" s="19">
        <v>0.9</v>
      </c>
      <c r="V777" s="19">
        <v>0.24</v>
      </c>
      <c r="W777" s="19">
        <v>61</v>
      </c>
      <c r="X777" s="93">
        <v>1044</v>
      </c>
      <c r="Y777">
        <f t="shared" si="34"/>
        <v>142.85714285714286</v>
      </c>
      <c r="Z777" t="b">
        <f>IF(N777/G777&gt;=Auswahlhilfe!$C$8,TRUE,FALSE)</f>
        <v>1</v>
      </c>
      <c r="AA777" t="b">
        <f>IF(K777&gt;Auswahlhilfe!$C$7,TRUE,FALSE)</f>
        <v>1</v>
      </c>
      <c r="AB777" t="b">
        <f>IF(Auswahlhilfe!$C$17=F777,TRUE,FALSE)</f>
        <v>0</v>
      </c>
      <c r="AC777" t="b">
        <f>IFERROR(IF(FIND("P2",PGOptionList!D777)&gt;0,TRUE),FALSE)</f>
        <v>0</v>
      </c>
      <c r="AD777" t="b">
        <f>IFERROR(IF(FIND("P1",PGOptionList!D777)&gt;0,TRUE),FALSE)</f>
        <v>1</v>
      </c>
      <c r="AE777" t="b">
        <f>IFERROR(IF(FIND("P0",PGOptionList!D777)&gt;0,TRUE),FALSE)</f>
        <v>0</v>
      </c>
      <c r="AF777" t="b">
        <f>IF(AND(Z777,AA777,AB777,AC777,IF(C777=Auswahlhilfe!$L$7,TRUE,FALSE)),D777,FALSE)</f>
        <v>0</v>
      </c>
      <c r="AG777" t="b">
        <f>IF(AND(Z777,AA777,AB777,AD777,IF(C777=Auswahlhilfe!$L$17,TRUE,FALSE)),D777,FALSE)</f>
        <v>0</v>
      </c>
      <c r="AH777" t="b">
        <f>IF(AND(Z777,AA777,AB777,AE777,IF(C777=Auswahlhilfe!$L$17,TRUE,FALSE)),D777,FALSE)</f>
        <v>0</v>
      </c>
      <c r="AI777" t="s">
        <v>4817</v>
      </c>
      <c r="AJ777" s="90" t="str">
        <f t="shared" si="35"/>
        <v>mailto:info@oxni.ch?subject=Anfrage TBR-042-035-S1-P1</v>
      </c>
    </row>
    <row r="778" spans="2:36" x14ac:dyDescent="0.2">
      <c r="B778" s="78" t="str">
        <f t="shared" ref="B778:B841" si="36">IF(AF778=D778,"Economy",IF(AG778=D778,"Standard",IF(AH778=D778,"Präzision","")))</f>
        <v/>
      </c>
      <c r="C778" s="19" t="s">
        <v>103</v>
      </c>
      <c r="D778" s="19" t="s">
        <v>1079</v>
      </c>
      <c r="E778" s="19">
        <v>42</v>
      </c>
      <c r="F778" s="19" t="s">
        <v>58</v>
      </c>
      <c r="G778" s="19">
        <v>35</v>
      </c>
      <c r="H778" s="19">
        <v>7</v>
      </c>
      <c r="I778" s="19">
        <v>3</v>
      </c>
      <c r="J778" s="19">
        <v>92</v>
      </c>
      <c r="K778" s="19">
        <v>19</v>
      </c>
      <c r="L778" s="19">
        <v>57</v>
      </c>
      <c r="M778" s="19" t="s">
        <v>60</v>
      </c>
      <c r="N778" s="19">
        <v>5000</v>
      </c>
      <c r="O778" s="19">
        <v>10000</v>
      </c>
      <c r="P778" s="19">
        <v>780</v>
      </c>
      <c r="Q778" s="19" t="s">
        <v>57</v>
      </c>
      <c r="R778" s="19">
        <v>390</v>
      </c>
      <c r="S778" s="19">
        <v>20000</v>
      </c>
      <c r="T778" s="19">
        <v>0.09</v>
      </c>
      <c r="U778" s="19">
        <v>0.9</v>
      </c>
      <c r="V778" s="19">
        <v>0.24</v>
      </c>
      <c r="W778" s="19">
        <v>61</v>
      </c>
      <c r="X778" s="93">
        <v>1044</v>
      </c>
      <c r="Y778">
        <f t="shared" ref="Y778:Y841" si="37">N778/G778</f>
        <v>142.85714285714286</v>
      </c>
      <c r="Z778" t="b">
        <f>IF(N778/G778&gt;=Auswahlhilfe!$C$8,TRUE,FALSE)</f>
        <v>1</v>
      </c>
      <c r="AA778" t="b">
        <f>IF(K778&gt;Auswahlhilfe!$C$7,TRUE,FALSE)</f>
        <v>1</v>
      </c>
      <c r="AB778" t="b">
        <f>IF(Auswahlhilfe!$C$17=F778,TRUE,FALSE)</f>
        <v>1</v>
      </c>
      <c r="AC778" t="b">
        <f>IFERROR(IF(FIND("P2",PGOptionList!D778)&gt;0,TRUE),FALSE)</f>
        <v>0</v>
      </c>
      <c r="AD778" t="b">
        <f>IFERROR(IF(FIND("P1",PGOptionList!D778)&gt;0,TRUE),FALSE)</f>
        <v>1</v>
      </c>
      <c r="AE778" t="b">
        <f>IFERROR(IF(FIND("P0",PGOptionList!D778)&gt;0,TRUE),FALSE)</f>
        <v>0</v>
      </c>
      <c r="AF778" t="b">
        <f>IF(AND(Z778,AA778,AB778,AC778,IF(C778=Auswahlhilfe!$L$7,TRUE,FALSE)),D778,FALSE)</f>
        <v>0</v>
      </c>
      <c r="AG778" t="b">
        <f>IF(AND(Z778,AA778,AB778,AD778,IF(C778=Auswahlhilfe!$L$17,TRUE,FALSE)),D778,FALSE)</f>
        <v>0</v>
      </c>
      <c r="AH778" t="b">
        <f>IF(AND(Z778,AA778,AB778,AE778,IF(C778=Auswahlhilfe!$L$17,TRUE,FALSE)),D778,FALSE)</f>
        <v>0</v>
      </c>
      <c r="AI778" t="s">
        <v>4818</v>
      </c>
      <c r="AJ778" s="90" t="str">
        <f t="shared" ref="AJ778:AJ841" si="38">IF(AI778="ja",HYPERLINK(_xlfn.CONCAT("https://shop.oxni.ch/de/shop/motoren/planetengetriebe/",LOWER(D778))),_xlfn.CONCAT("mailto:info@oxni.ch?subject=Anfrage ",D778))</f>
        <v>https://shop.oxni.ch/de/shop/motoren/planetengetriebe/tbr-042-035-s2-p1</v>
      </c>
    </row>
    <row r="779" spans="2:36" x14ac:dyDescent="0.2">
      <c r="B779" s="78" t="str">
        <f t="shared" si="36"/>
        <v/>
      </c>
      <c r="C779" s="19" t="s">
        <v>103</v>
      </c>
      <c r="D779" s="19" t="s">
        <v>1080</v>
      </c>
      <c r="E779" s="19">
        <v>42</v>
      </c>
      <c r="F779" s="19" t="s">
        <v>55</v>
      </c>
      <c r="G779" s="19">
        <v>35</v>
      </c>
      <c r="H779" s="19">
        <v>9</v>
      </c>
      <c r="I779" s="19">
        <v>3</v>
      </c>
      <c r="J779" s="19">
        <v>92</v>
      </c>
      <c r="K779" s="19">
        <v>19</v>
      </c>
      <c r="L779" s="19">
        <v>57</v>
      </c>
      <c r="M779" s="19" t="s">
        <v>60</v>
      </c>
      <c r="N779" s="19">
        <v>5000</v>
      </c>
      <c r="O779" s="19">
        <v>10000</v>
      </c>
      <c r="P779" s="19">
        <v>780</v>
      </c>
      <c r="Q779" s="19" t="s">
        <v>57</v>
      </c>
      <c r="R779" s="19">
        <v>390</v>
      </c>
      <c r="S779" s="19">
        <v>20000</v>
      </c>
      <c r="T779" s="19">
        <v>0.09</v>
      </c>
      <c r="U779" s="19">
        <v>0.9</v>
      </c>
      <c r="V779" s="19">
        <v>0.24</v>
      </c>
      <c r="W779" s="19">
        <v>61</v>
      </c>
      <c r="X779" s="93">
        <v>949</v>
      </c>
      <c r="Y779">
        <f t="shared" si="37"/>
        <v>142.85714285714286</v>
      </c>
      <c r="Z779" t="b">
        <f>IF(N779/G779&gt;=Auswahlhilfe!$C$8,TRUE,FALSE)</f>
        <v>1</v>
      </c>
      <c r="AA779" t="b">
        <f>IF(K779&gt;Auswahlhilfe!$C$7,TRUE,FALSE)</f>
        <v>1</v>
      </c>
      <c r="AB779" t="b">
        <f>IF(Auswahlhilfe!$C$17=F779,TRUE,FALSE)</f>
        <v>0</v>
      </c>
      <c r="AC779" t="b">
        <f>IFERROR(IF(FIND("P2",PGOptionList!D779)&gt;0,TRUE),FALSE)</f>
        <v>1</v>
      </c>
      <c r="AD779" t="b">
        <f>IFERROR(IF(FIND("P1",PGOptionList!D779)&gt;0,TRUE),FALSE)</f>
        <v>0</v>
      </c>
      <c r="AE779" t="b">
        <f>IFERROR(IF(FIND("P0",PGOptionList!D779)&gt;0,TRUE),FALSE)</f>
        <v>0</v>
      </c>
      <c r="AF779" t="b">
        <f>IF(AND(Z779,AA779,AB779,AC779,IF(C779=Auswahlhilfe!$L$7,TRUE,FALSE)),D779,FALSE)</f>
        <v>0</v>
      </c>
      <c r="AG779" t="b">
        <f>IF(AND(Z779,AA779,AB779,AD779,IF(C779=Auswahlhilfe!$L$17,TRUE,FALSE)),D779,FALSE)</f>
        <v>0</v>
      </c>
      <c r="AH779" t="b">
        <f>IF(AND(Z779,AA779,AB779,AE779,IF(C779=Auswahlhilfe!$L$17,TRUE,FALSE)),D779,FALSE)</f>
        <v>0</v>
      </c>
      <c r="AI779" t="s">
        <v>4817</v>
      </c>
      <c r="AJ779" s="90" t="str">
        <f t="shared" si="38"/>
        <v>mailto:info@oxni.ch?subject=Anfrage TBR-042-035-S1-P2</v>
      </c>
    </row>
    <row r="780" spans="2:36" x14ac:dyDescent="0.2">
      <c r="B780" s="78" t="str">
        <f t="shared" si="36"/>
        <v/>
      </c>
      <c r="C780" s="19" t="s">
        <v>103</v>
      </c>
      <c r="D780" s="19" t="s">
        <v>1081</v>
      </c>
      <c r="E780" s="19">
        <v>42</v>
      </c>
      <c r="F780" s="19" t="s">
        <v>58</v>
      </c>
      <c r="G780" s="19">
        <v>35</v>
      </c>
      <c r="H780" s="19">
        <v>9</v>
      </c>
      <c r="I780" s="19">
        <v>3</v>
      </c>
      <c r="J780" s="19">
        <v>92</v>
      </c>
      <c r="K780" s="19">
        <v>19</v>
      </c>
      <c r="L780" s="19">
        <v>57</v>
      </c>
      <c r="M780" s="19" t="s">
        <v>60</v>
      </c>
      <c r="N780" s="19">
        <v>5000</v>
      </c>
      <c r="O780" s="19">
        <v>10000</v>
      </c>
      <c r="P780" s="19">
        <v>780</v>
      </c>
      <c r="Q780" s="19" t="s">
        <v>57</v>
      </c>
      <c r="R780" s="19">
        <v>390</v>
      </c>
      <c r="S780" s="19">
        <v>20000</v>
      </c>
      <c r="T780" s="19">
        <v>0.09</v>
      </c>
      <c r="U780" s="19">
        <v>0.9</v>
      </c>
      <c r="V780" s="19">
        <v>0.24</v>
      </c>
      <c r="W780" s="19">
        <v>61</v>
      </c>
      <c r="X780" s="93">
        <v>949</v>
      </c>
      <c r="Y780">
        <f t="shared" si="37"/>
        <v>142.85714285714286</v>
      </c>
      <c r="Z780" t="b">
        <f>IF(N780/G780&gt;=Auswahlhilfe!$C$8,TRUE,FALSE)</f>
        <v>1</v>
      </c>
      <c r="AA780" t="b">
        <f>IF(K780&gt;Auswahlhilfe!$C$7,TRUE,FALSE)</f>
        <v>1</v>
      </c>
      <c r="AB780" t="b">
        <f>IF(Auswahlhilfe!$C$17=F780,TRUE,FALSE)</f>
        <v>1</v>
      </c>
      <c r="AC780" t="b">
        <f>IFERROR(IF(FIND("P2",PGOptionList!D780)&gt;0,TRUE),FALSE)</f>
        <v>1</v>
      </c>
      <c r="AD780" t="b">
        <f>IFERROR(IF(FIND("P1",PGOptionList!D780)&gt;0,TRUE),FALSE)</f>
        <v>0</v>
      </c>
      <c r="AE780" t="b">
        <f>IFERROR(IF(FIND("P0",PGOptionList!D780)&gt;0,TRUE),FALSE)</f>
        <v>0</v>
      </c>
      <c r="AF780" t="b">
        <f>IF(AND(Z780,AA780,AB780,AC780,IF(C780=Auswahlhilfe!$L$7,TRUE,FALSE)),D780,FALSE)</f>
        <v>0</v>
      </c>
      <c r="AG780" t="b">
        <f>IF(AND(Z780,AA780,AB780,AD780,IF(C780=Auswahlhilfe!$L$17,TRUE,FALSE)),D780,FALSE)</f>
        <v>0</v>
      </c>
      <c r="AH780" t="b">
        <f>IF(AND(Z780,AA780,AB780,AE780,IF(C780=Auswahlhilfe!$L$17,TRUE,FALSE)),D780,FALSE)</f>
        <v>0</v>
      </c>
      <c r="AI780" t="s">
        <v>4818</v>
      </c>
      <c r="AJ780" s="90" t="str">
        <f t="shared" si="38"/>
        <v>https://shop.oxni.ch/de/shop/motoren/planetengetriebe/tbr-042-035-s2-p2</v>
      </c>
    </row>
    <row r="781" spans="2:36" x14ac:dyDescent="0.2">
      <c r="B781" s="78" t="str">
        <f t="shared" si="36"/>
        <v/>
      </c>
      <c r="C781" s="19" t="s">
        <v>103</v>
      </c>
      <c r="D781" s="19" t="s">
        <v>1082</v>
      </c>
      <c r="E781" s="19">
        <v>42</v>
      </c>
      <c r="F781" s="19" t="s">
        <v>55</v>
      </c>
      <c r="G781" s="19">
        <v>30</v>
      </c>
      <c r="H781" s="19">
        <v>7</v>
      </c>
      <c r="I781" s="19">
        <v>3</v>
      </c>
      <c r="J781" s="19">
        <v>92</v>
      </c>
      <c r="K781" s="19">
        <v>18</v>
      </c>
      <c r="L781" s="19">
        <v>54</v>
      </c>
      <c r="M781" s="19" t="s">
        <v>59</v>
      </c>
      <c r="N781" s="19">
        <v>5000</v>
      </c>
      <c r="O781" s="19">
        <v>10000</v>
      </c>
      <c r="P781" s="19">
        <v>780</v>
      </c>
      <c r="Q781" s="19" t="s">
        <v>57</v>
      </c>
      <c r="R781" s="19">
        <v>390</v>
      </c>
      <c r="S781" s="19">
        <v>20000</v>
      </c>
      <c r="T781" s="19">
        <v>0.09</v>
      </c>
      <c r="U781" s="19">
        <v>0.9</v>
      </c>
      <c r="V781" s="19">
        <v>0.24</v>
      </c>
      <c r="W781" s="19">
        <v>61</v>
      </c>
      <c r="X781" s="93">
        <v>1044</v>
      </c>
      <c r="Y781">
        <f t="shared" si="37"/>
        <v>166.66666666666666</v>
      </c>
      <c r="Z781" t="b">
        <f>IF(N781/G781&gt;=Auswahlhilfe!$C$8,TRUE,FALSE)</f>
        <v>1</v>
      </c>
      <c r="AA781" t="b">
        <f>IF(K781&gt;Auswahlhilfe!$C$7,TRUE,FALSE)</f>
        <v>1</v>
      </c>
      <c r="AB781" t="b">
        <f>IF(Auswahlhilfe!$C$17=F781,TRUE,FALSE)</f>
        <v>0</v>
      </c>
      <c r="AC781" t="b">
        <f>IFERROR(IF(FIND("P2",PGOptionList!D781)&gt;0,TRUE),FALSE)</f>
        <v>0</v>
      </c>
      <c r="AD781" t="b">
        <f>IFERROR(IF(FIND("P1",PGOptionList!D781)&gt;0,TRUE),FALSE)</f>
        <v>1</v>
      </c>
      <c r="AE781" t="b">
        <f>IFERROR(IF(FIND("P0",PGOptionList!D781)&gt;0,TRUE),FALSE)</f>
        <v>0</v>
      </c>
      <c r="AF781" t="b">
        <f>IF(AND(Z781,AA781,AB781,AC781,IF(C781=Auswahlhilfe!$L$7,TRUE,FALSE)),D781,FALSE)</f>
        <v>0</v>
      </c>
      <c r="AG781" t="b">
        <f>IF(AND(Z781,AA781,AB781,AD781,IF(C781=Auswahlhilfe!$L$17,TRUE,FALSE)),D781,FALSE)</f>
        <v>0</v>
      </c>
      <c r="AH781" t="b">
        <f>IF(AND(Z781,AA781,AB781,AE781,IF(C781=Auswahlhilfe!$L$17,TRUE,FALSE)),D781,FALSE)</f>
        <v>0</v>
      </c>
      <c r="AI781" t="s">
        <v>4817</v>
      </c>
      <c r="AJ781" s="90" t="str">
        <f t="shared" si="38"/>
        <v>mailto:info@oxni.ch?subject=Anfrage TBR-042-030-S1-P1</v>
      </c>
    </row>
    <row r="782" spans="2:36" x14ac:dyDescent="0.2">
      <c r="B782" s="78" t="str">
        <f t="shared" si="36"/>
        <v/>
      </c>
      <c r="C782" s="19" t="s">
        <v>103</v>
      </c>
      <c r="D782" s="19" t="s">
        <v>1083</v>
      </c>
      <c r="E782" s="19">
        <v>42</v>
      </c>
      <c r="F782" s="19" t="s">
        <v>58</v>
      </c>
      <c r="G782" s="19">
        <v>30</v>
      </c>
      <c r="H782" s="19">
        <v>7</v>
      </c>
      <c r="I782" s="19">
        <v>3</v>
      </c>
      <c r="J782" s="19">
        <v>92</v>
      </c>
      <c r="K782" s="19">
        <v>18</v>
      </c>
      <c r="L782" s="19">
        <v>54</v>
      </c>
      <c r="M782" s="19" t="s">
        <v>59</v>
      </c>
      <c r="N782" s="19">
        <v>5000</v>
      </c>
      <c r="O782" s="19">
        <v>10000</v>
      </c>
      <c r="P782" s="19">
        <v>780</v>
      </c>
      <c r="Q782" s="19" t="s">
        <v>57</v>
      </c>
      <c r="R782" s="19">
        <v>390</v>
      </c>
      <c r="S782" s="19">
        <v>20000</v>
      </c>
      <c r="T782" s="19">
        <v>0.09</v>
      </c>
      <c r="U782" s="19">
        <v>0.9</v>
      </c>
      <c r="V782" s="19">
        <v>0.24</v>
      </c>
      <c r="W782" s="19">
        <v>61</v>
      </c>
      <c r="X782" s="93">
        <v>1044</v>
      </c>
      <c r="Y782">
        <f t="shared" si="37"/>
        <v>166.66666666666666</v>
      </c>
      <c r="Z782" t="b">
        <f>IF(N782/G782&gt;=Auswahlhilfe!$C$8,TRUE,FALSE)</f>
        <v>1</v>
      </c>
      <c r="AA782" t="b">
        <f>IF(K782&gt;Auswahlhilfe!$C$7,TRUE,FALSE)</f>
        <v>1</v>
      </c>
      <c r="AB782" t="b">
        <f>IF(Auswahlhilfe!$C$17=F782,TRUE,FALSE)</f>
        <v>1</v>
      </c>
      <c r="AC782" t="b">
        <f>IFERROR(IF(FIND("P2",PGOptionList!D782)&gt;0,TRUE),FALSE)</f>
        <v>0</v>
      </c>
      <c r="AD782" t="b">
        <f>IFERROR(IF(FIND("P1",PGOptionList!D782)&gt;0,TRUE),FALSE)</f>
        <v>1</v>
      </c>
      <c r="AE782" t="b">
        <f>IFERROR(IF(FIND("P0",PGOptionList!D782)&gt;0,TRUE),FALSE)</f>
        <v>0</v>
      </c>
      <c r="AF782" t="b">
        <f>IF(AND(Z782,AA782,AB782,AC782,IF(C782=Auswahlhilfe!$L$7,TRUE,FALSE)),D782,FALSE)</f>
        <v>0</v>
      </c>
      <c r="AG782" t="b">
        <f>IF(AND(Z782,AA782,AB782,AD782,IF(C782=Auswahlhilfe!$L$17,TRUE,FALSE)),D782,FALSE)</f>
        <v>0</v>
      </c>
      <c r="AH782" t="b">
        <f>IF(AND(Z782,AA782,AB782,AE782,IF(C782=Auswahlhilfe!$L$17,TRUE,FALSE)),D782,FALSE)</f>
        <v>0</v>
      </c>
      <c r="AI782" t="s">
        <v>4818</v>
      </c>
      <c r="AJ782" s="90" t="str">
        <f t="shared" si="38"/>
        <v>https://shop.oxni.ch/de/shop/motoren/planetengetriebe/tbr-042-030-s2-p1</v>
      </c>
    </row>
    <row r="783" spans="2:36" x14ac:dyDescent="0.2">
      <c r="B783" s="78" t="str">
        <f t="shared" si="36"/>
        <v/>
      </c>
      <c r="C783" s="19" t="s">
        <v>103</v>
      </c>
      <c r="D783" s="19" t="s">
        <v>1084</v>
      </c>
      <c r="E783" s="19">
        <v>42</v>
      </c>
      <c r="F783" s="19" t="s">
        <v>55</v>
      </c>
      <c r="G783" s="19">
        <v>30</v>
      </c>
      <c r="H783" s="19">
        <v>9</v>
      </c>
      <c r="I783" s="19">
        <v>3</v>
      </c>
      <c r="J783" s="19">
        <v>92</v>
      </c>
      <c r="K783" s="19">
        <v>18</v>
      </c>
      <c r="L783" s="19">
        <v>54</v>
      </c>
      <c r="M783" s="19" t="s">
        <v>59</v>
      </c>
      <c r="N783" s="19">
        <v>5000</v>
      </c>
      <c r="O783" s="19">
        <v>10000</v>
      </c>
      <c r="P783" s="19">
        <v>780</v>
      </c>
      <c r="Q783" s="19" t="s">
        <v>57</v>
      </c>
      <c r="R783" s="19">
        <v>390</v>
      </c>
      <c r="S783" s="19">
        <v>20000</v>
      </c>
      <c r="T783" s="19">
        <v>0.09</v>
      </c>
      <c r="U783" s="19">
        <v>0.9</v>
      </c>
      <c r="V783" s="19">
        <v>0.24</v>
      </c>
      <c r="W783" s="19">
        <v>61</v>
      </c>
      <c r="X783" s="93">
        <v>949</v>
      </c>
      <c r="Y783">
        <f t="shared" si="37"/>
        <v>166.66666666666666</v>
      </c>
      <c r="Z783" t="b">
        <f>IF(N783/G783&gt;=Auswahlhilfe!$C$8,TRUE,FALSE)</f>
        <v>1</v>
      </c>
      <c r="AA783" t="b">
        <f>IF(K783&gt;Auswahlhilfe!$C$7,TRUE,FALSE)</f>
        <v>1</v>
      </c>
      <c r="AB783" t="b">
        <f>IF(Auswahlhilfe!$C$17=F783,TRUE,FALSE)</f>
        <v>0</v>
      </c>
      <c r="AC783" t="b">
        <f>IFERROR(IF(FIND("P2",PGOptionList!D783)&gt;0,TRUE),FALSE)</f>
        <v>1</v>
      </c>
      <c r="AD783" t="b">
        <f>IFERROR(IF(FIND("P1",PGOptionList!D783)&gt;0,TRUE),FALSE)</f>
        <v>0</v>
      </c>
      <c r="AE783" t="b">
        <f>IFERROR(IF(FIND("P0",PGOptionList!D783)&gt;0,TRUE),FALSE)</f>
        <v>0</v>
      </c>
      <c r="AF783" t="b">
        <f>IF(AND(Z783,AA783,AB783,AC783,IF(C783=Auswahlhilfe!$L$7,TRUE,FALSE)),D783,FALSE)</f>
        <v>0</v>
      </c>
      <c r="AG783" t="b">
        <f>IF(AND(Z783,AA783,AB783,AD783,IF(C783=Auswahlhilfe!$L$17,TRUE,FALSE)),D783,FALSE)</f>
        <v>0</v>
      </c>
      <c r="AH783" t="b">
        <f>IF(AND(Z783,AA783,AB783,AE783,IF(C783=Auswahlhilfe!$L$17,TRUE,FALSE)),D783,FALSE)</f>
        <v>0</v>
      </c>
      <c r="AI783" t="s">
        <v>4817</v>
      </c>
      <c r="AJ783" s="90" t="str">
        <f t="shared" si="38"/>
        <v>mailto:info@oxni.ch?subject=Anfrage TBR-042-030-S1-P2</v>
      </c>
    </row>
    <row r="784" spans="2:36" x14ac:dyDescent="0.2">
      <c r="B784" s="78" t="str">
        <f t="shared" si="36"/>
        <v/>
      </c>
      <c r="C784" s="19" t="s">
        <v>103</v>
      </c>
      <c r="D784" s="19" t="s">
        <v>1085</v>
      </c>
      <c r="E784" s="19">
        <v>42</v>
      </c>
      <c r="F784" s="19" t="s">
        <v>58</v>
      </c>
      <c r="G784" s="19">
        <v>30</v>
      </c>
      <c r="H784" s="19">
        <v>9</v>
      </c>
      <c r="I784" s="19">
        <v>3</v>
      </c>
      <c r="J784" s="19">
        <v>92</v>
      </c>
      <c r="K784" s="19">
        <v>18</v>
      </c>
      <c r="L784" s="19">
        <v>54</v>
      </c>
      <c r="M784" s="19" t="s">
        <v>59</v>
      </c>
      <c r="N784" s="19">
        <v>5000</v>
      </c>
      <c r="O784" s="19">
        <v>10000</v>
      </c>
      <c r="P784" s="19">
        <v>780</v>
      </c>
      <c r="Q784" s="19" t="s">
        <v>57</v>
      </c>
      <c r="R784" s="19">
        <v>390</v>
      </c>
      <c r="S784" s="19">
        <v>20000</v>
      </c>
      <c r="T784" s="19">
        <v>0.09</v>
      </c>
      <c r="U784" s="19">
        <v>0.9</v>
      </c>
      <c r="V784" s="19">
        <v>0.24</v>
      </c>
      <c r="W784" s="19">
        <v>61</v>
      </c>
      <c r="X784" s="93">
        <v>949</v>
      </c>
      <c r="Y784">
        <f t="shared" si="37"/>
        <v>166.66666666666666</v>
      </c>
      <c r="Z784" t="b">
        <f>IF(N784/G784&gt;=Auswahlhilfe!$C$8,TRUE,FALSE)</f>
        <v>1</v>
      </c>
      <c r="AA784" t="b">
        <f>IF(K784&gt;Auswahlhilfe!$C$7,TRUE,FALSE)</f>
        <v>1</v>
      </c>
      <c r="AB784" t="b">
        <f>IF(Auswahlhilfe!$C$17=F784,TRUE,FALSE)</f>
        <v>1</v>
      </c>
      <c r="AC784" t="b">
        <f>IFERROR(IF(FIND("P2",PGOptionList!D784)&gt;0,TRUE),FALSE)</f>
        <v>1</v>
      </c>
      <c r="AD784" t="b">
        <f>IFERROR(IF(FIND("P1",PGOptionList!D784)&gt;0,TRUE),FALSE)</f>
        <v>0</v>
      </c>
      <c r="AE784" t="b">
        <f>IFERROR(IF(FIND("P0",PGOptionList!D784)&gt;0,TRUE),FALSE)</f>
        <v>0</v>
      </c>
      <c r="AF784" t="b">
        <f>IF(AND(Z784,AA784,AB784,AC784,IF(C784=Auswahlhilfe!$L$7,TRUE,FALSE)),D784,FALSE)</f>
        <v>0</v>
      </c>
      <c r="AG784" t="b">
        <f>IF(AND(Z784,AA784,AB784,AD784,IF(C784=Auswahlhilfe!$L$17,TRUE,FALSE)),D784,FALSE)</f>
        <v>0</v>
      </c>
      <c r="AH784" t="b">
        <f>IF(AND(Z784,AA784,AB784,AE784,IF(C784=Auswahlhilfe!$L$17,TRUE,FALSE)),D784,FALSE)</f>
        <v>0</v>
      </c>
      <c r="AI784" t="s">
        <v>4818</v>
      </c>
      <c r="AJ784" s="90" t="str">
        <f t="shared" si="38"/>
        <v>https://shop.oxni.ch/de/shop/motoren/planetengetriebe/tbr-042-030-s2-p2</v>
      </c>
    </row>
    <row r="785" spans="2:36" x14ac:dyDescent="0.2">
      <c r="B785" s="78" t="str">
        <f t="shared" si="36"/>
        <v/>
      </c>
      <c r="C785" s="19" t="s">
        <v>103</v>
      </c>
      <c r="D785" s="19" t="s">
        <v>1086</v>
      </c>
      <c r="E785" s="19">
        <v>42</v>
      </c>
      <c r="F785" s="19" t="s">
        <v>55</v>
      </c>
      <c r="G785" s="19">
        <v>25</v>
      </c>
      <c r="H785" s="19">
        <v>7</v>
      </c>
      <c r="I785" s="19">
        <v>3</v>
      </c>
      <c r="J785" s="19">
        <v>92</v>
      </c>
      <c r="K785" s="19">
        <v>18</v>
      </c>
      <c r="L785" s="19">
        <v>54</v>
      </c>
      <c r="M785" s="19" t="s">
        <v>59</v>
      </c>
      <c r="N785" s="19">
        <v>5000</v>
      </c>
      <c r="O785" s="19">
        <v>10000</v>
      </c>
      <c r="P785" s="19">
        <v>780</v>
      </c>
      <c r="Q785" s="19" t="s">
        <v>57</v>
      </c>
      <c r="R785" s="19">
        <v>390</v>
      </c>
      <c r="S785" s="19">
        <v>20000</v>
      </c>
      <c r="T785" s="19">
        <v>0.09</v>
      </c>
      <c r="U785" s="19">
        <v>0.9</v>
      </c>
      <c r="V785" s="19">
        <v>0.24</v>
      </c>
      <c r="W785" s="19">
        <v>61</v>
      </c>
      <c r="X785" s="93">
        <v>1044</v>
      </c>
      <c r="Y785">
        <f t="shared" si="37"/>
        <v>200</v>
      </c>
      <c r="Z785" t="b">
        <f>IF(N785/G785&gt;=Auswahlhilfe!$C$8,TRUE,FALSE)</f>
        <v>1</v>
      </c>
      <c r="AA785" t="b">
        <f>IF(K785&gt;Auswahlhilfe!$C$7,TRUE,FALSE)</f>
        <v>1</v>
      </c>
      <c r="AB785" t="b">
        <f>IF(Auswahlhilfe!$C$17=F785,TRUE,FALSE)</f>
        <v>0</v>
      </c>
      <c r="AC785" t="b">
        <f>IFERROR(IF(FIND("P2",PGOptionList!D785)&gt;0,TRUE),FALSE)</f>
        <v>0</v>
      </c>
      <c r="AD785" t="b">
        <f>IFERROR(IF(FIND("P1",PGOptionList!D785)&gt;0,TRUE),FALSE)</f>
        <v>1</v>
      </c>
      <c r="AE785" t="b">
        <f>IFERROR(IF(FIND("P0",PGOptionList!D785)&gt;0,TRUE),FALSE)</f>
        <v>0</v>
      </c>
      <c r="AF785" t="b">
        <f>IF(AND(Z785,AA785,AB785,AC785,IF(C785=Auswahlhilfe!$L$7,TRUE,FALSE)),D785,FALSE)</f>
        <v>0</v>
      </c>
      <c r="AG785" t="b">
        <f>IF(AND(Z785,AA785,AB785,AD785,IF(C785=Auswahlhilfe!$L$17,TRUE,FALSE)),D785,FALSE)</f>
        <v>0</v>
      </c>
      <c r="AH785" t="b">
        <f>IF(AND(Z785,AA785,AB785,AE785,IF(C785=Auswahlhilfe!$L$17,TRUE,FALSE)),D785,FALSE)</f>
        <v>0</v>
      </c>
      <c r="AI785" t="s">
        <v>4817</v>
      </c>
      <c r="AJ785" s="90" t="str">
        <f t="shared" si="38"/>
        <v>mailto:info@oxni.ch?subject=Anfrage TBR-042-025-S1-P1</v>
      </c>
    </row>
    <row r="786" spans="2:36" x14ac:dyDescent="0.2">
      <c r="B786" s="78" t="str">
        <f t="shared" si="36"/>
        <v/>
      </c>
      <c r="C786" s="19" t="s">
        <v>103</v>
      </c>
      <c r="D786" s="19" t="s">
        <v>1087</v>
      </c>
      <c r="E786" s="19">
        <v>42</v>
      </c>
      <c r="F786" s="19" t="s">
        <v>58</v>
      </c>
      <c r="G786" s="19">
        <v>25</v>
      </c>
      <c r="H786" s="19">
        <v>7</v>
      </c>
      <c r="I786" s="19">
        <v>3</v>
      </c>
      <c r="J786" s="19">
        <v>92</v>
      </c>
      <c r="K786" s="19">
        <v>18</v>
      </c>
      <c r="L786" s="19">
        <v>54</v>
      </c>
      <c r="M786" s="19" t="s">
        <v>59</v>
      </c>
      <c r="N786" s="19">
        <v>5000</v>
      </c>
      <c r="O786" s="19">
        <v>10000</v>
      </c>
      <c r="P786" s="19">
        <v>780</v>
      </c>
      <c r="Q786" s="19" t="s">
        <v>57</v>
      </c>
      <c r="R786" s="19">
        <v>390</v>
      </c>
      <c r="S786" s="19">
        <v>20000</v>
      </c>
      <c r="T786" s="19">
        <v>0.09</v>
      </c>
      <c r="U786" s="19">
        <v>0.9</v>
      </c>
      <c r="V786" s="19">
        <v>0.24</v>
      </c>
      <c r="W786" s="19">
        <v>61</v>
      </c>
      <c r="X786" s="93">
        <v>1044</v>
      </c>
      <c r="Y786">
        <f t="shared" si="37"/>
        <v>200</v>
      </c>
      <c r="Z786" t="b">
        <f>IF(N786/G786&gt;=Auswahlhilfe!$C$8,TRUE,FALSE)</f>
        <v>1</v>
      </c>
      <c r="AA786" t="b">
        <f>IF(K786&gt;Auswahlhilfe!$C$7,TRUE,FALSE)</f>
        <v>1</v>
      </c>
      <c r="AB786" t="b">
        <f>IF(Auswahlhilfe!$C$17=F786,TRUE,FALSE)</f>
        <v>1</v>
      </c>
      <c r="AC786" t="b">
        <f>IFERROR(IF(FIND("P2",PGOptionList!D786)&gt;0,TRUE),FALSE)</f>
        <v>0</v>
      </c>
      <c r="AD786" t="b">
        <f>IFERROR(IF(FIND("P1",PGOptionList!D786)&gt;0,TRUE),FALSE)</f>
        <v>1</v>
      </c>
      <c r="AE786" t="b">
        <f>IFERROR(IF(FIND("P0",PGOptionList!D786)&gt;0,TRUE),FALSE)</f>
        <v>0</v>
      </c>
      <c r="AF786" t="b">
        <f>IF(AND(Z786,AA786,AB786,AC786,IF(C786=Auswahlhilfe!$L$7,TRUE,FALSE)),D786,FALSE)</f>
        <v>0</v>
      </c>
      <c r="AG786" t="b">
        <f>IF(AND(Z786,AA786,AB786,AD786,IF(C786=Auswahlhilfe!$L$17,TRUE,FALSE)),D786,FALSE)</f>
        <v>0</v>
      </c>
      <c r="AH786" t="b">
        <f>IF(AND(Z786,AA786,AB786,AE786,IF(C786=Auswahlhilfe!$L$17,TRUE,FALSE)),D786,FALSE)</f>
        <v>0</v>
      </c>
      <c r="AI786" t="s">
        <v>4818</v>
      </c>
      <c r="AJ786" s="90" t="str">
        <f t="shared" si="38"/>
        <v>https://shop.oxni.ch/de/shop/motoren/planetengetriebe/tbr-042-025-s2-p1</v>
      </c>
    </row>
    <row r="787" spans="2:36" x14ac:dyDescent="0.2">
      <c r="B787" s="78" t="str">
        <f t="shared" si="36"/>
        <v/>
      </c>
      <c r="C787" s="19" t="s">
        <v>103</v>
      </c>
      <c r="D787" s="19" t="s">
        <v>1088</v>
      </c>
      <c r="E787" s="19">
        <v>42</v>
      </c>
      <c r="F787" s="19" t="s">
        <v>55</v>
      </c>
      <c r="G787" s="19">
        <v>25</v>
      </c>
      <c r="H787" s="19">
        <v>9</v>
      </c>
      <c r="I787" s="19">
        <v>3</v>
      </c>
      <c r="J787" s="19">
        <v>92</v>
      </c>
      <c r="K787" s="19">
        <v>18</v>
      </c>
      <c r="L787" s="19">
        <v>54</v>
      </c>
      <c r="M787" s="19" t="s">
        <v>59</v>
      </c>
      <c r="N787" s="19">
        <v>5000</v>
      </c>
      <c r="O787" s="19">
        <v>10000</v>
      </c>
      <c r="P787" s="19">
        <v>780</v>
      </c>
      <c r="Q787" s="19" t="s">
        <v>57</v>
      </c>
      <c r="R787" s="19">
        <v>390</v>
      </c>
      <c r="S787" s="19">
        <v>20000</v>
      </c>
      <c r="T787" s="19">
        <v>0.09</v>
      </c>
      <c r="U787" s="19">
        <v>0.9</v>
      </c>
      <c r="V787" s="19">
        <v>0.24</v>
      </c>
      <c r="W787" s="19">
        <v>61</v>
      </c>
      <c r="X787" s="93">
        <v>949</v>
      </c>
      <c r="Y787">
        <f t="shared" si="37"/>
        <v>200</v>
      </c>
      <c r="Z787" t="b">
        <f>IF(N787/G787&gt;=Auswahlhilfe!$C$8,TRUE,FALSE)</f>
        <v>1</v>
      </c>
      <c r="AA787" t="b">
        <f>IF(K787&gt;Auswahlhilfe!$C$7,TRUE,FALSE)</f>
        <v>1</v>
      </c>
      <c r="AB787" t="b">
        <f>IF(Auswahlhilfe!$C$17=F787,TRUE,FALSE)</f>
        <v>0</v>
      </c>
      <c r="AC787" t="b">
        <f>IFERROR(IF(FIND("P2",PGOptionList!D787)&gt;0,TRUE),FALSE)</f>
        <v>1</v>
      </c>
      <c r="AD787" t="b">
        <f>IFERROR(IF(FIND("P1",PGOptionList!D787)&gt;0,TRUE),FALSE)</f>
        <v>0</v>
      </c>
      <c r="AE787" t="b">
        <f>IFERROR(IF(FIND("P0",PGOptionList!D787)&gt;0,TRUE),FALSE)</f>
        <v>0</v>
      </c>
      <c r="AF787" t="b">
        <f>IF(AND(Z787,AA787,AB787,AC787,IF(C787=Auswahlhilfe!$L$7,TRUE,FALSE)),D787,FALSE)</f>
        <v>0</v>
      </c>
      <c r="AG787" t="b">
        <f>IF(AND(Z787,AA787,AB787,AD787,IF(C787=Auswahlhilfe!$L$17,TRUE,FALSE)),D787,FALSE)</f>
        <v>0</v>
      </c>
      <c r="AH787" t="b">
        <f>IF(AND(Z787,AA787,AB787,AE787,IF(C787=Auswahlhilfe!$L$17,TRUE,FALSE)),D787,FALSE)</f>
        <v>0</v>
      </c>
      <c r="AI787" t="s">
        <v>4817</v>
      </c>
      <c r="AJ787" s="90" t="str">
        <f t="shared" si="38"/>
        <v>mailto:info@oxni.ch?subject=Anfrage TBR-042-025-S1-P2</v>
      </c>
    </row>
    <row r="788" spans="2:36" x14ac:dyDescent="0.2">
      <c r="B788" s="78" t="str">
        <f t="shared" si="36"/>
        <v/>
      </c>
      <c r="C788" s="19" t="s">
        <v>103</v>
      </c>
      <c r="D788" s="19" t="s">
        <v>1089</v>
      </c>
      <c r="E788" s="19">
        <v>42</v>
      </c>
      <c r="F788" s="19" t="s">
        <v>58</v>
      </c>
      <c r="G788" s="19">
        <v>25</v>
      </c>
      <c r="H788" s="19">
        <v>9</v>
      </c>
      <c r="I788" s="19">
        <v>3</v>
      </c>
      <c r="J788" s="19">
        <v>92</v>
      </c>
      <c r="K788" s="19">
        <v>18</v>
      </c>
      <c r="L788" s="19">
        <v>54</v>
      </c>
      <c r="M788" s="19" t="s">
        <v>59</v>
      </c>
      <c r="N788" s="19">
        <v>5000</v>
      </c>
      <c r="O788" s="19">
        <v>10000</v>
      </c>
      <c r="P788" s="19">
        <v>780</v>
      </c>
      <c r="Q788" s="19" t="s">
        <v>57</v>
      </c>
      <c r="R788" s="19">
        <v>390</v>
      </c>
      <c r="S788" s="19">
        <v>20000</v>
      </c>
      <c r="T788" s="19">
        <v>0.09</v>
      </c>
      <c r="U788" s="19">
        <v>0.9</v>
      </c>
      <c r="V788" s="19">
        <v>0.24</v>
      </c>
      <c r="W788" s="19">
        <v>61</v>
      </c>
      <c r="X788" s="93">
        <v>949</v>
      </c>
      <c r="Y788">
        <f t="shared" si="37"/>
        <v>200</v>
      </c>
      <c r="Z788" t="b">
        <f>IF(N788/G788&gt;=Auswahlhilfe!$C$8,TRUE,FALSE)</f>
        <v>1</v>
      </c>
      <c r="AA788" t="b">
        <f>IF(K788&gt;Auswahlhilfe!$C$7,TRUE,FALSE)</f>
        <v>1</v>
      </c>
      <c r="AB788" t="b">
        <f>IF(Auswahlhilfe!$C$17=F788,TRUE,FALSE)</f>
        <v>1</v>
      </c>
      <c r="AC788" t="b">
        <f>IFERROR(IF(FIND("P2",PGOptionList!D788)&gt;0,TRUE),FALSE)</f>
        <v>1</v>
      </c>
      <c r="AD788" t="b">
        <f>IFERROR(IF(FIND("P1",PGOptionList!D788)&gt;0,TRUE),FALSE)</f>
        <v>0</v>
      </c>
      <c r="AE788" t="b">
        <f>IFERROR(IF(FIND("P0",PGOptionList!D788)&gt;0,TRUE),FALSE)</f>
        <v>0</v>
      </c>
      <c r="AF788" t="b">
        <f>IF(AND(Z788,AA788,AB788,AC788,IF(C788=Auswahlhilfe!$L$7,TRUE,FALSE)),D788,FALSE)</f>
        <v>0</v>
      </c>
      <c r="AG788" t="b">
        <f>IF(AND(Z788,AA788,AB788,AD788,IF(C788=Auswahlhilfe!$L$17,TRUE,FALSE)),D788,FALSE)</f>
        <v>0</v>
      </c>
      <c r="AH788" t="b">
        <f>IF(AND(Z788,AA788,AB788,AE788,IF(C788=Auswahlhilfe!$L$17,TRUE,FALSE)),D788,FALSE)</f>
        <v>0</v>
      </c>
      <c r="AI788" t="s">
        <v>4818</v>
      </c>
      <c r="AJ788" s="90" t="str">
        <f t="shared" si="38"/>
        <v>https://shop.oxni.ch/de/shop/motoren/planetengetriebe/tbr-042-025-s2-p2</v>
      </c>
    </row>
    <row r="789" spans="2:36" x14ac:dyDescent="0.2">
      <c r="B789" s="78" t="str">
        <f t="shared" si="36"/>
        <v/>
      </c>
      <c r="C789" s="19" t="s">
        <v>103</v>
      </c>
      <c r="D789" s="19" t="s">
        <v>1090</v>
      </c>
      <c r="E789" s="19">
        <v>42</v>
      </c>
      <c r="F789" s="19" t="s">
        <v>55</v>
      </c>
      <c r="G789" s="19">
        <v>20</v>
      </c>
      <c r="H789" s="19">
        <v>7</v>
      </c>
      <c r="I789" s="19">
        <v>3</v>
      </c>
      <c r="J789" s="19">
        <v>92</v>
      </c>
      <c r="K789" s="19">
        <v>15</v>
      </c>
      <c r="L789" s="19">
        <v>45</v>
      </c>
      <c r="M789" s="19" t="s">
        <v>56</v>
      </c>
      <c r="N789" s="19">
        <v>5000</v>
      </c>
      <c r="O789" s="19">
        <v>10000</v>
      </c>
      <c r="P789" s="19">
        <v>780</v>
      </c>
      <c r="Q789" s="19" t="s">
        <v>57</v>
      </c>
      <c r="R789" s="19">
        <v>390</v>
      </c>
      <c r="S789" s="19">
        <v>20000</v>
      </c>
      <c r="T789" s="19">
        <v>0.09</v>
      </c>
      <c r="U789" s="19">
        <v>0.9</v>
      </c>
      <c r="V789" s="19">
        <v>0.24</v>
      </c>
      <c r="W789" s="19">
        <v>61</v>
      </c>
      <c r="X789" s="93">
        <v>1044</v>
      </c>
      <c r="Y789">
        <f t="shared" si="37"/>
        <v>250</v>
      </c>
      <c r="Z789" t="b">
        <f>IF(N789/G789&gt;=Auswahlhilfe!$C$8,TRUE,FALSE)</f>
        <v>1</v>
      </c>
      <c r="AA789" t="b">
        <f>IF(K789&gt;Auswahlhilfe!$C$7,TRUE,FALSE)</f>
        <v>1</v>
      </c>
      <c r="AB789" t="b">
        <f>IF(Auswahlhilfe!$C$17=F789,TRUE,FALSE)</f>
        <v>0</v>
      </c>
      <c r="AC789" t="b">
        <f>IFERROR(IF(FIND("P2",PGOptionList!D789)&gt;0,TRUE),FALSE)</f>
        <v>0</v>
      </c>
      <c r="AD789" t="b">
        <f>IFERROR(IF(FIND("P1",PGOptionList!D789)&gt;0,TRUE),FALSE)</f>
        <v>1</v>
      </c>
      <c r="AE789" t="b">
        <f>IFERROR(IF(FIND("P0",PGOptionList!D789)&gt;0,TRUE),FALSE)</f>
        <v>0</v>
      </c>
      <c r="AF789" t="b">
        <f>IF(AND(Z789,AA789,AB789,AC789,IF(C789=Auswahlhilfe!$L$7,TRUE,FALSE)),D789,FALSE)</f>
        <v>0</v>
      </c>
      <c r="AG789" t="b">
        <f>IF(AND(Z789,AA789,AB789,AD789,IF(C789=Auswahlhilfe!$L$17,TRUE,FALSE)),D789,FALSE)</f>
        <v>0</v>
      </c>
      <c r="AH789" t="b">
        <f>IF(AND(Z789,AA789,AB789,AE789,IF(C789=Auswahlhilfe!$L$17,TRUE,FALSE)),D789,FALSE)</f>
        <v>0</v>
      </c>
      <c r="AI789" t="s">
        <v>4817</v>
      </c>
      <c r="AJ789" s="90" t="str">
        <f t="shared" si="38"/>
        <v>mailto:info@oxni.ch?subject=Anfrage TBR-042-020-S1-P1</v>
      </c>
    </row>
    <row r="790" spans="2:36" x14ac:dyDescent="0.2">
      <c r="B790" s="78" t="str">
        <f t="shared" si="36"/>
        <v/>
      </c>
      <c r="C790" s="19" t="s">
        <v>103</v>
      </c>
      <c r="D790" s="19" t="s">
        <v>1091</v>
      </c>
      <c r="E790" s="19">
        <v>42</v>
      </c>
      <c r="F790" s="19" t="s">
        <v>58</v>
      </c>
      <c r="G790" s="19">
        <v>20</v>
      </c>
      <c r="H790" s="19">
        <v>7</v>
      </c>
      <c r="I790" s="19">
        <v>3</v>
      </c>
      <c r="J790" s="19">
        <v>92</v>
      </c>
      <c r="K790" s="19">
        <v>15</v>
      </c>
      <c r="L790" s="19">
        <v>45</v>
      </c>
      <c r="M790" s="19" t="s">
        <v>56</v>
      </c>
      <c r="N790" s="19">
        <v>5000</v>
      </c>
      <c r="O790" s="19">
        <v>10000</v>
      </c>
      <c r="P790" s="19">
        <v>780</v>
      </c>
      <c r="Q790" s="19" t="s">
        <v>57</v>
      </c>
      <c r="R790" s="19">
        <v>390</v>
      </c>
      <c r="S790" s="19">
        <v>20000</v>
      </c>
      <c r="T790" s="19">
        <v>0.09</v>
      </c>
      <c r="U790" s="19">
        <v>0.9</v>
      </c>
      <c r="V790" s="19">
        <v>0.24</v>
      </c>
      <c r="W790" s="19">
        <v>61</v>
      </c>
      <c r="X790" s="93">
        <v>1044</v>
      </c>
      <c r="Y790">
        <f t="shared" si="37"/>
        <v>250</v>
      </c>
      <c r="Z790" t="b">
        <f>IF(N790/G790&gt;=Auswahlhilfe!$C$8,TRUE,FALSE)</f>
        <v>1</v>
      </c>
      <c r="AA790" t="b">
        <f>IF(K790&gt;Auswahlhilfe!$C$7,TRUE,FALSE)</f>
        <v>1</v>
      </c>
      <c r="AB790" t="b">
        <f>IF(Auswahlhilfe!$C$17=F790,TRUE,FALSE)</f>
        <v>1</v>
      </c>
      <c r="AC790" t="b">
        <f>IFERROR(IF(FIND("P2",PGOptionList!D790)&gt;0,TRUE),FALSE)</f>
        <v>0</v>
      </c>
      <c r="AD790" t="b">
        <f>IFERROR(IF(FIND("P1",PGOptionList!D790)&gt;0,TRUE),FALSE)</f>
        <v>1</v>
      </c>
      <c r="AE790" t="b">
        <f>IFERROR(IF(FIND("P0",PGOptionList!D790)&gt;0,TRUE),FALSE)</f>
        <v>0</v>
      </c>
      <c r="AF790" t="b">
        <f>IF(AND(Z790,AA790,AB790,AC790,IF(C790=Auswahlhilfe!$L$7,TRUE,FALSE)),D790,FALSE)</f>
        <v>0</v>
      </c>
      <c r="AG790" t="b">
        <f>IF(AND(Z790,AA790,AB790,AD790,IF(C790=Auswahlhilfe!$L$17,TRUE,FALSE)),D790,FALSE)</f>
        <v>0</v>
      </c>
      <c r="AH790" t="b">
        <f>IF(AND(Z790,AA790,AB790,AE790,IF(C790=Auswahlhilfe!$L$17,TRUE,FALSE)),D790,FALSE)</f>
        <v>0</v>
      </c>
      <c r="AI790" t="s">
        <v>4818</v>
      </c>
      <c r="AJ790" s="90" t="str">
        <f t="shared" si="38"/>
        <v>https://shop.oxni.ch/de/shop/motoren/planetengetriebe/tbr-042-020-s2-p1</v>
      </c>
    </row>
    <row r="791" spans="2:36" x14ac:dyDescent="0.2">
      <c r="B791" s="78" t="str">
        <f t="shared" si="36"/>
        <v/>
      </c>
      <c r="C791" s="19" t="s">
        <v>103</v>
      </c>
      <c r="D791" s="19" t="s">
        <v>1092</v>
      </c>
      <c r="E791" s="19">
        <v>42</v>
      </c>
      <c r="F791" s="19" t="s">
        <v>55</v>
      </c>
      <c r="G791" s="19">
        <v>20</v>
      </c>
      <c r="H791" s="19">
        <v>9</v>
      </c>
      <c r="I791" s="19">
        <v>3</v>
      </c>
      <c r="J791" s="19">
        <v>92</v>
      </c>
      <c r="K791" s="19">
        <v>15</v>
      </c>
      <c r="L791" s="19">
        <v>45</v>
      </c>
      <c r="M791" s="19" t="s">
        <v>56</v>
      </c>
      <c r="N791" s="19">
        <v>5000</v>
      </c>
      <c r="O791" s="19">
        <v>10000</v>
      </c>
      <c r="P791" s="19">
        <v>780</v>
      </c>
      <c r="Q791" s="19" t="s">
        <v>57</v>
      </c>
      <c r="R791" s="19">
        <v>390</v>
      </c>
      <c r="S791" s="19">
        <v>20000</v>
      </c>
      <c r="T791" s="19">
        <v>0.09</v>
      </c>
      <c r="U791" s="19">
        <v>0.9</v>
      </c>
      <c r="V791" s="19">
        <v>0.24</v>
      </c>
      <c r="W791" s="19">
        <v>61</v>
      </c>
      <c r="X791" s="93">
        <v>949</v>
      </c>
      <c r="Y791">
        <f t="shared" si="37"/>
        <v>250</v>
      </c>
      <c r="Z791" t="b">
        <f>IF(N791/G791&gt;=Auswahlhilfe!$C$8,TRUE,FALSE)</f>
        <v>1</v>
      </c>
      <c r="AA791" t="b">
        <f>IF(K791&gt;Auswahlhilfe!$C$7,TRUE,FALSE)</f>
        <v>1</v>
      </c>
      <c r="AB791" t="b">
        <f>IF(Auswahlhilfe!$C$17=F791,TRUE,FALSE)</f>
        <v>0</v>
      </c>
      <c r="AC791" t="b">
        <f>IFERROR(IF(FIND("P2",PGOptionList!D791)&gt;0,TRUE),FALSE)</f>
        <v>1</v>
      </c>
      <c r="AD791" t="b">
        <f>IFERROR(IF(FIND("P1",PGOptionList!D791)&gt;0,TRUE),FALSE)</f>
        <v>0</v>
      </c>
      <c r="AE791" t="b">
        <f>IFERROR(IF(FIND("P0",PGOptionList!D791)&gt;0,TRUE),FALSE)</f>
        <v>0</v>
      </c>
      <c r="AF791" t="b">
        <f>IF(AND(Z791,AA791,AB791,AC791,IF(C791=Auswahlhilfe!$L$7,TRUE,FALSE)),D791,FALSE)</f>
        <v>0</v>
      </c>
      <c r="AG791" t="b">
        <f>IF(AND(Z791,AA791,AB791,AD791,IF(C791=Auswahlhilfe!$L$17,TRUE,FALSE)),D791,FALSE)</f>
        <v>0</v>
      </c>
      <c r="AH791" t="b">
        <f>IF(AND(Z791,AA791,AB791,AE791,IF(C791=Auswahlhilfe!$L$17,TRUE,FALSE)),D791,FALSE)</f>
        <v>0</v>
      </c>
      <c r="AI791" t="s">
        <v>4817</v>
      </c>
      <c r="AJ791" s="90" t="str">
        <f t="shared" si="38"/>
        <v>mailto:info@oxni.ch?subject=Anfrage TBR-042-020-S1-P2</v>
      </c>
    </row>
    <row r="792" spans="2:36" x14ac:dyDescent="0.2">
      <c r="B792" s="78" t="str">
        <f t="shared" si="36"/>
        <v/>
      </c>
      <c r="C792" s="19" t="s">
        <v>103</v>
      </c>
      <c r="D792" s="19" t="s">
        <v>1093</v>
      </c>
      <c r="E792" s="19">
        <v>42</v>
      </c>
      <c r="F792" s="19" t="s">
        <v>58</v>
      </c>
      <c r="G792" s="19">
        <v>20</v>
      </c>
      <c r="H792" s="19">
        <v>9</v>
      </c>
      <c r="I792" s="19">
        <v>3</v>
      </c>
      <c r="J792" s="19">
        <v>92</v>
      </c>
      <c r="K792" s="19">
        <v>15</v>
      </c>
      <c r="L792" s="19">
        <v>45</v>
      </c>
      <c r="M792" s="19" t="s">
        <v>56</v>
      </c>
      <c r="N792" s="19">
        <v>5000</v>
      </c>
      <c r="O792" s="19">
        <v>10000</v>
      </c>
      <c r="P792" s="19">
        <v>780</v>
      </c>
      <c r="Q792" s="19" t="s">
        <v>57</v>
      </c>
      <c r="R792" s="19">
        <v>390</v>
      </c>
      <c r="S792" s="19">
        <v>20000</v>
      </c>
      <c r="T792" s="19">
        <v>0.09</v>
      </c>
      <c r="U792" s="19">
        <v>0.9</v>
      </c>
      <c r="V792" s="19">
        <v>0.24</v>
      </c>
      <c r="W792" s="19">
        <v>61</v>
      </c>
      <c r="X792" s="93">
        <v>949</v>
      </c>
      <c r="Y792">
        <f t="shared" si="37"/>
        <v>250</v>
      </c>
      <c r="Z792" t="b">
        <f>IF(N792/G792&gt;=Auswahlhilfe!$C$8,TRUE,FALSE)</f>
        <v>1</v>
      </c>
      <c r="AA792" t="b">
        <f>IF(K792&gt;Auswahlhilfe!$C$7,TRUE,FALSE)</f>
        <v>1</v>
      </c>
      <c r="AB792" t="b">
        <f>IF(Auswahlhilfe!$C$17=F792,TRUE,FALSE)</f>
        <v>1</v>
      </c>
      <c r="AC792" t="b">
        <f>IFERROR(IF(FIND("P2",PGOptionList!D792)&gt;0,TRUE),FALSE)</f>
        <v>1</v>
      </c>
      <c r="AD792" t="b">
        <f>IFERROR(IF(FIND("P1",PGOptionList!D792)&gt;0,TRUE),FALSE)</f>
        <v>0</v>
      </c>
      <c r="AE792" t="b">
        <f>IFERROR(IF(FIND("P0",PGOptionList!D792)&gt;0,TRUE),FALSE)</f>
        <v>0</v>
      </c>
      <c r="AF792" t="b">
        <f>IF(AND(Z792,AA792,AB792,AC792,IF(C792=Auswahlhilfe!$L$7,TRUE,FALSE)),D792,FALSE)</f>
        <v>0</v>
      </c>
      <c r="AG792" t="b">
        <f>IF(AND(Z792,AA792,AB792,AD792,IF(C792=Auswahlhilfe!$L$17,TRUE,FALSE)),D792,FALSE)</f>
        <v>0</v>
      </c>
      <c r="AH792" t="b">
        <f>IF(AND(Z792,AA792,AB792,AE792,IF(C792=Auswahlhilfe!$L$17,TRUE,FALSE)),D792,FALSE)</f>
        <v>0</v>
      </c>
      <c r="AI792" t="s">
        <v>4818</v>
      </c>
      <c r="AJ792" s="90" t="str">
        <f t="shared" si="38"/>
        <v>https://shop.oxni.ch/de/shop/motoren/planetengetriebe/tbr-042-020-s2-p2</v>
      </c>
    </row>
    <row r="793" spans="2:36" x14ac:dyDescent="0.2">
      <c r="B793" s="78" t="str">
        <f t="shared" si="36"/>
        <v/>
      </c>
      <c r="C793" s="19" t="s">
        <v>103</v>
      </c>
      <c r="D793" s="19" t="s">
        <v>1094</v>
      </c>
      <c r="E793" s="19">
        <v>42</v>
      </c>
      <c r="F793" s="19" t="s">
        <v>55</v>
      </c>
      <c r="G793" s="19">
        <v>10</v>
      </c>
      <c r="H793" s="19">
        <v>4</v>
      </c>
      <c r="I793" s="19">
        <v>3</v>
      </c>
      <c r="J793" s="19">
        <v>95</v>
      </c>
      <c r="K793" s="19">
        <v>14</v>
      </c>
      <c r="L793" s="19">
        <v>42</v>
      </c>
      <c r="M793" s="19" t="s">
        <v>62</v>
      </c>
      <c r="N793" s="19">
        <v>5000</v>
      </c>
      <c r="O793" s="19">
        <v>10000</v>
      </c>
      <c r="P793" s="19">
        <v>780</v>
      </c>
      <c r="Q793" s="19" t="s">
        <v>57</v>
      </c>
      <c r="R793" s="19">
        <v>390</v>
      </c>
      <c r="S793" s="19">
        <v>20000</v>
      </c>
      <c r="T793" s="19">
        <v>0.09</v>
      </c>
      <c r="U793" s="19">
        <v>0.7</v>
      </c>
      <c r="V793" s="19">
        <v>0.24</v>
      </c>
      <c r="W793" s="19">
        <v>61</v>
      </c>
      <c r="X793" s="93">
        <v>811</v>
      </c>
      <c r="Y793">
        <f t="shared" si="37"/>
        <v>500</v>
      </c>
      <c r="Z793" t="b">
        <f>IF(N793/G793&gt;=Auswahlhilfe!$C$8,TRUE,FALSE)</f>
        <v>1</v>
      </c>
      <c r="AA793" t="b">
        <f>IF(K793&gt;Auswahlhilfe!$C$7,TRUE,FALSE)</f>
        <v>1</v>
      </c>
      <c r="AB793" t="b">
        <f>IF(Auswahlhilfe!$C$17=F793,TRUE,FALSE)</f>
        <v>0</v>
      </c>
      <c r="AC793" t="b">
        <f>IFERROR(IF(FIND("P2",PGOptionList!D793)&gt;0,TRUE),FALSE)</f>
        <v>0</v>
      </c>
      <c r="AD793" t="b">
        <f>IFERROR(IF(FIND("P1",PGOptionList!D793)&gt;0,TRUE),FALSE)</f>
        <v>1</v>
      </c>
      <c r="AE793" t="b">
        <f>IFERROR(IF(FIND("P0",PGOptionList!D793)&gt;0,TRUE),FALSE)</f>
        <v>0</v>
      </c>
      <c r="AF793" t="b">
        <f>IF(AND(Z793,AA793,AB793,AC793,IF(C793=Auswahlhilfe!$L$7,TRUE,FALSE)),D793,FALSE)</f>
        <v>0</v>
      </c>
      <c r="AG793" t="b">
        <f>IF(AND(Z793,AA793,AB793,AD793,IF(C793=Auswahlhilfe!$L$17,TRUE,FALSE)),D793,FALSE)</f>
        <v>0</v>
      </c>
      <c r="AH793" t="b">
        <f>IF(AND(Z793,AA793,AB793,AE793,IF(C793=Auswahlhilfe!$L$17,TRUE,FALSE)),D793,FALSE)</f>
        <v>0</v>
      </c>
      <c r="AI793" t="s">
        <v>4817</v>
      </c>
      <c r="AJ793" s="90" t="str">
        <f t="shared" si="38"/>
        <v>mailto:info@oxni.ch?subject=Anfrage TBR-042-010-S1-P1</v>
      </c>
    </row>
    <row r="794" spans="2:36" x14ac:dyDescent="0.2">
      <c r="B794" s="78" t="str">
        <f t="shared" si="36"/>
        <v/>
      </c>
      <c r="C794" s="19" t="s">
        <v>103</v>
      </c>
      <c r="D794" s="19" t="s">
        <v>1095</v>
      </c>
      <c r="E794" s="19">
        <v>42</v>
      </c>
      <c r="F794" s="19" t="s">
        <v>58</v>
      </c>
      <c r="G794" s="19">
        <v>10</v>
      </c>
      <c r="H794" s="19">
        <v>4</v>
      </c>
      <c r="I794" s="19">
        <v>3</v>
      </c>
      <c r="J794" s="19">
        <v>95</v>
      </c>
      <c r="K794" s="19">
        <v>14</v>
      </c>
      <c r="L794" s="19">
        <v>42</v>
      </c>
      <c r="M794" s="19" t="s">
        <v>62</v>
      </c>
      <c r="N794" s="19">
        <v>5000</v>
      </c>
      <c r="O794" s="19">
        <v>10000</v>
      </c>
      <c r="P794" s="19">
        <v>780</v>
      </c>
      <c r="Q794" s="19" t="s">
        <v>57</v>
      </c>
      <c r="R794" s="19">
        <v>390</v>
      </c>
      <c r="S794" s="19">
        <v>20000</v>
      </c>
      <c r="T794" s="19">
        <v>0.09</v>
      </c>
      <c r="U794" s="19">
        <v>0.7</v>
      </c>
      <c r="V794" s="19">
        <v>0.24</v>
      </c>
      <c r="W794" s="19">
        <v>61</v>
      </c>
      <c r="X794" s="93">
        <v>811</v>
      </c>
      <c r="Y794">
        <f t="shared" si="37"/>
        <v>500</v>
      </c>
      <c r="Z794" t="b">
        <f>IF(N794/G794&gt;=Auswahlhilfe!$C$8,TRUE,FALSE)</f>
        <v>1</v>
      </c>
      <c r="AA794" t="b">
        <f>IF(K794&gt;Auswahlhilfe!$C$7,TRUE,FALSE)</f>
        <v>1</v>
      </c>
      <c r="AB794" t="b">
        <f>IF(Auswahlhilfe!$C$17=F794,TRUE,FALSE)</f>
        <v>1</v>
      </c>
      <c r="AC794" t="b">
        <f>IFERROR(IF(FIND("P2",PGOptionList!D794)&gt;0,TRUE),FALSE)</f>
        <v>0</v>
      </c>
      <c r="AD794" t="b">
        <f>IFERROR(IF(FIND("P1",PGOptionList!D794)&gt;0,TRUE),FALSE)</f>
        <v>1</v>
      </c>
      <c r="AE794" t="b">
        <f>IFERROR(IF(FIND("P0",PGOptionList!D794)&gt;0,TRUE),FALSE)</f>
        <v>0</v>
      </c>
      <c r="AF794" t="b">
        <f>IF(AND(Z794,AA794,AB794,AC794,IF(C794=Auswahlhilfe!$L$7,TRUE,FALSE)),D794,FALSE)</f>
        <v>0</v>
      </c>
      <c r="AG794" t="b">
        <f>IF(AND(Z794,AA794,AB794,AD794,IF(C794=Auswahlhilfe!$L$17,TRUE,FALSE)),D794,FALSE)</f>
        <v>0</v>
      </c>
      <c r="AH794" t="b">
        <f>IF(AND(Z794,AA794,AB794,AE794,IF(C794=Auswahlhilfe!$L$17,TRUE,FALSE)),D794,FALSE)</f>
        <v>0</v>
      </c>
      <c r="AI794" t="s">
        <v>4818</v>
      </c>
      <c r="AJ794" s="90" t="str">
        <f t="shared" si="38"/>
        <v>https://shop.oxni.ch/de/shop/motoren/planetengetriebe/tbr-042-010-s2-p1</v>
      </c>
    </row>
    <row r="795" spans="2:36" x14ac:dyDescent="0.2">
      <c r="B795" s="78" t="str">
        <f t="shared" si="36"/>
        <v/>
      </c>
      <c r="C795" s="19" t="s">
        <v>103</v>
      </c>
      <c r="D795" s="19" t="s">
        <v>1096</v>
      </c>
      <c r="E795" s="19">
        <v>42</v>
      </c>
      <c r="F795" s="19" t="s">
        <v>55</v>
      </c>
      <c r="G795" s="19">
        <v>10</v>
      </c>
      <c r="H795" s="19">
        <v>6</v>
      </c>
      <c r="I795" s="19">
        <v>3</v>
      </c>
      <c r="J795" s="19">
        <v>95</v>
      </c>
      <c r="K795" s="19">
        <v>14</v>
      </c>
      <c r="L795" s="19">
        <v>42</v>
      </c>
      <c r="M795" s="19" t="s">
        <v>62</v>
      </c>
      <c r="N795" s="19">
        <v>5000</v>
      </c>
      <c r="O795" s="19">
        <v>10000</v>
      </c>
      <c r="P795" s="19">
        <v>780</v>
      </c>
      <c r="Q795" s="19" t="s">
        <v>57</v>
      </c>
      <c r="R795" s="19">
        <v>390</v>
      </c>
      <c r="S795" s="19">
        <v>20000</v>
      </c>
      <c r="T795" s="19">
        <v>0.09</v>
      </c>
      <c r="U795" s="19">
        <v>0.7</v>
      </c>
      <c r="V795" s="19">
        <v>0.24</v>
      </c>
      <c r="W795" s="19">
        <v>61</v>
      </c>
      <c r="X795" s="93">
        <v>737</v>
      </c>
      <c r="Y795">
        <f t="shared" si="37"/>
        <v>500</v>
      </c>
      <c r="Z795" t="b">
        <f>IF(N795/G795&gt;=Auswahlhilfe!$C$8,TRUE,FALSE)</f>
        <v>1</v>
      </c>
      <c r="AA795" t="b">
        <f>IF(K795&gt;Auswahlhilfe!$C$7,TRUE,FALSE)</f>
        <v>1</v>
      </c>
      <c r="AB795" t="b">
        <f>IF(Auswahlhilfe!$C$17=F795,TRUE,FALSE)</f>
        <v>0</v>
      </c>
      <c r="AC795" t="b">
        <f>IFERROR(IF(FIND("P2",PGOptionList!D795)&gt;0,TRUE),FALSE)</f>
        <v>1</v>
      </c>
      <c r="AD795" t="b">
        <f>IFERROR(IF(FIND("P1",PGOptionList!D795)&gt;0,TRUE),FALSE)</f>
        <v>0</v>
      </c>
      <c r="AE795" t="b">
        <f>IFERROR(IF(FIND("P0",PGOptionList!D795)&gt;0,TRUE),FALSE)</f>
        <v>0</v>
      </c>
      <c r="AF795" t="b">
        <f>IF(AND(Z795,AA795,AB795,AC795,IF(C795=Auswahlhilfe!$L$7,TRUE,FALSE)),D795,FALSE)</f>
        <v>0</v>
      </c>
      <c r="AG795" t="b">
        <f>IF(AND(Z795,AA795,AB795,AD795,IF(C795=Auswahlhilfe!$L$17,TRUE,FALSE)),D795,FALSE)</f>
        <v>0</v>
      </c>
      <c r="AH795" t="b">
        <f>IF(AND(Z795,AA795,AB795,AE795,IF(C795=Auswahlhilfe!$L$17,TRUE,FALSE)),D795,FALSE)</f>
        <v>0</v>
      </c>
      <c r="AI795" t="s">
        <v>4817</v>
      </c>
      <c r="AJ795" s="90" t="str">
        <f t="shared" si="38"/>
        <v>mailto:info@oxni.ch?subject=Anfrage TBR-042-010-S1-P2</v>
      </c>
    </row>
    <row r="796" spans="2:36" x14ac:dyDescent="0.2">
      <c r="B796" s="78" t="str">
        <f t="shared" si="36"/>
        <v/>
      </c>
      <c r="C796" s="19" t="s">
        <v>103</v>
      </c>
      <c r="D796" s="19" t="s">
        <v>1097</v>
      </c>
      <c r="E796" s="19">
        <v>42</v>
      </c>
      <c r="F796" s="19" t="s">
        <v>58</v>
      </c>
      <c r="G796" s="19">
        <v>10</v>
      </c>
      <c r="H796" s="19">
        <v>6</v>
      </c>
      <c r="I796" s="19">
        <v>3</v>
      </c>
      <c r="J796" s="19">
        <v>95</v>
      </c>
      <c r="K796" s="19">
        <v>14</v>
      </c>
      <c r="L796" s="19">
        <v>42</v>
      </c>
      <c r="M796" s="19" t="s">
        <v>62</v>
      </c>
      <c r="N796" s="19">
        <v>5000</v>
      </c>
      <c r="O796" s="19">
        <v>10000</v>
      </c>
      <c r="P796" s="19">
        <v>780</v>
      </c>
      <c r="Q796" s="19" t="s">
        <v>57</v>
      </c>
      <c r="R796" s="19">
        <v>390</v>
      </c>
      <c r="S796" s="19">
        <v>20000</v>
      </c>
      <c r="T796" s="19">
        <v>0.09</v>
      </c>
      <c r="U796" s="19">
        <v>0.7</v>
      </c>
      <c r="V796" s="19">
        <v>0.24</v>
      </c>
      <c r="W796" s="19">
        <v>61</v>
      </c>
      <c r="X796" s="93">
        <v>737</v>
      </c>
      <c r="Y796">
        <f t="shared" si="37"/>
        <v>500</v>
      </c>
      <c r="Z796" t="b">
        <f>IF(N796/G796&gt;=Auswahlhilfe!$C$8,TRUE,FALSE)</f>
        <v>1</v>
      </c>
      <c r="AA796" t="b">
        <f>IF(K796&gt;Auswahlhilfe!$C$7,TRUE,FALSE)</f>
        <v>1</v>
      </c>
      <c r="AB796" t="b">
        <f>IF(Auswahlhilfe!$C$17=F796,TRUE,FALSE)</f>
        <v>1</v>
      </c>
      <c r="AC796" t="b">
        <f>IFERROR(IF(FIND("P2",PGOptionList!D796)&gt;0,TRUE),FALSE)</f>
        <v>1</v>
      </c>
      <c r="AD796" t="b">
        <f>IFERROR(IF(FIND("P1",PGOptionList!D796)&gt;0,TRUE),FALSE)</f>
        <v>0</v>
      </c>
      <c r="AE796" t="b">
        <f>IFERROR(IF(FIND("P0",PGOptionList!D796)&gt;0,TRUE),FALSE)</f>
        <v>0</v>
      </c>
      <c r="AF796" t="b">
        <f>IF(AND(Z796,AA796,AB796,AC796,IF(C796=Auswahlhilfe!$L$7,TRUE,FALSE)),D796,FALSE)</f>
        <v>0</v>
      </c>
      <c r="AG796" t="b">
        <f>IF(AND(Z796,AA796,AB796,AD796,IF(C796=Auswahlhilfe!$L$17,TRUE,FALSE)),D796,FALSE)</f>
        <v>0</v>
      </c>
      <c r="AH796" t="b">
        <f>IF(AND(Z796,AA796,AB796,AE796,IF(C796=Auswahlhilfe!$L$17,TRUE,FALSE)),D796,FALSE)</f>
        <v>0</v>
      </c>
      <c r="AI796" t="s">
        <v>4818</v>
      </c>
      <c r="AJ796" s="90" t="str">
        <f t="shared" si="38"/>
        <v>https://shop.oxni.ch/de/shop/motoren/planetengetriebe/tbr-042-010-s2-p2</v>
      </c>
    </row>
    <row r="797" spans="2:36" x14ac:dyDescent="0.2">
      <c r="B797" s="78" t="str">
        <f t="shared" si="36"/>
        <v/>
      </c>
      <c r="C797" s="19" t="s">
        <v>103</v>
      </c>
      <c r="D797" s="19" t="s">
        <v>1098</v>
      </c>
      <c r="E797" s="19">
        <v>42</v>
      </c>
      <c r="F797" s="19" t="s">
        <v>55</v>
      </c>
      <c r="G797" s="19">
        <v>8</v>
      </c>
      <c r="H797" s="19">
        <v>4</v>
      </c>
      <c r="I797" s="19">
        <v>3</v>
      </c>
      <c r="J797" s="19">
        <v>95</v>
      </c>
      <c r="K797" s="19">
        <v>17</v>
      </c>
      <c r="L797" s="19">
        <v>51</v>
      </c>
      <c r="M797" s="19" t="s">
        <v>61</v>
      </c>
      <c r="N797" s="19">
        <v>5000</v>
      </c>
      <c r="O797" s="19">
        <v>10000</v>
      </c>
      <c r="P797" s="19">
        <v>780</v>
      </c>
      <c r="Q797" s="19" t="s">
        <v>57</v>
      </c>
      <c r="R797" s="19">
        <v>390</v>
      </c>
      <c r="S797" s="19">
        <v>20000</v>
      </c>
      <c r="T797" s="19">
        <v>0.09</v>
      </c>
      <c r="U797" s="19">
        <v>0.7</v>
      </c>
      <c r="V797" s="19">
        <v>0.24</v>
      </c>
      <c r="W797" s="19">
        <v>61</v>
      </c>
      <c r="X797" s="93">
        <v>811</v>
      </c>
      <c r="Y797">
        <f t="shared" si="37"/>
        <v>625</v>
      </c>
      <c r="Z797" t="b">
        <f>IF(N797/G797&gt;=Auswahlhilfe!$C$8,TRUE,FALSE)</f>
        <v>1</v>
      </c>
      <c r="AA797" t="b">
        <f>IF(K797&gt;Auswahlhilfe!$C$7,TRUE,FALSE)</f>
        <v>1</v>
      </c>
      <c r="AB797" t="b">
        <f>IF(Auswahlhilfe!$C$17=F797,TRUE,FALSE)</f>
        <v>0</v>
      </c>
      <c r="AC797" t="b">
        <f>IFERROR(IF(FIND("P2",PGOptionList!D797)&gt;0,TRUE),FALSE)</f>
        <v>0</v>
      </c>
      <c r="AD797" t="b">
        <f>IFERROR(IF(FIND("P1",PGOptionList!D797)&gt;0,TRUE),FALSE)</f>
        <v>1</v>
      </c>
      <c r="AE797" t="b">
        <f>IFERROR(IF(FIND("P0",PGOptionList!D797)&gt;0,TRUE),FALSE)</f>
        <v>0</v>
      </c>
      <c r="AF797" t="b">
        <f>IF(AND(Z797,AA797,AB797,AC797,IF(C797=Auswahlhilfe!$L$7,TRUE,FALSE)),D797,FALSE)</f>
        <v>0</v>
      </c>
      <c r="AG797" t="b">
        <f>IF(AND(Z797,AA797,AB797,AD797,IF(C797=Auswahlhilfe!$L$17,TRUE,FALSE)),D797,FALSE)</f>
        <v>0</v>
      </c>
      <c r="AH797" t="b">
        <f>IF(AND(Z797,AA797,AB797,AE797,IF(C797=Auswahlhilfe!$L$17,TRUE,FALSE)),D797,FALSE)</f>
        <v>0</v>
      </c>
      <c r="AI797" t="s">
        <v>4817</v>
      </c>
      <c r="AJ797" s="90" t="str">
        <f t="shared" si="38"/>
        <v>mailto:info@oxni.ch?subject=Anfrage TBR-042-008-S1-P1</v>
      </c>
    </row>
    <row r="798" spans="2:36" x14ac:dyDescent="0.2">
      <c r="B798" s="78" t="str">
        <f t="shared" si="36"/>
        <v/>
      </c>
      <c r="C798" s="19" t="s">
        <v>103</v>
      </c>
      <c r="D798" s="19" t="s">
        <v>1099</v>
      </c>
      <c r="E798" s="19">
        <v>42</v>
      </c>
      <c r="F798" s="19" t="s">
        <v>58</v>
      </c>
      <c r="G798" s="19">
        <v>8</v>
      </c>
      <c r="H798" s="19">
        <v>4</v>
      </c>
      <c r="I798" s="19">
        <v>3</v>
      </c>
      <c r="J798" s="19">
        <v>95</v>
      </c>
      <c r="K798" s="19">
        <v>17</v>
      </c>
      <c r="L798" s="19">
        <v>51</v>
      </c>
      <c r="M798" s="19" t="s">
        <v>61</v>
      </c>
      <c r="N798" s="19">
        <v>5000</v>
      </c>
      <c r="O798" s="19">
        <v>10000</v>
      </c>
      <c r="P798" s="19">
        <v>780</v>
      </c>
      <c r="Q798" s="19" t="s">
        <v>57</v>
      </c>
      <c r="R798" s="19">
        <v>390</v>
      </c>
      <c r="S798" s="19">
        <v>20000</v>
      </c>
      <c r="T798" s="19">
        <v>0.09</v>
      </c>
      <c r="U798" s="19">
        <v>0.7</v>
      </c>
      <c r="V798" s="19">
        <v>0.24</v>
      </c>
      <c r="W798" s="19">
        <v>61</v>
      </c>
      <c r="X798" s="93">
        <v>811</v>
      </c>
      <c r="Y798">
        <f t="shared" si="37"/>
        <v>625</v>
      </c>
      <c r="Z798" t="b">
        <f>IF(N798/G798&gt;=Auswahlhilfe!$C$8,TRUE,FALSE)</f>
        <v>1</v>
      </c>
      <c r="AA798" t="b">
        <f>IF(K798&gt;Auswahlhilfe!$C$7,TRUE,FALSE)</f>
        <v>1</v>
      </c>
      <c r="AB798" t="b">
        <f>IF(Auswahlhilfe!$C$17=F798,TRUE,FALSE)</f>
        <v>1</v>
      </c>
      <c r="AC798" t="b">
        <f>IFERROR(IF(FIND("P2",PGOptionList!D798)&gt;0,TRUE),FALSE)</f>
        <v>0</v>
      </c>
      <c r="AD798" t="b">
        <f>IFERROR(IF(FIND("P1",PGOptionList!D798)&gt;0,TRUE),FALSE)</f>
        <v>1</v>
      </c>
      <c r="AE798" t="b">
        <f>IFERROR(IF(FIND("P0",PGOptionList!D798)&gt;0,TRUE),FALSE)</f>
        <v>0</v>
      </c>
      <c r="AF798" t="b">
        <f>IF(AND(Z798,AA798,AB798,AC798,IF(C798=Auswahlhilfe!$L$7,TRUE,FALSE)),D798,FALSE)</f>
        <v>0</v>
      </c>
      <c r="AG798" t="b">
        <f>IF(AND(Z798,AA798,AB798,AD798,IF(C798=Auswahlhilfe!$L$17,TRUE,FALSE)),D798,FALSE)</f>
        <v>0</v>
      </c>
      <c r="AH798" t="b">
        <f>IF(AND(Z798,AA798,AB798,AE798,IF(C798=Auswahlhilfe!$L$17,TRUE,FALSE)),D798,FALSE)</f>
        <v>0</v>
      </c>
      <c r="AI798" t="s">
        <v>4818</v>
      </c>
      <c r="AJ798" s="90" t="str">
        <f t="shared" si="38"/>
        <v>https://shop.oxni.ch/de/shop/motoren/planetengetriebe/tbr-042-008-s2-p1</v>
      </c>
    </row>
    <row r="799" spans="2:36" x14ac:dyDescent="0.2">
      <c r="B799" s="78" t="str">
        <f t="shared" si="36"/>
        <v/>
      </c>
      <c r="C799" s="19" t="s">
        <v>103</v>
      </c>
      <c r="D799" s="19" t="s">
        <v>1100</v>
      </c>
      <c r="E799" s="19">
        <v>42</v>
      </c>
      <c r="F799" s="19" t="s">
        <v>55</v>
      </c>
      <c r="G799" s="19">
        <v>8</v>
      </c>
      <c r="H799" s="19">
        <v>6</v>
      </c>
      <c r="I799" s="19">
        <v>3</v>
      </c>
      <c r="J799" s="19">
        <v>95</v>
      </c>
      <c r="K799" s="19">
        <v>17</v>
      </c>
      <c r="L799" s="19">
        <v>51</v>
      </c>
      <c r="M799" s="19" t="s">
        <v>61</v>
      </c>
      <c r="N799" s="19">
        <v>5000</v>
      </c>
      <c r="O799" s="19">
        <v>10000</v>
      </c>
      <c r="P799" s="19">
        <v>780</v>
      </c>
      <c r="Q799" s="19" t="s">
        <v>57</v>
      </c>
      <c r="R799" s="19">
        <v>390</v>
      </c>
      <c r="S799" s="19">
        <v>20000</v>
      </c>
      <c r="T799" s="19">
        <v>0.09</v>
      </c>
      <c r="U799" s="19">
        <v>0.7</v>
      </c>
      <c r="V799" s="19">
        <v>0.24</v>
      </c>
      <c r="W799" s="19">
        <v>61</v>
      </c>
      <c r="X799" s="93">
        <v>737</v>
      </c>
      <c r="Y799">
        <f t="shared" si="37"/>
        <v>625</v>
      </c>
      <c r="Z799" t="b">
        <f>IF(N799/G799&gt;=Auswahlhilfe!$C$8,TRUE,FALSE)</f>
        <v>1</v>
      </c>
      <c r="AA799" t="b">
        <f>IF(K799&gt;Auswahlhilfe!$C$7,TRUE,FALSE)</f>
        <v>1</v>
      </c>
      <c r="AB799" t="b">
        <f>IF(Auswahlhilfe!$C$17=F799,TRUE,FALSE)</f>
        <v>0</v>
      </c>
      <c r="AC799" t="b">
        <f>IFERROR(IF(FIND("P2",PGOptionList!D799)&gt;0,TRUE),FALSE)</f>
        <v>1</v>
      </c>
      <c r="AD799" t="b">
        <f>IFERROR(IF(FIND("P1",PGOptionList!D799)&gt;0,TRUE),FALSE)</f>
        <v>0</v>
      </c>
      <c r="AE799" t="b">
        <f>IFERROR(IF(FIND("P0",PGOptionList!D799)&gt;0,TRUE),FALSE)</f>
        <v>0</v>
      </c>
      <c r="AF799" t="b">
        <f>IF(AND(Z799,AA799,AB799,AC799,IF(C799=Auswahlhilfe!$L$7,TRUE,FALSE)),D799,FALSE)</f>
        <v>0</v>
      </c>
      <c r="AG799" t="b">
        <f>IF(AND(Z799,AA799,AB799,AD799,IF(C799=Auswahlhilfe!$L$17,TRUE,FALSE)),D799,FALSE)</f>
        <v>0</v>
      </c>
      <c r="AH799" t="b">
        <f>IF(AND(Z799,AA799,AB799,AE799,IF(C799=Auswahlhilfe!$L$17,TRUE,FALSE)),D799,FALSE)</f>
        <v>0</v>
      </c>
      <c r="AI799" t="s">
        <v>4817</v>
      </c>
      <c r="AJ799" s="90" t="str">
        <f t="shared" si="38"/>
        <v>mailto:info@oxni.ch?subject=Anfrage TBR-042-008-S1-P2</v>
      </c>
    </row>
    <row r="800" spans="2:36" x14ac:dyDescent="0.2">
      <c r="B800" s="78" t="str">
        <f t="shared" si="36"/>
        <v/>
      </c>
      <c r="C800" s="19" t="s">
        <v>103</v>
      </c>
      <c r="D800" s="19" t="s">
        <v>1101</v>
      </c>
      <c r="E800" s="19">
        <v>42</v>
      </c>
      <c r="F800" s="19" t="s">
        <v>58</v>
      </c>
      <c r="G800" s="19">
        <v>8</v>
      </c>
      <c r="H800" s="19">
        <v>6</v>
      </c>
      <c r="I800" s="19">
        <v>3</v>
      </c>
      <c r="J800" s="19">
        <v>95</v>
      </c>
      <c r="K800" s="19">
        <v>17</v>
      </c>
      <c r="L800" s="19">
        <v>51</v>
      </c>
      <c r="M800" s="19" t="s">
        <v>61</v>
      </c>
      <c r="N800" s="19">
        <v>5000</v>
      </c>
      <c r="O800" s="19">
        <v>10000</v>
      </c>
      <c r="P800" s="19">
        <v>780</v>
      </c>
      <c r="Q800" s="19" t="s">
        <v>57</v>
      </c>
      <c r="R800" s="19">
        <v>390</v>
      </c>
      <c r="S800" s="19">
        <v>20000</v>
      </c>
      <c r="T800" s="19">
        <v>0.09</v>
      </c>
      <c r="U800" s="19">
        <v>0.7</v>
      </c>
      <c r="V800" s="19">
        <v>0.24</v>
      </c>
      <c r="W800" s="19">
        <v>61</v>
      </c>
      <c r="X800" s="93">
        <v>737</v>
      </c>
      <c r="Y800">
        <f t="shared" si="37"/>
        <v>625</v>
      </c>
      <c r="Z800" t="b">
        <f>IF(N800/G800&gt;=Auswahlhilfe!$C$8,TRUE,FALSE)</f>
        <v>1</v>
      </c>
      <c r="AA800" t="b">
        <f>IF(K800&gt;Auswahlhilfe!$C$7,TRUE,FALSE)</f>
        <v>1</v>
      </c>
      <c r="AB800" t="b">
        <f>IF(Auswahlhilfe!$C$17=F800,TRUE,FALSE)</f>
        <v>1</v>
      </c>
      <c r="AC800" t="b">
        <f>IFERROR(IF(FIND("P2",PGOptionList!D800)&gt;0,TRUE),FALSE)</f>
        <v>1</v>
      </c>
      <c r="AD800" t="b">
        <f>IFERROR(IF(FIND("P1",PGOptionList!D800)&gt;0,TRUE),FALSE)</f>
        <v>0</v>
      </c>
      <c r="AE800" t="b">
        <f>IFERROR(IF(FIND("P0",PGOptionList!D800)&gt;0,TRUE),FALSE)</f>
        <v>0</v>
      </c>
      <c r="AF800" t="b">
        <f>IF(AND(Z800,AA800,AB800,AC800,IF(C800=Auswahlhilfe!$L$7,TRUE,FALSE)),D800,FALSE)</f>
        <v>0</v>
      </c>
      <c r="AG800" t="b">
        <f>IF(AND(Z800,AA800,AB800,AD800,IF(C800=Auswahlhilfe!$L$17,TRUE,FALSE)),D800,FALSE)</f>
        <v>0</v>
      </c>
      <c r="AH800" t="b">
        <f>IF(AND(Z800,AA800,AB800,AE800,IF(C800=Auswahlhilfe!$L$17,TRUE,FALSE)),D800,FALSE)</f>
        <v>0</v>
      </c>
      <c r="AI800" t="s">
        <v>4818</v>
      </c>
      <c r="AJ800" s="90" t="str">
        <f t="shared" si="38"/>
        <v>https://shop.oxni.ch/de/shop/motoren/planetengetriebe/tbr-042-008-s2-p2</v>
      </c>
    </row>
    <row r="801" spans="2:36" x14ac:dyDescent="0.2">
      <c r="B801" s="78" t="str">
        <f t="shared" si="36"/>
        <v/>
      </c>
      <c r="C801" s="19" t="s">
        <v>103</v>
      </c>
      <c r="D801" s="19" t="s">
        <v>1102</v>
      </c>
      <c r="E801" s="19">
        <v>42</v>
      </c>
      <c r="F801" s="19" t="s">
        <v>55</v>
      </c>
      <c r="G801" s="19">
        <v>7</v>
      </c>
      <c r="H801" s="19">
        <v>4</v>
      </c>
      <c r="I801" s="19">
        <v>3</v>
      </c>
      <c r="J801" s="19">
        <v>95</v>
      </c>
      <c r="K801" s="19">
        <v>19</v>
      </c>
      <c r="L801" s="19">
        <v>57</v>
      </c>
      <c r="M801" s="19" t="s">
        <v>60</v>
      </c>
      <c r="N801" s="19">
        <v>5000</v>
      </c>
      <c r="O801" s="19">
        <v>10000</v>
      </c>
      <c r="P801" s="19">
        <v>780</v>
      </c>
      <c r="Q801" s="19" t="s">
        <v>57</v>
      </c>
      <c r="R801" s="19">
        <v>390</v>
      </c>
      <c r="S801" s="19">
        <v>20000</v>
      </c>
      <c r="T801" s="19">
        <v>0.09</v>
      </c>
      <c r="U801" s="19">
        <v>0.7</v>
      </c>
      <c r="V801" s="19">
        <v>0.24</v>
      </c>
      <c r="W801" s="19">
        <v>61</v>
      </c>
      <c r="X801" s="93">
        <v>811</v>
      </c>
      <c r="Y801">
        <f t="shared" si="37"/>
        <v>714.28571428571433</v>
      </c>
      <c r="Z801" t="b">
        <f>IF(N801/G801&gt;=Auswahlhilfe!$C$8,TRUE,FALSE)</f>
        <v>1</v>
      </c>
      <c r="AA801" t="b">
        <f>IF(K801&gt;Auswahlhilfe!$C$7,TRUE,FALSE)</f>
        <v>1</v>
      </c>
      <c r="AB801" t="b">
        <f>IF(Auswahlhilfe!$C$17=F801,TRUE,FALSE)</f>
        <v>0</v>
      </c>
      <c r="AC801" t="b">
        <f>IFERROR(IF(FIND("P2",PGOptionList!D801)&gt;0,TRUE),FALSE)</f>
        <v>0</v>
      </c>
      <c r="AD801" t="b">
        <f>IFERROR(IF(FIND("P1",PGOptionList!D801)&gt;0,TRUE),FALSE)</f>
        <v>1</v>
      </c>
      <c r="AE801" t="b">
        <f>IFERROR(IF(FIND("P0",PGOptionList!D801)&gt;0,TRUE),FALSE)</f>
        <v>0</v>
      </c>
      <c r="AF801" t="b">
        <f>IF(AND(Z801,AA801,AB801,AC801,IF(C801=Auswahlhilfe!$L$7,TRUE,FALSE)),D801,FALSE)</f>
        <v>0</v>
      </c>
      <c r="AG801" t="b">
        <f>IF(AND(Z801,AA801,AB801,AD801,IF(C801=Auswahlhilfe!$L$17,TRUE,FALSE)),D801,FALSE)</f>
        <v>0</v>
      </c>
      <c r="AH801" t="b">
        <f>IF(AND(Z801,AA801,AB801,AE801,IF(C801=Auswahlhilfe!$L$17,TRUE,FALSE)),D801,FALSE)</f>
        <v>0</v>
      </c>
      <c r="AI801" t="s">
        <v>4817</v>
      </c>
      <c r="AJ801" s="90" t="str">
        <f t="shared" si="38"/>
        <v>mailto:info@oxni.ch?subject=Anfrage TBR-042-007-S1-P1</v>
      </c>
    </row>
    <row r="802" spans="2:36" x14ac:dyDescent="0.2">
      <c r="B802" s="78" t="str">
        <f t="shared" si="36"/>
        <v/>
      </c>
      <c r="C802" s="19" t="s">
        <v>103</v>
      </c>
      <c r="D802" s="19" t="s">
        <v>1103</v>
      </c>
      <c r="E802" s="19">
        <v>42</v>
      </c>
      <c r="F802" s="19" t="s">
        <v>58</v>
      </c>
      <c r="G802" s="19">
        <v>7</v>
      </c>
      <c r="H802" s="19">
        <v>4</v>
      </c>
      <c r="I802" s="19">
        <v>3</v>
      </c>
      <c r="J802" s="19">
        <v>95</v>
      </c>
      <c r="K802" s="19">
        <v>19</v>
      </c>
      <c r="L802" s="19">
        <v>57</v>
      </c>
      <c r="M802" s="19" t="s">
        <v>60</v>
      </c>
      <c r="N802" s="19">
        <v>5000</v>
      </c>
      <c r="O802" s="19">
        <v>10000</v>
      </c>
      <c r="P802" s="19">
        <v>780</v>
      </c>
      <c r="Q802" s="19" t="s">
        <v>57</v>
      </c>
      <c r="R802" s="19">
        <v>390</v>
      </c>
      <c r="S802" s="19">
        <v>20000</v>
      </c>
      <c r="T802" s="19">
        <v>0.09</v>
      </c>
      <c r="U802" s="19">
        <v>0.7</v>
      </c>
      <c r="V802" s="19">
        <v>0.24</v>
      </c>
      <c r="W802" s="19">
        <v>61</v>
      </c>
      <c r="X802" s="93">
        <v>811</v>
      </c>
      <c r="Y802">
        <f t="shared" si="37"/>
        <v>714.28571428571433</v>
      </c>
      <c r="Z802" t="b">
        <f>IF(N802/G802&gt;=Auswahlhilfe!$C$8,TRUE,FALSE)</f>
        <v>1</v>
      </c>
      <c r="AA802" t="b">
        <f>IF(K802&gt;Auswahlhilfe!$C$7,TRUE,FALSE)</f>
        <v>1</v>
      </c>
      <c r="AB802" t="b">
        <f>IF(Auswahlhilfe!$C$17=F802,TRUE,FALSE)</f>
        <v>1</v>
      </c>
      <c r="AC802" t="b">
        <f>IFERROR(IF(FIND("P2",PGOptionList!D802)&gt;0,TRUE),FALSE)</f>
        <v>0</v>
      </c>
      <c r="AD802" t="b">
        <f>IFERROR(IF(FIND("P1",PGOptionList!D802)&gt;0,TRUE),FALSE)</f>
        <v>1</v>
      </c>
      <c r="AE802" t="b">
        <f>IFERROR(IF(FIND("P0",PGOptionList!D802)&gt;0,TRUE),FALSE)</f>
        <v>0</v>
      </c>
      <c r="AF802" t="b">
        <f>IF(AND(Z802,AA802,AB802,AC802,IF(C802=Auswahlhilfe!$L$7,TRUE,FALSE)),D802,FALSE)</f>
        <v>0</v>
      </c>
      <c r="AG802" t="b">
        <f>IF(AND(Z802,AA802,AB802,AD802,IF(C802=Auswahlhilfe!$L$17,TRUE,FALSE)),D802,FALSE)</f>
        <v>0</v>
      </c>
      <c r="AH802" t="b">
        <f>IF(AND(Z802,AA802,AB802,AE802,IF(C802=Auswahlhilfe!$L$17,TRUE,FALSE)),D802,FALSE)</f>
        <v>0</v>
      </c>
      <c r="AI802" t="s">
        <v>4818</v>
      </c>
      <c r="AJ802" s="90" t="str">
        <f t="shared" si="38"/>
        <v>https://shop.oxni.ch/de/shop/motoren/planetengetriebe/tbr-042-007-s2-p1</v>
      </c>
    </row>
    <row r="803" spans="2:36" x14ac:dyDescent="0.2">
      <c r="B803" s="78" t="str">
        <f t="shared" si="36"/>
        <v/>
      </c>
      <c r="C803" s="19" t="s">
        <v>103</v>
      </c>
      <c r="D803" s="19" t="s">
        <v>1104</v>
      </c>
      <c r="E803" s="19">
        <v>42</v>
      </c>
      <c r="F803" s="19" t="s">
        <v>55</v>
      </c>
      <c r="G803" s="19">
        <v>7</v>
      </c>
      <c r="H803" s="19">
        <v>6</v>
      </c>
      <c r="I803" s="19">
        <v>3</v>
      </c>
      <c r="J803" s="19">
        <v>95</v>
      </c>
      <c r="K803" s="19">
        <v>19</v>
      </c>
      <c r="L803" s="19">
        <v>57</v>
      </c>
      <c r="M803" s="19" t="s">
        <v>60</v>
      </c>
      <c r="N803" s="19">
        <v>5000</v>
      </c>
      <c r="O803" s="19">
        <v>10000</v>
      </c>
      <c r="P803" s="19">
        <v>780</v>
      </c>
      <c r="Q803" s="19" t="s">
        <v>57</v>
      </c>
      <c r="R803" s="19">
        <v>390</v>
      </c>
      <c r="S803" s="19">
        <v>20000</v>
      </c>
      <c r="T803" s="19">
        <v>0.09</v>
      </c>
      <c r="U803" s="19">
        <v>0.7</v>
      </c>
      <c r="V803" s="19">
        <v>0.24</v>
      </c>
      <c r="W803" s="19">
        <v>61</v>
      </c>
      <c r="X803" s="93">
        <v>737</v>
      </c>
      <c r="Y803">
        <f t="shared" si="37"/>
        <v>714.28571428571433</v>
      </c>
      <c r="Z803" t="b">
        <f>IF(N803/G803&gt;=Auswahlhilfe!$C$8,TRUE,FALSE)</f>
        <v>1</v>
      </c>
      <c r="AA803" t="b">
        <f>IF(K803&gt;Auswahlhilfe!$C$7,TRUE,FALSE)</f>
        <v>1</v>
      </c>
      <c r="AB803" t="b">
        <f>IF(Auswahlhilfe!$C$17=F803,TRUE,FALSE)</f>
        <v>0</v>
      </c>
      <c r="AC803" t="b">
        <f>IFERROR(IF(FIND("P2",PGOptionList!D803)&gt;0,TRUE),FALSE)</f>
        <v>1</v>
      </c>
      <c r="AD803" t="b">
        <f>IFERROR(IF(FIND("P1",PGOptionList!D803)&gt;0,TRUE),FALSE)</f>
        <v>0</v>
      </c>
      <c r="AE803" t="b">
        <f>IFERROR(IF(FIND("P0",PGOptionList!D803)&gt;0,TRUE),FALSE)</f>
        <v>0</v>
      </c>
      <c r="AF803" t="b">
        <f>IF(AND(Z803,AA803,AB803,AC803,IF(C803=Auswahlhilfe!$L$7,TRUE,FALSE)),D803,FALSE)</f>
        <v>0</v>
      </c>
      <c r="AG803" t="b">
        <f>IF(AND(Z803,AA803,AB803,AD803,IF(C803=Auswahlhilfe!$L$17,TRUE,FALSE)),D803,FALSE)</f>
        <v>0</v>
      </c>
      <c r="AH803" t="b">
        <f>IF(AND(Z803,AA803,AB803,AE803,IF(C803=Auswahlhilfe!$L$17,TRUE,FALSE)),D803,FALSE)</f>
        <v>0</v>
      </c>
      <c r="AI803" t="s">
        <v>4817</v>
      </c>
      <c r="AJ803" s="90" t="str">
        <f t="shared" si="38"/>
        <v>mailto:info@oxni.ch?subject=Anfrage TBR-042-007-S1-P2</v>
      </c>
    </row>
    <row r="804" spans="2:36" x14ac:dyDescent="0.2">
      <c r="B804" s="78" t="str">
        <f t="shared" si="36"/>
        <v/>
      </c>
      <c r="C804" s="19" t="s">
        <v>103</v>
      </c>
      <c r="D804" s="19" t="s">
        <v>1105</v>
      </c>
      <c r="E804" s="19">
        <v>42</v>
      </c>
      <c r="F804" s="19" t="s">
        <v>58</v>
      </c>
      <c r="G804" s="19">
        <v>7</v>
      </c>
      <c r="H804" s="19">
        <v>6</v>
      </c>
      <c r="I804" s="19">
        <v>3</v>
      </c>
      <c r="J804" s="19">
        <v>95</v>
      </c>
      <c r="K804" s="19">
        <v>19</v>
      </c>
      <c r="L804" s="19">
        <v>57</v>
      </c>
      <c r="M804" s="19" t="s">
        <v>60</v>
      </c>
      <c r="N804" s="19">
        <v>5000</v>
      </c>
      <c r="O804" s="19">
        <v>10000</v>
      </c>
      <c r="P804" s="19">
        <v>780</v>
      </c>
      <c r="Q804" s="19" t="s">
        <v>57</v>
      </c>
      <c r="R804" s="19">
        <v>390</v>
      </c>
      <c r="S804" s="19">
        <v>20000</v>
      </c>
      <c r="T804" s="19">
        <v>0.09</v>
      </c>
      <c r="U804" s="19">
        <v>0.7</v>
      </c>
      <c r="V804" s="19">
        <v>0.24</v>
      </c>
      <c r="W804" s="19">
        <v>61</v>
      </c>
      <c r="X804" s="93">
        <v>737</v>
      </c>
      <c r="Y804">
        <f t="shared" si="37"/>
        <v>714.28571428571433</v>
      </c>
      <c r="Z804" t="b">
        <f>IF(N804/G804&gt;=Auswahlhilfe!$C$8,TRUE,FALSE)</f>
        <v>1</v>
      </c>
      <c r="AA804" t="b">
        <f>IF(K804&gt;Auswahlhilfe!$C$7,TRUE,FALSE)</f>
        <v>1</v>
      </c>
      <c r="AB804" t="b">
        <f>IF(Auswahlhilfe!$C$17=F804,TRUE,FALSE)</f>
        <v>1</v>
      </c>
      <c r="AC804" t="b">
        <f>IFERROR(IF(FIND("P2",PGOptionList!D804)&gt;0,TRUE),FALSE)</f>
        <v>1</v>
      </c>
      <c r="AD804" t="b">
        <f>IFERROR(IF(FIND("P1",PGOptionList!D804)&gt;0,TRUE),FALSE)</f>
        <v>0</v>
      </c>
      <c r="AE804" t="b">
        <f>IFERROR(IF(FIND("P0",PGOptionList!D804)&gt;0,TRUE),FALSE)</f>
        <v>0</v>
      </c>
      <c r="AF804" t="b">
        <f>IF(AND(Z804,AA804,AB804,AC804,IF(C804=Auswahlhilfe!$L$7,TRUE,FALSE)),D804,FALSE)</f>
        <v>0</v>
      </c>
      <c r="AG804" t="b">
        <f>IF(AND(Z804,AA804,AB804,AD804,IF(C804=Auswahlhilfe!$L$17,TRUE,FALSE)),D804,FALSE)</f>
        <v>0</v>
      </c>
      <c r="AH804" t="b">
        <f>IF(AND(Z804,AA804,AB804,AE804,IF(C804=Auswahlhilfe!$L$17,TRUE,FALSE)),D804,FALSE)</f>
        <v>0</v>
      </c>
      <c r="AI804" t="s">
        <v>4818</v>
      </c>
      <c r="AJ804" s="90" t="str">
        <f t="shared" si="38"/>
        <v>https://shop.oxni.ch/de/shop/motoren/planetengetriebe/tbr-042-007-s2-p2</v>
      </c>
    </row>
    <row r="805" spans="2:36" x14ac:dyDescent="0.2">
      <c r="B805" s="78" t="str">
        <f t="shared" si="36"/>
        <v/>
      </c>
      <c r="C805" s="19" t="s">
        <v>103</v>
      </c>
      <c r="D805" s="19" t="s">
        <v>1106</v>
      </c>
      <c r="E805" s="19">
        <v>42</v>
      </c>
      <c r="F805" s="19" t="s">
        <v>55</v>
      </c>
      <c r="G805" s="19">
        <v>6</v>
      </c>
      <c r="H805" s="19">
        <v>4</v>
      </c>
      <c r="I805" s="19">
        <v>3</v>
      </c>
      <c r="J805" s="19">
        <v>95</v>
      </c>
      <c r="K805" s="19">
        <v>18</v>
      </c>
      <c r="L805" s="19">
        <v>54</v>
      </c>
      <c r="M805" s="19" t="s">
        <v>59</v>
      </c>
      <c r="N805" s="19">
        <v>5000</v>
      </c>
      <c r="O805" s="19">
        <v>10000</v>
      </c>
      <c r="P805" s="19">
        <v>780</v>
      </c>
      <c r="Q805" s="19" t="s">
        <v>57</v>
      </c>
      <c r="R805" s="19">
        <v>390</v>
      </c>
      <c r="S805" s="19">
        <v>20000</v>
      </c>
      <c r="T805" s="19">
        <v>0.09</v>
      </c>
      <c r="U805" s="19">
        <v>0.7</v>
      </c>
      <c r="V805" s="19">
        <v>0.24</v>
      </c>
      <c r="W805" s="19">
        <v>61</v>
      </c>
      <c r="X805" s="93">
        <v>811</v>
      </c>
      <c r="Y805">
        <f t="shared" si="37"/>
        <v>833.33333333333337</v>
      </c>
      <c r="Z805" t="b">
        <f>IF(N805/G805&gt;=Auswahlhilfe!$C$8,TRUE,FALSE)</f>
        <v>1</v>
      </c>
      <c r="AA805" t="b">
        <f>IF(K805&gt;Auswahlhilfe!$C$7,TRUE,FALSE)</f>
        <v>1</v>
      </c>
      <c r="AB805" t="b">
        <f>IF(Auswahlhilfe!$C$17=F805,TRUE,FALSE)</f>
        <v>0</v>
      </c>
      <c r="AC805" t="b">
        <f>IFERROR(IF(FIND("P2",PGOptionList!D805)&gt;0,TRUE),FALSE)</f>
        <v>0</v>
      </c>
      <c r="AD805" t="b">
        <f>IFERROR(IF(FIND("P1",PGOptionList!D805)&gt;0,TRUE),FALSE)</f>
        <v>1</v>
      </c>
      <c r="AE805" t="b">
        <f>IFERROR(IF(FIND("P0",PGOptionList!D805)&gt;0,TRUE),FALSE)</f>
        <v>0</v>
      </c>
      <c r="AF805" t="b">
        <f>IF(AND(Z805,AA805,AB805,AC805,IF(C805=Auswahlhilfe!$L$7,TRUE,FALSE)),D805,FALSE)</f>
        <v>0</v>
      </c>
      <c r="AG805" t="b">
        <f>IF(AND(Z805,AA805,AB805,AD805,IF(C805=Auswahlhilfe!$L$17,TRUE,FALSE)),D805,FALSE)</f>
        <v>0</v>
      </c>
      <c r="AH805" t="b">
        <f>IF(AND(Z805,AA805,AB805,AE805,IF(C805=Auswahlhilfe!$L$17,TRUE,FALSE)),D805,FALSE)</f>
        <v>0</v>
      </c>
      <c r="AI805" t="s">
        <v>4817</v>
      </c>
      <c r="AJ805" s="90" t="str">
        <f t="shared" si="38"/>
        <v>mailto:info@oxni.ch?subject=Anfrage TBR-042-006-S1-P1</v>
      </c>
    </row>
    <row r="806" spans="2:36" x14ac:dyDescent="0.2">
      <c r="B806" s="78" t="str">
        <f t="shared" si="36"/>
        <v/>
      </c>
      <c r="C806" s="19" t="s">
        <v>103</v>
      </c>
      <c r="D806" s="19" t="s">
        <v>1107</v>
      </c>
      <c r="E806" s="19">
        <v>42</v>
      </c>
      <c r="F806" s="19" t="s">
        <v>58</v>
      </c>
      <c r="G806" s="19">
        <v>6</v>
      </c>
      <c r="H806" s="19">
        <v>4</v>
      </c>
      <c r="I806" s="19">
        <v>3</v>
      </c>
      <c r="J806" s="19">
        <v>95</v>
      </c>
      <c r="K806" s="19">
        <v>18</v>
      </c>
      <c r="L806" s="19">
        <v>54</v>
      </c>
      <c r="M806" s="19" t="s">
        <v>59</v>
      </c>
      <c r="N806" s="19">
        <v>5000</v>
      </c>
      <c r="O806" s="19">
        <v>10000</v>
      </c>
      <c r="P806" s="19">
        <v>780</v>
      </c>
      <c r="Q806" s="19" t="s">
        <v>57</v>
      </c>
      <c r="R806" s="19">
        <v>390</v>
      </c>
      <c r="S806" s="19">
        <v>20000</v>
      </c>
      <c r="T806" s="19">
        <v>0.09</v>
      </c>
      <c r="U806" s="19">
        <v>0.7</v>
      </c>
      <c r="V806" s="19">
        <v>0.24</v>
      </c>
      <c r="W806" s="19">
        <v>61</v>
      </c>
      <c r="X806" s="93">
        <v>811</v>
      </c>
      <c r="Y806">
        <f t="shared" si="37"/>
        <v>833.33333333333337</v>
      </c>
      <c r="Z806" t="b">
        <f>IF(N806/G806&gt;=Auswahlhilfe!$C$8,TRUE,FALSE)</f>
        <v>1</v>
      </c>
      <c r="AA806" t="b">
        <f>IF(K806&gt;Auswahlhilfe!$C$7,TRUE,FALSE)</f>
        <v>1</v>
      </c>
      <c r="AB806" t="b">
        <f>IF(Auswahlhilfe!$C$17=F806,TRUE,FALSE)</f>
        <v>1</v>
      </c>
      <c r="AC806" t="b">
        <f>IFERROR(IF(FIND("P2",PGOptionList!D806)&gt;0,TRUE),FALSE)</f>
        <v>0</v>
      </c>
      <c r="AD806" t="b">
        <f>IFERROR(IF(FIND("P1",PGOptionList!D806)&gt;0,TRUE),FALSE)</f>
        <v>1</v>
      </c>
      <c r="AE806" t="b">
        <f>IFERROR(IF(FIND("P0",PGOptionList!D806)&gt;0,TRUE),FALSE)</f>
        <v>0</v>
      </c>
      <c r="AF806" t="b">
        <f>IF(AND(Z806,AA806,AB806,AC806,IF(C806=Auswahlhilfe!$L$7,TRUE,FALSE)),D806,FALSE)</f>
        <v>0</v>
      </c>
      <c r="AG806" t="b">
        <f>IF(AND(Z806,AA806,AB806,AD806,IF(C806=Auswahlhilfe!$L$17,TRUE,FALSE)),D806,FALSE)</f>
        <v>0</v>
      </c>
      <c r="AH806" t="b">
        <f>IF(AND(Z806,AA806,AB806,AE806,IF(C806=Auswahlhilfe!$L$17,TRUE,FALSE)),D806,FALSE)</f>
        <v>0</v>
      </c>
      <c r="AI806" t="s">
        <v>4818</v>
      </c>
      <c r="AJ806" s="90" t="str">
        <f t="shared" si="38"/>
        <v>https://shop.oxni.ch/de/shop/motoren/planetengetriebe/tbr-042-006-s2-p1</v>
      </c>
    </row>
    <row r="807" spans="2:36" x14ac:dyDescent="0.2">
      <c r="B807" s="78" t="str">
        <f t="shared" si="36"/>
        <v/>
      </c>
      <c r="C807" s="19" t="s">
        <v>103</v>
      </c>
      <c r="D807" s="19" t="s">
        <v>1108</v>
      </c>
      <c r="E807" s="19">
        <v>42</v>
      </c>
      <c r="F807" s="19" t="s">
        <v>55</v>
      </c>
      <c r="G807" s="19">
        <v>6</v>
      </c>
      <c r="H807" s="19">
        <v>6</v>
      </c>
      <c r="I807" s="19">
        <v>3</v>
      </c>
      <c r="J807" s="19">
        <v>95</v>
      </c>
      <c r="K807" s="19">
        <v>18</v>
      </c>
      <c r="L807" s="19">
        <v>54</v>
      </c>
      <c r="M807" s="19" t="s">
        <v>59</v>
      </c>
      <c r="N807" s="19">
        <v>5000</v>
      </c>
      <c r="O807" s="19">
        <v>10000</v>
      </c>
      <c r="P807" s="19">
        <v>780</v>
      </c>
      <c r="Q807" s="19" t="s">
        <v>57</v>
      </c>
      <c r="R807" s="19">
        <v>390</v>
      </c>
      <c r="S807" s="19">
        <v>20000</v>
      </c>
      <c r="T807" s="19">
        <v>0.09</v>
      </c>
      <c r="U807" s="19">
        <v>0.7</v>
      </c>
      <c r="V807" s="19">
        <v>0.24</v>
      </c>
      <c r="W807" s="19">
        <v>61</v>
      </c>
      <c r="X807" s="93">
        <v>737</v>
      </c>
      <c r="Y807">
        <f t="shared" si="37"/>
        <v>833.33333333333337</v>
      </c>
      <c r="Z807" t="b">
        <f>IF(N807/G807&gt;=Auswahlhilfe!$C$8,TRUE,FALSE)</f>
        <v>1</v>
      </c>
      <c r="AA807" t="b">
        <f>IF(K807&gt;Auswahlhilfe!$C$7,TRUE,FALSE)</f>
        <v>1</v>
      </c>
      <c r="AB807" t="b">
        <f>IF(Auswahlhilfe!$C$17=F807,TRUE,FALSE)</f>
        <v>0</v>
      </c>
      <c r="AC807" t="b">
        <f>IFERROR(IF(FIND("P2",PGOptionList!D807)&gt;0,TRUE),FALSE)</f>
        <v>1</v>
      </c>
      <c r="AD807" t="b">
        <f>IFERROR(IF(FIND("P1",PGOptionList!D807)&gt;0,TRUE),FALSE)</f>
        <v>0</v>
      </c>
      <c r="AE807" t="b">
        <f>IFERROR(IF(FIND("P0",PGOptionList!D807)&gt;0,TRUE),FALSE)</f>
        <v>0</v>
      </c>
      <c r="AF807" t="b">
        <f>IF(AND(Z807,AA807,AB807,AC807,IF(C807=Auswahlhilfe!$L$7,TRUE,FALSE)),D807,FALSE)</f>
        <v>0</v>
      </c>
      <c r="AG807" t="b">
        <f>IF(AND(Z807,AA807,AB807,AD807,IF(C807=Auswahlhilfe!$L$17,TRUE,FALSE)),D807,FALSE)</f>
        <v>0</v>
      </c>
      <c r="AH807" t="b">
        <f>IF(AND(Z807,AA807,AB807,AE807,IF(C807=Auswahlhilfe!$L$17,TRUE,FALSE)),D807,FALSE)</f>
        <v>0</v>
      </c>
      <c r="AI807" t="s">
        <v>4817</v>
      </c>
      <c r="AJ807" s="90" t="str">
        <f t="shared" si="38"/>
        <v>mailto:info@oxni.ch?subject=Anfrage TBR-042-006-S1-P2</v>
      </c>
    </row>
    <row r="808" spans="2:36" x14ac:dyDescent="0.2">
      <c r="B808" s="78" t="str">
        <f t="shared" si="36"/>
        <v/>
      </c>
      <c r="C808" s="19" t="s">
        <v>103</v>
      </c>
      <c r="D808" s="19" t="s">
        <v>1109</v>
      </c>
      <c r="E808" s="19">
        <v>42</v>
      </c>
      <c r="F808" s="19" t="s">
        <v>58</v>
      </c>
      <c r="G808" s="19">
        <v>6</v>
      </c>
      <c r="H808" s="19">
        <v>6</v>
      </c>
      <c r="I808" s="19">
        <v>3</v>
      </c>
      <c r="J808" s="19">
        <v>95</v>
      </c>
      <c r="K808" s="19">
        <v>18</v>
      </c>
      <c r="L808" s="19">
        <v>54</v>
      </c>
      <c r="M808" s="19" t="s">
        <v>59</v>
      </c>
      <c r="N808" s="19">
        <v>5000</v>
      </c>
      <c r="O808" s="19">
        <v>10000</v>
      </c>
      <c r="P808" s="19">
        <v>780</v>
      </c>
      <c r="Q808" s="19" t="s">
        <v>57</v>
      </c>
      <c r="R808" s="19">
        <v>390</v>
      </c>
      <c r="S808" s="19">
        <v>20000</v>
      </c>
      <c r="T808" s="19">
        <v>0.09</v>
      </c>
      <c r="U808" s="19">
        <v>0.7</v>
      </c>
      <c r="V808" s="19">
        <v>0.24</v>
      </c>
      <c r="W808" s="19">
        <v>61</v>
      </c>
      <c r="X808" s="93">
        <v>737</v>
      </c>
      <c r="Y808">
        <f t="shared" si="37"/>
        <v>833.33333333333337</v>
      </c>
      <c r="Z808" t="b">
        <f>IF(N808/G808&gt;=Auswahlhilfe!$C$8,TRUE,FALSE)</f>
        <v>1</v>
      </c>
      <c r="AA808" t="b">
        <f>IF(K808&gt;Auswahlhilfe!$C$7,TRUE,FALSE)</f>
        <v>1</v>
      </c>
      <c r="AB808" t="b">
        <f>IF(Auswahlhilfe!$C$17=F808,TRUE,FALSE)</f>
        <v>1</v>
      </c>
      <c r="AC808" t="b">
        <f>IFERROR(IF(FIND("P2",PGOptionList!D808)&gt;0,TRUE),FALSE)</f>
        <v>1</v>
      </c>
      <c r="AD808" t="b">
        <f>IFERROR(IF(FIND("P1",PGOptionList!D808)&gt;0,TRUE),FALSE)</f>
        <v>0</v>
      </c>
      <c r="AE808" t="b">
        <f>IFERROR(IF(FIND("P0",PGOptionList!D808)&gt;0,TRUE),FALSE)</f>
        <v>0</v>
      </c>
      <c r="AF808" t="b">
        <f>IF(AND(Z808,AA808,AB808,AC808,IF(C808=Auswahlhilfe!$L$7,TRUE,FALSE)),D808,FALSE)</f>
        <v>0</v>
      </c>
      <c r="AG808" t="b">
        <f>IF(AND(Z808,AA808,AB808,AD808,IF(C808=Auswahlhilfe!$L$17,TRUE,FALSE)),D808,FALSE)</f>
        <v>0</v>
      </c>
      <c r="AH808" t="b">
        <f>IF(AND(Z808,AA808,AB808,AE808,IF(C808=Auswahlhilfe!$L$17,TRUE,FALSE)),D808,FALSE)</f>
        <v>0</v>
      </c>
      <c r="AI808" t="s">
        <v>4818</v>
      </c>
      <c r="AJ808" s="90" t="str">
        <f t="shared" si="38"/>
        <v>https://shop.oxni.ch/de/shop/motoren/planetengetriebe/tbr-042-006-s2-p2</v>
      </c>
    </row>
    <row r="809" spans="2:36" x14ac:dyDescent="0.2">
      <c r="B809" s="78" t="str">
        <f t="shared" si="36"/>
        <v/>
      </c>
      <c r="C809" s="19" t="s">
        <v>103</v>
      </c>
      <c r="D809" s="19" t="s">
        <v>1110</v>
      </c>
      <c r="E809" s="19">
        <v>42</v>
      </c>
      <c r="F809" s="19" t="s">
        <v>55</v>
      </c>
      <c r="G809" s="19">
        <v>5</v>
      </c>
      <c r="H809" s="19">
        <v>4</v>
      </c>
      <c r="I809" s="19">
        <v>3</v>
      </c>
      <c r="J809" s="19">
        <v>95</v>
      </c>
      <c r="K809" s="19">
        <v>18</v>
      </c>
      <c r="L809" s="19">
        <v>54</v>
      </c>
      <c r="M809" s="19" t="s">
        <v>59</v>
      </c>
      <c r="N809" s="19">
        <v>5000</v>
      </c>
      <c r="O809" s="19">
        <v>10000</v>
      </c>
      <c r="P809" s="19">
        <v>780</v>
      </c>
      <c r="Q809" s="19" t="s">
        <v>57</v>
      </c>
      <c r="R809" s="19">
        <v>390</v>
      </c>
      <c r="S809" s="19">
        <v>20000</v>
      </c>
      <c r="T809" s="19">
        <v>0.09</v>
      </c>
      <c r="U809" s="19">
        <v>0.7</v>
      </c>
      <c r="V809" s="19">
        <v>0.24</v>
      </c>
      <c r="W809" s="19">
        <v>61</v>
      </c>
      <c r="X809" s="93">
        <v>811</v>
      </c>
      <c r="Y809">
        <f t="shared" si="37"/>
        <v>1000</v>
      </c>
      <c r="Z809" t="b">
        <f>IF(N809/G809&gt;=Auswahlhilfe!$C$8,TRUE,FALSE)</f>
        <v>1</v>
      </c>
      <c r="AA809" t="b">
        <f>IF(K809&gt;Auswahlhilfe!$C$7,TRUE,FALSE)</f>
        <v>1</v>
      </c>
      <c r="AB809" t="b">
        <f>IF(Auswahlhilfe!$C$17=F809,TRUE,FALSE)</f>
        <v>0</v>
      </c>
      <c r="AC809" t="b">
        <f>IFERROR(IF(FIND("P2",PGOptionList!D809)&gt;0,TRUE),FALSE)</f>
        <v>0</v>
      </c>
      <c r="AD809" t="b">
        <f>IFERROR(IF(FIND("P1",PGOptionList!D809)&gt;0,TRUE),FALSE)</f>
        <v>1</v>
      </c>
      <c r="AE809" t="b">
        <f>IFERROR(IF(FIND("P0",PGOptionList!D809)&gt;0,TRUE),FALSE)</f>
        <v>0</v>
      </c>
      <c r="AF809" t="b">
        <f>IF(AND(Z809,AA809,AB809,AC809,IF(C809=Auswahlhilfe!$L$7,TRUE,FALSE)),D809,FALSE)</f>
        <v>0</v>
      </c>
      <c r="AG809" t="b">
        <f>IF(AND(Z809,AA809,AB809,AD809,IF(C809=Auswahlhilfe!$L$17,TRUE,FALSE)),D809,FALSE)</f>
        <v>0</v>
      </c>
      <c r="AH809" t="b">
        <f>IF(AND(Z809,AA809,AB809,AE809,IF(C809=Auswahlhilfe!$L$17,TRUE,FALSE)),D809,FALSE)</f>
        <v>0</v>
      </c>
      <c r="AI809" t="s">
        <v>4817</v>
      </c>
      <c r="AJ809" s="90" t="str">
        <f t="shared" si="38"/>
        <v>mailto:info@oxni.ch?subject=Anfrage TBR-042-005-S1-P1</v>
      </c>
    </row>
    <row r="810" spans="2:36" x14ac:dyDescent="0.2">
      <c r="B810" s="78" t="str">
        <f t="shared" si="36"/>
        <v/>
      </c>
      <c r="C810" s="19" t="s">
        <v>103</v>
      </c>
      <c r="D810" s="19" t="s">
        <v>1111</v>
      </c>
      <c r="E810" s="19">
        <v>42</v>
      </c>
      <c r="F810" s="19" t="s">
        <v>58</v>
      </c>
      <c r="G810" s="19">
        <v>5</v>
      </c>
      <c r="H810" s="19">
        <v>4</v>
      </c>
      <c r="I810" s="19">
        <v>3</v>
      </c>
      <c r="J810" s="19">
        <v>95</v>
      </c>
      <c r="K810" s="19">
        <v>18</v>
      </c>
      <c r="L810" s="19">
        <v>54</v>
      </c>
      <c r="M810" s="19" t="s">
        <v>59</v>
      </c>
      <c r="N810" s="19">
        <v>5000</v>
      </c>
      <c r="O810" s="19">
        <v>10000</v>
      </c>
      <c r="P810" s="19">
        <v>780</v>
      </c>
      <c r="Q810" s="19" t="s">
        <v>57</v>
      </c>
      <c r="R810" s="19">
        <v>390</v>
      </c>
      <c r="S810" s="19">
        <v>20000</v>
      </c>
      <c r="T810" s="19">
        <v>0.09</v>
      </c>
      <c r="U810" s="19">
        <v>0.7</v>
      </c>
      <c r="V810" s="19">
        <v>0.24</v>
      </c>
      <c r="W810" s="19">
        <v>61</v>
      </c>
      <c r="X810" s="93">
        <v>811</v>
      </c>
      <c r="Y810">
        <f t="shared" si="37"/>
        <v>1000</v>
      </c>
      <c r="Z810" t="b">
        <f>IF(N810/G810&gt;=Auswahlhilfe!$C$8,TRUE,FALSE)</f>
        <v>1</v>
      </c>
      <c r="AA810" t="b">
        <f>IF(K810&gt;Auswahlhilfe!$C$7,TRUE,FALSE)</f>
        <v>1</v>
      </c>
      <c r="AB810" t="b">
        <f>IF(Auswahlhilfe!$C$17=F810,TRUE,FALSE)</f>
        <v>1</v>
      </c>
      <c r="AC810" t="b">
        <f>IFERROR(IF(FIND("P2",PGOptionList!D810)&gt;0,TRUE),FALSE)</f>
        <v>0</v>
      </c>
      <c r="AD810" t="b">
        <f>IFERROR(IF(FIND("P1",PGOptionList!D810)&gt;0,TRUE),FALSE)</f>
        <v>1</v>
      </c>
      <c r="AE810" t="b">
        <f>IFERROR(IF(FIND("P0",PGOptionList!D810)&gt;0,TRUE),FALSE)</f>
        <v>0</v>
      </c>
      <c r="AF810" t="b">
        <f>IF(AND(Z810,AA810,AB810,AC810,IF(C810=Auswahlhilfe!$L$7,TRUE,FALSE)),D810,FALSE)</f>
        <v>0</v>
      </c>
      <c r="AG810" t="b">
        <f>IF(AND(Z810,AA810,AB810,AD810,IF(C810=Auswahlhilfe!$L$17,TRUE,FALSE)),D810,FALSE)</f>
        <v>0</v>
      </c>
      <c r="AH810" t="b">
        <f>IF(AND(Z810,AA810,AB810,AE810,IF(C810=Auswahlhilfe!$L$17,TRUE,FALSE)),D810,FALSE)</f>
        <v>0</v>
      </c>
      <c r="AI810" t="s">
        <v>4818</v>
      </c>
      <c r="AJ810" s="90" t="str">
        <f t="shared" si="38"/>
        <v>https://shop.oxni.ch/de/shop/motoren/planetengetriebe/tbr-042-005-s2-p1</v>
      </c>
    </row>
    <row r="811" spans="2:36" x14ac:dyDescent="0.2">
      <c r="B811" s="78" t="str">
        <f t="shared" si="36"/>
        <v/>
      </c>
      <c r="C811" s="19" t="s">
        <v>103</v>
      </c>
      <c r="D811" s="19" t="s">
        <v>1112</v>
      </c>
      <c r="E811" s="19">
        <v>42</v>
      </c>
      <c r="F811" s="19" t="s">
        <v>55</v>
      </c>
      <c r="G811" s="19">
        <v>5</v>
      </c>
      <c r="H811" s="19">
        <v>6</v>
      </c>
      <c r="I811" s="19">
        <v>3</v>
      </c>
      <c r="J811" s="19">
        <v>95</v>
      </c>
      <c r="K811" s="19">
        <v>18</v>
      </c>
      <c r="L811" s="19">
        <v>54</v>
      </c>
      <c r="M811" s="19" t="s">
        <v>59</v>
      </c>
      <c r="N811" s="19">
        <v>5000</v>
      </c>
      <c r="O811" s="19">
        <v>10000</v>
      </c>
      <c r="P811" s="19">
        <v>780</v>
      </c>
      <c r="Q811" s="19" t="s">
        <v>57</v>
      </c>
      <c r="R811" s="19">
        <v>390</v>
      </c>
      <c r="S811" s="19">
        <v>20000</v>
      </c>
      <c r="T811" s="19">
        <v>0.09</v>
      </c>
      <c r="U811" s="19">
        <v>0.7</v>
      </c>
      <c r="V811" s="19">
        <v>0.24</v>
      </c>
      <c r="W811" s="19">
        <v>61</v>
      </c>
      <c r="X811" s="93">
        <v>737</v>
      </c>
      <c r="Y811">
        <f t="shared" si="37"/>
        <v>1000</v>
      </c>
      <c r="Z811" t="b">
        <f>IF(N811/G811&gt;=Auswahlhilfe!$C$8,TRUE,FALSE)</f>
        <v>1</v>
      </c>
      <c r="AA811" t="b">
        <f>IF(K811&gt;Auswahlhilfe!$C$7,TRUE,FALSE)</f>
        <v>1</v>
      </c>
      <c r="AB811" t="b">
        <f>IF(Auswahlhilfe!$C$17=F811,TRUE,FALSE)</f>
        <v>0</v>
      </c>
      <c r="AC811" t="b">
        <f>IFERROR(IF(FIND("P2",PGOptionList!D811)&gt;0,TRUE),FALSE)</f>
        <v>1</v>
      </c>
      <c r="AD811" t="b">
        <f>IFERROR(IF(FIND("P1",PGOptionList!D811)&gt;0,TRUE),FALSE)</f>
        <v>0</v>
      </c>
      <c r="AE811" t="b">
        <f>IFERROR(IF(FIND("P0",PGOptionList!D811)&gt;0,TRUE),FALSE)</f>
        <v>0</v>
      </c>
      <c r="AF811" t="b">
        <f>IF(AND(Z811,AA811,AB811,AC811,IF(C811=Auswahlhilfe!$L$7,TRUE,FALSE)),D811,FALSE)</f>
        <v>0</v>
      </c>
      <c r="AG811" t="b">
        <f>IF(AND(Z811,AA811,AB811,AD811,IF(C811=Auswahlhilfe!$L$17,TRUE,FALSE)),D811,FALSE)</f>
        <v>0</v>
      </c>
      <c r="AH811" t="b">
        <f>IF(AND(Z811,AA811,AB811,AE811,IF(C811=Auswahlhilfe!$L$17,TRUE,FALSE)),D811,FALSE)</f>
        <v>0</v>
      </c>
      <c r="AI811" t="s">
        <v>4817</v>
      </c>
      <c r="AJ811" s="90" t="str">
        <f t="shared" si="38"/>
        <v>mailto:info@oxni.ch?subject=Anfrage TBR-042-005-S1-P2</v>
      </c>
    </row>
    <row r="812" spans="2:36" x14ac:dyDescent="0.2">
      <c r="B812" s="78" t="str">
        <f t="shared" si="36"/>
        <v/>
      </c>
      <c r="C812" s="19" t="s">
        <v>103</v>
      </c>
      <c r="D812" s="19" t="s">
        <v>1113</v>
      </c>
      <c r="E812" s="19">
        <v>42</v>
      </c>
      <c r="F812" s="19" t="s">
        <v>58</v>
      </c>
      <c r="G812" s="19">
        <v>5</v>
      </c>
      <c r="H812" s="19">
        <v>6</v>
      </c>
      <c r="I812" s="19">
        <v>3</v>
      </c>
      <c r="J812" s="19">
        <v>95</v>
      </c>
      <c r="K812" s="19">
        <v>18</v>
      </c>
      <c r="L812" s="19">
        <v>54</v>
      </c>
      <c r="M812" s="19" t="s">
        <v>59</v>
      </c>
      <c r="N812" s="19">
        <v>5000</v>
      </c>
      <c r="O812" s="19">
        <v>10000</v>
      </c>
      <c r="P812" s="19">
        <v>780</v>
      </c>
      <c r="Q812" s="19" t="s">
        <v>57</v>
      </c>
      <c r="R812" s="19">
        <v>390</v>
      </c>
      <c r="S812" s="19">
        <v>20000</v>
      </c>
      <c r="T812" s="19">
        <v>0.09</v>
      </c>
      <c r="U812" s="19">
        <v>0.7</v>
      </c>
      <c r="V812" s="19">
        <v>0.24</v>
      </c>
      <c r="W812" s="19">
        <v>61</v>
      </c>
      <c r="X812" s="93">
        <v>737</v>
      </c>
      <c r="Y812">
        <f t="shared" si="37"/>
        <v>1000</v>
      </c>
      <c r="Z812" t="b">
        <f>IF(N812/G812&gt;=Auswahlhilfe!$C$8,TRUE,FALSE)</f>
        <v>1</v>
      </c>
      <c r="AA812" t="b">
        <f>IF(K812&gt;Auswahlhilfe!$C$7,TRUE,FALSE)</f>
        <v>1</v>
      </c>
      <c r="AB812" t="b">
        <f>IF(Auswahlhilfe!$C$17=F812,TRUE,FALSE)</f>
        <v>1</v>
      </c>
      <c r="AC812" t="b">
        <f>IFERROR(IF(FIND("P2",PGOptionList!D812)&gt;0,TRUE),FALSE)</f>
        <v>1</v>
      </c>
      <c r="AD812" t="b">
        <f>IFERROR(IF(FIND("P1",PGOptionList!D812)&gt;0,TRUE),FALSE)</f>
        <v>0</v>
      </c>
      <c r="AE812" t="b">
        <f>IFERROR(IF(FIND("P0",PGOptionList!D812)&gt;0,TRUE),FALSE)</f>
        <v>0</v>
      </c>
      <c r="AF812" t="b">
        <f>IF(AND(Z812,AA812,AB812,AC812,IF(C812=Auswahlhilfe!$L$7,TRUE,FALSE)),D812,FALSE)</f>
        <v>0</v>
      </c>
      <c r="AG812" t="b">
        <f>IF(AND(Z812,AA812,AB812,AD812,IF(C812=Auswahlhilfe!$L$17,TRUE,FALSE)),D812,FALSE)</f>
        <v>0</v>
      </c>
      <c r="AH812" t="b">
        <f>IF(AND(Z812,AA812,AB812,AE812,IF(C812=Auswahlhilfe!$L$17,TRUE,FALSE)),D812,FALSE)</f>
        <v>0</v>
      </c>
      <c r="AI812" t="s">
        <v>4818</v>
      </c>
      <c r="AJ812" s="90" t="str">
        <f t="shared" si="38"/>
        <v>https://shop.oxni.ch/de/shop/motoren/planetengetriebe/tbr-042-005-s2-p2</v>
      </c>
    </row>
    <row r="813" spans="2:36" x14ac:dyDescent="0.2">
      <c r="B813" s="78" t="str">
        <f t="shared" si="36"/>
        <v/>
      </c>
      <c r="C813" s="19" t="s">
        <v>103</v>
      </c>
      <c r="D813" s="19" t="s">
        <v>1114</v>
      </c>
      <c r="E813" s="19">
        <v>42</v>
      </c>
      <c r="F813" s="19" t="s">
        <v>55</v>
      </c>
      <c r="G813" s="19">
        <v>4</v>
      </c>
      <c r="H813" s="19">
        <v>4</v>
      </c>
      <c r="I813" s="19">
        <v>3</v>
      </c>
      <c r="J813" s="19">
        <v>95</v>
      </c>
      <c r="K813" s="19">
        <v>15</v>
      </c>
      <c r="L813" s="19">
        <v>45</v>
      </c>
      <c r="M813" s="19" t="s">
        <v>56</v>
      </c>
      <c r="N813" s="19">
        <v>5000</v>
      </c>
      <c r="O813" s="19">
        <v>10000</v>
      </c>
      <c r="P813" s="19">
        <v>780</v>
      </c>
      <c r="Q813" s="19" t="s">
        <v>57</v>
      </c>
      <c r="R813" s="19">
        <v>390</v>
      </c>
      <c r="S813" s="19">
        <v>20000</v>
      </c>
      <c r="T813" s="19">
        <v>0.09</v>
      </c>
      <c r="U813" s="19">
        <v>0.7</v>
      </c>
      <c r="V813" s="19">
        <v>0.24</v>
      </c>
      <c r="W813" s="19">
        <v>61</v>
      </c>
      <c r="X813" s="93">
        <v>811</v>
      </c>
      <c r="Y813">
        <f t="shared" si="37"/>
        <v>1250</v>
      </c>
      <c r="Z813" t="b">
        <f>IF(N813/G813&gt;=Auswahlhilfe!$C$8,TRUE,FALSE)</f>
        <v>1</v>
      </c>
      <c r="AA813" t="b">
        <f>IF(K813&gt;Auswahlhilfe!$C$7,TRUE,FALSE)</f>
        <v>1</v>
      </c>
      <c r="AB813" t="b">
        <f>IF(Auswahlhilfe!$C$17=F813,TRUE,FALSE)</f>
        <v>0</v>
      </c>
      <c r="AC813" t="b">
        <f>IFERROR(IF(FIND("P2",PGOptionList!D813)&gt;0,TRUE),FALSE)</f>
        <v>0</v>
      </c>
      <c r="AD813" t="b">
        <f>IFERROR(IF(FIND("P1",PGOptionList!D813)&gt;0,TRUE),FALSE)</f>
        <v>1</v>
      </c>
      <c r="AE813" t="b">
        <f>IFERROR(IF(FIND("P0",PGOptionList!D813)&gt;0,TRUE),FALSE)</f>
        <v>0</v>
      </c>
      <c r="AF813" t="b">
        <f>IF(AND(Z813,AA813,AB813,AC813,IF(C813=Auswahlhilfe!$L$7,TRUE,FALSE)),D813,FALSE)</f>
        <v>0</v>
      </c>
      <c r="AG813" t="b">
        <f>IF(AND(Z813,AA813,AB813,AD813,IF(C813=Auswahlhilfe!$L$17,TRUE,FALSE)),D813,FALSE)</f>
        <v>0</v>
      </c>
      <c r="AH813" t="b">
        <f>IF(AND(Z813,AA813,AB813,AE813,IF(C813=Auswahlhilfe!$L$17,TRUE,FALSE)),D813,FALSE)</f>
        <v>0</v>
      </c>
      <c r="AI813" t="s">
        <v>4817</v>
      </c>
      <c r="AJ813" s="90" t="str">
        <f t="shared" si="38"/>
        <v>mailto:info@oxni.ch?subject=Anfrage TBR-042-004-S1-P1</v>
      </c>
    </row>
    <row r="814" spans="2:36" x14ac:dyDescent="0.2">
      <c r="B814" s="78" t="str">
        <f t="shared" si="36"/>
        <v/>
      </c>
      <c r="C814" s="19" t="s">
        <v>103</v>
      </c>
      <c r="D814" s="19" t="s">
        <v>1115</v>
      </c>
      <c r="E814" s="19">
        <v>42</v>
      </c>
      <c r="F814" s="19" t="s">
        <v>58</v>
      </c>
      <c r="G814" s="19">
        <v>4</v>
      </c>
      <c r="H814" s="19">
        <v>4</v>
      </c>
      <c r="I814" s="19">
        <v>3</v>
      </c>
      <c r="J814" s="19">
        <v>95</v>
      </c>
      <c r="K814" s="19">
        <v>15</v>
      </c>
      <c r="L814" s="19">
        <v>45</v>
      </c>
      <c r="M814" s="19" t="s">
        <v>56</v>
      </c>
      <c r="N814" s="19">
        <v>5000</v>
      </c>
      <c r="O814" s="19">
        <v>10000</v>
      </c>
      <c r="P814" s="19">
        <v>780</v>
      </c>
      <c r="Q814" s="19" t="s">
        <v>57</v>
      </c>
      <c r="R814" s="19">
        <v>390</v>
      </c>
      <c r="S814" s="19">
        <v>20000</v>
      </c>
      <c r="T814" s="19">
        <v>0.09</v>
      </c>
      <c r="U814" s="19">
        <v>0.7</v>
      </c>
      <c r="V814" s="19">
        <v>0.24</v>
      </c>
      <c r="W814" s="19">
        <v>61</v>
      </c>
      <c r="X814" s="93">
        <v>811</v>
      </c>
      <c r="Y814">
        <f t="shared" si="37"/>
        <v>1250</v>
      </c>
      <c r="Z814" t="b">
        <f>IF(N814/G814&gt;=Auswahlhilfe!$C$8,TRUE,FALSE)</f>
        <v>1</v>
      </c>
      <c r="AA814" t="b">
        <f>IF(K814&gt;Auswahlhilfe!$C$7,TRUE,FALSE)</f>
        <v>1</v>
      </c>
      <c r="AB814" t="b">
        <f>IF(Auswahlhilfe!$C$17=F814,TRUE,FALSE)</f>
        <v>1</v>
      </c>
      <c r="AC814" t="b">
        <f>IFERROR(IF(FIND("P2",PGOptionList!D814)&gt;0,TRUE),FALSE)</f>
        <v>0</v>
      </c>
      <c r="AD814" t="b">
        <f>IFERROR(IF(FIND("P1",PGOptionList!D814)&gt;0,TRUE),FALSE)</f>
        <v>1</v>
      </c>
      <c r="AE814" t="b">
        <f>IFERROR(IF(FIND("P0",PGOptionList!D814)&gt;0,TRUE),FALSE)</f>
        <v>0</v>
      </c>
      <c r="AF814" t="b">
        <f>IF(AND(Z814,AA814,AB814,AC814,IF(C814=Auswahlhilfe!$L$7,TRUE,FALSE)),D814,FALSE)</f>
        <v>0</v>
      </c>
      <c r="AG814" t="b">
        <f>IF(AND(Z814,AA814,AB814,AD814,IF(C814=Auswahlhilfe!$L$17,TRUE,FALSE)),D814,FALSE)</f>
        <v>0</v>
      </c>
      <c r="AH814" t="b">
        <f>IF(AND(Z814,AA814,AB814,AE814,IF(C814=Auswahlhilfe!$L$17,TRUE,FALSE)),D814,FALSE)</f>
        <v>0</v>
      </c>
      <c r="AI814" t="s">
        <v>4818</v>
      </c>
      <c r="AJ814" s="90" t="str">
        <f t="shared" si="38"/>
        <v>https://shop.oxni.ch/de/shop/motoren/planetengetriebe/tbr-042-004-s2-p1</v>
      </c>
    </row>
    <row r="815" spans="2:36" x14ac:dyDescent="0.2">
      <c r="B815" s="78" t="str">
        <f t="shared" si="36"/>
        <v/>
      </c>
      <c r="C815" s="19" t="s">
        <v>103</v>
      </c>
      <c r="D815" s="19" t="s">
        <v>1116</v>
      </c>
      <c r="E815" s="19">
        <v>42</v>
      </c>
      <c r="F815" s="19" t="s">
        <v>55</v>
      </c>
      <c r="G815" s="19">
        <v>4</v>
      </c>
      <c r="H815" s="19">
        <v>6</v>
      </c>
      <c r="I815" s="19">
        <v>3</v>
      </c>
      <c r="J815" s="19">
        <v>95</v>
      </c>
      <c r="K815" s="19">
        <v>15</v>
      </c>
      <c r="L815" s="19">
        <v>45</v>
      </c>
      <c r="M815" s="19" t="s">
        <v>56</v>
      </c>
      <c r="N815" s="19">
        <v>5000</v>
      </c>
      <c r="O815" s="19">
        <v>10000</v>
      </c>
      <c r="P815" s="19">
        <v>780</v>
      </c>
      <c r="Q815" s="19" t="s">
        <v>57</v>
      </c>
      <c r="R815" s="19">
        <v>390</v>
      </c>
      <c r="S815" s="19">
        <v>20000</v>
      </c>
      <c r="T815" s="19">
        <v>0.09</v>
      </c>
      <c r="U815" s="19">
        <v>0.7</v>
      </c>
      <c r="V815" s="19">
        <v>0.24</v>
      </c>
      <c r="W815" s="19">
        <v>61</v>
      </c>
      <c r="X815" s="93">
        <v>737</v>
      </c>
      <c r="Y815">
        <f t="shared" si="37"/>
        <v>1250</v>
      </c>
      <c r="Z815" t="b">
        <f>IF(N815/G815&gt;=Auswahlhilfe!$C$8,TRUE,FALSE)</f>
        <v>1</v>
      </c>
      <c r="AA815" t="b">
        <f>IF(K815&gt;Auswahlhilfe!$C$7,TRUE,FALSE)</f>
        <v>1</v>
      </c>
      <c r="AB815" t="b">
        <f>IF(Auswahlhilfe!$C$17=F815,TRUE,FALSE)</f>
        <v>0</v>
      </c>
      <c r="AC815" t="b">
        <f>IFERROR(IF(FIND("P2",PGOptionList!D815)&gt;0,TRUE),FALSE)</f>
        <v>1</v>
      </c>
      <c r="AD815" t="b">
        <f>IFERROR(IF(FIND("P1",PGOptionList!D815)&gt;0,TRUE),FALSE)</f>
        <v>0</v>
      </c>
      <c r="AE815" t="b">
        <f>IFERROR(IF(FIND("P0",PGOptionList!D815)&gt;0,TRUE),FALSE)</f>
        <v>0</v>
      </c>
      <c r="AF815" t="b">
        <f>IF(AND(Z815,AA815,AB815,AC815,IF(C815=Auswahlhilfe!$L$7,TRUE,FALSE)),D815,FALSE)</f>
        <v>0</v>
      </c>
      <c r="AG815" t="b">
        <f>IF(AND(Z815,AA815,AB815,AD815,IF(C815=Auswahlhilfe!$L$17,TRUE,FALSE)),D815,FALSE)</f>
        <v>0</v>
      </c>
      <c r="AH815" t="b">
        <f>IF(AND(Z815,AA815,AB815,AE815,IF(C815=Auswahlhilfe!$L$17,TRUE,FALSE)),D815,FALSE)</f>
        <v>0</v>
      </c>
      <c r="AI815" t="s">
        <v>4817</v>
      </c>
      <c r="AJ815" s="90" t="str">
        <f t="shared" si="38"/>
        <v>mailto:info@oxni.ch?subject=Anfrage TBR-042-004-S1-P2</v>
      </c>
    </row>
    <row r="816" spans="2:36" x14ac:dyDescent="0.2">
      <c r="B816" s="78" t="str">
        <f t="shared" si="36"/>
        <v/>
      </c>
      <c r="C816" s="19" t="s">
        <v>103</v>
      </c>
      <c r="D816" s="19" t="s">
        <v>1117</v>
      </c>
      <c r="E816" s="19">
        <v>42</v>
      </c>
      <c r="F816" s="19" t="s">
        <v>58</v>
      </c>
      <c r="G816" s="19">
        <v>4</v>
      </c>
      <c r="H816" s="19">
        <v>6</v>
      </c>
      <c r="I816" s="19">
        <v>3</v>
      </c>
      <c r="J816" s="19">
        <v>95</v>
      </c>
      <c r="K816" s="19">
        <v>15</v>
      </c>
      <c r="L816" s="19">
        <v>45</v>
      </c>
      <c r="M816" s="19" t="s">
        <v>56</v>
      </c>
      <c r="N816" s="19">
        <v>5000</v>
      </c>
      <c r="O816" s="19">
        <v>10000</v>
      </c>
      <c r="P816" s="19">
        <v>780</v>
      </c>
      <c r="Q816" s="19" t="s">
        <v>57</v>
      </c>
      <c r="R816" s="19">
        <v>390</v>
      </c>
      <c r="S816" s="19">
        <v>20000</v>
      </c>
      <c r="T816" s="19">
        <v>0.09</v>
      </c>
      <c r="U816" s="19">
        <v>0.7</v>
      </c>
      <c r="V816" s="19">
        <v>0.24</v>
      </c>
      <c r="W816" s="19">
        <v>61</v>
      </c>
      <c r="X816" s="93">
        <v>737</v>
      </c>
      <c r="Y816">
        <f t="shared" si="37"/>
        <v>1250</v>
      </c>
      <c r="Z816" t="b">
        <f>IF(N816/G816&gt;=Auswahlhilfe!$C$8,TRUE,FALSE)</f>
        <v>1</v>
      </c>
      <c r="AA816" t="b">
        <f>IF(K816&gt;Auswahlhilfe!$C$7,TRUE,FALSE)</f>
        <v>1</v>
      </c>
      <c r="AB816" t="b">
        <f>IF(Auswahlhilfe!$C$17=F816,TRUE,FALSE)</f>
        <v>1</v>
      </c>
      <c r="AC816" t="b">
        <f>IFERROR(IF(FIND("P2",PGOptionList!D816)&gt;0,TRUE),FALSE)</f>
        <v>1</v>
      </c>
      <c r="AD816" t="b">
        <f>IFERROR(IF(FIND("P1",PGOptionList!D816)&gt;0,TRUE),FALSE)</f>
        <v>0</v>
      </c>
      <c r="AE816" t="b">
        <f>IFERROR(IF(FIND("P0",PGOptionList!D816)&gt;0,TRUE),FALSE)</f>
        <v>0</v>
      </c>
      <c r="AF816" t="b">
        <f>IF(AND(Z816,AA816,AB816,AC816,IF(C816=Auswahlhilfe!$L$7,TRUE,FALSE)),D816,FALSE)</f>
        <v>0</v>
      </c>
      <c r="AG816" t="b">
        <f>IF(AND(Z816,AA816,AB816,AD816,IF(C816=Auswahlhilfe!$L$17,TRUE,FALSE)),D816,FALSE)</f>
        <v>0</v>
      </c>
      <c r="AH816" t="b">
        <f>IF(AND(Z816,AA816,AB816,AE816,IF(C816=Auswahlhilfe!$L$17,TRUE,FALSE)),D816,FALSE)</f>
        <v>0</v>
      </c>
      <c r="AI816" t="s">
        <v>4818</v>
      </c>
      <c r="AJ816" s="90" t="str">
        <f t="shared" si="38"/>
        <v>https://shop.oxni.ch/de/shop/motoren/planetengetriebe/tbr-042-004-s2-p2</v>
      </c>
    </row>
    <row r="817" spans="2:36" x14ac:dyDescent="0.2">
      <c r="B817" s="78" t="str">
        <f t="shared" si="36"/>
        <v/>
      </c>
      <c r="C817" s="19" t="s">
        <v>103</v>
      </c>
      <c r="D817" s="19" t="s">
        <v>1118</v>
      </c>
      <c r="E817" s="19">
        <v>60</v>
      </c>
      <c r="F817" s="19" t="s">
        <v>55</v>
      </c>
      <c r="G817" s="19">
        <v>200</v>
      </c>
      <c r="H817" s="19">
        <v>7</v>
      </c>
      <c r="I817" s="19">
        <v>7</v>
      </c>
      <c r="J817" s="19">
        <v>92</v>
      </c>
      <c r="K817" s="19">
        <v>42</v>
      </c>
      <c r="L817" s="19">
        <v>126</v>
      </c>
      <c r="M817" s="19" t="s">
        <v>68</v>
      </c>
      <c r="N817" s="19">
        <v>5000</v>
      </c>
      <c r="O817" s="19">
        <v>10000</v>
      </c>
      <c r="P817" s="19">
        <v>1530</v>
      </c>
      <c r="Q817" s="19" t="s">
        <v>57</v>
      </c>
      <c r="R817" s="19">
        <v>765</v>
      </c>
      <c r="S817" s="19">
        <v>20000</v>
      </c>
      <c r="T817" s="19">
        <v>0.09</v>
      </c>
      <c r="U817" s="19">
        <v>2.5</v>
      </c>
      <c r="V817" s="19">
        <v>0.24</v>
      </c>
      <c r="W817" s="19">
        <v>63</v>
      </c>
      <c r="X817" s="93">
        <v>1107</v>
      </c>
      <c r="Y817">
        <f t="shared" si="37"/>
        <v>25</v>
      </c>
      <c r="Z817" t="b">
        <f>IF(N817/G817&gt;=Auswahlhilfe!$C$8,TRUE,FALSE)</f>
        <v>1</v>
      </c>
      <c r="AA817" t="b">
        <f>IF(K817&gt;Auswahlhilfe!$C$7,TRUE,FALSE)</f>
        <v>1</v>
      </c>
      <c r="AB817" t="b">
        <f>IF(Auswahlhilfe!$C$17=F817,TRUE,FALSE)</f>
        <v>0</v>
      </c>
      <c r="AC817" t="b">
        <f>IFERROR(IF(FIND("P2",PGOptionList!D817)&gt;0,TRUE),FALSE)</f>
        <v>0</v>
      </c>
      <c r="AD817" t="b">
        <f>IFERROR(IF(FIND("P1",PGOptionList!D817)&gt;0,TRUE),FALSE)</f>
        <v>1</v>
      </c>
      <c r="AE817" t="b">
        <f>IFERROR(IF(FIND("P0",PGOptionList!D817)&gt;0,TRUE),FALSE)</f>
        <v>0</v>
      </c>
      <c r="AF817" t="b">
        <f>IF(AND(Z817,AA817,AB817,AC817,IF(C817=Auswahlhilfe!$L$7,TRUE,FALSE)),D817,FALSE)</f>
        <v>0</v>
      </c>
      <c r="AG817" t="b">
        <f>IF(AND(Z817,AA817,AB817,AD817,IF(C817=Auswahlhilfe!$L$17,TRUE,FALSE)),D817,FALSE)</f>
        <v>0</v>
      </c>
      <c r="AH817" t="b">
        <f>IF(AND(Z817,AA817,AB817,AE817,IF(C817=Auswahlhilfe!$L$17,TRUE,FALSE)),D817,FALSE)</f>
        <v>0</v>
      </c>
      <c r="AI817" t="s">
        <v>4817</v>
      </c>
      <c r="AJ817" s="90" t="str">
        <f t="shared" si="38"/>
        <v>mailto:info@oxni.ch?subject=Anfrage TBR-060-200-S1-P1</v>
      </c>
    </row>
    <row r="818" spans="2:36" x14ac:dyDescent="0.2">
      <c r="B818" s="78" t="str">
        <f t="shared" si="36"/>
        <v/>
      </c>
      <c r="C818" s="19" t="s">
        <v>103</v>
      </c>
      <c r="D818" s="19" t="s">
        <v>1119</v>
      </c>
      <c r="E818" s="19">
        <v>60</v>
      </c>
      <c r="F818" s="19" t="s">
        <v>58</v>
      </c>
      <c r="G818" s="19">
        <v>200</v>
      </c>
      <c r="H818" s="19">
        <v>7</v>
      </c>
      <c r="I818" s="19">
        <v>7</v>
      </c>
      <c r="J818" s="19">
        <v>92</v>
      </c>
      <c r="K818" s="19">
        <v>42</v>
      </c>
      <c r="L818" s="19">
        <v>126</v>
      </c>
      <c r="M818" s="19" t="s">
        <v>68</v>
      </c>
      <c r="N818" s="19">
        <v>5000</v>
      </c>
      <c r="O818" s="19">
        <v>10000</v>
      </c>
      <c r="P818" s="19">
        <v>1530</v>
      </c>
      <c r="Q818" s="19" t="s">
        <v>57</v>
      </c>
      <c r="R818" s="19">
        <v>765</v>
      </c>
      <c r="S818" s="19">
        <v>20000</v>
      </c>
      <c r="T818" s="19">
        <v>0.09</v>
      </c>
      <c r="U818" s="19">
        <v>2.5</v>
      </c>
      <c r="V818" s="19">
        <v>0.24</v>
      </c>
      <c r="W818" s="19">
        <v>63</v>
      </c>
      <c r="X818" s="93">
        <v>1107</v>
      </c>
      <c r="Y818">
        <f t="shared" si="37"/>
        <v>25</v>
      </c>
      <c r="Z818" t="b">
        <f>IF(N818/G818&gt;=Auswahlhilfe!$C$8,TRUE,FALSE)</f>
        <v>1</v>
      </c>
      <c r="AA818" t="b">
        <f>IF(K818&gt;Auswahlhilfe!$C$7,TRUE,FALSE)</f>
        <v>1</v>
      </c>
      <c r="AB818" t="b">
        <f>IF(Auswahlhilfe!$C$17=F818,TRUE,FALSE)</f>
        <v>1</v>
      </c>
      <c r="AC818" t="b">
        <f>IFERROR(IF(FIND("P2",PGOptionList!D818)&gt;0,TRUE),FALSE)</f>
        <v>0</v>
      </c>
      <c r="AD818" t="b">
        <f>IFERROR(IF(FIND("P1",PGOptionList!D818)&gt;0,TRUE),FALSE)</f>
        <v>1</v>
      </c>
      <c r="AE818" t="b">
        <f>IFERROR(IF(FIND("P0",PGOptionList!D818)&gt;0,TRUE),FALSE)</f>
        <v>0</v>
      </c>
      <c r="AF818" t="b">
        <f>IF(AND(Z818,AA818,AB818,AC818,IF(C818=Auswahlhilfe!$L$7,TRUE,FALSE)),D818,FALSE)</f>
        <v>0</v>
      </c>
      <c r="AG818" t="b">
        <f>IF(AND(Z818,AA818,AB818,AD818,IF(C818=Auswahlhilfe!$L$17,TRUE,FALSE)),D818,FALSE)</f>
        <v>0</v>
      </c>
      <c r="AH818" t="b">
        <f>IF(AND(Z818,AA818,AB818,AE818,IF(C818=Auswahlhilfe!$L$17,TRUE,FALSE)),D818,FALSE)</f>
        <v>0</v>
      </c>
      <c r="AI818" t="s">
        <v>4818</v>
      </c>
      <c r="AJ818" s="90" t="str">
        <f t="shared" si="38"/>
        <v>https://shop.oxni.ch/de/shop/motoren/planetengetriebe/tbr-060-200-s2-p1</v>
      </c>
    </row>
    <row r="819" spans="2:36" x14ac:dyDescent="0.2">
      <c r="B819" s="78" t="str">
        <f t="shared" si="36"/>
        <v/>
      </c>
      <c r="C819" s="19" t="s">
        <v>103</v>
      </c>
      <c r="D819" s="19" t="s">
        <v>1120</v>
      </c>
      <c r="E819" s="19">
        <v>60</v>
      </c>
      <c r="F819" s="19" t="s">
        <v>55</v>
      </c>
      <c r="G819" s="19">
        <v>200</v>
      </c>
      <c r="H819" s="19">
        <v>9</v>
      </c>
      <c r="I819" s="19">
        <v>7</v>
      </c>
      <c r="J819" s="19">
        <v>92</v>
      </c>
      <c r="K819" s="19">
        <v>42</v>
      </c>
      <c r="L819" s="19">
        <v>126</v>
      </c>
      <c r="M819" s="19" t="s">
        <v>68</v>
      </c>
      <c r="N819" s="19">
        <v>5000</v>
      </c>
      <c r="O819" s="19">
        <v>10000</v>
      </c>
      <c r="P819" s="19">
        <v>1530</v>
      </c>
      <c r="Q819" s="19" t="s">
        <v>57</v>
      </c>
      <c r="R819" s="19">
        <v>765</v>
      </c>
      <c r="S819" s="19">
        <v>20000</v>
      </c>
      <c r="T819" s="19">
        <v>0.09</v>
      </c>
      <c r="U819" s="19">
        <v>2.5</v>
      </c>
      <c r="V819" s="19">
        <v>0.24</v>
      </c>
      <c r="W819" s="19">
        <v>63</v>
      </c>
      <c r="X819" s="93">
        <v>1006</v>
      </c>
      <c r="Y819">
        <f t="shared" si="37"/>
        <v>25</v>
      </c>
      <c r="Z819" t="b">
        <f>IF(N819/G819&gt;=Auswahlhilfe!$C$8,TRUE,FALSE)</f>
        <v>1</v>
      </c>
      <c r="AA819" t="b">
        <f>IF(K819&gt;Auswahlhilfe!$C$7,TRUE,FALSE)</f>
        <v>1</v>
      </c>
      <c r="AB819" t="b">
        <f>IF(Auswahlhilfe!$C$17=F819,TRUE,FALSE)</f>
        <v>0</v>
      </c>
      <c r="AC819" t="b">
        <f>IFERROR(IF(FIND("P2",PGOptionList!D819)&gt;0,TRUE),FALSE)</f>
        <v>1</v>
      </c>
      <c r="AD819" t="b">
        <f>IFERROR(IF(FIND("P1",PGOptionList!D819)&gt;0,TRUE),FALSE)</f>
        <v>0</v>
      </c>
      <c r="AE819" t="b">
        <f>IFERROR(IF(FIND("P0",PGOptionList!D819)&gt;0,TRUE),FALSE)</f>
        <v>0</v>
      </c>
      <c r="AF819" t="b">
        <f>IF(AND(Z819,AA819,AB819,AC819,IF(C819=Auswahlhilfe!$L$7,TRUE,FALSE)),D819,FALSE)</f>
        <v>0</v>
      </c>
      <c r="AG819" t="b">
        <f>IF(AND(Z819,AA819,AB819,AD819,IF(C819=Auswahlhilfe!$L$17,TRUE,FALSE)),D819,FALSE)</f>
        <v>0</v>
      </c>
      <c r="AH819" t="b">
        <f>IF(AND(Z819,AA819,AB819,AE819,IF(C819=Auswahlhilfe!$L$17,TRUE,FALSE)),D819,FALSE)</f>
        <v>0</v>
      </c>
      <c r="AI819" t="s">
        <v>4817</v>
      </c>
      <c r="AJ819" s="90" t="str">
        <f t="shared" si="38"/>
        <v>mailto:info@oxni.ch?subject=Anfrage TBR-060-200-S1-P2</v>
      </c>
    </row>
    <row r="820" spans="2:36" x14ac:dyDescent="0.2">
      <c r="B820" s="78" t="str">
        <f t="shared" si="36"/>
        <v/>
      </c>
      <c r="C820" s="19" t="s">
        <v>103</v>
      </c>
      <c r="D820" s="19" t="s">
        <v>1121</v>
      </c>
      <c r="E820" s="19">
        <v>60</v>
      </c>
      <c r="F820" s="19" t="s">
        <v>58</v>
      </c>
      <c r="G820" s="19">
        <v>200</v>
      </c>
      <c r="H820" s="19">
        <v>9</v>
      </c>
      <c r="I820" s="19">
        <v>7</v>
      </c>
      <c r="J820" s="19">
        <v>92</v>
      </c>
      <c r="K820" s="19">
        <v>42</v>
      </c>
      <c r="L820" s="19">
        <v>126</v>
      </c>
      <c r="M820" s="19" t="s">
        <v>68</v>
      </c>
      <c r="N820" s="19">
        <v>5000</v>
      </c>
      <c r="O820" s="19">
        <v>10000</v>
      </c>
      <c r="P820" s="19">
        <v>1530</v>
      </c>
      <c r="Q820" s="19" t="s">
        <v>57</v>
      </c>
      <c r="R820" s="19">
        <v>765</v>
      </c>
      <c r="S820" s="19">
        <v>20000</v>
      </c>
      <c r="T820" s="19">
        <v>0.09</v>
      </c>
      <c r="U820" s="19">
        <v>2.5</v>
      </c>
      <c r="V820" s="19">
        <v>0.24</v>
      </c>
      <c r="W820" s="19">
        <v>63</v>
      </c>
      <c r="X820" s="93">
        <v>1006</v>
      </c>
      <c r="Y820">
        <f t="shared" si="37"/>
        <v>25</v>
      </c>
      <c r="Z820" t="b">
        <f>IF(N820/G820&gt;=Auswahlhilfe!$C$8,TRUE,FALSE)</f>
        <v>1</v>
      </c>
      <c r="AA820" t="b">
        <f>IF(K820&gt;Auswahlhilfe!$C$7,TRUE,FALSE)</f>
        <v>1</v>
      </c>
      <c r="AB820" t="b">
        <f>IF(Auswahlhilfe!$C$17=F820,TRUE,FALSE)</f>
        <v>1</v>
      </c>
      <c r="AC820" t="b">
        <f>IFERROR(IF(FIND("P2",PGOptionList!D820)&gt;0,TRUE),FALSE)</f>
        <v>1</v>
      </c>
      <c r="AD820" t="b">
        <f>IFERROR(IF(FIND("P1",PGOptionList!D820)&gt;0,TRUE),FALSE)</f>
        <v>0</v>
      </c>
      <c r="AE820" t="b">
        <f>IFERROR(IF(FIND("P0",PGOptionList!D820)&gt;0,TRUE),FALSE)</f>
        <v>0</v>
      </c>
      <c r="AF820" t="b">
        <f>IF(AND(Z820,AA820,AB820,AC820,IF(C820=Auswahlhilfe!$L$7,TRUE,FALSE)),D820,FALSE)</f>
        <v>0</v>
      </c>
      <c r="AG820" t="b">
        <f>IF(AND(Z820,AA820,AB820,AD820,IF(C820=Auswahlhilfe!$L$17,TRUE,FALSE)),D820,FALSE)</f>
        <v>0</v>
      </c>
      <c r="AH820" t="b">
        <f>IF(AND(Z820,AA820,AB820,AE820,IF(C820=Auswahlhilfe!$L$17,TRUE,FALSE)),D820,FALSE)</f>
        <v>0</v>
      </c>
      <c r="AI820" t="s">
        <v>4818</v>
      </c>
      <c r="AJ820" s="90" t="str">
        <f t="shared" si="38"/>
        <v>https://shop.oxni.ch/de/shop/motoren/planetengetriebe/tbr-060-200-s2-p2</v>
      </c>
    </row>
    <row r="821" spans="2:36" x14ac:dyDescent="0.2">
      <c r="B821" s="78" t="str">
        <f t="shared" si="36"/>
        <v/>
      </c>
      <c r="C821" s="19" t="s">
        <v>103</v>
      </c>
      <c r="D821" s="19" t="s">
        <v>1122</v>
      </c>
      <c r="E821" s="19">
        <v>60</v>
      </c>
      <c r="F821" s="19" t="s">
        <v>55</v>
      </c>
      <c r="G821" s="19">
        <v>160</v>
      </c>
      <c r="H821" s="19">
        <v>7</v>
      </c>
      <c r="I821" s="19">
        <v>7</v>
      </c>
      <c r="J821" s="19">
        <v>92</v>
      </c>
      <c r="K821" s="19">
        <v>45</v>
      </c>
      <c r="L821" s="19">
        <v>135</v>
      </c>
      <c r="M821" s="19" t="s">
        <v>67</v>
      </c>
      <c r="N821" s="19">
        <v>5000</v>
      </c>
      <c r="O821" s="19">
        <v>10000</v>
      </c>
      <c r="P821" s="19">
        <v>1530</v>
      </c>
      <c r="Q821" s="19" t="s">
        <v>57</v>
      </c>
      <c r="R821" s="19">
        <v>765</v>
      </c>
      <c r="S821" s="19">
        <v>20000</v>
      </c>
      <c r="T821" s="19">
        <v>0.09</v>
      </c>
      <c r="U821" s="19">
        <v>2.5</v>
      </c>
      <c r="V821" s="19">
        <v>0.24</v>
      </c>
      <c r="W821" s="19">
        <v>63</v>
      </c>
      <c r="X821" s="93">
        <v>1107</v>
      </c>
      <c r="Y821">
        <f t="shared" si="37"/>
        <v>31.25</v>
      </c>
      <c r="Z821" t="b">
        <f>IF(N821/G821&gt;=Auswahlhilfe!$C$8,TRUE,FALSE)</f>
        <v>1</v>
      </c>
      <c r="AA821" t="b">
        <f>IF(K821&gt;Auswahlhilfe!$C$7,TRUE,FALSE)</f>
        <v>1</v>
      </c>
      <c r="AB821" t="b">
        <f>IF(Auswahlhilfe!$C$17=F821,TRUE,FALSE)</f>
        <v>0</v>
      </c>
      <c r="AC821" t="b">
        <f>IFERROR(IF(FIND("P2",PGOptionList!D821)&gt;0,TRUE),FALSE)</f>
        <v>0</v>
      </c>
      <c r="AD821" t="b">
        <f>IFERROR(IF(FIND("P1",PGOptionList!D821)&gt;0,TRUE),FALSE)</f>
        <v>1</v>
      </c>
      <c r="AE821" t="b">
        <f>IFERROR(IF(FIND("P0",PGOptionList!D821)&gt;0,TRUE),FALSE)</f>
        <v>0</v>
      </c>
      <c r="AF821" t="b">
        <f>IF(AND(Z821,AA821,AB821,AC821,IF(C821=Auswahlhilfe!$L$7,TRUE,FALSE)),D821,FALSE)</f>
        <v>0</v>
      </c>
      <c r="AG821" t="b">
        <f>IF(AND(Z821,AA821,AB821,AD821,IF(C821=Auswahlhilfe!$L$17,TRUE,FALSE)),D821,FALSE)</f>
        <v>0</v>
      </c>
      <c r="AH821" t="b">
        <f>IF(AND(Z821,AA821,AB821,AE821,IF(C821=Auswahlhilfe!$L$17,TRUE,FALSE)),D821,FALSE)</f>
        <v>0</v>
      </c>
      <c r="AI821" t="s">
        <v>4817</v>
      </c>
      <c r="AJ821" s="90" t="str">
        <f t="shared" si="38"/>
        <v>mailto:info@oxni.ch?subject=Anfrage TBR-060-160-S1-P1</v>
      </c>
    </row>
    <row r="822" spans="2:36" x14ac:dyDescent="0.2">
      <c r="B822" s="78" t="str">
        <f t="shared" si="36"/>
        <v/>
      </c>
      <c r="C822" s="19" t="s">
        <v>103</v>
      </c>
      <c r="D822" s="19" t="s">
        <v>1123</v>
      </c>
      <c r="E822" s="19">
        <v>60</v>
      </c>
      <c r="F822" s="19" t="s">
        <v>58</v>
      </c>
      <c r="G822" s="19">
        <v>160</v>
      </c>
      <c r="H822" s="19">
        <v>7</v>
      </c>
      <c r="I822" s="19">
        <v>7</v>
      </c>
      <c r="J822" s="19">
        <v>92</v>
      </c>
      <c r="K822" s="19">
        <v>45</v>
      </c>
      <c r="L822" s="19">
        <v>135</v>
      </c>
      <c r="M822" s="19" t="s">
        <v>67</v>
      </c>
      <c r="N822" s="19">
        <v>5000</v>
      </c>
      <c r="O822" s="19">
        <v>10000</v>
      </c>
      <c r="P822" s="19">
        <v>1530</v>
      </c>
      <c r="Q822" s="19" t="s">
        <v>57</v>
      </c>
      <c r="R822" s="19">
        <v>765</v>
      </c>
      <c r="S822" s="19">
        <v>20000</v>
      </c>
      <c r="T822" s="19">
        <v>0.09</v>
      </c>
      <c r="U822" s="19">
        <v>2.5</v>
      </c>
      <c r="V822" s="19">
        <v>0.24</v>
      </c>
      <c r="W822" s="19">
        <v>63</v>
      </c>
      <c r="X822" s="93">
        <v>1107</v>
      </c>
      <c r="Y822">
        <f t="shared" si="37"/>
        <v>31.25</v>
      </c>
      <c r="Z822" t="b">
        <f>IF(N822/G822&gt;=Auswahlhilfe!$C$8,TRUE,FALSE)</f>
        <v>1</v>
      </c>
      <c r="AA822" t="b">
        <f>IF(K822&gt;Auswahlhilfe!$C$7,TRUE,FALSE)</f>
        <v>1</v>
      </c>
      <c r="AB822" t="b">
        <f>IF(Auswahlhilfe!$C$17=F822,TRUE,FALSE)</f>
        <v>1</v>
      </c>
      <c r="AC822" t="b">
        <f>IFERROR(IF(FIND("P2",PGOptionList!D822)&gt;0,TRUE),FALSE)</f>
        <v>0</v>
      </c>
      <c r="AD822" t="b">
        <f>IFERROR(IF(FIND("P1",PGOptionList!D822)&gt;0,TRUE),FALSE)</f>
        <v>1</v>
      </c>
      <c r="AE822" t="b">
        <f>IFERROR(IF(FIND("P0",PGOptionList!D822)&gt;0,TRUE),FALSE)</f>
        <v>0</v>
      </c>
      <c r="AF822" t="b">
        <f>IF(AND(Z822,AA822,AB822,AC822,IF(C822=Auswahlhilfe!$L$7,TRUE,FALSE)),D822,FALSE)</f>
        <v>0</v>
      </c>
      <c r="AG822" t="b">
        <f>IF(AND(Z822,AA822,AB822,AD822,IF(C822=Auswahlhilfe!$L$17,TRUE,FALSE)),D822,FALSE)</f>
        <v>0</v>
      </c>
      <c r="AH822" t="b">
        <f>IF(AND(Z822,AA822,AB822,AE822,IF(C822=Auswahlhilfe!$L$17,TRUE,FALSE)),D822,FALSE)</f>
        <v>0</v>
      </c>
      <c r="AI822" t="s">
        <v>4818</v>
      </c>
      <c r="AJ822" s="90" t="str">
        <f t="shared" si="38"/>
        <v>https://shop.oxni.ch/de/shop/motoren/planetengetriebe/tbr-060-160-s2-p1</v>
      </c>
    </row>
    <row r="823" spans="2:36" x14ac:dyDescent="0.2">
      <c r="B823" s="78" t="str">
        <f t="shared" si="36"/>
        <v/>
      </c>
      <c r="C823" s="19" t="s">
        <v>103</v>
      </c>
      <c r="D823" s="19" t="s">
        <v>1124</v>
      </c>
      <c r="E823" s="19">
        <v>60</v>
      </c>
      <c r="F823" s="19" t="s">
        <v>55</v>
      </c>
      <c r="G823" s="19">
        <v>160</v>
      </c>
      <c r="H823" s="19">
        <v>9</v>
      </c>
      <c r="I823" s="19">
        <v>7</v>
      </c>
      <c r="J823" s="19">
        <v>92</v>
      </c>
      <c r="K823" s="19">
        <v>45</v>
      </c>
      <c r="L823" s="19">
        <v>135</v>
      </c>
      <c r="M823" s="19" t="s">
        <v>67</v>
      </c>
      <c r="N823" s="19">
        <v>5000</v>
      </c>
      <c r="O823" s="19">
        <v>10000</v>
      </c>
      <c r="P823" s="19">
        <v>1530</v>
      </c>
      <c r="Q823" s="19" t="s">
        <v>57</v>
      </c>
      <c r="R823" s="19">
        <v>765</v>
      </c>
      <c r="S823" s="19">
        <v>20000</v>
      </c>
      <c r="T823" s="19">
        <v>0.09</v>
      </c>
      <c r="U823" s="19">
        <v>2.5</v>
      </c>
      <c r="V823" s="19">
        <v>0.24</v>
      </c>
      <c r="W823" s="19">
        <v>63</v>
      </c>
      <c r="X823" s="93">
        <v>1006</v>
      </c>
      <c r="Y823">
        <f t="shared" si="37"/>
        <v>31.25</v>
      </c>
      <c r="Z823" t="b">
        <f>IF(N823/G823&gt;=Auswahlhilfe!$C$8,TRUE,FALSE)</f>
        <v>1</v>
      </c>
      <c r="AA823" t="b">
        <f>IF(K823&gt;Auswahlhilfe!$C$7,TRUE,FALSE)</f>
        <v>1</v>
      </c>
      <c r="AB823" t="b">
        <f>IF(Auswahlhilfe!$C$17=F823,TRUE,FALSE)</f>
        <v>0</v>
      </c>
      <c r="AC823" t="b">
        <f>IFERROR(IF(FIND("P2",PGOptionList!D823)&gt;0,TRUE),FALSE)</f>
        <v>1</v>
      </c>
      <c r="AD823" t="b">
        <f>IFERROR(IF(FIND("P1",PGOptionList!D823)&gt;0,TRUE),FALSE)</f>
        <v>0</v>
      </c>
      <c r="AE823" t="b">
        <f>IFERROR(IF(FIND("P0",PGOptionList!D823)&gt;0,TRUE),FALSE)</f>
        <v>0</v>
      </c>
      <c r="AF823" t="b">
        <f>IF(AND(Z823,AA823,AB823,AC823,IF(C823=Auswahlhilfe!$L$7,TRUE,FALSE)),D823,FALSE)</f>
        <v>0</v>
      </c>
      <c r="AG823" t="b">
        <f>IF(AND(Z823,AA823,AB823,AD823,IF(C823=Auswahlhilfe!$L$17,TRUE,FALSE)),D823,FALSE)</f>
        <v>0</v>
      </c>
      <c r="AH823" t="b">
        <f>IF(AND(Z823,AA823,AB823,AE823,IF(C823=Auswahlhilfe!$L$17,TRUE,FALSE)),D823,FALSE)</f>
        <v>0</v>
      </c>
      <c r="AI823" t="s">
        <v>4817</v>
      </c>
      <c r="AJ823" s="90" t="str">
        <f t="shared" si="38"/>
        <v>mailto:info@oxni.ch?subject=Anfrage TBR-060-160-S1-P2</v>
      </c>
    </row>
    <row r="824" spans="2:36" x14ac:dyDescent="0.2">
      <c r="B824" s="78" t="str">
        <f t="shared" si="36"/>
        <v/>
      </c>
      <c r="C824" s="19" t="s">
        <v>103</v>
      </c>
      <c r="D824" s="19" t="s">
        <v>1125</v>
      </c>
      <c r="E824" s="19">
        <v>60</v>
      </c>
      <c r="F824" s="19" t="s">
        <v>58</v>
      </c>
      <c r="G824" s="19">
        <v>160</v>
      </c>
      <c r="H824" s="19">
        <v>9</v>
      </c>
      <c r="I824" s="19">
        <v>7</v>
      </c>
      <c r="J824" s="19">
        <v>92</v>
      </c>
      <c r="K824" s="19">
        <v>45</v>
      </c>
      <c r="L824" s="19">
        <v>135</v>
      </c>
      <c r="M824" s="19" t="s">
        <v>67</v>
      </c>
      <c r="N824" s="19">
        <v>5000</v>
      </c>
      <c r="O824" s="19">
        <v>10000</v>
      </c>
      <c r="P824" s="19">
        <v>1530</v>
      </c>
      <c r="Q824" s="19" t="s">
        <v>57</v>
      </c>
      <c r="R824" s="19">
        <v>765</v>
      </c>
      <c r="S824" s="19">
        <v>20000</v>
      </c>
      <c r="T824" s="19">
        <v>0.09</v>
      </c>
      <c r="U824" s="19">
        <v>2.5</v>
      </c>
      <c r="V824" s="19">
        <v>0.24</v>
      </c>
      <c r="W824" s="19">
        <v>63</v>
      </c>
      <c r="X824" s="93">
        <v>1006</v>
      </c>
      <c r="Y824">
        <f t="shared" si="37"/>
        <v>31.25</v>
      </c>
      <c r="Z824" t="b">
        <f>IF(N824/G824&gt;=Auswahlhilfe!$C$8,TRUE,FALSE)</f>
        <v>1</v>
      </c>
      <c r="AA824" t="b">
        <f>IF(K824&gt;Auswahlhilfe!$C$7,TRUE,FALSE)</f>
        <v>1</v>
      </c>
      <c r="AB824" t="b">
        <f>IF(Auswahlhilfe!$C$17=F824,TRUE,FALSE)</f>
        <v>1</v>
      </c>
      <c r="AC824" t="b">
        <f>IFERROR(IF(FIND("P2",PGOptionList!D824)&gt;0,TRUE),FALSE)</f>
        <v>1</v>
      </c>
      <c r="AD824" t="b">
        <f>IFERROR(IF(FIND("P1",PGOptionList!D824)&gt;0,TRUE),FALSE)</f>
        <v>0</v>
      </c>
      <c r="AE824" t="b">
        <f>IFERROR(IF(FIND("P0",PGOptionList!D824)&gt;0,TRUE),FALSE)</f>
        <v>0</v>
      </c>
      <c r="AF824" t="b">
        <f>IF(AND(Z824,AA824,AB824,AC824,IF(C824=Auswahlhilfe!$L$7,TRUE,FALSE)),D824,FALSE)</f>
        <v>0</v>
      </c>
      <c r="AG824" t="b">
        <f>IF(AND(Z824,AA824,AB824,AD824,IF(C824=Auswahlhilfe!$L$17,TRUE,FALSE)),D824,FALSE)</f>
        <v>0</v>
      </c>
      <c r="AH824" t="b">
        <f>IF(AND(Z824,AA824,AB824,AE824,IF(C824=Auswahlhilfe!$L$17,TRUE,FALSE)),D824,FALSE)</f>
        <v>0</v>
      </c>
      <c r="AI824" t="s">
        <v>4818</v>
      </c>
      <c r="AJ824" s="90" t="str">
        <f t="shared" si="38"/>
        <v>https://shop.oxni.ch/de/shop/motoren/planetengetriebe/tbr-060-160-s2-p2</v>
      </c>
    </row>
    <row r="825" spans="2:36" x14ac:dyDescent="0.2">
      <c r="B825" s="78" t="str">
        <f t="shared" si="36"/>
        <v/>
      </c>
      <c r="C825" s="19" t="s">
        <v>103</v>
      </c>
      <c r="D825" s="19" t="s">
        <v>1126</v>
      </c>
      <c r="E825" s="19">
        <v>60</v>
      </c>
      <c r="F825" s="19" t="s">
        <v>55</v>
      </c>
      <c r="G825" s="19">
        <v>140</v>
      </c>
      <c r="H825" s="19">
        <v>7</v>
      </c>
      <c r="I825" s="19">
        <v>7</v>
      </c>
      <c r="J825" s="19">
        <v>92</v>
      </c>
      <c r="K825" s="19">
        <v>50</v>
      </c>
      <c r="L825" s="19">
        <v>150</v>
      </c>
      <c r="M825" s="19" t="s">
        <v>64</v>
      </c>
      <c r="N825" s="19">
        <v>5000</v>
      </c>
      <c r="O825" s="19">
        <v>10000</v>
      </c>
      <c r="P825" s="19">
        <v>1530</v>
      </c>
      <c r="Q825" s="19" t="s">
        <v>57</v>
      </c>
      <c r="R825" s="19">
        <v>765</v>
      </c>
      <c r="S825" s="19">
        <v>20000</v>
      </c>
      <c r="T825" s="19">
        <v>0.09</v>
      </c>
      <c r="U825" s="19">
        <v>2.5</v>
      </c>
      <c r="V825" s="19">
        <v>0.24</v>
      </c>
      <c r="W825" s="19">
        <v>63</v>
      </c>
      <c r="X825" s="93">
        <v>1107</v>
      </c>
      <c r="Y825">
        <f t="shared" si="37"/>
        <v>35.714285714285715</v>
      </c>
      <c r="Z825" t="b">
        <f>IF(N825/G825&gt;=Auswahlhilfe!$C$8,TRUE,FALSE)</f>
        <v>1</v>
      </c>
      <c r="AA825" t="b">
        <f>IF(K825&gt;Auswahlhilfe!$C$7,TRUE,FALSE)</f>
        <v>1</v>
      </c>
      <c r="AB825" t="b">
        <f>IF(Auswahlhilfe!$C$17=F825,TRUE,FALSE)</f>
        <v>0</v>
      </c>
      <c r="AC825" t="b">
        <f>IFERROR(IF(FIND("P2",PGOptionList!D825)&gt;0,TRUE),FALSE)</f>
        <v>0</v>
      </c>
      <c r="AD825" t="b">
        <f>IFERROR(IF(FIND("P1",PGOptionList!D825)&gt;0,TRUE),FALSE)</f>
        <v>1</v>
      </c>
      <c r="AE825" t="b">
        <f>IFERROR(IF(FIND("P0",PGOptionList!D825)&gt;0,TRUE),FALSE)</f>
        <v>0</v>
      </c>
      <c r="AF825" t="b">
        <f>IF(AND(Z825,AA825,AB825,AC825,IF(C825=Auswahlhilfe!$L$7,TRUE,FALSE)),D825,FALSE)</f>
        <v>0</v>
      </c>
      <c r="AG825" t="b">
        <f>IF(AND(Z825,AA825,AB825,AD825,IF(C825=Auswahlhilfe!$L$17,TRUE,FALSE)),D825,FALSE)</f>
        <v>0</v>
      </c>
      <c r="AH825" t="b">
        <f>IF(AND(Z825,AA825,AB825,AE825,IF(C825=Auswahlhilfe!$L$17,TRUE,FALSE)),D825,FALSE)</f>
        <v>0</v>
      </c>
      <c r="AI825" t="s">
        <v>4817</v>
      </c>
      <c r="AJ825" s="90" t="str">
        <f t="shared" si="38"/>
        <v>mailto:info@oxni.ch?subject=Anfrage TBR-060-140-S1-P1</v>
      </c>
    </row>
    <row r="826" spans="2:36" x14ac:dyDescent="0.2">
      <c r="B826" s="78" t="str">
        <f t="shared" si="36"/>
        <v/>
      </c>
      <c r="C826" s="19" t="s">
        <v>103</v>
      </c>
      <c r="D826" s="19" t="s">
        <v>1127</v>
      </c>
      <c r="E826" s="19">
        <v>60</v>
      </c>
      <c r="F826" s="19" t="s">
        <v>58</v>
      </c>
      <c r="G826" s="19">
        <v>140</v>
      </c>
      <c r="H826" s="19">
        <v>7</v>
      </c>
      <c r="I826" s="19">
        <v>7</v>
      </c>
      <c r="J826" s="19">
        <v>92</v>
      </c>
      <c r="K826" s="19">
        <v>50</v>
      </c>
      <c r="L826" s="19">
        <v>150</v>
      </c>
      <c r="M826" s="19" t="s">
        <v>64</v>
      </c>
      <c r="N826" s="19">
        <v>5000</v>
      </c>
      <c r="O826" s="19">
        <v>10000</v>
      </c>
      <c r="P826" s="19">
        <v>1530</v>
      </c>
      <c r="Q826" s="19" t="s">
        <v>57</v>
      </c>
      <c r="R826" s="19">
        <v>765</v>
      </c>
      <c r="S826" s="19">
        <v>20000</v>
      </c>
      <c r="T826" s="19">
        <v>0.09</v>
      </c>
      <c r="U826" s="19">
        <v>2.5</v>
      </c>
      <c r="V826" s="19">
        <v>0.24</v>
      </c>
      <c r="W826" s="19">
        <v>63</v>
      </c>
      <c r="X826" s="93">
        <v>1107</v>
      </c>
      <c r="Y826">
        <f t="shared" si="37"/>
        <v>35.714285714285715</v>
      </c>
      <c r="Z826" t="b">
        <f>IF(N826/G826&gt;=Auswahlhilfe!$C$8,TRUE,FALSE)</f>
        <v>1</v>
      </c>
      <c r="AA826" t="b">
        <f>IF(K826&gt;Auswahlhilfe!$C$7,TRUE,FALSE)</f>
        <v>1</v>
      </c>
      <c r="AB826" t="b">
        <f>IF(Auswahlhilfe!$C$17=F826,TRUE,FALSE)</f>
        <v>1</v>
      </c>
      <c r="AC826" t="b">
        <f>IFERROR(IF(FIND("P2",PGOptionList!D826)&gt;0,TRUE),FALSE)</f>
        <v>0</v>
      </c>
      <c r="AD826" t="b">
        <f>IFERROR(IF(FIND("P1",PGOptionList!D826)&gt;0,TRUE),FALSE)</f>
        <v>1</v>
      </c>
      <c r="AE826" t="b">
        <f>IFERROR(IF(FIND("P0",PGOptionList!D826)&gt;0,TRUE),FALSE)</f>
        <v>0</v>
      </c>
      <c r="AF826" t="b">
        <f>IF(AND(Z826,AA826,AB826,AC826,IF(C826=Auswahlhilfe!$L$7,TRUE,FALSE)),D826,FALSE)</f>
        <v>0</v>
      </c>
      <c r="AG826" t="b">
        <f>IF(AND(Z826,AA826,AB826,AD826,IF(C826=Auswahlhilfe!$L$17,TRUE,FALSE)),D826,FALSE)</f>
        <v>0</v>
      </c>
      <c r="AH826" t="b">
        <f>IF(AND(Z826,AA826,AB826,AE826,IF(C826=Auswahlhilfe!$L$17,TRUE,FALSE)),D826,FALSE)</f>
        <v>0</v>
      </c>
      <c r="AI826" t="s">
        <v>4818</v>
      </c>
      <c r="AJ826" s="90" t="str">
        <f t="shared" si="38"/>
        <v>https://shop.oxni.ch/de/shop/motoren/planetengetriebe/tbr-060-140-s2-p1</v>
      </c>
    </row>
    <row r="827" spans="2:36" x14ac:dyDescent="0.2">
      <c r="B827" s="78" t="str">
        <f t="shared" si="36"/>
        <v/>
      </c>
      <c r="C827" s="19" t="s">
        <v>103</v>
      </c>
      <c r="D827" s="19" t="s">
        <v>1128</v>
      </c>
      <c r="E827" s="19">
        <v>60</v>
      </c>
      <c r="F827" s="19" t="s">
        <v>55</v>
      </c>
      <c r="G827" s="19">
        <v>140</v>
      </c>
      <c r="H827" s="19">
        <v>9</v>
      </c>
      <c r="I827" s="19">
        <v>7</v>
      </c>
      <c r="J827" s="19">
        <v>92</v>
      </c>
      <c r="K827" s="19">
        <v>50</v>
      </c>
      <c r="L827" s="19">
        <v>150</v>
      </c>
      <c r="M827" s="19" t="s">
        <v>64</v>
      </c>
      <c r="N827" s="19">
        <v>5000</v>
      </c>
      <c r="O827" s="19">
        <v>10000</v>
      </c>
      <c r="P827" s="19">
        <v>1530</v>
      </c>
      <c r="Q827" s="19" t="s">
        <v>57</v>
      </c>
      <c r="R827" s="19">
        <v>765</v>
      </c>
      <c r="S827" s="19">
        <v>20000</v>
      </c>
      <c r="T827" s="19">
        <v>0.09</v>
      </c>
      <c r="U827" s="19">
        <v>2.5</v>
      </c>
      <c r="V827" s="19">
        <v>0.24</v>
      </c>
      <c r="W827" s="19">
        <v>63</v>
      </c>
      <c r="X827" s="93">
        <v>1006</v>
      </c>
      <c r="Y827">
        <f t="shared" si="37"/>
        <v>35.714285714285715</v>
      </c>
      <c r="Z827" t="b">
        <f>IF(N827/G827&gt;=Auswahlhilfe!$C$8,TRUE,FALSE)</f>
        <v>1</v>
      </c>
      <c r="AA827" t="b">
        <f>IF(K827&gt;Auswahlhilfe!$C$7,TRUE,FALSE)</f>
        <v>1</v>
      </c>
      <c r="AB827" t="b">
        <f>IF(Auswahlhilfe!$C$17=F827,TRUE,FALSE)</f>
        <v>0</v>
      </c>
      <c r="AC827" t="b">
        <f>IFERROR(IF(FIND("P2",PGOptionList!D827)&gt;0,TRUE),FALSE)</f>
        <v>1</v>
      </c>
      <c r="AD827" t="b">
        <f>IFERROR(IF(FIND("P1",PGOptionList!D827)&gt;0,TRUE),FALSE)</f>
        <v>0</v>
      </c>
      <c r="AE827" t="b">
        <f>IFERROR(IF(FIND("P0",PGOptionList!D827)&gt;0,TRUE),FALSE)</f>
        <v>0</v>
      </c>
      <c r="AF827" t="b">
        <f>IF(AND(Z827,AA827,AB827,AC827,IF(C827=Auswahlhilfe!$L$7,TRUE,FALSE)),D827,FALSE)</f>
        <v>0</v>
      </c>
      <c r="AG827" t="b">
        <f>IF(AND(Z827,AA827,AB827,AD827,IF(C827=Auswahlhilfe!$L$17,TRUE,FALSE)),D827,FALSE)</f>
        <v>0</v>
      </c>
      <c r="AH827" t="b">
        <f>IF(AND(Z827,AA827,AB827,AE827,IF(C827=Auswahlhilfe!$L$17,TRUE,FALSE)),D827,FALSE)</f>
        <v>0</v>
      </c>
      <c r="AI827" t="s">
        <v>4817</v>
      </c>
      <c r="AJ827" s="90" t="str">
        <f t="shared" si="38"/>
        <v>mailto:info@oxni.ch?subject=Anfrage TBR-060-140-S1-P2</v>
      </c>
    </row>
    <row r="828" spans="2:36" x14ac:dyDescent="0.2">
      <c r="B828" s="78" t="str">
        <f t="shared" si="36"/>
        <v/>
      </c>
      <c r="C828" s="19" t="s">
        <v>103</v>
      </c>
      <c r="D828" s="19" t="s">
        <v>1129</v>
      </c>
      <c r="E828" s="19">
        <v>60</v>
      </c>
      <c r="F828" s="19" t="s">
        <v>58</v>
      </c>
      <c r="G828" s="19">
        <v>140</v>
      </c>
      <c r="H828" s="19">
        <v>9</v>
      </c>
      <c r="I828" s="19">
        <v>7</v>
      </c>
      <c r="J828" s="19">
        <v>92</v>
      </c>
      <c r="K828" s="19">
        <v>50</v>
      </c>
      <c r="L828" s="19">
        <v>150</v>
      </c>
      <c r="M828" s="19" t="s">
        <v>64</v>
      </c>
      <c r="N828" s="19">
        <v>5000</v>
      </c>
      <c r="O828" s="19">
        <v>10000</v>
      </c>
      <c r="P828" s="19">
        <v>1530</v>
      </c>
      <c r="Q828" s="19" t="s">
        <v>57</v>
      </c>
      <c r="R828" s="19">
        <v>765</v>
      </c>
      <c r="S828" s="19">
        <v>20000</v>
      </c>
      <c r="T828" s="19">
        <v>0.09</v>
      </c>
      <c r="U828" s="19">
        <v>2.5</v>
      </c>
      <c r="V828" s="19">
        <v>0.24</v>
      </c>
      <c r="W828" s="19">
        <v>63</v>
      </c>
      <c r="X828" s="93">
        <v>1006</v>
      </c>
      <c r="Y828">
        <f t="shared" si="37"/>
        <v>35.714285714285715</v>
      </c>
      <c r="Z828" t="b">
        <f>IF(N828/G828&gt;=Auswahlhilfe!$C$8,TRUE,FALSE)</f>
        <v>1</v>
      </c>
      <c r="AA828" t="b">
        <f>IF(K828&gt;Auswahlhilfe!$C$7,TRUE,FALSE)</f>
        <v>1</v>
      </c>
      <c r="AB828" t="b">
        <f>IF(Auswahlhilfe!$C$17=F828,TRUE,FALSE)</f>
        <v>1</v>
      </c>
      <c r="AC828" t="b">
        <f>IFERROR(IF(FIND("P2",PGOptionList!D828)&gt;0,TRUE),FALSE)</f>
        <v>1</v>
      </c>
      <c r="AD828" t="b">
        <f>IFERROR(IF(FIND("P1",PGOptionList!D828)&gt;0,TRUE),FALSE)</f>
        <v>0</v>
      </c>
      <c r="AE828" t="b">
        <f>IFERROR(IF(FIND("P0",PGOptionList!D828)&gt;0,TRUE),FALSE)</f>
        <v>0</v>
      </c>
      <c r="AF828" t="b">
        <f>IF(AND(Z828,AA828,AB828,AC828,IF(C828=Auswahlhilfe!$L$7,TRUE,FALSE)),D828,FALSE)</f>
        <v>0</v>
      </c>
      <c r="AG828" t="b">
        <f>IF(AND(Z828,AA828,AB828,AD828,IF(C828=Auswahlhilfe!$L$17,TRUE,FALSE)),D828,FALSE)</f>
        <v>0</v>
      </c>
      <c r="AH828" t="b">
        <f>IF(AND(Z828,AA828,AB828,AE828,IF(C828=Auswahlhilfe!$L$17,TRUE,FALSE)),D828,FALSE)</f>
        <v>0</v>
      </c>
      <c r="AI828" t="s">
        <v>4818</v>
      </c>
      <c r="AJ828" s="90" t="str">
        <f t="shared" si="38"/>
        <v>https://shop.oxni.ch/de/shop/motoren/planetengetriebe/tbr-060-140-s2-p2</v>
      </c>
    </row>
    <row r="829" spans="2:36" x14ac:dyDescent="0.2">
      <c r="B829" s="78" t="str">
        <f t="shared" si="36"/>
        <v/>
      </c>
      <c r="C829" s="19" t="s">
        <v>103</v>
      </c>
      <c r="D829" s="19" t="s">
        <v>1130</v>
      </c>
      <c r="E829" s="19">
        <v>60</v>
      </c>
      <c r="F829" s="19" t="s">
        <v>55</v>
      </c>
      <c r="G829" s="19">
        <v>120</v>
      </c>
      <c r="H829" s="19">
        <v>7</v>
      </c>
      <c r="I829" s="19">
        <v>7</v>
      </c>
      <c r="J829" s="19">
        <v>92</v>
      </c>
      <c r="K829" s="19">
        <v>55</v>
      </c>
      <c r="L829" s="19">
        <v>165</v>
      </c>
      <c r="M829" s="19" t="s">
        <v>66</v>
      </c>
      <c r="N829" s="19">
        <v>5000</v>
      </c>
      <c r="O829" s="19">
        <v>10000</v>
      </c>
      <c r="P829" s="19">
        <v>1530</v>
      </c>
      <c r="Q829" s="19" t="s">
        <v>57</v>
      </c>
      <c r="R829" s="19">
        <v>765</v>
      </c>
      <c r="S829" s="19">
        <v>20000</v>
      </c>
      <c r="T829" s="19">
        <v>0.09</v>
      </c>
      <c r="U829" s="19">
        <v>2.5</v>
      </c>
      <c r="V829" s="19">
        <v>0.24</v>
      </c>
      <c r="W829" s="19">
        <v>63</v>
      </c>
      <c r="X829" s="93">
        <v>1107</v>
      </c>
      <c r="Y829">
        <f t="shared" si="37"/>
        <v>41.666666666666664</v>
      </c>
      <c r="Z829" t="b">
        <f>IF(N829/G829&gt;=Auswahlhilfe!$C$8,TRUE,FALSE)</f>
        <v>1</v>
      </c>
      <c r="AA829" t="b">
        <f>IF(K829&gt;Auswahlhilfe!$C$7,TRUE,FALSE)</f>
        <v>1</v>
      </c>
      <c r="AB829" t="b">
        <f>IF(Auswahlhilfe!$C$17=F829,TRUE,FALSE)</f>
        <v>0</v>
      </c>
      <c r="AC829" t="b">
        <f>IFERROR(IF(FIND("P2",PGOptionList!D829)&gt;0,TRUE),FALSE)</f>
        <v>0</v>
      </c>
      <c r="AD829" t="b">
        <f>IFERROR(IF(FIND("P1",PGOptionList!D829)&gt;0,TRUE),FALSE)</f>
        <v>1</v>
      </c>
      <c r="AE829" t="b">
        <f>IFERROR(IF(FIND("P0",PGOptionList!D829)&gt;0,TRUE),FALSE)</f>
        <v>0</v>
      </c>
      <c r="AF829" t="b">
        <f>IF(AND(Z829,AA829,AB829,AC829,IF(C829=Auswahlhilfe!$L$7,TRUE,FALSE)),D829,FALSE)</f>
        <v>0</v>
      </c>
      <c r="AG829" t="b">
        <f>IF(AND(Z829,AA829,AB829,AD829,IF(C829=Auswahlhilfe!$L$17,TRUE,FALSE)),D829,FALSE)</f>
        <v>0</v>
      </c>
      <c r="AH829" t="b">
        <f>IF(AND(Z829,AA829,AB829,AE829,IF(C829=Auswahlhilfe!$L$17,TRUE,FALSE)),D829,FALSE)</f>
        <v>0</v>
      </c>
      <c r="AI829" t="s">
        <v>4817</v>
      </c>
      <c r="AJ829" s="90" t="str">
        <f t="shared" si="38"/>
        <v>mailto:info@oxni.ch?subject=Anfrage TBR-060-120-S1-P1</v>
      </c>
    </row>
    <row r="830" spans="2:36" x14ac:dyDescent="0.2">
      <c r="B830" s="78" t="str">
        <f t="shared" si="36"/>
        <v/>
      </c>
      <c r="C830" s="19" t="s">
        <v>103</v>
      </c>
      <c r="D830" s="19" t="s">
        <v>1131</v>
      </c>
      <c r="E830" s="19">
        <v>60</v>
      </c>
      <c r="F830" s="19" t="s">
        <v>58</v>
      </c>
      <c r="G830" s="19">
        <v>120</v>
      </c>
      <c r="H830" s="19">
        <v>7</v>
      </c>
      <c r="I830" s="19">
        <v>7</v>
      </c>
      <c r="J830" s="19">
        <v>92</v>
      </c>
      <c r="K830" s="19">
        <v>55</v>
      </c>
      <c r="L830" s="19">
        <v>165</v>
      </c>
      <c r="M830" s="19" t="s">
        <v>66</v>
      </c>
      <c r="N830" s="19">
        <v>5000</v>
      </c>
      <c r="O830" s="19">
        <v>10000</v>
      </c>
      <c r="P830" s="19">
        <v>1530</v>
      </c>
      <c r="Q830" s="19" t="s">
        <v>57</v>
      </c>
      <c r="R830" s="19">
        <v>765</v>
      </c>
      <c r="S830" s="19">
        <v>20000</v>
      </c>
      <c r="T830" s="19">
        <v>0.09</v>
      </c>
      <c r="U830" s="19">
        <v>2.5</v>
      </c>
      <c r="V830" s="19">
        <v>0.24</v>
      </c>
      <c r="W830" s="19">
        <v>63</v>
      </c>
      <c r="X830" s="93">
        <v>1107</v>
      </c>
      <c r="Y830">
        <f t="shared" si="37"/>
        <v>41.666666666666664</v>
      </c>
      <c r="Z830" t="b">
        <f>IF(N830/G830&gt;=Auswahlhilfe!$C$8,TRUE,FALSE)</f>
        <v>1</v>
      </c>
      <c r="AA830" t="b">
        <f>IF(K830&gt;Auswahlhilfe!$C$7,TRUE,FALSE)</f>
        <v>1</v>
      </c>
      <c r="AB830" t="b">
        <f>IF(Auswahlhilfe!$C$17=F830,TRUE,FALSE)</f>
        <v>1</v>
      </c>
      <c r="AC830" t="b">
        <f>IFERROR(IF(FIND("P2",PGOptionList!D830)&gt;0,TRUE),FALSE)</f>
        <v>0</v>
      </c>
      <c r="AD830" t="b">
        <f>IFERROR(IF(FIND("P1",PGOptionList!D830)&gt;0,TRUE),FALSE)</f>
        <v>1</v>
      </c>
      <c r="AE830" t="b">
        <f>IFERROR(IF(FIND("P0",PGOptionList!D830)&gt;0,TRUE),FALSE)</f>
        <v>0</v>
      </c>
      <c r="AF830" t="b">
        <f>IF(AND(Z830,AA830,AB830,AC830,IF(C830=Auswahlhilfe!$L$7,TRUE,FALSE)),D830,FALSE)</f>
        <v>0</v>
      </c>
      <c r="AG830" t="b">
        <f>IF(AND(Z830,AA830,AB830,AD830,IF(C830=Auswahlhilfe!$L$17,TRUE,FALSE)),D830,FALSE)</f>
        <v>0</v>
      </c>
      <c r="AH830" t="b">
        <f>IF(AND(Z830,AA830,AB830,AE830,IF(C830=Auswahlhilfe!$L$17,TRUE,FALSE)),D830,FALSE)</f>
        <v>0</v>
      </c>
      <c r="AI830" t="s">
        <v>4818</v>
      </c>
      <c r="AJ830" s="90" t="str">
        <f t="shared" si="38"/>
        <v>https://shop.oxni.ch/de/shop/motoren/planetengetriebe/tbr-060-120-s2-p1</v>
      </c>
    </row>
    <row r="831" spans="2:36" x14ac:dyDescent="0.2">
      <c r="B831" s="78" t="str">
        <f t="shared" si="36"/>
        <v/>
      </c>
      <c r="C831" s="19" t="s">
        <v>103</v>
      </c>
      <c r="D831" s="19" t="s">
        <v>1132</v>
      </c>
      <c r="E831" s="19">
        <v>60</v>
      </c>
      <c r="F831" s="19" t="s">
        <v>55</v>
      </c>
      <c r="G831" s="19">
        <v>120</v>
      </c>
      <c r="H831" s="19">
        <v>9</v>
      </c>
      <c r="I831" s="19">
        <v>7</v>
      </c>
      <c r="J831" s="19">
        <v>92</v>
      </c>
      <c r="K831" s="19">
        <v>55</v>
      </c>
      <c r="L831" s="19">
        <v>165</v>
      </c>
      <c r="M831" s="19" t="s">
        <v>66</v>
      </c>
      <c r="N831" s="19">
        <v>5000</v>
      </c>
      <c r="O831" s="19">
        <v>10000</v>
      </c>
      <c r="P831" s="19">
        <v>1530</v>
      </c>
      <c r="Q831" s="19" t="s">
        <v>57</v>
      </c>
      <c r="R831" s="19">
        <v>765</v>
      </c>
      <c r="S831" s="19">
        <v>20000</v>
      </c>
      <c r="T831" s="19">
        <v>0.09</v>
      </c>
      <c r="U831" s="19">
        <v>2.5</v>
      </c>
      <c r="V831" s="19">
        <v>0.24</v>
      </c>
      <c r="W831" s="19">
        <v>63</v>
      </c>
      <c r="X831" s="93">
        <v>1006</v>
      </c>
      <c r="Y831">
        <f t="shared" si="37"/>
        <v>41.666666666666664</v>
      </c>
      <c r="Z831" t="b">
        <f>IF(N831/G831&gt;=Auswahlhilfe!$C$8,TRUE,FALSE)</f>
        <v>1</v>
      </c>
      <c r="AA831" t="b">
        <f>IF(K831&gt;Auswahlhilfe!$C$7,TRUE,FALSE)</f>
        <v>1</v>
      </c>
      <c r="AB831" t="b">
        <f>IF(Auswahlhilfe!$C$17=F831,TRUE,FALSE)</f>
        <v>0</v>
      </c>
      <c r="AC831" t="b">
        <f>IFERROR(IF(FIND("P2",PGOptionList!D831)&gt;0,TRUE),FALSE)</f>
        <v>1</v>
      </c>
      <c r="AD831" t="b">
        <f>IFERROR(IF(FIND("P1",PGOptionList!D831)&gt;0,TRUE),FALSE)</f>
        <v>0</v>
      </c>
      <c r="AE831" t="b">
        <f>IFERROR(IF(FIND("P0",PGOptionList!D831)&gt;0,TRUE),FALSE)</f>
        <v>0</v>
      </c>
      <c r="AF831" t="b">
        <f>IF(AND(Z831,AA831,AB831,AC831,IF(C831=Auswahlhilfe!$L$7,TRUE,FALSE)),D831,FALSE)</f>
        <v>0</v>
      </c>
      <c r="AG831" t="b">
        <f>IF(AND(Z831,AA831,AB831,AD831,IF(C831=Auswahlhilfe!$L$17,TRUE,FALSE)),D831,FALSE)</f>
        <v>0</v>
      </c>
      <c r="AH831" t="b">
        <f>IF(AND(Z831,AA831,AB831,AE831,IF(C831=Auswahlhilfe!$L$17,TRUE,FALSE)),D831,FALSE)</f>
        <v>0</v>
      </c>
      <c r="AI831" t="s">
        <v>4817</v>
      </c>
      <c r="AJ831" s="90" t="str">
        <f t="shared" si="38"/>
        <v>mailto:info@oxni.ch?subject=Anfrage TBR-060-120-S1-P2</v>
      </c>
    </row>
    <row r="832" spans="2:36" x14ac:dyDescent="0.2">
      <c r="B832" s="78" t="str">
        <f t="shared" si="36"/>
        <v/>
      </c>
      <c r="C832" s="19" t="s">
        <v>103</v>
      </c>
      <c r="D832" s="19" t="s">
        <v>1133</v>
      </c>
      <c r="E832" s="19">
        <v>60</v>
      </c>
      <c r="F832" s="19" t="s">
        <v>58</v>
      </c>
      <c r="G832" s="19">
        <v>120</v>
      </c>
      <c r="H832" s="19">
        <v>9</v>
      </c>
      <c r="I832" s="19">
        <v>7</v>
      </c>
      <c r="J832" s="19">
        <v>92</v>
      </c>
      <c r="K832" s="19">
        <v>55</v>
      </c>
      <c r="L832" s="19">
        <v>165</v>
      </c>
      <c r="M832" s="19" t="s">
        <v>66</v>
      </c>
      <c r="N832" s="19">
        <v>5000</v>
      </c>
      <c r="O832" s="19">
        <v>10000</v>
      </c>
      <c r="P832" s="19">
        <v>1530</v>
      </c>
      <c r="Q832" s="19" t="s">
        <v>57</v>
      </c>
      <c r="R832" s="19">
        <v>765</v>
      </c>
      <c r="S832" s="19">
        <v>20000</v>
      </c>
      <c r="T832" s="19">
        <v>0.09</v>
      </c>
      <c r="U832" s="19">
        <v>2.5</v>
      </c>
      <c r="V832" s="19">
        <v>0.24</v>
      </c>
      <c r="W832" s="19">
        <v>63</v>
      </c>
      <c r="X832" s="93">
        <v>1006</v>
      </c>
      <c r="Y832">
        <f t="shared" si="37"/>
        <v>41.666666666666664</v>
      </c>
      <c r="Z832" t="b">
        <f>IF(N832/G832&gt;=Auswahlhilfe!$C$8,TRUE,FALSE)</f>
        <v>1</v>
      </c>
      <c r="AA832" t="b">
        <f>IF(K832&gt;Auswahlhilfe!$C$7,TRUE,FALSE)</f>
        <v>1</v>
      </c>
      <c r="AB832" t="b">
        <f>IF(Auswahlhilfe!$C$17=F832,TRUE,FALSE)</f>
        <v>1</v>
      </c>
      <c r="AC832" t="b">
        <f>IFERROR(IF(FIND("P2",PGOptionList!D832)&gt;0,TRUE),FALSE)</f>
        <v>1</v>
      </c>
      <c r="AD832" t="b">
        <f>IFERROR(IF(FIND("P1",PGOptionList!D832)&gt;0,TRUE),FALSE)</f>
        <v>0</v>
      </c>
      <c r="AE832" t="b">
        <f>IFERROR(IF(FIND("P0",PGOptionList!D832)&gt;0,TRUE),FALSE)</f>
        <v>0</v>
      </c>
      <c r="AF832" t="b">
        <f>IF(AND(Z832,AA832,AB832,AC832,IF(C832=Auswahlhilfe!$L$7,TRUE,FALSE)),D832,FALSE)</f>
        <v>0</v>
      </c>
      <c r="AG832" t="b">
        <f>IF(AND(Z832,AA832,AB832,AD832,IF(C832=Auswahlhilfe!$L$17,TRUE,FALSE)),D832,FALSE)</f>
        <v>0</v>
      </c>
      <c r="AH832" t="b">
        <f>IF(AND(Z832,AA832,AB832,AE832,IF(C832=Auswahlhilfe!$L$17,TRUE,FALSE)),D832,FALSE)</f>
        <v>0</v>
      </c>
      <c r="AI832" t="s">
        <v>4818</v>
      </c>
      <c r="AJ832" s="90" t="str">
        <f t="shared" si="38"/>
        <v>https://shop.oxni.ch/de/shop/motoren/planetengetriebe/tbr-060-120-s2-p2</v>
      </c>
    </row>
    <row r="833" spans="2:36" x14ac:dyDescent="0.2">
      <c r="B833" s="78" t="str">
        <f t="shared" si="36"/>
        <v/>
      </c>
      <c r="C833" s="19" t="s">
        <v>103</v>
      </c>
      <c r="D833" s="19" t="s">
        <v>1134</v>
      </c>
      <c r="E833" s="19">
        <v>60</v>
      </c>
      <c r="F833" s="19" t="s">
        <v>55</v>
      </c>
      <c r="G833" s="19">
        <v>100</v>
      </c>
      <c r="H833" s="19">
        <v>7</v>
      </c>
      <c r="I833" s="19">
        <v>7</v>
      </c>
      <c r="J833" s="19">
        <v>92</v>
      </c>
      <c r="K833" s="19">
        <v>42</v>
      </c>
      <c r="L833" s="19">
        <v>126</v>
      </c>
      <c r="M833" s="19" t="s">
        <v>68</v>
      </c>
      <c r="N833" s="19">
        <v>5000</v>
      </c>
      <c r="O833" s="19">
        <v>10000</v>
      </c>
      <c r="P833" s="19">
        <v>1530</v>
      </c>
      <c r="Q833" s="19" t="s">
        <v>57</v>
      </c>
      <c r="R833" s="19">
        <v>765</v>
      </c>
      <c r="S833" s="19">
        <v>20000</v>
      </c>
      <c r="T833" s="19">
        <v>0.09</v>
      </c>
      <c r="U833" s="19">
        <v>2.5</v>
      </c>
      <c r="V833" s="19">
        <v>0.24</v>
      </c>
      <c r="W833" s="19">
        <v>63</v>
      </c>
      <c r="X833" s="93">
        <v>1107</v>
      </c>
      <c r="Y833">
        <f t="shared" si="37"/>
        <v>50</v>
      </c>
      <c r="Z833" t="b">
        <f>IF(N833/G833&gt;=Auswahlhilfe!$C$8,TRUE,FALSE)</f>
        <v>1</v>
      </c>
      <c r="AA833" t="b">
        <f>IF(K833&gt;Auswahlhilfe!$C$7,TRUE,FALSE)</f>
        <v>1</v>
      </c>
      <c r="AB833" t="b">
        <f>IF(Auswahlhilfe!$C$17=F833,TRUE,FALSE)</f>
        <v>0</v>
      </c>
      <c r="AC833" t="b">
        <f>IFERROR(IF(FIND("P2",PGOptionList!D833)&gt;0,TRUE),FALSE)</f>
        <v>0</v>
      </c>
      <c r="AD833" t="b">
        <f>IFERROR(IF(FIND("P1",PGOptionList!D833)&gt;0,TRUE),FALSE)</f>
        <v>1</v>
      </c>
      <c r="AE833" t="b">
        <f>IFERROR(IF(FIND("P0",PGOptionList!D833)&gt;0,TRUE),FALSE)</f>
        <v>0</v>
      </c>
      <c r="AF833" t="b">
        <f>IF(AND(Z833,AA833,AB833,AC833,IF(C833=Auswahlhilfe!$L$7,TRUE,FALSE)),D833,FALSE)</f>
        <v>0</v>
      </c>
      <c r="AG833" t="b">
        <f>IF(AND(Z833,AA833,AB833,AD833,IF(C833=Auswahlhilfe!$L$17,TRUE,FALSE)),D833,FALSE)</f>
        <v>0</v>
      </c>
      <c r="AH833" t="b">
        <f>IF(AND(Z833,AA833,AB833,AE833,IF(C833=Auswahlhilfe!$L$17,TRUE,FALSE)),D833,FALSE)</f>
        <v>0</v>
      </c>
      <c r="AI833" t="s">
        <v>4817</v>
      </c>
      <c r="AJ833" s="90" t="str">
        <f t="shared" si="38"/>
        <v>mailto:info@oxni.ch?subject=Anfrage TBR-060-100-S1-P1</v>
      </c>
    </row>
    <row r="834" spans="2:36" x14ac:dyDescent="0.2">
      <c r="B834" s="78" t="str">
        <f t="shared" si="36"/>
        <v/>
      </c>
      <c r="C834" s="19" t="s">
        <v>103</v>
      </c>
      <c r="D834" s="19" t="s">
        <v>1135</v>
      </c>
      <c r="E834" s="19">
        <v>60</v>
      </c>
      <c r="F834" s="19" t="s">
        <v>58</v>
      </c>
      <c r="G834" s="19">
        <v>100</v>
      </c>
      <c r="H834" s="19">
        <v>7</v>
      </c>
      <c r="I834" s="19">
        <v>7</v>
      </c>
      <c r="J834" s="19">
        <v>92</v>
      </c>
      <c r="K834" s="19">
        <v>42</v>
      </c>
      <c r="L834" s="19">
        <v>126</v>
      </c>
      <c r="M834" s="19" t="s">
        <v>68</v>
      </c>
      <c r="N834" s="19">
        <v>5000</v>
      </c>
      <c r="O834" s="19">
        <v>10000</v>
      </c>
      <c r="P834" s="19">
        <v>1530</v>
      </c>
      <c r="Q834" s="19" t="s">
        <v>57</v>
      </c>
      <c r="R834" s="19">
        <v>765</v>
      </c>
      <c r="S834" s="19">
        <v>20000</v>
      </c>
      <c r="T834" s="19">
        <v>0.09</v>
      </c>
      <c r="U834" s="19">
        <v>2.5</v>
      </c>
      <c r="V834" s="19">
        <v>0.24</v>
      </c>
      <c r="W834" s="19">
        <v>63</v>
      </c>
      <c r="X834" s="93">
        <v>1107</v>
      </c>
      <c r="Y834">
        <f t="shared" si="37"/>
        <v>50</v>
      </c>
      <c r="Z834" t="b">
        <f>IF(N834/G834&gt;=Auswahlhilfe!$C$8,TRUE,FALSE)</f>
        <v>1</v>
      </c>
      <c r="AA834" t="b">
        <f>IF(K834&gt;Auswahlhilfe!$C$7,TRUE,FALSE)</f>
        <v>1</v>
      </c>
      <c r="AB834" t="b">
        <f>IF(Auswahlhilfe!$C$17=F834,TRUE,FALSE)</f>
        <v>1</v>
      </c>
      <c r="AC834" t="b">
        <f>IFERROR(IF(FIND("P2",PGOptionList!D834)&gt;0,TRUE),FALSE)</f>
        <v>0</v>
      </c>
      <c r="AD834" t="b">
        <f>IFERROR(IF(FIND("P1",PGOptionList!D834)&gt;0,TRUE),FALSE)</f>
        <v>1</v>
      </c>
      <c r="AE834" t="b">
        <f>IFERROR(IF(FIND("P0",PGOptionList!D834)&gt;0,TRUE),FALSE)</f>
        <v>0</v>
      </c>
      <c r="AF834" t="b">
        <f>IF(AND(Z834,AA834,AB834,AC834,IF(C834=Auswahlhilfe!$L$7,TRUE,FALSE)),D834,FALSE)</f>
        <v>0</v>
      </c>
      <c r="AG834" t="b">
        <f>IF(AND(Z834,AA834,AB834,AD834,IF(C834=Auswahlhilfe!$L$17,TRUE,FALSE)),D834,FALSE)</f>
        <v>0</v>
      </c>
      <c r="AH834" t="b">
        <f>IF(AND(Z834,AA834,AB834,AE834,IF(C834=Auswahlhilfe!$L$17,TRUE,FALSE)),D834,FALSE)</f>
        <v>0</v>
      </c>
      <c r="AI834" t="s">
        <v>4818</v>
      </c>
      <c r="AJ834" s="90" t="str">
        <f t="shared" si="38"/>
        <v>https://shop.oxni.ch/de/shop/motoren/planetengetriebe/tbr-060-100-s2-p1</v>
      </c>
    </row>
    <row r="835" spans="2:36" x14ac:dyDescent="0.2">
      <c r="B835" s="78" t="str">
        <f t="shared" si="36"/>
        <v/>
      </c>
      <c r="C835" s="19" t="s">
        <v>103</v>
      </c>
      <c r="D835" s="19" t="s">
        <v>1136</v>
      </c>
      <c r="E835" s="19">
        <v>60</v>
      </c>
      <c r="F835" s="19" t="s">
        <v>55</v>
      </c>
      <c r="G835" s="19">
        <v>100</v>
      </c>
      <c r="H835" s="19">
        <v>9</v>
      </c>
      <c r="I835" s="19">
        <v>7</v>
      </c>
      <c r="J835" s="19">
        <v>92</v>
      </c>
      <c r="K835" s="19">
        <v>42</v>
      </c>
      <c r="L835" s="19">
        <v>126</v>
      </c>
      <c r="M835" s="19" t="s">
        <v>68</v>
      </c>
      <c r="N835" s="19">
        <v>5000</v>
      </c>
      <c r="O835" s="19">
        <v>10000</v>
      </c>
      <c r="P835" s="19">
        <v>1530</v>
      </c>
      <c r="Q835" s="19" t="s">
        <v>57</v>
      </c>
      <c r="R835" s="19">
        <v>765</v>
      </c>
      <c r="S835" s="19">
        <v>20000</v>
      </c>
      <c r="T835" s="19">
        <v>0.09</v>
      </c>
      <c r="U835" s="19">
        <v>2.5</v>
      </c>
      <c r="V835" s="19">
        <v>0.24</v>
      </c>
      <c r="W835" s="19">
        <v>63</v>
      </c>
      <c r="X835" s="93">
        <v>1006</v>
      </c>
      <c r="Y835">
        <f t="shared" si="37"/>
        <v>50</v>
      </c>
      <c r="Z835" t="b">
        <f>IF(N835/G835&gt;=Auswahlhilfe!$C$8,TRUE,FALSE)</f>
        <v>1</v>
      </c>
      <c r="AA835" t="b">
        <f>IF(K835&gt;Auswahlhilfe!$C$7,TRUE,FALSE)</f>
        <v>1</v>
      </c>
      <c r="AB835" t="b">
        <f>IF(Auswahlhilfe!$C$17=F835,TRUE,FALSE)</f>
        <v>0</v>
      </c>
      <c r="AC835" t="b">
        <f>IFERROR(IF(FIND("P2",PGOptionList!D835)&gt;0,TRUE),FALSE)</f>
        <v>1</v>
      </c>
      <c r="AD835" t="b">
        <f>IFERROR(IF(FIND("P1",PGOptionList!D835)&gt;0,TRUE),FALSE)</f>
        <v>0</v>
      </c>
      <c r="AE835" t="b">
        <f>IFERROR(IF(FIND("P0",PGOptionList!D835)&gt;0,TRUE),FALSE)</f>
        <v>0</v>
      </c>
      <c r="AF835" t="b">
        <f>IF(AND(Z835,AA835,AB835,AC835,IF(C835=Auswahlhilfe!$L$7,TRUE,FALSE)),D835,FALSE)</f>
        <v>0</v>
      </c>
      <c r="AG835" t="b">
        <f>IF(AND(Z835,AA835,AB835,AD835,IF(C835=Auswahlhilfe!$L$17,TRUE,FALSE)),D835,FALSE)</f>
        <v>0</v>
      </c>
      <c r="AH835" t="b">
        <f>IF(AND(Z835,AA835,AB835,AE835,IF(C835=Auswahlhilfe!$L$17,TRUE,FALSE)),D835,FALSE)</f>
        <v>0</v>
      </c>
      <c r="AI835" t="s">
        <v>4817</v>
      </c>
      <c r="AJ835" s="90" t="str">
        <f t="shared" si="38"/>
        <v>mailto:info@oxni.ch?subject=Anfrage TBR-060-100-S1-P2</v>
      </c>
    </row>
    <row r="836" spans="2:36" x14ac:dyDescent="0.2">
      <c r="B836" s="78" t="str">
        <f t="shared" si="36"/>
        <v/>
      </c>
      <c r="C836" s="19" t="s">
        <v>103</v>
      </c>
      <c r="D836" s="19" t="s">
        <v>1137</v>
      </c>
      <c r="E836" s="19">
        <v>60</v>
      </c>
      <c r="F836" s="19" t="s">
        <v>58</v>
      </c>
      <c r="G836" s="19">
        <v>100</v>
      </c>
      <c r="H836" s="19">
        <v>9</v>
      </c>
      <c r="I836" s="19">
        <v>7</v>
      </c>
      <c r="J836" s="19">
        <v>92</v>
      </c>
      <c r="K836" s="19">
        <v>42</v>
      </c>
      <c r="L836" s="19">
        <v>126</v>
      </c>
      <c r="M836" s="19" t="s">
        <v>68</v>
      </c>
      <c r="N836" s="19">
        <v>5000</v>
      </c>
      <c r="O836" s="19">
        <v>10000</v>
      </c>
      <c r="P836" s="19">
        <v>1530</v>
      </c>
      <c r="Q836" s="19" t="s">
        <v>57</v>
      </c>
      <c r="R836" s="19">
        <v>765</v>
      </c>
      <c r="S836" s="19">
        <v>20000</v>
      </c>
      <c r="T836" s="19">
        <v>0.09</v>
      </c>
      <c r="U836" s="19">
        <v>2.5</v>
      </c>
      <c r="V836" s="19">
        <v>0.24</v>
      </c>
      <c r="W836" s="19">
        <v>63</v>
      </c>
      <c r="X836" s="93">
        <v>1006</v>
      </c>
      <c r="Y836">
        <f t="shared" si="37"/>
        <v>50</v>
      </c>
      <c r="Z836" t="b">
        <f>IF(N836/G836&gt;=Auswahlhilfe!$C$8,TRUE,FALSE)</f>
        <v>1</v>
      </c>
      <c r="AA836" t="b">
        <f>IF(K836&gt;Auswahlhilfe!$C$7,TRUE,FALSE)</f>
        <v>1</v>
      </c>
      <c r="AB836" t="b">
        <f>IF(Auswahlhilfe!$C$17=F836,TRUE,FALSE)</f>
        <v>1</v>
      </c>
      <c r="AC836" t="b">
        <f>IFERROR(IF(FIND("P2",PGOptionList!D836)&gt;0,TRUE),FALSE)</f>
        <v>1</v>
      </c>
      <c r="AD836" t="b">
        <f>IFERROR(IF(FIND("P1",PGOptionList!D836)&gt;0,TRUE),FALSE)</f>
        <v>0</v>
      </c>
      <c r="AE836" t="b">
        <f>IFERROR(IF(FIND("P0",PGOptionList!D836)&gt;0,TRUE),FALSE)</f>
        <v>0</v>
      </c>
      <c r="AF836" t="b">
        <f>IF(AND(Z836,AA836,AB836,AC836,IF(C836=Auswahlhilfe!$L$7,TRUE,FALSE)),D836,FALSE)</f>
        <v>0</v>
      </c>
      <c r="AG836" t="b">
        <f>IF(AND(Z836,AA836,AB836,AD836,IF(C836=Auswahlhilfe!$L$17,TRUE,FALSE)),D836,FALSE)</f>
        <v>0</v>
      </c>
      <c r="AH836" t="b">
        <f>IF(AND(Z836,AA836,AB836,AE836,IF(C836=Auswahlhilfe!$L$17,TRUE,FALSE)),D836,FALSE)</f>
        <v>0</v>
      </c>
      <c r="AI836" t="s">
        <v>4818</v>
      </c>
      <c r="AJ836" s="90" t="str">
        <f t="shared" si="38"/>
        <v>https://shop.oxni.ch/de/shop/motoren/planetengetriebe/tbr-060-100-s2-p2</v>
      </c>
    </row>
    <row r="837" spans="2:36" x14ac:dyDescent="0.2">
      <c r="B837" s="78" t="str">
        <f t="shared" si="36"/>
        <v/>
      </c>
      <c r="C837" s="19" t="s">
        <v>103</v>
      </c>
      <c r="D837" s="19" t="s">
        <v>1138</v>
      </c>
      <c r="E837" s="19">
        <v>60</v>
      </c>
      <c r="F837" s="19" t="s">
        <v>55</v>
      </c>
      <c r="G837" s="19">
        <v>80</v>
      </c>
      <c r="H837" s="19">
        <v>7</v>
      </c>
      <c r="I837" s="19">
        <v>7</v>
      </c>
      <c r="J837" s="19">
        <v>92</v>
      </c>
      <c r="K837" s="19">
        <v>45</v>
      </c>
      <c r="L837" s="19">
        <v>135</v>
      </c>
      <c r="M837" s="19" t="s">
        <v>67</v>
      </c>
      <c r="N837" s="19">
        <v>5000</v>
      </c>
      <c r="O837" s="19">
        <v>10000</v>
      </c>
      <c r="P837" s="19">
        <v>1530</v>
      </c>
      <c r="Q837" s="19" t="s">
        <v>57</v>
      </c>
      <c r="R837" s="19">
        <v>765</v>
      </c>
      <c r="S837" s="19">
        <v>20000</v>
      </c>
      <c r="T837" s="19">
        <v>0.09</v>
      </c>
      <c r="U837" s="19">
        <v>2.5</v>
      </c>
      <c r="V837" s="19">
        <v>0.24</v>
      </c>
      <c r="W837" s="19">
        <v>63</v>
      </c>
      <c r="X837" s="93">
        <v>1107</v>
      </c>
      <c r="Y837">
        <f t="shared" si="37"/>
        <v>62.5</v>
      </c>
      <c r="Z837" t="b">
        <f>IF(N837/G837&gt;=Auswahlhilfe!$C$8,TRUE,FALSE)</f>
        <v>1</v>
      </c>
      <c r="AA837" t="b">
        <f>IF(K837&gt;Auswahlhilfe!$C$7,TRUE,FALSE)</f>
        <v>1</v>
      </c>
      <c r="AB837" t="b">
        <f>IF(Auswahlhilfe!$C$17=F837,TRUE,FALSE)</f>
        <v>0</v>
      </c>
      <c r="AC837" t="b">
        <f>IFERROR(IF(FIND("P2",PGOptionList!D837)&gt;0,TRUE),FALSE)</f>
        <v>0</v>
      </c>
      <c r="AD837" t="b">
        <f>IFERROR(IF(FIND("P1",PGOptionList!D837)&gt;0,TRUE),FALSE)</f>
        <v>1</v>
      </c>
      <c r="AE837" t="b">
        <f>IFERROR(IF(FIND("P0",PGOptionList!D837)&gt;0,TRUE),FALSE)</f>
        <v>0</v>
      </c>
      <c r="AF837" t="b">
        <f>IF(AND(Z837,AA837,AB837,AC837,IF(C837=Auswahlhilfe!$L$7,TRUE,FALSE)),D837,FALSE)</f>
        <v>0</v>
      </c>
      <c r="AG837" t="b">
        <f>IF(AND(Z837,AA837,AB837,AD837,IF(C837=Auswahlhilfe!$L$17,TRUE,FALSE)),D837,FALSE)</f>
        <v>0</v>
      </c>
      <c r="AH837" t="b">
        <f>IF(AND(Z837,AA837,AB837,AE837,IF(C837=Auswahlhilfe!$L$17,TRUE,FALSE)),D837,FALSE)</f>
        <v>0</v>
      </c>
      <c r="AI837" t="s">
        <v>4817</v>
      </c>
      <c r="AJ837" s="90" t="str">
        <f t="shared" si="38"/>
        <v>mailto:info@oxni.ch?subject=Anfrage TBR-060-080-S1-P1</v>
      </c>
    </row>
    <row r="838" spans="2:36" x14ac:dyDescent="0.2">
      <c r="B838" s="78" t="str">
        <f t="shared" si="36"/>
        <v/>
      </c>
      <c r="C838" s="19" t="s">
        <v>103</v>
      </c>
      <c r="D838" s="19" t="s">
        <v>1139</v>
      </c>
      <c r="E838" s="19">
        <v>60</v>
      </c>
      <c r="F838" s="19" t="s">
        <v>58</v>
      </c>
      <c r="G838" s="19">
        <v>80</v>
      </c>
      <c r="H838" s="19">
        <v>7</v>
      </c>
      <c r="I838" s="19">
        <v>7</v>
      </c>
      <c r="J838" s="19">
        <v>92</v>
      </c>
      <c r="K838" s="19">
        <v>45</v>
      </c>
      <c r="L838" s="19">
        <v>135</v>
      </c>
      <c r="M838" s="19" t="s">
        <v>67</v>
      </c>
      <c r="N838" s="19">
        <v>5000</v>
      </c>
      <c r="O838" s="19">
        <v>10000</v>
      </c>
      <c r="P838" s="19">
        <v>1530</v>
      </c>
      <c r="Q838" s="19" t="s">
        <v>57</v>
      </c>
      <c r="R838" s="19">
        <v>765</v>
      </c>
      <c r="S838" s="19">
        <v>20000</v>
      </c>
      <c r="T838" s="19">
        <v>0.09</v>
      </c>
      <c r="U838" s="19">
        <v>2.5</v>
      </c>
      <c r="V838" s="19">
        <v>0.24</v>
      </c>
      <c r="W838" s="19">
        <v>63</v>
      </c>
      <c r="X838" s="93">
        <v>1107</v>
      </c>
      <c r="Y838">
        <f t="shared" si="37"/>
        <v>62.5</v>
      </c>
      <c r="Z838" t="b">
        <f>IF(N838/G838&gt;=Auswahlhilfe!$C$8,TRUE,FALSE)</f>
        <v>1</v>
      </c>
      <c r="AA838" t="b">
        <f>IF(K838&gt;Auswahlhilfe!$C$7,TRUE,FALSE)</f>
        <v>1</v>
      </c>
      <c r="AB838" t="b">
        <f>IF(Auswahlhilfe!$C$17=F838,TRUE,FALSE)</f>
        <v>1</v>
      </c>
      <c r="AC838" t="b">
        <f>IFERROR(IF(FIND("P2",PGOptionList!D838)&gt;0,TRUE),FALSE)</f>
        <v>0</v>
      </c>
      <c r="AD838" t="b">
        <f>IFERROR(IF(FIND("P1",PGOptionList!D838)&gt;0,TRUE),FALSE)</f>
        <v>1</v>
      </c>
      <c r="AE838" t="b">
        <f>IFERROR(IF(FIND("P0",PGOptionList!D838)&gt;0,TRUE),FALSE)</f>
        <v>0</v>
      </c>
      <c r="AF838" t="b">
        <f>IF(AND(Z838,AA838,AB838,AC838,IF(C838=Auswahlhilfe!$L$7,TRUE,FALSE)),D838,FALSE)</f>
        <v>0</v>
      </c>
      <c r="AG838" t="b">
        <f>IF(AND(Z838,AA838,AB838,AD838,IF(C838=Auswahlhilfe!$L$17,TRUE,FALSE)),D838,FALSE)</f>
        <v>0</v>
      </c>
      <c r="AH838" t="b">
        <f>IF(AND(Z838,AA838,AB838,AE838,IF(C838=Auswahlhilfe!$L$17,TRUE,FALSE)),D838,FALSE)</f>
        <v>0</v>
      </c>
      <c r="AI838" t="s">
        <v>4818</v>
      </c>
      <c r="AJ838" s="90" t="str">
        <f t="shared" si="38"/>
        <v>https://shop.oxni.ch/de/shop/motoren/planetengetriebe/tbr-060-080-s2-p1</v>
      </c>
    </row>
    <row r="839" spans="2:36" x14ac:dyDescent="0.2">
      <c r="B839" s="78" t="str">
        <f t="shared" si="36"/>
        <v/>
      </c>
      <c r="C839" s="19" t="s">
        <v>103</v>
      </c>
      <c r="D839" s="19" t="s">
        <v>1140</v>
      </c>
      <c r="E839" s="19">
        <v>60</v>
      </c>
      <c r="F839" s="19" t="s">
        <v>55</v>
      </c>
      <c r="G839" s="19">
        <v>80</v>
      </c>
      <c r="H839" s="19">
        <v>9</v>
      </c>
      <c r="I839" s="19">
        <v>7</v>
      </c>
      <c r="J839" s="19">
        <v>92</v>
      </c>
      <c r="K839" s="19">
        <v>45</v>
      </c>
      <c r="L839" s="19">
        <v>135</v>
      </c>
      <c r="M839" s="19" t="s">
        <v>67</v>
      </c>
      <c r="N839" s="19">
        <v>5000</v>
      </c>
      <c r="O839" s="19">
        <v>10000</v>
      </c>
      <c r="P839" s="19">
        <v>1530</v>
      </c>
      <c r="Q839" s="19" t="s">
        <v>57</v>
      </c>
      <c r="R839" s="19">
        <v>765</v>
      </c>
      <c r="S839" s="19">
        <v>20000</v>
      </c>
      <c r="T839" s="19">
        <v>0.09</v>
      </c>
      <c r="U839" s="19">
        <v>2.5</v>
      </c>
      <c r="V839" s="19">
        <v>0.24</v>
      </c>
      <c r="W839" s="19">
        <v>63</v>
      </c>
      <c r="X839" s="93">
        <v>1006</v>
      </c>
      <c r="Y839">
        <f t="shared" si="37"/>
        <v>62.5</v>
      </c>
      <c r="Z839" t="b">
        <f>IF(N839/G839&gt;=Auswahlhilfe!$C$8,TRUE,FALSE)</f>
        <v>1</v>
      </c>
      <c r="AA839" t="b">
        <f>IF(K839&gt;Auswahlhilfe!$C$7,TRUE,FALSE)</f>
        <v>1</v>
      </c>
      <c r="AB839" t="b">
        <f>IF(Auswahlhilfe!$C$17=F839,TRUE,FALSE)</f>
        <v>0</v>
      </c>
      <c r="AC839" t="b">
        <f>IFERROR(IF(FIND("P2",PGOptionList!D839)&gt;0,TRUE),FALSE)</f>
        <v>1</v>
      </c>
      <c r="AD839" t="b">
        <f>IFERROR(IF(FIND("P1",PGOptionList!D839)&gt;0,TRUE),FALSE)</f>
        <v>0</v>
      </c>
      <c r="AE839" t="b">
        <f>IFERROR(IF(FIND("P0",PGOptionList!D839)&gt;0,TRUE),FALSE)</f>
        <v>0</v>
      </c>
      <c r="AF839" t="b">
        <f>IF(AND(Z839,AA839,AB839,AC839,IF(C839=Auswahlhilfe!$L$7,TRUE,FALSE)),D839,FALSE)</f>
        <v>0</v>
      </c>
      <c r="AG839" t="b">
        <f>IF(AND(Z839,AA839,AB839,AD839,IF(C839=Auswahlhilfe!$L$17,TRUE,FALSE)),D839,FALSE)</f>
        <v>0</v>
      </c>
      <c r="AH839" t="b">
        <f>IF(AND(Z839,AA839,AB839,AE839,IF(C839=Auswahlhilfe!$L$17,TRUE,FALSE)),D839,FALSE)</f>
        <v>0</v>
      </c>
      <c r="AI839" t="s">
        <v>4817</v>
      </c>
      <c r="AJ839" s="90" t="str">
        <f t="shared" si="38"/>
        <v>mailto:info@oxni.ch?subject=Anfrage TBR-060-080-S1-P2</v>
      </c>
    </row>
    <row r="840" spans="2:36" x14ac:dyDescent="0.2">
      <c r="B840" s="78" t="str">
        <f t="shared" si="36"/>
        <v/>
      </c>
      <c r="C840" s="19" t="s">
        <v>103</v>
      </c>
      <c r="D840" s="19" t="s">
        <v>1141</v>
      </c>
      <c r="E840" s="19">
        <v>60</v>
      </c>
      <c r="F840" s="19" t="s">
        <v>58</v>
      </c>
      <c r="G840" s="19">
        <v>80</v>
      </c>
      <c r="H840" s="19">
        <v>9</v>
      </c>
      <c r="I840" s="19">
        <v>7</v>
      </c>
      <c r="J840" s="19">
        <v>92</v>
      </c>
      <c r="K840" s="19">
        <v>45</v>
      </c>
      <c r="L840" s="19">
        <v>135</v>
      </c>
      <c r="M840" s="19" t="s">
        <v>67</v>
      </c>
      <c r="N840" s="19">
        <v>5000</v>
      </c>
      <c r="O840" s="19">
        <v>10000</v>
      </c>
      <c r="P840" s="19">
        <v>1530</v>
      </c>
      <c r="Q840" s="19" t="s">
        <v>57</v>
      </c>
      <c r="R840" s="19">
        <v>765</v>
      </c>
      <c r="S840" s="19">
        <v>20000</v>
      </c>
      <c r="T840" s="19">
        <v>0.09</v>
      </c>
      <c r="U840" s="19">
        <v>2.5</v>
      </c>
      <c r="V840" s="19">
        <v>0.24</v>
      </c>
      <c r="W840" s="19">
        <v>63</v>
      </c>
      <c r="X840" s="93">
        <v>1006</v>
      </c>
      <c r="Y840">
        <f t="shared" si="37"/>
        <v>62.5</v>
      </c>
      <c r="Z840" t="b">
        <f>IF(N840/G840&gt;=Auswahlhilfe!$C$8,TRUE,FALSE)</f>
        <v>1</v>
      </c>
      <c r="AA840" t="b">
        <f>IF(K840&gt;Auswahlhilfe!$C$7,TRUE,FALSE)</f>
        <v>1</v>
      </c>
      <c r="AB840" t="b">
        <f>IF(Auswahlhilfe!$C$17=F840,TRUE,FALSE)</f>
        <v>1</v>
      </c>
      <c r="AC840" t="b">
        <f>IFERROR(IF(FIND("P2",PGOptionList!D840)&gt;0,TRUE),FALSE)</f>
        <v>1</v>
      </c>
      <c r="AD840" t="b">
        <f>IFERROR(IF(FIND("P1",PGOptionList!D840)&gt;0,TRUE),FALSE)</f>
        <v>0</v>
      </c>
      <c r="AE840" t="b">
        <f>IFERROR(IF(FIND("P0",PGOptionList!D840)&gt;0,TRUE),FALSE)</f>
        <v>0</v>
      </c>
      <c r="AF840" t="b">
        <f>IF(AND(Z840,AA840,AB840,AC840,IF(C840=Auswahlhilfe!$L$7,TRUE,FALSE)),D840,FALSE)</f>
        <v>0</v>
      </c>
      <c r="AG840" t="b">
        <f>IF(AND(Z840,AA840,AB840,AD840,IF(C840=Auswahlhilfe!$L$17,TRUE,FALSE)),D840,FALSE)</f>
        <v>0</v>
      </c>
      <c r="AH840" t="b">
        <f>IF(AND(Z840,AA840,AB840,AE840,IF(C840=Auswahlhilfe!$L$17,TRUE,FALSE)),D840,FALSE)</f>
        <v>0</v>
      </c>
      <c r="AI840" t="s">
        <v>4818</v>
      </c>
      <c r="AJ840" s="90" t="str">
        <f t="shared" si="38"/>
        <v>https://shop.oxni.ch/de/shop/motoren/planetengetriebe/tbr-060-080-s2-p2</v>
      </c>
    </row>
    <row r="841" spans="2:36" x14ac:dyDescent="0.2">
      <c r="B841" s="78" t="str">
        <f t="shared" si="36"/>
        <v/>
      </c>
      <c r="C841" s="19" t="s">
        <v>103</v>
      </c>
      <c r="D841" s="19" t="s">
        <v>1142</v>
      </c>
      <c r="E841" s="19">
        <v>60</v>
      </c>
      <c r="F841" s="19" t="s">
        <v>55</v>
      </c>
      <c r="G841" s="19">
        <v>70</v>
      </c>
      <c r="H841" s="19">
        <v>7</v>
      </c>
      <c r="I841" s="19">
        <v>7</v>
      </c>
      <c r="J841" s="19">
        <v>92</v>
      </c>
      <c r="K841" s="19">
        <v>50</v>
      </c>
      <c r="L841" s="19">
        <v>150</v>
      </c>
      <c r="M841" s="19" t="s">
        <v>64</v>
      </c>
      <c r="N841" s="19">
        <v>5000</v>
      </c>
      <c r="O841" s="19">
        <v>10000</v>
      </c>
      <c r="P841" s="19">
        <v>1530</v>
      </c>
      <c r="Q841" s="19" t="s">
        <v>57</v>
      </c>
      <c r="R841" s="19">
        <v>765</v>
      </c>
      <c r="S841" s="19">
        <v>20000</v>
      </c>
      <c r="T841" s="19">
        <v>0.09</v>
      </c>
      <c r="U841" s="19">
        <v>2.5</v>
      </c>
      <c r="V841" s="19">
        <v>0.24</v>
      </c>
      <c r="W841" s="19">
        <v>63</v>
      </c>
      <c r="X841" s="93">
        <v>1107</v>
      </c>
      <c r="Y841">
        <f t="shared" si="37"/>
        <v>71.428571428571431</v>
      </c>
      <c r="Z841" t="b">
        <f>IF(N841/G841&gt;=Auswahlhilfe!$C$8,TRUE,FALSE)</f>
        <v>1</v>
      </c>
      <c r="AA841" t="b">
        <f>IF(K841&gt;Auswahlhilfe!$C$7,TRUE,FALSE)</f>
        <v>1</v>
      </c>
      <c r="AB841" t="b">
        <f>IF(Auswahlhilfe!$C$17=F841,TRUE,FALSE)</f>
        <v>0</v>
      </c>
      <c r="AC841" t="b">
        <f>IFERROR(IF(FIND("P2",PGOptionList!D841)&gt;0,TRUE),FALSE)</f>
        <v>0</v>
      </c>
      <c r="AD841" t="b">
        <f>IFERROR(IF(FIND("P1",PGOptionList!D841)&gt;0,TRUE),FALSE)</f>
        <v>1</v>
      </c>
      <c r="AE841" t="b">
        <f>IFERROR(IF(FIND("P0",PGOptionList!D841)&gt;0,TRUE),FALSE)</f>
        <v>0</v>
      </c>
      <c r="AF841" t="b">
        <f>IF(AND(Z841,AA841,AB841,AC841,IF(C841=Auswahlhilfe!$L$7,TRUE,FALSE)),D841,FALSE)</f>
        <v>0</v>
      </c>
      <c r="AG841" t="b">
        <f>IF(AND(Z841,AA841,AB841,AD841,IF(C841=Auswahlhilfe!$L$17,TRUE,FALSE)),D841,FALSE)</f>
        <v>0</v>
      </c>
      <c r="AH841" t="b">
        <f>IF(AND(Z841,AA841,AB841,AE841,IF(C841=Auswahlhilfe!$L$17,TRUE,FALSE)),D841,FALSE)</f>
        <v>0</v>
      </c>
      <c r="AI841" t="s">
        <v>4817</v>
      </c>
      <c r="AJ841" s="90" t="str">
        <f t="shared" si="38"/>
        <v>mailto:info@oxni.ch?subject=Anfrage TBR-060-070-S1-P1</v>
      </c>
    </row>
    <row r="842" spans="2:36" x14ac:dyDescent="0.2">
      <c r="B842" s="78" t="str">
        <f t="shared" ref="B842:B905" si="39">IF(AF842=D842,"Economy",IF(AG842=D842,"Standard",IF(AH842=D842,"Präzision","")))</f>
        <v/>
      </c>
      <c r="C842" s="19" t="s">
        <v>103</v>
      </c>
      <c r="D842" s="19" t="s">
        <v>1143</v>
      </c>
      <c r="E842" s="19">
        <v>60</v>
      </c>
      <c r="F842" s="19" t="s">
        <v>58</v>
      </c>
      <c r="G842" s="19">
        <v>70</v>
      </c>
      <c r="H842" s="19">
        <v>7</v>
      </c>
      <c r="I842" s="19">
        <v>7</v>
      </c>
      <c r="J842" s="19">
        <v>92</v>
      </c>
      <c r="K842" s="19">
        <v>50</v>
      </c>
      <c r="L842" s="19">
        <v>150</v>
      </c>
      <c r="M842" s="19" t="s">
        <v>64</v>
      </c>
      <c r="N842" s="19">
        <v>5000</v>
      </c>
      <c r="O842" s="19">
        <v>10000</v>
      </c>
      <c r="P842" s="19">
        <v>1530</v>
      </c>
      <c r="Q842" s="19" t="s">
        <v>57</v>
      </c>
      <c r="R842" s="19">
        <v>765</v>
      </c>
      <c r="S842" s="19">
        <v>20000</v>
      </c>
      <c r="T842" s="19">
        <v>0.09</v>
      </c>
      <c r="U842" s="19">
        <v>2.5</v>
      </c>
      <c r="V842" s="19">
        <v>0.24</v>
      </c>
      <c r="W842" s="19">
        <v>63</v>
      </c>
      <c r="X842" s="93">
        <v>1107</v>
      </c>
      <c r="Y842">
        <f t="shared" ref="Y842:Y905" si="40">N842/G842</f>
        <v>71.428571428571431</v>
      </c>
      <c r="Z842" t="b">
        <f>IF(N842/G842&gt;=Auswahlhilfe!$C$8,TRUE,FALSE)</f>
        <v>1</v>
      </c>
      <c r="AA842" t="b">
        <f>IF(K842&gt;Auswahlhilfe!$C$7,TRUE,FALSE)</f>
        <v>1</v>
      </c>
      <c r="AB842" t="b">
        <f>IF(Auswahlhilfe!$C$17=F842,TRUE,FALSE)</f>
        <v>1</v>
      </c>
      <c r="AC842" t="b">
        <f>IFERROR(IF(FIND("P2",PGOptionList!D842)&gt;0,TRUE),FALSE)</f>
        <v>0</v>
      </c>
      <c r="AD842" t="b">
        <f>IFERROR(IF(FIND("P1",PGOptionList!D842)&gt;0,TRUE),FALSE)</f>
        <v>1</v>
      </c>
      <c r="AE842" t="b">
        <f>IFERROR(IF(FIND("P0",PGOptionList!D842)&gt;0,TRUE),FALSE)</f>
        <v>0</v>
      </c>
      <c r="AF842" t="b">
        <f>IF(AND(Z842,AA842,AB842,AC842,IF(C842=Auswahlhilfe!$L$7,TRUE,FALSE)),D842,FALSE)</f>
        <v>0</v>
      </c>
      <c r="AG842" t="b">
        <f>IF(AND(Z842,AA842,AB842,AD842,IF(C842=Auswahlhilfe!$L$17,TRUE,FALSE)),D842,FALSE)</f>
        <v>0</v>
      </c>
      <c r="AH842" t="b">
        <f>IF(AND(Z842,AA842,AB842,AE842,IF(C842=Auswahlhilfe!$L$17,TRUE,FALSE)),D842,FALSE)</f>
        <v>0</v>
      </c>
      <c r="AI842" t="s">
        <v>4818</v>
      </c>
      <c r="AJ842" s="90" t="str">
        <f t="shared" ref="AJ842:AJ905" si="41">IF(AI842="ja",HYPERLINK(_xlfn.CONCAT("https://shop.oxni.ch/de/shop/motoren/planetengetriebe/",LOWER(D842))),_xlfn.CONCAT("mailto:info@oxni.ch?subject=Anfrage ",D842))</f>
        <v>https://shop.oxni.ch/de/shop/motoren/planetengetriebe/tbr-060-070-s2-p1</v>
      </c>
    </row>
    <row r="843" spans="2:36" x14ac:dyDescent="0.2">
      <c r="B843" s="78" t="str">
        <f t="shared" si="39"/>
        <v/>
      </c>
      <c r="C843" s="19" t="s">
        <v>103</v>
      </c>
      <c r="D843" s="19" t="s">
        <v>1144</v>
      </c>
      <c r="E843" s="19">
        <v>60</v>
      </c>
      <c r="F843" s="19" t="s">
        <v>55</v>
      </c>
      <c r="G843" s="19">
        <v>70</v>
      </c>
      <c r="H843" s="19">
        <v>9</v>
      </c>
      <c r="I843" s="19">
        <v>7</v>
      </c>
      <c r="J843" s="19">
        <v>92</v>
      </c>
      <c r="K843" s="19">
        <v>50</v>
      </c>
      <c r="L843" s="19">
        <v>150</v>
      </c>
      <c r="M843" s="19" t="s">
        <v>64</v>
      </c>
      <c r="N843" s="19">
        <v>5000</v>
      </c>
      <c r="O843" s="19">
        <v>10000</v>
      </c>
      <c r="P843" s="19">
        <v>1530</v>
      </c>
      <c r="Q843" s="19" t="s">
        <v>57</v>
      </c>
      <c r="R843" s="19">
        <v>765</v>
      </c>
      <c r="S843" s="19">
        <v>20000</v>
      </c>
      <c r="T843" s="19">
        <v>0.09</v>
      </c>
      <c r="U843" s="19">
        <v>2.5</v>
      </c>
      <c r="V843" s="19">
        <v>0.24</v>
      </c>
      <c r="W843" s="19">
        <v>63</v>
      </c>
      <c r="X843" s="93">
        <v>1006</v>
      </c>
      <c r="Y843">
        <f t="shared" si="40"/>
        <v>71.428571428571431</v>
      </c>
      <c r="Z843" t="b">
        <f>IF(N843/G843&gt;=Auswahlhilfe!$C$8,TRUE,FALSE)</f>
        <v>1</v>
      </c>
      <c r="AA843" t="b">
        <f>IF(K843&gt;Auswahlhilfe!$C$7,TRUE,FALSE)</f>
        <v>1</v>
      </c>
      <c r="AB843" t="b">
        <f>IF(Auswahlhilfe!$C$17=F843,TRUE,FALSE)</f>
        <v>0</v>
      </c>
      <c r="AC843" t="b">
        <f>IFERROR(IF(FIND("P2",PGOptionList!D843)&gt;0,TRUE),FALSE)</f>
        <v>1</v>
      </c>
      <c r="AD843" t="b">
        <f>IFERROR(IF(FIND("P1",PGOptionList!D843)&gt;0,TRUE),FALSE)</f>
        <v>0</v>
      </c>
      <c r="AE843" t="b">
        <f>IFERROR(IF(FIND("P0",PGOptionList!D843)&gt;0,TRUE),FALSE)</f>
        <v>0</v>
      </c>
      <c r="AF843" t="b">
        <f>IF(AND(Z843,AA843,AB843,AC843,IF(C843=Auswahlhilfe!$L$7,TRUE,FALSE)),D843,FALSE)</f>
        <v>0</v>
      </c>
      <c r="AG843" t="b">
        <f>IF(AND(Z843,AA843,AB843,AD843,IF(C843=Auswahlhilfe!$L$17,TRUE,FALSE)),D843,FALSE)</f>
        <v>0</v>
      </c>
      <c r="AH843" t="b">
        <f>IF(AND(Z843,AA843,AB843,AE843,IF(C843=Auswahlhilfe!$L$17,TRUE,FALSE)),D843,FALSE)</f>
        <v>0</v>
      </c>
      <c r="AI843" t="s">
        <v>4817</v>
      </c>
      <c r="AJ843" s="90" t="str">
        <f t="shared" si="41"/>
        <v>mailto:info@oxni.ch?subject=Anfrage TBR-060-070-S1-P2</v>
      </c>
    </row>
    <row r="844" spans="2:36" x14ac:dyDescent="0.2">
      <c r="B844" s="78" t="str">
        <f t="shared" si="39"/>
        <v/>
      </c>
      <c r="C844" s="19" t="s">
        <v>103</v>
      </c>
      <c r="D844" s="19" t="s">
        <v>1145</v>
      </c>
      <c r="E844" s="19">
        <v>60</v>
      </c>
      <c r="F844" s="19" t="s">
        <v>58</v>
      </c>
      <c r="G844" s="19">
        <v>70</v>
      </c>
      <c r="H844" s="19">
        <v>9</v>
      </c>
      <c r="I844" s="19">
        <v>7</v>
      </c>
      <c r="J844" s="19">
        <v>92</v>
      </c>
      <c r="K844" s="19">
        <v>50</v>
      </c>
      <c r="L844" s="19">
        <v>150</v>
      </c>
      <c r="M844" s="19" t="s">
        <v>64</v>
      </c>
      <c r="N844" s="19">
        <v>5000</v>
      </c>
      <c r="O844" s="19">
        <v>10000</v>
      </c>
      <c r="P844" s="19">
        <v>1530</v>
      </c>
      <c r="Q844" s="19" t="s">
        <v>57</v>
      </c>
      <c r="R844" s="19">
        <v>765</v>
      </c>
      <c r="S844" s="19">
        <v>20000</v>
      </c>
      <c r="T844" s="19">
        <v>0.09</v>
      </c>
      <c r="U844" s="19">
        <v>2.5</v>
      </c>
      <c r="V844" s="19">
        <v>0.24</v>
      </c>
      <c r="W844" s="19">
        <v>63</v>
      </c>
      <c r="X844" s="93">
        <v>1006</v>
      </c>
      <c r="Y844">
        <f t="shared" si="40"/>
        <v>71.428571428571431</v>
      </c>
      <c r="Z844" t="b">
        <f>IF(N844/G844&gt;=Auswahlhilfe!$C$8,TRUE,FALSE)</f>
        <v>1</v>
      </c>
      <c r="AA844" t="b">
        <f>IF(K844&gt;Auswahlhilfe!$C$7,TRUE,FALSE)</f>
        <v>1</v>
      </c>
      <c r="AB844" t="b">
        <f>IF(Auswahlhilfe!$C$17=F844,TRUE,FALSE)</f>
        <v>1</v>
      </c>
      <c r="AC844" t="b">
        <f>IFERROR(IF(FIND("P2",PGOptionList!D844)&gt;0,TRUE),FALSE)</f>
        <v>1</v>
      </c>
      <c r="AD844" t="b">
        <f>IFERROR(IF(FIND("P1",PGOptionList!D844)&gt;0,TRUE),FALSE)</f>
        <v>0</v>
      </c>
      <c r="AE844" t="b">
        <f>IFERROR(IF(FIND("P0",PGOptionList!D844)&gt;0,TRUE),FALSE)</f>
        <v>0</v>
      </c>
      <c r="AF844" t="b">
        <f>IF(AND(Z844,AA844,AB844,AC844,IF(C844=Auswahlhilfe!$L$7,TRUE,FALSE)),D844,FALSE)</f>
        <v>0</v>
      </c>
      <c r="AG844" t="b">
        <f>IF(AND(Z844,AA844,AB844,AD844,IF(C844=Auswahlhilfe!$L$17,TRUE,FALSE)),D844,FALSE)</f>
        <v>0</v>
      </c>
      <c r="AH844" t="b">
        <f>IF(AND(Z844,AA844,AB844,AE844,IF(C844=Auswahlhilfe!$L$17,TRUE,FALSE)),D844,FALSE)</f>
        <v>0</v>
      </c>
      <c r="AI844" t="s">
        <v>4818</v>
      </c>
      <c r="AJ844" s="90" t="str">
        <f t="shared" si="41"/>
        <v>https://shop.oxni.ch/de/shop/motoren/planetengetriebe/tbr-060-070-s2-p2</v>
      </c>
    </row>
    <row r="845" spans="2:36" x14ac:dyDescent="0.2">
      <c r="B845" s="78" t="str">
        <f t="shared" si="39"/>
        <v/>
      </c>
      <c r="C845" s="19" t="s">
        <v>103</v>
      </c>
      <c r="D845" s="19" t="s">
        <v>1146</v>
      </c>
      <c r="E845" s="19">
        <v>60</v>
      </c>
      <c r="F845" s="19" t="s">
        <v>55</v>
      </c>
      <c r="G845" s="19">
        <v>60</v>
      </c>
      <c r="H845" s="19">
        <v>7</v>
      </c>
      <c r="I845" s="19">
        <v>7</v>
      </c>
      <c r="J845" s="19">
        <v>92</v>
      </c>
      <c r="K845" s="19">
        <v>55</v>
      </c>
      <c r="L845" s="19">
        <v>165</v>
      </c>
      <c r="M845" s="19" t="s">
        <v>66</v>
      </c>
      <c r="N845" s="19">
        <v>5000</v>
      </c>
      <c r="O845" s="19">
        <v>10000</v>
      </c>
      <c r="P845" s="19">
        <v>1530</v>
      </c>
      <c r="Q845" s="19" t="s">
        <v>57</v>
      </c>
      <c r="R845" s="19">
        <v>765</v>
      </c>
      <c r="S845" s="19">
        <v>20000</v>
      </c>
      <c r="T845" s="19">
        <v>0.09</v>
      </c>
      <c r="U845" s="19">
        <v>2.5</v>
      </c>
      <c r="V845" s="19">
        <v>0.24</v>
      </c>
      <c r="W845" s="19">
        <v>63</v>
      </c>
      <c r="X845" s="93">
        <v>1107</v>
      </c>
      <c r="Y845">
        <f t="shared" si="40"/>
        <v>83.333333333333329</v>
      </c>
      <c r="Z845" t="b">
        <f>IF(N845/G845&gt;=Auswahlhilfe!$C$8,TRUE,FALSE)</f>
        <v>1</v>
      </c>
      <c r="AA845" t="b">
        <f>IF(K845&gt;Auswahlhilfe!$C$7,TRUE,FALSE)</f>
        <v>1</v>
      </c>
      <c r="AB845" t="b">
        <f>IF(Auswahlhilfe!$C$17=F845,TRUE,FALSE)</f>
        <v>0</v>
      </c>
      <c r="AC845" t="b">
        <f>IFERROR(IF(FIND("P2",PGOptionList!D845)&gt;0,TRUE),FALSE)</f>
        <v>0</v>
      </c>
      <c r="AD845" t="b">
        <f>IFERROR(IF(FIND("P1",PGOptionList!D845)&gt;0,TRUE),FALSE)</f>
        <v>1</v>
      </c>
      <c r="AE845" t="b">
        <f>IFERROR(IF(FIND("P0",PGOptionList!D845)&gt;0,TRUE),FALSE)</f>
        <v>0</v>
      </c>
      <c r="AF845" t="b">
        <f>IF(AND(Z845,AA845,AB845,AC845,IF(C845=Auswahlhilfe!$L$7,TRUE,FALSE)),D845,FALSE)</f>
        <v>0</v>
      </c>
      <c r="AG845" t="b">
        <f>IF(AND(Z845,AA845,AB845,AD845,IF(C845=Auswahlhilfe!$L$17,TRUE,FALSE)),D845,FALSE)</f>
        <v>0</v>
      </c>
      <c r="AH845" t="b">
        <f>IF(AND(Z845,AA845,AB845,AE845,IF(C845=Auswahlhilfe!$L$17,TRUE,FALSE)),D845,FALSE)</f>
        <v>0</v>
      </c>
      <c r="AI845" t="s">
        <v>4817</v>
      </c>
      <c r="AJ845" s="90" t="str">
        <f t="shared" si="41"/>
        <v>mailto:info@oxni.ch?subject=Anfrage TBR-060-060-S1-P1</v>
      </c>
    </row>
    <row r="846" spans="2:36" x14ac:dyDescent="0.2">
      <c r="B846" s="78" t="str">
        <f t="shared" si="39"/>
        <v/>
      </c>
      <c r="C846" s="19" t="s">
        <v>103</v>
      </c>
      <c r="D846" s="19" t="s">
        <v>1147</v>
      </c>
      <c r="E846" s="19">
        <v>60</v>
      </c>
      <c r="F846" s="19" t="s">
        <v>58</v>
      </c>
      <c r="G846" s="19">
        <v>60</v>
      </c>
      <c r="H846" s="19">
        <v>7</v>
      </c>
      <c r="I846" s="19">
        <v>7</v>
      </c>
      <c r="J846" s="19">
        <v>92</v>
      </c>
      <c r="K846" s="19">
        <v>55</v>
      </c>
      <c r="L846" s="19">
        <v>165</v>
      </c>
      <c r="M846" s="19" t="s">
        <v>66</v>
      </c>
      <c r="N846" s="19">
        <v>5000</v>
      </c>
      <c r="O846" s="19">
        <v>10000</v>
      </c>
      <c r="P846" s="19">
        <v>1530</v>
      </c>
      <c r="Q846" s="19" t="s">
        <v>57</v>
      </c>
      <c r="R846" s="19">
        <v>765</v>
      </c>
      <c r="S846" s="19">
        <v>20000</v>
      </c>
      <c r="T846" s="19">
        <v>0.09</v>
      </c>
      <c r="U846" s="19">
        <v>2.5</v>
      </c>
      <c r="V846" s="19">
        <v>0.24</v>
      </c>
      <c r="W846" s="19">
        <v>63</v>
      </c>
      <c r="X846" s="93">
        <v>1107</v>
      </c>
      <c r="Y846">
        <f t="shared" si="40"/>
        <v>83.333333333333329</v>
      </c>
      <c r="Z846" t="b">
        <f>IF(N846/G846&gt;=Auswahlhilfe!$C$8,TRUE,FALSE)</f>
        <v>1</v>
      </c>
      <c r="AA846" t="b">
        <f>IF(K846&gt;Auswahlhilfe!$C$7,TRUE,FALSE)</f>
        <v>1</v>
      </c>
      <c r="AB846" t="b">
        <f>IF(Auswahlhilfe!$C$17=F846,TRUE,FALSE)</f>
        <v>1</v>
      </c>
      <c r="AC846" t="b">
        <f>IFERROR(IF(FIND("P2",PGOptionList!D846)&gt;0,TRUE),FALSE)</f>
        <v>0</v>
      </c>
      <c r="AD846" t="b">
        <f>IFERROR(IF(FIND("P1",PGOptionList!D846)&gt;0,TRUE),FALSE)</f>
        <v>1</v>
      </c>
      <c r="AE846" t="b">
        <f>IFERROR(IF(FIND("P0",PGOptionList!D846)&gt;0,TRUE),FALSE)</f>
        <v>0</v>
      </c>
      <c r="AF846" t="b">
        <f>IF(AND(Z846,AA846,AB846,AC846,IF(C846=Auswahlhilfe!$L$7,TRUE,FALSE)),D846,FALSE)</f>
        <v>0</v>
      </c>
      <c r="AG846" t="b">
        <f>IF(AND(Z846,AA846,AB846,AD846,IF(C846=Auswahlhilfe!$L$17,TRUE,FALSE)),D846,FALSE)</f>
        <v>0</v>
      </c>
      <c r="AH846" t="b">
        <f>IF(AND(Z846,AA846,AB846,AE846,IF(C846=Auswahlhilfe!$L$17,TRUE,FALSE)),D846,FALSE)</f>
        <v>0</v>
      </c>
      <c r="AI846" t="s">
        <v>4818</v>
      </c>
      <c r="AJ846" s="90" t="str">
        <f t="shared" si="41"/>
        <v>https://shop.oxni.ch/de/shop/motoren/planetengetriebe/tbr-060-060-s2-p1</v>
      </c>
    </row>
    <row r="847" spans="2:36" x14ac:dyDescent="0.2">
      <c r="B847" s="78" t="str">
        <f t="shared" si="39"/>
        <v/>
      </c>
      <c r="C847" s="19" t="s">
        <v>103</v>
      </c>
      <c r="D847" s="19" t="s">
        <v>1148</v>
      </c>
      <c r="E847" s="19">
        <v>60</v>
      </c>
      <c r="F847" s="19" t="s">
        <v>55</v>
      </c>
      <c r="G847" s="19">
        <v>60</v>
      </c>
      <c r="H847" s="19">
        <v>9</v>
      </c>
      <c r="I847" s="19">
        <v>7</v>
      </c>
      <c r="J847" s="19">
        <v>92</v>
      </c>
      <c r="K847" s="19">
        <v>55</v>
      </c>
      <c r="L847" s="19">
        <v>165</v>
      </c>
      <c r="M847" s="19" t="s">
        <v>66</v>
      </c>
      <c r="N847" s="19">
        <v>5000</v>
      </c>
      <c r="O847" s="19">
        <v>10000</v>
      </c>
      <c r="P847" s="19">
        <v>1530</v>
      </c>
      <c r="Q847" s="19" t="s">
        <v>57</v>
      </c>
      <c r="R847" s="19">
        <v>765</v>
      </c>
      <c r="S847" s="19">
        <v>20000</v>
      </c>
      <c r="T847" s="19">
        <v>0.09</v>
      </c>
      <c r="U847" s="19">
        <v>2.5</v>
      </c>
      <c r="V847" s="19">
        <v>0.24</v>
      </c>
      <c r="W847" s="19">
        <v>63</v>
      </c>
      <c r="X847" s="93">
        <v>1006</v>
      </c>
      <c r="Y847">
        <f t="shared" si="40"/>
        <v>83.333333333333329</v>
      </c>
      <c r="Z847" t="b">
        <f>IF(N847/G847&gt;=Auswahlhilfe!$C$8,TRUE,FALSE)</f>
        <v>1</v>
      </c>
      <c r="AA847" t="b">
        <f>IF(K847&gt;Auswahlhilfe!$C$7,TRUE,FALSE)</f>
        <v>1</v>
      </c>
      <c r="AB847" t="b">
        <f>IF(Auswahlhilfe!$C$17=F847,TRUE,FALSE)</f>
        <v>0</v>
      </c>
      <c r="AC847" t="b">
        <f>IFERROR(IF(FIND("P2",PGOptionList!D847)&gt;0,TRUE),FALSE)</f>
        <v>1</v>
      </c>
      <c r="AD847" t="b">
        <f>IFERROR(IF(FIND("P1",PGOptionList!D847)&gt;0,TRUE),FALSE)</f>
        <v>0</v>
      </c>
      <c r="AE847" t="b">
        <f>IFERROR(IF(FIND("P0",PGOptionList!D847)&gt;0,TRUE),FALSE)</f>
        <v>0</v>
      </c>
      <c r="AF847" t="b">
        <f>IF(AND(Z847,AA847,AB847,AC847,IF(C847=Auswahlhilfe!$L$7,TRUE,FALSE)),D847,FALSE)</f>
        <v>0</v>
      </c>
      <c r="AG847" t="b">
        <f>IF(AND(Z847,AA847,AB847,AD847,IF(C847=Auswahlhilfe!$L$17,TRUE,FALSE)),D847,FALSE)</f>
        <v>0</v>
      </c>
      <c r="AH847" t="b">
        <f>IF(AND(Z847,AA847,AB847,AE847,IF(C847=Auswahlhilfe!$L$17,TRUE,FALSE)),D847,FALSE)</f>
        <v>0</v>
      </c>
      <c r="AI847" t="s">
        <v>4817</v>
      </c>
      <c r="AJ847" s="90" t="str">
        <f t="shared" si="41"/>
        <v>mailto:info@oxni.ch?subject=Anfrage TBR-060-060-S1-P2</v>
      </c>
    </row>
    <row r="848" spans="2:36" x14ac:dyDescent="0.2">
      <c r="B848" s="78" t="str">
        <f t="shared" si="39"/>
        <v/>
      </c>
      <c r="C848" s="19" t="s">
        <v>103</v>
      </c>
      <c r="D848" s="19" t="s">
        <v>1149</v>
      </c>
      <c r="E848" s="19">
        <v>60</v>
      </c>
      <c r="F848" s="19" t="s">
        <v>58</v>
      </c>
      <c r="G848" s="19">
        <v>60</v>
      </c>
      <c r="H848" s="19">
        <v>9</v>
      </c>
      <c r="I848" s="19">
        <v>7</v>
      </c>
      <c r="J848" s="19">
        <v>92</v>
      </c>
      <c r="K848" s="19">
        <v>55</v>
      </c>
      <c r="L848" s="19">
        <v>165</v>
      </c>
      <c r="M848" s="19" t="s">
        <v>66</v>
      </c>
      <c r="N848" s="19">
        <v>5000</v>
      </c>
      <c r="O848" s="19">
        <v>10000</v>
      </c>
      <c r="P848" s="19">
        <v>1530</v>
      </c>
      <c r="Q848" s="19" t="s">
        <v>57</v>
      </c>
      <c r="R848" s="19">
        <v>765</v>
      </c>
      <c r="S848" s="19">
        <v>20000</v>
      </c>
      <c r="T848" s="19">
        <v>0.09</v>
      </c>
      <c r="U848" s="19">
        <v>2.5</v>
      </c>
      <c r="V848" s="19">
        <v>0.24</v>
      </c>
      <c r="W848" s="19">
        <v>63</v>
      </c>
      <c r="X848" s="93">
        <v>1006</v>
      </c>
      <c r="Y848">
        <f t="shared" si="40"/>
        <v>83.333333333333329</v>
      </c>
      <c r="Z848" t="b">
        <f>IF(N848/G848&gt;=Auswahlhilfe!$C$8,TRUE,FALSE)</f>
        <v>1</v>
      </c>
      <c r="AA848" t="b">
        <f>IF(K848&gt;Auswahlhilfe!$C$7,TRUE,FALSE)</f>
        <v>1</v>
      </c>
      <c r="AB848" t="b">
        <f>IF(Auswahlhilfe!$C$17=F848,TRUE,FALSE)</f>
        <v>1</v>
      </c>
      <c r="AC848" t="b">
        <f>IFERROR(IF(FIND("P2",PGOptionList!D848)&gt;0,TRUE),FALSE)</f>
        <v>1</v>
      </c>
      <c r="AD848" t="b">
        <f>IFERROR(IF(FIND("P1",PGOptionList!D848)&gt;0,TRUE),FALSE)</f>
        <v>0</v>
      </c>
      <c r="AE848" t="b">
        <f>IFERROR(IF(FIND("P0",PGOptionList!D848)&gt;0,TRUE),FALSE)</f>
        <v>0</v>
      </c>
      <c r="AF848" t="b">
        <f>IF(AND(Z848,AA848,AB848,AC848,IF(C848=Auswahlhilfe!$L$7,TRUE,FALSE)),D848,FALSE)</f>
        <v>0</v>
      </c>
      <c r="AG848" t="b">
        <f>IF(AND(Z848,AA848,AB848,AD848,IF(C848=Auswahlhilfe!$L$17,TRUE,FALSE)),D848,FALSE)</f>
        <v>0</v>
      </c>
      <c r="AH848" t="b">
        <f>IF(AND(Z848,AA848,AB848,AE848,IF(C848=Auswahlhilfe!$L$17,TRUE,FALSE)),D848,FALSE)</f>
        <v>0</v>
      </c>
      <c r="AI848" t="s">
        <v>4818</v>
      </c>
      <c r="AJ848" s="90" t="str">
        <f t="shared" si="41"/>
        <v>https://shop.oxni.ch/de/shop/motoren/planetengetriebe/tbr-060-060-s2-p2</v>
      </c>
    </row>
    <row r="849" spans="2:36" x14ac:dyDescent="0.2">
      <c r="B849" s="78" t="str">
        <f t="shared" si="39"/>
        <v/>
      </c>
      <c r="C849" s="19" t="s">
        <v>103</v>
      </c>
      <c r="D849" s="19" t="s">
        <v>1150</v>
      </c>
      <c r="E849" s="19">
        <v>60</v>
      </c>
      <c r="F849" s="19" t="s">
        <v>55</v>
      </c>
      <c r="G849" s="19">
        <v>50</v>
      </c>
      <c r="H849" s="19">
        <v>7</v>
      </c>
      <c r="I849" s="19">
        <v>7</v>
      </c>
      <c r="J849" s="19">
        <v>92</v>
      </c>
      <c r="K849" s="19">
        <v>58</v>
      </c>
      <c r="L849" s="19">
        <v>174</v>
      </c>
      <c r="M849" s="19" t="s">
        <v>65</v>
      </c>
      <c r="N849" s="19">
        <v>5000</v>
      </c>
      <c r="O849" s="19">
        <v>10000</v>
      </c>
      <c r="P849" s="19">
        <v>1530</v>
      </c>
      <c r="Q849" s="19" t="s">
        <v>57</v>
      </c>
      <c r="R849" s="19">
        <v>765</v>
      </c>
      <c r="S849" s="19">
        <v>20000</v>
      </c>
      <c r="T849" s="19">
        <v>0.09</v>
      </c>
      <c r="U849" s="19">
        <v>2.5</v>
      </c>
      <c r="V849" s="19">
        <v>0.24</v>
      </c>
      <c r="W849" s="19">
        <v>63</v>
      </c>
      <c r="X849" s="93">
        <v>1107</v>
      </c>
      <c r="Y849">
        <f t="shared" si="40"/>
        <v>100</v>
      </c>
      <c r="Z849" t="b">
        <f>IF(N849/G849&gt;=Auswahlhilfe!$C$8,TRUE,FALSE)</f>
        <v>1</v>
      </c>
      <c r="AA849" t="b">
        <f>IF(K849&gt;Auswahlhilfe!$C$7,TRUE,FALSE)</f>
        <v>1</v>
      </c>
      <c r="AB849" t="b">
        <f>IF(Auswahlhilfe!$C$17=F849,TRUE,FALSE)</f>
        <v>0</v>
      </c>
      <c r="AC849" t="b">
        <f>IFERROR(IF(FIND("P2",PGOptionList!D849)&gt;0,TRUE),FALSE)</f>
        <v>0</v>
      </c>
      <c r="AD849" t="b">
        <f>IFERROR(IF(FIND("P1",PGOptionList!D849)&gt;0,TRUE),FALSE)</f>
        <v>1</v>
      </c>
      <c r="AE849" t="b">
        <f>IFERROR(IF(FIND("P0",PGOptionList!D849)&gt;0,TRUE),FALSE)</f>
        <v>0</v>
      </c>
      <c r="AF849" t="b">
        <f>IF(AND(Z849,AA849,AB849,AC849,IF(C849=Auswahlhilfe!$L$7,TRUE,FALSE)),D849,FALSE)</f>
        <v>0</v>
      </c>
      <c r="AG849" t="b">
        <f>IF(AND(Z849,AA849,AB849,AD849,IF(C849=Auswahlhilfe!$L$17,TRUE,FALSE)),D849,FALSE)</f>
        <v>0</v>
      </c>
      <c r="AH849" t="b">
        <f>IF(AND(Z849,AA849,AB849,AE849,IF(C849=Auswahlhilfe!$L$17,TRUE,FALSE)),D849,FALSE)</f>
        <v>0</v>
      </c>
      <c r="AI849" t="s">
        <v>4817</v>
      </c>
      <c r="AJ849" s="90" t="str">
        <f t="shared" si="41"/>
        <v>mailto:info@oxni.ch?subject=Anfrage TBR-060-050-S1-P1</v>
      </c>
    </row>
    <row r="850" spans="2:36" x14ac:dyDescent="0.2">
      <c r="B850" s="78" t="str">
        <f t="shared" si="39"/>
        <v/>
      </c>
      <c r="C850" s="19" t="s">
        <v>103</v>
      </c>
      <c r="D850" s="19" t="s">
        <v>1151</v>
      </c>
      <c r="E850" s="19">
        <v>60</v>
      </c>
      <c r="F850" s="19" t="s">
        <v>58</v>
      </c>
      <c r="G850" s="19">
        <v>50</v>
      </c>
      <c r="H850" s="19">
        <v>7</v>
      </c>
      <c r="I850" s="19">
        <v>7</v>
      </c>
      <c r="J850" s="19">
        <v>92</v>
      </c>
      <c r="K850" s="19">
        <v>58</v>
      </c>
      <c r="L850" s="19">
        <v>174</v>
      </c>
      <c r="M850" s="19" t="s">
        <v>65</v>
      </c>
      <c r="N850" s="19">
        <v>5000</v>
      </c>
      <c r="O850" s="19">
        <v>10000</v>
      </c>
      <c r="P850" s="19">
        <v>1530</v>
      </c>
      <c r="Q850" s="19" t="s">
        <v>57</v>
      </c>
      <c r="R850" s="19">
        <v>765</v>
      </c>
      <c r="S850" s="19">
        <v>20000</v>
      </c>
      <c r="T850" s="19">
        <v>0.09</v>
      </c>
      <c r="U850" s="19">
        <v>2.5</v>
      </c>
      <c r="V850" s="19">
        <v>0.24</v>
      </c>
      <c r="W850" s="19">
        <v>63</v>
      </c>
      <c r="X850" s="93">
        <v>1107</v>
      </c>
      <c r="Y850">
        <f t="shared" si="40"/>
        <v>100</v>
      </c>
      <c r="Z850" t="b">
        <f>IF(N850/G850&gt;=Auswahlhilfe!$C$8,TRUE,FALSE)</f>
        <v>1</v>
      </c>
      <c r="AA850" t="b">
        <f>IF(K850&gt;Auswahlhilfe!$C$7,TRUE,FALSE)</f>
        <v>1</v>
      </c>
      <c r="AB850" t="b">
        <f>IF(Auswahlhilfe!$C$17=F850,TRUE,FALSE)</f>
        <v>1</v>
      </c>
      <c r="AC850" t="b">
        <f>IFERROR(IF(FIND("P2",PGOptionList!D850)&gt;0,TRUE),FALSE)</f>
        <v>0</v>
      </c>
      <c r="AD850" t="b">
        <f>IFERROR(IF(FIND("P1",PGOptionList!D850)&gt;0,TRUE),FALSE)</f>
        <v>1</v>
      </c>
      <c r="AE850" t="b">
        <f>IFERROR(IF(FIND("P0",PGOptionList!D850)&gt;0,TRUE),FALSE)</f>
        <v>0</v>
      </c>
      <c r="AF850" t="b">
        <f>IF(AND(Z850,AA850,AB850,AC850,IF(C850=Auswahlhilfe!$L$7,TRUE,FALSE)),D850,FALSE)</f>
        <v>0</v>
      </c>
      <c r="AG850" t="b">
        <f>IF(AND(Z850,AA850,AB850,AD850,IF(C850=Auswahlhilfe!$L$17,TRUE,FALSE)),D850,FALSE)</f>
        <v>0</v>
      </c>
      <c r="AH850" t="b">
        <f>IF(AND(Z850,AA850,AB850,AE850,IF(C850=Auswahlhilfe!$L$17,TRUE,FALSE)),D850,FALSE)</f>
        <v>0</v>
      </c>
      <c r="AI850" t="s">
        <v>4818</v>
      </c>
      <c r="AJ850" s="90" t="str">
        <f t="shared" si="41"/>
        <v>https://shop.oxni.ch/de/shop/motoren/planetengetriebe/tbr-060-050-s2-p1</v>
      </c>
    </row>
    <row r="851" spans="2:36" x14ac:dyDescent="0.2">
      <c r="B851" s="78" t="str">
        <f t="shared" si="39"/>
        <v/>
      </c>
      <c r="C851" s="19" t="s">
        <v>103</v>
      </c>
      <c r="D851" s="19" t="s">
        <v>1152</v>
      </c>
      <c r="E851" s="19">
        <v>60</v>
      </c>
      <c r="F851" s="19" t="s">
        <v>55</v>
      </c>
      <c r="G851" s="19">
        <v>50</v>
      </c>
      <c r="H851" s="19">
        <v>9</v>
      </c>
      <c r="I851" s="19">
        <v>7</v>
      </c>
      <c r="J851" s="19">
        <v>92</v>
      </c>
      <c r="K851" s="19">
        <v>58</v>
      </c>
      <c r="L851" s="19">
        <v>174</v>
      </c>
      <c r="M851" s="19" t="s">
        <v>65</v>
      </c>
      <c r="N851" s="19">
        <v>5000</v>
      </c>
      <c r="O851" s="19">
        <v>10000</v>
      </c>
      <c r="P851" s="19">
        <v>1530</v>
      </c>
      <c r="Q851" s="19" t="s">
        <v>57</v>
      </c>
      <c r="R851" s="19">
        <v>765</v>
      </c>
      <c r="S851" s="19">
        <v>20000</v>
      </c>
      <c r="T851" s="19">
        <v>0.09</v>
      </c>
      <c r="U851" s="19">
        <v>2.5</v>
      </c>
      <c r="V851" s="19">
        <v>0.24</v>
      </c>
      <c r="W851" s="19">
        <v>63</v>
      </c>
      <c r="X851" s="93">
        <v>1006</v>
      </c>
      <c r="Y851">
        <f t="shared" si="40"/>
        <v>100</v>
      </c>
      <c r="Z851" t="b">
        <f>IF(N851/G851&gt;=Auswahlhilfe!$C$8,TRUE,FALSE)</f>
        <v>1</v>
      </c>
      <c r="AA851" t="b">
        <f>IF(K851&gt;Auswahlhilfe!$C$7,TRUE,FALSE)</f>
        <v>1</v>
      </c>
      <c r="AB851" t="b">
        <f>IF(Auswahlhilfe!$C$17=F851,TRUE,FALSE)</f>
        <v>0</v>
      </c>
      <c r="AC851" t="b">
        <f>IFERROR(IF(FIND("P2",PGOptionList!D851)&gt;0,TRUE),FALSE)</f>
        <v>1</v>
      </c>
      <c r="AD851" t="b">
        <f>IFERROR(IF(FIND("P1",PGOptionList!D851)&gt;0,TRUE),FALSE)</f>
        <v>0</v>
      </c>
      <c r="AE851" t="b">
        <f>IFERROR(IF(FIND("P0",PGOptionList!D851)&gt;0,TRUE),FALSE)</f>
        <v>0</v>
      </c>
      <c r="AF851" t="b">
        <f>IF(AND(Z851,AA851,AB851,AC851,IF(C851=Auswahlhilfe!$L$7,TRUE,FALSE)),D851,FALSE)</f>
        <v>0</v>
      </c>
      <c r="AG851" t="b">
        <f>IF(AND(Z851,AA851,AB851,AD851,IF(C851=Auswahlhilfe!$L$17,TRUE,FALSE)),D851,FALSE)</f>
        <v>0</v>
      </c>
      <c r="AH851" t="b">
        <f>IF(AND(Z851,AA851,AB851,AE851,IF(C851=Auswahlhilfe!$L$17,TRUE,FALSE)),D851,FALSE)</f>
        <v>0</v>
      </c>
      <c r="AI851" t="s">
        <v>4817</v>
      </c>
      <c r="AJ851" s="90" t="str">
        <f t="shared" si="41"/>
        <v>mailto:info@oxni.ch?subject=Anfrage TBR-060-050-S1-P2</v>
      </c>
    </row>
    <row r="852" spans="2:36" x14ac:dyDescent="0.2">
      <c r="B852" s="78" t="str">
        <f t="shared" si="39"/>
        <v/>
      </c>
      <c r="C852" s="19" t="s">
        <v>103</v>
      </c>
      <c r="D852" s="19" t="s">
        <v>1153</v>
      </c>
      <c r="E852" s="19">
        <v>60</v>
      </c>
      <c r="F852" s="19" t="s">
        <v>58</v>
      </c>
      <c r="G852" s="19">
        <v>50</v>
      </c>
      <c r="H852" s="19">
        <v>9</v>
      </c>
      <c r="I852" s="19">
        <v>7</v>
      </c>
      <c r="J852" s="19">
        <v>92</v>
      </c>
      <c r="K852" s="19">
        <v>58</v>
      </c>
      <c r="L852" s="19">
        <v>174</v>
      </c>
      <c r="M852" s="19" t="s">
        <v>65</v>
      </c>
      <c r="N852" s="19">
        <v>5000</v>
      </c>
      <c r="O852" s="19">
        <v>10000</v>
      </c>
      <c r="P852" s="19">
        <v>1530</v>
      </c>
      <c r="Q852" s="19" t="s">
        <v>57</v>
      </c>
      <c r="R852" s="19">
        <v>765</v>
      </c>
      <c r="S852" s="19">
        <v>20000</v>
      </c>
      <c r="T852" s="19">
        <v>0.09</v>
      </c>
      <c r="U852" s="19">
        <v>2.5</v>
      </c>
      <c r="V852" s="19">
        <v>0.24</v>
      </c>
      <c r="W852" s="19">
        <v>63</v>
      </c>
      <c r="X852" s="93">
        <v>1006</v>
      </c>
      <c r="Y852">
        <f t="shared" si="40"/>
        <v>100</v>
      </c>
      <c r="Z852" t="b">
        <f>IF(N852/G852&gt;=Auswahlhilfe!$C$8,TRUE,FALSE)</f>
        <v>1</v>
      </c>
      <c r="AA852" t="b">
        <f>IF(K852&gt;Auswahlhilfe!$C$7,TRUE,FALSE)</f>
        <v>1</v>
      </c>
      <c r="AB852" t="b">
        <f>IF(Auswahlhilfe!$C$17=F852,TRUE,FALSE)</f>
        <v>1</v>
      </c>
      <c r="AC852" t="b">
        <f>IFERROR(IF(FIND("P2",PGOptionList!D852)&gt;0,TRUE),FALSE)</f>
        <v>1</v>
      </c>
      <c r="AD852" t="b">
        <f>IFERROR(IF(FIND("P1",PGOptionList!D852)&gt;0,TRUE),FALSE)</f>
        <v>0</v>
      </c>
      <c r="AE852" t="b">
        <f>IFERROR(IF(FIND("P0",PGOptionList!D852)&gt;0,TRUE),FALSE)</f>
        <v>0</v>
      </c>
      <c r="AF852" t="b">
        <f>IF(AND(Z852,AA852,AB852,AC852,IF(C852=Auswahlhilfe!$L$7,TRUE,FALSE)),D852,FALSE)</f>
        <v>0</v>
      </c>
      <c r="AG852" t="b">
        <f>IF(AND(Z852,AA852,AB852,AD852,IF(C852=Auswahlhilfe!$L$17,TRUE,FALSE)),D852,FALSE)</f>
        <v>0</v>
      </c>
      <c r="AH852" t="b">
        <f>IF(AND(Z852,AA852,AB852,AE852,IF(C852=Auswahlhilfe!$L$17,TRUE,FALSE)),D852,FALSE)</f>
        <v>0</v>
      </c>
      <c r="AI852" t="s">
        <v>4818</v>
      </c>
      <c r="AJ852" s="90" t="str">
        <f t="shared" si="41"/>
        <v>https://shop.oxni.ch/de/shop/motoren/planetengetriebe/tbr-060-050-s2-p2</v>
      </c>
    </row>
    <row r="853" spans="2:36" x14ac:dyDescent="0.2">
      <c r="B853" s="78" t="str">
        <f t="shared" si="39"/>
        <v/>
      </c>
      <c r="C853" s="19" t="s">
        <v>103</v>
      </c>
      <c r="D853" s="19" t="s">
        <v>1154</v>
      </c>
      <c r="E853" s="19">
        <v>60</v>
      </c>
      <c r="F853" s="19" t="s">
        <v>55</v>
      </c>
      <c r="G853" s="19">
        <v>40</v>
      </c>
      <c r="H853" s="19">
        <v>7</v>
      </c>
      <c r="I853" s="19">
        <v>7</v>
      </c>
      <c r="J853" s="19">
        <v>92</v>
      </c>
      <c r="K853" s="19">
        <v>45</v>
      </c>
      <c r="L853" s="19">
        <v>135</v>
      </c>
      <c r="M853" s="19" t="s">
        <v>67</v>
      </c>
      <c r="N853" s="19">
        <v>5000</v>
      </c>
      <c r="O853" s="19">
        <v>10000</v>
      </c>
      <c r="P853" s="19">
        <v>1530</v>
      </c>
      <c r="Q853" s="19" t="s">
        <v>57</v>
      </c>
      <c r="R853" s="19">
        <v>765</v>
      </c>
      <c r="S853" s="19">
        <v>20000</v>
      </c>
      <c r="T853" s="19">
        <v>0.09</v>
      </c>
      <c r="U853" s="19">
        <v>2.5</v>
      </c>
      <c r="V853" s="19">
        <v>0.24</v>
      </c>
      <c r="W853" s="19">
        <v>63</v>
      </c>
      <c r="X853" s="93">
        <v>1107</v>
      </c>
      <c r="Y853">
        <f t="shared" si="40"/>
        <v>125</v>
      </c>
      <c r="Z853" t="b">
        <f>IF(N853/G853&gt;=Auswahlhilfe!$C$8,TRUE,FALSE)</f>
        <v>1</v>
      </c>
      <c r="AA853" t="b">
        <f>IF(K853&gt;Auswahlhilfe!$C$7,TRUE,FALSE)</f>
        <v>1</v>
      </c>
      <c r="AB853" t="b">
        <f>IF(Auswahlhilfe!$C$17=F853,TRUE,FALSE)</f>
        <v>0</v>
      </c>
      <c r="AC853" t="b">
        <f>IFERROR(IF(FIND("P2",PGOptionList!D853)&gt;0,TRUE),FALSE)</f>
        <v>0</v>
      </c>
      <c r="AD853" t="b">
        <f>IFERROR(IF(FIND("P1",PGOptionList!D853)&gt;0,TRUE),FALSE)</f>
        <v>1</v>
      </c>
      <c r="AE853" t="b">
        <f>IFERROR(IF(FIND("P0",PGOptionList!D853)&gt;0,TRUE),FALSE)</f>
        <v>0</v>
      </c>
      <c r="AF853" t="b">
        <f>IF(AND(Z853,AA853,AB853,AC853,IF(C853=Auswahlhilfe!$L$7,TRUE,FALSE)),D853,FALSE)</f>
        <v>0</v>
      </c>
      <c r="AG853" t="b">
        <f>IF(AND(Z853,AA853,AB853,AD853,IF(C853=Auswahlhilfe!$L$17,TRUE,FALSE)),D853,FALSE)</f>
        <v>0</v>
      </c>
      <c r="AH853" t="b">
        <f>IF(AND(Z853,AA853,AB853,AE853,IF(C853=Auswahlhilfe!$L$17,TRUE,FALSE)),D853,FALSE)</f>
        <v>0</v>
      </c>
      <c r="AI853" t="s">
        <v>4817</v>
      </c>
      <c r="AJ853" s="90" t="str">
        <f t="shared" si="41"/>
        <v>mailto:info@oxni.ch?subject=Anfrage TBR-060-040-S1-P1</v>
      </c>
    </row>
    <row r="854" spans="2:36" x14ac:dyDescent="0.2">
      <c r="B854" s="78" t="str">
        <f t="shared" si="39"/>
        <v/>
      </c>
      <c r="C854" s="19" t="s">
        <v>103</v>
      </c>
      <c r="D854" s="19" t="s">
        <v>1155</v>
      </c>
      <c r="E854" s="19">
        <v>60</v>
      </c>
      <c r="F854" s="19" t="s">
        <v>58</v>
      </c>
      <c r="G854" s="19">
        <v>40</v>
      </c>
      <c r="H854" s="19">
        <v>7</v>
      </c>
      <c r="I854" s="19">
        <v>7</v>
      </c>
      <c r="J854" s="19">
        <v>92</v>
      </c>
      <c r="K854" s="19">
        <v>45</v>
      </c>
      <c r="L854" s="19">
        <v>135</v>
      </c>
      <c r="M854" s="19" t="s">
        <v>67</v>
      </c>
      <c r="N854" s="19">
        <v>5000</v>
      </c>
      <c r="O854" s="19">
        <v>10000</v>
      </c>
      <c r="P854" s="19">
        <v>1530</v>
      </c>
      <c r="Q854" s="19" t="s">
        <v>57</v>
      </c>
      <c r="R854" s="19">
        <v>765</v>
      </c>
      <c r="S854" s="19">
        <v>20000</v>
      </c>
      <c r="T854" s="19">
        <v>0.09</v>
      </c>
      <c r="U854" s="19">
        <v>2.5</v>
      </c>
      <c r="V854" s="19">
        <v>0.24</v>
      </c>
      <c r="W854" s="19">
        <v>63</v>
      </c>
      <c r="X854" s="93">
        <v>1107</v>
      </c>
      <c r="Y854">
        <f t="shared" si="40"/>
        <v>125</v>
      </c>
      <c r="Z854" t="b">
        <f>IF(N854/G854&gt;=Auswahlhilfe!$C$8,TRUE,FALSE)</f>
        <v>1</v>
      </c>
      <c r="AA854" t="b">
        <f>IF(K854&gt;Auswahlhilfe!$C$7,TRUE,FALSE)</f>
        <v>1</v>
      </c>
      <c r="AB854" t="b">
        <f>IF(Auswahlhilfe!$C$17=F854,TRUE,FALSE)</f>
        <v>1</v>
      </c>
      <c r="AC854" t="b">
        <f>IFERROR(IF(FIND("P2",PGOptionList!D854)&gt;0,TRUE),FALSE)</f>
        <v>0</v>
      </c>
      <c r="AD854" t="b">
        <f>IFERROR(IF(FIND("P1",PGOptionList!D854)&gt;0,TRUE),FALSE)</f>
        <v>1</v>
      </c>
      <c r="AE854" t="b">
        <f>IFERROR(IF(FIND("P0",PGOptionList!D854)&gt;0,TRUE),FALSE)</f>
        <v>0</v>
      </c>
      <c r="AF854" t="b">
        <f>IF(AND(Z854,AA854,AB854,AC854,IF(C854=Auswahlhilfe!$L$7,TRUE,FALSE)),D854,FALSE)</f>
        <v>0</v>
      </c>
      <c r="AG854" t="b">
        <f>IF(AND(Z854,AA854,AB854,AD854,IF(C854=Auswahlhilfe!$L$17,TRUE,FALSE)),D854,FALSE)</f>
        <v>0</v>
      </c>
      <c r="AH854" t="b">
        <f>IF(AND(Z854,AA854,AB854,AE854,IF(C854=Auswahlhilfe!$L$17,TRUE,FALSE)),D854,FALSE)</f>
        <v>0</v>
      </c>
      <c r="AI854" t="s">
        <v>4818</v>
      </c>
      <c r="AJ854" s="90" t="str">
        <f t="shared" si="41"/>
        <v>https://shop.oxni.ch/de/shop/motoren/planetengetriebe/tbr-060-040-s2-p1</v>
      </c>
    </row>
    <row r="855" spans="2:36" x14ac:dyDescent="0.2">
      <c r="B855" s="78" t="str">
        <f t="shared" si="39"/>
        <v/>
      </c>
      <c r="C855" s="19" t="s">
        <v>103</v>
      </c>
      <c r="D855" s="19" t="s">
        <v>1156</v>
      </c>
      <c r="E855" s="19">
        <v>60</v>
      </c>
      <c r="F855" s="19" t="s">
        <v>55</v>
      </c>
      <c r="G855" s="19">
        <v>40</v>
      </c>
      <c r="H855" s="19">
        <v>9</v>
      </c>
      <c r="I855" s="19">
        <v>7</v>
      </c>
      <c r="J855" s="19">
        <v>92</v>
      </c>
      <c r="K855" s="19">
        <v>45</v>
      </c>
      <c r="L855" s="19">
        <v>135</v>
      </c>
      <c r="M855" s="19" t="s">
        <v>67</v>
      </c>
      <c r="N855" s="19">
        <v>5000</v>
      </c>
      <c r="O855" s="19">
        <v>10000</v>
      </c>
      <c r="P855" s="19">
        <v>1530</v>
      </c>
      <c r="Q855" s="19" t="s">
        <v>57</v>
      </c>
      <c r="R855" s="19">
        <v>765</v>
      </c>
      <c r="S855" s="19">
        <v>20000</v>
      </c>
      <c r="T855" s="19">
        <v>0.09</v>
      </c>
      <c r="U855" s="19">
        <v>2.5</v>
      </c>
      <c r="V855" s="19">
        <v>0.24</v>
      </c>
      <c r="W855" s="19">
        <v>63</v>
      </c>
      <c r="X855" s="93">
        <v>1006</v>
      </c>
      <c r="Y855">
        <f t="shared" si="40"/>
        <v>125</v>
      </c>
      <c r="Z855" t="b">
        <f>IF(N855/G855&gt;=Auswahlhilfe!$C$8,TRUE,FALSE)</f>
        <v>1</v>
      </c>
      <c r="AA855" t="b">
        <f>IF(K855&gt;Auswahlhilfe!$C$7,TRUE,FALSE)</f>
        <v>1</v>
      </c>
      <c r="AB855" t="b">
        <f>IF(Auswahlhilfe!$C$17=F855,TRUE,FALSE)</f>
        <v>0</v>
      </c>
      <c r="AC855" t="b">
        <f>IFERROR(IF(FIND("P2",PGOptionList!D855)&gt;0,TRUE),FALSE)</f>
        <v>1</v>
      </c>
      <c r="AD855" t="b">
        <f>IFERROR(IF(FIND("P1",PGOptionList!D855)&gt;0,TRUE),FALSE)</f>
        <v>0</v>
      </c>
      <c r="AE855" t="b">
        <f>IFERROR(IF(FIND("P0",PGOptionList!D855)&gt;0,TRUE),FALSE)</f>
        <v>0</v>
      </c>
      <c r="AF855" t="b">
        <f>IF(AND(Z855,AA855,AB855,AC855,IF(C855=Auswahlhilfe!$L$7,TRUE,FALSE)),D855,FALSE)</f>
        <v>0</v>
      </c>
      <c r="AG855" t="b">
        <f>IF(AND(Z855,AA855,AB855,AD855,IF(C855=Auswahlhilfe!$L$17,TRUE,FALSE)),D855,FALSE)</f>
        <v>0</v>
      </c>
      <c r="AH855" t="b">
        <f>IF(AND(Z855,AA855,AB855,AE855,IF(C855=Auswahlhilfe!$L$17,TRUE,FALSE)),D855,FALSE)</f>
        <v>0</v>
      </c>
      <c r="AI855" t="s">
        <v>4817</v>
      </c>
      <c r="AJ855" s="90" t="str">
        <f t="shared" si="41"/>
        <v>mailto:info@oxni.ch?subject=Anfrage TBR-060-040-S1-P2</v>
      </c>
    </row>
    <row r="856" spans="2:36" x14ac:dyDescent="0.2">
      <c r="B856" s="78" t="str">
        <f t="shared" si="39"/>
        <v/>
      </c>
      <c r="C856" s="19" t="s">
        <v>103</v>
      </c>
      <c r="D856" s="19" t="s">
        <v>1157</v>
      </c>
      <c r="E856" s="19">
        <v>60</v>
      </c>
      <c r="F856" s="19" t="s">
        <v>58</v>
      </c>
      <c r="G856" s="19">
        <v>40</v>
      </c>
      <c r="H856" s="19">
        <v>9</v>
      </c>
      <c r="I856" s="19">
        <v>7</v>
      </c>
      <c r="J856" s="19">
        <v>92</v>
      </c>
      <c r="K856" s="19">
        <v>45</v>
      </c>
      <c r="L856" s="19">
        <v>135</v>
      </c>
      <c r="M856" s="19" t="s">
        <v>67</v>
      </c>
      <c r="N856" s="19">
        <v>5000</v>
      </c>
      <c r="O856" s="19">
        <v>10000</v>
      </c>
      <c r="P856" s="19">
        <v>1530</v>
      </c>
      <c r="Q856" s="19" t="s">
        <v>57</v>
      </c>
      <c r="R856" s="19">
        <v>765</v>
      </c>
      <c r="S856" s="19">
        <v>20000</v>
      </c>
      <c r="T856" s="19">
        <v>0.09</v>
      </c>
      <c r="U856" s="19">
        <v>2.5</v>
      </c>
      <c r="V856" s="19">
        <v>0.24</v>
      </c>
      <c r="W856" s="19">
        <v>63</v>
      </c>
      <c r="X856" s="93">
        <v>1006</v>
      </c>
      <c r="Y856">
        <f t="shared" si="40"/>
        <v>125</v>
      </c>
      <c r="Z856" t="b">
        <f>IF(N856/G856&gt;=Auswahlhilfe!$C$8,TRUE,FALSE)</f>
        <v>1</v>
      </c>
      <c r="AA856" t="b">
        <f>IF(K856&gt;Auswahlhilfe!$C$7,TRUE,FALSE)</f>
        <v>1</v>
      </c>
      <c r="AB856" t="b">
        <f>IF(Auswahlhilfe!$C$17=F856,TRUE,FALSE)</f>
        <v>1</v>
      </c>
      <c r="AC856" t="b">
        <f>IFERROR(IF(FIND("P2",PGOptionList!D856)&gt;0,TRUE),FALSE)</f>
        <v>1</v>
      </c>
      <c r="AD856" t="b">
        <f>IFERROR(IF(FIND("P1",PGOptionList!D856)&gt;0,TRUE),FALSE)</f>
        <v>0</v>
      </c>
      <c r="AE856" t="b">
        <f>IFERROR(IF(FIND("P0",PGOptionList!D856)&gt;0,TRUE),FALSE)</f>
        <v>0</v>
      </c>
      <c r="AF856" t="b">
        <f>IF(AND(Z856,AA856,AB856,AC856,IF(C856=Auswahlhilfe!$L$7,TRUE,FALSE)),D856,FALSE)</f>
        <v>0</v>
      </c>
      <c r="AG856" t="b">
        <f>IF(AND(Z856,AA856,AB856,AD856,IF(C856=Auswahlhilfe!$L$17,TRUE,FALSE)),D856,FALSE)</f>
        <v>0</v>
      </c>
      <c r="AH856" t="b">
        <f>IF(AND(Z856,AA856,AB856,AE856,IF(C856=Auswahlhilfe!$L$17,TRUE,FALSE)),D856,FALSE)</f>
        <v>0</v>
      </c>
      <c r="AI856" t="s">
        <v>4818</v>
      </c>
      <c r="AJ856" s="90" t="str">
        <f t="shared" si="41"/>
        <v>https://shop.oxni.ch/de/shop/motoren/planetengetriebe/tbr-060-040-s2-p2</v>
      </c>
    </row>
    <row r="857" spans="2:36" x14ac:dyDescent="0.2">
      <c r="B857" s="78" t="str">
        <f t="shared" si="39"/>
        <v/>
      </c>
      <c r="C857" s="19" t="s">
        <v>103</v>
      </c>
      <c r="D857" s="19" t="s">
        <v>1158</v>
      </c>
      <c r="E857" s="19">
        <v>60</v>
      </c>
      <c r="F857" s="19" t="s">
        <v>55</v>
      </c>
      <c r="G857" s="19">
        <v>35</v>
      </c>
      <c r="H857" s="19">
        <v>7</v>
      </c>
      <c r="I857" s="19">
        <v>7</v>
      </c>
      <c r="J857" s="19">
        <v>92</v>
      </c>
      <c r="K857" s="19">
        <v>50</v>
      </c>
      <c r="L857" s="19">
        <v>150</v>
      </c>
      <c r="M857" s="19" t="s">
        <v>64</v>
      </c>
      <c r="N857" s="19">
        <v>5000</v>
      </c>
      <c r="O857" s="19">
        <v>10000</v>
      </c>
      <c r="P857" s="19">
        <v>1530</v>
      </c>
      <c r="Q857" s="19" t="s">
        <v>57</v>
      </c>
      <c r="R857" s="19">
        <v>765</v>
      </c>
      <c r="S857" s="19">
        <v>20000</v>
      </c>
      <c r="T857" s="19">
        <v>0.09</v>
      </c>
      <c r="U857" s="19">
        <v>2.5</v>
      </c>
      <c r="V857" s="19">
        <v>0.24</v>
      </c>
      <c r="W857" s="19">
        <v>63</v>
      </c>
      <c r="X857" s="93">
        <v>1107</v>
      </c>
      <c r="Y857">
        <f t="shared" si="40"/>
        <v>142.85714285714286</v>
      </c>
      <c r="Z857" t="b">
        <f>IF(N857/G857&gt;=Auswahlhilfe!$C$8,TRUE,FALSE)</f>
        <v>1</v>
      </c>
      <c r="AA857" t="b">
        <f>IF(K857&gt;Auswahlhilfe!$C$7,TRUE,FALSE)</f>
        <v>1</v>
      </c>
      <c r="AB857" t="b">
        <f>IF(Auswahlhilfe!$C$17=F857,TRUE,FALSE)</f>
        <v>0</v>
      </c>
      <c r="AC857" t="b">
        <f>IFERROR(IF(FIND("P2",PGOptionList!D857)&gt;0,TRUE),FALSE)</f>
        <v>0</v>
      </c>
      <c r="AD857" t="b">
        <f>IFERROR(IF(FIND("P1",PGOptionList!D857)&gt;0,TRUE),FALSE)</f>
        <v>1</v>
      </c>
      <c r="AE857" t="b">
        <f>IFERROR(IF(FIND("P0",PGOptionList!D857)&gt;0,TRUE),FALSE)</f>
        <v>0</v>
      </c>
      <c r="AF857" t="b">
        <f>IF(AND(Z857,AA857,AB857,AC857,IF(C857=Auswahlhilfe!$L$7,TRUE,FALSE)),D857,FALSE)</f>
        <v>0</v>
      </c>
      <c r="AG857" t="b">
        <f>IF(AND(Z857,AA857,AB857,AD857,IF(C857=Auswahlhilfe!$L$17,TRUE,FALSE)),D857,FALSE)</f>
        <v>0</v>
      </c>
      <c r="AH857" t="b">
        <f>IF(AND(Z857,AA857,AB857,AE857,IF(C857=Auswahlhilfe!$L$17,TRUE,FALSE)),D857,FALSE)</f>
        <v>0</v>
      </c>
      <c r="AI857" t="s">
        <v>4817</v>
      </c>
      <c r="AJ857" s="90" t="str">
        <f t="shared" si="41"/>
        <v>mailto:info@oxni.ch?subject=Anfrage TBR-060-035-S1-P1</v>
      </c>
    </row>
    <row r="858" spans="2:36" x14ac:dyDescent="0.2">
      <c r="B858" s="78" t="str">
        <f t="shared" si="39"/>
        <v/>
      </c>
      <c r="C858" s="19" t="s">
        <v>103</v>
      </c>
      <c r="D858" s="19" t="s">
        <v>1159</v>
      </c>
      <c r="E858" s="19">
        <v>60</v>
      </c>
      <c r="F858" s="19" t="s">
        <v>58</v>
      </c>
      <c r="G858" s="19">
        <v>35</v>
      </c>
      <c r="H858" s="19">
        <v>7</v>
      </c>
      <c r="I858" s="19">
        <v>7</v>
      </c>
      <c r="J858" s="19">
        <v>92</v>
      </c>
      <c r="K858" s="19">
        <v>50</v>
      </c>
      <c r="L858" s="19">
        <v>150</v>
      </c>
      <c r="M858" s="19" t="s">
        <v>64</v>
      </c>
      <c r="N858" s="19">
        <v>5000</v>
      </c>
      <c r="O858" s="19">
        <v>10000</v>
      </c>
      <c r="P858" s="19">
        <v>1530</v>
      </c>
      <c r="Q858" s="19" t="s">
        <v>57</v>
      </c>
      <c r="R858" s="19">
        <v>765</v>
      </c>
      <c r="S858" s="19">
        <v>20000</v>
      </c>
      <c r="T858" s="19">
        <v>0.09</v>
      </c>
      <c r="U858" s="19">
        <v>2.5</v>
      </c>
      <c r="V858" s="19">
        <v>0.24</v>
      </c>
      <c r="W858" s="19">
        <v>63</v>
      </c>
      <c r="X858" s="93">
        <v>1107</v>
      </c>
      <c r="Y858">
        <f t="shared" si="40"/>
        <v>142.85714285714286</v>
      </c>
      <c r="Z858" t="b">
        <f>IF(N858/G858&gt;=Auswahlhilfe!$C$8,TRUE,FALSE)</f>
        <v>1</v>
      </c>
      <c r="AA858" t="b">
        <f>IF(K858&gt;Auswahlhilfe!$C$7,TRUE,FALSE)</f>
        <v>1</v>
      </c>
      <c r="AB858" t="b">
        <f>IF(Auswahlhilfe!$C$17=F858,TRUE,FALSE)</f>
        <v>1</v>
      </c>
      <c r="AC858" t="b">
        <f>IFERROR(IF(FIND("P2",PGOptionList!D858)&gt;0,TRUE),FALSE)</f>
        <v>0</v>
      </c>
      <c r="AD858" t="b">
        <f>IFERROR(IF(FIND("P1",PGOptionList!D858)&gt;0,TRUE),FALSE)</f>
        <v>1</v>
      </c>
      <c r="AE858" t="b">
        <f>IFERROR(IF(FIND("P0",PGOptionList!D858)&gt;0,TRUE),FALSE)</f>
        <v>0</v>
      </c>
      <c r="AF858" t="b">
        <f>IF(AND(Z858,AA858,AB858,AC858,IF(C858=Auswahlhilfe!$L$7,TRUE,FALSE)),D858,FALSE)</f>
        <v>0</v>
      </c>
      <c r="AG858" t="b">
        <f>IF(AND(Z858,AA858,AB858,AD858,IF(C858=Auswahlhilfe!$L$17,TRUE,FALSE)),D858,FALSE)</f>
        <v>0</v>
      </c>
      <c r="AH858" t="b">
        <f>IF(AND(Z858,AA858,AB858,AE858,IF(C858=Auswahlhilfe!$L$17,TRUE,FALSE)),D858,FALSE)</f>
        <v>0</v>
      </c>
      <c r="AI858" t="s">
        <v>4818</v>
      </c>
      <c r="AJ858" s="90" t="str">
        <f t="shared" si="41"/>
        <v>https://shop.oxni.ch/de/shop/motoren/planetengetriebe/tbr-060-035-s2-p1</v>
      </c>
    </row>
    <row r="859" spans="2:36" x14ac:dyDescent="0.2">
      <c r="B859" s="78" t="str">
        <f t="shared" si="39"/>
        <v/>
      </c>
      <c r="C859" s="19" t="s">
        <v>103</v>
      </c>
      <c r="D859" s="19" t="s">
        <v>1160</v>
      </c>
      <c r="E859" s="19">
        <v>60</v>
      </c>
      <c r="F859" s="19" t="s">
        <v>55</v>
      </c>
      <c r="G859" s="19">
        <v>35</v>
      </c>
      <c r="H859" s="19">
        <v>9</v>
      </c>
      <c r="I859" s="19">
        <v>7</v>
      </c>
      <c r="J859" s="19">
        <v>92</v>
      </c>
      <c r="K859" s="19">
        <v>50</v>
      </c>
      <c r="L859" s="19">
        <v>150</v>
      </c>
      <c r="M859" s="19" t="s">
        <v>64</v>
      </c>
      <c r="N859" s="19">
        <v>5000</v>
      </c>
      <c r="O859" s="19">
        <v>10000</v>
      </c>
      <c r="P859" s="19">
        <v>1530</v>
      </c>
      <c r="Q859" s="19" t="s">
        <v>57</v>
      </c>
      <c r="R859" s="19">
        <v>765</v>
      </c>
      <c r="S859" s="19">
        <v>20000</v>
      </c>
      <c r="T859" s="19">
        <v>0.09</v>
      </c>
      <c r="U859" s="19">
        <v>2.5</v>
      </c>
      <c r="V859" s="19">
        <v>0.24</v>
      </c>
      <c r="W859" s="19">
        <v>63</v>
      </c>
      <c r="X859" s="93">
        <v>1006</v>
      </c>
      <c r="Y859">
        <f t="shared" si="40"/>
        <v>142.85714285714286</v>
      </c>
      <c r="Z859" t="b">
        <f>IF(N859/G859&gt;=Auswahlhilfe!$C$8,TRUE,FALSE)</f>
        <v>1</v>
      </c>
      <c r="AA859" t="b">
        <f>IF(K859&gt;Auswahlhilfe!$C$7,TRUE,FALSE)</f>
        <v>1</v>
      </c>
      <c r="AB859" t="b">
        <f>IF(Auswahlhilfe!$C$17=F859,TRUE,FALSE)</f>
        <v>0</v>
      </c>
      <c r="AC859" t="b">
        <f>IFERROR(IF(FIND("P2",PGOptionList!D859)&gt;0,TRUE),FALSE)</f>
        <v>1</v>
      </c>
      <c r="AD859" t="b">
        <f>IFERROR(IF(FIND("P1",PGOptionList!D859)&gt;0,TRUE),FALSE)</f>
        <v>0</v>
      </c>
      <c r="AE859" t="b">
        <f>IFERROR(IF(FIND("P0",PGOptionList!D859)&gt;0,TRUE),FALSE)</f>
        <v>0</v>
      </c>
      <c r="AF859" t="b">
        <f>IF(AND(Z859,AA859,AB859,AC859,IF(C859=Auswahlhilfe!$L$7,TRUE,FALSE)),D859,FALSE)</f>
        <v>0</v>
      </c>
      <c r="AG859" t="b">
        <f>IF(AND(Z859,AA859,AB859,AD859,IF(C859=Auswahlhilfe!$L$17,TRUE,FALSE)),D859,FALSE)</f>
        <v>0</v>
      </c>
      <c r="AH859" t="b">
        <f>IF(AND(Z859,AA859,AB859,AE859,IF(C859=Auswahlhilfe!$L$17,TRUE,FALSE)),D859,FALSE)</f>
        <v>0</v>
      </c>
      <c r="AI859" t="s">
        <v>4817</v>
      </c>
      <c r="AJ859" s="90" t="str">
        <f t="shared" si="41"/>
        <v>mailto:info@oxni.ch?subject=Anfrage TBR-060-035-S1-P2</v>
      </c>
    </row>
    <row r="860" spans="2:36" x14ac:dyDescent="0.2">
      <c r="B860" s="78" t="str">
        <f t="shared" si="39"/>
        <v/>
      </c>
      <c r="C860" s="19" t="s">
        <v>103</v>
      </c>
      <c r="D860" s="19" t="s">
        <v>1161</v>
      </c>
      <c r="E860" s="19">
        <v>60</v>
      </c>
      <c r="F860" s="19" t="s">
        <v>58</v>
      </c>
      <c r="G860" s="19">
        <v>35</v>
      </c>
      <c r="H860" s="19">
        <v>9</v>
      </c>
      <c r="I860" s="19">
        <v>7</v>
      </c>
      <c r="J860" s="19">
        <v>92</v>
      </c>
      <c r="K860" s="19">
        <v>50</v>
      </c>
      <c r="L860" s="19">
        <v>150</v>
      </c>
      <c r="M860" s="19" t="s">
        <v>64</v>
      </c>
      <c r="N860" s="19">
        <v>5000</v>
      </c>
      <c r="O860" s="19">
        <v>10000</v>
      </c>
      <c r="P860" s="19">
        <v>1530</v>
      </c>
      <c r="Q860" s="19" t="s">
        <v>57</v>
      </c>
      <c r="R860" s="19">
        <v>765</v>
      </c>
      <c r="S860" s="19">
        <v>20000</v>
      </c>
      <c r="T860" s="19">
        <v>0.09</v>
      </c>
      <c r="U860" s="19">
        <v>2.5</v>
      </c>
      <c r="V860" s="19">
        <v>0.24</v>
      </c>
      <c r="W860" s="19">
        <v>63</v>
      </c>
      <c r="X860" s="93">
        <v>1006</v>
      </c>
      <c r="Y860">
        <f t="shared" si="40"/>
        <v>142.85714285714286</v>
      </c>
      <c r="Z860" t="b">
        <f>IF(N860/G860&gt;=Auswahlhilfe!$C$8,TRUE,FALSE)</f>
        <v>1</v>
      </c>
      <c r="AA860" t="b">
        <f>IF(K860&gt;Auswahlhilfe!$C$7,TRUE,FALSE)</f>
        <v>1</v>
      </c>
      <c r="AB860" t="b">
        <f>IF(Auswahlhilfe!$C$17=F860,TRUE,FALSE)</f>
        <v>1</v>
      </c>
      <c r="AC860" t="b">
        <f>IFERROR(IF(FIND("P2",PGOptionList!D860)&gt;0,TRUE),FALSE)</f>
        <v>1</v>
      </c>
      <c r="AD860" t="b">
        <f>IFERROR(IF(FIND("P1",PGOptionList!D860)&gt;0,TRUE),FALSE)</f>
        <v>0</v>
      </c>
      <c r="AE860" t="b">
        <f>IFERROR(IF(FIND("P0",PGOptionList!D860)&gt;0,TRUE),FALSE)</f>
        <v>0</v>
      </c>
      <c r="AF860" t="b">
        <f>IF(AND(Z860,AA860,AB860,AC860,IF(C860=Auswahlhilfe!$L$7,TRUE,FALSE)),D860,FALSE)</f>
        <v>0</v>
      </c>
      <c r="AG860" t="b">
        <f>IF(AND(Z860,AA860,AB860,AD860,IF(C860=Auswahlhilfe!$L$17,TRUE,FALSE)),D860,FALSE)</f>
        <v>0</v>
      </c>
      <c r="AH860" t="b">
        <f>IF(AND(Z860,AA860,AB860,AE860,IF(C860=Auswahlhilfe!$L$17,TRUE,FALSE)),D860,FALSE)</f>
        <v>0</v>
      </c>
      <c r="AI860" t="s">
        <v>4818</v>
      </c>
      <c r="AJ860" s="90" t="str">
        <f t="shared" si="41"/>
        <v>https://shop.oxni.ch/de/shop/motoren/planetengetriebe/tbr-060-035-s2-p2</v>
      </c>
    </row>
    <row r="861" spans="2:36" x14ac:dyDescent="0.2">
      <c r="B861" s="78" t="str">
        <f t="shared" si="39"/>
        <v/>
      </c>
      <c r="C861" s="19" t="s">
        <v>103</v>
      </c>
      <c r="D861" s="19" t="s">
        <v>1162</v>
      </c>
      <c r="E861" s="19">
        <v>60</v>
      </c>
      <c r="F861" s="19" t="s">
        <v>55</v>
      </c>
      <c r="G861" s="19">
        <v>30</v>
      </c>
      <c r="H861" s="19">
        <v>7</v>
      </c>
      <c r="I861" s="19">
        <v>7</v>
      </c>
      <c r="J861" s="19">
        <v>92</v>
      </c>
      <c r="K861" s="19">
        <v>55</v>
      </c>
      <c r="L861" s="19">
        <v>165</v>
      </c>
      <c r="M861" s="19" t="s">
        <v>66</v>
      </c>
      <c r="N861" s="19">
        <v>5000</v>
      </c>
      <c r="O861" s="19">
        <v>10000</v>
      </c>
      <c r="P861" s="19">
        <v>1530</v>
      </c>
      <c r="Q861" s="19" t="s">
        <v>57</v>
      </c>
      <c r="R861" s="19">
        <v>765</v>
      </c>
      <c r="S861" s="19">
        <v>20000</v>
      </c>
      <c r="T861" s="19">
        <v>0.09</v>
      </c>
      <c r="U861" s="19">
        <v>2.5</v>
      </c>
      <c r="V861" s="19">
        <v>0.24</v>
      </c>
      <c r="W861" s="19">
        <v>63</v>
      </c>
      <c r="X861" s="93">
        <v>1107</v>
      </c>
      <c r="Y861">
        <f t="shared" si="40"/>
        <v>166.66666666666666</v>
      </c>
      <c r="Z861" t="b">
        <f>IF(N861/G861&gt;=Auswahlhilfe!$C$8,TRUE,FALSE)</f>
        <v>1</v>
      </c>
      <c r="AA861" t="b">
        <f>IF(K861&gt;Auswahlhilfe!$C$7,TRUE,FALSE)</f>
        <v>1</v>
      </c>
      <c r="AB861" t="b">
        <f>IF(Auswahlhilfe!$C$17=F861,TRUE,FALSE)</f>
        <v>0</v>
      </c>
      <c r="AC861" t="b">
        <f>IFERROR(IF(FIND("P2",PGOptionList!D861)&gt;0,TRUE),FALSE)</f>
        <v>0</v>
      </c>
      <c r="AD861" t="b">
        <f>IFERROR(IF(FIND("P1",PGOptionList!D861)&gt;0,TRUE),FALSE)</f>
        <v>1</v>
      </c>
      <c r="AE861" t="b">
        <f>IFERROR(IF(FIND("P0",PGOptionList!D861)&gt;0,TRUE),FALSE)</f>
        <v>0</v>
      </c>
      <c r="AF861" t="b">
        <f>IF(AND(Z861,AA861,AB861,AC861,IF(C861=Auswahlhilfe!$L$7,TRUE,FALSE)),D861,FALSE)</f>
        <v>0</v>
      </c>
      <c r="AG861" t="b">
        <f>IF(AND(Z861,AA861,AB861,AD861,IF(C861=Auswahlhilfe!$L$17,TRUE,FALSE)),D861,FALSE)</f>
        <v>0</v>
      </c>
      <c r="AH861" t="b">
        <f>IF(AND(Z861,AA861,AB861,AE861,IF(C861=Auswahlhilfe!$L$17,TRUE,FALSE)),D861,FALSE)</f>
        <v>0</v>
      </c>
      <c r="AI861" t="s">
        <v>4817</v>
      </c>
      <c r="AJ861" s="90" t="str">
        <f t="shared" si="41"/>
        <v>mailto:info@oxni.ch?subject=Anfrage TBR-060-030-S1-P1</v>
      </c>
    </row>
    <row r="862" spans="2:36" x14ac:dyDescent="0.2">
      <c r="B862" s="78" t="str">
        <f t="shared" si="39"/>
        <v/>
      </c>
      <c r="C862" s="19" t="s">
        <v>103</v>
      </c>
      <c r="D862" s="19" t="s">
        <v>1163</v>
      </c>
      <c r="E862" s="19">
        <v>60</v>
      </c>
      <c r="F862" s="19" t="s">
        <v>58</v>
      </c>
      <c r="G862" s="19">
        <v>30</v>
      </c>
      <c r="H862" s="19">
        <v>7</v>
      </c>
      <c r="I862" s="19">
        <v>7</v>
      </c>
      <c r="J862" s="19">
        <v>92</v>
      </c>
      <c r="K862" s="19">
        <v>55</v>
      </c>
      <c r="L862" s="19">
        <v>165</v>
      </c>
      <c r="M862" s="19" t="s">
        <v>66</v>
      </c>
      <c r="N862" s="19">
        <v>5000</v>
      </c>
      <c r="O862" s="19">
        <v>10000</v>
      </c>
      <c r="P862" s="19">
        <v>1530</v>
      </c>
      <c r="Q862" s="19" t="s">
        <v>57</v>
      </c>
      <c r="R862" s="19">
        <v>765</v>
      </c>
      <c r="S862" s="19">
        <v>20000</v>
      </c>
      <c r="T862" s="19">
        <v>0.09</v>
      </c>
      <c r="U862" s="19">
        <v>2.5</v>
      </c>
      <c r="V862" s="19">
        <v>0.24</v>
      </c>
      <c r="W862" s="19">
        <v>63</v>
      </c>
      <c r="X862" s="93">
        <v>1107</v>
      </c>
      <c r="Y862">
        <f t="shared" si="40"/>
        <v>166.66666666666666</v>
      </c>
      <c r="Z862" t="b">
        <f>IF(N862/G862&gt;=Auswahlhilfe!$C$8,TRUE,FALSE)</f>
        <v>1</v>
      </c>
      <c r="AA862" t="b">
        <f>IF(K862&gt;Auswahlhilfe!$C$7,TRUE,FALSE)</f>
        <v>1</v>
      </c>
      <c r="AB862" t="b">
        <f>IF(Auswahlhilfe!$C$17=F862,TRUE,FALSE)</f>
        <v>1</v>
      </c>
      <c r="AC862" t="b">
        <f>IFERROR(IF(FIND("P2",PGOptionList!D862)&gt;0,TRUE),FALSE)</f>
        <v>0</v>
      </c>
      <c r="AD862" t="b">
        <f>IFERROR(IF(FIND("P1",PGOptionList!D862)&gt;0,TRUE),FALSE)</f>
        <v>1</v>
      </c>
      <c r="AE862" t="b">
        <f>IFERROR(IF(FIND("P0",PGOptionList!D862)&gt;0,TRUE),FALSE)</f>
        <v>0</v>
      </c>
      <c r="AF862" t="b">
        <f>IF(AND(Z862,AA862,AB862,AC862,IF(C862=Auswahlhilfe!$L$7,TRUE,FALSE)),D862,FALSE)</f>
        <v>0</v>
      </c>
      <c r="AG862" t="b">
        <f>IF(AND(Z862,AA862,AB862,AD862,IF(C862=Auswahlhilfe!$L$17,TRUE,FALSE)),D862,FALSE)</f>
        <v>0</v>
      </c>
      <c r="AH862" t="b">
        <f>IF(AND(Z862,AA862,AB862,AE862,IF(C862=Auswahlhilfe!$L$17,TRUE,FALSE)),D862,FALSE)</f>
        <v>0</v>
      </c>
      <c r="AI862" t="s">
        <v>4818</v>
      </c>
      <c r="AJ862" s="90" t="str">
        <f t="shared" si="41"/>
        <v>https://shop.oxni.ch/de/shop/motoren/planetengetriebe/tbr-060-030-s2-p1</v>
      </c>
    </row>
    <row r="863" spans="2:36" x14ac:dyDescent="0.2">
      <c r="B863" s="78" t="str">
        <f t="shared" si="39"/>
        <v/>
      </c>
      <c r="C863" s="19" t="s">
        <v>103</v>
      </c>
      <c r="D863" s="19" t="s">
        <v>1164</v>
      </c>
      <c r="E863" s="19">
        <v>60</v>
      </c>
      <c r="F863" s="19" t="s">
        <v>55</v>
      </c>
      <c r="G863" s="19">
        <v>30</v>
      </c>
      <c r="H863" s="19">
        <v>9</v>
      </c>
      <c r="I863" s="19">
        <v>7</v>
      </c>
      <c r="J863" s="19">
        <v>92</v>
      </c>
      <c r="K863" s="19">
        <v>55</v>
      </c>
      <c r="L863" s="19">
        <v>165</v>
      </c>
      <c r="M863" s="19" t="s">
        <v>66</v>
      </c>
      <c r="N863" s="19">
        <v>5000</v>
      </c>
      <c r="O863" s="19">
        <v>10000</v>
      </c>
      <c r="P863" s="19">
        <v>1530</v>
      </c>
      <c r="Q863" s="19" t="s">
        <v>57</v>
      </c>
      <c r="R863" s="19">
        <v>765</v>
      </c>
      <c r="S863" s="19">
        <v>20000</v>
      </c>
      <c r="T863" s="19">
        <v>0.09</v>
      </c>
      <c r="U863" s="19">
        <v>2.5</v>
      </c>
      <c r="V863" s="19">
        <v>0.24</v>
      </c>
      <c r="W863" s="19">
        <v>63</v>
      </c>
      <c r="X863" s="93">
        <v>1006</v>
      </c>
      <c r="Y863">
        <f t="shared" si="40"/>
        <v>166.66666666666666</v>
      </c>
      <c r="Z863" t="b">
        <f>IF(N863/G863&gt;=Auswahlhilfe!$C$8,TRUE,FALSE)</f>
        <v>1</v>
      </c>
      <c r="AA863" t="b">
        <f>IF(K863&gt;Auswahlhilfe!$C$7,TRUE,FALSE)</f>
        <v>1</v>
      </c>
      <c r="AB863" t="b">
        <f>IF(Auswahlhilfe!$C$17=F863,TRUE,FALSE)</f>
        <v>0</v>
      </c>
      <c r="AC863" t="b">
        <f>IFERROR(IF(FIND("P2",PGOptionList!D863)&gt;0,TRUE),FALSE)</f>
        <v>1</v>
      </c>
      <c r="AD863" t="b">
        <f>IFERROR(IF(FIND("P1",PGOptionList!D863)&gt;0,TRUE),FALSE)</f>
        <v>0</v>
      </c>
      <c r="AE863" t="b">
        <f>IFERROR(IF(FIND("P0",PGOptionList!D863)&gt;0,TRUE),FALSE)</f>
        <v>0</v>
      </c>
      <c r="AF863" t="b">
        <f>IF(AND(Z863,AA863,AB863,AC863,IF(C863=Auswahlhilfe!$L$7,TRUE,FALSE)),D863,FALSE)</f>
        <v>0</v>
      </c>
      <c r="AG863" t="b">
        <f>IF(AND(Z863,AA863,AB863,AD863,IF(C863=Auswahlhilfe!$L$17,TRUE,FALSE)),D863,FALSE)</f>
        <v>0</v>
      </c>
      <c r="AH863" t="b">
        <f>IF(AND(Z863,AA863,AB863,AE863,IF(C863=Auswahlhilfe!$L$17,TRUE,FALSE)),D863,FALSE)</f>
        <v>0</v>
      </c>
      <c r="AI863" t="s">
        <v>4817</v>
      </c>
      <c r="AJ863" s="90" t="str">
        <f t="shared" si="41"/>
        <v>mailto:info@oxni.ch?subject=Anfrage TBR-060-030-S1-P2</v>
      </c>
    </row>
    <row r="864" spans="2:36" x14ac:dyDescent="0.2">
      <c r="B864" s="78" t="str">
        <f t="shared" si="39"/>
        <v/>
      </c>
      <c r="C864" s="19" t="s">
        <v>103</v>
      </c>
      <c r="D864" s="19" t="s">
        <v>1165</v>
      </c>
      <c r="E864" s="19">
        <v>60</v>
      </c>
      <c r="F864" s="19" t="s">
        <v>58</v>
      </c>
      <c r="G864" s="19">
        <v>30</v>
      </c>
      <c r="H864" s="19">
        <v>9</v>
      </c>
      <c r="I864" s="19">
        <v>7</v>
      </c>
      <c r="J864" s="19">
        <v>92</v>
      </c>
      <c r="K864" s="19">
        <v>55</v>
      </c>
      <c r="L864" s="19">
        <v>165</v>
      </c>
      <c r="M864" s="19" t="s">
        <v>66</v>
      </c>
      <c r="N864" s="19">
        <v>5000</v>
      </c>
      <c r="O864" s="19">
        <v>10000</v>
      </c>
      <c r="P864" s="19">
        <v>1530</v>
      </c>
      <c r="Q864" s="19" t="s">
        <v>57</v>
      </c>
      <c r="R864" s="19">
        <v>765</v>
      </c>
      <c r="S864" s="19">
        <v>20000</v>
      </c>
      <c r="T864" s="19">
        <v>0.09</v>
      </c>
      <c r="U864" s="19">
        <v>2.5</v>
      </c>
      <c r="V864" s="19">
        <v>0.24</v>
      </c>
      <c r="W864" s="19">
        <v>63</v>
      </c>
      <c r="X864" s="93">
        <v>1006</v>
      </c>
      <c r="Y864">
        <f t="shared" si="40"/>
        <v>166.66666666666666</v>
      </c>
      <c r="Z864" t="b">
        <f>IF(N864/G864&gt;=Auswahlhilfe!$C$8,TRUE,FALSE)</f>
        <v>1</v>
      </c>
      <c r="AA864" t="b">
        <f>IF(K864&gt;Auswahlhilfe!$C$7,TRUE,FALSE)</f>
        <v>1</v>
      </c>
      <c r="AB864" t="b">
        <f>IF(Auswahlhilfe!$C$17=F864,TRUE,FALSE)</f>
        <v>1</v>
      </c>
      <c r="AC864" t="b">
        <f>IFERROR(IF(FIND("P2",PGOptionList!D864)&gt;0,TRUE),FALSE)</f>
        <v>1</v>
      </c>
      <c r="AD864" t="b">
        <f>IFERROR(IF(FIND("P1",PGOptionList!D864)&gt;0,TRUE),FALSE)</f>
        <v>0</v>
      </c>
      <c r="AE864" t="b">
        <f>IFERROR(IF(FIND("P0",PGOptionList!D864)&gt;0,TRUE),FALSE)</f>
        <v>0</v>
      </c>
      <c r="AF864" t="b">
        <f>IF(AND(Z864,AA864,AB864,AC864,IF(C864=Auswahlhilfe!$L$7,TRUE,FALSE)),D864,FALSE)</f>
        <v>0</v>
      </c>
      <c r="AG864" t="b">
        <f>IF(AND(Z864,AA864,AB864,AD864,IF(C864=Auswahlhilfe!$L$17,TRUE,FALSE)),D864,FALSE)</f>
        <v>0</v>
      </c>
      <c r="AH864" t="b">
        <f>IF(AND(Z864,AA864,AB864,AE864,IF(C864=Auswahlhilfe!$L$17,TRUE,FALSE)),D864,FALSE)</f>
        <v>0</v>
      </c>
      <c r="AI864" t="s">
        <v>4818</v>
      </c>
      <c r="AJ864" s="90" t="str">
        <f t="shared" si="41"/>
        <v>https://shop.oxni.ch/de/shop/motoren/planetengetriebe/tbr-060-030-s2-p2</v>
      </c>
    </row>
    <row r="865" spans="2:36" x14ac:dyDescent="0.2">
      <c r="B865" s="78" t="str">
        <f t="shared" si="39"/>
        <v/>
      </c>
      <c r="C865" s="19" t="s">
        <v>103</v>
      </c>
      <c r="D865" s="19" t="s">
        <v>1166</v>
      </c>
      <c r="E865" s="19">
        <v>60</v>
      </c>
      <c r="F865" s="19" t="s">
        <v>55</v>
      </c>
      <c r="G865" s="19">
        <v>25</v>
      </c>
      <c r="H865" s="19">
        <v>7</v>
      </c>
      <c r="I865" s="19">
        <v>7</v>
      </c>
      <c r="J865" s="19">
        <v>92</v>
      </c>
      <c r="K865" s="19">
        <v>58</v>
      </c>
      <c r="L865" s="19">
        <v>174</v>
      </c>
      <c r="M865" s="19" t="s">
        <v>65</v>
      </c>
      <c r="N865" s="19">
        <v>5000</v>
      </c>
      <c r="O865" s="19">
        <v>10000</v>
      </c>
      <c r="P865" s="19">
        <v>1530</v>
      </c>
      <c r="Q865" s="19" t="s">
        <v>57</v>
      </c>
      <c r="R865" s="19">
        <v>765</v>
      </c>
      <c r="S865" s="19">
        <v>20000</v>
      </c>
      <c r="T865" s="19">
        <v>0.09</v>
      </c>
      <c r="U865" s="19">
        <v>2.5</v>
      </c>
      <c r="V865" s="19">
        <v>0.24</v>
      </c>
      <c r="W865" s="19">
        <v>63</v>
      </c>
      <c r="X865" s="93">
        <v>1107</v>
      </c>
      <c r="Y865">
        <f t="shared" si="40"/>
        <v>200</v>
      </c>
      <c r="Z865" t="b">
        <f>IF(N865/G865&gt;=Auswahlhilfe!$C$8,TRUE,FALSE)</f>
        <v>1</v>
      </c>
      <c r="AA865" t="b">
        <f>IF(K865&gt;Auswahlhilfe!$C$7,TRUE,FALSE)</f>
        <v>1</v>
      </c>
      <c r="AB865" t="b">
        <f>IF(Auswahlhilfe!$C$17=F865,TRUE,FALSE)</f>
        <v>0</v>
      </c>
      <c r="AC865" t="b">
        <f>IFERROR(IF(FIND("P2",PGOptionList!D865)&gt;0,TRUE),FALSE)</f>
        <v>0</v>
      </c>
      <c r="AD865" t="b">
        <f>IFERROR(IF(FIND("P1",PGOptionList!D865)&gt;0,TRUE),FALSE)</f>
        <v>1</v>
      </c>
      <c r="AE865" t="b">
        <f>IFERROR(IF(FIND("P0",PGOptionList!D865)&gt;0,TRUE),FALSE)</f>
        <v>0</v>
      </c>
      <c r="AF865" t="b">
        <f>IF(AND(Z865,AA865,AB865,AC865,IF(C865=Auswahlhilfe!$L$7,TRUE,FALSE)),D865,FALSE)</f>
        <v>0</v>
      </c>
      <c r="AG865" t="b">
        <f>IF(AND(Z865,AA865,AB865,AD865,IF(C865=Auswahlhilfe!$L$17,TRUE,FALSE)),D865,FALSE)</f>
        <v>0</v>
      </c>
      <c r="AH865" t="b">
        <f>IF(AND(Z865,AA865,AB865,AE865,IF(C865=Auswahlhilfe!$L$17,TRUE,FALSE)),D865,FALSE)</f>
        <v>0</v>
      </c>
      <c r="AI865" t="s">
        <v>4817</v>
      </c>
      <c r="AJ865" s="90" t="str">
        <f t="shared" si="41"/>
        <v>mailto:info@oxni.ch?subject=Anfrage TBR-060-025-S1-P1</v>
      </c>
    </row>
    <row r="866" spans="2:36" x14ac:dyDescent="0.2">
      <c r="B866" s="78" t="str">
        <f t="shared" si="39"/>
        <v/>
      </c>
      <c r="C866" s="19" t="s">
        <v>103</v>
      </c>
      <c r="D866" s="19" t="s">
        <v>1167</v>
      </c>
      <c r="E866" s="19">
        <v>60</v>
      </c>
      <c r="F866" s="19" t="s">
        <v>58</v>
      </c>
      <c r="G866" s="19">
        <v>25</v>
      </c>
      <c r="H866" s="19">
        <v>7</v>
      </c>
      <c r="I866" s="19">
        <v>7</v>
      </c>
      <c r="J866" s="19">
        <v>92</v>
      </c>
      <c r="K866" s="19">
        <v>58</v>
      </c>
      <c r="L866" s="19">
        <v>174</v>
      </c>
      <c r="M866" s="19" t="s">
        <v>65</v>
      </c>
      <c r="N866" s="19">
        <v>5000</v>
      </c>
      <c r="O866" s="19">
        <v>10000</v>
      </c>
      <c r="P866" s="19">
        <v>1530</v>
      </c>
      <c r="Q866" s="19" t="s">
        <v>57</v>
      </c>
      <c r="R866" s="19">
        <v>765</v>
      </c>
      <c r="S866" s="19">
        <v>20000</v>
      </c>
      <c r="T866" s="19">
        <v>0.09</v>
      </c>
      <c r="U866" s="19">
        <v>2.5</v>
      </c>
      <c r="V866" s="19">
        <v>0.24</v>
      </c>
      <c r="W866" s="19">
        <v>63</v>
      </c>
      <c r="X866" s="93">
        <v>1107</v>
      </c>
      <c r="Y866">
        <f t="shared" si="40"/>
        <v>200</v>
      </c>
      <c r="Z866" t="b">
        <f>IF(N866/G866&gt;=Auswahlhilfe!$C$8,TRUE,FALSE)</f>
        <v>1</v>
      </c>
      <c r="AA866" t="b">
        <f>IF(K866&gt;Auswahlhilfe!$C$7,TRUE,FALSE)</f>
        <v>1</v>
      </c>
      <c r="AB866" t="b">
        <f>IF(Auswahlhilfe!$C$17=F866,TRUE,FALSE)</f>
        <v>1</v>
      </c>
      <c r="AC866" t="b">
        <f>IFERROR(IF(FIND("P2",PGOptionList!D866)&gt;0,TRUE),FALSE)</f>
        <v>0</v>
      </c>
      <c r="AD866" t="b">
        <f>IFERROR(IF(FIND("P1",PGOptionList!D866)&gt;0,TRUE),FALSE)</f>
        <v>1</v>
      </c>
      <c r="AE866" t="b">
        <f>IFERROR(IF(FIND("P0",PGOptionList!D866)&gt;0,TRUE),FALSE)</f>
        <v>0</v>
      </c>
      <c r="AF866" t="b">
        <f>IF(AND(Z866,AA866,AB866,AC866,IF(C866=Auswahlhilfe!$L$7,TRUE,FALSE)),D866,FALSE)</f>
        <v>0</v>
      </c>
      <c r="AG866" t="b">
        <f>IF(AND(Z866,AA866,AB866,AD866,IF(C866=Auswahlhilfe!$L$17,TRUE,FALSE)),D866,FALSE)</f>
        <v>0</v>
      </c>
      <c r="AH866" t="b">
        <f>IF(AND(Z866,AA866,AB866,AE866,IF(C866=Auswahlhilfe!$L$17,TRUE,FALSE)),D866,FALSE)</f>
        <v>0</v>
      </c>
      <c r="AI866" t="s">
        <v>4818</v>
      </c>
      <c r="AJ866" s="90" t="str">
        <f t="shared" si="41"/>
        <v>https://shop.oxni.ch/de/shop/motoren/planetengetriebe/tbr-060-025-s2-p1</v>
      </c>
    </row>
    <row r="867" spans="2:36" x14ac:dyDescent="0.2">
      <c r="B867" s="78" t="str">
        <f t="shared" si="39"/>
        <v/>
      </c>
      <c r="C867" s="19" t="s">
        <v>103</v>
      </c>
      <c r="D867" s="19" t="s">
        <v>1168</v>
      </c>
      <c r="E867" s="19">
        <v>60</v>
      </c>
      <c r="F867" s="19" t="s">
        <v>55</v>
      </c>
      <c r="G867" s="19">
        <v>25</v>
      </c>
      <c r="H867" s="19">
        <v>9</v>
      </c>
      <c r="I867" s="19">
        <v>7</v>
      </c>
      <c r="J867" s="19">
        <v>92</v>
      </c>
      <c r="K867" s="19">
        <v>58</v>
      </c>
      <c r="L867" s="19">
        <v>174</v>
      </c>
      <c r="M867" s="19" t="s">
        <v>65</v>
      </c>
      <c r="N867" s="19">
        <v>5000</v>
      </c>
      <c r="O867" s="19">
        <v>10000</v>
      </c>
      <c r="P867" s="19">
        <v>1530</v>
      </c>
      <c r="Q867" s="19" t="s">
        <v>57</v>
      </c>
      <c r="R867" s="19">
        <v>765</v>
      </c>
      <c r="S867" s="19">
        <v>20000</v>
      </c>
      <c r="T867" s="19">
        <v>0.09</v>
      </c>
      <c r="U867" s="19">
        <v>2.5</v>
      </c>
      <c r="V867" s="19">
        <v>0.24</v>
      </c>
      <c r="W867" s="19">
        <v>63</v>
      </c>
      <c r="X867" s="93">
        <v>1006</v>
      </c>
      <c r="Y867">
        <f t="shared" si="40"/>
        <v>200</v>
      </c>
      <c r="Z867" t="b">
        <f>IF(N867/G867&gt;=Auswahlhilfe!$C$8,TRUE,FALSE)</f>
        <v>1</v>
      </c>
      <c r="AA867" t="b">
        <f>IF(K867&gt;Auswahlhilfe!$C$7,TRUE,FALSE)</f>
        <v>1</v>
      </c>
      <c r="AB867" t="b">
        <f>IF(Auswahlhilfe!$C$17=F867,TRUE,FALSE)</f>
        <v>0</v>
      </c>
      <c r="AC867" t="b">
        <f>IFERROR(IF(FIND("P2",PGOptionList!D867)&gt;0,TRUE),FALSE)</f>
        <v>1</v>
      </c>
      <c r="AD867" t="b">
        <f>IFERROR(IF(FIND("P1",PGOptionList!D867)&gt;0,TRUE),FALSE)</f>
        <v>0</v>
      </c>
      <c r="AE867" t="b">
        <f>IFERROR(IF(FIND("P0",PGOptionList!D867)&gt;0,TRUE),FALSE)</f>
        <v>0</v>
      </c>
      <c r="AF867" t="b">
        <f>IF(AND(Z867,AA867,AB867,AC867,IF(C867=Auswahlhilfe!$L$7,TRUE,FALSE)),D867,FALSE)</f>
        <v>0</v>
      </c>
      <c r="AG867" t="b">
        <f>IF(AND(Z867,AA867,AB867,AD867,IF(C867=Auswahlhilfe!$L$17,TRUE,FALSE)),D867,FALSE)</f>
        <v>0</v>
      </c>
      <c r="AH867" t="b">
        <f>IF(AND(Z867,AA867,AB867,AE867,IF(C867=Auswahlhilfe!$L$17,TRUE,FALSE)),D867,FALSE)</f>
        <v>0</v>
      </c>
      <c r="AI867" t="s">
        <v>4817</v>
      </c>
      <c r="AJ867" s="90" t="str">
        <f t="shared" si="41"/>
        <v>mailto:info@oxni.ch?subject=Anfrage TBR-060-025-S1-P2</v>
      </c>
    </row>
    <row r="868" spans="2:36" x14ac:dyDescent="0.2">
      <c r="B868" s="78" t="str">
        <f t="shared" si="39"/>
        <v/>
      </c>
      <c r="C868" s="19" t="s">
        <v>103</v>
      </c>
      <c r="D868" s="19" t="s">
        <v>1169</v>
      </c>
      <c r="E868" s="19">
        <v>60</v>
      </c>
      <c r="F868" s="19" t="s">
        <v>58</v>
      </c>
      <c r="G868" s="19">
        <v>25</v>
      </c>
      <c r="H868" s="19">
        <v>9</v>
      </c>
      <c r="I868" s="19">
        <v>7</v>
      </c>
      <c r="J868" s="19">
        <v>92</v>
      </c>
      <c r="K868" s="19">
        <v>58</v>
      </c>
      <c r="L868" s="19">
        <v>174</v>
      </c>
      <c r="M868" s="19" t="s">
        <v>65</v>
      </c>
      <c r="N868" s="19">
        <v>5000</v>
      </c>
      <c r="O868" s="19">
        <v>10000</v>
      </c>
      <c r="P868" s="19">
        <v>1530</v>
      </c>
      <c r="Q868" s="19" t="s">
        <v>57</v>
      </c>
      <c r="R868" s="19">
        <v>765</v>
      </c>
      <c r="S868" s="19">
        <v>20000</v>
      </c>
      <c r="T868" s="19">
        <v>0.09</v>
      </c>
      <c r="U868" s="19">
        <v>2.5</v>
      </c>
      <c r="V868" s="19">
        <v>0.24</v>
      </c>
      <c r="W868" s="19">
        <v>63</v>
      </c>
      <c r="X868" s="93">
        <v>1006</v>
      </c>
      <c r="Y868">
        <f t="shared" si="40"/>
        <v>200</v>
      </c>
      <c r="Z868" t="b">
        <f>IF(N868/G868&gt;=Auswahlhilfe!$C$8,TRUE,FALSE)</f>
        <v>1</v>
      </c>
      <c r="AA868" t="b">
        <f>IF(K868&gt;Auswahlhilfe!$C$7,TRUE,FALSE)</f>
        <v>1</v>
      </c>
      <c r="AB868" t="b">
        <f>IF(Auswahlhilfe!$C$17=F868,TRUE,FALSE)</f>
        <v>1</v>
      </c>
      <c r="AC868" t="b">
        <f>IFERROR(IF(FIND("P2",PGOptionList!D868)&gt;0,TRUE),FALSE)</f>
        <v>1</v>
      </c>
      <c r="AD868" t="b">
        <f>IFERROR(IF(FIND("P1",PGOptionList!D868)&gt;0,TRUE),FALSE)</f>
        <v>0</v>
      </c>
      <c r="AE868" t="b">
        <f>IFERROR(IF(FIND("P0",PGOptionList!D868)&gt;0,TRUE),FALSE)</f>
        <v>0</v>
      </c>
      <c r="AF868" t="b">
        <f>IF(AND(Z868,AA868,AB868,AC868,IF(C868=Auswahlhilfe!$L$7,TRUE,FALSE)),D868,FALSE)</f>
        <v>0</v>
      </c>
      <c r="AG868" t="b">
        <f>IF(AND(Z868,AA868,AB868,AD868,IF(C868=Auswahlhilfe!$L$17,TRUE,FALSE)),D868,FALSE)</f>
        <v>0</v>
      </c>
      <c r="AH868" t="b">
        <f>IF(AND(Z868,AA868,AB868,AE868,IF(C868=Auswahlhilfe!$L$17,TRUE,FALSE)),D868,FALSE)</f>
        <v>0</v>
      </c>
      <c r="AI868" t="s">
        <v>4818</v>
      </c>
      <c r="AJ868" s="90" t="str">
        <f t="shared" si="41"/>
        <v>https://shop.oxni.ch/de/shop/motoren/planetengetriebe/tbr-060-025-s2-p2</v>
      </c>
    </row>
    <row r="869" spans="2:36" x14ac:dyDescent="0.2">
      <c r="B869" s="78" t="str">
        <f t="shared" si="39"/>
        <v/>
      </c>
      <c r="C869" s="19" t="s">
        <v>103</v>
      </c>
      <c r="D869" s="19" t="s">
        <v>1170</v>
      </c>
      <c r="E869" s="19">
        <v>60</v>
      </c>
      <c r="F869" s="19" t="s">
        <v>55</v>
      </c>
      <c r="G869" s="19">
        <v>20</v>
      </c>
      <c r="H869" s="19">
        <v>4</v>
      </c>
      <c r="I869" s="19">
        <v>7</v>
      </c>
      <c r="J869" s="19">
        <v>95</v>
      </c>
      <c r="K869" s="19">
        <v>42</v>
      </c>
      <c r="L869" s="19">
        <v>126</v>
      </c>
      <c r="M869" s="19" t="s">
        <v>68</v>
      </c>
      <c r="N869" s="19">
        <v>5000</v>
      </c>
      <c r="O869" s="19">
        <v>10000</v>
      </c>
      <c r="P869" s="19">
        <v>1530</v>
      </c>
      <c r="Q869" s="19" t="s">
        <v>57</v>
      </c>
      <c r="R869" s="19">
        <v>765</v>
      </c>
      <c r="S869" s="19">
        <v>20000</v>
      </c>
      <c r="T869" s="19">
        <v>7.0000000000000007E-2</v>
      </c>
      <c r="U869" s="19">
        <v>2</v>
      </c>
      <c r="V869" s="19">
        <v>0.24</v>
      </c>
      <c r="W869" s="19">
        <v>63</v>
      </c>
      <c r="X869" s="93">
        <v>832</v>
      </c>
      <c r="Y869">
        <f t="shared" si="40"/>
        <v>250</v>
      </c>
      <c r="Z869" t="b">
        <f>IF(N869/G869&gt;=Auswahlhilfe!$C$8,TRUE,FALSE)</f>
        <v>1</v>
      </c>
      <c r="AA869" t="b">
        <f>IF(K869&gt;Auswahlhilfe!$C$7,TRUE,FALSE)</f>
        <v>1</v>
      </c>
      <c r="AB869" t="b">
        <f>IF(Auswahlhilfe!$C$17=F869,TRUE,FALSE)</f>
        <v>0</v>
      </c>
      <c r="AC869" t="b">
        <f>IFERROR(IF(FIND("P2",PGOptionList!D869)&gt;0,TRUE),FALSE)</f>
        <v>0</v>
      </c>
      <c r="AD869" t="b">
        <f>IFERROR(IF(FIND("P1",PGOptionList!D869)&gt;0,TRUE),FALSE)</f>
        <v>1</v>
      </c>
      <c r="AE869" t="b">
        <f>IFERROR(IF(FIND("P0",PGOptionList!D869)&gt;0,TRUE),FALSE)</f>
        <v>0</v>
      </c>
      <c r="AF869" t="b">
        <f>IF(AND(Z869,AA869,AB869,AC869,IF(C869=Auswahlhilfe!$L$7,TRUE,FALSE)),D869,FALSE)</f>
        <v>0</v>
      </c>
      <c r="AG869" t="b">
        <f>IF(AND(Z869,AA869,AB869,AD869,IF(C869=Auswahlhilfe!$L$17,TRUE,FALSE)),D869,FALSE)</f>
        <v>0</v>
      </c>
      <c r="AH869" t="b">
        <f>IF(AND(Z869,AA869,AB869,AE869,IF(C869=Auswahlhilfe!$L$17,TRUE,FALSE)),D869,FALSE)</f>
        <v>0</v>
      </c>
      <c r="AI869" t="s">
        <v>4817</v>
      </c>
      <c r="AJ869" s="90" t="str">
        <f t="shared" si="41"/>
        <v>mailto:info@oxni.ch?subject=Anfrage TBR-060-020-S1-P1</v>
      </c>
    </row>
    <row r="870" spans="2:36" x14ac:dyDescent="0.2">
      <c r="B870" s="78" t="str">
        <f t="shared" si="39"/>
        <v/>
      </c>
      <c r="C870" s="19" t="s">
        <v>103</v>
      </c>
      <c r="D870" s="19" t="s">
        <v>1171</v>
      </c>
      <c r="E870" s="19">
        <v>60</v>
      </c>
      <c r="F870" s="19" t="s">
        <v>58</v>
      </c>
      <c r="G870" s="19">
        <v>20</v>
      </c>
      <c r="H870" s="19">
        <v>4</v>
      </c>
      <c r="I870" s="19">
        <v>7</v>
      </c>
      <c r="J870" s="19">
        <v>95</v>
      </c>
      <c r="K870" s="19">
        <v>42</v>
      </c>
      <c r="L870" s="19">
        <v>126</v>
      </c>
      <c r="M870" s="19" t="s">
        <v>68</v>
      </c>
      <c r="N870" s="19">
        <v>5000</v>
      </c>
      <c r="O870" s="19">
        <v>10000</v>
      </c>
      <c r="P870" s="19">
        <v>1530</v>
      </c>
      <c r="Q870" s="19" t="s">
        <v>57</v>
      </c>
      <c r="R870" s="19">
        <v>765</v>
      </c>
      <c r="S870" s="19">
        <v>20000</v>
      </c>
      <c r="T870" s="19">
        <v>7.0000000000000007E-2</v>
      </c>
      <c r="U870" s="19">
        <v>2</v>
      </c>
      <c r="V870" s="19">
        <v>0.24</v>
      </c>
      <c r="W870" s="19">
        <v>63</v>
      </c>
      <c r="X870" s="93">
        <v>832</v>
      </c>
      <c r="Y870">
        <f t="shared" si="40"/>
        <v>250</v>
      </c>
      <c r="Z870" t="b">
        <f>IF(N870/G870&gt;=Auswahlhilfe!$C$8,TRUE,FALSE)</f>
        <v>1</v>
      </c>
      <c r="AA870" t="b">
        <f>IF(K870&gt;Auswahlhilfe!$C$7,TRUE,FALSE)</f>
        <v>1</v>
      </c>
      <c r="AB870" t="b">
        <f>IF(Auswahlhilfe!$C$17=F870,TRUE,FALSE)</f>
        <v>1</v>
      </c>
      <c r="AC870" t="b">
        <f>IFERROR(IF(FIND("P2",PGOptionList!D870)&gt;0,TRUE),FALSE)</f>
        <v>0</v>
      </c>
      <c r="AD870" t="b">
        <f>IFERROR(IF(FIND("P1",PGOptionList!D870)&gt;0,TRUE),FALSE)</f>
        <v>1</v>
      </c>
      <c r="AE870" t="b">
        <f>IFERROR(IF(FIND("P0",PGOptionList!D870)&gt;0,TRUE),FALSE)</f>
        <v>0</v>
      </c>
      <c r="AF870" t="b">
        <f>IF(AND(Z870,AA870,AB870,AC870,IF(C870=Auswahlhilfe!$L$7,TRUE,FALSE)),D870,FALSE)</f>
        <v>0</v>
      </c>
      <c r="AG870" t="b">
        <f>IF(AND(Z870,AA870,AB870,AD870,IF(C870=Auswahlhilfe!$L$17,TRUE,FALSE)),D870,FALSE)</f>
        <v>0</v>
      </c>
      <c r="AH870" t="b">
        <f>IF(AND(Z870,AA870,AB870,AE870,IF(C870=Auswahlhilfe!$L$17,TRUE,FALSE)),D870,FALSE)</f>
        <v>0</v>
      </c>
      <c r="AI870" t="s">
        <v>4818</v>
      </c>
      <c r="AJ870" s="90" t="str">
        <f t="shared" si="41"/>
        <v>https://shop.oxni.ch/de/shop/motoren/planetengetriebe/tbr-060-020-s2-p1</v>
      </c>
    </row>
    <row r="871" spans="2:36" x14ac:dyDescent="0.2">
      <c r="B871" s="78" t="str">
        <f t="shared" si="39"/>
        <v/>
      </c>
      <c r="C871" s="19" t="s">
        <v>103</v>
      </c>
      <c r="D871" s="19" t="s">
        <v>1172</v>
      </c>
      <c r="E871" s="19">
        <v>60</v>
      </c>
      <c r="F871" s="19" t="s">
        <v>55</v>
      </c>
      <c r="G871" s="19">
        <v>20</v>
      </c>
      <c r="H871" s="19">
        <v>6</v>
      </c>
      <c r="I871" s="19">
        <v>7</v>
      </c>
      <c r="J871" s="19">
        <v>95</v>
      </c>
      <c r="K871" s="19">
        <v>42</v>
      </c>
      <c r="L871" s="19">
        <v>126</v>
      </c>
      <c r="M871" s="19" t="s">
        <v>68</v>
      </c>
      <c r="N871" s="19">
        <v>5000</v>
      </c>
      <c r="O871" s="19">
        <v>10000</v>
      </c>
      <c r="P871" s="19">
        <v>1530</v>
      </c>
      <c r="Q871" s="19" t="s">
        <v>57</v>
      </c>
      <c r="R871" s="19">
        <v>765</v>
      </c>
      <c r="S871" s="19">
        <v>20000</v>
      </c>
      <c r="T871" s="19">
        <v>7.0000000000000007E-2</v>
      </c>
      <c r="U871" s="19">
        <v>2</v>
      </c>
      <c r="V871" s="19">
        <v>0.24</v>
      </c>
      <c r="W871" s="19">
        <v>63</v>
      </c>
      <c r="X871" s="93">
        <v>756</v>
      </c>
      <c r="Y871">
        <f t="shared" si="40"/>
        <v>250</v>
      </c>
      <c r="Z871" t="b">
        <f>IF(N871/G871&gt;=Auswahlhilfe!$C$8,TRUE,FALSE)</f>
        <v>1</v>
      </c>
      <c r="AA871" t="b">
        <f>IF(K871&gt;Auswahlhilfe!$C$7,TRUE,FALSE)</f>
        <v>1</v>
      </c>
      <c r="AB871" t="b">
        <f>IF(Auswahlhilfe!$C$17=F871,TRUE,FALSE)</f>
        <v>0</v>
      </c>
      <c r="AC871" t="b">
        <f>IFERROR(IF(FIND("P2",PGOptionList!D871)&gt;0,TRUE),FALSE)</f>
        <v>1</v>
      </c>
      <c r="AD871" t="b">
        <f>IFERROR(IF(FIND("P1",PGOptionList!D871)&gt;0,TRUE),FALSE)</f>
        <v>0</v>
      </c>
      <c r="AE871" t="b">
        <f>IFERROR(IF(FIND("P0",PGOptionList!D871)&gt;0,TRUE),FALSE)</f>
        <v>0</v>
      </c>
      <c r="AF871" t="b">
        <f>IF(AND(Z871,AA871,AB871,AC871,IF(C871=Auswahlhilfe!$L$7,TRUE,FALSE)),D871,FALSE)</f>
        <v>0</v>
      </c>
      <c r="AG871" t="b">
        <f>IF(AND(Z871,AA871,AB871,AD871,IF(C871=Auswahlhilfe!$L$17,TRUE,FALSE)),D871,FALSE)</f>
        <v>0</v>
      </c>
      <c r="AH871" t="b">
        <f>IF(AND(Z871,AA871,AB871,AE871,IF(C871=Auswahlhilfe!$L$17,TRUE,FALSE)),D871,FALSE)</f>
        <v>0</v>
      </c>
      <c r="AI871" t="s">
        <v>4817</v>
      </c>
      <c r="AJ871" s="90" t="str">
        <f t="shared" si="41"/>
        <v>mailto:info@oxni.ch?subject=Anfrage TBR-060-020-S1-P2</v>
      </c>
    </row>
    <row r="872" spans="2:36" x14ac:dyDescent="0.2">
      <c r="B872" s="78" t="str">
        <f t="shared" si="39"/>
        <v/>
      </c>
      <c r="C872" s="19" t="s">
        <v>103</v>
      </c>
      <c r="D872" s="19" t="s">
        <v>1173</v>
      </c>
      <c r="E872" s="19">
        <v>60</v>
      </c>
      <c r="F872" s="19" t="s">
        <v>58</v>
      </c>
      <c r="G872" s="19">
        <v>20</v>
      </c>
      <c r="H872" s="19">
        <v>6</v>
      </c>
      <c r="I872" s="19">
        <v>7</v>
      </c>
      <c r="J872" s="19">
        <v>95</v>
      </c>
      <c r="K872" s="19">
        <v>42</v>
      </c>
      <c r="L872" s="19">
        <v>126</v>
      </c>
      <c r="M872" s="19" t="s">
        <v>68</v>
      </c>
      <c r="N872" s="19">
        <v>5000</v>
      </c>
      <c r="O872" s="19">
        <v>10000</v>
      </c>
      <c r="P872" s="19">
        <v>1530</v>
      </c>
      <c r="Q872" s="19" t="s">
        <v>57</v>
      </c>
      <c r="R872" s="19">
        <v>765</v>
      </c>
      <c r="S872" s="19">
        <v>20000</v>
      </c>
      <c r="T872" s="19">
        <v>7.0000000000000007E-2</v>
      </c>
      <c r="U872" s="19">
        <v>2</v>
      </c>
      <c r="V872" s="19">
        <v>0.24</v>
      </c>
      <c r="W872" s="19">
        <v>63</v>
      </c>
      <c r="X872" s="93">
        <v>756</v>
      </c>
      <c r="Y872">
        <f t="shared" si="40"/>
        <v>250</v>
      </c>
      <c r="Z872" t="b">
        <f>IF(N872/G872&gt;=Auswahlhilfe!$C$8,TRUE,FALSE)</f>
        <v>1</v>
      </c>
      <c r="AA872" t="b">
        <f>IF(K872&gt;Auswahlhilfe!$C$7,TRUE,FALSE)</f>
        <v>1</v>
      </c>
      <c r="AB872" t="b">
        <f>IF(Auswahlhilfe!$C$17=F872,TRUE,FALSE)</f>
        <v>1</v>
      </c>
      <c r="AC872" t="b">
        <f>IFERROR(IF(FIND("P2",PGOptionList!D872)&gt;0,TRUE),FALSE)</f>
        <v>1</v>
      </c>
      <c r="AD872" t="b">
        <f>IFERROR(IF(FIND("P1",PGOptionList!D872)&gt;0,TRUE),FALSE)</f>
        <v>0</v>
      </c>
      <c r="AE872" t="b">
        <f>IFERROR(IF(FIND("P0",PGOptionList!D872)&gt;0,TRUE),FALSE)</f>
        <v>0</v>
      </c>
      <c r="AF872" t="b">
        <f>IF(AND(Z872,AA872,AB872,AC872,IF(C872=Auswahlhilfe!$L$7,TRUE,FALSE)),D872,FALSE)</f>
        <v>0</v>
      </c>
      <c r="AG872" t="b">
        <f>IF(AND(Z872,AA872,AB872,AD872,IF(C872=Auswahlhilfe!$L$17,TRUE,FALSE)),D872,FALSE)</f>
        <v>0</v>
      </c>
      <c r="AH872" t="b">
        <f>IF(AND(Z872,AA872,AB872,AE872,IF(C872=Auswahlhilfe!$L$17,TRUE,FALSE)),D872,FALSE)</f>
        <v>0</v>
      </c>
      <c r="AI872" t="s">
        <v>4818</v>
      </c>
      <c r="AJ872" s="90" t="str">
        <f t="shared" si="41"/>
        <v>https://shop.oxni.ch/de/shop/motoren/planetengetriebe/tbr-060-020-s2-p2</v>
      </c>
    </row>
    <row r="873" spans="2:36" x14ac:dyDescent="0.2">
      <c r="B873" s="78" t="str">
        <f t="shared" si="39"/>
        <v/>
      </c>
      <c r="C873" s="19" t="s">
        <v>103</v>
      </c>
      <c r="D873" s="19" t="s">
        <v>1174</v>
      </c>
      <c r="E873" s="19">
        <v>60</v>
      </c>
      <c r="F873" s="19" t="s">
        <v>55</v>
      </c>
      <c r="G873" s="19">
        <v>16</v>
      </c>
      <c r="H873" s="19">
        <v>4</v>
      </c>
      <c r="I873" s="19">
        <v>7</v>
      </c>
      <c r="J873" s="19">
        <v>95</v>
      </c>
      <c r="K873" s="19">
        <v>45</v>
      </c>
      <c r="L873" s="19">
        <v>135</v>
      </c>
      <c r="M873" s="19" t="s">
        <v>67</v>
      </c>
      <c r="N873" s="19">
        <v>5000</v>
      </c>
      <c r="O873" s="19">
        <v>10000</v>
      </c>
      <c r="P873" s="19">
        <v>1530</v>
      </c>
      <c r="Q873" s="19" t="s">
        <v>57</v>
      </c>
      <c r="R873" s="19">
        <v>765</v>
      </c>
      <c r="S873" s="19">
        <v>20000</v>
      </c>
      <c r="T873" s="19">
        <v>7.0000000000000007E-2</v>
      </c>
      <c r="U873" s="19">
        <v>2</v>
      </c>
      <c r="V873" s="19">
        <v>0.24</v>
      </c>
      <c r="W873" s="19">
        <v>63</v>
      </c>
      <c r="X873" s="93">
        <v>832</v>
      </c>
      <c r="Y873">
        <f t="shared" si="40"/>
        <v>312.5</v>
      </c>
      <c r="Z873" t="b">
        <f>IF(N873/G873&gt;=Auswahlhilfe!$C$8,TRUE,FALSE)</f>
        <v>1</v>
      </c>
      <c r="AA873" t="b">
        <f>IF(K873&gt;Auswahlhilfe!$C$7,TRUE,FALSE)</f>
        <v>1</v>
      </c>
      <c r="AB873" t="b">
        <f>IF(Auswahlhilfe!$C$17=F873,TRUE,FALSE)</f>
        <v>0</v>
      </c>
      <c r="AC873" t="b">
        <f>IFERROR(IF(FIND("P2",PGOptionList!D873)&gt;0,TRUE),FALSE)</f>
        <v>0</v>
      </c>
      <c r="AD873" t="b">
        <f>IFERROR(IF(FIND("P1",PGOptionList!D873)&gt;0,TRUE),FALSE)</f>
        <v>1</v>
      </c>
      <c r="AE873" t="b">
        <f>IFERROR(IF(FIND("P0",PGOptionList!D873)&gt;0,TRUE),FALSE)</f>
        <v>0</v>
      </c>
      <c r="AF873" t="b">
        <f>IF(AND(Z873,AA873,AB873,AC873,IF(C873=Auswahlhilfe!$L$7,TRUE,FALSE)),D873,FALSE)</f>
        <v>0</v>
      </c>
      <c r="AG873" t="b">
        <f>IF(AND(Z873,AA873,AB873,AD873,IF(C873=Auswahlhilfe!$L$17,TRUE,FALSE)),D873,FALSE)</f>
        <v>0</v>
      </c>
      <c r="AH873" t="b">
        <f>IF(AND(Z873,AA873,AB873,AE873,IF(C873=Auswahlhilfe!$L$17,TRUE,FALSE)),D873,FALSE)</f>
        <v>0</v>
      </c>
      <c r="AI873" t="s">
        <v>4817</v>
      </c>
      <c r="AJ873" s="90" t="str">
        <f t="shared" si="41"/>
        <v>mailto:info@oxni.ch?subject=Anfrage TBR-060-016-S1-P1</v>
      </c>
    </row>
    <row r="874" spans="2:36" x14ac:dyDescent="0.2">
      <c r="B874" s="78" t="str">
        <f t="shared" si="39"/>
        <v/>
      </c>
      <c r="C874" s="19" t="s">
        <v>103</v>
      </c>
      <c r="D874" s="19" t="s">
        <v>1175</v>
      </c>
      <c r="E874" s="19">
        <v>60</v>
      </c>
      <c r="F874" s="19" t="s">
        <v>58</v>
      </c>
      <c r="G874" s="19">
        <v>16</v>
      </c>
      <c r="H874" s="19">
        <v>4</v>
      </c>
      <c r="I874" s="19">
        <v>7</v>
      </c>
      <c r="J874" s="19">
        <v>95</v>
      </c>
      <c r="K874" s="19">
        <v>45</v>
      </c>
      <c r="L874" s="19">
        <v>135</v>
      </c>
      <c r="M874" s="19" t="s">
        <v>67</v>
      </c>
      <c r="N874" s="19">
        <v>5000</v>
      </c>
      <c r="O874" s="19">
        <v>10000</v>
      </c>
      <c r="P874" s="19">
        <v>1530</v>
      </c>
      <c r="Q874" s="19" t="s">
        <v>57</v>
      </c>
      <c r="R874" s="19">
        <v>765</v>
      </c>
      <c r="S874" s="19">
        <v>20000</v>
      </c>
      <c r="T874" s="19">
        <v>7.0000000000000007E-2</v>
      </c>
      <c r="U874" s="19">
        <v>2</v>
      </c>
      <c r="V874" s="19">
        <v>0.24</v>
      </c>
      <c r="W874" s="19">
        <v>63</v>
      </c>
      <c r="X874" s="93">
        <v>832</v>
      </c>
      <c r="Y874">
        <f t="shared" si="40"/>
        <v>312.5</v>
      </c>
      <c r="Z874" t="b">
        <f>IF(N874/G874&gt;=Auswahlhilfe!$C$8,TRUE,FALSE)</f>
        <v>1</v>
      </c>
      <c r="AA874" t="b">
        <f>IF(K874&gt;Auswahlhilfe!$C$7,TRUE,FALSE)</f>
        <v>1</v>
      </c>
      <c r="AB874" t="b">
        <f>IF(Auswahlhilfe!$C$17=F874,TRUE,FALSE)</f>
        <v>1</v>
      </c>
      <c r="AC874" t="b">
        <f>IFERROR(IF(FIND("P2",PGOptionList!D874)&gt;0,TRUE),FALSE)</f>
        <v>0</v>
      </c>
      <c r="AD874" t="b">
        <f>IFERROR(IF(FIND("P1",PGOptionList!D874)&gt;0,TRUE),FALSE)</f>
        <v>1</v>
      </c>
      <c r="AE874" t="b">
        <f>IFERROR(IF(FIND("P0",PGOptionList!D874)&gt;0,TRUE),FALSE)</f>
        <v>0</v>
      </c>
      <c r="AF874" t="b">
        <f>IF(AND(Z874,AA874,AB874,AC874,IF(C874=Auswahlhilfe!$L$7,TRUE,FALSE)),D874,FALSE)</f>
        <v>0</v>
      </c>
      <c r="AG874" t="b">
        <f>IF(AND(Z874,AA874,AB874,AD874,IF(C874=Auswahlhilfe!$L$17,TRUE,FALSE)),D874,FALSE)</f>
        <v>0</v>
      </c>
      <c r="AH874" t="b">
        <f>IF(AND(Z874,AA874,AB874,AE874,IF(C874=Auswahlhilfe!$L$17,TRUE,FALSE)),D874,FALSE)</f>
        <v>0</v>
      </c>
      <c r="AI874" t="s">
        <v>4818</v>
      </c>
      <c r="AJ874" s="90" t="str">
        <f t="shared" si="41"/>
        <v>https://shop.oxni.ch/de/shop/motoren/planetengetriebe/tbr-060-016-s2-p1</v>
      </c>
    </row>
    <row r="875" spans="2:36" x14ac:dyDescent="0.2">
      <c r="B875" s="78" t="str">
        <f t="shared" si="39"/>
        <v/>
      </c>
      <c r="C875" s="19" t="s">
        <v>103</v>
      </c>
      <c r="D875" s="19" t="s">
        <v>1176</v>
      </c>
      <c r="E875" s="19">
        <v>60</v>
      </c>
      <c r="F875" s="19" t="s">
        <v>55</v>
      </c>
      <c r="G875" s="19">
        <v>16</v>
      </c>
      <c r="H875" s="19">
        <v>6</v>
      </c>
      <c r="I875" s="19">
        <v>7</v>
      </c>
      <c r="J875" s="19">
        <v>95</v>
      </c>
      <c r="K875" s="19">
        <v>45</v>
      </c>
      <c r="L875" s="19">
        <v>135</v>
      </c>
      <c r="M875" s="19" t="s">
        <v>67</v>
      </c>
      <c r="N875" s="19">
        <v>5000</v>
      </c>
      <c r="O875" s="19">
        <v>10000</v>
      </c>
      <c r="P875" s="19">
        <v>1530</v>
      </c>
      <c r="Q875" s="19" t="s">
        <v>57</v>
      </c>
      <c r="R875" s="19">
        <v>765</v>
      </c>
      <c r="S875" s="19">
        <v>20000</v>
      </c>
      <c r="T875" s="19">
        <v>7.0000000000000007E-2</v>
      </c>
      <c r="U875" s="19">
        <v>2</v>
      </c>
      <c r="V875" s="19">
        <v>0.24</v>
      </c>
      <c r="W875" s="19">
        <v>63</v>
      </c>
      <c r="X875" s="93">
        <v>756</v>
      </c>
      <c r="Y875">
        <f t="shared" si="40"/>
        <v>312.5</v>
      </c>
      <c r="Z875" t="b">
        <f>IF(N875/G875&gt;=Auswahlhilfe!$C$8,TRUE,FALSE)</f>
        <v>1</v>
      </c>
      <c r="AA875" t="b">
        <f>IF(K875&gt;Auswahlhilfe!$C$7,TRUE,FALSE)</f>
        <v>1</v>
      </c>
      <c r="AB875" t="b">
        <f>IF(Auswahlhilfe!$C$17=F875,TRUE,FALSE)</f>
        <v>0</v>
      </c>
      <c r="AC875" t="b">
        <f>IFERROR(IF(FIND("P2",PGOptionList!D875)&gt;0,TRUE),FALSE)</f>
        <v>1</v>
      </c>
      <c r="AD875" t="b">
        <f>IFERROR(IF(FIND("P1",PGOptionList!D875)&gt;0,TRUE),FALSE)</f>
        <v>0</v>
      </c>
      <c r="AE875" t="b">
        <f>IFERROR(IF(FIND("P0",PGOptionList!D875)&gt;0,TRUE),FALSE)</f>
        <v>0</v>
      </c>
      <c r="AF875" t="b">
        <f>IF(AND(Z875,AA875,AB875,AC875,IF(C875=Auswahlhilfe!$L$7,TRUE,FALSE)),D875,FALSE)</f>
        <v>0</v>
      </c>
      <c r="AG875" t="b">
        <f>IF(AND(Z875,AA875,AB875,AD875,IF(C875=Auswahlhilfe!$L$17,TRUE,FALSE)),D875,FALSE)</f>
        <v>0</v>
      </c>
      <c r="AH875" t="b">
        <f>IF(AND(Z875,AA875,AB875,AE875,IF(C875=Auswahlhilfe!$L$17,TRUE,FALSE)),D875,FALSE)</f>
        <v>0</v>
      </c>
      <c r="AI875" t="s">
        <v>4817</v>
      </c>
      <c r="AJ875" s="90" t="str">
        <f t="shared" si="41"/>
        <v>mailto:info@oxni.ch?subject=Anfrage TBR-060-016-S1-P2</v>
      </c>
    </row>
    <row r="876" spans="2:36" x14ac:dyDescent="0.2">
      <c r="B876" s="78" t="str">
        <f t="shared" si="39"/>
        <v/>
      </c>
      <c r="C876" s="19" t="s">
        <v>103</v>
      </c>
      <c r="D876" s="19" t="s">
        <v>1177</v>
      </c>
      <c r="E876" s="19">
        <v>60</v>
      </c>
      <c r="F876" s="19" t="s">
        <v>58</v>
      </c>
      <c r="G876" s="19">
        <v>16</v>
      </c>
      <c r="H876" s="19">
        <v>6</v>
      </c>
      <c r="I876" s="19">
        <v>7</v>
      </c>
      <c r="J876" s="19">
        <v>95</v>
      </c>
      <c r="K876" s="19">
        <v>45</v>
      </c>
      <c r="L876" s="19">
        <v>135</v>
      </c>
      <c r="M876" s="19" t="s">
        <v>67</v>
      </c>
      <c r="N876" s="19">
        <v>5000</v>
      </c>
      <c r="O876" s="19">
        <v>10000</v>
      </c>
      <c r="P876" s="19">
        <v>1530</v>
      </c>
      <c r="Q876" s="19" t="s">
        <v>57</v>
      </c>
      <c r="R876" s="19">
        <v>765</v>
      </c>
      <c r="S876" s="19">
        <v>20000</v>
      </c>
      <c r="T876" s="19">
        <v>7.0000000000000007E-2</v>
      </c>
      <c r="U876" s="19">
        <v>2</v>
      </c>
      <c r="V876" s="19">
        <v>0.24</v>
      </c>
      <c r="W876" s="19">
        <v>63</v>
      </c>
      <c r="X876" s="93">
        <v>756</v>
      </c>
      <c r="Y876">
        <f t="shared" si="40"/>
        <v>312.5</v>
      </c>
      <c r="Z876" t="b">
        <f>IF(N876/G876&gt;=Auswahlhilfe!$C$8,TRUE,FALSE)</f>
        <v>1</v>
      </c>
      <c r="AA876" t="b">
        <f>IF(K876&gt;Auswahlhilfe!$C$7,TRUE,FALSE)</f>
        <v>1</v>
      </c>
      <c r="AB876" t="b">
        <f>IF(Auswahlhilfe!$C$17=F876,TRUE,FALSE)</f>
        <v>1</v>
      </c>
      <c r="AC876" t="b">
        <f>IFERROR(IF(FIND("P2",PGOptionList!D876)&gt;0,TRUE),FALSE)</f>
        <v>1</v>
      </c>
      <c r="AD876" t="b">
        <f>IFERROR(IF(FIND("P1",PGOptionList!D876)&gt;0,TRUE),FALSE)</f>
        <v>0</v>
      </c>
      <c r="AE876" t="b">
        <f>IFERROR(IF(FIND("P0",PGOptionList!D876)&gt;0,TRUE),FALSE)</f>
        <v>0</v>
      </c>
      <c r="AF876" t="b">
        <f>IF(AND(Z876,AA876,AB876,AC876,IF(C876=Auswahlhilfe!$L$7,TRUE,FALSE)),D876,FALSE)</f>
        <v>0</v>
      </c>
      <c r="AG876" t="b">
        <f>IF(AND(Z876,AA876,AB876,AD876,IF(C876=Auswahlhilfe!$L$17,TRUE,FALSE)),D876,FALSE)</f>
        <v>0</v>
      </c>
      <c r="AH876" t="b">
        <f>IF(AND(Z876,AA876,AB876,AE876,IF(C876=Auswahlhilfe!$L$17,TRUE,FALSE)),D876,FALSE)</f>
        <v>0</v>
      </c>
      <c r="AI876" t="s">
        <v>4818</v>
      </c>
      <c r="AJ876" s="90" t="str">
        <f t="shared" si="41"/>
        <v>https://shop.oxni.ch/de/shop/motoren/planetengetriebe/tbr-060-016-s2-p2</v>
      </c>
    </row>
    <row r="877" spans="2:36" x14ac:dyDescent="0.2">
      <c r="B877" s="78" t="str">
        <f t="shared" si="39"/>
        <v/>
      </c>
      <c r="C877" s="19" t="s">
        <v>103</v>
      </c>
      <c r="D877" s="19" t="s">
        <v>1178</v>
      </c>
      <c r="E877" s="19">
        <v>60</v>
      </c>
      <c r="F877" s="19" t="s">
        <v>55</v>
      </c>
      <c r="G877" s="19">
        <v>14</v>
      </c>
      <c r="H877" s="19">
        <v>4</v>
      </c>
      <c r="I877" s="19">
        <v>7</v>
      </c>
      <c r="J877" s="19">
        <v>95</v>
      </c>
      <c r="K877" s="19">
        <v>42</v>
      </c>
      <c r="L877" s="19">
        <v>126</v>
      </c>
      <c r="M877" s="19" t="s">
        <v>68</v>
      </c>
      <c r="N877" s="19">
        <v>5000</v>
      </c>
      <c r="O877" s="19">
        <v>10000</v>
      </c>
      <c r="P877" s="19">
        <v>1530</v>
      </c>
      <c r="Q877" s="19" t="s">
        <v>57</v>
      </c>
      <c r="R877" s="19">
        <v>765</v>
      </c>
      <c r="S877" s="19">
        <v>20000</v>
      </c>
      <c r="T877" s="19">
        <v>7.0000000000000007E-2</v>
      </c>
      <c r="U877" s="19">
        <v>2</v>
      </c>
      <c r="V877" s="19">
        <v>0.24</v>
      </c>
      <c r="W877" s="19">
        <v>63</v>
      </c>
      <c r="X877" s="93">
        <v>832</v>
      </c>
      <c r="Y877">
        <f t="shared" si="40"/>
        <v>357.14285714285717</v>
      </c>
      <c r="Z877" t="b">
        <f>IF(N877/G877&gt;=Auswahlhilfe!$C$8,TRUE,FALSE)</f>
        <v>1</v>
      </c>
      <c r="AA877" t="b">
        <f>IF(K877&gt;Auswahlhilfe!$C$7,TRUE,FALSE)</f>
        <v>1</v>
      </c>
      <c r="AB877" t="b">
        <f>IF(Auswahlhilfe!$C$17=F877,TRUE,FALSE)</f>
        <v>0</v>
      </c>
      <c r="AC877" t="b">
        <f>IFERROR(IF(FIND("P2",PGOptionList!D877)&gt;0,TRUE),FALSE)</f>
        <v>0</v>
      </c>
      <c r="AD877" t="b">
        <f>IFERROR(IF(FIND("P1",PGOptionList!D877)&gt;0,TRUE),FALSE)</f>
        <v>1</v>
      </c>
      <c r="AE877" t="b">
        <f>IFERROR(IF(FIND("P0",PGOptionList!D877)&gt;0,TRUE),FALSE)</f>
        <v>0</v>
      </c>
      <c r="AF877" t="b">
        <f>IF(AND(Z877,AA877,AB877,AC877,IF(C877=Auswahlhilfe!$L$7,TRUE,FALSE)),D877,FALSE)</f>
        <v>0</v>
      </c>
      <c r="AG877" t="b">
        <f>IF(AND(Z877,AA877,AB877,AD877,IF(C877=Auswahlhilfe!$L$17,TRUE,FALSE)),D877,FALSE)</f>
        <v>0</v>
      </c>
      <c r="AH877" t="b">
        <f>IF(AND(Z877,AA877,AB877,AE877,IF(C877=Auswahlhilfe!$L$17,TRUE,FALSE)),D877,FALSE)</f>
        <v>0</v>
      </c>
      <c r="AI877" t="s">
        <v>4817</v>
      </c>
      <c r="AJ877" s="90" t="str">
        <f t="shared" si="41"/>
        <v>mailto:info@oxni.ch?subject=Anfrage TBR-060-014-S1-P1</v>
      </c>
    </row>
    <row r="878" spans="2:36" x14ac:dyDescent="0.2">
      <c r="B878" s="78" t="str">
        <f t="shared" si="39"/>
        <v/>
      </c>
      <c r="C878" s="19" t="s">
        <v>103</v>
      </c>
      <c r="D878" s="19" t="s">
        <v>1179</v>
      </c>
      <c r="E878" s="19">
        <v>60</v>
      </c>
      <c r="F878" s="19" t="s">
        <v>58</v>
      </c>
      <c r="G878" s="19">
        <v>14</v>
      </c>
      <c r="H878" s="19">
        <v>4</v>
      </c>
      <c r="I878" s="19">
        <v>7</v>
      </c>
      <c r="J878" s="19">
        <v>95</v>
      </c>
      <c r="K878" s="19">
        <v>42</v>
      </c>
      <c r="L878" s="19">
        <v>126</v>
      </c>
      <c r="M878" s="19" t="s">
        <v>68</v>
      </c>
      <c r="N878" s="19">
        <v>5000</v>
      </c>
      <c r="O878" s="19">
        <v>10000</v>
      </c>
      <c r="P878" s="19">
        <v>1530</v>
      </c>
      <c r="Q878" s="19" t="s">
        <v>57</v>
      </c>
      <c r="R878" s="19">
        <v>765</v>
      </c>
      <c r="S878" s="19">
        <v>20000</v>
      </c>
      <c r="T878" s="19">
        <v>7.0000000000000007E-2</v>
      </c>
      <c r="U878" s="19">
        <v>2</v>
      </c>
      <c r="V878" s="19">
        <v>0.24</v>
      </c>
      <c r="W878" s="19">
        <v>63</v>
      </c>
      <c r="X878" s="93">
        <v>832</v>
      </c>
      <c r="Y878">
        <f t="shared" si="40"/>
        <v>357.14285714285717</v>
      </c>
      <c r="Z878" t="b">
        <f>IF(N878/G878&gt;=Auswahlhilfe!$C$8,TRUE,FALSE)</f>
        <v>1</v>
      </c>
      <c r="AA878" t="b">
        <f>IF(K878&gt;Auswahlhilfe!$C$7,TRUE,FALSE)</f>
        <v>1</v>
      </c>
      <c r="AB878" t="b">
        <f>IF(Auswahlhilfe!$C$17=F878,TRUE,FALSE)</f>
        <v>1</v>
      </c>
      <c r="AC878" t="b">
        <f>IFERROR(IF(FIND("P2",PGOptionList!D878)&gt;0,TRUE),FALSE)</f>
        <v>0</v>
      </c>
      <c r="AD878" t="b">
        <f>IFERROR(IF(FIND("P1",PGOptionList!D878)&gt;0,TRUE),FALSE)</f>
        <v>1</v>
      </c>
      <c r="AE878" t="b">
        <f>IFERROR(IF(FIND("P0",PGOptionList!D878)&gt;0,TRUE),FALSE)</f>
        <v>0</v>
      </c>
      <c r="AF878" t="b">
        <f>IF(AND(Z878,AA878,AB878,AC878,IF(C878=Auswahlhilfe!$L$7,TRUE,FALSE)),D878,FALSE)</f>
        <v>0</v>
      </c>
      <c r="AG878" t="b">
        <f>IF(AND(Z878,AA878,AB878,AD878,IF(C878=Auswahlhilfe!$L$17,TRUE,FALSE)),D878,FALSE)</f>
        <v>0</v>
      </c>
      <c r="AH878" t="b">
        <f>IF(AND(Z878,AA878,AB878,AE878,IF(C878=Auswahlhilfe!$L$17,TRUE,FALSE)),D878,FALSE)</f>
        <v>0</v>
      </c>
      <c r="AI878" t="s">
        <v>4818</v>
      </c>
      <c r="AJ878" s="90" t="str">
        <f t="shared" si="41"/>
        <v>https://shop.oxni.ch/de/shop/motoren/planetengetriebe/tbr-060-014-s2-p1</v>
      </c>
    </row>
    <row r="879" spans="2:36" x14ac:dyDescent="0.2">
      <c r="B879" s="78" t="str">
        <f t="shared" si="39"/>
        <v/>
      </c>
      <c r="C879" s="19" t="s">
        <v>103</v>
      </c>
      <c r="D879" s="19" t="s">
        <v>1180</v>
      </c>
      <c r="E879" s="19">
        <v>60</v>
      </c>
      <c r="F879" s="19" t="s">
        <v>55</v>
      </c>
      <c r="G879" s="19">
        <v>14</v>
      </c>
      <c r="H879" s="19">
        <v>6</v>
      </c>
      <c r="I879" s="19">
        <v>7</v>
      </c>
      <c r="J879" s="19">
        <v>95</v>
      </c>
      <c r="K879" s="19">
        <v>42</v>
      </c>
      <c r="L879" s="19">
        <v>126</v>
      </c>
      <c r="M879" s="19" t="s">
        <v>68</v>
      </c>
      <c r="N879" s="19">
        <v>5000</v>
      </c>
      <c r="O879" s="19">
        <v>10000</v>
      </c>
      <c r="P879" s="19">
        <v>1530</v>
      </c>
      <c r="Q879" s="19" t="s">
        <v>57</v>
      </c>
      <c r="R879" s="19">
        <v>765</v>
      </c>
      <c r="S879" s="19">
        <v>20000</v>
      </c>
      <c r="T879" s="19">
        <v>7.0000000000000007E-2</v>
      </c>
      <c r="U879" s="19">
        <v>2</v>
      </c>
      <c r="V879" s="19">
        <v>0.24</v>
      </c>
      <c r="W879" s="19">
        <v>63</v>
      </c>
      <c r="X879" s="93">
        <v>756</v>
      </c>
      <c r="Y879">
        <f t="shared" si="40"/>
        <v>357.14285714285717</v>
      </c>
      <c r="Z879" t="b">
        <f>IF(N879/G879&gt;=Auswahlhilfe!$C$8,TRUE,FALSE)</f>
        <v>1</v>
      </c>
      <c r="AA879" t="b">
        <f>IF(K879&gt;Auswahlhilfe!$C$7,TRUE,FALSE)</f>
        <v>1</v>
      </c>
      <c r="AB879" t="b">
        <f>IF(Auswahlhilfe!$C$17=F879,TRUE,FALSE)</f>
        <v>0</v>
      </c>
      <c r="AC879" t="b">
        <f>IFERROR(IF(FIND("P2",PGOptionList!D879)&gt;0,TRUE),FALSE)</f>
        <v>1</v>
      </c>
      <c r="AD879" t="b">
        <f>IFERROR(IF(FIND("P1",PGOptionList!D879)&gt;0,TRUE),FALSE)</f>
        <v>0</v>
      </c>
      <c r="AE879" t="b">
        <f>IFERROR(IF(FIND("P0",PGOptionList!D879)&gt;0,TRUE),FALSE)</f>
        <v>0</v>
      </c>
      <c r="AF879" t="b">
        <f>IF(AND(Z879,AA879,AB879,AC879,IF(C879=Auswahlhilfe!$L$7,TRUE,FALSE)),D879,FALSE)</f>
        <v>0</v>
      </c>
      <c r="AG879" t="b">
        <f>IF(AND(Z879,AA879,AB879,AD879,IF(C879=Auswahlhilfe!$L$17,TRUE,FALSE)),D879,FALSE)</f>
        <v>0</v>
      </c>
      <c r="AH879" t="b">
        <f>IF(AND(Z879,AA879,AB879,AE879,IF(C879=Auswahlhilfe!$L$17,TRUE,FALSE)),D879,FALSE)</f>
        <v>0</v>
      </c>
      <c r="AI879" t="s">
        <v>4817</v>
      </c>
      <c r="AJ879" s="90" t="str">
        <f t="shared" si="41"/>
        <v>mailto:info@oxni.ch?subject=Anfrage TBR-060-014-S1-P2</v>
      </c>
    </row>
    <row r="880" spans="2:36" x14ac:dyDescent="0.2">
      <c r="B880" s="78" t="str">
        <f t="shared" si="39"/>
        <v/>
      </c>
      <c r="C880" s="19" t="s">
        <v>103</v>
      </c>
      <c r="D880" s="19" t="s">
        <v>1181</v>
      </c>
      <c r="E880" s="19">
        <v>60</v>
      </c>
      <c r="F880" s="19" t="s">
        <v>58</v>
      </c>
      <c r="G880" s="19">
        <v>14</v>
      </c>
      <c r="H880" s="19">
        <v>6</v>
      </c>
      <c r="I880" s="19">
        <v>7</v>
      </c>
      <c r="J880" s="19">
        <v>95</v>
      </c>
      <c r="K880" s="19">
        <v>42</v>
      </c>
      <c r="L880" s="19">
        <v>126</v>
      </c>
      <c r="M880" s="19" t="s">
        <v>68</v>
      </c>
      <c r="N880" s="19">
        <v>5000</v>
      </c>
      <c r="O880" s="19">
        <v>10000</v>
      </c>
      <c r="P880" s="19">
        <v>1530</v>
      </c>
      <c r="Q880" s="19" t="s">
        <v>57</v>
      </c>
      <c r="R880" s="19">
        <v>765</v>
      </c>
      <c r="S880" s="19">
        <v>20000</v>
      </c>
      <c r="T880" s="19">
        <v>7.0000000000000007E-2</v>
      </c>
      <c r="U880" s="19">
        <v>2</v>
      </c>
      <c r="V880" s="19">
        <v>0.24</v>
      </c>
      <c r="W880" s="19">
        <v>63</v>
      </c>
      <c r="X880" s="93">
        <v>756</v>
      </c>
      <c r="Y880">
        <f t="shared" si="40"/>
        <v>357.14285714285717</v>
      </c>
      <c r="Z880" t="b">
        <f>IF(N880/G880&gt;=Auswahlhilfe!$C$8,TRUE,FALSE)</f>
        <v>1</v>
      </c>
      <c r="AA880" t="b">
        <f>IF(K880&gt;Auswahlhilfe!$C$7,TRUE,FALSE)</f>
        <v>1</v>
      </c>
      <c r="AB880" t="b">
        <f>IF(Auswahlhilfe!$C$17=F880,TRUE,FALSE)</f>
        <v>1</v>
      </c>
      <c r="AC880" t="b">
        <f>IFERROR(IF(FIND("P2",PGOptionList!D880)&gt;0,TRUE),FALSE)</f>
        <v>1</v>
      </c>
      <c r="AD880" t="b">
        <f>IFERROR(IF(FIND("P1",PGOptionList!D880)&gt;0,TRUE),FALSE)</f>
        <v>0</v>
      </c>
      <c r="AE880" t="b">
        <f>IFERROR(IF(FIND("P0",PGOptionList!D880)&gt;0,TRUE),FALSE)</f>
        <v>0</v>
      </c>
      <c r="AF880" t="b">
        <f>IF(AND(Z880,AA880,AB880,AC880,IF(C880=Auswahlhilfe!$L$7,TRUE,FALSE)),D880,FALSE)</f>
        <v>0</v>
      </c>
      <c r="AG880" t="b">
        <f>IF(AND(Z880,AA880,AB880,AD880,IF(C880=Auswahlhilfe!$L$17,TRUE,FALSE)),D880,FALSE)</f>
        <v>0</v>
      </c>
      <c r="AH880" t="b">
        <f>IF(AND(Z880,AA880,AB880,AE880,IF(C880=Auswahlhilfe!$L$17,TRUE,FALSE)),D880,FALSE)</f>
        <v>0</v>
      </c>
      <c r="AI880" t="s">
        <v>4818</v>
      </c>
      <c r="AJ880" s="90" t="str">
        <f t="shared" si="41"/>
        <v>https://shop.oxni.ch/de/shop/motoren/planetengetriebe/tbr-060-014-s2-p2</v>
      </c>
    </row>
    <row r="881" spans="2:36" x14ac:dyDescent="0.2">
      <c r="B881" s="78" t="str">
        <f t="shared" si="39"/>
        <v/>
      </c>
      <c r="C881" s="19" t="s">
        <v>103</v>
      </c>
      <c r="D881" s="19" t="s">
        <v>1182</v>
      </c>
      <c r="E881" s="19">
        <v>60</v>
      </c>
      <c r="F881" s="19" t="s">
        <v>55</v>
      </c>
      <c r="G881" s="19">
        <v>12</v>
      </c>
      <c r="H881" s="19">
        <v>4</v>
      </c>
      <c r="I881" s="19">
        <v>7</v>
      </c>
      <c r="J881" s="19">
        <v>95</v>
      </c>
      <c r="K881" s="19">
        <v>55</v>
      </c>
      <c r="L881" s="19">
        <v>165</v>
      </c>
      <c r="M881" s="19" t="s">
        <v>66</v>
      </c>
      <c r="N881" s="19">
        <v>5000</v>
      </c>
      <c r="O881" s="19">
        <v>10000</v>
      </c>
      <c r="P881" s="19">
        <v>1530</v>
      </c>
      <c r="Q881" s="19" t="s">
        <v>57</v>
      </c>
      <c r="R881" s="19">
        <v>765</v>
      </c>
      <c r="S881" s="19">
        <v>20000</v>
      </c>
      <c r="T881" s="19">
        <v>7.0000000000000007E-2</v>
      </c>
      <c r="U881" s="19">
        <v>2</v>
      </c>
      <c r="V881" s="19">
        <v>0.24</v>
      </c>
      <c r="W881" s="19">
        <v>63</v>
      </c>
      <c r="X881" s="93">
        <v>832</v>
      </c>
      <c r="Y881">
        <f t="shared" si="40"/>
        <v>416.66666666666669</v>
      </c>
      <c r="Z881" t="b">
        <f>IF(N881/G881&gt;=Auswahlhilfe!$C$8,TRUE,FALSE)</f>
        <v>1</v>
      </c>
      <c r="AA881" t="b">
        <f>IF(K881&gt;Auswahlhilfe!$C$7,TRUE,FALSE)</f>
        <v>1</v>
      </c>
      <c r="AB881" t="b">
        <f>IF(Auswahlhilfe!$C$17=F881,TRUE,FALSE)</f>
        <v>0</v>
      </c>
      <c r="AC881" t="b">
        <f>IFERROR(IF(FIND("P2",PGOptionList!D881)&gt;0,TRUE),FALSE)</f>
        <v>0</v>
      </c>
      <c r="AD881" t="b">
        <f>IFERROR(IF(FIND("P1",PGOptionList!D881)&gt;0,TRUE),FALSE)</f>
        <v>1</v>
      </c>
      <c r="AE881" t="b">
        <f>IFERROR(IF(FIND("P0",PGOptionList!D881)&gt;0,TRUE),FALSE)</f>
        <v>0</v>
      </c>
      <c r="AF881" t="b">
        <f>IF(AND(Z881,AA881,AB881,AC881,IF(C881=Auswahlhilfe!$L$7,TRUE,FALSE)),D881,FALSE)</f>
        <v>0</v>
      </c>
      <c r="AG881" t="b">
        <f>IF(AND(Z881,AA881,AB881,AD881,IF(C881=Auswahlhilfe!$L$17,TRUE,FALSE)),D881,FALSE)</f>
        <v>0</v>
      </c>
      <c r="AH881" t="b">
        <f>IF(AND(Z881,AA881,AB881,AE881,IF(C881=Auswahlhilfe!$L$17,TRUE,FALSE)),D881,FALSE)</f>
        <v>0</v>
      </c>
      <c r="AI881" t="s">
        <v>4817</v>
      </c>
      <c r="AJ881" s="90" t="str">
        <f t="shared" si="41"/>
        <v>mailto:info@oxni.ch?subject=Anfrage TBR-060-012-S1-P1</v>
      </c>
    </row>
    <row r="882" spans="2:36" x14ac:dyDescent="0.2">
      <c r="B882" s="78" t="str">
        <f t="shared" si="39"/>
        <v/>
      </c>
      <c r="C882" s="19" t="s">
        <v>103</v>
      </c>
      <c r="D882" s="19" t="s">
        <v>1183</v>
      </c>
      <c r="E882" s="19">
        <v>60</v>
      </c>
      <c r="F882" s="19" t="s">
        <v>58</v>
      </c>
      <c r="G882" s="19">
        <v>12</v>
      </c>
      <c r="H882" s="19">
        <v>4</v>
      </c>
      <c r="I882" s="19">
        <v>7</v>
      </c>
      <c r="J882" s="19">
        <v>95</v>
      </c>
      <c r="K882" s="19">
        <v>55</v>
      </c>
      <c r="L882" s="19">
        <v>165</v>
      </c>
      <c r="M882" s="19" t="s">
        <v>66</v>
      </c>
      <c r="N882" s="19">
        <v>5000</v>
      </c>
      <c r="O882" s="19">
        <v>10000</v>
      </c>
      <c r="P882" s="19">
        <v>1530</v>
      </c>
      <c r="Q882" s="19" t="s">
        <v>57</v>
      </c>
      <c r="R882" s="19">
        <v>765</v>
      </c>
      <c r="S882" s="19">
        <v>20000</v>
      </c>
      <c r="T882" s="19">
        <v>7.0000000000000007E-2</v>
      </c>
      <c r="U882" s="19">
        <v>2</v>
      </c>
      <c r="V882" s="19">
        <v>0.24</v>
      </c>
      <c r="W882" s="19">
        <v>63</v>
      </c>
      <c r="X882" s="93">
        <v>832</v>
      </c>
      <c r="Y882">
        <f t="shared" si="40"/>
        <v>416.66666666666669</v>
      </c>
      <c r="Z882" t="b">
        <f>IF(N882/G882&gt;=Auswahlhilfe!$C$8,TRUE,FALSE)</f>
        <v>1</v>
      </c>
      <c r="AA882" t="b">
        <f>IF(K882&gt;Auswahlhilfe!$C$7,TRUE,FALSE)</f>
        <v>1</v>
      </c>
      <c r="AB882" t="b">
        <f>IF(Auswahlhilfe!$C$17=F882,TRUE,FALSE)</f>
        <v>1</v>
      </c>
      <c r="AC882" t="b">
        <f>IFERROR(IF(FIND("P2",PGOptionList!D882)&gt;0,TRUE),FALSE)</f>
        <v>0</v>
      </c>
      <c r="AD882" t="b">
        <f>IFERROR(IF(FIND("P1",PGOptionList!D882)&gt;0,TRUE),FALSE)</f>
        <v>1</v>
      </c>
      <c r="AE882" t="b">
        <f>IFERROR(IF(FIND("P0",PGOptionList!D882)&gt;0,TRUE),FALSE)</f>
        <v>0</v>
      </c>
      <c r="AF882" t="b">
        <f>IF(AND(Z882,AA882,AB882,AC882,IF(C882=Auswahlhilfe!$L$7,TRUE,FALSE)),D882,FALSE)</f>
        <v>0</v>
      </c>
      <c r="AG882" t="b">
        <f>IF(AND(Z882,AA882,AB882,AD882,IF(C882=Auswahlhilfe!$L$17,TRUE,FALSE)),D882,FALSE)</f>
        <v>0</v>
      </c>
      <c r="AH882" t="b">
        <f>IF(AND(Z882,AA882,AB882,AE882,IF(C882=Auswahlhilfe!$L$17,TRUE,FALSE)),D882,FALSE)</f>
        <v>0</v>
      </c>
      <c r="AI882" t="s">
        <v>4818</v>
      </c>
      <c r="AJ882" s="90" t="str">
        <f t="shared" si="41"/>
        <v>https://shop.oxni.ch/de/shop/motoren/planetengetriebe/tbr-060-012-s2-p1</v>
      </c>
    </row>
    <row r="883" spans="2:36" x14ac:dyDescent="0.2">
      <c r="B883" s="78" t="str">
        <f t="shared" si="39"/>
        <v/>
      </c>
      <c r="C883" s="19" t="s">
        <v>103</v>
      </c>
      <c r="D883" s="19" t="s">
        <v>1184</v>
      </c>
      <c r="E883" s="19">
        <v>60</v>
      </c>
      <c r="F883" s="19" t="s">
        <v>55</v>
      </c>
      <c r="G883" s="19">
        <v>12</v>
      </c>
      <c r="H883" s="19">
        <v>6</v>
      </c>
      <c r="I883" s="19">
        <v>7</v>
      </c>
      <c r="J883" s="19">
        <v>95</v>
      </c>
      <c r="K883" s="19">
        <v>55</v>
      </c>
      <c r="L883" s="19">
        <v>165</v>
      </c>
      <c r="M883" s="19" t="s">
        <v>66</v>
      </c>
      <c r="N883" s="19">
        <v>5000</v>
      </c>
      <c r="O883" s="19">
        <v>10000</v>
      </c>
      <c r="P883" s="19">
        <v>1530</v>
      </c>
      <c r="Q883" s="19" t="s">
        <v>57</v>
      </c>
      <c r="R883" s="19">
        <v>765</v>
      </c>
      <c r="S883" s="19">
        <v>20000</v>
      </c>
      <c r="T883" s="19">
        <v>7.0000000000000007E-2</v>
      </c>
      <c r="U883" s="19">
        <v>2</v>
      </c>
      <c r="V883" s="19">
        <v>0.24</v>
      </c>
      <c r="W883" s="19">
        <v>63</v>
      </c>
      <c r="X883" s="93">
        <v>756</v>
      </c>
      <c r="Y883">
        <f t="shared" si="40"/>
        <v>416.66666666666669</v>
      </c>
      <c r="Z883" t="b">
        <f>IF(N883/G883&gt;=Auswahlhilfe!$C$8,TRUE,FALSE)</f>
        <v>1</v>
      </c>
      <c r="AA883" t="b">
        <f>IF(K883&gt;Auswahlhilfe!$C$7,TRUE,FALSE)</f>
        <v>1</v>
      </c>
      <c r="AB883" t="b">
        <f>IF(Auswahlhilfe!$C$17=F883,TRUE,FALSE)</f>
        <v>0</v>
      </c>
      <c r="AC883" t="b">
        <f>IFERROR(IF(FIND("P2",PGOptionList!D883)&gt;0,TRUE),FALSE)</f>
        <v>1</v>
      </c>
      <c r="AD883" t="b">
        <f>IFERROR(IF(FIND("P1",PGOptionList!D883)&gt;0,TRUE),FALSE)</f>
        <v>0</v>
      </c>
      <c r="AE883" t="b">
        <f>IFERROR(IF(FIND("P0",PGOptionList!D883)&gt;0,TRUE),FALSE)</f>
        <v>0</v>
      </c>
      <c r="AF883" t="b">
        <f>IF(AND(Z883,AA883,AB883,AC883,IF(C883=Auswahlhilfe!$L$7,TRUE,FALSE)),D883,FALSE)</f>
        <v>0</v>
      </c>
      <c r="AG883" t="b">
        <f>IF(AND(Z883,AA883,AB883,AD883,IF(C883=Auswahlhilfe!$L$17,TRUE,FALSE)),D883,FALSE)</f>
        <v>0</v>
      </c>
      <c r="AH883" t="b">
        <f>IF(AND(Z883,AA883,AB883,AE883,IF(C883=Auswahlhilfe!$L$17,TRUE,FALSE)),D883,FALSE)</f>
        <v>0</v>
      </c>
      <c r="AI883" t="s">
        <v>4817</v>
      </c>
      <c r="AJ883" s="90" t="str">
        <f t="shared" si="41"/>
        <v>mailto:info@oxni.ch?subject=Anfrage TBR-060-012-S1-P2</v>
      </c>
    </row>
    <row r="884" spans="2:36" x14ac:dyDescent="0.2">
      <c r="B884" s="78" t="str">
        <f t="shared" si="39"/>
        <v/>
      </c>
      <c r="C884" s="19" t="s">
        <v>103</v>
      </c>
      <c r="D884" s="19" t="s">
        <v>1185</v>
      </c>
      <c r="E884" s="19">
        <v>60</v>
      </c>
      <c r="F884" s="19" t="s">
        <v>58</v>
      </c>
      <c r="G884" s="19">
        <v>12</v>
      </c>
      <c r="H884" s="19">
        <v>6</v>
      </c>
      <c r="I884" s="19">
        <v>7</v>
      </c>
      <c r="J884" s="19">
        <v>95</v>
      </c>
      <c r="K884" s="19">
        <v>55</v>
      </c>
      <c r="L884" s="19">
        <v>165</v>
      </c>
      <c r="M884" s="19" t="s">
        <v>66</v>
      </c>
      <c r="N884" s="19">
        <v>5000</v>
      </c>
      <c r="O884" s="19">
        <v>10000</v>
      </c>
      <c r="P884" s="19">
        <v>1530</v>
      </c>
      <c r="Q884" s="19" t="s">
        <v>57</v>
      </c>
      <c r="R884" s="19">
        <v>765</v>
      </c>
      <c r="S884" s="19">
        <v>20000</v>
      </c>
      <c r="T884" s="19">
        <v>7.0000000000000007E-2</v>
      </c>
      <c r="U884" s="19">
        <v>2</v>
      </c>
      <c r="V884" s="19">
        <v>0.24</v>
      </c>
      <c r="W884" s="19">
        <v>63</v>
      </c>
      <c r="X884" s="93">
        <v>756</v>
      </c>
      <c r="Y884">
        <f t="shared" si="40"/>
        <v>416.66666666666669</v>
      </c>
      <c r="Z884" t="b">
        <f>IF(N884/G884&gt;=Auswahlhilfe!$C$8,TRUE,FALSE)</f>
        <v>1</v>
      </c>
      <c r="AA884" t="b">
        <f>IF(K884&gt;Auswahlhilfe!$C$7,TRUE,FALSE)</f>
        <v>1</v>
      </c>
      <c r="AB884" t="b">
        <f>IF(Auswahlhilfe!$C$17=F884,TRUE,FALSE)</f>
        <v>1</v>
      </c>
      <c r="AC884" t="b">
        <f>IFERROR(IF(FIND("P2",PGOptionList!D884)&gt;0,TRUE),FALSE)</f>
        <v>1</v>
      </c>
      <c r="AD884" t="b">
        <f>IFERROR(IF(FIND("P1",PGOptionList!D884)&gt;0,TRUE),FALSE)</f>
        <v>0</v>
      </c>
      <c r="AE884" t="b">
        <f>IFERROR(IF(FIND("P0",PGOptionList!D884)&gt;0,TRUE),FALSE)</f>
        <v>0</v>
      </c>
      <c r="AF884" t="b">
        <f>IF(AND(Z884,AA884,AB884,AC884,IF(C884=Auswahlhilfe!$L$7,TRUE,FALSE)),D884,FALSE)</f>
        <v>0</v>
      </c>
      <c r="AG884" t="b">
        <f>IF(AND(Z884,AA884,AB884,AD884,IF(C884=Auswahlhilfe!$L$17,TRUE,FALSE)),D884,FALSE)</f>
        <v>0</v>
      </c>
      <c r="AH884" t="b">
        <f>IF(AND(Z884,AA884,AB884,AE884,IF(C884=Auswahlhilfe!$L$17,TRUE,FALSE)),D884,FALSE)</f>
        <v>0</v>
      </c>
      <c r="AI884" t="s">
        <v>4818</v>
      </c>
      <c r="AJ884" s="90" t="str">
        <f t="shared" si="41"/>
        <v>https://shop.oxni.ch/de/shop/motoren/planetengetriebe/tbr-060-012-s2-p2</v>
      </c>
    </row>
    <row r="885" spans="2:36" x14ac:dyDescent="0.2">
      <c r="B885" s="78" t="str">
        <f t="shared" si="39"/>
        <v/>
      </c>
      <c r="C885" s="19" t="s">
        <v>103</v>
      </c>
      <c r="D885" s="19" t="s">
        <v>1186</v>
      </c>
      <c r="E885" s="19">
        <v>60</v>
      </c>
      <c r="F885" s="19" t="s">
        <v>55</v>
      </c>
      <c r="G885" s="19">
        <v>10</v>
      </c>
      <c r="H885" s="19">
        <v>4</v>
      </c>
      <c r="I885" s="19">
        <v>7</v>
      </c>
      <c r="J885" s="19">
        <v>95</v>
      </c>
      <c r="K885" s="19">
        <v>42</v>
      </c>
      <c r="L885" s="19">
        <v>126</v>
      </c>
      <c r="M885" s="19" t="s">
        <v>68</v>
      </c>
      <c r="N885" s="19">
        <v>5000</v>
      </c>
      <c r="O885" s="19">
        <v>10000</v>
      </c>
      <c r="P885" s="19">
        <v>1530</v>
      </c>
      <c r="Q885" s="19" t="s">
        <v>57</v>
      </c>
      <c r="R885" s="19">
        <v>765</v>
      </c>
      <c r="S885" s="19">
        <v>20000</v>
      </c>
      <c r="T885" s="19">
        <v>7.0000000000000007E-2</v>
      </c>
      <c r="U885" s="19">
        <v>2</v>
      </c>
      <c r="V885" s="19">
        <v>0.24</v>
      </c>
      <c r="W885" s="19">
        <v>63</v>
      </c>
      <c r="X885" s="93">
        <v>832</v>
      </c>
      <c r="Y885">
        <f t="shared" si="40"/>
        <v>500</v>
      </c>
      <c r="Z885" t="b">
        <f>IF(N885/G885&gt;=Auswahlhilfe!$C$8,TRUE,FALSE)</f>
        <v>1</v>
      </c>
      <c r="AA885" t="b">
        <f>IF(K885&gt;Auswahlhilfe!$C$7,TRUE,FALSE)</f>
        <v>1</v>
      </c>
      <c r="AB885" t="b">
        <f>IF(Auswahlhilfe!$C$17=F885,TRUE,FALSE)</f>
        <v>0</v>
      </c>
      <c r="AC885" t="b">
        <f>IFERROR(IF(FIND("P2",PGOptionList!D885)&gt;0,TRUE),FALSE)</f>
        <v>0</v>
      </c>
      <c r="AD885" t="b">
        <f>IFERROR(IF(FIND("P1",PGOptionList!D885)&gt;0,TRUE),FALSE)</f>
        <v>1</v>
      </c>
      <c r="AE885" t="b">
        <f>IFERROR(IF(FIND("P0",PGOptionList!D885)&gt;0,TRUE),FALSE)</f>
        <v>0</v>
      </c>
      <c r="AF885" t="b">
        <f>IF(AND(Z885,AA885,AB885,AC885,IF(C885=Auswahlhilfe!$L$7,TRUE,FALSE)),D885,FALSE)</f>
        <v>0</v>
      </c>
      <c r="AG885" t="b">
        <f>IF(AND(Z885,AA885,AB885,AD885,IF(C885=Auswahlhilfe!$L$17,TRUE,FALSE)),D885,FALSE)</f>
        <v>0</v>
      </c>
      <c r="AH885" t="b">
        <f>IF(AND(Z885,AA885,AB885,AE885,IF(C885=Auswahlhilfe!$L$17,TRUE,FALSE)),D885,FALSE)</f>
        <v>0</v>
      </c>
      <c r="AI885" t="s">
        <v>4817</v>
      </c>
      <c r="AJ885" s="90" t="str">
        <f t="shared" si="41"/>
        <v>mailto:info@oxni.ch?subject=Anfrage TBR-060-010-S1-P1</v>
      </c>
    </row>
    <row r="886" spans="2:36" x14ac:dyDescent="0.2">
      <c r="B886" s="78" t="str">
        <f t="shared" si="39"/>
        <v/>
      </c>
      <c r="C886" s="19" t="s">
        <v>103</v>
      </c>
      <c r="D886" s="19" t="s">
        <v>1187</v>
      </c>
      <c r="E886" s="19">
        <v>60</v>
      </c>
      <c r="F886" s="19" t="s">
        <v>58</v>
      </c>
      <c r="G886" s="19">
        <v>10</v>
      </c>
      <c r="H886" s="19">
        <v>4</v>
      </c>
      <c r="I886" s="19">
        <v>7</v>
      </c>
      <c r="J886" s="19">
        <v>95</v>
      </c>
      <c r="K886" s="19">
        <v>42</v>
      </c>
      <c r="L886" s="19">
        <v>126</v>
      </c>
      <c r="M886" s="19" t="s">
        <v>68</v>
      </c>
      <c r="N886" s="19">
        <v>5000</v>
      </c>
      <c r="O886" s="19">
        <v>10000</v>
      </c>
      <c r="P886" s="19">
        <v>1530</v>
      </c>
      <c r="Q886" s="19" t="s">
        <v>57</v>
      </c>
      <c r="R886" s="19">
        <v>765</v>
      </c>
      <c r="S886" s="19">
        <v>20000</v>
      </c>
      <c r="T886" s="19">
        <v>7.0000000000000007E-2</v>
      </c>
      <c r="U886" s="19">
        <v>2</v>
      </c>
      <c r="V886" s="19">
        <v>0.24</v>
      </c>
      <c r="W886" s="19">
        <v>63</v>
      </c>
      <c r="X886" s="93">
        <v>832</v>
      </c>
      <c r="Y886">
        <f t="shared" si="40"/>
        <v>500</v>
      </c>
      <c r="Z886" t="b">
        <f>IF(N886/G886&gt;=Auswahlhilfe!$C$8,TRUE,FALSE)</f>
        <v>1</v>
      </c>
      <c r="AA886" t="b">
        <f>IF(K886&gt;Auswahlhilfe!$C$7,TRUE,FALSE)</f>
        <v>1</v>
      </c>
      <c r="AB886" t="b">
        <f>IF(Auswahlhilfe!$C$17=F886,TRUE,FALSE)</f>
        <v>1</v>
      </c>
      <c r="AC886" t="b">
        <f>IFERROR(IF(FIND("P2",PGOptionList!D886)&gt;0,TRUE),FALSE)</f>
        <v>0</v>
      </c>
      <c r="AD886" t="b">
        <f>IFERROR(IF(FIND("P1",PGOptionList!D886)&gt;0,TRUE),FALSE)</f>
        <v>1</v>
      </c>
      <c r="AE886" t="b">
        <f>IFERROR(IF(FIND("P0",PGOptionList!D886)&gt;0,TRUE),FALSE)</f>
        <v>0</v>
      </c>
      <c r="AF886" t="b">
        <f>IF(AND(Z886,AA886,AB886,AC886,IF(C886=Auswahlhilfe!$L$7,TRUE,FALSE)),D886,FALSE)</f>
        <v>0</v>
      </c>
      <c r="AG886" t="b">
        <f>IF(AND(Z886,AA886,AB886,AD886,IF(C886=Auswahlhilfe!$L$17,TRUE,FALSE)),D886,FALSE)</f>
        <v>0</v>
      </c>
      <c r="AH886" t="b">
        <f>IF(AND(Z886,AA886,AB886,AE886,IF(C886=Auswahlhilfe!$L$17,TRUE,FALSE)),D886,FALSE)</f>
        <v>0</v>
      </c>
      <c r="AI886" t="s">
        <v>4818</v>
      </c>
      <c r="AJ886" s="90" t="str">
        <f t="shared" si="41"/>
        <v>https://shop.oxni.ch/de/shop/motoren/planetengetriebe/tbr-060-010-s2-p1</v>
      </c>
    </row>
    <row r="887" spans="2:36" x14ac:dyDescent="0.2">
      <c r="B887" s="78" t="str">
        <f t="shared" si="39"/>
        <v/>
      </c>
      <c r="C887" s="19" t="s">
        <v>103</v>
      </c>
      <c r="D887" s="19" t="s">
        <v>1188</v>
      </c>
      <c r="E887" s="19">
        <v>60</v>
      </c>
      <c r="F887" s="19" t="s">
        <v>55</v>
      </c>
      <c r="G887" s="19">
        <v>10</v>
      </c>
      <c r="H887" s="19">
        <v>6</v>
      </c>
      <c r="I887" s="19">
        <v>7</v>
      </c>
      <c r="J887" s="19">
        <v>95</v>
      </c>
      <c r="K887" s="19">
        <v>42</v>
      </c>
      <c r="L887" s="19">
        <v>126</v>
      </c>
      <c r="M887" s="19" t="s">
        <v>68</v>
      </c>
      <c r="N887" s="19">
        <v>5000</v>
      </c>
      <c r="O887" s="19">
        <v>10000</v>
      </c>
      <c r="P887" s="19">
        <v>1530</v>
      </c>
      <c r="Q887" s="19" t="s">
        <v>57</v>
      </c>
      <c r="R887" s="19">
        <v>765</v>
      </c>
      <c r="S887" s="19">
        <v>20000</v>
      </c>
      <c r="T887" s="19">
        <v>7.0000000000000007E-2</v>
      </c>
      <c r="U887" s="19">
        <v>2</v>
      </c>
      <c r="V887" s="19">
        <v>0.24</v>
      </c>
      <c r="W887" s="19">
        <v>63</v>
      </c>
      <c r="X887" s="93">
        <v>756</v>
      </c>
      <c r="Y887">
        <f t="shared" si="40"/>
        <v>500</v>
      </c>
      <c r="Z887" t="b">
        <f>IF(N887/G887&gt;=Auswahlhilfe!$C$8,TRUE,FALSE)</f>
        <v>1</v>
      </c>
      <c r="AA887" t="b">
        <f>IF(K887&gt;Auswahlhilfe!$C$7,TRUE,FALSE)</f>
        <v>1</v>
      </c>
      <c r="AB887" t="b">
        <f>IF(Auswahlhilfe!$C$17=F887,TRUE,FALSE)</f>
        <v>0</v>
      </c>
      <c r="AC887" t="b">
        <f>IFERROR(IF(FIND("P2",PGOptionList!D887)&gt;0,TRUE),FALSE)</f>
        <v>1</v>
      </c>
      <c r="AD887" t="b">
        <f>IFERROR(IF(FIND("P1",PGOptionList!D887)&gt;0,TRUE),FALSE)</f>
        <v>0</v>
      </c>
      <c r="AE887" t="b">
        <f>IFERROR(IF(FIND("P0",PGOptionList!D887)&gt;0,TRUE),FALSE)</f>
        <v>0</v>
      </c>
      <c r="AF887" t="b">
        <f>IF(AND(Z887,AA887,AB887,AC887,IF(C887=Auswahlhilfe!$L$7,TRUE,FALSE)),D887,FALSE)</f>
        <v>0</v>
      </c>
      <c r="AG887" t="b">
        <f>IF(AND(Z887,AA887,AB887,AD887,IF(C887=Auswahlhilfe!$L$17,TRUE,FALSE)),D887,FALSE)</f>
        <v>0</v>
      </c>
      <c r="AH887" t="b">
        <f>IF(AND(Z887,AA887,AB887,AE887,IF(C887=Auswahlhilfe!$L$17,TRUE,FALSE)),D887,FALSE)</f>
        <v>0</v>
      </c>
      <c r="AI887" t="s">
        <v>4817</v>
      </c>
      <c r="AJ887" s="90" t="str">
        <f t="shared" si="41"/>
        <v>mailto:info@oxni.ch?subject=Anfrage TBR-060-010-S1-P2</v>
      </c>
    </row>
    <row r="888" spans="2:36" x14ac:dyDescent="0.2">
      <c r="B888" s="78" t="str">
        <f t="shared" si="39"/>
        <v/>
      </c>
      <c r="C888" s="19" t="s">
        <v>103</v>
      </c>
      <c r="D888" s="19" t="s">
        <v>1189</v>
      </c>
      <c r="E888" s="19">
        <v>60</v>
      </c>
      <c r="F888" s="19" t="s">
        <v>58</v>
      </c>
      <c r="G888" s="19">
        <v>10</v>
      </c>
      <c r="H888" s="19">
        <v>6</v>
      </c>
      <c r="I888" s="19">
        <v>7</v>
      </c>
      <c r="J888" s="19">
        <v>95</v>
      </c>
      <c r="K888" s="19">
        <v>42</v>
      </c>
      <c r="L888" s="19">
        <v>126</v>
      </c>
      <c r="M888" s="19" t="s">
        <v>68</v>
      </c>
      <c r="N888" s="19">
        <v>5000</v>
      </c>
      <c r="O888" s="19">
        <v>10000</v>
      </c>
      <c r="P888" s="19">
        <v>1530</v>
      </c>
      <c r="Q888" s="19" t="s">
        <v>57</v>
      </c>
      <c r="R888" s="19">
        <v>765</v>
      </c>
      <c r="S888" s="19">
        <v>20000</v>
      </c>
      <c r="T888" s="19">
        <v>7.0000000000000007E-2</v>
      </c>
      <c r="U888" s="19">
        <v>2</v>
      </c>
      <c r="V888" s="19">
        <v>0.24</v>
      </c>
      <c r="W888" s="19">
        <v>63</v>
      </c>
      <c r="X888" s="93">
        <v>756</v>
      </c>
      <c r="Y888">
        <f t="shared" si="40"/>
        <v>500</v>
      </c>
      <c r="Z888" t="b">
        <f>IF(N888/G888&gt;=Auswahlhilfe!$C$8,TRUE,FALSE)</f>
        <v>1</v>
      </c>
      <c r="AA888" t="b">
        <f>IF(K888&gt;Auswahlhilfe!$C$7,TRUE,FALSE)</f>
        <v>1</v>
      </c>
      <c r="AB888" t="b">
        <f>IF(Auswahlhilfe!$C$17=F888,TRUE,FALSE)</f>
        <v>1</v>
      </c>
      <c r="AC888" t="b">
        <f>IFERROR(IF(FIND("P2",PGOptionList!D888)&gt;0,TRUE),FALSE)</f>
        <v>1</v>
      </c>
      <c r="AD888" t="b">
        <f>IFERROR(IF(FIND("P1",PGOptionList!D888)&gt;0,TRUE),FALSE)</f>
        <v>0</v>
      </c>
      <c r="AE888" t="b">
        <f>IFERROR(IF(FIND("P0",PGOptionList!D888)&gt;0,TRUE),FALSE)</f>
        <v>0</v>
      </c>
      <c r="AF888" t="b">
        <f>IF(AND(Z888,AA888,AB888,AC888,IF(C888=Auswahlhilfe!$L$7,TRUE,FALSE)),D888,FALSE)</f>
        <v>0</v>
      </c>
      <c r="AG888" t="b">
        <f>IF(AND(Z888,AA888,AB888,AD888,IF(C888=Auswahlhilfe!$L$17,TRUE,FALSE)),D888,FALSE)</f>
        <v>0</v>
      </c>
      <c r="AH888" t="b">
        <f>IF(AND(Z888,AA888,AB888,AE888,IF(C888=Auswahlhilfe!$L$17,TRUE,FALSE)),D888,FALSE)</f>
        <v>0</v>
      </c>
      <c r="AI888" t="s">
        <v>4818</v>
      </c>
      <c r="AJ888" s="90" t="str">
        <f t="shared" si="41"/>
        <v>https://shop.oxni.ch/de/shop/motoren/planetengetriebe/tbr-060-010-s2-p2</v>
      </c>
    </row>
    <row r="889" spans="2:36" x14ac:dyDescent="0.2">
      <c r="B889" s="78" t="str">
        <f t="shared" si="39"/>
        <v/>
      </c>
      <c r="C889" s="19" t="s">
        <v>103</v>
      </c>
      <c r="D889" s="19" t="s">
        <v>1190</v>
      </c>
      <c r="E889" s="19">
        <v>60</v>
      </c>
      <c r="F889" s="19" t="s">
        <v>55</v>
      </c>
      <c r="G889" s="19">
        <v>8</v>
      </c>
      <c r="H889" s="19">
        <v>4</v>
      </c>
      <c r="I889" s="19">
        <v>7</v>
      </c>
      <c r="J889" s="19">
        <v>95</v>
      </c>
      <c r="K889" s="19">
        <v>45</v>
      </c>
      <c r="L889" s="19">
        <v>135</v>
      </c>
      <c r="M889" s="19" t="s">
        <v>67</v>
      </c>
      <c r="N889" s="19">
        <v>5000</v>
      </c>
      <c r="O889" s="19">
        <v>10000</v>
      </c>
      <c r="P889" s="19">
        <v>1530</v>
      </c>
      <c r="Q889" s="19" t="s">
        <v>57</v>
      </c>
      <c r="R889" s="19">
        <v>765</v>
      </c>
      <c r="S889" s="19">
        <v>20000</v>
      </c>
      <c r="T889" s="19">
        <v>0.35</v>
      </c>
      <c r="U889" s="19">
        <v>2</v>
      </c>
      <c r="V889" s="19">
        <v>0.24</v>
      </c>
      <c r="W889" s="19">
        <v>63</v>
      </c>
      <c r="X889" s="93">
        <v>832</v>
      </c>
      <c r="Y889">
        <f t="shared" si="40"/>
        <v>625</v>
      </c>
      <c r="Z889" t="b">
        <f>IF(N889/G889&gt;=Auswahlhilfe!$C$8,TRUE,FALSE)</f>
        <v>1</v>
      </c>
      <c r="AA889" t="b">
        <f>IF(K889&gt;Auswahlhilfe!$C$7,TRUE,FALSE)</f>
        <v>1</v>
      </c>
      <c r="AB889" t="b">
        <f>IF(Auswahlhilfe!$C$17=F889,TRUE,FALSE)</f>
        <v>0</v>
      </c>
      <c r="AC889" t="b">
        <f>IFERROR(IF(FIND("P2",PGOptionList!D889)&gt;0,TRUE),FALSE)</f>
        <v>0</v>
      </c>
      <c r="AD889" t="b">
        <f>IFERROR(IF(FIND("P1",PGOptionList!D889)&gt;0,TRUE),FALSE)</f>
        <v>1</v>
      </c>
      <c r="AE889" t="b">
        <f>IFERROR(IF(FIND("P0",PGOptionList!D889)&gt;0,TRUE),FALSE)</f>
        <v>0</v>
      </c>
      <c r="AF889" t="b">
        <f>IF(AND(Z889,AA889,AB889,AC889,IF(C889=Auswahlhilfe!$L$7,TRUE,FALSE)),D889,FALSE)</f>
        <v>0</v>
      </c>
      <c r="AG889" t="b">
        <f>IF(AND(Z889,AA889,AB889,AD889,IF(C889=Auswahlhilfe!$L$17,TRUE,FALSE)),D889,FALSE)</f>
        <v>0</v>
      </c>
      <c r="AH889" t="b">
        <f>IF(AND(Z889,AA889,AB889,AE889,IF(C889=Auswahlhilfe!$L$17,TRUE,FALSE)),D889,FALSE)</f>
        <v>0</v>
      </c>
      <c r="AI889" t="s">
        <v>4817</v>
      </c>
      <c r="AJ889" s="90" t="str">
        <f t="shared" si="41"/>
        <v>mailto:info@oxni.ch?subject=Anfrage TBR-060-008-S1-P1</v>
      </c>
    </row>
    <row r="890" spans="2:36" x14ac:dyDescent="0.2">
      <c r="B890" s="78" t="str">
        <f t="shared" si="39"/>
        <v/>
      </c>
      <c r="C890" s="19" t="s">
        <v>103</v>
      </c>
      <c r="D890" s="19" t="s">
        <v>1191</v>
      </c>
      <c r="E890" s="19">
        <v>60</v>
      </c>
      <c r="F890" s="19" t="s">
        <v>58</v>
      </c>
      <c r="G890" s="19">
        <v>8</v>
      </c>
      <c r="H890" s="19">
        <v>4</v>
      </c>
      <c r="I890" s="19">
        <v>7</v>
      </c>
      <c r="J890" s="19">
        <v>95</v>
      </c>
      <c r="K890" s="19">
        <v>45</v>
      </c>
      <c r="L890" s="19">
        <v>135</v>
      </c>
      <c r="M890" s="19" t="s">
        <v>67</v>
      </c>
      <c r="N890" s="19">
        <v>5000</v>
      </c>
      <c r="O890" s="19">
        <v>10000</v>
      </c>
      <c r="P890" s="19">
        <v>1530</v>
      </c>
      <c r="Q890" s="19" t="s">
        <v>57</v>
      </c>
      <c r="R890" s="19">
        <v>765</v>
      </c>
      <c r="S890" s="19">
        <v>20000</v>
      </c>
      <c r="T890" s="19">
        <v>0.35</v>
      </c>
      <c r="U890" s="19">
        <v>2</v>
      </c>
      <c r="V890" s="19">
        <v>0.24</v>
      </c>
      <c r="W890" s="19">
        <v>63</v>
      </c>
      <c r="X890" s="93">
        <v>832</v>
      </c>
      <c r="Y890">
        <f t="shared" si="40"/>
        <v>625</v>
      </c>
      <c r="Z890" t="b">
        <f>IF(N890/G890&gt;=Auswahlhilfe!$C$8,TRUE,FALSE)</f>
        <v>1</v>
      </c>
      <c r="AA890" t="b">
        <f>IF(K890&gt;Auswahlhilfe!$C$7,TRUE,FALSE)</f>
        <v>1</v>
      </c>
      <c r="AB890" t="b">
        <f>IF(Auswahlhilfe!$C$17=F890,TRUE,FALSE)</f>
        <v>1</v>
      </c>
      <c r="AC890" t="b">
        <f>IFERROR(IF(FIND("P2",PGOptionList!D890)&gt;0,TRUE),FALSE)</f>
        <v>0</v>
      </c>
      <c r="AD890" t="b">
        <f>IFERROR(IF(FIND("P1",PGOptionList!D890)&gt;0,TRUE),FALSE)</f>
        <v>1</v>
      </c>
      <c r="AE890" t="b">
        <f>IFERROR(IF(FIND("P0",PGOptionList!D890)&gt;0,TRUE),FALSE)</f>
        <v>0</v>
      </c>
      <c r="AF890" t="b">
        <f>IF(AND(Z890,AA890,AB890,AC890,IF(C890=Auswahlhilfe!$L$7,TRUE,FALSE)),D890,FALSE)</f>
        <v>0</v>
      </c>
      <c r="AG890" t="b">
        <f>IF(AND(Z890,AA890,AB890,AD890,IF(C890=Auswahlhilfe!$L$17,TRUE,FALSE)),D890,FALSE)</f>
        <v>0</v>
      </c>
      <c r="AH890" t="b">
        <f>IF(AND(Z890,AA890,AB890,AE890,IF(C890=Auswahlhilfe!$L$17,TRUE,FALSE)),D890,FALSE)</f>
        <v>0</v>
      </c>
      <c r="AI890" t="s">
        <v>4818</v>
      </c>
      <c r="AJ890" s="90" t="str">
        <f t="shared" si="41"/>
        <v>https://shop.oxni.ch/de/shop/motoren/planetengetriebe/tbr-060-008-s2-p1</v>
      </c>
    </row>
    <row r="891" spans="2:36" x14ac:dyDescent="0.2">
      <c r="B891" s="78" t="str">
        <f t="shared" si="39"/>
        <v/>
      </c>
      <c r="C891" s="19" t="s">
        <v>103</v>
      </c>
      <c r="D891" s="19" t="s">
        <v>1192</v>
      </c>
      <c r="E891" s="19">
        <v>60</v>
      </c>
      <c r="F891" s="19" t="s">
        <v>55</v>
      </c>
      <c r="G891" s="19">
        <v>8</v>
      </c>
      <c r="H891" s="19">
        <v>6</v>
      </c>
      <c r="I891" s="19">
        <v>7</v>
      </c>
      <c r="J891" s="19">
        <v>95</v>
      </c>
      <c r="K891" s="19">
        <v>45</v>
      </c>
      <c r="L891" s="19">
        <v>135</v>
      </c>
      <c r="M891" s="19" t="s">
        <v>67</v>
      </c>
      <c r="N891" s="19">
        <v>5000</v>
      </c>
      <c r="O891" s="19">
        <v>10000</v>
      </c>
      <c r="P891" s="19">
        <v>1530</v>
      </c>
      <c r="Q891" s="19" t="s">
        <v>57</v>
      </c>
      <c r="R891" s="19">
        <v>765</v>
      </c>
      <c r="S891" s="19">
        <v>20000</v>
      </c>
      <c r="T891" s="19">
        <v>0.35</v>
      </c>
      <c r="U891" s="19">
        <v>2</v>
      </c>
      <c r="V891" s="19">
        <v>0.24</v>
      </c>
      <c r="W891" s="19">
        <v>63</v>
      </c>
      <c r="X891" s="93">
        <v>756</v>
      </c>
      <c r="Y891">
        <f t="shared" si="40"/>
        <v>625</v>
      </c>
      <c r="Z891" t="b">
        <f>IF(N891/G891&gt;=Auswahlhilfe!$C$8,TRUE,FALSE)</f>
        <v>1</v>
      </c>
      <c r="AA891" t="b">
        <f>IF(K891&gt;Auswahlhilfe!$C$7,TRUE,FALSE)</f>
        <v>1</v>
      </c>
      <c r="AB891" t="b">
        <f>IF(Auswahlhilfe!$C$17=F891,TRUE,FALSE)</f>
        <v>0</v>
      </c>
      <c r="AC891" t="b">
        <f>IFERROR(IF(FIND("P2",PGOptionList!D891)&gt;0,TRUE),FALSE)</f>
        <v>1</v>
      </c>
      <c r="AD891" t="b">
        <f>IFERROR(IF(FIND("P1",PGOptionList!D891)&gt;0,TRUE),FALSE)</f>
        <v>0</v>
      </c>
      <c r="AE891" t="b">
        <f>IFERROR(IF(FIND("P0",PGOptionList!D891)&gt;0,TRUE),FALSE)</f>
        <v>0</v>
      </c>
      <c r="AF891" t="b">
        <f>IF(AND(Z891,AA891,AB891,AC891,IF(C891=Auswahlhilfe!$L$7,TRUE,FALSE)),D891,FALSE)</f>
        <v>0</v>
      </c>
      <c r="AG891" t="b">
        <f>IF(AND(Z891,AA891,AB891,AD891,IF(C891=Auswahlhilfe!$L$17,TRUE,FALSE)),D891,FALSE)</f>
        <v>0</v>
      </c>
      <c r="AH891" t="b">
        <f>IF(AND(Z891,AA891,AB891,AE891,IF(C891=Auswahlhilfe!$L$17,TRUE,FALSE)),D891,FALSE)</f>
        <v>0</v>
      </c>
      <c r="AI891" t="s">
        <v>4817</v>
      </c>
      <c r="AJ891" s="90" t="str">
        <f t="shared" si="41"/>
        <v>mailto:info@oxni.ch?subject=Anfrage TBR-060-008-S1-P2</v>
      </c>
    </row>
    <row r="892" spans="2:36" x14ac:dyDescent="0.2">
      <c r="B892" s="78" t="str">
        <f t="shared" si="39"/>
        <v/>
      </c>
      <c r="C892" s="19" t="s">
        <v>103</v>
      </c>
      <c r="D892" s="19" t="s">
        <v>1193</v>
      </c>
      <c r="E892" s="19">
        <v>60</v>
      </c>
      <c r="F892" s="19" t="s">
        <v>58</v>
      </c>
      <c r="G892" s="19">
        <v>8</v>
      </c>
      <c r="H892" s="19">
        <v>6</v>
      </c>
      <c r="I892" s="19">
        <v>7</v>
      </c>
      <c r="J892" s="19">
        <v>95</v>
      </c>
      <c r="K892" s="19">
        <v>45</v>
      </c>
      <c r="L892" s="19">
        <v>135</v>
      </c>
      <c r="M892" s="19" t="s">
        <v>67</v>
      </c>
      <c r="N892" s="19">
        <v>5000</v>
      </c>
      <c r="O892" s="19">
        <v>10000</v>
      </c>
      <c r="P892" s="19">
        <v>1530</v>
      </c>
      <c r="Q892" s="19" t="s">
        <v>57</v>
      </c>
      <c r="R892" s="19">
        <v>765</v>
      </c>
      <c r="S892" s="19">
        <v>20000</v>
      </c>
      <c r="T892" s="19">
        <v>0.35</v>
      </c>
      <c r="U892" s="19">
        <v>2</v>
      </c>
      <c r="V892" s="19">
        <v>0.24</v>
      </c>
      <c r="W892" s="19">
        <v>63</v>
      </c>
      <c r="X892" s="93">
        <v>756</v>
      </c>
      <c r="Y892">
        <f t="shared" si="40"/>
        <v>625</v>
      </c>
      <c r="Z892" t="b">
        <f>IF(N892/G892&gt;=Auswahlhilfe!$C$8,TRUE,FALSE)</f>
        <v>1</v>
      </c>
      <c r="AA892" t="b">
        <f>IF(K892&gt;Auswahlhilfe!$C$7,TRUE,FALSE)</f>
        <v>1</v>
      </c>
      <c r="AB892" t="b">
        <f>IF(Auswahlhilfe!$C$17=F892,TRUE,FALSE)</f>
        <v>1</v>
      </c>
      <c r="AC892" t="b">
        <f>IFERROR(IF(FIND("P2",PGOptionList!D892)&gt;0,TRUE),FALSE)</f>
        <v>1</v>
      </c>
      <c r="AD892" t="b">
        <f>IFERROR(IF(FIND("P1",PGOptionList!D892)&gt;0,TRUE),FALSE)</f>
        <v>0</v>
      </c>
      <c r="AE892" t="b">
        <f>IFERROR(IF(FIND("P0",PGOptionList!D892)&gt;0,TRUE),FALSE)</f>
        <v>0</v>
      </c>
      <c r="AF892" t="b">
        <f>IF(AND(Z892,AA892,AB892,AC892,IF(C892=Auswahlhilfe!$L$7,TRUE,FALSE)),D892,FALSE)</f>
        <v>0</v>
      </c>
      <c r="AG892" t="b">
        <f>IF(AND(Z892,AA892,AB892,AD892,IF(C892=Auswahlhilfe!$L$17,TRUE,FALSE)),D892,FALSE)</f>
        <v>0</v>
      </c>
      <c r="AH892" t="b">
        <f>IF(AND(Z892,AA892,AB892,AE892,IF(C892=Auswahlhilfe!$L$17,TRUE,FALSE)),D892,FALSE)</f>
        <v>0</v>
      </c>
      <c r="AI892" t="s">
        <v>4818</v>
      </c>
      <c r="AJ892" s="90" t="str">
        <f t="shared" si="41"/>
        <v>https://shop.oxni.ch/de/shop/motoren/planetengetriebe/tbr-060-008-s2-p2</v>
      </c>
    </row>
    <row r="893" spans="2:36" x14ac:dyDescent="0.2">
      <c r="B893" s="78" t="str">
        <f t="shared" si="39"/>
        <v/>
      </c>
      <c r="C893" s="19" t="s">
        <v>103</v>
      </c>
      <c r="D893" s="19" t="s">
        <v>1194</v>
      </c>
      <c r="E893" s="19">
        <v>60</v>
      </c>
      <c r="F893" s="19" t="s">
        <v>55</v>
      </c>
      <c r="G893" s="19">
        <v>7</v>
      </c>
      <c r="H893" s="19">
        <v>4</v>
      </c>
      <c r="I893" s="19">
        <v>7</v>
      </c>
      <c r="J893" s="19">
        <v>95</v>
      </c>
      <c r="K893" s="19">
        <v>50</v>
      </c>
      <c r="L893" s="19">
        <v>150</v>
      </c>
      <c r="M893" s="19" t="s">
        <v>64</v>
      </c>
      <c r="N893" s="19">
        <v>5000</v>
      </c>
      <c r="O893" s="19">
        <v>10000</v>
      </c>
      <c r="P893" s="19">
        <v>1530</v>
      </c>
      <c r="Q893" s="19" t="s">
        <v>57</v>
      </c>
      <c r="R893" s="19">
        <v>765</v>
      </c>
      <c r="S893" s="19">
        <v>20000</v>
      </c>
      <c r="T893" s="19">
        <v>0.35</v>
      </c>
      <c r="U893" s="19">
        <v>2</v>
      </c>
      <c r="V893" s="19">
        <v>0.24</v>
      </c>
      <c r="W893" s="19">
        <v>63</v>
      </c>
      <c r="X893" s="93">
        <v>832</v>
      </c>
      <c r="Y893">
        <f t="shared" si="40"/>
        <v>714.28571428571433</v>
      </c>
      <c r="Z893" t="b">
        <f>IF(N893/G893&gt;=Auswahlhilfe!$C$8,TRUE,FALSE)</f>
        <v>1</v>
      </c>
      <c r="AA893" t="b">
        <f>IF(K893&gt;Auswahlhilfe!$C$7,TRUE,FALSE)</f>
        <v>1</v>
      </c>
      <c r="AB893" t="b">
        <f>IF(Auswahlhilfe!$C$17=F893,TRUE,FALSE)</f>
        <v>0</v>
      </c>
      <c r="AC893" t="b">
        <f>IFERROR(IF(FIND("P2",PGOptionList!D893)&gt;0,TRUE),FALSE)</f>
        <v>0</v>
      </c>
      <c r="AD893" t="b">
        <f>IFERROR(IF(FIND("P1",PGOptionList!D893)&gt;0,TRUE),FALSE)</f>
        <v>1</v>
      </c>
      <c r="AE893" t="b">
        <f>IFERROR(IF(FIND("P0",PGOptionList!D893)&gt;0,TRUE),FALSE)</f>
        <v>0</v>
      </c>
      <c r="AF893" t="b">
        <f>IF(AND(Z893,AA893,AB893,AC893,IF(C893=Auswahlhilfe!$L$7,TRUE,FALSE)),D893,FALSE)</f>
        <v>0</v>
      </c>
      <c r="AG893" t="b">
        <f>IF(AND(Z893,AA893,AB893,AD893,IF(C893=Auswahlhilfe!$L$17,TRUE,FALSE)),D893,FALSE)</f>
        <v>0</v>
      </c>
      <c r="AH893" t="b">
        <f>IF(AND(Z893,AA893,AB893,AE893,IF(C893=Auswahlhilfe!$L$17,TRUE,FALSE)),D893,FALSE)</f>
        <v>0</v>
      </c>
      <c r="AI893" t="s">
        <v>4817</v>
      </c>
      <c r="AJ893" s="90" t="str">
        <f t="shared" si="41"/>
        <v>mailto:info@oxni.ch?subject=Anfrage TBR-060-007-S1-P1</v>
      </c>
    </row>
    <row r="894" spans="2:36" x14ac:dyDescent="0.2">
      <c r="B894" s="78" t="str">
        <f t="shared" si="39"/>
        <v/>
      </c>
      <c r="C894" s="19" t="s">
        <v>103</v>
      </c>
      <c r="D894" s="19" t="s">
        <v>1195</v>
      </c>
      <c r="E894" s="19">
        <v>60</v>
      </c>
      <c r="F894" s="19" t="s">
        <v>58</v>
      </c>
      <c r="G894" s="19">
        <v>7</v>
      </c>
      <c r="H894" s="19">
        <v>4</v>
      </c>
      <c r="I894" s="19">
        <v>7</v>
      </c>
      <c r="J894" s="19">
        <v>95</v>
      </c>
      <c r="K894" s="19">
        <v>50</v>
      </c>
      <c r="L894" s="19">
        <v>150</v>
      </c>
      <c r="M894" s="19" t="s">
        <v>64</v>
      </c>
      <c r="N894" s="19">
        <v>5000</v>
      </c>
      <c r="O894" s="19">
        <v>10000</v>
      </c>
      <c r="P894" s="19">
        <v>1530</v>
      </c>
      <c r="Q894" s="19" t="s">
        <v>57</v>
      </c>
      <c r="R894" s="19">
        <v>765</v>
      </c>
      <c r="S894" s="19">
        <v>20000</v>
      </c>
      <c r="T894" s="19">
        <v>0.35</v>
      </c>
      <c r="U894" s="19">
        <v>2</v>
      </c>
      <c r="V894" s="19">
        <v>0.24</v>
      </c>
      <c r="W894" s="19">
        <v>63</v>
      </c>
      <c r="X894" s="93">
        <v>832</v>
      </c>
      <c r="Y894">
        <f t="shared" si="40"/>
        <v>714.28571428571433</v>
      </c>
      <c r="Z894" t="b">
        <f>IF(N894/G894&gt;=Auswahlhilfe!$C$8,TRUE,FALSE)</f>
        <v>1</v>
      </c>
      <c r="AA894" t="b">
        <f>IF(K894&gt;Auswahlhilfe!$C$7,TRUE,FALSE)</f>
        <v>1</v>
      </c>
      <c r="AB894" t="b">
        <f>IF(Auswahlhilfe!$C$17=F894,TRUE,FALSE)</f>
        <v>1</v>
      </c>
      <c r="AC894" t="b">
        <f>IFERROR(IF(FIND("P2",PGOptionList!D894)&gt;0,TRUE),FALSE)</f>
        <v>0</v>
      </c>
      <c r="AD894" t="b">
        <f>IFERROR(IF(FIND("P1",PGOptionList!D894)&gt;0,TRUE),FALSE)</f>
        <v>1</v>
      </c>
      <c r="AE894" t="b">
        <f>IFERROR(IF(FIND("P0",PGOptionList!D894)&gt;0,TRUE),FALSE)</f>
        <v>0</v>
      </c>
      <c r="AF894" t="b">
        <f>IF(AND(Z894,AA894,AB894,AC894,IF(C894=Auswahlhilfe!$L$7,TRUE,FALSE)),D894,FALSE)</f>
        <v>0</v>
      </c>
      <c r="AG894" t="b">
        <f>IF(AND(Z894,AA894,AB894,AD894,IF(C894=Auswahlhilfe!$L$17,TRUE,FALSE)),D894,FALSE)</f>
        <v>0</v>
      </c>
      <c r="AH894" t="b">
        <f>IF(AND(Z894,AA894,AB894,AE894,IF(C894=Auswahlhilfe!$L$17,TRUE,FALSE)),D894,FALSE)</f>
        <v>0</v>
      </c>
      <c r="AI894" t="s">
        <v>4818</v>
      </c>
      <c r="AJ894" s="90" t="str">
        <f t="shared" si="41"/>
        <v>https://shop.oxni.ch/de/shop/motoren/planetengetriebe/tbr-060-007-s2-p1</v>
      </c>
    </row>
    <row r="895" spans="2:36" x14ac:dyDescent="0.2">
      <c r="B895" s="78" t="str">
        <f t="shared" si="39"/>
        <v/>
      </c>
      <c r="C895" s="19" t="s">
        <v>103</v>
      </c>
      <c r="D895" s="19" t="s">
        <v>1196</v>
      </c>
      <c r="E895" s="19">
        <v>60</v>
      </c>
      <c r="F895" s="19" t="s">
        <v>55</v>
      </c>
      <c r="G895" s="19">
        <v>7</v>
      </c>
      <c r="H895" s="19">
        <v>6</v>
      </c>
      <c r="I895" s="19">
        <v>7</v>
      </c>
      <c r="J895" s="19">
        <v>95</v>
      </c>
      <c r="K895" s="19">
        <v>50</v>
      </c>
      <c r="L895" s="19">
        <v>150</v>
      </c>
      <c r="M895" s="19" t="s">
        <v>64</v>
      </c>
      <c r="N895" s="19">
        <v>5000</v>
      </c>
      <c r="O895" s="19">
        <v>10000</v>
      </c>
      <c r="P895" s="19">
        <v>1530</v>
      </c>
      <c r="Q895" s="19" t="s">
        <v>57</v>
      </c>
      <c r="R895" s="19">
        <v>765</v>
      </c>
      <c r="S895" s="19">
        <v>20000</v>
      </c>
      <c r="T895" s="19">
        <v>0.35</v>
      </c>
      <c r="U895" s="19">
        <v>2</v>
      </c>
      <c r="V895" s="19">
        <v>0.24</v>
      </c>
      <c r="W895" s="19">
        <v>63</v>
      </c>
      <c r="X895" s="93">
        <v>756</v>
      </c>
      <c r="Y895">
        <f t="shared" si="40"/>
        <v>714.28571428571433</v>
      </c>
      <c r="Z895" t="b">
        <f>IF(N895/G895&gt;=Auswahlhilfe!$C$8,TRUE,FALSE)</f>
        <v>1</v>
      </c>
      <c r="AA895" t="b">
        <f>IF(K895&gt;Auswahlhilfe!$C$7,TRUE,FALSE)</f>
        <v>1</v>
      </c>
      <c r="AB895" t="b">
        <f>IF(Auswahlhilfe!$C$17=F895,TRUE,FALSE)</f>
        <v>0</v>
      </c>
      <c r="AC895" t="b">
        <f>IFERROR(IF(FIND("P2",PGOptionList!D895)&gt;0,TRUE),FALSE)</f>
        <v>1</v>
      </c>
      <c r="AD895" t="b">
        <f>IFERROR(IF(FIND("P1",PGOptionList!D895)&gt;0,TRUE),FALSE)</f>
        <v>0</v>
      </c>
      <c r="AE895" t="b">
        <f>IFERROR(IF(FIND("P0",PGOptionList!D895)&gt;0,TRUE),FALSE)</f>
        <v>0</v>
      </c>
      <c r="AF895" t="b">
        <f>IF(AND(Z895,AA895,AB895,AC895,IF(C895=Auswahlhilfe!$L$7,TRUE,FALSE)),D895,FALSE)</f>
        <v>0</v>
      </c>
      <c r="AG895" t="b">
        <f>IF(AND(Z895,AA895,AB895,AD895,IF(C895=Auswahlhilfe!$L$17,TRUE,FALSE)),D895,FALSE)</f>
        <v>0</v>
      </c>
      <c r="AH895" t="b">
        <f>IF(AND(Z895,AA895,AB895,AE895,IF(C895=Auswahlhilfe!$L$17,TRUE,FALSE)),D895,FALSE)</f>
        <v>0</v>
      </c>
      <c r="AI895" t="s">
        <v>4817</v>
      </c>
      <c r="AJ895" s="90" t="str">
        <f t="shared" si="41"/>
        <v>mailto:info@oxni.ch?subject=Anfrage TBR-060-007-S1-P2</v>
      </c>
    </row>
    <row r="896" spans="2:36" x14ac:dyDescent="0.2">
      <c r="B896" s="78" t="str">
        <f t="shared" si="39"/>
        <v/>
      </c>
      <c r="C896" s="19" t="s">
        <v>103</v>
      </c>
      <c r="D896" s="19" t="s">
        <v>1197</v>
      </c>
      <c r="E896" s="19">
        <v>60</v>
      </c>
      <c r="F896" s="19" t="s">
        <v>58</v>
      </c>
      <c r="G896" s="19">
        <v>7</v>
      </c>
      <c r="H896" s="19">
        <v>6</v>
      </c>
      <c r="I896" s="19">
        <v>7</v>
      </c>
      <c r="J896" s="19">
        <v>95</v>
      </c>
      <c r="K896" s="19">
        <v>50</v>
      </c>
      <c r="L896" s="19">
        <v>150</v>
      </c>
      <c r="M896" s="19" t="s">
        <v>64</v>
      </c>
      <c r="N896" s="19">
        <v>5000</v>
      </c>
      <c r="O896" s="19">
        <v>10000</v>
      </c>
      <c r="P896" s="19">
        <v>1530</v>
      </c>
      <c r="Q896" s="19" t="s">
        <v>57</v>
      </c>
      <c r="R896" s="19">
        <v>765</v>
      </c>
      <c r="S896" s="19">
        <v>20000</v>
      </c>
      <c r="T896" s="19">
        <v>0.35</v>
      </c>
      <c r="U896" s="19">
        <v>2</v>
      </c>
      <c r="V896" s="19">
        <v>0.24</v>
      </c>
      <c r="W896" s="19">
        <v>63</v>
      </c>
      <c r="X896" s="93">
        <v>756</v>
      </c>
      <c r="Y896">
        <f t="shared" si="40"/>
        <v>714.28571428571433</v>
      </c>
      <c r="Z896" t="b">
        <f>IF(N896/G896&gt;=Auswahlhilfe!$C$8,TRUE,FALSE)</f>
        <v>1</v>
      </c>
      <c r="AA896" t="b">
        <f>IF(K896&gt;Auswahlhilfe!$C$7,TRUE,FALSE)</f>
        <v>1</v>
      </c>
      <c r="AB896" t="b">
        <f>IF(Auswahlhilfe!$C$17=F896,TRUE,FALSE)</f>
        <v>1</v>
      </c>
      <c r="AC896" t="b">
        <f>IFERROR(IF(FIND("P2",PGOptionList!D896)&gt;0,TRUE),FALSE)</f>
        <v>1</v>
      </c>
      <c r="AD896" t="b">
        <f>IFERROR(IF(FIND("P1",PGOptionList!D896)&gt;0,TRUE),FALSE)</f>
        <v>0</v>
      </c>
      <c r="AE896" t="b">
        <f>IFERROR(IF(FIND("P0",PGOptionList!D896)&gt;0,TRUE),FALSE)</f>
        <v>0</v>
      </c>
      <c r="AF896" t="b">
        <f>IF(AND(Z896,AA896,AB896,AC896,IF(C896=Auswahlhilfe!$L$7,TRUE,FALSE)),D896,FALSE)</f>
        <v>0</v>
      </c>
      <c r="AG896" t="b">
        <f>IF(AND(Z896,AA896,AB896,AD896,IF(C896=Auswahlhilfe!$L$17,TRUE,FALSE)),D896,FALSE)</f>
        <v>0</v>
      </c>
      <c r="AH896" t="b">
        <f>IF(AND(Z896,AA896,AB896,AE896,IF(C896=Auswahlhilfe!$L$17,TRUE,FALSE)),D896,FALSE)</f>
        <v>0</v>
      </c>
      <c r="AI896" t="s">
        <v>4818</v>
      </c>
      <c r="AJ896" s="90" t="str">
        <f t="shared" si="41"/>
        <v>https://shop.oxni.ch/de/shop/motoren/planetengetriebe/tbr-060-007-s2-p2</v>
      </c>
    </row>
    <row r="897" spans="2:36" x14ac:dyDescent="0.2">
      <c r="B897" s="78" t="str">
        <f t="shared" si="39"/>
        <v/>
      </c>
      <c r="C897" s="19" t="s">
        <v>103</v>
      </c>
      <c r="D897" s="19" t="s">
        <v>1198</v>
      </c>
      <c r="E897" s="19">
        <v>60</v>
      </c>
      <c r="F897" s="19" t="s">
        <v>55</v>
      </c>
      <c r="G897" s="19">
        <v>6</v>
      </c>
      <c r="H897" s="19">
        <v>4</v>
      </c>
      <c r="I897" s="19">
        <v>7</v>
      </c>
      <c r="J897" s="19">
        <v>95</v>
      </c>
      <c r="K897" s="19">
        <v>55</v>
      </c>
      <c r="L897" s="19">
        <v>165</v>
      </c>
      <c r="M897" s="19" t="s">
        <v>66</v>
      </c>
      <c r="N897" s="19">
        <v>5000</v>
      </c>
      <c r="O897" s="19">
        <v>10000</v>
      </c>
      <c r="P897" s="19">
        <v>1530</v>
      </c>
      <c r="Q897" s="19" t="s">
        <v>57</v>
      </c>
      <c r="R897" s="19">
        <v>765</v>
      </c>
      <c r="S897" s="19">
        <v>20000</v>
      </c>
      <c r="T897" s="19">
        <v>0.35</v>
      </c>
      <c r="U897" s="19">
        <v>2</v>
      </c>
      <c r="V897" s="19">
        <v>0.24</v>
      </c>
      <c r="W897" s="19">
        <v>63</v>
      </c>
      <c r="X897" s="93">
        <v>832</v>
      </c>
      <c r="Y897">
        <f t="shared" si="40"/>
        <v>833.33333333333337</v>
      </c>
      <c r="Z897" t="b">
        <f>IF(N897/G897&gt;=Auswahlhilfe!$C$8,TRUE,FALSE)</f>
        <v>1</v>
      </c>
      <c r="AA897" t="b">
        <f>IF(K897&gt;Auswahlhilfe!$C$7,TRUE,FALSE)</f>
        <v>1</v>
      </c>
      <c r="AB897" t="b">
        <f>IF(Auswahlhilfe!$C$17=F897,TRUE,FALSE)</f>
        <v>0</v>
      </c>
      <c r="AC897" t="b">
        <f>IFERROR(IF(FIND("P2",PGOptionList!D897)&gt;0,TRUE),FALSE)</f>
        <v>0</v>
      </c>
      <c r="AD897" t="b">
        <f>IFERROR(IF(FIND("P1",PGOptionList!D897)&gt;0,TRUE),FALSE)</f>
        <v>1</v>
      </c>
      <c r="AE897" t="b">
        <f>IFERROR(IF(FIND("P0",PGOptionList!D897)&gt;0,TRUE),FALSE)</f>
        <v>0</v>
      </c>
      <c r="AF897" t="b">
        <f>IF(AND(Z897,AA897,AB897,AC897,IF(C897=Auswahlhilfe!$L$7,TRUE,FALSE)),D897,FALSE)</f>
        <v>0</v>
      </c>
      <c r="AG897" t="b">
        <f>IF(AND(Z897,AA897,AB897,AD897,IF(C897=Auswahlhilfe!$L$17,TRUE,FALSE)),D897,FALSE)</f>
        <v>0</v>
      </c>
      <c r="AH897" t="b">
        <f>IF(AND(Z897,AA897,AB897,AE897,IF(C897=Auswahlhilfe!$L$17,TRUE,FALSE)),D897,FALSE)</f>
        <v>0</v>
      </c>
      <c r="AI897" t="s">
        <v>4817</v>
      </c>
      <c r="AJ897" s="90" t="str">
        <f t="shared" si="41"/>
        <v>mailto:info@oxni.ch?subject=Anfrage TBR-060-006-S1-P1</v>
      </c>
    </row>
    <row r="898" spans="2:36" x14ac:dyDescent="0.2">
      <c r="B898" s="78" t="str">
        <f t="shared" si="39"/>
        <v/>
      </c>
      <c r="C898" s="19" t="s">
        <v>103</v>
      </c>
      <c r="D898" s="19" t="s">
        <v>1199</v>
      </c>
      <c r="E898" s="19">
        <v>60</v>
      </c>
      <c r="F898" s="19" t="s">
        <v>58</v>
      </c>
      <c r="G898" s="19">
        <v>6</v>
      </c>
      <c r="H898" s="19">
        <v>4</v>
      </c>
      <c r="I898" s="19">
        <v>7</v>
      </c>
      <c r="J898" s="19">
        <v>95</v>
      </c>
      <c r="K898" s="19">
        <v>55</v>
      </c>
      <c r="L898" s="19">
        <v>165</v>
      </c>
      <c r="M898" s="19" t="s">
        <v>66</v>
      </c>
      <c r="N898" s="19">
        <v>5000</v>
      </c>
      <c r="O898" s="19">
        <v>10000</v>
      </c>
      <c r="P898" s="19">
        <v>1530</v>
      </c>
      <c r="Q898" s="19" t="s">
        <v>57</v>
      </c>
      <c r="R898" s="19">
        <v>765</v>
      </c>
      <c r="S898" s="19">
        <v>20000</v>
      </c>
      <c r="T898" s="19">
        <v>0.35</v>
      </c>
      <c r="U898" s="19">
        <v>2</v>
      </c>
      <c r="V898" s="19">
        <v>0.24</v>
      </c>
      <c r="W898" s="19">
        <v>63</v>
      </c>
      <c r="X898" s="93">
        <v>832</v>
      </c>
      <c r="Y898">
        <f t="shared" si="40"/>
        <v>833.33333333333337</v>
      </c>
      <c r="Z898" t="b">
        <f>IF(N898/G898&gt;=Auswahlhilfe!$C$8,TRUE,FALSE)</f>
        <v>1</v>
      </c>
      <c r="AA898" t="b">
        <f>IF(K898&gt;Auswahlhilfe!$C$7,TRUE,FALSE)</f>
        <v>1</v>
      </c>
      <c r="AB898" t="b">
        <f>IF(Auswahlhilfe!$C$17=F898,TRUE,FALSE)</f>
        <v>1</v>
      </c>
      <c r="AC898" t="b">
        <f>IFERROR(IF(FIND("P2",PGOptionList!D898)&gt;0,TRUE),FALSE)</f>
        <v>0</v>
      </c>
      <c r="AD898" t="b">
        <f>IFERROR(IF(FIND("P1",PGOptionList!D898)&gt;0,TRUE),FALSE)</f>
        <v>1</v>
      </c>
      <c r="AE898" t="b">
        <f>IFERROR(IF(FIND("P0",PGOptionList!D898)&gt;0,TRUE),FALSE)</f>
        <v>0</v>
      </c>
      <c r="AF898" t="b">
        <f>IF(AND(Z898,AA898,AB898,AC898,IF(C898=Auswahlhilfe!$L$7,TRUE,FALSE)),D898,FALSE)</f>
        <v>0</v>
      </c>
      <c r="AG898" t="b">
        <f>IF(AND(Z898,AA898,AB898,AD898,IF(C898=Auswahlhilfe!$L$17,TRUE,FALSE)),D898,FALSE)</f>
        <v>0</v>
      </c>
      <c r="AH898" t="b">
        <f>IF(AND(Z898,AA898,AB898,AE898,IF(C898=Auswahlhilfe!$L$17,TRUE,FALSE)),D898,FALSE)</f>
        <v>0</v>
      </c>
      <c r="AI898" t="s">
        <v>4818</v>
      </c>
      <c r="AJ898" s="90" t="str">
        <f t="shared" si="41"/>
        <v>https://shop.oxni.ch/de/shop/motoren/planetengetriebe/tbr-060-006-s2-p1</v>
      </c>
    </row>
    <row r="899" spans="2:36" x14ac:dyDescent="0.2">
      <c r="B899" s="78" t="str">
        <f t="shared" si="39"/>
        <v/>
      </c>
      <c r="C899" s="19" t="s">
        <v>103</v>
      </c>
      <c r="D899" s="19" t="s">
        <v>1200</v>
      </c>
      <c r="E899" s="19">
        <v>60</v>
      </c>
      <c r="F899" s="19" t="s">
        <v>55</v>
      </c>
      <c r="G899" s="19">
        <v>6</v>
      </c>
      <c r="H899" s="19">
        <v>6</v>
      </c>
      <c r="I899" s="19">
        <v>7</v>
      </c>
      <c r="J899" s="19">
        <v>95</v>
      </c>
      <c r="K899" s="19">
        <v>55</v>
      </c>
      <c r="L899" s="19">
        <v>165</v>
      </c>
      <c r="M899" s="19" t="s">
        <v>66</v>
      </c>
      <c r="N899" s="19">
        <v>5000</v>
      </c>
      <c r="O899" s="19">
        <v>10000</v>
      </c>
      <c r="P899" s="19">
        <v>1530</v>
      </c>
      <c r="Q899" s="19" t="s">
        <v>57</v>
      </c>
      <c r="R899" s="19">
        <v>765</v>
      </c>
      <c r="S899" s="19">
        <v>20000</v>
      </c>
      <c r="T899" s="19">
        <v>0.35</v>
      </c>
      <c r="U899" s="19">
        <v>2</v>
      </c>
      <c r="V899" s="19">
        <v>0.24</v>
      </c>
      <c r="W899" s="19">
        <v>63</v>
      </c>
      <c r="X899" s="93">
        <v>756</v>
      </c>
      <c r="Y899">
        <f t="shared" si="40"/>
        <v>833.33333333333337</v>
      </c>
      <c r="Z899" t="b">
        <f>IF(N899/G899&gt;=Auswahlhilfe!$C$8,TRUE,FALSE)</f>
        <v>1</v>
      </c>
      <c r="AA899" t="b">
        <f>IF(K899&gt;Auswahlhilfe!$C$7,TRUE,FALSE)</f>
        <v>1</v>
      </c>
      <c r="AB899" t="b">
        <f>IF(Auswahlhilfe!$C$17=F899,TRUE,FALSE)</f>
        <v>0</v>
      </c>
      <c r="AC899" t="b">
        <f>IFERROR(IF(FIND("P2",PGOptionList!D899)&gt;0,TRUE),FALSE)</f>
        <v>1</v>
      </c>
      <c r="AD899" t="b">
        <f>IFERROR(IF(FIND("P1",PGOptionList!D899)&gt;0,TRUE),FALSE)</f>
        <v>0</v>
      </c>
      <c r="AE899" t="b">
        <f>IFERROR(IF(FIND("P0",PGOptionList!D899)&gt;0,TRUE),FALSE)</f>
        <v>0</v>
      </c>
      <c r="AF899" t="b">
        <f>IF(AND(Z899,AA899,AB899,AC899,IF(C899=Auswahlhilfe!$L$7,TRUE,FALSE)),D899,FALSE)</f>
        <v>0</v>
      </c>
      <c r="AG899" t="b">
        <f>IF(AND(Z899,AA899,AB899,AD899,IF(C899=Auswahlhilfe!$L$17,TRUE,FALSE)),D899,FALSE)</f>
        <v>0</v>
      </c>
      <c r="AH899" t="b">
        <f>IF(AND(Z899,AA899,AB899,AE899,IF(C899=Auswahlhilfe!$L$17,TRUE,FALSE)),D899,FALSE)</f>
        <v>0</v>
      </c>
      <c r="AI899" t="s">
        <v>4817</v>
      </c>
      <c r="AJ899" s="90" t="str">
        <f t="shared" si="41"/>
        <v>mailto:info@oxni.ch?subject=Anfrage TBR-060-006-S1-P2</v>
      </c>
    </row>
    <row r="900" spans="2:36" x14ac:dyDescent="0.2">
      <c r="B900" s="78" t="str">
        <f t="shared" si="39"/>
        <v/>
      </c>
      <c r="C900" s="19" t="s">
        <v>103</v>
      </c>
      <c r="D900" s="19" t="s">
        <v>1201</v>
      </c>
      <c r="E900" s="19">
        <v>60</v>
      </c>
      <c r="F900" s="19" t="s">
        <v>58</v>
      </c>
      <c r="G900" s="19">
        <v>6</v>
      </c>
      <c r="H900" s="19">
        <v>6</v>
      </c>
      <c r="I900" s="19">
        <v>7</v>
      </c>
      <c r="J900" s="19">
        <v>95</v>
      </c>
      <c r="K900" s="19">
        <v>55</v>
      </c>
      <c r="L900" s="19">
        <v>165</v>
      </c>
      <c r="M900" s="19" t="s">
        <v>66</v>
      </c>
      <c r="N900" s="19">
        <v>5000</v>
      </c>
      <c r="O900" s="19">
        <v>10000</v>
      </c>
      <c r="P900" s="19">
        <v>1530</v>
      </c>
      <c r="Q900" s="19" t="s">
        <v>57</v>
      </c>
      <c r="R900" s="19">
        <v>765</v>
      </c>
      <c r="S900" s="19">
        <v>20000</v>
      </c>
      <c r="T900" s="19">
        <v>0.35</v>
      </c>
      <c r="U900" s="19">
        <v>2</v>
      </c>
      <c r="V900" s="19">
        <v>0.24</v>
      </c>
      <c r="W900" s="19">
        <v>63</v>
      </c>
      <c r="X900" s="93">
        <v>756</v>
      </c>
      <c r="Y900">
        <f t="shared" si="40"/>
        <v>833.33333333333337</v>
      </c>
      <c r="Z900" t="b">
        <f>IF(N900/G900&gt;=Auswahlhilfe!$C$8,TRUE,FALSE)</f>
        <v>1</v>
      </c>
      <c r="AA900" t="b">
        <f>IF(K900&gt;Auswahlhilfe!$C$7,TRUE,FALSE)</f>
        <v>1</v>
      </c>
      <c r="AB900" t="b">
        <f>IF(Auswahlhilfe!$C$17=F900,TRUE,FALSE)</f>
        <v>1</v>
      </c>
      <c r="AC900" t="b">
        <f>IFERROR(IF(FIND("P2",PGOptionList!D900)&gt;0,TRUE),FALSE)</f>
        <v>1</v>
      </c>
      <c r="AD900" t="b">
        <f>IFERROR(IF(FIND("P1",PGOptionList!D900)&gt;0,TRUE),FALSE)</f>
        <v>0</v>
      </c>
      <c r="AE900" t="b">
        <f>IFERROR(IF(FIND("P0",PGOptionList!D900)&gt;0,TRUE),FALSE)</f>
        <v>0</v>
      </c>
      <c r="AF900" t="b">
        <f>IF(AND(Z900,AA900,AB900,AC900,IF(C900=Auswahlhilfe!$L$7,TRUE,FALSE)),D900,FALSE)</f>
        <v>0</v>
      </c>
      <c r="AG900" t="b">
        <f>IF(AND(Z900,AA900,AB900,AD900,IF(C900=Auswahlhilfe!$L$17,TRUE,FALSE)),D900,FALSE)</f>
        <v>0</v>
      </c>
      <c r="AH900" t="b">
        <f>IF(AND(Z900,AA900,AB900,AE900,IF(C900=Auswahlhilfe!$L$17,TRUE,FALSE)),D900,FALSE)</f>
        <v>0</v>
      </c>
      <c r="AI900" t="s">
        <v>4818</v>
      </c>
      <c r="AJ900" s="90" t="str">
        <f t="shared" si="41"/>
        <v>https://shop.oxni.ch/de/shop/motoren/planetengetriebe/tbr-060-006-s2-p2</v>
      </c>
    </row>
    <row r="901" spans="2:36" x14ac:dyDescent="0.2">
      <c r="B901" s="78" t="str">
        <f t="shared" si="39"/>
        <v/>
      </c>
      <c r="C901" s="19" t="s">
        <v>103</v>
      </c>
      <c r="D901" s="19" t="s">
        <v>1202</v>
      </c>
      <c r="E901" s="19">
        <v>60</v>
      </c>
      <c r="F901" s="19" t="s">
        <v>55</v>
      </c>
      <c r="G901" s="19">
        <v>5</v>
      </c>
      <c r="H901" s="19">
        <v>4</v>
      </c>
      <c r="I901" s="19">
        <v>7</v>
      </c>
      <c r="J901" s="19">
        <v>95</v>
      </c>
      <c r="K901" s="19">
        <v>58</v>
      </c>
      <c r="L901" s="19">
        <v>174</v>
      </c>
      <c r="M901" s="19" t="s">
        <v>65</v>
      </c>
      <c r="N901" s="19">
        <v>5000</v>
      </c>
      <c r="O901" s="19">
        <v>10000</v>
      </c>
      <c r="P901" s="19">
        <v>1530</v>
      </c>
      <c r="Q901" s="19" t="s">
        <v>57</v>
      </c>
      <c r="R901" s="19">
        <v>765</v>
      </c>
      <c r="S901" s="19">
        <v>20000</v>
      </c>
      <c r="T901" s="19">
        <v>0.35</v>
      </c>
      <c r="U901" s="19">
        <v>2</v>
      </c>
      <c r="V901" s="19">
        <v>0.24</v>
      </c>
      <c r="W901" s="19">
        <v>63</v>
      </c>
      <c r="X901" s="93">
        <v>832</v>
      </c>
      <c r="Y901">
        <f t="shared" si="40"/>
        <v>1000</v>
      </c>
      <c r="Z901" t="b">
        <f>IF(N901/G901&gt;=Auswahlhilfe!$C$8,TRUE,FALSE)</f>
        <v>1</v>
      </c>
      <c r="AA901" t="b">
        <f>IF(K901&gt;Auswahlhilfe!$C$7,TRUE,FALSE)</f>
        <v>1</v>
      </c>
      <c r="AB901" t="b">
        <f>IF(Auswahlhilfe!$C$17=F901,TRUE,FALSE)</f>
        <v>0</v>
      </c>
      <c r="AC901" t="b">
        <f>IFERROR(IF(FIND("P2",PGOptionList!D901)&gt;0,TRUE),FALSE)</f>
        <v>0</v>
      </c>
      <c r="AD901" t="b">
        <f>IFERROR(IF(FIND("P1",PGOptionList!D901)&gt;0,TRUE),FALSE)</f>
        <v>1</v>
      </c>
      <c r="AE901" t="b">
        <f>IFERROR(IF(FIND("P0",PGOptionList!D901)&gt;0,TRUE),FALSE)</f>
        <v>0</v>
      </c>
      <c r="AF901" t="b">
        <f>IF(AND(Z901,AA901,AB901,AC901,IF(C901=Auswahlhilfe!$L$7,TRUE,FALSE)),D901,FALSE)</f>
        <v>0</v>
      </c>
      <c r="AG901" t="b">
        <f>IF(AND(Z901,AA901,AB901,AD901,IF(C901=Auswahlhilfe!$L$17,TRUE,FALSE)),D901,FALSE)</f>
        <v>0</v>
      </c>
      <c r="AH901" t="b">
        <f>IF(AND(Z901,AA901,AB901,AE901,IF(C901=Auswahlhilfe!$L$17,TRUE,FALSE)),D901,FALSE)</f>
        <v>0</v>
      </c>
      <c r="AI901" t="s">
        <v>4817</v>
      </c>
      <c r="AJ901" s="90" t="str">
        <f t="shared" si="41"/>
        <v>mailto:info@oxni.ch?subject=Anfrage TBR-060-005-S1-P1</v>
      </c>
    </row>
    <row r="902" spans="2:36" x14ac:dyDescent="0.2">
      <c r="B902" s="78" t="str">
        <f t="shared" si="39"/>
        <v/>
      </c>
      <c r="C902" s="19" t="s">
        <v>103</v>
      </c>
      <c r="D902" s="19" t="s">
        <v>1203</v>
      </c>
      <c r="E902" s="19">
        <v>60</v>
      </c>
      <c r="F902" s="19" t="s">
        <v>58</v>
      </c>
      <c r="G902" s="19">
        <v>5</v>
      </c>
      <c r="H902" s="19">
        <v>4</v>
      </c>
      <c r="I902" s="19">
        <v>7</v>
      </c>
      <c r="J902" s="19">
        <v>95</v>
      </c>
      <c r="K902" s="19">
        <v>58</v>
      </c>
      <c r="L902" s="19">
        <v>174</v>
      </c>
      <c r="M902" s="19" t="s">
        <v>65</v>
      </c>
      <c r="N902" s="19">
        <v>5000</v>
      </c>
      <c r="O902" s="19">
        <v>10000</v>
      </c>
      <c r="P902" s="19">
        <v>1530</v>
      </c>
      <c r="Q902" s="19" t="s">
        <v>57</v>
      </c>
      <c r="R902" s="19">
        <v>765</v>
      </c>
      <c r="S902" s="19">
        <v>20000</v>
      </c>
      <c r="T902" s="19">
        <v>0.35</v>
      </c>
      <c r="U902" s="19">
        <v>2</v>
      </c>
      <c r="V902" s="19">
        <v>0.24</v>
      </c>
      <c r="W902" s="19">
        <v>63</v>
      </c>
      <c r="X902" s="93">
        <v>832</v>
      </c>
      <c r="Y902">
        <f t="shared" si="40"/>
        <v>1000</v>
      </c>
      <c r="Z902" t="b">
        <f>IF(N902/G902&gt;=Auswahlhilfe!$C$8,TRUE,FALSE)</f>
        <v>1</v>
      </c>
      <c r="AA902" t="b">
        <f>IF(K902&gt;Auswahlhilfe!$C$7,TRUE,FALSE)</f>
        <v>1</v>
      </c>
      <c r="AB902" t="b">
        <f>IF(Auswahlhilfe!$C$17=F902,TRUE,FALSE)</f>
        <v>1</v>
      </c>
      <c r="AC902" t="b">
        <f>IFERROR(IF(FIND("P2",PGOptionList!D902)&gt;0,TRUE),FALSE)</f>
        <v>0</v>
      </c>
      <c r="AD902" t="b">
        <f>IFERROR(IF(FIND("P1",PGOptionList!D902)&gt;0,TRUE),FALSE)</f>
        <v>1</v>
      </c>
      <c r="AE902" t="b">
        <f>IFERROR(IF(FIND("P0",PGOptionList!D902)&gt;0,TRUE),FALSE)</f>
        <v>0</v>
      </c>
      <c r="AF902" t="b">
        <f>IF(AND(Z902,AA902,AB902,AC902,IF(C902=Auswahlhilfe!$L$7,TRUE,FALSE)),D902,FALSE)</f>
        <v>0</v>
      </c>
      <c r="AG902" t="b">
        <f>IF(AND(Z902,AA902,AB902,AD902,IF(C902=Auswahlhilfe!$L$17,TRUE,FALSE)),D902,FALSE)</f>
        <v>0</v>
      </c>
      <c r="AH902" t="b">
        <f>IF(AND(Z902,AA902,AB902,AE902,IF(C902=Auswahlhilfe!$L$17,TRUE,FALSE)),D902,FALSE)</f>
        <v>0</v>
      </c>
      <c r="AI902" t="s">
        <v>4818</v>
      </c>
      <c r="AJ902" s="90" t="str">
        <f t="shared" si="41"/>
        <v>https://shop.oxni.ch/de/shop/motoren/planetengetriebe/tbr-060-005-s2-p1</v>
      </c>
    </row>
    <row r="903" spans="2:36" x14ac:dyDescent="0.2">
      <c r="B903" s="78" t="str">
        <f t="shared" si="39"/>
        <v/>
      </c>
      <c r="C903" s="19" t="s">
        <v>103</v>
      </c>
      <c r="D903" s="19" t="s">
        <v>1204</v>
      </c>
      <c r="E903" s="19">
        <v>60</v>
      </c>
      <c r="F903" s="19" t="s">
        <v>55</v>
      </c>
      <c r="G903" s="19">
        <v>5</v>
      </c>
      <c r="H903" s="19">
        <v>6</v>
      </c>
      <c r="I903" s="19">
        <v>7</v>
      </c>
      <c r="J903" s="19">
        <v>95</v>
      </c>
      <c r="K903" s="19">
        <v>58</v>
      </c>
      <c r="L903" s="19">
        <v>174</v>
      </c>
      <c r="M903" s="19" t="s">
        <v>65</v>
      </c>
      <c r="N903" s="19">
        <v>5000</v>
      </c>
      <c r="O903" s="19">
        <v>10000</v>
      </c>
      <c r="P903" s="19">
        <v>1530</v>
      </c>
      <c r="Q903" s="19" t="s">
        <v>57</v>
      </c>
      <c r="R903" s="19">
        <v>765</v>
      </c>
      <c r="S903" s="19">
        <v>20000</v>
      </c>
      <c r="T903" s="19">
        <v>0.35</v>
      </c>
      <c r="U903" s="19">
        <v>2</v>
      </c>
      <c r="V903" s="19">
        <v>0.24</v>
      </c>
      <c r="W903" s="19">
        <v>63</v>
      </c>
      <c r="X903" s="93">
        <v>756</v>
      </c>
      <c r="Y903">
        <f t="shared" si="40"/>
        <v>1000</v>
      </c>
      <c r="Z903" t="b">
        <f>IF(N903/G903&gt;=Auswahlhilfe!$C$8,TRUE,FALSE)</f>
        <v>1</v>
      </c>
      <c r="AA903" t="b">
        <f>IF(K903&gt;Auswahlhilfe!$C$7,TRUE,FALSE)</f>
        <v>1</v>
      </c>
      <c r="AB903" t="b">
        <f>IF(Auswahlhilfe!$C$17=F903,TRUE,FALSE)</f>
        <v>0</v>
      </c>
      <c r="AC903" t="b">
        <f>IFERROR(IF(FIND("P2",PGOptionList!D903)&gt;0,TRUE),FALSE)</f>
        <v>1</v>
      </c>
      <c r="AD903" t="b">
        <f>IFERROR(IF(FIND("P1",PGOptionList!D903)&gt;0,TRUE),FALSE)</f>
        <v>0</v>
      </c>
      <c r="AE903" t="b">
        <f>IFERROR(IF(FIND("P0",PGOptionList!D903)&gt;0,TRUE),FALSE)</f>
        <v>0</v>
      </c>
      <c r="AF903" t="b">
        <f>IF(AND(Z903,AA903,AB903,AC903,IF(C903=Auswahlhilfe!$L$7,TRUE,FALSE)),D903,FALSE)</f>
        <v>0</v>
      </c>
      <c r="AG903" t="b">
        <f>IF(AND(Z903,AA903,AB903,AD903,IF(C903=Auswahlhilfe!$L$17,TRUE,FALSE)),D903,FALSE)</f>
        <v>0</v>
      </c>
      <c r="AH903" t="b">
        <f>IF(AND(Z903,AA903,AB903,AE903,IF(C903=Auswahlhilfe!$L$17,TRUE,FALSE)),D903,FALSE)</f>
        <v>0</v>
      </c>
      <c r="AI903" t="s">
        <v>4817</v>
      </c>
      <c r="AJ903" s="90" t="str">
        <f t="shared" si="41"/>
        <v>mailto:info@oxni.ch?subject=Anfrage TBR-060-005-S1-P2</v>
      </c>
    </row>
    <row r="904" spans="2:36" x14ac:dyDescent="0.2">
      <c r="B904" s="78" t="str">
        <f t="shared" si="39"/>
        <v/>
      </c>
      <c r="C904" s="19" t="s">
        <v>103</v>
      </c>
      <c r="D904" s="19" t="s">
        <v>1205</v>
      </c>
      <c r="E904" s="19">
        <v>60</v>
      </c>
      <c r="F904" s="19" t="s">
        <v>58</v>
      </c>
      <c r="G904" s="19">
        <v>5</v>
      </c>
      <c r="H904" s="19">
        <v>6</v>
      </c>
      <c r="I904" s="19">
        <v>7</v>
      </c>
      <c r="J904" s="19">
        <v>95</v>
      </c>
      <c r="K904" s="19">
        <v>58</v>
      </c>
      <c r="L904" s="19">
        <v>174</v>
      </c>
      <c r="M904" s="19" t="s">
        <v>65</v>
      </c>
      <c r="N904" s="19">
        <v>5000</v>
      </c>
      <c r="O904" s="19">
        <v>10000</v>
      </c>
      <c r="P904" s="19">
        <v>1530</v>
      </c>
      <c r="Q904" s="19" t="s">
        <v>57</v>
      </c>
      <c r="R904" s="19">
        <v>765</v>
      </c>
      <c r="S904" s="19">
        <v>20000</v>
      </c>
      <c r="T904" s="19">
        <v>0.35</v>
      </c>
      <c r="U904" s="19">
        <v>2</v>
      </c>
      <c r="V904" s="19">
        <v>0.24</v>
      </c>
      <c r="W904" s="19">
        <v>63</v>
      </c>
      <c r="X904" s="93">
        <v>756</v>
      </c>
      <c r="Y904">
        <f t="shared" si="40"/>
        <v>1000</v>
      </c>
      <c r="Z904" t="b">
        <f>IF(N904/G904&gt;=Auswahlhilfe!$C$8,TRUE,FALSE)</f>
        <v>1</v>
      </c>
      <c r="AA904" t="b">
        <f>IF(K904&gt;Auswahlhilfe!$C$7,TRUE,FALSE)</f>
        <v>1</v>
      </c>
      <c r="AB904" t="b">
        <f>IF(Auswahlhilfe!$C$17=F904,TRUE,FALSE)</f>
        <v>1</v>
      </c>
      <c r="AC904" t="b">
        <f>IFERROR(IF(FIND("P2",PGOptionList!D904)&gt;0,TRUE),FALSE)</f>
        <v>1</v>
      </c>
      <c r="AD904" t="b">
        <f>IFERROR(IF(FIND("P1",PGOptionList!D904)&gt;0,TRUE),FALSE)</f>
        <v>0</v>
      </c>
      <c r="AE904" t="b">
        <f>IFERROR(IF(FIND("P0",PGOptionList!D904)&gt;0,TRUE),FALSE)</f>
        <v>0</v>
      </c>
      <c r="AF904" t="b">
        <f>IF(AND(Z904,AA904,AB904,AC904,IF(C904=Auswahlhilfe!$L$7,TRUE,FALSE)),D904,FALSE)</f>
        <v>0</v>
      </c>
      <c r="AG904" t="b">
        <f>IF(AND(Z904,AA904,AB904,AD904,IF(C904=Auswahlhilfe!$L$17,TRUE,FALSE)),D904,FALSE)</f>
        <v>0</v>
      </c>
      <c r="AH904" t="b">
        <f>IF(AND(Z904,AA904,AB904,AE904,IF(C904=Auswahlhilfe!$L$17,TRUE,FALSE)),D904,FALSE)</f>
        <v>0</v>
      </c>
      <c r="AI904" t="s">
        <v>4818</v>
      </c>
      <c r="AJ904" s="90" t="str">
        <f t="shared" si="41"/>
        <v>https://shop.oxni.ch/de/shop/motoren/planetengetriebe/tbr-060-005-s2-p2</v>
      </c>
    </row>
    <row r="905" spans="2:36" x14ac:dyDescent="0.2">
      <c r="B905" s="78" t="str">
        <f t="shared" si="39"/>
        <v/>
      </c>
      <c r="C905" s="19" t="s">
        <v>103</v>
      </c>
      <c r="D905" s="19" t="s">
        <v>1206</v>
      </c>
      <c r="E905" s="19">
        <v>60</v>
      </c>
      <c r="F905" s="19" t="s">
        <v>55</v>
      </c>
      <c r="G905" s="19">
        <v>4</v>
      </c>
      <c r="H905" s="19">
        <v>4</v>
      </c>
      <c r="I905" s="19">
        <v>7</v>
      </c>
      <c r="J905" s="19">
        <v>95</v>
      </c>
      <c r="K905" s="19">
        <v>48</v>
      </c>
      <c r="L905" s="19">
        <v>144</v>
      </c>
      <c r="M905" s="19" t="s">
        <v>104</v>
      </c>
      <c r="N905" s="19">
        <v>5000</v>
      </c>
      <c r="O905" s="19">
        <v>10000</v>
      </c>
      <c r="P905" s="19">
        <v>1530</v>
      </c>
      <c r="Q905" s="19" t="s">
        <v>57</v>
      </c>
      <c r="R905" s="19">
        <v>765</v>
      </c>
      <c r="S905" s="19">
        <v>20000</v>
      </c>
      <c r="T905" s="19">
        <v>0.35</v>
      </c>
      <c r="U905" s="19">
        <v>2</v>
      </c>
      <c r="V905" s="19">
        <v>0.24</v>
      </c>
      <c r="W905" s="19">
        <v>63</v>
      </c>
      <c r="X905" s="93">
        <v>832</v>
      </c>
      <c r="Y905">
        <f t="shared" si="40"/>
        <v>1250</v>
      </c>
      <c r="Z905" t="b">
        <f>IF(N905/G905&gt;=Auswahlhilfe!$C$8,TRUE,FALSE)</f>
        <v>1</v>
      </c>
      <c r="AA905" t="b">
        <f>IF(K905&gt;Auswahlhilfe!$C$7,TRUE,FALSE)</f>
        <v>1</v>
      </c>
      <c r="AB905" t="b">
        <f>IF(Auswahlhilfe!$C$17=F905,TRUE,FALSE)</f>
        <v>0</v>
      </c>
      <c r="AC905" t="b">
        <f>IFERROR(IF(FIND("P2",PGOptionList!D905)&gt;0,TRUE),FALSE)</f>
        <v>0</v>
      </c>
      <c r="AD905" t="b">
        <f>IFERROR(IF(FIND("P1",PGOptionList!D905)&gt;0,TRUE),FALSE)</f>
        <v>1</v>
      </c>
      <c r="AE905" t="b">
        <f>IFERROR(IF(FIND("P0",PGOptionList!D905)&gt;0,TRUE),FALSE)</f>
        <v>0</v>
      </c>
      <c r="AF905" t="b">
        <f>IF(AND(Z905,AA905,AB905,AC905,IF(C905=Auswahlhilfe!$L$7,TRUE,FALSE)),D905,FALSE)</f>
        <v>0</v>
      </c>
      <c r="AG905" t="b">
        <f>IF(AND(Z905,AA905,AB905,AD905,IF(C905=Auswahlhilfe!$L$17,TRUE,FALSE)),D905,FALSE)</f>
        <v>0</v>
      </c>
      <c r="AH905" t="b">
        <f>IF(AND(Z905,AA905,AB905,AE905,IF(C905=Auswahlhilfe!$L$17,TRUE,FALSE)),D905,FALSE)</f>
        <v>0</v>
      </c>
      <c r="AI905" t="s">
        <v>4817</v>
      </c>
      <c r="AJ905" s="90" t="str">
        <f t="shared" si="41"/>
        <v>mailto:info@oxni.ch?subject=Anfrage TBR-060-004-S1-P1</v>
      </c>
    </row>
    <row r="906" spans="2:36" x14ac:dyDescent="0.2">
      <c r="B906" s="78" t="str">
        <f t="shared" ref="B906:B969" si="42">IF(AF906=D906,"Economy",IF(AG906=D906,"Standard",IF(AH906=D906,"Präzision","")))</f>
        <v/>
      </c>
      <c r="C906" s="19" t="s">
        <v>103</v>
      </c>
      <c r="D906" s="19" t="s">
        <v>1207</v>
      </c>
      <c r="E906" s="19">
        <v>60</v>
      </c>
      <c r="F906" s="19" t="s">
        <v>58</v>
      </c>
      <c r="G906" s="19">
        <v>4</v>
      </c>
      <c r="H906" s="19">
        <v>4</v>
      </c>
      <c r="I906" s="19">
        <v>7</v>
      </c>
      <c r="J906" s="19">
        <v>95</v>
      </c>
      <c r="K906" s="19">
        <v>48</v>
      </c>
      <c r="L906" s="19">
        <v>144</v>
      </c>
      <c r="M906" s="19" t="s">
        <v>104</v>
      </c>
      <c r="N906" s="19">
        <v>5000</v>
      </c>
      <c r="O906" s="19">
        <v>10000</v>
      </c>
      <c r="P906" s="19">
        <v>1530</v>
      </c>
      <c r="Q906" s="19" t="s">
        <v>57</v>
      </c>
      <c r="R906" s="19">
        <v>765</v>
      </c>
      <c r="S906" s="19">
        <v>20000</v>
      </c>
      <c r="T906" s="19">
        <v>0.35</v>
      </c>
      <c r="U906" s="19">
        <v>2</v>
      </c>
      <c r="V906" s="19">
        <v>0.24</v>
      </c>
      <c r="W906" s="19">
        <v>63</v>
      </c>
      <c r="X906" s="93">
        <v>832</v>
      </c>
      <c r="Y906">
        <f t="shared" ref="Y906:Y969" si="43">N906/G906</f>
        <v>1250</v>
      </c>
      <c r="Z906" t="b">
        <f>IF(N906/G906&gt;=Auswahlhilfe!$C$8,TRUE,FALSE)</f>
        <v>1</v>
      </c>
      <c r="AA906" t="b">
        <f>IF(K906&gt;Auswahlhilfe!$C$7,TRUE,FALSE)</f>
        <v>1</v>
      </c>
      <c r="AB906" t="b">
        <f>IF(Auswahlhilfe!$C$17=F906,TRUE,FALSE)</f>
        <v>1</v>
      </c>
      <c r="AC906" t="b">
        <f>IFERROR(IF(FIND("P2",PGOptionList!D906)&gt;0,TRUE),FALSE)</f>
        <v>0</v>
      </c>
      <c r="AD906" t="b">
        <f>IFERROR(IF(FIND("P1",PGOptionList!D906)&gt;0,TRUE),FALSE)</f>
        <v>1</v>
      </c>
      <c r="AE906" t="b">
        <f>IFERROR(IF(FIND("P0",PGOptionList!D906)&gt;0,TRUE),FALSE)</f>
        <v>0</v>
      </c>
      <c r="AF906" t="b">
        <f>IF(AND(Z906,AA906,AB906,AC906,IF(C906=Auswahlhilfe!$L$7,TRUE,FALSE)),D906,FALSE)</f>
        <v>0</v>
      </c>
      <c r="AG906" t="b">
        <f>IF(AND(Z906,AA906,AB906,AD906,IF(C906=Auswahlhilfe!$L$17,TRUE,FALSE)),D906,FALSE)</f>
        <v>0</v>
      </c>
      <c r="AH906" t="b">
        <f>IF(AND(Z906,AA906,AB906,AE906,IF(C906=Auswahlhilfe!$L$17,TRUE,FALSE)),D906,FALSE)</f>
        <v>0</v>
      </c>
      <c r="AI906" t="s">
        <v>4818</v>
      </c>
      <c r="AJ906" s="90" t="str">
        <f t="shared" ref="AJ906:AJ969" si="44">IF(AI906="ja",HYPERLINK(_xlfn.CONCAT("https://shop.oxni.ch/de/shop/motoren/planetengetriebe/",LOWER(D906))),_xlfn.CONCAT("mailto:info@oxni.ch?subject=Anfrage ",D906))</f>
        <v>https://shop.oxni.ch/de/shop/motoren/planetengetriebe/tbr-060-004-s2-p1</v>
      </c>
    </row>
    <row r="907" spans="2:36" x14ac:dyDescent="0.2">
      <c r="B907" s="78" t="str">
        <f t="shared" si="42"/>
        <v/>
      </c>
      <c r="C907" s="19" t="s">
        <v>103</v>
      </c>
      <c r="D907" s="19" t="s">
        <v>1208</v>
      </c>
      <c r="E907" s="19">
        <v>60</v>
      </c>
      <c r="F907" s="19" t="s">
        <v>55</v>
      </c>
      <c r="G907" s="19">
        <v>4</v>
      </c>
      <c r="H907" s="19">
        <v>6</v>
      </c>
      <c r="I907" s="19">
        <v>7</v>
      </c>
      <c r="J907" s="19">
        <v>95</v>
      </c>
      <c r="K907" s="19">
        <v>48</v>
      </c>
      <c r="L907" s="19">
        <v>144</v>
      </c>
      <c r="M907" s="19" t="s">
        <v>104</v>
      </c>
      <c r="N907" s="19">
        <v>5000</v>
      </c>
      <c r="O907" s="19">
        <v>10000</v>
      </c>
      <c r="P907" s="19">
        <v>1530</v>
      </c>
      <c r="Q907" s="19" t="s">
        <v>57</v>
      </c>
      <c r="R907" s="19">
        <v>765</v>
      </c>
      <c r="S907" s="19">
        <v>20000</v>
      </c>
      <c r="T907" s="19">
        <v>0.35</v>
      </c>
      <c r="U907" s="19">
        <v>2</v>
      </c>
      <c r="V907" s="19">
        <v>0.24</v>
      </c>
      <c r="W907" s="19">
        <v>63</v>
      </c>
      <c r="X907" s="93">
        <v>756</v>
      </c>
      <c r="Y907">
        <f t="shared" si="43"/>
        <v>1250</v>
      </c>
      <c r="Z907" t="b">
        <f>IF(N907/G907&gt;=Auswahlhilfe!$C$8,TRUE,FALSE)</f>
        <v>1</v>
      </c>
      <c r="AA907" t="b">
        <f>IF(K907&gt;Auswahlhilfe!$C$7,TRUE,FALSE)</f>
        <v>1</v>
      </c>
      <c r="AB907" t="b">
        <f>IF(Auswahlhilfe!$C$17=F907,TRUE,FALSE)</f>
        <v>0</v>
      </c>
      <c r="AC907" t="b">
        <f>IFERROR(IF(FIND("P2",PGOptionList!D907)&gt;0,TRUE),FALSE)</f>
        <v>1</v>
      </c>
      <c r="AD907" t="b">
        <f>IFERROR(IF(FIND("P1",PGOptionList!D907)&gt;0,TRUE),FALSE)</f>
        <v>0</v>
      </c>
      <c r="AE907" t="b">
        <f>IFERROR(IF(FIND("P0",PGOptionList!D907)&gt;0,TRUE),FALSE)</f>
        <v>0</v>
      </c>
      <c r="AF907" t="b">
        <f>IF(AND(Z907,AA907,AB907,AC907,IF(C907=Auswahlhilfe!$L$7,TRUE,FALSE)),D907,FALSE)</f>
        <v>0</v>
      </c>
      <c r="AG907" t="b">
        <f>IF(AND(Z907,AA907,AB907,AD907,IF(C907=Auswahlhilfe!$L$17,TRUE,FALSE)),D907,FALSE)</f>
        <v>0</v>
      </c>
      <c r="AH907" t="b">
        <f>IF(AND(Z907,AA907,AB907,AE907,IF(C907=Auswahlhilfe!$L$17,TRUE,FALSE)),D907,FALSE)</f>
        <v>0</v>
      </c>
      <c r="AI907" t="s">
        <v>4817</v>
      </c>
      <c r="AJ907" s="90" t="str">
        <f t="shared" si="44"/>
        <v>mailto:info@oxni.ch?subject=Anfrage TBR-060-004-S1-P2</v>
      </c>
    </row>
    <row r="908" spans="2:36" x14ac:dyDescent="0.2">
      <c r="B908" s="78" t="str">
        <f t="shared" si="42"/>
        <v/>
      </c>
      <c r="C908" s="19" t="s">
        <v>103</v>
      </c>
      <c r="D908" s="19" t="s">
        <v>1209</v>
      </c>
      <c r="E908" s="19">
        <v>60</v>
      </c>
      <c r="F908" s="19" t="s">
        <v>58</v>
      </c>
      <c r="G908" s="19">
        <v>4</v>
      </c>
      <c r="H908" s="19">
        <v>6</v>
      </c>
      <c r="I908" s="19">
        <v>7</v>
      </c>
      <c r="J908" s="19">
        <v>95</v>
      </c>
      <c r="K908" s="19">
        <v>48</v>
      </c>
      <c r="L908" s="19">
        <v>144</v>
      </c>
      <c r="M908" s="19" t="s">
        <v>104</v>
      </c>
      <c r="N908" s="19">
        <v>5000</v>
      </c>
      <c r="O908" s="19">
        <v>10000</v>
      </c>
      <c r="P908" s="19">
        <v>1530</v>
      </c>
      <c r="Q908" s="19" t="s">
        <v>57</v>
      </c>
      <c r="R908" s="19">
        <v>765</v>
      </c>
      <c r="S908" s="19">
        <v>20000</v>
      </c>
      <c r="T908" s="19">
        <v>0.35</v>
      </c>
      <c r="U908" s="19">
        <v>2</v>
      </c>
      <c r="V908" s="19">
        <v>0.24</v>
      </c>
      <c r="W908" s="19">
        <v>63</v>
      </c>
      <c r="X908" s="93">
        <v>756</v>
      </c>
      <c r="Y908">
        <f t="shared" si="43"/>
        <v>1250</v>
      </c>
      <c r="Z908" t="b">
        <f>IF(N908/G908&gt;=Auswahlhilfe!$C$8,TRUE,FALSE)</f>
        <v>1</v>
      </c>
      <c r="AA908" t="b">
        <f>IF(K908&gt;Auswahlhilfe!$C$7,TRUE,FALSE)</f>
        <v>1</v>
      </c>
      <c r="AB908" t="b">
        <f>IF(Auswahlhilfe!$C$17=F908,TRUE,FALSE)</f>
        <v>1</v>
      </c>
      <c r="AC908" t="b">
        <f>IFERROR(IF(FIND("P2",PGOptionList!D908)&gt;0,TRUE),FALSE)</f>
        <v>1</v>
      </c>
      <c r="AD908" t="b">
        <f>IFERROR(IF(FIND("P1",PGOptionList!D908)&gt;0,TRUE),FALSE)</f>
        <v>0</v>
      </c>
      <c r="AE908" t="b">
        <f>IFERROR(IF(FIND("P0",PGOptionList!D908)&gt;0,TRUE),FALSE)</f>
        <v>0</v>
      </c>
      <c r="AF908" t="b">
        <f>IF(AND(Z908,AA908,AB908,AC908,IF(C908=Auswahlhilfe!$L$7,TRUE,FALSE)),D908,FALSE)</f>
        <v>0</v>
      </c>
      <c r="AG908" t="b">
        <f>IF(AND(Z908,AA908,AB908,AD908,IF(C908=Auswahlhilfe!$L$17,TRUE,FALSE)),D908,FALSE)</f>
        <v>0</v>
      </c>
      <c r="AH908" t="b">
        <f>IF(AND(Z908,AA908,AB908,AE908,IF(C908=Auswahlhilfe!$L$17,TRUE,FALSE)),D908,FALSE)</f>
        <v>0</v>
      </c>
      <c r="AI908" t="s">
        <v>4818</v>
      </c>
      <c r="AJ908" s="90" t="str">
        <f t="shared" si="44"/>
        <v>https://shop.oxni.ch/de/shop/motoren/planetengetriebe/tbr-060-004-s2-p2</v>
      </c>
    </row>
    <row r="909" spans="2:36" x14ac:dyDescent="0.2">
      <c r="B909" s="78" t="str">
        <f t="shared" si="42"/>
        <v/>
      </c>
      <c r="C909" s="19" t="s">
        <v>103</v>
      </c>
      <c r="D909" s="19" t="s">
        <v>1210</v>
      </c>
      <c r="E909" s="19">
        <v>60</v>
      </c>
      <c r="F909" s="19" t="s">
        <v>55</v>
      </c>
      <c r="G909" s="19">
        <v>3</v>
      </c>
      <c r="H909" s="19">
        <v>4</v>
      </c>
      <c r="I909" s="19">
        <v>7</v>
      </c>
      <c r="J909" s="19">
        <v>95</v>
      </c>
      <c r="K909" s="19">
        <v>50</v>
      </c>
      <c r="L909" s="19">
        <v>150</v>
      </c>
      <c r="M909" s="19" t="s">
        <v>64</v>
      </c>
      <c r="N909" s="19">
        <v>5000</v>
      </c>
      <c r="O909" s="19">
        <v>10000</v>
      </c>
      <c r="P909" s="19">
        <v>1530</v>
      </c>
      <c r="Q909" s="19" t="s">
        <v>57</v>
      </c>
      <c r="R909" s="19">
        <v>765</v>
      </c>
      <c r="S909" s="19">
        <v>20000</v>
      </c>
      <c r="T909" s="19">
        <v>0.35</v>
      </c>
      <c r="U909" s="19">
        <v>2</v>
      </c>
      <c r="V909" s="19">
        <v>0.24</v>
      </c>
      <c r="W909" s="19">
        <v>63</v>
      </c>
      <c r="X909" s="93">
        <v>832</v>
      </c>
      <c r="Y909">
        <f t="shared" si="43"/>
        <v>1666.6666666666667</v>
      </c>
      <c r="Z909" t="b">
        <f>IF(N909/G909&gt;=Auswahlhilfe!$C$8,TRUE,FALSE)</f>
        <v>1</v>
      </c>
      <c r="AA909" t="b">
        <f>IF(K909&gt;Auswahlhilfe!$C$7,TRUE,FALSE)</f>
        <v>1</v>
      </c>
      <c r="AB909" t="b">
        <f>IF(Auswahlhilfe!$C$17=F909,TRUE,FALSE)</f>
        <v>0</v>
      </c>
      <c r="AC909" t="b">
        <f>IFERROR(IF(FIND("P2",PGOptionList!D909)&gt;0,TRUE),FALSE)</f>
        <v>0</v>
      </c>
      <c r="AD909" t="b">
        <f>IFERROR(IF(FIND("P1",PGOptionList!D909)&gt;0,TRUE),FALSE)</f>
        <v>1</v>
      </c>
      <c r="AE909" t="b">
        <f>IFERROR(IF(FIND("P0",PGOptionList!D909)&gt;0,TRUE),FALSE)</f>
        <v>0</v>
      </c>
      <c r="AF909" t="b">
        <f>IF(AND(Z909,AA909,AB909,AC909,IF(C909=Auswahlhilfe!$L$7,TRUE,FALSE)),D909,FALSE)</f>
        <v>0</v>
      </c>
      <c r="AG909" t="b">
        <f>IF(AND(Z909,AA909,AB909,AD909,IF(C909=Auswahlhilfe!$L$17,TRUE,FALSE)),D909,FALSE)</f>
        <v>0</v>
      </c>
      <c r="AH909" t="b">
        <f>IF(AND(Z909,AA909,AB909,AE909,IF(C909=Auswahlhilfe!$L$17,TRUE,FALSE)),D909,FALSE)</f>
        <v>0</v>
      </c>
      <c r="AI909" t="s">
        <v>4817</v>
      </c>
      <c r="AJ909" s="90" t="str">
        <f t="shared" si="44"/>
        <v>mailto:info@oxni.ch?subject=Anfrage TBR-060-003-S1-P1</v>
      </c>
    </row>
    <row r="910" spans="2:36" x14ac:dyDescent="0.2">
      <c r="B910" s="78" t="str">
        <f t="shared" si="42"/>
        <v/>
      </c>
      <c r="C910" s="19" t="s">
        <v>103</v>
      </c>
      <c r="D910" s="19" t="s">
        <v>1211</v>
      </c>
      <c r="E910" s="19">
        <v>60</v>
      </c>
      <c r="F910" s="19" t="s">
        <v>58</v>
      </c>
      <c r="G910" s="19">
        <v>3</v>
      </c>
      <c r="H910" s="19">
        <v>4</v>
      </c>
      <c r="I910" s="19">
        <v>7</v>
      </c>
      <c r="J910" s="19">
        <v>95</v>
      </c>
      <c r="K910" s="19">
        <v>50</v>
      </c>
      <c r="L910" s="19">
        <v>150</v>
      </c>
      <c r="M910" s="19" t="s">
        <v>64</v>
      </c>
      <c r="N910" s="19">
        <v>5000</v>
      </c>
      <c r="O910" s="19">
        <v>10000</v>
      </c>
      <c r="P910" s="19">
        <v>1530</v>
      </c>
      <c r="Q910" s="19" t="s">
        <v>57</v>
      </c>
      <c r="R910" s="19">
        <v>765</v>
      </c>
      <c r="S910" s="19">
        <v>20000</v>
      </c>
      <c r="T910" s="19">
        <v>0.35</v>
      </c>
      <c r="U910" s="19">
        <v>2</v>
      </c>
      <c r="V910" s="19">
        <v>0.24</v>
      </c>
      <c r="W910" s="19">
        <v>63</v>
      </c>
      <c r="X910" s="93">
        <v>832</v>
      </c>
      <c r="Y910">
        <f t="shared" si="43"/>
        <v>1666.6666666666667</v>
      </c>
      <c r="Z910" t="b">
        <f>IF(N910/G910&gt;=Auswahlhilfe!$C$8,TRUE,FALSE)</f>
        <v>1</v>
      </c>
      <c r="AA910" t="b">
        <f>IF(K910&gt;Auswahlhilfe!$C$7,TRUE,FALSE)</f>
        <v>1</v>
      </c>
      <c r="AB910" t="b">
        <f>IF(Auswahlhilfe!$C$17=F910,TRUE,FALSE)</f>
        <v>1</v>
      </c>
      <c r="AC910" t="b">
        <f>IFERROR(IF(FIND("P2",PGOptionList!D910)&gt;0,TRUE),FALSE)</f>
        <v>0</v>
      </c>
      <c r="AD910" t="b">
        <f>IFERROR(IF(FIND("P1",PGOptionList!D910)&gt;0,TRUE),FALSE)</f>
        <v>1</v>
      </c>
      <c r="AE910" t="b">
        <f>IFERROR(IF(FIND("P0",PGOptionList!D910)&gt;0,TRUE),FALSE)</f>
        <v>0</v>
      </c>
      <c r="AF910" t="b">
        <f>IF(AND(Z910,AA910,AB910,AC910,IF(C910=Auswahlhilfe!$L$7,TRUE,FALSE)),D910,FALSE)</f>
        <v>0</v>
      </c>
      <c r="AG910" t="b">
        <f>IF(AND(Z910,AA910,AB910,AD910,IF(C910=Auswahlhilfe!$L$17,TRUE,FALSE)),D910,FALSE)</f>
        <v>0</v>
      </c>
      <c r="AH910" t="b">
        <f>IF(AND(Z910,AA910,AB910,AE910,IF(C910=Auswahlhilfe!$L$17,TRUE,FALSE)),D910,FALSE)</f>
        <v>0</v>
      </c>
      <c r="AI910" t="s">
        <v>4818</v>
      </c>
      <c r="AJ910" s="90" t="str">
        <f t="shared" si="44"/>
        <v>https://shop.oxni.ch/de/shop/motoren/planetengetriebe/tbr-060-003-s2-p1</v>
      </c>
    </row>
    <row r="911" spans="2:36" x14ac:dyDescent="0.2">
      <c r="B911" s="78" t="str">
        <f t="shared" si="42"/>
        <v/>
      </c>
      <c r="C911" s="19" t="s">
        <v>103</v>
      </c>
      <c r="D911" s="19" t="s">
        <v>1212</v>
      </c>
      <c r="E911" s="19">
        <v>60</v>
      </c>
      <c r="F911" s="19" t="s">
        <v>55</v>
      </c>
      <c r="G911" s="19">
        <v>3</v>
      </c>
      <c r="H911" s="19">
        <v>6</v>
      </c>
      <c r="I911" s="19">
        <v>7</v>
      </c>
      <c r="J911" s="19">
        <v>95</v>
      </c>
      <c r="K911" s="19">
        <v>50</v>
      </c>
      <c r="L911" s="19">
        <v>150</v>
      </c>
      <c r="M911" s="19" t="s">
        <v>64</v>
      </c>
      <c r="N911" s="19">
        <v>5000</v>
      </c>
      <c r="O911" s="19">
        <v>10000</v>
      </c>
      <c r="P911" s="19">
        <v>1530</v>
      </c>
      <c r="Q911" s="19" t="s">
        <v>57</v>
      </c>
      <c r="R911" s="19">
        <v>765</v>
      </c>
      <c r="S911" s="19">
        <v>20000</v>
      </c>
      <c r="T911" s="19">
        <v>0.35</v>
      </c>
      <c r="U911" s="19">
        <v>2</v>
      </c>
      <c r="V911" s="19">
        <v>0.24</v>
      </c>
      <c r="W911" s="19">
        <v>63</v>
      </c>
      <c r="X911" s="93">
        <v>756</v>
      </c>
      <c r="Y911">
        <f t="shared" si="43"/>
        <v>1666.6666666666667</v>
      </c>
      <c r="Z911" t="b">
        <f>IF(N911/G911&gt;=Auswahlhilfe!$C$8,TRUE,FALSE)</f>
        <v>1</v>
      </c>
      <c r="AA911" t="b">
        <f>IF(K911&gt;Auswahlhilfe!$C$7,TRUE,FALSE)</f>
        <v>1</v>
      </c>
      <c r="AB911" t="b">
        <f>IF(Auswahlhilfe!$C$17=F911,TRUE,FALSE)</f>
        <v>0</v>
      </c>
      <c r="AC911" t="b">
        <f>IFERROR(IF(FIND("P2",PGOptionList!D911)&gt;0,TRUE),FALSE)</f>
        <v>1</v>
      </c>
      <c r="AD911" t="b">
        <f>IFERROR(IF(FIND("P1",PGOptionList!D911)&gt;0,TRUE),FALSE)</f>
        <v>0</v>
      </c>
      <c r="AE911" t="b">
        <f>IFERROR(IF(FIND("P0",PGOptionList!D911)&gt;0,TRUE),FALSE)</f>
        <v>0</v>
      </c>
      <c r="AF911" t="b">
        <f>IF(AND(Z911,AA911,AB911,AC911,IF(C911=Auswahlhilfe!$L$7,TRUE,FALSE)),D911,FALSE)</f>
        <v>0</v>
      </c>
      <c r="AG911" t="b">
        <f>IF(AND(Z911,AA911,AB911,AD911,IF(C911=Auswahlhilfe!$L$17,TRUE,FALSE)),D911,FALSE)</f>
        <v>0</v>
      </c>
      <c r="AH911" t="b">
        <f>IF(AND(Z911,AA911,AB911,AE911,IF(C911=Auswahlhilfe!$L$17,TRUE,FALSE)),D911,FALSE)</f>
        <v>0</v>
      </c>
      <c r="AI911" t="s">
        <v>4817</v>
      </c>
      <c r="AJ911" s="90" t="str">
        <f t="shared" si="44"/>
        <v>mailto:info@oxni.ch?subject=Anfrage TBR-060-003-S1-P2</v>
      </c>
    </row>
    <row r="912" spans="2:36" x14ac:dyDescent="0.2">
      <c r="B912" s="78" t="str">
        <f t="shared" si="42"/>
        <v/>
      </c>
      <c r="C912" s="19" t="s">
        <v>103</v>
      </c>
      <c r="D912" s="19" t="s">
        <v>1213</v>
      </c>
      <c r="E912" s="19">
        <v>60</v>
      </c>
      <c r="F912" s="19" t="s">
        <v>58</v>
      </c>
      <c r="G912" s="19">
        <v>3</v>
      </c>
      <c r="H912" s="19">
        <v>6</v>
      </c>
      <c r="I912" s="19">
        <v>7</v>
      </c>
      <c r="J912" s="19">
        <v>95</v>
      </c>
      <c r="K912" s="19">
        <v>50</v>
      </c>
      <c r="L912" s="19">
        <v>150</v>
      </c>
      <c r="M912" s="19" t="s">
        <v>64</v>
      </c>
      <c r="N912" s="19">
        <v>5000</v>
      </c>
      <c r="O912" s="19">
        <v>10000</v>
      </c>
      <c r="P912" s="19">
        <v>1530</v>
      </c>
      <c r="Q912" s="19" t="s">
        <v>57</v>
      </c>
      <c r="R912" s="19">
        <v>765</v>
      </c>
      <c r="S912" s="19">
        <v>20000</v>
      </c>
      <c r="T912" s="19">
        <v>0.35</v>
      </c>
      <c r="U912" s="19">
        <v>2</v>
      </c>
      <c r="V912" s="19">
        <v>0.24</v>
      </c>
      <c r="W912" s="19">
        <v>63</v>
      </c>
      <c r="X912" s="93">
        <v>756</v>
      </c>
      <c r="Y912">
        <f t="shared" si="43"/>
        <v>1666.6666666666667</v>
      </c>
      <c r="Z912" t="b">
        <f>IF(N912/G912&gt;=Auswahlhilfe!$C$8,TRUE,FALSE)</f>
        <v>1</v>
      </c>
      <c r="AA912" t="b">
        <f>IF(K912&gt;Auswahlhilfe!$C$7,TRUE,FALSE)</f>
        <v>1</v>
      </c>
      <c r="AB912" t="b">
        <f>IF(Auswahlhilfe!$C$17=F912,TRUE,FALSE)</f>
        <v>1</v>
      </c>
      <c r="AC912" t="b">
        <f>IFERROR(IF(FIND("P2",PGOptionList!D912)&gt;0,TRUE),FALSE)</f>
        <v>1</v>
      </c>
      <c r="AD912" t="b">
        <f>IFERROR(IF(FIND("P1",PGOptionList!D912)&gt;0,TRUE),FALSE)</f>
        <v>0</v>
      </c>
      <c r="AE912" t="b">
        <f>IFERROR(IF(FIND("P0",PGOptionList!D912)&gt;0,TRUE),FALSE)</f>
        <v>0</v>
      </c>
      <c r="AF912" t="b">
        <f>IF(AND(Z912,AA912,AB912,AC912,IF(C912=Auswahlhilfe!$L$7,TRUE,FALSE)),D912,FALSE)</f>
        <v>0</v>
      </c>
      <c r="AG912" t="b">
        <f>IF(AND(Z912,AA912,AB912,AD912,IF(C912=Auswahlhilfe!$L$17,TRUE,FALSE)),D912,FALSE)</f>
        <v>0</v>
      </c>
      <c r="AH912" t="b">
        <f>IF(AND(Z912,AA912,AB912,AE912,IF(C912=Auswahlhilfe!$L$17,TRUE,FALSE)),D912,FALSE)</f>
        <v>0</v>
      </c>
      <c r="AI912" t="s">
        <v>4818</v>
      </c>
      <c r="AJ912" s="90" t="str">
        <f t="shared" si="44"/>
        <v>https://shop.oxni.ch/de/shop/motoren/planetengetriebe/tbr-060-003-s2-p2</v>
      </c>
    </row>
    <row r="913" spans="2:36" x14ac:dyDescent="0.2">
      <c r="B913" s="78" t="str">
        <f t="shared" si="42"/>
        <v/>
      </c>
      <c r="C913" s="19" t="s">
        <v>103</v>
      </c>
      <c r="D913" s="19" t="s">
        <v>1214</v>
      </c>
      <c r="E913" s="19">
        <v>90</v>
      </c>
      <c r="F913" s="19" t="s">
        <v>55</v>
      </c>
      <c r="G913" s="19">
        <v>200</v>
      </c>
      <c r="H913" s="19">
        <v>4</v>
      </c>
      <c r="I913" s="19">
        <v>14</v>
      </c>
      <c r="J913" s="19">
        <v>92</v>
      </c>
      <c r="K913" s="19">
        <v>102</v>
      </c>
      <c r="L913" s="19">
        <v>306</v>
      </c>
      <c r="M913" s="19" t="s">
        <v>74</v>
      </c>
      <c r="N913" s="19">
        <v>4000</v>
      </c>
      <c r="O913" s="19">
        <v>8000</v>
      </c>
      <c r="P913" s="19">
        <v>3250</v>
      </c>
      <c r="Q913" s="19" t="s">
        <v>57</v>
      </c>
      <c r="R913" s="19">
        <v>1625</v>
      </c>
      <c r="S913" s="19">
        <v>20000</v>
      </c>
      <c r="T913" s="19">
        <v>1.87</v>
      </c>
      <c r="U913" s="19">
        <v>6.3</v>
      </c>
      <c r="V913" s="19">
        <v>0.24</v>
      </c>
      <c r="W913" s="19">
        <v>65</v>
      </c>
      <c r="X913" s="93"/>
      <c r="Y913">
        <f t="shared" si="43"/>
        <v>20</v>
      </c>
      <c r="Z913" t="b">
        <f>IF(N913/G913&gt;=Auswahlhilfe!$C$8,TRUE,FALSE)</f>
        <v>1</v>
      </c>
      <c r="AA913" t="b">
        <f>IF(K913&gt;Auswahlhilfe!$C$7,TRUE,FALSE)</f>
        <v>1</v>
      </c>
      <c r="AB913" t="b">
        <f>IF(Auswahlhilfe!$C$17=F913,TRUE,FALSE)</f>
        <v>0</v>
      </c>
      <c r="AC913" t="b">
        <f>IFERROR(IF(FIND("P2",PGOptionList!D913)&gt;0,TRUE),FALSE)</f>
        <v>0</v>
      </c>
      <c r="AD913" t="b">
        <f>IFERROR(IF(FIND("P1",PGOptionList!D913)&gt;0,TRUE),FALSE)</f>
        <v>0</v>
      </c>
      <c r="AE913" t="b">
        <f>IFERROR(IF(FIND("P0",PGOptionList!D913)&gt;0,TRUE),FALSE)</f>
        <v>1</v>
      </c>
      <c r="AF913" t="b">
        <f>IF(AND(Z913,AA913,AB913,AC913,IF(C913=Auswahlhilfe!$L$7,TRUE,FALSE)),D913,FALSE)</f>
        <v>0</v>
      </c>
      <c r="AG913" t="b">
        <f>IF(AND(Z913,AA913,AB913,AD913,IF(C913=Auswahlhilfe!$L$17,TRUE,FALSE)),D913,FALSE)</f>
        <v>0</v>
      </c>
      <c r="AH913" t="b">
        <f>IF(AND(Z913,AA913,AB913,AE913,IF(C913=Auswahlhilfe!$L$17,TRUE,FALSE)),D913,FALSE)</f>
        <v>0</v>
      </c>
      <c r="AI913" t="s">
        <v>4817</v>
      </c>
      <c r="AJ913" s="90" t="str">
        <f t="shared" si="44"/>
        <v>mailto:info@oxni.ch?subject=Anfrage TBR-090-200-S1-P0</v>
      </c>
    </row>
    <row r="914" spans="2:36" x14ac:dyDescent="0.2">
      <c r="B914" s="78" t="str">
        <f t="shared" si="42"/>
        <v/>
      </c>
      <c r="C914" s="19" t="s">
        <v>103</v>
      </c>
      <c r="D914" s="19" t="s">
        <v>1215</v>
      </c>
      <c r="E914" s="19">
        <v>90</v>
      </c>
      <c r="F914" s="19" t="s">
        <v>58</v>
      </c>
      <c r="G914" s="19">
        <v>200</v>
      </c>
      <c r="H914" s="19">
        <v>4</v>
      </c>
      <c r="I914" s="19">
        <v>14</v>
      </c>
      <c r="J914" s="19">
        <v>92</v>
      </c>
      <c r="K914" s="19">
        <v>102</v>
      </c>
      <c r="L914" s="19">
        <v>306</v>
      </c>
      <c r="M914" s="19" t="s">
        <v>74</v>
      </c>
      <c r="N914" s="19">
        <v>4000</v>
      </c>
      <c r="O914" s="19">
        <v>8000</v>
      </c>
      <c r="P914" s="19">
        <v>3250</v>
      </c>
      <c r="Q914" s="19" t="s">
        <v>57</v>
      </c>
      <c r="R914" s="19">
        <v>1625</v>
      </c>
      <c r="S914" s="19">
        <v>20000</v>
      </c>
      <c r="T914" s="19">
        <v>1.87</v>
      </c>
      <c r="U914" s="19">
        <v>6.3</v>
      </c>
      <c r="V914" s="19">
        <v>0.24</v>
      </c>
      <c r="W914" s="19">
        <v>65</v>
      </c>
      <c r="X914" s="93"/>
      <c r="Y914">
        <f t="shared" si="43"/>
        <v>20</v>
      </c>
      <c r="Z914" t="b">
        <f>IF(N914/G914&gt;=Auswahlhilfe!$C$8,TRUE,FALSE)</f>
        <v>1</v>
      </c>
      <c r="AA914" t="b">
        <f>IF(K914&gt;Auswahlhilfe!$C$7,TRUE,FALSE)</f>
        <v>1</v>
      </c>
      <c r="AB914" t="b">
        <f>IF(Auswahlhilfe!$C$17=F914,TRUE,FALSE)</f>
        <v>1</v>
      </c>
      <c r="AC914" t="b">
        <f>IFERROR(IF(FIND("P2",PGOptionList!D914)&gt;0,TRUE),FALSE)</f>
        <v>0</v>
      </c>
      <c r="AD914" t="b">
        <f>IFERROR(IF(FIND("P1",PGOptionList!D914)&gt;0,TRUE),FALSE)</f>
        <v>0</v>
      </c>
      <c r="AE914" t="b">
        <f>IFERROR(IF(FIND("P0",PGOptionList!D914)&gt;0,TRUE),FALSE)</f>
        <v>1</v>
      </c>
      <c r="AF914" t="b">
        <f>IF(AND(Z914,AA914,AB914,AC914,IF(C914=Auswahlhilfe!$L$7,TRUE,FALSE)),D914,FALSE)</f>
        <v>0</v>
      </c>
      <c r="AG914" t="b">
        <f>IF(AND(Z914,AA914,AB914,AD914,IF(C914=Auswahlhilfe!$L$17,TRUE,FALSE)),D914,FALSE)</f>
        <v>0</v>
      </c>
      <c r="AH914" t="b">
        <f>IF(AND(Z914,AA914,AB914,AE914,IF(C914=Auswahlhilfe!$L$17,TRUE,FALSE)),D914,FALSE)</f>
        <v>0</v>
      </c>
      <c r="AI914" t="s">
        <v>4817</v>
      </c>
      <c r="AJ914" s="90" t="str">
        <f t="shared" si="44"/>
        <v>mailto:info@oxni.ch?subject=Anfrage TBR-090-200-S2-P0</v>
      </c>
    </row>
    <row r="915" spans="2:36" x14ac:dyDescent="0.2">
      <c r="B915" s="78" t="str">
        <f t="shared" si="42"/>
        <v/>
      </c>
      <c r="C915" s="19" t="s">
        <v>103</v>
      </c>
      <c r="D915" s="19" t="s">
        <v>1216</v>
      </c>
      <c r="E915" s="19">
        <v>90</v>
      </c>
      <c r="F915" s="19" t="s">
        <v>55</v>
      </c>
      <c r="G915" s="19">
        <v>200</v>
      </c>
      <c r="H915" s="19">
        <v>7</v>
      </c>
      <c r="I915" s="19">
        <v>14</v>
      </c>
      <c r="J915" s="19">
        <v>92</v>
      </c>
      <c r="K915" s="19">
        <v>102</v>
      </c>
      <c r="L915" s="19">
        <v>306</v>
      </c>
      <c r="M915" s="19" t="s">
        <v>74</v>
      </c>
      <c r="N915" s="19">
        <v>4000</v>
      </c>
      <c r="O915" s="19">
        <v>8000</v>
      </c>
      <c r="P915" s="19">
        <v>3250</v>
      </c>
      <c r="Q915" s="19" t="s">
        <v>57</v>
      </c>
      <c r="R915" s="19">
        <v>1625</v>
      </c>
      <c r="S915" s="19">
        <v>20000</v>
      </c>
      <c r="T915" s="19">
        <v>1.87</v>
      </c>
      <c r="U915" s="19">
        <v>6.3</v>
      </c>
      <c r="V915" s="19">
        <v>0.24</v>
      </c>
      <c r="W915" s="19">
        <v>65</v>
      </c>
      <c r="X915" s="93">
        <v>1445</v>
      </c>
      <c r="Y915">
        <f t="shared" si="43"/>
        <v>20</v>
      </c>
      <c r="Z915" t="b">
        <f>IF(N915/G915&gt;=Auswahlhilfe!$C$8,TRUE,FALSE)</f>
        <v>1</v>
      </c>
      <c r="AA915" t="b">
        <f>IF(K915&gt;Auswahlhilfe!$C$7,TRUE,FALSE)</f>
        <v>1</v>
      </c>
      <c r="AB915" t="b">
        <f>IF(Auswahlhilfe!$C$17=F915,TRUE,FALSE)</f>
        <v>0</v>
      </c>
      <c r="AC915" t="b">
        <f>IFERROR(IF(FIND("P2",PGOptionList!D915)&gt;0,TRUE),FALSE)</f>
        <v>0</v>
      </c>
      <c r="AD915" t="b">
        <f>IFERROR(IF(FIND("P1",PGOptionList!D915)&gt;0,TRUE),FALSE)</f>
        <v>1</v>
      </c>
      <c r="AE915" t="b">
        <f>IFERROR(IF(FIND("P0",PGOptionList!D915)&gt;0,TRUE),FALSE)</f>
        <v>0</v>
      </c>
      <c r="AF915" t="b">
        <f>IF(AND(Z915,AA915,AB915,AC915,IF(C915=Auswahlhilfe!$L$7,TRUE,FALSE)),D915,FALSE)</f>
        <v>0</v>
      </c>
      <c r="AG915" t="b">
        <f>IF(AND(Z915,AA915,AB915,AD915,IF(C915=Auswahlhilfe!$L$17,TRUE,FALSE)),D915,FALSE)</f>
        <v>0</v>
      </c>
      <c r="AH915" t="b">
        <f>IF(AND(Z915,AA915,AB915,AE915,IF(C915=Auswahlhilfe!$L$17,TRUE,FALSE)),D915,FALSE)</f>
        <v>0</v>
      </c>
      <c r="AI915" t="s">
        <v>4817</v>
      </c>
      <c r="AJ915" s="90" t="str">
        <f t="shared" si="44"/>
        <v>mailto:info@oxni.ch?subject=Anfrage TBR-090-200-S1-P1</v>
      </c>
    </row>
    <row r="916" spans="2:36" x14ac:dyDescent="0.2">
      <c r="B916" s="78" t="str">
        <f t="shared" si="42"/>
        <v/>
      </c>
      <c r="C916" s="19" t="s">
        <v>103</v>
      </c>
      <c r="D916" s="19" t="s">
        <v>1217</v>
      </c>
      <c r="E916" s="19">
        <v>90</v>
      </c>
      <c r="F916" s="19" t="s">
        <v>58</v>
      </c>
      <c r="G916" s="19">
        <v>200</v>
      </c>
      <c r="H916" s="19">
        <v>7</v>
      </c>
      <c r="I916" s="19">
        <v>14</v>
      </c>
      <c r="J916" s="19">
        <v>92</v>
      </c>
      <c r="K916" s="19">
        <v>102</v>
      </c>
      <c r="L916" s="19">
        <v>306</v>
      </c>
      <c r="M916" s="19" t="s">
        <v>74</v>
      </c>
      <c r="N916" s="19">
        <v>4000</v>
      </c>
      <c r="O916" s="19">
        <v>8000</v>
      </c>
      <c r="P916" s="19">
        <v>3250</v>
      </c>
      <c r="Q916" s="19" t="s">
        <v>57</v>
      </c>
      <c r="R916" s="19">
        <v>1625</v>
      </c>
      <c r="S916" s="19">
        <v>20000</v>
      </c>
      <c r="T916" s="19">
        <v>1.87</v>
      </c>
      <c r="U916" s="19">
        <v>6.3</v>
      </c>
      <c r="V916" s="19">
        <v>0.24</v>
      </c>
      <c r="W916" s="19">
        <v>65</v>
      </c>
      <c r="X916" s="93">
        <v>1445</v>
      </c>
      <c r="Y916">
        <f t="shared" si="43"/>
        <v>20</v>
      </c>
      <c r="Z916" t="b">
        <f>IF(N916/G916&gt;=Auswahlhilfe!$C$8,TRUE,FALSE)</f>
        <v>1</v>
      </c>
      <c r="AA916" t="b">
        <f>IF(K916&gt;Auswahlhilfe!$C$7,TRUE,FALSE)</f>
        <v>1</v>
      </c>
      <c r="AB916" t="b">
        <f>IF(Auswahlhilfe!$C$17=F916,TRUE,FALSE)</f>
        <v>1</v>
      </c>
      <c r="AC916" t="b">
        <f>IFERROR(IF(FIND("P2",PGOptionList!D916)&gt;0,TRUE),FALSE)</f>
        <v>0</v>
      </c>
      <c r="AD916" t="b">
        <f>IFERROR(IF(FIND("P1",PGOptionList!D916)&gt;0,TRUE),FALSE)</f>
        <v>1</v>
      </c>
      <c r="AE916" t="b">
        <f>IFERROR(IF(FIND("P0",PGOptionList!D916)&gt;0,TRUE),FALSE)</f>
        <v>0</v>
      </c>
      <c r="AF916" t="b">
        <f>IF(AND(Z916,AA916,AB916,AC916,IF(C916=Auswahlhilfe!$L$7,TRUE,FALSE)),D916,FALSE)</f>
        <v>0</v>
      </c>
      <c r="AG916" t="b">
        <f>IF(AND(Z916,AA916,AB916,AD916,IF(C916=Auswahlhilfe!$L$17,TRUE,FALSE)),D916,FALSE)</f>
        <v>0</v>
      </c>
      <c r="AH916" t="b">
        <f>IF(AND(Z916,AA916,AB916,AE916,IF(C916=Auswahlhilfe!$L$17,TRUE,FALSE)),D916,FALSE)</f>
        <v>0</v>
      </c>
      <c r="AI916" t="s">
        <v>4818</v>
      </c>
      <c r="AJ916" s="90" t="str">
        <f t="shared" si="44"/>
        <v>https://shop.oxni.ch/de/shop/motoren/planetengetriebe/tbr-090-200-s2-p1</v>
      </c>
    </row>
    <row r="917" spans="2:36" x14ac:dyDescent="0.2">
      <c r="B917" s="78" t="str">
        <f t="shared" si="42"/>
        <v/>
      </c>
      <c r="C917" s="19" t="s">
        <v>103</v>
      </c>
      <c r="D917" s="19" t="s">
        <v>1218</v>
      </c>
      <c r="E917" s="19">
        <v>90</v>
      </c>
      <c r="F917" s="19" t="s">
        <v>55</v>
      </c>
      <c r="G917" s="19">
        <v>200</v>
      </c>
      <c r="H917" s="19">
        <v>9</v>
      </c>
      <c r="I917" s="19">
        <v>14</v>
      </c>
      <c r="J917" s="19">
        <v>92</v>
      </c>
      <c r="K917" s="19">
        <v>102</v>
      </c>
      <c r="L917" s="19">
        <v>306</v>
      </c>
      <c r="M917" s="19" t="s">
        <v>74</v>
      </c>
      <c r="N917" s="19">
        <v>4000</v>
      </c>
      <c r="O917" s="19">
        <v>8000</v>
      </c>
      <c r="P917" s="19">
        <v>3250</v>
      </c>
      <c r="Q917" s="19" t="s">
        <v>57</v>
      </c>
      <c r="R917" s="19">
        <v>1625</v>
      </c>
      <c r="S917" s="19">
        <v>20000</v>
      </c>
      <c r="T917" s="19">
        <v>1.87</v>
      </c>
      <c r="U917" s="19">
        <v>6.3</v>
      </c>
      <c r="V917" s="19">
        <v>0.24</v>
      </c>
      <c r="W917" s="19">
        <v>65</v>
      </c>
      <c r="X917" s="93">
        <v>1314</v>
      </c>
      <c r="Y917">
        <f t="shared" si="43"/>
        <v>20</v>
      </c>
      <c r="Z917" t="b">
        <f>IF(N917/G917&gt;=Auswahlhilfe!$C$8,TRUE,FALSE)</f>
        <v>1</v>
      </c>
      <c r="AA917" t="b">
        <f>IF(K917&gt;Auswahlhilfe!$C$7,TRUE,FALSE)</f>
        <v>1</v>
      </c>
      <c r="AB917" t="b">
        <f>IF(Auswahlhilfe!$C$17=F917,TRUE,FALSE)</f>
        <v>0</v>
      </c>
      <c r="AC917" t="b">
        <f>IFERROR(IF(FIND("P2",PGOptionList!D917)&gt;0,TRUE),FALSE)</f>
        <v>1</v>
      </c>
      <c r="AD917" t="b">
        <f>IFERROR(IF(FIND("P1",PGOptionList!D917)&gt;0,TRUE),FALSE)</f>
        <v>0</v>
      </c>
      <c r="AE917" t="b">
        <f>IFERROR(IF(FIND("P0",PGOptionList!D917)&gt;0,TRUE),FALSE)</f>
        <v>0</v>
      </c>
      <c r="AF917" t="b">
        <f>IF(AND(Z917,AA917,AB917,AC917,IF(C917=Auswahlhilfe!$L$7,TRUE,FALSE)),D917,FALSE)</f>
        <v>0</v>
      </c>
      <c r="AG917" t="b">
        <f>IF(AND(Z917,AA917,AB917,AD917,IF(C917=Auswahlhilfe!$L$17,TRUE,FALSE)),D917,FALSE)</f>
        <v>0</v>
      </c>
      <c r="AH917" t="b">
        <f>IF(AND(Z917,AA917,AB917,AE917,IF(C917=Auswahlhilfe!$L$17,TRUE,FALSE)),D917,FALSE)</f>
        <v>0</v>
      </c>
      <c r="AI917" t="s">
        <v>4817</v>
      </c>
      <c r="AJ917" s="90" t="str">
        <f t="shared" si="44"/>
        <v>mailto:info@oxni.ch?subject=Anfrage TBR-090-200-S1-P2</v>
      </c>
    </row>
    <row r="918" spans="2:36" x14ac:dyDescent="0.2">
      <c r="B918" s="78" t="str">
        <f t="shared" si="42"/>
        <v/>
      </c>
      <c r="C918" s="19" t="s">
        <v>103</v>
      </c>
      <c r="D918" s="19" t="s">
        <v>1219</v>
      </c>
      <c r="E918" s="19">
        <v>90</v>
      </c>
      <c r="F918" s="19" t="s">
        <v>58</v>
      </c>
      <c r="G918" s="19">
        <v>200</v>
      </c>
      <c r="H918" s="19">
        <v>9</v>
      </c>
      <c r="I918" s="19">
        <v>14</v>
      </c>
      <c r="J918" s="19">
        <v>92</v>
      </c>
      <c r="K918" s="19">
        <v>102</v>
      </c>
      <c r="L918" s="19">
        <v>306</v>
      </c>
      <c r="M918" s="19" t="s">
        <v>74</v>
      </c>
      <c r="N918" s="19">
        <v>4000</v>
      </c>
      <c r="O918" s="19">
        <v>8000</v>
      </c>
      <c r="P918" s="19">
        <v>3250</v>
      </c>
      <c r="Q918" s="19" t="s">
        <v>57</v>
      </c>
      <c r="R918" s="19">
        <v>1625</v>
      </c>
      <c r="S918" s="19">
        <v>20000</v>
      </c>
      <c r="T918" s="19">
        <v>1.87</v>
      </c>
      <c r="U918" s="19">
        <v>6.3</v>
      </c>
      <c r="V918" s="19">
        <v>0.24</v>
      </c>
      <c r="W918" s="19">
        <v>65</v>
      </c>
      <c r="X918" s="93">
        <v>1314</v>
      </c>
      <c r="Y918">
        <f t="shared" si="43"/>
        <v>20</v>
      </c>
      <c r="Z918" t="b">
        <f>IF(N918/G918&gt;=Auswahlhilfe!$C$8,TRUE,FALSE)</f>
        <v>1</v>
      </c>
      <c r="AA918" t="b">
        <f>IF(K918&gt;Auswahlhilfe!$C$7,TRUE,FALSE)</f>
        <v>1</v>
      </c>
      <c r="AB918" t="b">
        <f>IF(Auswahlhilfe!$C$17=F918,TRUE,FALSE)</f>
        <v>1</v>
      </c>
      <c r="AC918" t="b">
        <f>IFERROR(IF(FIND("P2",PGOptionList!D918)&gt;0,TRUE),FALSE)</f>
        <v>1</v>
      </c>
      <c r="AD918" t="b">
        <f>IFERROR(IF(FIND("P1",PGOptionList!D918)&gt;0,TRUE),FALSE)</f>
        <v>0</v>
      </c>
      <c r="AE918" t="b">
        <f>IFERROR(IF(FIND("P0",PGOptionList!D918)&gt;0,TRUE),FALSE)</f>
        <v>0</v>
      </c>
      <c r="AF918" t="b">
        <f>IF(AND(Z918,AA918,AB918,AC918,IF(C918=Auswahlhilfe!$L$7,TRUE,FALSE)),D918,FALSE)</f>
        <v>0</v>
      </c>
      <c r="AG918" t="b">
        <f>IF(AND(Z918,AA918,AB918,AD918,IF(C918=Auswahlhilfe!$L$17,TRUE,FALSE)),D918,FALSE)</f>
        <v>0</v>
      </c>
      <c r="AH918" t="b">
        <f>IF(AND(Z918,AA918,AB918,AE918,IF(C918=Auswahlhilfe!$L$17,TRUE,FALSE)),D918,FALSE)</f>
        <v>0</v>
      </c>
      <c r="AI918" t="s">
        <v>4818</v>
      </c>
      <c r="AJ918" s="90" t="str">
        <f t="shared" si="44"/>
        <v>https://shop.oxni.ch/de/shop/motoren/planetengetriebe/tbr-090-200-s2-p2</v>
      </c>
    </row>
    <row r="919" spans="2:36" x14ac:dyDescent="0.2">
      <c r="B919" s="78" t="str">
        <f t="shared" si="42"/>
        <v/>
      </c>
      <c r="C919" s="19" t="s">
        <v>103</v>
      </c>
      <c r="D919" s="19" t="s">
        <v>1220</v>
      </c>
      <c r="E919" s="19">
        <v>90</v>
      </c>
      <c r="F919" s="19" t="s">
        <v>55</v>
      </c>
      <c r="G919" s="19">
        <v>160</v>
      </c>
      <c r="H919" s="19">
        <v>4</v>
      </c>
      <c r="I919" s="19">
        <v>14</v>
      </c>
      <c r="J919" s="19">
        <v>92</v>
      </c>
      <c r="K919" s="19">
        <v>123</v>
      </c>
      <c r="L919" s="19">
        <v>369</v>
      </c>
      <c r="M919" s="19" t="s">
        <v>73</v>
      </c>
      <c r="N919" s="19">
        <v>4000</v>
      </c>
      <c r="O919" s="19">
        <v>8000</v>
      </c>
      <c r="P919" s="19">
        <v>3250</v>
      </c>
      <c r="Q919" s="19" t="s">
        <v>57</v>
      </c>
      <c r="R919" s="19">
        <v>1625</v>
      </c>
      <c r="S919" s="19">
        <v>20000</v>
      </c>
      <c r="T919" s="19">
        <v>1.87</v>
      </c>
      <c r="U919" s="19">
        <v>6.3</v>
      </c>
      <c r="V919" s="19">
        <v>0.24</v>
      </c>
      <c r="W919" s="19">
        <v>65</v>
      </c>
      <c r="X919" s="93"/>
      <c r="Y919">
        <f t="shared" si="43"/>
        <v>25</v>
      </c>
      <c r="Z919" t="b">
        <f>IF(N919/G919&gt;=Auswahlhilfe!$C$8,TRUE,FALSE)</f>
        <v>1</v>
      </c>
      <c r="AA919" t="b">
        <f>IF(K919&gt;Auswahlhilfe!$C$7,TRUE,FALSE)</f>
        <v>1</v>
      </c>
      <c r="AB919" t="b">
        <f>IF(Auswahlhilfe!$C$17=F919,TRUE,FALSE)</f>
        <v>0</v>
      </c>
      <c r="AC919" t="b">
        <f>IFERROR(IF(FIND("P2",PGOptionList!D919)&gt;0,TRUE),FALSE)</f>
        <v>0</v>
      </c>
      <c r="AD919" t="b">
        <f>IFERROR(IF(FIND("P1",PGOptionList!D919)&gt;0,TRUE),FALSE)</f>
        <v>0</v>
      </c>
      <c r="AE919" t="b">
        <f>IFERROR(IF(FIND("P0",PGOptionList!D919)&gt;0,TRUE),FALSE)</f>
        <v>1</v>
      </c>
      <c r="AF919" t="b">
        <f>IF(AND(Z919,AA919,AB919,AC919,IF(C919=Auswahlhilfe!$L$7,TRUE,FALSE)),D919,FALSE)</f>
        <v>0</v>
      </c>
      <c r="AG919" t="b">
        <f>IF(AND(Z919,AA919,AB919,AD919,IF(C919=Auswahlhilfe!$L$17,TRUE,FALSE)),D919,FALSE)</f>
        <v>0</v>
      </c>
      <c r="AH919" t="b">
        <f>IF(AND(Z919,AA919,AB919,AE919,IF(C919=Auswahlhilfe!$L$17,TRUE,FALSE)),D919,FALSE)</f>
        <v>0</v>
      </c>
      <c r="AI919" t="s">
        <v>4817</v>
      </c>
      <c r="AJ919" s="90" t="str">
        <f t="shared" si="44"/>
        <v>mailto:info@oxni.ch?subject=Anfrage TBR-090-160-S1-P0</v>
      </c>
    </row>
    <row r="920" spans="2:36" x14ac:dyDescent="0.2">
      <c r="B920" s="78" t="str">
        <f t="shared" si="42"/>
        <v/>
      </c>
      <c r="C920" s="19" t="s">
        <v>103</v>
      </c>
      <c r="D920" s="19" t="s">
        <v>1221</v>
      </c>
      <c r="E920" s="19">
        <v>90</v>
      </c>
      <c r="F920" s="19" t="s">
        <v>58</v>
      </c>
      <c r="G920" s="19">
        <v>160</v>
      </c>
      <c r="H920" s="19">
        <v>4</v>
      </c>
      <c r="I920" s="19">
        <v>14</v>
      </c>
      <c r="J920" s="19">
        <v>92</v>
      </c>
      <c r="K920" s="19">
        <v>123</v>
      </c>
      <c r="L920" s="19">
        <v>369</v>
      </c>
      <c r="M920" s="19" t="s">
        <v>73</v>
      </c>
      <c r="N920" s="19">
        <v>4000</v>
      </c>
      <c r="O920" s="19">
        <v>8000</v>
      </c>
      <c r="P920" s="19">
        <v>3250</v>
      </c>
      <c r="Q920" s="19" t="s">
        <v>57</v>
      </c>
      <c r="R920" s="19">
        <v>1625</v>
      </c>
      <c r="S920" s="19">
        <v>20000</v>
      </c>
      <c r="T920" s="19">
        <v>1.87</v>
      </c>
      <c r="U920" s="19">
        <v>6.3</v>
      </c>
      <c r="V920" s="19">
        <v>0.24</v>
      </c>
      <c r="W920" s="19">
        <v>65</v>
      </c>
      <c r="X920" s="93"/>
      <c r="Y920">
        <f t="shared" si="43"/>
        <v>25</v>
      </c>
      <c r="Z920" t="b">
        <f>IF(N920/G920&gt;=Auswahlhilfe!$C$8,TRUE,FALSE)</f>
        <v>1</v>
      </c>
      <c r="AA920" t="b">
        <f>IF(K920&gt;Auswahlhilfe!$C$7,TRUE,FALSE)</f>
        <v>1</v>
      </c>
      <c r="AB920" t="b">
        <f>IF(Auswahlhilfe!$C$17=F920,TRUE,FALSE)</f>
        <v>1</v>
      </c>
      <c r="AC920" t="b">
        <f>IFERROR(IF(FIND("P2",PGOptionList!D920)&gt;0,TRUE),FALSE)</f>
        <v>0</v>
      </c>
      <c r="AD920" t="b">
        <f>IFERROR(IF(FIND("P1",PGOptionList!D920)&gt;0,TRUE),FALSE)</f>
        <v>0</v>
      </c>
      <c r="AE920" t="b">
        <f>IFERROR(IF(FIND("P0",PGOptionList!D920)&gt;0,TRUE),FALSE)</f>
        <v>1</v>
      </c>
      <c r="AF920" t="b">
        <f>IF(AND(Z920,AA920,AB920,AC920,IF(C920=Auswahlhilfe!$L$7,TRUE,FALSE)),D920,FALSE)</f>
        <v>0</v>
      </c>
      <c r="AG920" t="b">
        <f>IF(AND(Z920,AA920,AB920,AD920,IF(C920=Auswahlhilfe!$L$17,TRUE,FALSE)),D920,FALSE)</f>
        <v>0</v>
      </c>
      <c r="AH920" t="b">
        <f>IF(AND(Z920,AA920,AB920,AE920,IF(C920=Auswahlhilfe!$L$17,TRUE,FALSE)),D920,FALSE)</f>
        <v>0</v>
      </c>
      <c r="AI920" t="s">
        <v>4817</v>
      </c>
      <c r="AJ920" s="90" t="str">
        <f t="shared" si="44"/>
        <v>mailto:info@oxni.ch?subject=Anfrage TBR-090-160-S2-P0</v>
      </c>
    </row>
    <row r="921" spans="2:36" x14ac:dyDescent="0.2">
      <c r="B921" s="78" t="str">
        <f t="shared" si="42"/>
        <v/>
      </c>
      <c r="C921" s="19" t="s">
        <v>103</v>
      </c>
      <c r="D921" s="19" t="s">
        <v>1222</v>
      </c>
      <c r="E921" s="19">
        <v>90</v>
      </c>
      <c r="F921" s="19" t="s">
        <v>55</v>
      </c>
      <c r="G921" s="19">
        <v>160</v>
      </c>
      <c r="H921" s="19">
        <v>7</v>
      </c>
      <c r="I921" s="19">
        <v>14</v>
      </c>
      <c r="J921" s="19">
        <v>92</v>
      </c>
      <c r="K921" s="19">
        <v>123</v>
      </c>
      <c r="L921" s="19">
        <v>369</v>
      </c>
      <c r="M921" s="19" t="s">
        <v>73</v>
      </c>
      <c r="N921" s="19">
        <v>4000</v>
      </c>
      <c r="O921" s="19">
        <v>8000</v>
      </c>
      <c r="P921" s="19">
        <v>3250</v>
      </c>
      <c r="Q921" s="19" t="s">
        <v>57</v>
      </c>
      <c r="R921" s="19">
        <v>1625</v>
      </c>
      <c r="S921" s="19">
        <v>20000</v>
      </c>
      <c r="T921" s="19">
        <v>1.87</v>
      </c>
      <c r="U921" s="19">
        <v>6.3</v>
      </c>
      <c r="V921" s="19">
        <v>0.24</v>
      </c>
      <c r="W921" s="19">
        <v>65</v>
      </c>
      <c r="X921" s="93">
        <v>1445</v>
      </c>
      <c r="Y921">
        <f t="shared" si="43"/>
        <v>25</v>
      </c>
      <c r="Z921" t="b">
        <f>IF(N921/G921&gt;=Auswahlhilfe!$C$8,TRUE,FALSE)</f>
        <v>1</v>
      </c>
      <c r="AA921" t="b">
        <f>IF(K921&gt;Auswahlhilfe!$C$7,TRUE,FALSE)</f>
        <v>1</v>
      </c>
      <c r="AB921" t="b">
        <f>IF(Auswahlhilfe!$C$17=F921,TRUE,FALSE)</f>
        <v>0</v>
      </c>
      <c r="AC921" t="b">
        <f>IFERROR(IF(FIND("P2",PGOptionList!D921)&gt;0,TRUE),FALSE)</f>
        <v>0</v>
      </c>
      <c r="AD921" t="b">
        <f>IFERROR(IF(FIND("P1",PGOptionList!D921)&gt;0,TRUE),FALSE)</f>
        <v>1</v>
      </c>
      <c r="AE921" t="b">
        <f>IFERROR(IF(FIND("P0",PGOptionList!D921)&gt;0,TRUE),FALSE)</f>
        <v>0</v>
      </c>
      <c r="AF921" t="b">
        <f>IF(AND(Z921,AA921,AB921,AC921,IF(C921=Auswahlhilfe!$L$7,TRUE,FALSE)),D921,FALSE)</f>
        <v>0</v>
      </c>
      <c r="AG921" t="b">
        <f>IF(AND(Z921,AA921,AB921,AD921,IF(C921=Auswahlhilfe!$L$17,TRUE,FALSE)),D921,FALSE)</f>
        <v>0</v>
      </c>
      <c r="AH921" t="b">
        <f>IF(AND(Z921,AA921,AB921,AE921,IF(C921=Auswahlhilfe!$L$17,TRUE,FALSE)),D921,FALSE)</f>
        <v>0</v>
      </c>
      <c r="AI921" t="s">
        <v>4817</v>
      </c>
      <c r="AJ921" s="90" t="str">
        <f t="shared" si="44"/>
        <v>mailto:info@oxni.ch?subject=Anfrage TBR-090-160-S1-P1</v>
      </c>
    </row>
    <row r="922" spans="2:36" x14ac:dyDescent="0.2">
      <c r="B922" s="78" t="str">
        <f t="shared" si="42"/>
        <v/>
      </c>
      <c r="C922" s="19" t="s">
        <v>103</v>
      </c>
      <c r="D922" s="19" t="s">
        <v>1223</v>
      </c>
      <c r="E922" s="19">
        <v>90</v>
      </c>
      <c r="F922" s="19" t="s">
        <v>58</v>
      </c>
      <c r="G922" s="19">
        <v>160</v>
      </c>
      <c r="H922" s="19">
        <v>7</v>
      </c>
      <c r="I922" s="19">
        <v>14</v>
      </c>
      <c r="J922" s="19">
        <v>92</v>
      </c>
      <c r="K922" s="19">
        <v>123</v>
      </c>
      <c r="L922" s="19">
        <v>369</v>
      </c>
      <c r="M922" s="19" t="s">
        <v>73</v>
      </c>
      <c r="N922" s="19">
        <v>4000</v>
      </c>
      <c r="O922" s="19">
        <v>8000</v>
      </c>
      <c r="P922" s="19">
        <v>3250</v>
      </c>
      <c r="Q922" s="19" t="s">
        <v>57</v>
      </c>
      <c r="R922" s="19">
        <v>1625</v>
      </c>
      <c r="S922" s="19">
        <v>20000</v>
      </c>
      <c r="T922" s="19">
        <v>1.87</v>
      </c>
      <c r="U922" s="19">
        <v>6.3</v>
      </c>
      <c r="V922" s="19">
        <v>0.24</v>
      </c>
      <c r="W922" s="19">
        <v>65</v>
      </c>
      <c r="X922" s="93">
        <v>1445</v>
      </c>
      <c r="Y922">
        <f t="shared" si="43"/>
        <v>25</v>
      </c>
      <c r="Z922" t="b">
        <f>IF(N922/G922&gt;=Auswahlhilfe!$C$8,TRUE,FALSE)</f>
        <v>1</v>
      </c>
      <c r="AA922" t="b">
        <f>IF(K922&gt;Auswahlhilfe!$C$7,TRUE,FALSE)</f>
        <v>1</v>
      </c>
      <c r="AB922" t="b">
        <f>IF(Auswahlhilfe!$C$17=F922,TRUE,FALSE)</f>
        <v>1</v>
      </c>
      <c r="AC922" t="b">
        <f>IFERROR(IF(FIND("P2",PGOptionList!D922)&gt;0,TRUE),FALSE)</f>
        <v>0</v>
      </c>
      <c r="AD922" t="b">
        <f>IFERROR(IF(FIND("P1",PGOptionList!D922)&gt;0,TRUE),FALSE)</f>
        <v>1</v>
      </c>
      <c r="AE922" t="b">
        <f>IFERROR(IF(FIND("P0",PGOptionList!D922)&gt;0,TRUE),FALSE)</f>
        <v>0</v>
      </c>
      <c r="AF922" t="b">
        <f>IF(AND(Z922,AA922,AB922,AC922,IF(C922=Auswahlhilfe!$L$7,TRUE,FALSE)),D922,FALSE)</f>
        <v>0</v>
      </c>
      <c r="AG922" t="b">
        <f>IF(AND(Z922,AA922,AB922,AD922,IF(C922=Auswahlhilfe!$L$17,TRUE,FALSE)),D922,FALSE)</f>
        <v>0</v>
      </c>
      <c r="AH922" t="b">
        <f>IF(AND(Z922,AA922,AB922,AE922,IF(C922=Auswahlhilfe!$L$17,TRUE,FALSE)),D922,FALSE)</f>
        <v>0</v>
      </c>
      <c r="AI922" t="s">
        <v>4818</v>
      </c>
      <c r="AJ922" s="90" t="str">
        <f t="shared" si="44"/>
        <v>https://shop.oxni.ch/de/shop/motoren/planetengetriebe/tbr-090-160-s2-p1</v>
      </c>
    </row>
    <row r="923" spans="2:36" x14ac:dyDescent="0.2">
      <c r="B923" s="78" t="str">
        <f t="shared" si="42"/>
        <v/>
      </c>
      <c r="C923" s="19" t="s">
        <v>103</v>
      </c>
      <c r="D923" s="19" t="s">
        <v>1224</v>
      </c>
      <c r="E923" s="19">
        <v>90</v>
      </c>
      <c r="F923" s="19" t="s">
        <v>55</v>
      </c>
      <c r="G923" s="19">
        <v>160</v>
      </c>
      <c r="H923" s="19">
        <v>9</v>
      </c>
      <c r="I923" s="19">
        <v>14</v>
      </c>
      <c r="J923" s="19">
        <v>92</v>
      </c>
      <c r="K923" s="19">
        <v>123</v>
      </c>
      <c r="L923" s="19">
        <v>369</v>
      </c>
      <c r="M923" s="19" t="s">
        <v>73</v>
      </c>
      <c r="N923" s="19">
        <v>4000</v>
      </c>
      <c r="O923" s="19">
        <v>8000</v>
      </c>
      <c r="P923" s="19">
        <v>3250</v>
      </c>
      <c r="Q923" s="19" t="s">
        <v>57</v>
      </c>
      <c r="R923" s="19">
        <v>1625</v>
      </c>
      <c r="S923" s="19">
        <v>20000</v>
      </c>
      <c r="T923" s="19">
        <v>1.87</v>
      </c>
      <c r="U923" s="19">
        <v>6.3</v>
      </c>
      <c r="V923" s="19">
        <v>0.24</v>
      </c>
      <c r="W923" s="19">
        <v>65</v>
      </c>
      <c r="X923" s="93">
        <v>1314</v>
      </c>
      <c r="Y923">
        <f t="shared" si="43"/>
        <v>25</v>
      </c>
      <c r="Z923" t="b">
        <f>IF(N923/G923&gt;=Auswahlhilfe!$C$8,TRUE,FALSE)</f>
        <v>1</v>
      </c>
      <c r="AA923" t="b">
        <f>IF(K923&gt;Auswahlhilfe!$C$7,TRUE,FALSE)</f>
        <v>1</v>
      </c>
      <c r="AB923" t="b">
        <f>IF(Auswahlhilfe!$C$17=F923,TRUE,FALSE)</f>
        <v>0</v>
      </c>
      <c r="AC923" t="b">
        <f>IFERROR(IF(FIND("P2",PGOptionList!D923)&gt;0,TRUE),FALSE)</f>
        <v>1</v>
      </c>
      <c r="AD923" t="b">
        <f>IFERROR(IF(FIND("P1",PGOptionList!D923)&gt;0,TRUE),FALSE)</f>
        <v>0</v>
      </c>
      <c r="AE923" t="b">
        <f>IFERROR(IF(FIND("P0",PGOptionList!D923)&gt;0,TRUE),FALSE)</f>
        <v>0</v>
      </c>
      <c r="AF923" t="b">
        <f>IF(AND(Z923,AA923,AB923,AC923,IF(C923=Auswahlhilfe!$L$7,TRUE,FALSE)),D923,FALSE)</f>
        <v>0</v>
      </c>
      <c r="AG923" t="b">
        <f>IF(AND(Z923,AA923,AB923,AD923,IF(C923=Auswahlhilfe!$L$17,TRUE,FALSE)),D923,FALSE)</f>
        <v>0</v>
      </c>
      <c r="AH923" t="b">
        <f>IF(AND(Z923,AA923,AB923,AE923,IF(C923=Auswahlhilfe!$L$17,TRUE,FALSE)),D923,FALSE)</f>
        <v>0</v>
      </c>
      <c r="AI923" t="s">
        <v>4817</v>
      </c>
      <c r="AJ923" s="90" t="str">
        <f t="shared" si="44"/>
        <v>mailto:info@oxni.ch?subject=Anfrage TBR-090-160-S1-P2</v>
      </c>
    </row>
    <row r="924" spans="2:36" x14ac:dyDescent="0.2">
      <c r="B924" s="78" t="str">
        <f t="shared" si="42"/>
        <v/>
      </c>
      <c r="C924" s="19" t="s">
        <v>103</v>
      </c>
      <c r="D924" s="19" t="s">
        <v>1225</v>
      </c>
      <c r="E924" s="19">
        <v>90</v>
      </c>
      <c r="F924" s="19" t="s">
        <v>58</v>
      </c>
      <c r="G924" s="19">
        <v>160</v>
      </c>
      <c r="H924" s="19">
        <v>9</v>
      </c>
      <c r="I924" s="19">
        <v>14</v>
      </c>
      <c r="J924" s="19">
        <v>92</v>
      </c>
      <c r="K924" s="19">
        <v>123</v>
      </c>
      <c r="L924" s="19">
        <v>369</v>
      </c>
      <c r="M924" s="19" t="s">
        <v>73</v>
      </c>
      <c r="N924" s="19">
        <v>4000</v>
      </c>
      <c r="O924" s="19">
        <v>8000</v>
      </c>
      <c r="P924" s="19">
        <v>3250</v>
      </c>
      <c r="Q924" s="19" t="s">
        <v>57</v>
      </c>
      <c r="R924" s="19">
        <v>1625</v>
      </c>
      <c r="S924" s="19">
        <v>20000</v>
      </c>
      <c r="T924" s="19">
        <v>1.87</v>
      </c>
      <c r="U924" s="19">
        <v>6.3</v>
      </c>
      <c r="V924" s="19">
        <v>0.24</v>
      </c>
      <c r="W924" s="19">
        <v>65</v>
      </c>
      <c r="X924" s="93">
        <v>1314</v>
      </c>
      <c r="Y924">
        <f t="shared" si="43"/>
        <v>25</v>
      </c>
      <c r="Z924" t="b">
        <f>IF(N924/G924&gt;=Auswahlhilfe!$C$8,TRUE,FALSE)</f>
        <v>1</v>
      </c>
      <c r="AA924" t="b">
        <f>IF(K924&gt;Auswahlhilfe!$C$7,TRUE,FALSE)</f>
        <v>1</v>
      </c>
      <c r="AB924" t="b">
        <f>IF(Auswahlhilfe!$C$17=F924,TRUE,FALSE)</f>
        <v>1</v>
      </c>
      <c r="AC924" t="b">
        <f>IFERROR(IF(FIND("P2",PGOptionList!D924)&gt;0,TRUE),FALSE)</f>
        <v>1</v>
      </c>
      <c r="AD924" t="b">
        <f>IFERROR(IF(FIND("P1",PGOptionList!D924)&gt;0,TRUE),FALSE)</f>
        <v>0</v>
      </c>
      <c r="AE924" t="b">
        <f>IFERROR(IF(FIND("P0",PGOptionList!D924)&gt;0,TRUE),FALSE)</f>
        <v>0</v>
      </c>
      <c r="AF924" t="b">
        <f>IF(AND(Z924,AA924,AB924,AC924,IF(C924=Auswahlhilfe!$L$7,TRUE,FALSE)),D924,FALSE)</f>
        <v>0</v>
      </c>
      <c r="AG924" t="b">
        <f>IF(AND(Z924,AA924,AB924,AD924,IF(C924=Auswahlhilfe!$L$17,TRUE,FALSE)),D924,FALSE)</f>
        <v>0</v>
      </c>
      <c r="AH924" t="b">
        <f>IF(AND(Z924,AA924,AB924,AE924,IF(C924=Auswahlhilfe!$L$17,TRUE,FALSE)),D924,FALSE)</f>
        <v>0</v>
      </c>
      <c r="AI924" t="s">
        <v>4818</v>
      </c>
      <c r="AJ924" s="90" t="str">
        <f t="shared" si="44"/>
        <v>https://shop.oxni.ch/de/shop/motoren/planetengetriebe/tbr-090-160-s2-p2</v>
      </c>
    </row>
    <row r="925" spans="2:36" x14ac:dyDescent="0.2">
      <c r="B925" s="78" t="str">
        <f t="shared" si="42"/>
        <v/>
      </c>
      <c r="C925" s="19" t="s">
        <v>103</v>
      </c>
      <c r="D925" s="19" t="s">
        <v>1226</v>
      </c>
      <c r="E925" s="19">
        <v>90</v>
      </c>
      <c r="F925" s="19" t="s">
        <v>55</v>
      </c>
      <c r="G925" s="19">
        <v>140</v>
      </c>
      <c r="H925" s="19">
        <v>4</v>
      </c>
      <c r="I925" s="19">
        <v>14</v>
      </c>
      <c r="J925" s="19">
        <v>92</v>
      </c>
      <c r="K925" s="19">
        <v>140</v>
      </c>
      <c r="L925" s="19">
        <v>420</v>
      </c>
      <c r="M925" s="19" t="s">
        <v>70</v>
      </c>
      <c r="N925" s="19">
        <v>4000</v>
      </c>
      <c r="O925" s="19">
        <v>8000</v>
      </c>
      <c r="P925" s="19">
        <v>3250</v>
      </c>
      <c r="Q925" s="19" t="s">
        <v>57</v>
      </c>
      <c r="R925" s="19">
        <v>1625</v>
      </c>
      <c r="S925" s="19">
        <v>20000</v>
      </c>
      <c r="T925" s="19">
        <v>1.87</v>
      </c>
      <c r="U925" s="19">
        <v>6.3</v>
      </c>
      <c r="V925" s="19">
        <v>0.24</v>
      </c>
      <c r="W925" s="19">
        <v>65</v>
      </c>
      <c r="X925" s="93"/>
      <c r="Y925">
        <f t="shared" si="43"/>
        <v>28.571428571428573</v>
      </c>
      <c r="Z925" t="b">
        <f>IF(N925/G925&gt;=Auswahlhilfe!$C$8,TRUE,FALSE)</f>
        <v>1</v>
      </c>
      <c r="AA925" t="b">
        <f>IF(K925&gt;Auswahlhilfe!$C$7,TRUE,FALSE)</f>
        <v>1</v>
      </c>
      <c r="AB925" t="b">
        <f>IF(Auswahlhilfe!$C$17=F925,TRUE,FALSE)</f>
        <v>0</v>
      </c>
      <c r="AC925" t="b">
        <f>IFERROR(IF(FIND("P2",PGOptionList!D925)&gt;0,TRUE),FALSE)</f>
        <v>0</v>
      </c>
      <c r="AD925" t="b">
        <f>IFERROR(IF(FIND("P1",PGOptionList!D925)&gt;0,TRUE),FALSE)</f>
        <v>0</v>
      </c>
      <c r="AE925" t="b">
        <f>IFERROR(IF(FIND("P0",PGOptionList!D925)&gt;0,TRUE),FALSE)</f>
        <v>1</v>
      </c>
      <c r="AF925" t="b">
        <f>IF(AND(Z925,AA925,AB925,AC925,IF(C925=Auswahlhilfe!$L$7,TRUE,FALSE)),D925,FALSE)</f>
        <v>0</v>
      </c>
      <c r="AG925" t="b">
        <f>IF(AND(Z925,AA925,AB925,AD925,IF(C925=Auswahlhilfe!$L$17,TRUE,FALSE)),D925,FALSE)</f>
        <v>0</v>
      </c>
      <c r="AH925" t="b">
        <f>IF(AND(Z925,AA925,AB925,AE925,IF(C925=Auswahlhilfe!$L$17,TRUE,FALSE)),D925,FALSE)</f>
        <v>0</v>
      </c>
      <c r="AI925" t="s">
        <v>4817</v>
      </c>
      <c r="AJ925" s="90" t="str">
        <f t="shared" si="44"/>
        <v>mailto:info@oxni.ch?subject=Anfrage TBR-090-140-S1-P0</v>
      </c>
    </row>
    <row r="926" spans="2:36" x14ac:dyDescent="0.2">
      <c r="B926" s="78" t="str">
        <f t="shared" si="42"/>
        <v/>
      </c>
      <c r="C926" s="19" t="s">
        <v>103</v>
      </c>
      <c r="D926" s="19" t="s">
        <v>1227</v>
      </c>
      <c r="E926" s="19">
        <v>90</v>
      </c>
      <c r="F926" s="19" t="s">
        <v>58</v>
      </c>
      <c r="G926" s="19">
        <v>140</v>
      </c>
      <c r="H926" s="19">
        <v>4</v>
      </c>
      <c r="I926" s="19">
        <v>14</v>
      </c>
      <c r="J926" s="19">
        <v>92</v>
      </c>
      <c r="K926" s="19">
        <v>140</v>
      </c>
      <c r="L926" s="19">
        <v>420</v>
      </c>
      <c r="M926" s="19" t="s">
        <v>70</v>
      </c>
      <c r="N926" s="19">
        <v>4000</v>
      </c>
      <c r="O926" s="19">
        <v>8000</v>
      </c>
      <c r="P926" s="19">
        <v>3250</v>
      </c>
      <c r="Q926" s="19" t="s">
        <v>57</v>
      </c>
      <c r="R926" s="19">
        <v>1625</v>
      </c>
      <c r="S926" s="19">
        <v>20000</v>
      </c>
      <c r="T926" s="19">
        <v>1.87</v>
      </c>
      <c r="U926" s="19">
        <v>6.3</v>
      </c>
      <c r="V926" s="19">
        <v>0.24</v>
      </c>
      <c r="W926" s="19">
        <v>65</v>
      </c>
      <c r="X926" s="93"/>
      <c r="Y926">
        <f t="shared" si="43"/>
        <v>28.571428571428573</v>
      </c>
      <c r="Z926" t="b">
        <f>IF(N926/G926&gt;=Auswahlhilfe!$C$8,TRUE,FALSE)</f>
        <v>1</v>
      </c>
      <c r="AA926" t="b">
        <f>IF(K926&gt;Auswahlhilfe!$C$7,TRUE,FALSE)</f>
        <v>1</v>
      </c>
      <c r="AB926" t="b">
        <f>IF(Auswahlhilfe!$C$17=F926,TRUE,FALSE)</f>
        <v>1</v>
      </c>
      <c r="AC926" t="b">
        <f>IFERROR(IF(FIND("P2",PGOptionList!D926)&gt;0,TRUE),FALSE)</f>
        <v>0</v>
      </c>
      <c r="AD926" t="b">
        <f>IFERROR(IF(FIND("P1",PGOptionList!D926)&gt;0,TRUE),FALSE)</f>
        <v>0</v>
      </c>
      <c r="AE926" t="b">
        <f>IFERROR(IF(FIND("P0",PGOptionList!D926)&gt;0,TRUE),FALSE)</f>
        <v>1</v>
      </c>
      <c r="AF926" t="b">
        <f>IF(AND(Z926,AA926,AB926,AC926,IF(C926=Auswahlhilfe!$L$7,TRUE,FALSE)),D926,FALSE)</f>
        <v>0</v>
      </c>
      <c r="AG926" t="b">
        <f>IF(AND(Z926,AA926,AB926,AD926,IF(C926=Auswahlhilfe!$L$17,TRUE,FALSE)),D926,FALSE)</f>
        <v>0</v>
      </c>
      <c r="AH926" t="b">
        <f>IF(AND(Z926,AA926,AB926,AE926,IF(C926=Auswahlhilfe!$L$17,TRUE,FALSE)),D926,FALSE)</f>
        <v>0</v>
      </c>
      <c r="AI926" t="s">
        <v>4817</v>
      </c>
      <c r="AJ926" s="90" t="str">
        <f t="shared" si="44"/>
        <v>mailto:info@oxni.ch?subject=Anfrage TBR-090-140-S2-P0</v>
      </c>
    </row>
    <row r="927" spans="2:36" x14ac:dyDescent="0.2">
      <c r="B927" s="78" t="str">
        <f t="shared" si="42"/>
        <v/>
      </c>
      <c r="C927" s="19" t="s">
        <v>103</v>
      </c>
      <c r="D927" s="19" t="s">
        <v>1228</v>
      </c>
      <c r="E927" s="19">
        <v>90</v>
      </c>
      <c r="F927" s="19" t="s">
        <v>55</v>
      </c>
      <c r="G927" s="19">
        <v>140</v>
      </c>
      <c r="H927" s="19">
        <v>7</v>
      </c>
      <c r="I927" s="19">
        <v>14</v>
      </c>
      <c r="J927" s="19">
        <v>92</v>
      </c>
      <c r="K927" s="19">
        <v>140</v>
      </c>
      <c r="L927" s="19">
        <v>420</v>
      </c>
      <c r="M927" s="19" t="s">
        <v>70</v>
      </c>
      <c r="N927" s="19">
        <v>4000</v>
      </c>
      <c r="O927" s="19">
        <v>8000</v>
      </c>
      <c r="P927" s="19">
        <v>3250</v>
      </c>
      <c r="Q927" s="19" t="s">
        <v>57</v>
      </c>
      <c r="R927" s="19">
        <v>1625</v>
      </c>
      <c r="S927" s="19">
        <v>20000</v>
      </c>
      <c r="T927" s="19">
        <v>1.87</v>
      </c>
      <c r="U927" s="19">
        <v>6.3</v>
      </c>
      <c r="V927" s="19">
        <v>0.24</v>
      </c>
      <c r="W927" s="19">
        <v>65</v>
      </c>
      <c r="X927" s="93">
        <v>1445</v>
      </c>
      <c r="Y927">
        <f t="shared" si="43"/>
        <v>28.571428571428573</v>
      </c>
      <c r="Z927" t="b">
        <f>IF(N927/G927&gt;=Auswahlhilfe!$C$8,TRUE,FALSE)</f>
        <v>1</v>
      </c>
      <c r="AA927" t="b">
        <f>IF(K927&gt;Auswahlhilfe!$C$7,TRUE,FALSE)</f>
        <v>1</v>
      </c>
      <c r="AB927" t="b">
        <f>IF(Auswahlhilfe!$C$17=F927,TRUE,FALSE)</f>
        <v>0</v>
      </c>
      <c r="AC927" t="b">
        <f>IFERROR(IF(FIND("P2",PGOptionList!D927)&gt;0,TRUE),FALSE)</f>
        <v>0</v>
      </c>
      <c r="AD927" t="b">
        <f>IFERROR(IF(FIND("P1",PGOptionList!D927)&gt;0,TRUE),FALSE)</f>
        <v>1</v>
      </c>
      <c r="AE927" t="b">
        <f>IFERROR(IF(FIND("P0",PGOptionList!D927)&gt;0,TRUE),FALSE)</f>
        <v>0</v>
      </c>
      <c r="AF927" t="b">
        <f>IF(AND(Z927,AA927,AB927,AC927,IF(C927=Auswahlhilfe!$L$7,TRUE,FALSE)),D927,FALSE)</f>
        <v>0</v>
      </c>
      <c r="AG927" t="b">
        <f>IF(AND(Z927,AA927,AB927,AD927,IF(C927=Auswahlhilfe!$L$17,TRUE,FALSE)),D927,FALSE)</f>
        <v>0</v>
      </c>
      <c r="AH927" t="b">
        <f>IF(AND(Z927,AA927,AB927,AE927,IF(C927=Auswahlhilfe!$L$17,TRUE,FALSE)),D927,FALSE)</f>
        <v>0</v>
      </c>
      <c r="AI927" t="s">
        <v>4817</v>
      </c>
      <c r="AJ927" s="90" t="str">
        <f t="shared" si="44"/>
        <v>mailto:info@oxni.ch?subject=Anfrage TBR-090-140-S1-P1</v>
      </c>
    </row>
    <row r="928" spans="2:36" x14ac:dyDescent="0.2">
      <c r="B928" s="78" t="str">
        <f t="shared" si="42"/>
        <v/>
      </c>
      <c r="C928" s="19" t="s">
        <v>103</v>
      </c>
      <c r="D928" s="19" t="s">
        <v>1229</v>
      </c>
      <c r="E928" s="19">
        <v>90</v>
      </c>
      <c r="F928" s="19" t="s">
        <v>58</v>
      </c>
      <c r="G928" s="19">
        <v>140</v>
      </c>
      <c r="H928" s="19">
        <v>7</v>
      </c>
      <c r="I928" s="19">
        <v>14</v>
      </c>
      <c r="J928" s="19">
        <v>92</v>
      </c>
      <c r="K928" s="19">
        <v>140</v>
      </c>
      <c r="L928" s="19">
        <v>420</v>
      </c>
      <c r="M928" s="19" t="s">
        <v>70</v>
      </c>
      <c r="N928" s="19">
        <v>4000</v>
      </c>
      <c r="O928" s="19">
        <v>8000</v>
      </c>
      <c r="P928" s="19">
        <v>3250</v>
      </c>
      <c r="Q928" s="19" t="s">
        <v>57</v>
      </c>
      <c r="R928" s="19">
        <v>1625</v>
      </c>
      <c r="S928" s="19">
        <v>20000</v>
      </c>
      <c r="T928" s="19">
        <v>1.87</v>
      </c>
      <c r="U928" s="19">
        <v>6.3</v>
      </c>
      <c r="V928" s="19">
        <v>0.24</v>
      </c>
      <c r="W928" s="19">
        <v>65</v>
      </c>
      <c r="X928" s="93">
        <v>1445</v>
      </c>
      <c r="Y928">
        <f t="shared" si="43"/>
        <v>28.571428571428573</v>
      </c>
      <c r="Z928" t="b">
        <f>IF(N928/G928&gt;=Auswahlhilfe!$C$8,TRUE,FALSE)</f>
        <v>1</v>
      </c>
      <c r="AA928" t="b">
        <f>IF(K928&gt;Auswahlhilfe!$C$7,TRUE,FALSE)</f>
        <v>1</v>
      </c>
      <c r="AB928" t="b">
        <f>IF(Auswahlhilfe!$C$17=F928,TRUE,FALSE)</f>
        <v>1</v>
      </c>
      <c r="AC928" t="b">
        <f>IFERROR(IF(FIND("P2",PGOptionList!D928)&gt;0,TRUE),FALSE)</f>
        <v>0</v>
      </c>
      <c r="AD928" t="b">
        <f>IFERROR(IF(FIND("P1",PGOptionList!D928)&gt;0,TRUE),FALSE)</f>
        <v>1</v>
      </c>
      <c r="AE928" t="b">
        <f>IFERROR(IF(FIND("P0",PGOptionList!D928)&gt;0,TRUE),FALSE)</f>
        <v>0</v>
      </c>
      <c r="AF928" t="b">
        <f>IF(AND(Z928,AA928,AB928,AC928,IF(C928=Auswahlhilfe!$L$7,TRUE,FALSE)),D928,FALSE)</f>
        <v>0</v>
      </c>
      <c r="AG928" t="b">
        <f>IF(AND(Z928,AA928,AB928,AD928,IF(C928=Auswahlhilfe!$L$17,TRUE,FALSE)),D928,FALSE)</f>
        <v>0</v>
      </c>
      <c r="AH928" t="b">
        <f>IF(AND(Z928,AA928,AB928,AE928,IF(C928=Auswahlhilfe!$L$17,TRUE,FALSE)),D928,FALSE)</f>
        <v>0</v>
      </c>
      <c r="AI928" t="s">
        <v>4818</v>
      </c>
      <c r="AJ928" s="90" t="str">
        <f t="shared" si="44"/>
        <v>https://shop.oxni.ch/de/shop/motoren/planetengetriebe/tbr-090-140-s2-p1</v>
      </c>
    </row>
    <row r="929" spans="2:36" x14ac:dyDescent="0.2">
      <c r="B929" s="78" t="str">
        <f t="shared" si="42"/>
        <v/>
      </c>
      <c r="C929" s="19" t="s">
        <v>103</v>
      </c>
      <c r="D929" s="19" t="s">
        <v>1230</v>
      </c>
      <c r="E929" s="19">
        <v>90</v>
      </c>
      <c r="F929" s="19" t="s">
        <v>55</v>
      </c>
      <c r="G929" s="19">
        <v>140</v>
      </c>
      <c r="H929" s="19">
        <v>9</v>
      </c>
      <c r="I929" s="19">
        <v>14</v>
      </c>
      <c r="J929" s="19">
        <v>92</v>
      </c>
      <c r="K929" s="19">
        <v>140</v>
      </c>
      <c r="L929" s="19">
        <v>420</v>
      </c>
      <c r="M929" s="19" t="s">
        <v>70</v>
      </c>
      <c r="N929" s="19">
        <v>4000</v>
      </c>
      <c r="O929" s="19">
        <v>8000</v>
      </c>
      <c r="P929" s="19">
        <v>3250</v>
      </c>
      <c r="Q929" s="19" t="s">
        <v>57</v>
      </c>
      <c r="R929" s="19">
        <v>1625</v>
      </c>
      <c r="S929" s="19">
        <v>20000</v>
      </c>
      <c r="T929" s="19">
        <v>1.87</v>
      </c>
      <c r="U929" s="19">
        <v>6.3</v>
      </c>
      <c r="V929" s="19">
        <v>0.24</v>
      </c>
      <c r="W929" s="19">
        <v>65</v>
      </c>
      <c r="X929" s="93">
        <v>1314</v>
      </c>
      <c r="Y929">
        <f t="shared" si="43"/>
        <v>28.571428571428573</v>
      </c>
      <c r="Z929" t="b">
        <f>IF(N929/G929&gt;=Auswahlhilfe!$C$8,TRUE,FALSE)</f>
        <v>1</v>
      </c>
      <c r="AA929" t="b">
        <f>IF(K929&gt;Auswahlhilfe!$C$7,TRUE,FALSE)</f>
        <v>1</v>
      </c>
      <c r="AB929" t="b">
        <f>IF(Auswahlhilfe!$C$17=F929,TRUE,FALSE)</f>
        <v>0</v>
      </c>
      <c r="AC929" t="b">
        <f>IFERROR(IF(FIND("P2",PGOptionList!D929)&gt;0,TRUE),FALSE)</f>
        <v>1</v>
      </c>
      <c r="AD929" t="b">
        <f>IFERROR(IF(FIND("P1",PGOptionList!D929)&gt;0,TRUE),FALSE)</f>
        <v>0</v>
      </c>
      <c r="AE929" t="b">
        <f>IFERROR(IF(FIND("P0",PGOptionList!D929)&gt;0,TRUE),FALSE)</f>
        <v>0</v>
      </c>
      <c r="AF929" t="b">
        <f>IF(AND(Z929,AA929,AB929,AC929,IF(C929=Auswahlhilfe!$L$7,TRUE,FALSE)),D929,FALSE)</f>
        <v>0</v>
      </c>
      <c r="AG929" t="b">
        <f>IF(AND(Z929,AA929,AB929,AD929,IF(C929=Auswahlhilfe!$L$17,TRUE,FALSE)),D929,FALSE)</f>
        <v>0</v>
      </c>
      <c r="AH929" t="b">
        <f>IF(AND(Z929,AA929,AB929,AE929,IF(C929=Auswahlhilfe!$L$17,TRUE,FALSE)),D929,FALSE)</f>
        <v>0</v>
      </c>
      <c r="AI929" t="s">
        <v>4817</v>
      </c>
      <c r="AJ929" s="90" t="str">
        <f t="shared" si="44"/>
        <v>mailto:info@oxni.ch?subject=Anfrage TBR-090-140-S1-P2</v>
      </c>
    </row>
    <row r="930" spans="2:36" x14ac:dyDescent="0.2">
      <c r="B930" s="78" t="str">
        <f t="shared" si="42"/>
        <v/>
      </c>
      <c r="C930" s="19" t="s">
        <v>103</v>
      </c>
      <c r="D930" s="19" t="s">
        <v>1231</v>
      </c>
      <c r="E930" s="19">
        <v>90</v>
      </c>
      <c r="F930" s="19" t="s">
        <v>58</v>
      </c>
      <c r="G930" s="19">
        <v>140</v>
      </c>
      <c r="H930" s="19">
        <v>9</v>
      </c>
      <c r="I930" s="19">
        <v>14</v>
      </c>
      <c r="J930" s="19">
        <v>92</v>
      </c>
      <c r="K930" s="19">
        <v>140</v>
      </c>
      <c r="L930" s="19">
        <v>420</v>
      </c>
      <c r="M930" s="19" t="s">
        <v>70</v>
      </c>
      <c r="N930" s="19">
        <v>4000</v>
      </c>
      <c r="O930" s="19">
        <v>8000</v>
      </c>
      <c r="P930" s="19">
        <v>3250</v>
      </c>
      <c r="Q930" s="19" t="s">
        <v>57</v>
      </c>
      <c r="R930" s="19">
        <v>1625</v>
      </c>
      <c r="S930" s="19">
        <v>20000</v>
      </c>
      <c r="T930" s="19">
        <v>1.87</v>
      </c>
      <c r="U930" s="19">
        <v>6.3</v>
      </c>
      <c r="V930" s="19">
        <v>0.24</v>
      </c>
      <c r="W930" s="19">
        <v>65</v>
      </c>
      <c r="X930" s="93">
        <v>1314</v>
      </c>
      <c r="Y930">
        <f t="shared" si="43"/>
        <v>28.571428571428573</v>
      </c>
      <c r="Z930" t="b">
        <f>IF(N930/G930&gt;=Auswahlhilfe!$C$8,TRUE,FALSE)</f>
        <v>1</v>
      </c>
      <c r="AA930" t="b">
        <f>IF(K930&gt;Auswahlhilfe!$C$7,TRUE,FALSE)</f>
        <v>1</v>
      </c>
      <c r="AB930" t="b">
        <f>IF(Auswahlhilfe!$C$17=F930,TRUE,FALSE)</f>
        <v>1</v>
      </c>
      <c r="AC930" t="b">
        <f>IFERROR(IF(FIND("P2",PGOptionList!D930)&gt;0,TRUE),FALSE)</f>
        <v>1</v>
      </c>
      <c r="AD930" t="b">
        <f>IFERROR(IF(FIND("P1",PGOptionList!D930)&gt;0,TRUE),FALSE)</f>
        <v>0</v>
      </c>
      <c r="AE930" t="b">
        <f>IFERROR(IF(FIND("P0",PGOptionList!D930)&gt;0,TRUE),FALSE)</f>
        <v>0</v>
      </c>
      <c r="AF930" t="b">
        <f>IF(AND(Z930,AA930,AB930,AC930,IF(C930=Auswahlhilfe!$L$7,TRUE,FALSE)),D930,FALSE)</f>
        <v>0</v>
      </c>
      <c r="AG930" t="b">
        <f>IF(AND(Z930,AA930,AB930,AD930,IF(C930=Auswahlhilfe!$L$17,TRUE,FALSE)),D930,FALSE)</f>
        <v>0</v>
      </c>
      <c r="AH930" t="b">
        <f>IF(AND(Z930,AA930,AB930,AE930,IF(C930=Auswahlhilfe!$L$17,TRUE,FALSE)),D930,FALSE)</f>
        <v>0</v>
      </c>
      <c r="AI930" t="s">
        <v>4818</v>
      </c>
      <c r="AJ930" s="90" t="str">
        <f t="shared" si="44"/>
        <v>https://shop.oxni.ch/de/shop/motoren/planetengetriebe/tbr-090-140-s2-p2</v>
      </c>
    </row>
    <row r="931" spans="2:36" x14ac:dyDescent="0.2">
      <c r="B931" s="78" t="str">
        <f t="shared" si="42"/>
        <v/>
      </c>
      <c r="C931" s="19" t="s">
        <v>103</v>
      </c>
      <c r="D931" s="19" t="s">
        <v>1232</v>
      </c>
      <c r="E931" s="19">
        <v>90</v>
      </c>
      <c r="F931" s="19" t="s">
        <v>55</v>
      </c>
      <c r="G931" s="19">
        <v>120</v>
      </c>
      <c r="H931" s="19">
        <v>4</v>
      </c>
      <c r="I931" s="19">
        <v>14</v>
      </c>
      <c r="J931" s="19">
        <v>92</v>
      </c>
      <c r="K931" s="19">
        <v>148</v>
      </c>
      <c r="L931" s="19">
        <v>444</v>
      </c>
      <c r="M931" s="19" t="s">
        <v>72</v>
      </c>
      <c r="N931" s="19">
        <v>4000</v>
      </c>
      <c r="O931" s="19">
        <v>8000</v>
      </c>
      <c r="P931" s="19">
        <v>3250</v>
      </c>
      <c r="Q931" s="19" t="s">
        <v>57</v>
      </c>
      <c r="R931" s="19">
        <v>1625</v>
      </c>
      <c r="S931" s="19">
        <v>20000</v>
      </c>
      <c r="T931" s="19">
        <v>1.87</v>
      </c>
      <c r="U931" s="19">
        <v>6.3</v>
      </c>
      <c r="V931" s="19">
        <v>0.24</v>
      </c>
      <c r="W931" s="19">
        <v>65</v>
      </c>
      <c r="X931" s="93"/>
      <c r="Y931">
        <f t="shared" si="43"/>
        <v>33.333333333333336</v>
      </c>
      <c r="Z931" t="b">
        <f>IF(N931/G931&gt;=Auswahlhilfe!$C$8,TRUE,FALSE)</f>
        <v>1</v>
      </c>
      <c r="AA931" t="b">
        <f>IF(K931&gt;Auswahlhilfe!$C$7,TRUE,FALSE)</f>
        <v>1</v>
      </c>
      <c r="AB931" t="b">
        <f>IF(Auswahlhilfe!$C$17=F931,TRUE,FALSE)</f>
        <v>0</v>
      </c>
      <c r="AC931" t="b">
        <f>IFERROR(IF(FIND("P2",PGOptionList!D931)&gt;0,TRUE),FALSE)</f>
        <v>0</v>
      </c>
      <c r="AD931" t="b">
        <f>IFERROR(IF(FIND("P1",PGOptionList!D931)&gt;0,TRUE),FALSE)</f>
        <v>0</v>
      </c>
      <c r="AE931" t="b">
        <f>IFERROR(IF(FIND("P0",PGOptionList!D931)&gt;0,TRUE),FALSE)</f>
        <v>1</v>
      </c>
      <c r="AF931" t="b">
        <f>IF(AND(Z931,AA931,AB931,AC931,IF(C931=Auswahlhilfe!$L$7,TRUE,FALSE)),D931,FALSE)</f>
        <v>0</v>
      </c>
      <c r="AG931" t="b">
        <f>IF(AND(Z931,AA931,AB931,AD931,IF(C931=Auswahlhilfe!$L$17,TRUE,FALSE)),D931,FALSE)</f>
        <v>0</v>
      </c>
      <c r="AH931" t="b">
        <f>IF(AND(Z931,AA931,AB931,AE931,IF(C931=Auswahlhilfe!$L$17,TRUE,FALSE)),D931,FALSE)</f>
        <v>0</v>
      </c>
      <c r="AI931" t="s">
        <v>4817</v>
      </c>
      <c r="AJ931" s="90" t="str">
        <f t="shared" si="44"/>
        <v>mailto:info@oxni.ch?subject=Anfrage TBR-090-120-S1-P0</v>
      </c>
    </row>
    <row r="932" spans="2:36" x14ac:dyDescent="0.2">
      <c r="B932" s="78" t="str">
        <f t="shared" si="42"/>
        <v/>
      </c>
      <c r="C932" s="19" t="s">
        <v>103</v>
      </c>
      <c r="D932" s="19" t="s">
        <v>1233</v>
      </c>
      <c r="E932" s="19">
        <v>90</v>
      </c>
      <c r="F932" s="19" t="s">
        <v>58</v>
      </c>
      <c r="G932" s="19">
        <v>120</v>
      </c>
      <c r="H932" s="19">
        <v>4</v>
      </c>
      <c r="I932" s="19">
        <v>14</v>
      </c>
      <c r="J932" s="19">
        <v>92</v>
      </c>
      <c r="K932" s="19">
        <v>148</v>
      </c>
      <c r="L932" s="19">
        <v>444</v>
      </c>
      <c r="M932" s="19" t="s">
        <v>72</v>
      </c>
      <c r="N932" s="19">
        <v>4000</v>
      </c>
      <c r="O932" s="19">
        <v>8000</v>
      </c>
      <c r="P932" s="19">
        <v>3250</v>
      </c>
      <c r="Q932" s="19" t="s">
        <v>57</v>
      </c>
      <c r="R932" s="19">
        <v>1625</v>
      </c>
      <c r="S932" s="19">
        <v>20000</v>
      </c>
      <c r="T932" s="19">
        <v>1.87</v>
      </c>
      <c r="U932" s="19">
        <v>6.3</v>
      </c>
      <c r="V932" s="19">
        <v>0.24</v>
      </c>
      <c r="W932" s="19">
        <v>65</v>
      </c>
      <c r="X932" s="93"/>
      <c r="Y932">
        <f t="shared" si="43"/>
        <v>33.333333333333336</v>
      </c>
      <c r="Z932" t="b">
        <f>IF(N932/G932&gt;=Auswahlhilfe!$C$8,TRUE,FALSE)</f>
        <v>1</v>
      </c>
      <c r="AA932" t="b">
        <f>IF(K932&gt;Auswahlhilfe!$C$7,TRUE,FALSE)</f>
        <v>1</v>
      </c>
      <c r="AB932" t="b">
        <f>IF(Auswahlhilfe!$C$17=F932,TRUE,FALSE)</f>
        <v>1</v>
      </c>
      <c r="AC932" t="b">
        <f>IFERROR(IF(FIND("P2",PGOptionList!D932)&gt;0,TRUE),FALSE)</f>
        <v>0</v>
      </c>
      <c r="AD932" t="b">
        <f>IFERROR(IF(FIND("P1",PGOptionList!D932)&gt;0,TRUE),FALSE)</f>
        <v>0</v>
      </c>
      <c r="AE932" t="b">
        <f>IFERROR(IF(FIND("P0",PGOptionList!D932)&gt;0,TRUE),FALSE)</f>
        <v>1</v>
      </c>
      <c r="AF932" t="b">
        <f>IF(AND(Z932,AA932,AB932,AC932,IF(C932=Auswahlhilfe!$L$7,TRUE,FALSE)),D932,FALSE)</f>
        <v>0</v>
      </c>
      <c r="AG932" t="b">
        <f>IF(AND(Z932,AA932,AB932,AD932,IF(C932=Auswahlhilfe!$L$17,TRUE,FALSE)),D932,FALSE)</f>
        <v>0</v>
      </c>
      <c r="AH932" t="b">
        <f>IF(AND(Z932,AA932,AB932,AE932,IF(C932=Auswahlhilfe!$L$17,TRUE,FALSE)),D932,FALSE)</f>
        <v>0</v>
      </c>
      <c r="AI932" t="s">
        <v>4817</v>
      </c>
      <c r="AJ932" s="90" t="str">
        <f t="shared" si="44"/>
        <v>mailto:info@oxni.ch?subject=Anfrage TBR-090-120-S2-P0</v>
      </c>
    </row>
    <row r="933" spans="2:36" x14ac:dyDescent="0.2">
      <c r="B933" s="78" t="str">
        <f t="shared" si="42"/>
        <v/>
      </c>
      <c r="C933" s="19" t="s">
        <v>103</v>
      </c>
      <c r="D933" s="19" t="s">
        <v>1234</v>
      </c>
      <c r="E933" s="19">
        <v>90</v>
      </c>
      <c r="F933" s="19" t="s">
        <v>55</v>
      </c>
      <c r="G933" s="19">
        <v>120</v>
      </c>
      <c r="H933" s="19">
        <v>7</v>
      </c>
      <c r="I933" s="19">
        <v>14</v>
      </c>
      <c r="J933" s="19">
        <v>92</v>
      </c>
      <c r="K933" s="19">
        <v>148</v>
      </c>
      <c r="L933" s="19">
        <v>444</v>
      </c>
      <c r="M933" s="19" t="s">
        <v>72</v>
      </c>
      <c r="N933" s="19">
        <v>4000</v>
      </c>
      <c r="O933" s="19">
        <v>8000</v>
      </c>
      <c r="P933" s="19">
        <v>3250</v>
      </c>
      <c r="Q933" s="19" t="s">
        <v>57</v>
      </c>
      <c r="R933" s="19">
        <v>1625</v>
      </c>
      <c r="S933" s="19">
        <v>20000</v>
      </c>
      <c r="T933" s="19">
        <v>1.87</v>
      </c>
      <c r="U933" s="19">
        <v>6.3</v>
      </c>
      <c r="V933" s="19">
        <v>0.24</v>
      </c>
      <c r="W933" s="19">
        <v>65</v>
      </c>
      <c r="X933" s="93">
        <v>1445</v>
      </c>
      <c r="Y933">
        <f t="shared" si="43"/>
        <v>33.333333333333336</v>
      </c>
      <c r="Z933" t="b">
        <f>IF(N933/G933&gt;=Auswahlhilfe!$C$8,TRUE,FALSE)</f>
        <v>1</v>
      </c>
      <c r="AA933" t="b">
        <f>IF(K933&gt;Auswahlhilfe!$C$7,TRUE,FALSE)</f>
        <v>1</v>
      </c>
      <c r="AB933" t="b">
        <f>IF(Auswahlhilfe!$C$17=F933,TRUE,FALSE)</f>
        <v>0</v>
      </c>
      <c r="AC933" t="b">
        <f>IFERROR(IF(FIND("P2",PGOptionList!D933)&gt;0,TRUE),FALSE)</f>
        <v>0</v>
      </c>
      <c r="AD933" t="b">
        <f>IFERROR(IF(FIND("P1",PGOptionList!D933)&gt;0,TRUE),FALSE)</f>
        <v>1</v>
      </c>
      <c r="AE933" t="b">
        <f>IFERROR(IF(FIND("P0",PGOptionList!D933)&gt;0,TRUE),FALSE)</f>
        <v>0</v>
      </c>
      <c r="AF933" t="b">
        <f>IF(AND(Z933,AA933,AB933,AC933,IF(C933=Auswahlhilfe!$L$7,TRUE,FALSE)),D933,FALSE)</f>
        <v>0</v>
      </c>
      <c r="AG933" t="b">
        <f>IF(AND(Z933,AA933,AB933,AD933,IF(C933=Auswahlhilfe!$L$17,TRUE,FALSE)),D933,FALSE)</f>
        <v>0</v>
      </c>
      <c r="AH933" t="b">
        <f>IF(AND(Z933,AA933,AB933,AE933,IF(C933=Auswahlhilfe!$L$17,TRUE,FALSE)),D933,FALSE)</f>
        <v>0</v>
      </c>
      <c r="AI933" t="s">
        <v>4817</v>
      </c>
      <c r="AJ933" s="90" t="str">
        <f t="shared" si="44"/>
        <v>mailto:info@oxni.ch?subject=Anfrage TBR-090-120-S1-P1</v>
      </c>
    </row>
    <row r="934" spans="2:36" x14ac:dyDescent="0.2">
      <c r="B934" s="78" t="str">
        <f t="shared" si="42"/>
        <v/>
      </c>
      <c r="C934" s="19" t="s">
        <v>103</v>
      </c>
      <c r="D934" s="19" t="s">
        <v>1235</v>
      </c>
      <c r="E934" s="19">
        <v>90</v>
      </c>
      <c r="F934" s="19" t="s">
        <v>58</v>
      </c>
      <c r="G934" s="19">
        <v>120</v>
      </c>
      <c r="H934" s="19">
        <v>7</v>
      </c>
      <c r="I934" s="19">
        <v>14</v>
      </c>
      <c r="J934" s="19">
        <v>92</v>
      </c>
      <c r="K934" s="19">
        <v>148</v>
      </c>
      <c r="L934" s="19">
        <v>444</v>
      </c>
      <c r="M934" s="19" t="s">
        <v>72</v>
      </c>
      <c r="N934" s="19">
        <v>4000</v>
      </c>
      <c r="O934" s="19">
        <v>8000</v>
      </c>
      <c r="P934" s="19">
        <v>3250</v>
      </c>
      <c r="Q934" s="19" t="s">
        <v>57</v>
      </c>
      <c r="R934" s="19">
        <v>1625</v>
      </c>
      <c r="S934" s="19">
        <v>20000</v>
      </c>
      <c r="T934" s="19">
        <v>1.87</v>
      </c>
      <c r="U934" s="19">
        <v>6.3</v>
      </c>
      <c r="V934" s="19">
        <v>0.24</v>
      </c>
      <c r="W934" s="19">
        <v>65</v>
      </c>
      <c r="X934" s="93">
        <v>1445</v>
      </c>
      <c r="Y934">
        <f t="shared" si="43"/>
        <v>33.333333333333336</v>
      </c>
      <c r="Z934" t="b">
        <f>IF(N934/G934&gt;=Auswahlhilfe!$C$8,TRUE,FALSE)</f>
        <v>1</v>
      </c>
      <c r="AA934" t="b">
        <f>IF(K934&gt;Auswahlhilfe!$C$7,TRUE,FALSE)</f>
        <v>1</v>
      </c>
      <c r="AB934" t="b">
        <f>IF(Auswahlhilfe!$C$17=F934,TRUE,FALSE)</f>
        <v>1</v>
      </c>
      <c r="AC934" t="b">
        <f>IFERROR(IF(FIND("P2",PGOptionList!D934)&gt;0,TRUE),FALSE)</f>
        <v>0</v>
      </c>
      <c r="AD934" t="b">
        <f>IFERROR(IF(FIND("P1",PGOptionList!D934)&gt;0,TRUE),FALSE)</f>
        <v>1</v>
      </c>
      <c r="AE934" t="b">
        <f>IFERROR(IF(FIND("P0",PGOptionList!D934)&gt;0,TRUE),FALSE)</f>
        <v>0</v>
      </c>
      <c r="AF934" t="b">
        <f>IF(AND(Z934,AA934,AB934,AC934,IF(C934=Auswahlhilfe!$L$7,TRUE,FALSE)),D934,FALSE)</f>
        <v>0</v>
      </c>
      <c r="AG934" t="b">
        <f>IF(AND(Z934,AA934,AB934,AD934,IF(C934=Auswahlhilfe!$L$17,TRUE,FALSE)),D934,FALSE)</f>
        <v>0</v>
      </c>
      <c r="AH934" t="b">
        <f>IF(AND(Z934,AA934,AB934,AE934,IF(C934=Auswahlhilfe!$L$17,TRUE,FALSE)),D934,FALSE)</f>
        <v>0</v>
      </c>
      <c r="AI934" t="s">
        <v>4818</v>
      </c>
      <c r="AJ934" s="90" t="str">
        <f t="shared" si="44"/>
        <v>https://shop.oxni.ch/de/shop/motoren/planetengetriebe/tbr-090-120-s2-p1</v>
      </c>
    </row>
    <row r="935" spans="2:36" x14ac:dyDescent="0.2">
      <c r="B935" s="78" t="str">
        <f t="shared" si="42"/>
        <v/>
      </c>
      <c r="C935" s="19" t="s">
        <v>103</v>
      </c>
      <c r="D935" s="19" t="s">
        <v>1236</v>
      </c>
      <c r="E935" s="19">
        <v>90</v>
      </c>
      <c r="F935" s="19" t="s">
        <v>55</v>
      </c>
      <c r="G935" s="19">
        <v>120</v>
      </c>
      <c r="H935" s="19">
        <v>9</v>
      </c>
      <c r="I935" s="19">
        <v>14</v>
      </c>
      <c r="J935" s="19">
        <v>92</v>
      </c>
      <c r="K935" s="19">
        <v>148</v>
      </c>
      <c r="L935" s="19">
        <v>444</v>
      </c>
      <c r="M935" s="19" t="s">
        <v>72</v>
      </c>
      <c r="N935" s="19">
        <v>4000</v>
      </c>
      <c r="O935" s="19">
        <v>8000</v>
      </c>
      <c r="P935" s="19">
        <v>3250</v>
      </c>
      <c r="Q935" s="19" t="s">
        <v>57</v>
      </c>
      <c r="R935" s="19">
        <v>1625</v>
      </c>
      <c r="S935" s="19">
        <v>20000</v>
      </c>
      <c r="T935" s="19">
        <v>1.87</v>
      </c>
      <c r="U935" s="19">
        <v>6.3</v>
      </c>
      <c r="V935" s="19">
        <v>0.24</v>
      </c>
      <c r="W935" s="19">
        <v>65</v>
      </c>
      <c r="X935" s="93">
        <v>1314</v>
      </c>
      <c r="Y935">
        <f t="shared" si="43"/>
        <v>33.333333333333336</v>
      </c>
      <c r="Z935" t="b">
        <f>IF(N935/G935&gt;=Auswahlhilfe!$C$8,TRUE,FALSE)</f>
        <v>1</v>
      </c>
      <c r="AA935" t="b">
        <f>IF(K935&gt;Auswahlhilfe!$C$7,TRUE,FALSE)</f>
        <v>1</v>
      </c>
      <c r="AB935" t="b">
        <f>IF(Auswahlhilfe!$C$17=F935,TRUE,FALSE)</f>
        <v>0</v>
      </c>
      <c r="AC935" t="b">
        <f>IFERROR(IF(FIND("P2",PGOptionList!D935)&gt;0,TRUE),FALSE)</f>
        <v>1</v>
      </c>
      <c r="AD935" t="b">
        <f>IFERROR(IF(FIND("P1",PGOptionList!D935)&gt;0,TRUE),FALSE)</f>
        <v>0</v>
      </c>
      <c r="AE935" t="b">
        <f>IFERROR(IF(FIND("P0",PGOptionList!D935)&gt;0,TRUE),FALSE)</f>
        <v>0</v>
      </c>
      <c r="AF935" t="b">
        <f>IF(AND(Z935,AA935,AB935,AC935,IF(C935=Auswahlhilfe!$L$7,TRUE,FALSE)),D935,FALSE)</f>
        <v>0</v>
      </c>
      <c r="AG935" t="b">
        <f>IF(AND(Z935,AA935,AB935,AD935,IF(C935=Auswahlhilfe!$L$17,TRUE,FALSE)),D935,FALSE)</f>
        <v>0</v>
      </c>
      <c r="AH935" t="b">
        <f>IF(AND(Z935,AA935,AB935,AE935,IF(C935=Auswahlhilfe!$L$17,TRUE,FALSE)),D935,FALSE)</f>
        <v>0</v>
      </c>
      <c r="AI935" t="s">
        <v>4817</v>
      </c>
      <c r="AJ935" s="90" t="str">
        <f t="shared" si="44"/>
        <v>mailto:info@oxni.ch?subject=Anfrage TBR-090-120-S1-P2</v>
      </c>
    </row>
    <row r="936" spans="2:36" x14ac:dyDescent="0.2">
      <c r="B936" s="78" t="str">
        <f t="shared" si="42"/>
        <v/>
      </c>
      <c r="C936" s="19" t="s">
        <v>103</v>
      </c>
      <c r="D936" s="19" t="s">
        <v>1237</v>
      </c>
      <c r="E936" s="19">
        <v>90</v>
      </c>
      <c r="F936" s="19" t="s">
        <v>58</v>
      </c>
      <c r="G936" s="19">
        <v>120</v>
      </c>
      <c r="H936" s="19">
        <v>9</v>
      </c>
      <c r="I936" s="19">
        <v>14</v>
      </c>
      <c r="J936" s="19">
        <v>92</v>
      </c>
      <c r="K936" s="19">
        <v>148</v>
      </c>
      <c r="L936" s="19">
        <v>444</v>
      </c>
      <c r="M936" s="19" t="s">
        <v>72</v>
      </c>
      <c r="N936" s="19">
        <v>4000</v>
      </c>
      <c r="O936" s="19">
        <v>8000</v>
      </c>
      <c r="P936" s="19">
        <v>3250</v>
      </c>
      <c r="Q936" s="19" t="s">
        <v>57</v>
      </c>
      <c r="R936" s="19">
        <v>1625</v>
      </c>
      <c r="S936" s="19">
        <v>20000</v>
      </c>
      <c r="T936" s="19">
        <v>1.87</v>
      </c>
      <c r="U936" s="19">
        <v>6.3</v>
      </c>
      <c r="V936" s="19">
        <v>0.24</v>
      </c>
      <c r="W936" s="19">
        <v>65</v>
      </c>
      <c r="X936" s="93">
        <v>1314</v>
      </c>
      <c r="Y936">
        <f t="shared" si="43"/>
        <v>33.333333333333336</v>
      </c>
      <c r="Z936" t="b">
        <f>IF(N936/G936&gt;=Auswahlhilfe!$C$8,TRUE,FALSE)</f>
        <v>1</v>
      </c>
      <c r="AA936" t="b">
        <f>IF(K936&gt;Auswahlhilfe!$C$7,TRUE,FALSE)</f>
        <v>1</v>
      </c>
      <c r="AB936" t="b">
        <f>IF(Auswahlhilfe!$C$17=F936,TRUE,FALSE)</f>
        <v>1</v>
      </c>
      <c r="AC936" t="b">
        <f>IFERROR(IF(FIND("P2",PGOptionList!D936)&gt;0,TRUE),FALSE)</f>
        <v>1</v>
      </c>
      <c r="AD936" t="b">
        <f>IFERROR(IF(FIND("P1",PGOptionList!D936)&gt;0,TRUE),FALSE)</f>
        <v>0</v>
      </c>
      <c r="AE936" t="b">
        <f>IFERROR(IF(FIND("P0",PGOptionList!D936)&gt;0,TRUE),FALSE)</f>
        <v>0</v>
      </c>
      <c r="AF936" t="b">
        <f>IF(AND(Z936,AA936,AB936,AC936,IF(C936=Auswahlhilfe!$L$7,TRUE,FALSE)),D936,FALSE)</f>
        <v>0</v>
      </c>
      <c r="AG936" t="b">
        <f>IF(AND(Z936,AA936,AB936,AD936,IF(C936=Auswahlhilfe!$L$17,TRUE,FALSE)),D936,FALSE)</f>
        <v>0</v>
      </c>
      <c r="AH936" t="b">
        <f>IF(AND(Z936,AA936,AB936,AE936,IF(C936=Auswahlhilfe!$L$17,TRUE,FALSE)),D936,FALSE)</f>
        <v>0</v>
      </c>
      <c r="AI936" t="s">
        <v>4818</v>
      </c>
      <c r="AJ936" s="90" t="str">
        <f t="shared" si="44"/>
        <v>https://shop.oxni.ch/de/shop/motoren/planetengetriebe/tbr-090-120-s2-p2</v>
      </c>
    </row>
    <row r="937" spans="2:36" x14ac:dyDescent="0.2">
      <c r="B937" s="78" t="str">
        <f t="shared" si="42"/>
        <v/>
      </c>
      <c r="C937" s="19" t="s">
        <v>103</v>
      </c>
      <c r="D937" s="19" t="s">
        <v>1238</v>
      </c>
      <c r="E937" s="19">
        <v>90</v>
      </c>
      <c r="F937" s="19" t="s">
        <v>55</v>
      </c>
      <c r="G937" s="19">
        <v>100</v>
      </c>
      <c r="H937" s="19">
        <v>4</v>
      </c>
      <c r="I937" s="19">
        <v>14</v>
      </c>
      <c r="J937" s="19">
        <v>92</v>
      </c>
      <c r="K937" s="19">
        <v>102</v>
      </c>
      <c r="L937" s="19">
        <v>306</v>
      </c>
      <c r="M937" s="19" t="s">
        <v>74</v>
      </c>
      <c r="N937" s="19">
        <v>4000</v>
      </c>
      <c r="O937" s="19">
        <v>8000</v>
      </c>
      <c r="P937" s="19">
        <v>3250</v>
      </c>
      <c r="Q937" s="19" t="s">
        <v>57</v>
      </c>
      <c r="R937" s="19">
        <v>1625</v>
      </c>
      <c r="S937" s="19">
        <v>20000</v>
      </c>
      <c r="T937" s="19">
        <v>2.25</v>
      </c>
      <c r="U937" s="19">
        <v>6.3</v>
      </c>
      <c r="V937" s="19">
        <v>0.24</v>
      </c>
      <c r="W937" s="19">
        <v>65</v>
      </c>
      <c r="X937" s="93"/>
      <c r="Y937">
        <f t="shared" si="43"/>
        <v>40</v>
      </c>
      <c r="Z937" t="b">
        <f>IF(N937/G937&gt;=Auswahlhilfe!$C$8,TRUE,FALSE)</f>
        <v>1</v>
      </c>
      <c r="AA937" t="b">
        <f>IF(K937&gt;Auswahlhilfe!$C$7,TRUE,FALSE)</f>
        <v>1</v>
      </c>
      <c r="AB937" t="b">
        <f>IF(Auswahlhilfe!$C$17=F937,TRUE,FALSE)</f>
        <v>0</v>
      </c>
      <c r="AC937" t="b">
        <f>IFERROR(IF(FIND("P2",PGOptionList!D937)&gt;0,TRUE),FALSE)</f>
        <v>0</v>
      </c>
      <c r="AD937" t="b">
        <f>IFERROR(IF(FIND("P1",PGOptionList!D937)&gt;0,TRUE),FALSE)</f>
        <v>0</v>
      </c>
      <c r="AE937" t="b">
        <f>IFERROR(IF(FIND("P0",PGOptionList!D937)&gt;0,TRUE),FALSE)</f>
        <v>1</v>
      </c>
      <c r="AF937" t="b">
        <f>IF(AND(Z937,AA937,AB937,AC937,IF(C937=Auswahlhilfe!$L$7,TRUE,FALSE)),D937,FALSE)</f>
        <v>0</v>
      </c>
      <c r="AG937" t="b">
        <f>IF(AND(Z937,AA937,AB937,AD937,IF(C937=Auswahlhilfe!$L$17,TRUE,FALSE)),D937,FALSE)</f>
        <v>0</v>
      </c>
      <c r="AH937" t="b">
        <f>IF(AND(Z937,AA937,AB937,AE937,IF(C937=Auswahlhilfe!$L$17,TRUE,FALSE)),D937,FALSE)</f>
        <v>0</v>
      </c>
      <c r="AI937" t="s">
        <v>4817</v>
      </c>
      <c r="AJ937" s="90" t="str">
        <f t="shared" si="44"/>
        <v>mailto:info@oxni.ch?subject=Anfrage TBR-090-100-S1-P0</v>
      </c>
    </row>
    <row r="938" spans="2:36" x14ac:dyDescent="0.2">
      <c r="B938" s="78" t="str">
        <f t="shared" si="42"/>
        <v/>
      </c>
      <c r="C938" s="19" t="s">
        <v>103</v>
      </c>
      <c r="D938" s="19" t="s">
        <v>1239</v>
      </c>
      <c r="E938" s="19">
        <v>90</v>
      </c>
      <c r="F938" s="19" t="s">
        <v>58</v>
      </c>
      <c r="G938" s="19">
        <v>100</v>
      </c>
      <c r="H938" s="19">
        <v>4</v>
      </c>
      <c r="I938" s="19">
        <v>14</v>
      </c>
      <c r="J938" s="19">
        <v>92</v>
      </c>
      <c r="K938" s="19">
        <v>102</v>
      </c>
      <c r="L938" s="19">
        <v>306</v>
      </c>
      <c r="M938" s="19" t="s">
        <v>74</v>
      </c>
      <c r="N938" s="19">
        <v>4000</v>
      </c>
      <c r="O938" s="19">
        <v>8000</v>
      </c>
      <c r="P938" s="19">
        <v>3250</v>
      </c>
      <c r="Q938" s="19" t="s">
        <v>57</v>
      </c>
      <c r="R938" s="19">
        <v>1625</v>
      </c>
      <c r="S938" s="19">
        <v>20000</v>
      </c>
      <c r="T938" s="19">
        <v>2.25</v>
      </c>
      <c r="U938" s="19">
        <v>6.3</v>
      </c>
      <c r="V938" s="19">
        <v>0.24</v>
      </c>
      <c r="W938" s="19">
        <v>65</v>
      </c>
      <c r="X938" s="93"/>
      <c r="Y938">
        <f t="shared" si="43"/>
        <v>40</v>
      </c>
      <c r="Z938" t="b">
        <f>IF(N938/G938&gt;=Auswahlhilfe!$C$8,TRUE,FALSE)</f>
        <v>1</v>
      </c>
      <c r="AA938" t="b">
        <f>IF(K938&gt;Auswahlhilfe!$C$7,TRUE,FALSE)</f>
        <v>1</v>
      </c>
      <c r="AB938" t="b">
        <f>IF(Auswahlhilfe!$C$17=F938,TRUE,FALSE)</f>
        <v>1</v>
      </c>
      <c r="AC938" t="b">
        <f>IFERROR(IF(FIND("P2",PGOptionList!D938)&gt;0,TRUE),FALSE)</f>
        <v>0</v>
      </c>
      <c r="AD938" t="b">
        <f>IFERROR(IF(FIND("P1",PGOptionList!D938)&gt;0,TRUE),FALSE)</f>
        <v>0</v>
      </c>
      <c r="AE938" t="b">
        <f>IFERROR(IF(FIND("P0",PGOptionList!D938)&gt;0,TRUE),FALSE)</f>
        <v>1</v>
      </c>
      <c r="AF938" t="b">
        <f>IF(AND(Z938,AA938,AB938,AC938,IF(C938=Auswahlhilfe!$L$7,TRUE,FALSE)),D938,FALSE)</f>
        <v>0</v>
      </c>
      <c r="AG938" t="b">
        <f>IF(AND(Z938,AA938,AB938,AD938,IF(C938=Auswahlhilfe!$L$17,TRUE,FALSE)),D938,FALSE)</f>
        <v>0</v>
      </c>
      <c r="AH938" t="b">
        <f>IF(AND(Z938,AA938,AB938,AE938,IF(C938=Auswahlhilfe!$L$17,TRUE,FALSE)),D938,FALSE)</f>
        <v>0</v>
      </c>
      <c r="AI938" t="s">
        <v>4817</v>
      </c>
      <c r="AJ938" s="90" t="str">
        <f t="shared" si="44"/>
        <v>mailto:info@oxni.ch?subject=Anfrage TBR-090-100-S2-P0</v>
      </c>
    </row>
    <row r="939" spans="2:36" x14ac:dyDescent="0.2">
      <c r="B939" s="78" t="str">
        <f t="shared" si="42"/>
        <v/>
      </c>
      <c r="C939" s="19" t="s">
        <v>103</v>
      </c>
      <c r="D939" s="19" t="s">
        <v>1240</v>
      </c>
      <c r="E939" s="19">
        <v>90</v>
      </c>
      <c r="F939" s="19" t="s">
        <v>55</v>
      </c>
      <c r="G939" s="19">
        <v>100</v>
      </c>
      <c r="H939" s="19">
        <v>7</v>
      </c>
      <c r="I939" s="19">
        <v>14</v>
      </c>
      <c r="J939" s="19">
        <v>92</v>
      </c>
      <c r="K939" s="19">
        <v>102</v>
      </c>
      <c r="L939" s="19">
        <v>306</v>
      </c>
      <c r="M939" s="19" t="s">
        <v>74</v>
      </c>
      <c r="N939" s="19">
        <v>4000</v>
      </c>
      <c r="O939" s="19">
        <v>8000</v>
      </c>
      <c r="P939" s="19">
        <v>3250</v>
      </c>
      <c r="Q939" s="19" t="s">
        <v>57</v>
      </c>
      <c r="R939" s="19">
        <v>1625</v>
      </c>
      <c r="S939" s="19">
        <v>20000</v>
      </c>
      <c r="T939" s="19">
        <v>2.25</v>
      </c>
      <c r="U939" s="19">
        <v>6.3</v>
      </c>
      <c r="V939" s="19">
        <v>0.24</v>
      </c>
      <c r="W939" s="19">
        <v>65</v>
      </c>
      <c r="X939" s="93">
        <v>1445</v>
      </c>
      <c r="Y939">
        <f t="shared" si="43"/>
        <v>40</v>
      </c>
      <c r="Z939" t="b">
        <f>IF(N939/G939&gt;=Auswahlhilfe!$C$8,TRUE,FALSE)</f>
        <v>1</v>
      </c>
      <c r="AA939" t="b">
        <f>IF(K939&gt;Auswahlhilfe!$C$7,TRUE,FALSE)</f>
        <v>1</v>
      </c>
      <c r="AB939" t="b">
        <f>IF(Auswahlhilfe!$C$17=F939,TRUE,FALSE)</f>
        <v>0</v>
      </c>
      <c r="AC939" t="b">
        <f>IFERROR(IF(FIND("P2",PGOptionList!D939)&gt;0,TRUE),FALSE)</f>
        <v>0</v>
      </c>
      <c r="AD939" t="b">
        <f>IFERROR(IF(FIND("P1",PGOptionList!D939)&gt;0,TRUE),FALSE)</f>
        <v>1</v>
      </c>
      <c r="AE939" t="b">
        <f>IFERROR(IF(FIND("P0",PGOptionList!D939)&gt;0,TRUE),FALSE)</f>
        <v>0</v>
      </c>
      <c r="AF939" t="b">
        <f>IF(AND(Z939,AA939,AB939,AC939,IF(C939=Auswahlhilfe!$L$7,TRUE,FALSE)),D939,FALSE)</f>
        <v>0</v>
      </c>
      <c r="AG939" t="b">
        <f>IF(AND(Z939,AA939,AB939,AD939,IF(C939=Auswahlhilfe!$L$17,TRUE,FALSE)),D939,FALSE)</f>
        <v>0</v>
      </c>
      <c r="AH939" t="b">
        <f>IF(AND(Z939,AA939,AB939,AE939,IF(C939=Auswahlhilfe!$L$17,TRUE,FALSE)),D939,FALSE)</f>
        <v>0</v>
      </c>
      <c r="AI939" t="s">
        <v>4817</v>
      </c>
      <c r="AJ939" s="90" t="str">
        <f t="shared" si="44"/>
        <v>mailto:info@oxni.ch?subject=Anfrage TBR-090-100-S1-P1</v>
      </c>
    </row>
    <row r="940" spans="2:36" x14ac:dyDescent="0.2">
      <c r="B940" s="78" t="str">
        <f t="shared" si="42"/>
        <v/>
      </c>
      <c r="C940" s="19" t="s">
        <v>103</v>
      </c>
      <c r="D940" s="19" t="s">
        <v>1241</v>
      </c>
      <c r="E940" s="19">
        <v>90</v>
      </c>
      <c r="F940" s="19" t="s">
        <v>58</v>
      </c>
      <c r="G940" s="19">
        <v>100</v>
      </c>
      <c r="H940" s="19">
        <v>7</v>
      </c>
      <c r="I940" s="19">
        <v>14</v>
      </c>
      <c r="J940" s="19">
        <v>92</v>
      </c>
      <c r="K940" s="19">
        <v>102</v>
      </c>
      <c r="L940" s="19">
        <v>306</v>
      </c>
      <c r="M940" s="19" t="s">
        <v>74</v>
      </c>
      <c r="N940" s="19">
        <v>4000</v>
      </c>
      <c r="O940" s="19">
        <v>8000</v>
      </c>
      <c r="P940" s="19">
        <v>3250</v>
      </c>
      <c r="Q940" s="19" t="s">
        <v>57</v>
      </c>
      <c r="R940" s="19">
        <v>1625</v>
      </c>
      <c r="S940" s="19">
        <v>20000</v>
      </c>
      <c r="T940" s="19">
        <v>2.25</v>
      </c>
      <c r="U940" s="19">
        <v>6.3</v>
      </c>
      <c r="V940" s="19">
        <v>0.24</v>
      </c>
      <c r="W940" s="19">
        <v>65</v>
      </c>
      <c r="X940" s="93">
        <v>1445</v>
      </c>
      <c r="Y940">
        <f t="shared" si="43"/>
        <v>40</v>
      </c>
      <c r="Z940" t="b">
        <f>IF(N940/G940&gt;=Auswahlhilfe!$C$8,TRUE,FALSE)</f>
        <v>1</v>
      </c>
      <c r="AA940" t="b">
        <f>IF(K940&gt;Auswahlhilfe!$C$7,TRUE,FALSE)</f>
        <v>1</v>
      </c>
      <c r="AB940" t="b">
        <f>IF(Auswahlhilfe!$C$17=F940,TRUE,FALSE)</f>
        <v>1</v>
      </c>
      <c r="AC940" t="b">
        <f>IFERROR(IF(FIND("P2",PGOptionList!D940)&gt;0,TRUE),FALSE)</f>
        <v>0</v>
      </c>
      <c r="AD940" t="b">
        <f>IFERROR(IF(FIND("P1",PGOptionList!D940)&gt;0,TRUE),FALSE)</f>
        <v>1</v>
      </c>
      <c r="AE940" t="b">
        <f>IFERROR(IF(FIND("P0",PGOptionList!D940)&gt;0,TRUE),FALSE)</f>
        <v>0</v>
      </c>
      <c r="AF940" t="b">
        <f>IF(AND(Z940,AA940,AB940,AC940,IF(C940=Auswahlhilfe!$L$7,TRUE,FALSE)),D940,FALSE)</f>
        <v>0</v>
      </c>
      <c r="AG940" t="b">
        <f>IF(AND(Z940,AA940,AB940,AD940,IF(C940=Auswahlhilfe!$L$17,TRUE,FALSE)),D940,FALSE)</f>
        <v>0</v>
      </c>
      <c r="AH940" t="b">
        <f>IF(AND(Z940,AA940,AB940,AE940,IF(C940=Auswahlhilfe!$L$17,TRUE,FALSE)),D940,FALSE)</f>
        <v>0</v>
      </c>
      <c r="AI940" t="s">
        <v>4818</v>
      </c>
      <c r="AJ940" s="90" t="str">
        <f t="shared" si="44"/>
        <v>https://shop.oxni.ch/de/shop/motoren/planetengetriebe/tbr-090-100-s2-p1</v>
      </c>
    </row>
    <row r="941" spans="2:36" x14ac:dyDescent="0.2">
      <c r="B941" s="78" t="str">
        <f t="shared" si="42"/>
        <v/>
      </c>
      <c r="C941" s="19" t="s">
        <v>103</v>
      </c>
      <c r="D941" s="19" t="s">
        <v>1242</v>
      </c>
      <c r="E941" s="19">
        <v>90</v>
      </c>
      <c r="F941" s="19" t="s">
        <v>55</v>
      </c>
      <c r="G941" s="19">
        <v>100</v>
      </c>
      <c r="H941" s="19">
        <v>9</v>
      </c>
      <c r="I941" s="19">
        <v>14</v>
      </c>
      <c r="J941" s="19">
        <v>92</v>
      </c>
      <c r="K941" s="19">
        <v>102</v>
      </c>
      <c r="L941" s="19">
        <v>306</v>
      </c>
      <c r="M941" s="19" t="s">
        <v>74</v>
      </c>
      <c r="N941" s="19">
        <v>4000</v>
      </c>
      <c r="O941" s="19">
        <v>8000</v>
      </c>
      <c r="P941" s="19">
        <v>3250</v>
      </c>
      <c r="Q941" s="19" t="s">
        <v>57</v>
      </c>
      <c r="R941" s="19">
        <v>1625</v>
      </c>
      <c r="S941" s="19">
        <v>20000</v>
      </c>
      <c r="T941" s="19">
        <v>2.25</v>
      </c>
      <c r="U941" s="19">
        <v>6.3</v>
      </c>
      <c r="V941" s="19">
        <v>0.24</v>
      </c>
      <c r="W941" s="19">
        <v>65</v>
      </c>
      <c r="X941" s="93">
        <v>1314</v>
      </c>
      <c r="Y941">
        <f t="shared" si="43"/>
        <v>40</v>
      </c>
      <c r="Z941" t="b">
        <f>IF(N941/G941&gt;=Auswahlhilfe!$C$8,TRUE,FALSE)</f>
        <v>1</v>
      </c>
      <c r="AA941" t="b">
        <f>IF(K941&gt;Auswahlhilfe!$C$7,TRUE,FALSE)</f>
        <v>1</v>
      </c>
      <c r="AB941" t="b">
        <f>IF(Auswahlhilfe!$C$17=F941,TRUE,FALSE)</f>
        <v>0</v>
      </c>
      <c r="AC941" t="b">
        <f>IFERROR(IF(FIND("P2",PGOptionList!D941)&gt;0,TRUE),FALSE)</f>
        <v>1</v>
      </c>
      <c r="AD941" t="b">
        <f>IFERROR(IF(FIND("P1",PGOptionList!D941)&gt;0,TRUE),FALSE)</f>
        <v>0</v>
      </c>
      <c r="AE941" t="b">
        <f>IFERROR(IF(FIND("P0",PGOptionList!D941)&gt;0,TRUE),FALSE)</f>
        <v>0</v>
      </c>
      <c r="AF941" t="b">
        <f>IF(AND(Z941,AA941,AB941,AC941,IF(C941=Auswahlhilfe!$L$7,TRUE,FALSE)),D941,FALSE)</f>
        <v>0</v>
      </c>
      <c r="AG941" t="b">
        <f>IF(AND(Z941,AA941,AB941,AD941,IF(C941=Auswahlhilfe!$L$17,TRUE,FALSE)),D941,FALSE)</f>
        <v>0</v>
      </c>
      <c r="AH941" t="b">
        <f>IF(AND(Z941,AA941,AB941,AE941,IF(C941=Auswahlhilfe!$L$17,TRUE,FALSE)),D941,FALSE)</f>
        <v>0</v>
      </c>
      <c r="AI941" t="s">
        <v>4817</v>
      </c>
      <c r="AJ941" s="90" t="str">
        <f t="shared" si="44"/>
        <v>mailto:info@oxni.ch?subject=Anfrage TBR-090-100-S1-P2</v>
      </c>
    </row>
    <row r="942" spans="2:36" x14ac:dyDescent="0.2">
      <c r="B942" s="78" t="str">
        <f t="shared" si="42"/>
        <v/>
      </c>
      <c r="C942" s="19" t="s">
        <v>103</v>
      </c>
      <c r="D942" s="19" t="s">
        <v>1243</v>
      </c>
      <c r="E942" s="19">
        <v>90</v>
      </c>
      <c r="F942" s="19" t="s">
        <v>58</v>
      </c>
      <c r="G942" s="19">
        <v>100</v>
      </c>
      <c r="H942" s="19">
        <v>9</v>
      </c>
      <c r="I942" s="19">
        <v>14</v>
      </c>
      <c r="J942" s="19">
        <v>92</v>
      </c>
      <c r="K942" s="19">
        <v>102</v>
      </c>
      <c r="L942" s="19">
        <v>306</v>
      </c>
      <c r="M942" s="19" t="s">
        <v>74</v>
      </c>
      <c r="N942" s="19">
        <v>4000</v>
      </c>
      <c r="O942" s="19">
        <v>8000</v>
      </c>
      <c r="P942" s="19">
        <v>3250</v>
      </c>
      <c r="Q942" s="19" t="s">
        <v>57</v>
      </c>
      <c r="R942" s="19">
        <v>1625</v>
      </c>
      <c r="S942" s="19">
        <v>20000</v>
      </c>
      <c r="T942" s="19">
        <v>2.25</v>
      </c>
      <c r="U942" s="19">
        <v>6.3</v>
      </c>
      <c r="V942" s="19">
        <v>0.24</v>
      </c>
      <c r="W942" s="19">
        <v>65</v>
      </c>
      <c r="X942" s="93">
        <v>1314</v>
      </c>
      <c r="Y942">
        <f t="shared" si="43"/>
        <v>40</v>
      </c>
      <c r="Z942" t="b">
        <f>IF(N942/G942&gt;=Auswahlhilfe!$C$8,TRUE,FALSE)</f>
        <v>1</v>
      </c>
      <c r="AA942" t="b">
        <f>IF(K942&gt;Auswahlhilfe!$C$7,TRUE,FALSE)</f>
        <v>1</v>
      </c>
      <c r="AB942" t="b">
        <f>IF(Auswahlhilfe!$C$17=F942,TRUE,FALSE)</f>
        <v>1</v>
      </c>
      <c r="AC942" t="b">
        <f>IFERROR(IF(FIND("P2",PGOptionList!D942)&gt;0,TRUE),FALSE)</f>
        <v>1</v>
      </c>
      <c r="AD942" t="b">
        <f>IFERROR(IF(FIND("P1",PGOptionList!D942)&gt;0,TRUE),FALSE)</f>
        <v>0</v>
      </c>
      <c r="AE942" t="b">
        <f>IFERROR(IF(FIND("P0",PGOptionList!D942)&gt;0,TRUE),FALSE)</f>
        <v>0</v>
      </c>
      <c r="AF942" t="b">
        <f>IF(AND(Z942,AA942,AB942,AC942,IF(C942=Auswahlhilfe!$L$7,TRUE,FALSE)),D942,FALSE)</f>
        <v>0</v>
      </c>
      <c r="AG942" t="b">
        <f>IF(AND(Z942,AA942,AB942,AD942,IF(C942=Auswahlhilfe!$L$17,TRUE,FALSE)),D942,FALSE)</f>
        <v>0</v>
      </c>
      <c r="AH942" t="b">
        <f>IF(AND(Z942,AA942,AB942,AE942,IF(C942=Auswahlhilfe!$L$17,TRUE,FALSE)),D942,FALSE)</f>
        <v>0</v>
      </c>
      <c r="AI942" t="s">
        <v>4818</v>
      </c>
      <c r="AJ942" s="90" t="str">
        <f t="shared" si="44"/>
        <v>https://shop.oxni.ch/de/shop/motoren/planetengetriebe/tbr-090-100-s2-p2</v>
      </c>
    </row>
    <row r="943" spans="2:36" x14ac:dyDescent="0.2">
      <c r="B943" s="78" t="str">
        <f t="shared" si="42"/>
        <v/>
      </c>
      <c r="C943" s="19" t="s">
        <v>103</v>
      </c>
      <c r="D943" s="19" t="s">
        <v>1244</v>
      </c>
      <c r="E943" s="19">
        <v>90</v>
      </c>
      <c r="F943" s="19" t="s">
        <v>55</v>
      </c>
      <c r="G943" s="19">
        <v>80</v>
      </c>
      <c r="H943" s="19">
        <v>4</v>
      </c>
      <c r="I943" s="19">
        <v>14</v>
      </c>
      <c r="J943" s="19">
        <v>92</v>
      </c>
      <c r="K943" s="19">
        <v>123</v>
      </c>
      <c r="L943" s="19">
        <v>369</v>
      </c>
      <c r="M943" s="19" t="s">
        <v>73</v>
      </c>
      <c r="N943" s="19">
        <v>4000</v>
      </c>
      <c r="O943" s="19">
        <v>8000</v>
      </c>
      <c r="P943" s="19">
        <v>3250</v>
      </c>
      <c r="Q943" s="19" t="s">
        <v>57</v>
      </c>
      <c r="R943" s="19">
        <v>1625</v>
      </c>
      <c r="S943" s="19">
        <v>20000</v>
      </c>
      <c r="T943" s="19">
        <v>2.25</v>
      </c>
      <c r="U943" s="19">
        <v>6.3</v>
      </c>
      <c r="V943" s="19">
        <v>0.24</v>
      </c>
      <c r="W943" s="19">
        <v>65</v>
      </c>
      <c r="X943" s="93"/>
      <c r="Y943">
        <f t="shared" si="43"/>
        <v>50</v>
      </c>
      <c r="Z943" t="b">
        <f>IF(N943/G943&gt;=Auswahlhilfe!$C$8,TRUE,FALSE)</f>
        <v>1</v>
      </c>
      <c r="AA943" t="b">
        <f>IF(K943&gt;Auswahlhilfe!$C$7,TRUE,FALSE)</f>
        <v>1</v>
      </c>
      <c r="AB943" t="b">
        <f>IF(Auswahlhilfe!$C$17=F943,TRUE,FALSE)</f>
        <v>0</v>
      </c>
      <c r="AC943" t="b">
        <f>IFERROR(IF(FIND("P2",PGOptionList!D943)&gt;0,TRUE),FALSE)</f>
        <v>0</v>
      </c>
      <c r="AD943" t="b">
        <f>IFERROR(IF(FIND("P1",PGOptionList!D943)&gt;0,TRUE),FALSE)</f>
        <v>0</v>
      </c>
      <c r="AE943" t="b">
        <f>IFERROR(IF(FIND("P0",PGOptionList!D943)&gt;0,TRUE),FALSE)</f>
        <v>1</v>
      </c>
      <c r="AF943" t="b">
        <f>IF(AND(Z943,AA943,AB943,AC943,IF(C943=Auswahlhilfe!$L$7,TRUE,FALSE)),D943,FALSE)</f>
        <v>0</v>
      </c>
      <c r="AG943" t="b">
        <f>IF(AND(Z943,AA943,AB943,AD943,IF(C943=Auswahlhilfe!$L$17,TRUE,FALSE)),D943,FALSE)</f>
        <v>0</v>
      </c>
      <c r="AH943" t="b">
        <f>IF(AND(Z943,AA943,AB943,AE943,IF(C943=Auswahlhilfe!$L$17,TRUE,FALSE)),D943,FALSE)</f>
        <v>0</v>
      </c>
      <c r="AI943" t="s">
        <v>4817</v>
      </c>
      <c r="AJ943" s="90" t="str">
        <f t="shared" si="44"/>
        <v>mailto:info@oxni.ch?subject=Anfrage TBR-090-080-S1-P0</v>
      </c>
    </row>
    <row r="944" spans="2:36" x14ac:dyDescent="0.2">
      <c r="B944" s="78" t="str">
        <f t="shared" si="42"/>
        <v/>
      </c>
      <c r="C944" s="19" t="s">
        <v>103</v>
      </c>
      <c r="D944" s="19" t="s">
        <v>1245</v>
      </c>
      <c r="E944" s="19">
        <v>90</v>
      </c>
      <c r="F944" s="19" t="s">
        <v>58</v>
      </c>
      <c r="G944" s="19">
        <v>80</v>
      </c>
      <c r="H944" s="19">
        <v>4</v>
      </c>
      <c r="I944" s="19">
        <v>14</v>
      </c>
      <c r="J944" s="19">
        <v>92</v>
      </c>
      <c r="K944" s="19">
        <v>123</v>
      </c>
      <c r="L944" s="19">
        <v>369</v>
      </c>
      <c r="M944" s="19" t="s">
        <v>73</v>
      </c>
      <c r="N944" s="19">
        <v>4000</v>
      </c>
      <c r="O944" s="19">
        <v>8000</v>
      </c>
      <c r="P944" s="19">
        <v>3250</v>
      </c>
      <c r="Q944" s="19" t="s">
        <v>57</v>
      </c>
      <c r="R944" s="19">
        <v>1625</v>
      </c>
      <c r="S944" s="19">
        <v>20000</v>
      </c>
      <c r="T944" s="19">
        <v>2.25</v>
      </c>
      <c r="U944" s="19">
        <v>6.3</v>
      </c>
      <c r="V944" s="19">
        <v>0.24</v>
      </c>
      <c r="W944" s="19">
        <v>65</v>
      </c>
      <c r="X944" s="93"/>
      <c r="Y944">
        <f t="shared" si="43"/>
        <v>50</v>
      </c>
      <c r="Z944" t="b">
        <f>IF(N944/G944&gt;=Auswahlhilfe!$C$8,TRUE,FALSE)</f>
        <v>1</v>
      </c>
      <c r="AA944" t="b">
        <f>IF(K944&gt;Auswahlhilfe!$C$7,TRUE,FALSE)</f>
        <v>1</v>
      </c>
      <c r="AB944" t="b">
        <f>IF(Auswahlhilfe!$C$17=F944,TRUE,FALSE)</f>
        <v>1</v>
      </c>
      <c r="AC944" t="b">
        <f>IFERROR(IF(FIND("P2",PGOptionList!D944)&gt;0,TRUE),FALSE)</f>
        <v>0</v>
      </c>
      <c r="AD944" t="b">
        <f>IFERROR(IF(FIND("P1",PGOptionList!D944)&gt;0,TRUE),FALSE)</f>
        <v>0</v>
      </c>
      <c r="AE944" t="b">
        <f>IFERROR(IF(FIND("P0",PGOptionList!D944)&gt;0,TRUE),FALSE)</f>
        <v>1</v>
      </c>
      <c r="AF944" t="b">
        <f>IF(AND(Z944,AA944,AB944,AC944,IF(C944=Auswahlhilfe!$L$7,TRUE,FALSE)),D944,FALSE)</f>
        <v>0</v>
      </c>
      <c r="AG944" t="b">
        <f>IF(AND(Z944,AA944,AB944,AD944,IF(C944=Auswahlhilfe!$L$17,TRUE,FALSE)),D944,FALSE)</f>
        <v>0</v>
      </c>
      <c r="AH944" t="b">
        <f>IF(AND(Z944,AA944,AB944,AE944,IF(C944=Auswahlhilfe!$L$17,TRUE,FALSE)),D944,FALSE)</f>
        <v>0</v>
      </c>
      <c r="AI944" t="s">
        <v>4817</v>
      </c>
      <c r="AJ944" s="90" t="str">
        <f t="shared" si="44"/>
        <v>mailto:info@oxni.ch?subject=Anfrage TBR-090-080-S2-P0</v>
      </c>
    </row>
    <row r="945" spans="2:36" x14ac:dyDescent="0.2">
      <c r="B945" s="78" t="str">
        <f t="shared" si="42"/>
        <v/>
      </c>
      <c r="C945" s="19" t="s">
        <v>103</v>
      </c>
      <c r="D945" s="19" t="s">
        <v>1246</v>
      </c>
      <c r="E945" s="19">
        <v>90</v>
      </c>
      <c r="F945" s="19" t="s">
        <v>55</v>
      </c>
      <c r="G945" s="19">
        <v>80</v>
      </c>
      <c r="H945" s="19">
        <v>7</v>
      </c>
      <c r="I945" s="19">
        <v>14</v>
      </c>
      <c r="J945" s="19">
        <v>92</v>
      </c>
      <c r="K945" s="19">
        <v>123</v>
      </c>
      <c r="L945" s="19">
        <v>369</v>
      </c>
      <c r="M945" s="19" t="s">
        <v>73</v>
      </c>
      <c r="N945" s="19">
        <v>4000</v>
      </c>
      <c r="O945" s="19">
        <v>8000</v>
      </c>
      <c r="P945" s="19">
        <v>3250</v>
      </c>
      <c r="Q945" s="19" t="s">
        <v>57</v>
      </c>
      <c r="R945" s="19">
        <v>1625</v>
      </c>
      <c r="S945" s="19">
        <v>20000</v>
      </c>
      <c r="T945" s="19">
        <v>2.25</v>
      </c>
      <c r="U945" s="19">
        <v>6.3</v>
      </c>
      <c r="V945" s="19">
        <v>0.24</v>
      </c>
      <c r="W945" s="19">
        <v>65</v>
      </c>
      <c r="X945" s="93">
        <v>1445</v>
      </c>
      <c r="Y945">
        <f t="shared" si="43"/>
        <v>50</v>
      </c>
      <c r="Z945" t="b">
        <f>IF(N945/G945&gt;=Auswahlhilfe!$C$8,TRUE,FALSE)</f>
        <v>1</v>
      </c>
      <c r="AA945" t="b">
        <f>IF(K945&gt;Auswahlhilfe!$C$7,TRUE,FALSE)</f>
        <v>1</v>
      </c>
      <c r="AB945" t="b">
        <f>IF(Auswahlhilfe!$C$17=F945,TRUE,FALSE)</f>
        <v>0</v>
      </c>
      <c r="AC945" t="b">
        <f>IFERROR(IF(FIND("P2",PGOptionList!D945)&gt;0,TRUE),FALSE)</f>
        <v>0</v>
      </c>
      <c r="AD945" t="b">
        <f>IFERROR(IF(FIND("P1",PGOptionList!D945)&gt;0,TRUE),FALSE)</f>
        <v>1</v>
      </c>
      <c r="AE945" t="b">
        <f>IFERROR(IF(FIND("P0",PGOptionList!D945)&gt;0,TRUE),FALSE)</f>
        <v>0</v>
      </c>
      <c r="AF945" t="b">
        <f>IF(AND(Z945,AA945,AB945,AC945,IF(C945=Auswahlhilfe!$L$7,TRUE,FALSE)),D945,FALSE)</f>
        <v>0</v>
      </c>
      <c r="AG945" t="b">
        <f>IF(AND(Z945,AA945,AB945,AD945,IF(C945=Auswahlhilfe!$L$17,TRUE,FALSE)),D945,FALSE)</f>
        <v>0</v>
      </c>
      <c r="AH945" t="b">
        <f>IF(AND(Z945,AA945,AB945,AE945,IF(C945=Auswahlhilfe!$L$17,TRUE,FALSE)),D945,FALSE)</f>
        <v>0</v>
      </c>
      <c r="AI945" t="s">
        <v>4817</v>
      </c>
      <c r="AJ945" s="90" t="str">
        <f t="shared" si="44"/>
        <v>mailto:info@oxni.ch?subject=Anfrage TBR-090-080-S1-P1</v>
      </c>
    </row>
    <row r="946" spans="2:36" x14ac:dyDescent="0.2">
      <c r="B946" s="78" t="str">
        <f t="shared" si="42"/>
        <v/>
      </c>
      <c r="C946" s="19" t="s">
        <v>103</v>
      </c>
      <c r="D946" s="19" t="s">
        <v>1247</v>
      </c>
      <c r="E946" s="19">
        <v>90</v>
      </c>
      <c r="F946" s="19" t="s">
        <v>58</v>
      </c>
      <c r="G946" s="19">
        <v>80</v>
      </c>
      <c r="H946" s="19">
        <v>7</v>
      </c>
      <c r="I946" s="19">
        <v>14</v>
      </c>
      <c r="J946" s="19">
        <v>92</v>
      </c>
      <c r="K946" s="19">
        <v>123</v>
      </c>
      <c r="L946" s="19">
        <v>369</v>
      </c>
      <c r="M946" s="19" t="s">
        <v>73</v>
      </c>
      <c r="N946" s="19">
        <v>4000</v>
      </c>
      <c r="O946" s="19">
        <v>8000</v>
      </c>
      <c r="P946" s="19">
        <v>3250</v>
      </c>
      <c r="Q946" s="19" t="s">
        <v>57</v>
      </c>
      <c r="R946" s="19">
        <v>1625</v>
      </c>
      <c r="S946" s="19">
        <v>20000</v>
      </c>
      <c r="T946" s="19">
        <v>2.25</v>
      </c>
      <c r="U946" s="19">
        <v>6.3</v>
      </c>
      <c r="V946" s="19">
        <v>0.24</v>
      </c>
      <c r="W946" s="19">
        <v>65</v>
      </c>
      <c r="X946" s="93">
        <v>1445</v>
      </c>
      <c r="Y946">
        <f t="shared" si="43"/>
        <v>50</v>
      </c>
      <c r="Z946" t="b">
        <f>IF(N946/G946&gt;=Auswahlhilfe!$C$8,TRUE,FALSE)</f>
        <v>1</v>
      </c>
      <c r="AA946" t="b">
        <f>IF(K946&gt;Auswahlhilfe!$C$7,TRUE,FALSE)</f>
        <v>1</v>
      </c>
      <c r="AB946" t="b">
        <f>IF(Auswahlhilfe!$C$17=F946,TRUE,FALSE)</f>
        <v>1</v>
      </c>
      <c r="AC946" t="b">
        <f>IFERROR(IF(FIND("P2",PGOptionList!D946)&gt;0,TRUE),FALSE)</f>
        <v>0</v>
      </c>
      <c r="AD946" t="b">
        <f>IFERROR(IF(FIND("P1",PGOptionList!D946)&gt;0,TRUE),FALSE)</f>
        <v>1</v>
      </c>
      <c r="AE946" t="b">
        <f>IFERROR(IF(FIND("P0",PGOptionList!D946)&gt;0,TRUE),FALSE)</f>
        <v>0</v>
      </c>
      <c r="AF946" t="b">
        <f>IF(AND(Z946,AA946,AB946,AC946,IF(C946=Auswahlhilfe!$L$7,TRUE,FALSE)),D946,FALSE)</f>
        <v>0</v>
      </c>
      <c r="AG946" t="b">
        <f>IF(AND(Z946,AA946,AB946,AD946,IF(C946=Auswahlhilfe!$L$17,TRUE,FALSE)),D946,FALSE)</f>
        <v>0</v>
      </c>
      <c r="AH946" t="b">
        <f>IF(AND(Z946,AA946,AB946,AE946,IF(C946=Auswahlhilfe!$L$17,TRUE,FALSE)),D946,FALSE)</f>
        <v>0</v>
      </c>
      <c r="AI946" t="s">
        <v>4818</v>
      </c>
      <c r="AJ946" s="90" t="str">
        <f t="shared" si="44"/>
        <v>https://shop.oxni.ch/de/shop/motoren/planetengetriebe/tbr-090-080-s2-p1</v>
      </c>
    </row>
    <row r="947" spans="2:36" x14ac:dyDescent="0.2">
      <c r="B947" s="78" t="str">
        <f t="shared" si="42"/>
        <v/>
      </c>
      <c r="C947" s="19" t="s">
        <v>103</v>
      </c>
      <c r="D947" s="19" t="s">
        <v>1248</v>
      </c>
      <c r="E947" s="19">
        <v>90</v>
      </c>
      <c r="F947" s="19" t="s">
        <v>55</v>
      </c>
      <c r="G947" s="19">
        <v>80</v>
      </c>
      <c r="H947" s="19">
        <v>9</v>
      </c>
      <c r="I947" s="19">
        <v>14</v>
      </c>
      <c r="J947" s="19">
        <v>92</v>
      </c>
      <c r="K947" s="19">
        <v>123</v>
      </c>
      <c r="L947" s="19">
        <v>369</v>
      </c>
      <c r="M947" s="19" t="s">
        <v>73</v>
      </c>
      <c r="N947" s="19">
        <v>4000</v>
      </c>
      <c r="O947" s="19">
        <v>8000</v>
      </c>
      <c r="P947" s="19">
        <v>3250</v>
      </c>
      <c r="Q947" s="19" t="s">
        <v>57</v>
      </c>
      <c r="R947" s="19">
        <v>1625</v>
      </c>
      <c r="S947" s="19">
        <v>20000</v>
      </c>
      <c r="T947" s="19">
        <v>2.25</v>
      </c>
      <c r="U947" s="19">
        <v>6.3</v>
      </c>
      <c r="V947" s="19">
        <v>0.24</v>
      </c>
      <c r="W947" s="19">
        <v>65</v>
      </c>
      <c r="X947" s="93">
        <v>1314</v>
      </c>
      <c r="Y947">
        <f t="shared" si="43"/>
        <v>50</v>
      </c>
      <c r="Z947" t="b">
        <f>IF(N947/G947&gt;=Auswahlhilfe!$C$8,TRUE,FALSE)</f>
        <v>1</v>
      </c>
      <c r="AA947" t="b">
        <f>IF(K947&gt;Auswahlhilfe!$C$7,TRUE,FALSE)</f>
        <v>1</v>
      </c>
      <c r="AB947" t="b">
        <f>IF(Auswahlhilfe!$C$17=F947,TRUE,FALSE)</f>
        <v>0</v>
      </c>
      <c r="AC947" t="b">
        <f>IFERROR(IF(FIND("P2",PGOptionList!D947)&gt;0,TRUE),FALSE)</f>
        <v>1</v>
      </c>
      <c r="AD947" t="b">
        <f>IFERROR(IF(FIND("P1",PGOptionList!D947)&gt;0,TRUE),FALSE)</f>
        <v>0</v>
      </c>
      <c r="AE947" t="b">
        <f>IFERROR(IF(FIND("P0",PGOptionList!D947)&gt;0,TRUE),FALSE)</f>
        <v>0</v>
      </c>
      <c r="AF947" t="b">
        <f>IF(AND(Z947,AA947,AB947,AC947,IF(C947=Auswahlhilfe!$L$7,TRUE,FALSE)),D947,FALSE)</f>
        <v>0</v>
      </c>
      <c r="AG947" t="b">
        <f>IF(AND(Z947,AA947,AB947,AD947,IF(C947=Auswahlhilfe!$L$17,TRUE,FALSE)),D947,FALSE)</f>
        <v>0</v>
      </c>
      <c r="AH947" t="b">
        <f>IF(AND(Z947,AA947,AB947,AE947,IF(C947=Auswahlhilfe!$L$17,TRUE,FALSE)),D947,FALSE)</f>
        <v>0</v>
      </c>
      <c r="AI947" t="s">
        <v>4817</v>
      </c>
      <c r="AJ947" s="90" t="str">
        <f t="shared" si="44"/>
        <v>mailto:info@oxni.ch?subject=Anfrage TBR-090-080-S1-P2</v>
      </c>
    </row>
    <row r="948" spans="2:36" x14ac:dyDescent="0.2">
      <c r="B948" s="78" t="str">
        <f t="shared" si="42"/>
        <v/>
      </c>
      <c r="C948" s="19" t="s">
        <v>103</v>
      </c>
      <c r="D948" s="19" t="s">
        <v>1249</v>
      </c>
      <c r="E948" s="19">
        <v>90</v>
      </c>
      <c r="F948" s="19" t="s">
        <v>58</v>
      </c>
      <c r="G948" s="19">
        <v>80</v>
      </c>
      <c r="H948" s="19">
        <v>9</v>
      </c>
      <c r="I948" s="19">
        <v>14</v>
      </c>
      <c r="J948" s="19">
        <v>92</v>
      </c>
      <c r="K948" s="19">
        <v>123</v>
      </c>
      <c r="L948" s="19">
        <v>369</v>
      </c>
      <c r="M948" s="19" t="s">
        <v>73</v>
      </c>
      <c r="N948" s="19">
        <v>4000</v>
      </c>
      <c r="O948" s="19">
        <v>8000</v>
      </c>
      <c r="P948" s="19">
        <v>3250</v>
      </c>
      <c r="Q948" s="19" t="s">
        <v>57</v>
      </c>
      <c r="R948" s="19">
        <v>1625</v>
      </c>
      <c r="S948" s="19">
        <v>20000</v>
      </c>
      <c r="T948" s="19">
        <v>2.25</v>
      </c>
      <c r="U948" s="19">
        <v>6.3</v>
      </c>
      <c r="V948" s="19">
        <v>0.24</v>
      </c>
      <c r="W948" s="19">
        <v>65</v>
      </c>
      <c r="X948" s="93">
        <v>1314</v>
      </c>
      <c r="Y948">
        <f t="shared" si="43"/>
        <v>50</v>
      </c>
      <c r="Z948" t="b">
        <f>IF(N948/G948&gt;=Auswahlhilfe!$C$8,TRUE,FALSE)</f>
        <v>1</v>
      </c>
      <c r="AA948" t="b">
        <f>IF(K948&gt;Auswahlhilfe!$C$7,TRUE,FALSE)</f>
        <v>1</v>
      </c>
      <c r="AB948" t="b">
        <f>IF(Auswahlhilfe!$C$17=F948,TRUE,FALSE)</f>
        <v>1</v>
      </c>
      <c r="AC948" t="b">
        <f>IFERROR(IF(FIND("P2",PGOptionList!D948)&gt;0,TRUE),FALSE)</f>
        <v>1</v>
      </c>
      <c r="AD948" t="b">
        <f>IFERROR(IF(FIND("P1",PGOptionList!D948)&gt;0,TRUE),FALSE)</f>
        <v>0</v>
      </c>
      <c r="AE948" t="b">
        <f>IFERROR(IF(FIND("P0",PGOptionList!D948)&gt;0,TRUE),FALSE)</f>
        <v>0</v>
      </c>
      <c r="AF948" t="b">
        <f>IF(AND(Z948,AA948,AB948,AC948,IF(C948=Auswahlhilfe!$L$7,TRUE,FALSE)),D948,FALSE)</f>
        <v>0</v>
      </c>
      <c r="AG948" t="b">
        <f>IF(AND(Z948,AA948,AB948,AD948,IF(C948=Auswahlhilfe!$L$17,TRUE,FALSE)),D948,FALSE)</f>
        <v>0</v>
      </c>
      <c r="AH948" t="b">
        <f>IF(AND(Z948,AA948,AB948,AE948,IF(C948=Auswahlhilfe!$L$17,TRUE,FALSE)),D948,FALSE)</f>
        <v>0</v>
      </c>
      <c r="AI948" t="s">
        <v>4818</v>
      </c>
      <c r="AJ948" s="90" t="str">
        <f t="shared" si="44"/>
        <v>https://shop.oxni.ch/de/shop/motoren/planetengetriebe/tbr-090-080-s2-p2</v>
      </c>
    </row>
    <row r="949" spans="2:36" x14ac:dyDescent="0.2">
      <c r="B949" s="78" t="str">
        <f t="shared" si="42"/>
        <v/>
      </c>
      <c r="C949" s="19" t="s">
        <v>103</v>
      </c>
      <c r="D949" s="19" t="s">
        <v>1250</v>
      </c>
      <c r="E949" s="19">
        <v>90</v>
      </c>
      <c r="F949" s="19" t="s">
        <v>55</v>
      </c>
      <c r="G949" s="19">
        <v>70</v>
      </c>
      <c r="H949" s="19">
        <v>4</v>
      </c>
      <c r="I949" s="19">
        <v>14</v>
      </c>
      <c r="J949" s="19">
        <v>92</v>
      </c>
      <c r="K949" s="19">
        <v>140</v>
      </c>
      <c r="L949" s="19">
        <v>420</v>
      </c>
      <c r="M949" s="19" t="s">
        <v>70</v>
      </c>
      <c r="N949" s="19">
        <v>4000</v>
      </c>
      <c r="O949" s="19">
        <v>8000</v>
      </c>
      <c r="P949" s="19">
        <v>3250</v>
      </c>
      <c r="Q949" s="19" t="s">
        <v>57</v>
      </c>
      <c r="R949" s="19">
        <v>1625</v>
      </c>
      <c r="S949" s="19">
        <v>20000</v>
      </c>
      <c r="T949" s="19">
        <v>2.25</v>
      </c>
      <c r="U949" s="19">
        <v>6.3</v>
      </c>
      <c r="V949" s="19">
        <v>0.24</v>
      </c>
      <c r="W949" s="19">
        <v>65</v>
      </c>
      <c r="X949" s="93"/>
      <c r="Y949">
        <f t="shared" si="43"/>
        <v>57.142857142857146</v>
      </c>
      <c r="Z949" t="b">
        <f>IF(N949/G949&gt;=Auswahlhilfe!$C$8,TRUE,FALSE)</f>
        <v>1</v>
      </c>
      <c r="AA949" t="b">
        <f>IF(K949&gt;Auswahlhilfe!$C$7,TRUE,FALSE)</f>
        <v>1</v>
      </c>
      <c r="AB949" t="b">
        <f>IF(Auswahlhilfe!$C$17=F949,TRUE,FALSE)</f>
        <v>0</v>
      </c>
      <c r="AC949" t="b">
        <f>IFERROR(IF(FIND("P2",PGOptionList!D949)&gt;0,TRUE),FALSE)</f>
        <v>0</v>
      </c>
      <c r="AD949" t="b">
        <f>IFERROR(IF(FIND("P1",PGOptionList!D949)&gt;0,TRUE),FALSE)</f>
        <v>0</v>
      </c>
      <c r="AE949" t="b">
        <f>IFERROR(IF(FIND("P0",PGOptionList!D949)&gt;0,TRUE),FALSE)</f>
        <v>1</v>
      </c>
      <c r="AF949" t="b">
        <f>IF(AND(Z949,AA949,AB949,AC949,IF(C949=Auswahlhilfe!$L$7,TRUE,FALSE)),D949,FALSE)</f>
        <v>0</v>
      </c>
      <c r="AG949" t="b">
        <f>IF(AND(Z949,AA949,AB949,AD949,IF(C949=Auswahlhilfe!$L$17,TRUE,FALSE)),D949,FALSE)</f>
        <v>0</v>
      </c>
      <c r="AH949" t="b">
        <f>IF(AND(Z949,AA949,AB949,AE949,IF(C949=Auswahlhilfe!$L$17,TRUE,FALSE)),D949,FALSE)</f>
        <v>0</v>
      </c>
      <c r="AI949" t="s">
        <v>4817</v>
      </c>
      <c r="AJ949" s="90" t="str">
        <f t="shared" si="44"/>
        <v>mailto:info@oxni.ch?subject=Anfrage TBR-090-070-S1-P0</v>
      </c>
    </row>
    <row r="950" spans="2:36" x14ac:dyDescent="0.2">
      <c r="B950" s="78" t="str">
        <f t="shared" si="42"/>
        <v/>
      </c>
      <c r="C950" s="19" t="s">
        <v>103</v>
      </c>
      <c r="D950" s="19" t="s">
        <v>1251</v>
      </c>
      <c r="E950" s="19">
        <v>90</v>
      </c>
      <c r="F950" s="19" t="s">
        <v>58</v>
      </c>
      <c r="G950" s="19">
        <v>70</v>
      </c>
      <c r="H950" s="19">
        <v>4</v>
      </c>
      <c r="I950" s="19">
        <v>14</v>
      </c>
      <c r="J950" s="19">
        <v>92</v>
      </c>
      <c r="K950" s="19">
        <v>140</v>
      </c>
      <c r="L950" s="19">
        <v>420</v>
      </c>
      <c r="M950" s="19" t="s">
        <v>70</v>
      </c>
      <c r="N950" s="19">
        <v>4000</v>
      </c>
      <c r="O950" s="19">
        <v>8000</v>
      </c>
      <c r="P950" s="19">
        <v>3250</v>
      </c>
      <c r="Q950" s="19" t="s">
        <v>57</v>
      </c>
      <c r="R950" s="19">
        <v>1625</v>
      </c>
      <c r="S950" s="19">
        <v>20000</v>
      </c>
      <c r="T950" s="19">
        <v>2.25</v>
      </c>
      <c r="U950" s="19">
        <v>6.3</v>
      </c>
      <c r="V950" s="19">
        <v>0.24</v>
      </c>
      <c r="W950" s="19">
        <v>65</v>
      </c>
      <c r="X950" s="93"/>
      <c r="Y950">
        <f t="shared" si="43"/>
        <v>57.142857142857146</v>
      </c>
      <c r="Z950" t="b">
        <f>IF(N950/G950&gt;=Auswahlhilfe!$C$8,TRUE,FALSE)</f>
        <v>1</v>
      </c>
      <c r="AA950" t="b">
        <f>IF(K950&gt;Auswahlhilfe!$C$7,TRUE,FALSE)</f>
        <v>1</v>
      </c>
      <c r="AB950" t="b">
        <f>IF(Auswahlhilfe!$C$17=F950,TRUE,FALSE)</f>
        <v>1</v>
      </c>
      <c r="AC950" t="b">
        <f>IFERROR(IF(FIND("P2",PGOptionList!D950)&gt;0,TRUE),FALSE)</f>
        <v>0</v>
      </c>
      <c r="AD950" t="b">
        <f>IFERROR(IF(FIND("P1",PGOptionList!D950)&gt;0,TRUE),FALSE)</f>
        <v>0</v>
      </c>
      <c r="AE950" t="b">
        <f>IFERROR(IF(FIND("P0",PGOptionList!D950)&gt;0,TRUE),FALSE)</f>
        <v>1</v>
      </c>
      <c r="AF950" t="b">
        <f>IF(AND(Z950,AA950,AB950,AC950,IF(C950=Auswahlhilfe!$L$7,TRUE,FALSE)),D950,FALSE)</f>
        <v>0</v>
      </c>
      <c r="AG950" t="b">
        <f>IF(AND(Z950,AA950,AB950,AD950,IF(C950=Auswahlhilfe!$L$17,TRUE,FALSE)),D950,FALSE)</f>
        <v>0</v>
      </c>
      <c r="AH950" t="b">
        <f>IF(AND(Z950,AA950,AB950,AE950,IF(C950=Auswahlhilfe!$L$17,TRUE,FALSE)),D950,FALSE)</f>
        <v>0</v>
      </c>
      <c r="AI950" t="s">
        <v>4817</v>
      </c>
      <c r="AJ950" s="90" t="str">
        <f t="shared" si="44"/>
        <v>mailto:info@oxni.ch?subject=Anfrage TBR-090-070-S2-P0</v>
      </c>
    </row>
    <row r="951" spans="2:36" x14ac:dyDescent="0.2">
      <c r="B951" s="78" t="str">
        <f t="shared" si="42"/>
        <v/>
      </c>
      <c r="C951" s="19" t="s">
        <v>103</v>
      </c>
      <c r="D951" s="19" t="s">
        <v>1252</v>
      </c>
      <c r="E951" s="19">
        <v>90</v>
      </c>
      <c r="F951" s="19" t="s">
        <v>55</v>
      </c>
      <c r="G951" s="19">
        <v>70</v>
      </c>
      <c r="H951" s="19">
        <v>7</v>
      </c>
      <c r="I951" s="19">
        <v>14</v>
      </c>
      <c r="J951" s="19">
        <v>92</v>
      </c>
      <c r="K951" s="19">
        <v>140</v>
      </c>
      <c r="L951" s="19">
        <v>420</v>
      </c>
      <c r="M951" s="19" t="s">
        <v>70</v>
      </c>
      <c r="N951" s="19">
        <v>4000</v>
      </c>
      <c r="O951" s="19">
        <v>8000</v>
      </c>
      <c r="P951" s="19">
        <v>3250</v>
      </c>
      <c r="Q951" s="19" t="s">
        <v>57</v>
      </c>
      <c r="R951" s="19">
        <v>1625</v>
      </c>
      <c r="S951" s="19">
        <v>20000</v>
      </c>
      <c r="T951" s="19">
        <v>2.25</v>
      </c>
      <c r="U951" s="19">
        <v>6.3</v>
      </c>
      <c r="V951" s="19">
        <v>0.24</v>
      </c>
      <c r="W951" s="19">
        <v>65</v>
      </c>
      <c r="X951" s="93">
        <v>1445</v>
      </c>
      <c r="Y951">
        <f t="shared" si="43"/>
        <v>57.142857142857146</v>
      </c>
      <c r="Z951" t="b">
        <f>IF(N951/G951&gt;=Auswahlhilfe!$C$8,TRUE,FALSE)</f>
        <v>1</v>
      </c>
      <c r="AA951" t="b">
        <f>IF(K951&gt;Auswahlhilfe!$C$7,TRUE,FALSE)</f>
        <v>1</v>
      </c>
      <c r="AB951" t="b">
        <f>IF(Auswahlhilfe!$C$17=F951,TRUE,FALSE)</f>
        <v>0</v>
      </c>
      <c r="AC951" t="b">
        <f>IFERROR(IF(FIND("P2",PGOptionList!D951)&gt;0,TRUE),FALSE)</f>
        <v>0</v>
      </c>
      <c r="AD951" t="b">
        <f>IFERROR(IF(FIND("P1",PGOptionList!D951)&gt;0,TRUE),FALSE)</f>
        <v>1</v>
      </c>
      <c r="AE951" t="b">
        <f>IFERROR(IF(FIND("P0",PGOptionList!D951)&gt;0,TRUE),FALSE)</f>
        <v>0</v>
      </c>
      <c r="AF951" t="b">
        <f>IF(AND(Z951,AA951,AB951,AC951,IF(C951=Auswahlhilfe!$L$7,TRUE,FALSE)),D951,FALSE)</f>
        <v>0</v>
      </c>
      <c r="AG951" t="b">
        <f>IF(AND(Z951,AA951,AB951,AD951,IF(C951=Auswahlhilfe!$L$17,TRUE,FALSE)),D951,FALSE)</f>
        <v>0</v>
      </c>
      <c r="AH951" t="b">
        <f>IF(AND(Z951,AA951,AB951,AE951,IF(C951=Auswahlhilfe!$L$17,TRUE,FALSE)),D951,FALSE)</f>
        <v>0</v>
      </c>
      <c r="AI951" t="s">
        <v>4817</v>
      </c>
      <c r="AJ951" s="90" t="str">
        <f t="shared" si="44"/>
        <v>mailto:info@oxni.ch?subject=Anfrage TBR-090-070-S1-P1</v>
      </c>
    </row>
    <row r="952" spans="2:36" x14ac:dyDescent="0.2">
      <c r="B952" s="78" t="str">
        <f t="shared" si="42"/>
        <v/>
      </c>
      <c r="C952" s="19" t="s">
        <v>103</v>
      </c>
      <c r="D952" s="19" t="s">
        <v>1253</v>
      </c>
      <c r="E952" s="19">
        <v>90</v>
      </c>
      <c r="F952" s="19" t="s">
        <v>58</v>
      </c>
      <c r="G952" s="19">
        <v>70</v>
      </c>
      <c r="H952" s="19">
        <v>7</v>
      </c>
      <c r="I952" s="19">
        <v>14</v>
      </c>
      <c r="J952" s="19">
        <v>92</v>
      </c>
      <c r="K952" s="19">
        <v>140</v>
      </c>
      <c r="L952" s="19">
        <v>420</v>
      </c>
      <c r="M952" s="19" t="s">
        <v>70</v>
      </c>
      <c r="N952" s="19">
        <v>4000</v>
      </c>
      <c r="O952" s="19">
        <v>8000</v>
      </c>
      <c r="P952" s="19">
        <v>3250</v>
      </c>
      <c r="Q952" s="19" t="s">
        <v>57</v>
      </c>
      <c r="R952" s="19">
        <v>1625</v>
      </c>
      <c r="S952" s="19">
        <v>20000</v>
      </c>
      <c r="T952" s="19">
        <v>2.25</v>
      </c>
      <c r="U952" s="19">
        <v>6.3</v>
      </c>
      <c r="V952" s="19">
        <v>0.24</v>
      </c>
      <c r="W952" s="19">
        <v>65</v>
      </c>
      <c r="X952" s="93">
        <v>1445</v>
      </c>
      <c r="Y952">
        <f t="shared" si="43"/>
        <v>57.142857142857146</v>
      </c>
      <c r="Z952" t="b">
        <f>IF(N952/G952&gt;=Auswahlhilfe!$C$8,TRUE,FALSE)</f>
        <v>1</v>
      </c>
      <c r="AA952" t="b">
        <f>IF(K952&gt;Auswahlhilfe!$C$7,TRUE,FALSE)</f>
        <v>1</v>
      </c>
      <c r="AB952" t="b">
        <f>IF(Auswahlhilfe!$C$17=F952,TRUE,FALSE)</f>
        <v>1</v>
      </c>
      <c r="AC952" t="b">
        <f>IFERROR(IF(FIND("P2",PGOptionList!D952)&gt;0,TRUE),FALSE)</f>
        <v>0</v>
      </c>
      <c r="AD952" t="b">
        <f>IFERROR(IF(FIND("P1",PGOptionList!D952)&gt;0,TRUE),FALSE)</f>
        <v>1</v>
      </c>
      <c r="AE952" t="b">
        <f>IFERROR(IF(FIND("P0",PGOptionList!D952)&gt;0,TRUE),FALSE)</f>
        <v>0</v>
      </c>
      <c r="AF952" t="b">
        <f>IF(AND(Z952,AA952,AB952,AC952,IF(C952=Auswahlhilfe!$L$7,TRUE,FALSE)),D952,FALSE)</f>
        <v>0</v>
      </c>
      <c r="AG952" t="b">
        <f>IF(AND(Z952,AA952,AB952,AD952,IF(C952=Auswahlhilfe!$L$17,TRUE,FALSE)),D952,FALSE)</f>
        <v>0</v>
      </c>
      <c r="AH952" t="b">
        <f>IF(AND(Z952,AA952,AB952,AE952,IF(C952=Auswahlhilfe!$L$17,TRUE,FALSE)),D952,FALSE)</f>
        <v>0</v>
      </c>
      <c r="AI952" t="s">
        <v>4818</v>
      </c>
      <c r="AJ952" s="90" t="str">
        <f t="shared" si="44"/>
        <v>https://shop.oxni.ch/de/shop/motoren/planetengetriebe/tbr-090-070-s2-p1</v>
      </c>
    </row>
    <row r="953" spans="2:36" x14ac:dyDescent="0.2">
      <c r="B953" s="78" t="str">
        <f t="shared" si="42"/>
        <v/>
      </c>
      <c r="C953" s="19" t="s">
        <v>103</v>
      </c>
      <c r="D953" s="19" t="s">
        <v>1254</v>
      </c>
      <c r="E953" s="19">
        <v>90</v>
      </c>
      <c r="F953" s="19" t="s">
        <v>55</v>
      </c>
      <c r="G953" s="19">
        <v>70</v>
      </c>
      <c r="H953" s="19">
        <v>9</v>
      </c>
      <c r="I953" s="19">
        <v>14</v>
      </c>
      <c r="J953" s="19">
        <v>92</v>
      </c>
      <c r="K953" s="19">
        <v>140</v>
      </c>
      <c r="L953" s="19">
        <v>420</v>
      </c>
      <c r="M953" s="19" t="s">
        <v>70</v>
      </c>
      <c r="N953" s="19">
        <v>4000</v>
      </c>
      <c r="O953" s="19">
        <v>8000</v>
      </c>
      <c r="P953" s="19">
        <v>3250</v>
      </c>
      <c r="Q953" s="19" t="s">
        <v>57</v>
      </c>
      <c r="R953" s="19">
        <v>1625</v>
      </c>
      <c r="S953" s="19">
        <v>20000</v>
      </c>
      <c r="T953" s="19">
        <v>2.25</v>
      </c>
      <c r="U953" s="19">
        <v>6.3</v>
      </c>
      <c r="V953" s="19">
        <v>0.24</v>
      </c>
      <c r="W953" s="19">
        <v>65</v>
      </c>
      <c r="X953" s="93">
        <v>1314</v>
      </c>
      <c r="Y953">
        <f t="shared" si="43"/>
        <v>57.142857142857146</v>
      </c>
      <c r="Z953" t="b">
        <f>IF(N953/G953&gt;=Auswahlhilfe!$C$8,TRUE,FALSE)</f>
        <v>1</v>
      </c>
      <c r="AA953" t="b">
        <f>IF(K953&gt;Auswahlhilfe!$C$7,TRUE,FALSE)</f>
        <v>1</v>
      </c>
      <c r="AB953" t="b">
        <f>IF(Auswahlhilfe!$C$17=F953,TRUE,FALSE)</f>
        <v>0</v>
      </c>
      <c r="AC953" t="b">
        <f>IFERROR(IF(FIND("P2",PGOptionList!D953)&gt;0,TRUE),FALSE)</f>
        <v>1</v>
      </c>
      <c r="AD953" t="b">
        <f>IFERROR(IF(FIND("P1",PGOptionList!D953)&gt;0,TRUE),FALSE)</f>
        <v>0</v>
      </c>
      <c r="AE953" t="b">
        <f>IFERROR(IF(FIND("P0",PGOptionList!D953)&gt;0,TRUE),FALSE)</f>
        <v>0</v>
      </c>
      <c r="AF953" t="b">
        <f>IF(AND(Z953,AA953,AB953,AC953,IF(C953=Auswahlhilfe!$L$7,TRUE,FALSE)),D953,FALSE)</f>
        <v>0</v>
      </c>
      <c r="AG953" t="b">
        <f>IF(AND(Z953,AA953,AB953,AD953,IF(C953=Auswahlhilfe!$L$17,TRUE,FALSE)),D953,FALSE)</f>
        <v>0</v>
      </c>
      <c r="AH953" t="b">
        <f>IF(AND(Z953,AA953,AB953,AE953,IF(C953=Auswahlhilfe!$L$17,TRUE,FALSE)),D953,FALSE)</f>
        <v>0</v>
      </c>
      <c r="AI953" t="s">
        <v>4817</v>
      </c>
      <c r="AJ953" s="90" t="str">
        <f t="shared" si="44"/>
        <v>mailto:info@oxni.ch?subject=Anfrage TBR-090-070-S1-P2</v>
      </c>
    </row>
    <row r="954" spans="2:36" x14ac:dyDescent="0.2">
      <c r="B954" s="78" t="str">
        <f t="shared" si="42"/>
        <v/>
      </c>
      <c r="C954" s="19" t="s">
        <v>103</v>
      </c>
      <c r="D954" s="19" t="s">
        <v>1255</v>
      </c>
      <c r="E954" s="19">
        <v>90</v>
      </c>
      <c r="F954" s="19" t="s">
        <v>58</v>
      </c>
      <c r="G954" s="19">
        <v>70</v>
      </c>
      <c r="H954" s="19">
        <v>9</v>
      </c>
      <c r="I954" s="19">
        <v>14</v>
      </c>
      <c r="J954" s="19">
        <v>92</v>
      </c>
      <c r="K954" s="19">
        <v>140</v>
      </c>
      <c r="L954" s="19">
        <v>420</v>
      </c>
      <c r="M954" s="19" t="s">
        <v>70</v>
      </c>
      <c r="N954" s="19">
        <v>4000</v>
      </c>
      <c r="O954" s="19">
        <v>8000</v>
      </c>
      <c r="P954" s="19">
        <v>3250</v>
      </c>
      <c r="Q954" s="19" t="s">
        <v>57</v>
      </c>
      <c r="R954" s="19">
        <v>1625</v>
      </c>
      <c r="S954" s="19">
        <v>20000</v>
      </c>
      <c r="T954" s="19">
        <v>2.25</v>
      </c>
      <c r="U954" s="19">
        <v>6.3</v>
      </c>
      <c r="V954" s="19">
        <v>0.24</v>
      </c>
      <c r="W954" s="19">
        <v>65</v>
      </c>
      <c r="X954" s="93">
        <v>1314</v>
      </c>
      <c r="Y954">
        <f t="shared" si="43"/>
        <v>57.142857142857146</v>
      </c>
      <c r="Z954" t="b">
        <f>IF(N954/G954&gt;=Auswahlhilfe!$C$8,TRUE,FALSE)</f>
        <v>1</v>
      </c>
      <c r="AA954" t="b">
        <f>IF(K954&gt;Auswahlhilfe!$C$7,TRUE,FALSE)</f>
        <v>1</v>
      </c>
      <c r="AB954" t="b">
        <f>IF(Auswahlhilfe!$C$17=F954,TRUE,FALSE)</f>
        <v>1</v>
      </c>
      <c r="AC954" t="b">
        <f>IFERROR(IF(FIND("P2",PGOptionList!D954)&gt;0,TRUE),FALSE)</f>
        <v>1</v>
      </c>
      <c r="AD954" t="b">
        <f>IFERROR(IF(FIND("P1",PGOptionList!D954)&gt;0,TRUE),FALSE)</f>
        <v>0</v>
      </c>
      <c r="AE954" t="b">
        <f>IFERROR(IF(FIND("P0",PGOptionList!D954)&gt;0,TRUE),FALSE)</f>
        <v>0</v>
      </c>
      <c r="AF954" t="b">
        <f>IF(AND(Z954,AA954,AB954,AC954,IF(C954=Auswahlhilfe!$L$7,TRUE,FALSE)),D954,FALSE)</f>
        <v>0</v>
      </c>
      <c r="AG954" t="b">
        <f>IF(AND(Z954,AA954,AB954,AD954,IF(C954=Auswahlhilfe!$L$17,TRUE,FALSE)),D954,FALSE)</f>
        <v>0</v>
      </c>
      <c r="AH954" t="b">
        <f>IF(AND(Z954,AA954,AB954,AE954,IF(C954=Auswahlhilfe!$L$17,TRUE,FALSE)),D954,FALSE)</f>
        <v>0</v>
      </c>
      <c r="AI954" t="s">
        <v>4818</v>
      </c>
      <c r="AJ954" s="90" t="str">
        <f t="shared" si="44"/>
        <v>https://shop.oxni.ch/de/shop/motoren/planetengetriebe/tbr-090-070-s2-p2</v>
      </c>
    </row>
    <row r="955" spans="2:36" x14ac:dyDescent="0.2">
      <c r="B955" s="78" t="str">
        <f t="shared" si="42"/>
        <v/>
      </c>
      <c r="C955" s="19" t="s">
        <v>103</v>
      </c>
      <c r="D955" s="19" t="s">
        <v>1256</v>
      </c>
      <c r="E955" s="19">
        <v>90</v>
      </c>
      <c r="F955" s="19" t="s">
        <v>55</v>
      </c>
      <c r="G955" s="19">
        <v>60</v>
      </c>
      <c r="H955" s="19">
        <v>4</v>
      </c>
      <c r="I955" s="19">
        <v>14</v>
      </c>
      <c r="J955" s="19">
        <v>92</v>
      </c>
      <c r="K955" s="19">
        <v>148</v>
      </c>
      <c r="L955" s="19">
        <v>444</v>
      </c>
      <c r="M955" s="19" t="s">
        <v>72</v>
      </c>
      <c r="N955" s="19">
        <v>4000</v>
      </c>
      <c r="O955" s="19">
        <v>8000</v>
      </c>
      <c r="P955" s="19">
        <v>3250</v>
      </c>
      <c r="Q955" s="19" t="s">
        <v>57</v>
      </c>
      <c r="R955" s="19">
        <v>1625</v>
      </c>
      <c r="S955" s="19">
        <v>20000</v>
      </c>
      <c r="T955" s="19">
        <v>2.25</v>
      </c>
      <c r="U955" s="19">
        <v>6.3</v>
      </c>
      <c r="V955" s="19">
        <v>0.24</v>
      </c>
      <c r="W955" s="19">
        <v>65</v>
      </c>
      <c r="X955" s="93"/>
      <c r="Y955">
        <f t="shared" si="43"/>
        <v>66.666666666666671</v>
      </c>
      <c r="Z955" t="b">
        <f>IF(N955/G955&gt;=Auswahlhilfe!$C$8,TRUE,FALSE)</f>
        <v>1</v>
      </c>
      <c r="AA955" t="b">
        <f>IF(K955&gt;Auswahlhilfe!$C$7,TRUE,FALSE)</f>
        <v>1</v>
      </c>
      <c r="AB955" t="b">
        <f>IF(Auswahlhilfe!$C$17=F955,TRUE,FALSE)</f>
        <v>0</v>
      </c>
      <c r="AC955" t="b">
        <f>IFERROR(IF(FIND("P2",PGOptionList!D955)&gt;0,TRUE),FALSE)</f>
        <v>0</v>
      </c>
      <c r="AD955" t="b">
        <f>IFERROR(IF(FIND("P1",PGOptionList!D955)&gt;0,TRUE),FALSE)</f>
        <v>0</v>
      </c>
      <c r="AE955" t="b">
        <f>IFERROR(IF(FIND("P0",PGOptionList!D955)&gt;0,TRUE),FALSE)</f>
        <v>1</v>
      </c>
      <c r="AF955" t="b">
        <f>IF(AND(Z955,AA955,AB955,AC955,IF(C955=Auswahlhilfe!$L$7,TRUE,FALSE)),D955,FALSE)</f>
        <v>0</v>
      </c>
      <c r="AG955" t="b">
        <f>IF(AND(Z955,AA955,AB955,AD955,IF(C955=Auswahlhilfe!$L$17,TRUE,FALSE)),D955,FALSE)</f>
        <v>0</v>
      </c>
      <c r="AH955" t="b">
        <f>IF(AND(Z955,AA955,AB955,AE955,IF(C955=Auswahlhilfe!$L$17,TRUE,FALSE)),D955,FALSE)</f>
        <v>0</v>
      </c>
      <c r="AI955" t="s">
        <v>4817</v>
      </c>
      <c r="AJ955" s="90" t="str">
        <f t="shared" si="44"/>
        <v>mailto:info@oxni.ch?subject=Anfrage TBR-090-060-S1-P0</v>
      </c>
    </row>
    <row r="956" spans="2:36" x14ac:dyDescent="0.2">
      <c r="B956" s="78" t="str">
        <f t="shared" si="42"/>
        <v/>
      </c>
      <c r="C956" s="19" t="s">
        <v>103</v>
      </c>
      <c r="D956" s="19" t="s">
        <v>1257</v>
      </c>
      <c r="E956" s="19">
        <v>90</v>
      </c>
      <c r="F956" s="19" t="s">
        <v>58</v>
      </c>
      <c r="G956" s="19">
        <v>60</v>
      </c>
      <c r="H956" s="19">
        <v>4</v>
      </c>
      <c r="I956" s="19">
        <v>14</v>
      </c>
      <c r="J956" s="19">
        <v>92</v>
      </c>
      <c r="K956" s="19">
        <v>148</v>
      </c>
      <c r="L956" s="19">
        <v>444</v>
      </c>
      <c r="M956" s="19" t="s">
        <v>72</v>
      </c>
      <c r="N956" s="19">
        <v>4000</v>
      </c>
      <c r="O956" s="19">
        <v>8000</v>
      </c>
      <c r="P956" s="19">
        <v>3250</v>
      </c>
      <c r="Q956" s="19" t="s">
        <v>57</v>
      </c>
      <c r="R956" s="19">
        <v>1625</v>
      </c>
      <c r="S956" s="19">
        <v>20000</v>
      </c>
      <c r="T956" s="19">
        <v>2.25</v>
      </c>
      <c r="U956" s="19">
        <v>6.3</v>
      </c>
      <c r="V956" s="19">
        <v>0.24</v>
      </c>
      <c r="W956" s="19">
        <v>65</v>
      </c>
      <c r="X956" s="93"/>
      <c r="Y956">
        <f t="shared" si="43"/>
        <v>66.666666666666671</v>
      </c>
      <c r="Z956" t="b">
        <f>IF(N956/G956&gt;=Auswahlhilfe!$C$8,TRUE,FALSE)</f>
        <v>1</v>
      </c>
      <c r="AA956" t="b">
        <f>IF(K956&gt;Auswahlhilfe!$C$7,TRUE,FALSE)</f>
        <v>1</v>
      </c>
      <c r="AB956" t="b">
        <f>IF(Auswahlhilfe!$C$17=F956,TRUE,FALSE)</f>
        <v>1</v>
      </c>
      <c r="AC956" t="b">
        <f>IFERROR(IF(FIND("P2",PGOptionList!D956)&gt;0,TRUE),FALSE)</f>
        <v>0</v>
      </c>
      <c r="AD956" t="b">
        <f>IFERROR(IF(FIND("P1",PGOptionList!D956)&gt;0,TRUE),FALSE)</f>
        <v>0</v>
      </c>
      <c r="AE956" t="b">
        <f>IFERROR(IF(FIND("P0",PGOptionList!D956)&gt;0,TRUE),FALSE)</f>
        <v>1</v>
      </c>
      <c r="AF956" t="b">
        <f>IF(AND(Z956,AA956,AB956,AC956,IF(C956=Auswahlhilfe!$L$7,TRUE,FALSE)),D956,FALSE)</f>
        <v>0</v>
      </c>
      <c r="AG956" t="b">
        <f>IF(AND(Z956,AA956,AB956,AD956,IF(C956=Auswahlhilfe!$L$17,TRUE,FALSE)),D956,FALSE)</f>
        <v>0</v>
      </c>
      <c r="AH956" t="b">
        <f>IF(AND(Z956,AA956,AB956,AE956,IF(C956=Auswahlhilfe!$L$17,TRUE,FALSE)),D956,FALSE)</f>
        <v>0</v>
      </c>
      <c r="AI956" t="s">
        <v>4817</v>
      </c>
      <c r="AJ956" s="90" t="str">
        <f t="shared" si="44"/>
        <v>mailto:info@oxni.ch?subject=Anfrage TBR-090-060-S2-P0</v>
      </c>
    </row>
    <row r="957" spans="2:36" x14ac:dyDescent="0.2">
      <c r="B957" s="78" t="str">
        <f t="shared" si="42"/>
        <v/>
      </c>
      <c r="C957" s="19" t="s">
        <v>103</v>
      </c>
      <c r="D957" s="19" t="s">
        <v>1258</v>
      </c>
      <c r="E957" s="19">
        <v>90</v>
      </c>
      <c r="F957" s="19" t="s">
        <v>55</v>
      </c>
      <c r="G957" s="19">
        <v>60</v>
      </c>
      <c r="H957" s="19">
        <v>7</v>
      </c>
      <c r="I957" s="19">
        <v>14</v>
      </c>
      <c r="J957" s="19">
        <v>92</v>
      </c>
      <c r="K957" s="19">
        <v>148</v>
      </c>
      <c r="L957" s="19">
        <v>444</v>
      </c>
      <c r="M957" s="19" t="s">
        <v>72</v>
      </c>
      <c r="N957" s="19">
        <v>4000</v>
      </c>
      <c r="O957" s="19">
        <v>8000</v>
      </c>
      <c r="P957" s="19">
        <v>3250</v>
      </c>
      <c r="Q957" s="19" t="s">
        <v>57</v>
      </c>
      <c r="R957" s="19">
        <v>1625</v>
      </c>
      <c r="S957" s="19">
        <v>20000</v>
      </c>
      <c r="T957" s="19">
        <v>2.25</v>
      </c>
      <c r="U957" s="19">
        <v>6.3</v>
      </c>
      <c r="V957" s="19">
        <v>0.24</v>
      </c>
      <c r="W957" s="19">
        <v>65</v>
      </c>
      <c r="X957" s="93">
        <v>1445</v>
      </c>
      <c r="Y957">
        <f t="shared" si="43"/>
        <v>66.666666666666671</v>
      </c>
      <c r="Z957" t="b">
        <f>IF(N957/G957&gt;=Auswahlhilfe!$C$8,TRUE,FALSE)</f>
        <v>1</v>
      </c>
      <c r="AA957" t="b">
        <f>IF(K957&gt;Auswahlhilfe!$C$7,TRUE,FALSE)</f>
        <v>1</v>
      </c>
      <c r="AB957" t="b">
        <f>IF(Auswahlhilfe!$C$17=F957,TRUE,FALSE)</f>
        <v>0</v>
      </c>
      <c r="AC957" t="b">
        <f>IFERROR(IF(FIND("P2",PGOptionList!D957)&gt;0,TRUE),FALSE)</f>
        <v>0</v>
      </c>
      <c r="AD957" t="b">
        <f>IFERROR(IF(FIND("P1",PGOptionList!D957)&gt;0,TRUE),FALSE)</f>
        <v>1</v>
      </c>
      <c r="AE957" t="b">
        <f>IFERROR(IF(FIND("P0",PGOptionList!D957)&gt;0,TRUE),FALSE)</f>
        <v>0</v>
      </c>
      <c r="AF957" t="b">
        <f>IF(AND(Z957,AA957,AB957,AC957,IF(C957=Auswahlhilfe!$L$7,TRUE,FALSE)),D957,FALSE)</f>
        <v>0</v>
      </c>
      <c r="AG957" t="b">
        <f>IF(AND(Z957,AA957,AB957,AD957,IF(C957=Auswahlhilfe!$L$17,TRUE,FALSE)),D957,FALSE)</f>
        <v>0</v>
      </c>
      <c r="AH957" t="b">
        <f>IF(AND(Z957,AA957,AB957,AE957,IF(C957=Auswahlhilfe!$L$17,TRUE,FALSE)),D957,FALSE)</f>
        <v>0</v>
      </c>
      <c r="AI957" t="s">
        <v>4817</v>
      </c>
      <c r="AJ957" s="90" t="str">
        <f t="shared" si="44"/>
        <v>mailto:info@oxni.ch?subject=Anfrage TBR-090-060-S1-P1</v>
      </c>
    </row>
    <row r="958" spans="2:36" x14ac:dyDescent="0.2">
      <c r="B958" s="78" t="str">
        <f t="shared" si="42"/>
        <v/>
      </c>
      <c r="C958" s="19" t="s">
        <v>103</v>
      </c>
      <c r="D958" s="19" t="s">
        <v>1259</v>
      </c>
      <c r="E958" s="19">
        <v>90</v>
      </c>
      <c r="F958" s="19" t="s">
        <v>58</v>
      </c>
      <c r="G958" s="19">
        <v>60</v>
      </c>
      <c r="H958" s="19">
        <v>7</v>
      </c>
      <c r="I958" s="19">
        <v>14</v>
      </c>
      <c r="J958" s="19">
        <v>92</v>
      </c>
      <c r="K958" s="19">
        <v>148</v>
      </c>
      <c r="L958" s="19">
        <v>444</v>
      </c>
      <c r="M958" s="19" t="s">
        <v>72</v>
      </c>
      <c r="N958" s="19">
        <v>4000</v>
      </c>
      <c r="O958" s="19">
        <v>8000</v>
      </c>
      <c r="P958" s="19">
        <v>3250</v>
      </c>
      <c r="Q958" s="19" t="s">
        <v>57</v>
      </c>
      <c r="R958" s="19">
        <v>1625</v>
      </c>
      <c r="S958" s="19">
        <v>20000</v>
      </c>
      <c r="T958" s="19">
        <v>2.25</v>
      </c>
      <c r="U958" s="19">
        <v>6.3</v>
      </c>
      <c r="V958" s="19">
        <v>0.24</v>
      </c>
      <c r="W958" s="19">
        <v>65</v>
      </c>
      <c r="X958" s="93">
        <v>1445</v>
      </c>
      <c r="Y958">
        <f t="shared" si="43"/>
        <v>66.666666666666671</v>
      </c>
      <c r="Z958" t="b">
        <f>IF(N958/G958&gt;=Auswahlhilfe!$C$8,TRUE,FALSE)</f>
        <v>1</v>
      </c>
      <c r="AA958" t="b">
        <f>IF(K958&gt;Auswahlhilfe!$C$7,TRUE,FALSE)</f>
        <v>1</v>
      </c>
      <c r="AB958" t="b">
        <f>IF(Auswahlhilfe!$C$17=F958,TRUE,FALSE)</f>
        <v>1</v>
      </c>
      <c r="AC958" t="b">
        <f>IFERROR(IF(FIND("P2",PGOptionList!D958)&gt;0,TRUE),FALSE)</f>
        <v>0</v>
      </c>
      <c r="AD958" t="b">
        <f>IFERROR(IF(FIND("P1",PGOptionList!D958)&gt;0,TRUE),FALSE)</f>
        <v>1</v>
      </c>
      <c r="AE958" t="b">
        <f>IFERROR(IF(FIND("P0",PGOptionList!D958)&gt;0,TRUE),FALSE)</f>
        <v>0</v>
      </c>
      <c r="AF958" t="b">
        <f>IF(AND(Z958,AA958,AB958,AC958,IF(C958=Auswahlhilfe!$L$7,TRUE,FALSE)),D958,FALSE)</f>
        <v>0</v>
      </c>
      <c r="AG958" t="b">
        <f>IF(AND(Z958,AA958,AB958,AD958,IF(C958=Auswahlhilfe!$L$17,TRUE,FALSE)),D958,FALSE)</f>
        <v>0</v>
      </c>
      <c r="AH958" t="b">
        <f>IF(AND(Z958,AA958,AB958,AE958,IF(C958=Auswahlhilfe!$L$17,TRUE,FALSE)),D958,FALSE)</f>
        <v>0</v>
      </c>
      <c r="AI958" t="s">
        <v>4818</v>
      </c>
      <c r="AJ958" s="90" t="str">
        <f t="shared" si="44"/>
        <v>https://shop.oxni.ch/de/shop/motoren/planetengetriebe/tbr-090-060-s2-p1</v>
      </c>
    </row>
    <row r="959" spans="2:36" x14ac:dyDescent="0.2">
      <c r="B959" s="78" t="str">
        <f t="shared" si="42"/>
        <v/>
      </c>
      <c r="C959" s="19" t="s">
        <v>103</v>
      </c>
      <c r="D959" s="19" t="s">
        <v>1260</v>
      </c>
      <c r="E959" s="19">
        <v>90</v>
      </c>
      <c r="F959" s="19" t="s">
        <v>55</v>
      </c>
      <c r="G959" s="19">
        <v>60</v>
      </c>
      <c r="H959" s="19">
        <v>9</v>
      </c>
      <c r="I959" s="19">
        <v>14</v>
      </c>
      <c r="J959" s="19">
        <v>92</v>
      </c>
      <c r="K959" s="19">
        <v>148</v>
      </c>
      <c r="L959" s="19">
        <v>444</v>
      </c>
      <c r="M959" s="19" t="s">
        <v>72</v>
      </c>
      <c r="N959" s="19">
        <v>4000</v>
      </c>
      <c r="O959" s="19">
        <v>8000</v>
      </c>
      <c r="P959" s="19">
        <v>3250</v>
      </c>
      <c r="Q959" s="19" t="s">
        <v>57</v>
      </c>
      <c r="R959" s="19">
        <v>1625</v>
      </c>
      <c r="S959" s="19">
        <v>20000</v>
      </c>
      <c r="T959" s="19">
        <v>2.25</v>
      </c>
      <c r="U959" s="19">
        <v>6.3</v>
      </c>
      <c r="V959" s="19">
        <v>0.24</v>
      </c>
      <c r="W959" s="19">
        <v>65</v>
      </c>
      <c r="X959" s="93">
        <v>1314</v>
      </c>
      <c r="Y959">
        <f t="shared" si="43"/>
        <v>66.666666666666671</v>
      </c>
      <c r="Z959" t="b">
        <f>IF(N959/G959&gt;=Auswahlhilfe!$C$8,TRUE,FALSE)</f>
        <v>1</v>
      </c>
      <c r="AA959" t="b">
        <f>IF(K959&gt;Auswahlhilfe!$C$7,TRUE,FALSE)</f>
        <v>1</v>
      </c>
      <c r="AB959" t="b">
        <f>IF(Auswahlhilfe!$C$17=F959,TRUE,FALSE)</f>
        <v>0</v>
      </c>
      <c r="AC959" t="b">
        <f>IFERROR(IF(FIND("P2",PGOptionList!D959)&gt;0,TRUE),FALSE)</f>
        <v>1</v>
      </c>
      <c r="AD959" t="b">
        <f>IFERROR(IF(FIND("P1",PGOptionList!D959)&gt;0,TRUE),FALSE)</f>
        <v>0</v>
      </c>
      <c r="AE959" t="b">
        <f>IFERROR(IF(FIND("P0",PGOptionList!D959)&gt;0,TRUE),FALSE)</f>
        <v>0</v>
      </c>
      <c r="AF959" t="b">
        <f>IF(AND(Z959,AA959,AB959,AC959,IF(C959=Auswahlhilfe!$L$7,TRUE,FALSE)),D959,FALSE)</f>
        <v>0</v>
      </c>
      <c r="AG959" t="b">
        <f>IF(AND(Z959,AA959,AB959,AD959,IF(C959=Auswahlhilfe!$L$17,TRUE,FALSE)),D959,FALSE)</f>
        <v>0</v>
      </c>
      <c r="AH959" t="b">
        <f>IF(AND(Z959,AA959,AB959,AE959,IF(C959=Auswahlhilfe!$L$17,TRUE,FALSE)),D959,FALSE)</f>
        <v>0</v>
      </c>
      <c r="AI959" t="s">
        <v>4817</v>
      </c>
      <c r="AJ959" s="90" t="str">
        <f t="shared" si="44"/>
        <v>mailto:info@oxni.ch?subject=Anfrage TBR-090-060-S1-P2</v>
      </c>
    </row>
    <row r="960" spans="2:36" x14ac:dyDescent="0.2">
      <c r="B960" s="78" t="str">
        <f t="shared" si="42"/>
        <v/>
      </c>
      <c r="C960" s="19" t="s">
        <v>103</v>
      </c>
      <c r="D960" s="19" t="s">
        <v>1261</v>
      </c>
      <c r="E960" s="19">
        <v>90</v>
      </c>
      <c r="F960" s="19" t="s">
        <v>58</v>
      </c>
      <c r="G960" s="19">
        <v>60</v>
      </c>
      <c r="H960" s="19">
        <v>9</v>
      </c>
      <c r="I960" s="19">
        <v>14</v>
      </c>
      <c r="J960" s="19">
        <v>92</v>
      </c>
      <c r="K960" s="19">
        <v>148</v>
      </c>
      <c r="L960" s="19">
        <v>444</v>
      </c>
      <c r="M960" s="19" t="s">
        <v>72</v>
      </c>
      <c r="N960" s="19">
        <v>4000</v>
      </c>
      <c r="O960" s="19">
        <v>8000</v>
      </c>
      <c r="P960" s="19">
        <v>3250</v>
      </c>
      <c r="Q960" s="19" t="s">
        <v>57</v>
      </c>
      <c r="R960" s="19">
        <v>1625</v>
      </c>
      <c r="S960" s="19">
        <v>20000</v>
      </c>
      <c r="T960" s="19">
        <v>2.25</v>
      </c>
      <c r="U960" s="19">
        <v>6.3</v>
      </c>
      <c r="V960" s="19">
        <v>0.24</v>
      </c>
      <c r="W960" s="19">
        <v>65</v>
      </c>
      <c r="X960" s="93">
        <v>1314</v>
      </c>
      <c r="Y960">
        <f t="shared" si="43"/>
        <v>66.666666666666671</v>
      </c>
      <c r="Z960" t="b">
        <f>IF(N960/G960&gt;=Auswahlhilfe!$C$8,TRUE,FALSE)</f>
        <v>1</v>
      </c>
      <c r="AA960" t="b">
        <f>IF(K960&gt;Auswahlhilfe!$C$7,TRUE,FALSE)</f>
        <v>1</v>
      </c>
      <c r="AB960" t="b">
        <f>IF(Auswahlhilfe!$C$17=F960,TRUE,FALSE)</f>
        <v>1</v>
      </c>
      <c r="AC960" t="b">
        <f>IFERROR(IF(FIND("P2",PGOptionList!D960)&gt;0,TRUE),FALSE)</f>
        <v>1</v>
      </c>
      <c r="AD960" t="b">
        <f>IFERROR(IF(FIND("P1",PGOptionList!D960)&gt;0,TRUE),FALSE)</f>
        <v>0</v>
      </c>
      <c r="AE960" t="b">
        <f>IFERROR(IF(FIND("P0",PGOptionList!D960)&gt;0,TRUE),FALSE)</f>
        <v>0</v>
      </c>
      <c r="AF960" t="b">
        <f>IF(AND(Z960,AA960,AB960,AC960,IF(C960=Auswahlhilfe!$L$7,TRUE,FALSE)),D960,FALSE)</f>
        <v>0</v>
      </c>
      <c r="AG960" t="b">
        <f>IF(AND(Z960,AA960,AB960,AD960,IF(C960=Auswahlhilfe!$L$17,TRUE,FALSE)),D960,FALSE)</f>
        <v>0</v>
      </c>
      <c r="AH960" t="b">
        <f>IF(AND(Z960,AA960,AB960,AE960,IF(C960=Auswahlhilfe!$L$17,TRUE,FALSE)),D960,FALSE)</f>
        <v>0</v>
      </c>
      <c r="AI960" t="s">
        <v>4818</v>
      </c>
      <c r="AJ960" s="90" t="str">
        <f t="shared" si="44"/>
        <v>https://shop.oxni.ch/de/shop/motoren/planetengetriebe/tbr-090-060-s2-p2</v>
      </c>
    </row>
    <row r="961" spans="2:36" x14ac:dyDescent="0.2">
      <c r="B961" s="78" t="str">
        <f t="shared" si="42"/>
        <v/>
      </c>
      <c r="C961" s="19" t="s">
        <v>103</v>
      </c>
      <c r="D961" s="19" t="s">
        <v>1262</v>
      </c>
      <c r="E961" s="19">
        <v>90</v>
      </c>
      <c r="F961" s="19" t="s">
        <v>55</v>
      </c>
      <c r="G961" s="19">
        <v>50</v>
      </c>
      <c r="H961" s="19">
        <v>4</v>
      </c>
      <c r="I961" s="19">
        <v>14</v>
      </c>
      <c r="J961" s="19">
        <v>92</v>
      </c>
      <c r="K961" s="19">
        <v>150</v>
      </c>
      <c r="L961" s="19">
        <v>450</v>
      </c>
      <c r="M961" s="19" t="s">
        <v>107</v>
      </c>
      <c r="N961" s="19">
        <v>4000</v>
      </c>
      <c r="O961" s="19">
        <v>8000</v>
      </c>
      <c r="P961" s="19">
        <v>3250</v>
      </c>
      <c r="Q961" s="19" t="s">
        <v>57</v>
      </c>
      <c r="R961" s="19">
        <v>1625</v>
      </c>
      <c r="S961" s="19">
        <v>20000</v>
      </c>
      <c r="T961" s="19">
        <v>2.25</v>
      </c>
      <c r="U961" s="19">
        <v>6.3</v>
      </c>
      <c r="V961" s="19">
        <v>0.24</v>
      </c>
      <c r="W961" s="19">
        <v>65</v>
      </c>
      <c r="X961" s="93"/>
      <c r="Y961">
        <f t="shared" si="43"/>
        <v>80</v>
      </c>
      <c r="Z961" t="b">
        <f>IF(N961/G961&gt;=Auswahlhilfe!$C$8,TRUE,FALSE)</f>
        <v>1</v>
      </c>
      <c r="AA961" t="b">
        <f>IF(K961&gt;Auswahlhilfe!$C$7,TRUE,FALSE)</f>
        <v>1</v>
      </c>
      <c r="AB961" t="b">
        <f>IF(Auswahlhilfe!$C$17=F961,TRUE,FALSE)</f>
        <v>0</v>
      </c>
      <c r="AC961" t="b">
        <f>IFERROR(IF(FIND("P2",PGOptionList!D961)&gt;0,TRUE),FALSE)</f>
        <v>0</v>
      </c>
      <c r="AD961" t="b">
        <f>IFERROR(IF(FIND("P1",PGOptionList!D961)&gt;0,TRUE),FALSE)</f>
        <v>0</v>
      </c>
      <c r="AE961" t="b">
        <f>IFERROR(IF(FIND("P0",PGOptionList!D961)&gt;0,TRUE),FALSE)</f>
        <v>1</v>
      </c>
      <c r="AF961" t="b">
        <f>IF(AND(Z961,AA961,AB961,AC961,IF(C961=Auswahlhilfe!$L$7,TRUE,FALSE)),D961,FALSE)</f>
        <v>0</v>
      </c>
      <c r="AG961" t="b">
        <f>IF(AND(Z961,AA961,AB961,AD961,IF(C961=Auswahlhilfe!$L$17,TRUE,FALSE)),D961,FALSE)</f>
        <v>0</v>
      </c>
      <c r="AH961" t="b">
        <f>IF(AND(Z961,AA961,AB961,AE961,IF(C961=Auswahlhilfe!$L$17,TRUE,FALSE)),D961,FALSE)</f>
        <v>0</v>
      </c>
      <c r="AI961" t="s">
        <v>4817</v>
      </c>
      <c r="AJ961" s="90" t="str">
        <f t="shared" si="44"/>
        <v>mailto:info@oxni.ch?subject=Anfrage TBR-090-050-S1-P0</v>
      </c>
    </row>
    <row r="962" spans="2:36" x14ac:dyDescent="0.2">
      <c r="B962" s="78" t="str">
        <f t="shared" si="42"/>
        <v/>
      </c>
      <c r="C962" s="19" t="s">
        <v>103</v>
      </c>
      <c r="D962" s="19" t="s">
        <v>1263</v>
      </c>
      <c r="E962" s="19">
        <v>90</v>
      </c>
      <c r="F962" s="19" t="s">
        <v>58</v>
      </c>
      <c r="G962" s="19">
        <v>50</v>
      </c>
      <c r="H962" s="19">
        <v>4</v>
      </c>
      <c r="I962" s="19">
        <v>14</v>
      </c>
      <c r="J962" s="19">
        <v>92</v>
      </c>
      <c r="K962" s="19">
        <v>150</v>
      </c>
      <c r="L962" s="19">
        <v>450</v>
      </c>
      <c r="M962" s="19" t="s">
        <v>107</v>
      </c>
      <c r="N962" s="19">
        <v>4000</v>
      </c>
      <c r="O962" s="19">
        <v>8000</v>
      </c>
      <c r="P962" s="19">
        <v>3250</v>
      </c>
      <c r="Q962" s="19" t="s">
        <v>57</v>
      </c>
      <c r="R962" s="19">
        <v>1625</v>
      </c>
      <c r="S962" s="19">
        <v>20000</v>
      </c>
      <c r="T962" s="19">
        <v>2.25</v>
      </c>
      <c r="U962" s="19">
        <v>6.3</v>
      </c>
      <c r="V962" s="19">
        <v>0.24</v>
      </c>
      <c r="W962" s="19">
        <v>65</v>
      </c>
      <c r="X962" s="93"/>
      <c r="Y962">
        <f t="shared" si="43"/>
        <v>80</v>
      </c>
      <c r="Z962" t="b">
        <f>IF(N962/G962&gt;=Auswahlhilfe!$C$8,TRUE,FALSE)</f>
        <v>1</v>
      </c>
      <c r="AA962" t="b">
        <f>IF(K962&gt;Auswahlhilfe!$C$7,TRUE,FALSE)</f>
        <v>1</v>
      </c>
      <c r="AB962" t="b">
        <f>IF(Auswahlhilfe!$C$17=F962,TRUE,FALSE)</f>
        <v>1</v>
      </c>
      <c r="AC962" t="b">
        <f>IFERROR(IF(FIND("P2",PGOptionList!D962)&gt;0,TRUE),FALSE)</f>
        <v>0</v>
      </c>
      <c r="AD962" t="b">
        <f>IFERROR(IF(FIND("P1",PGOptionList!D962)&gt;0,TRUE),FALSE)</f>
        <v>0</v>
      </c>
      <c r="AE962" t="b">
        <f>IFERROR(IF(FIND("P0",PGOptionList!D962)&gt;0,TRUE),FALSE)</f>
        <v>1</v>
      </c>
      <c r="AF962" t="b">
        <f>IF(AND(Z962,AA962,AB962,AC962,IF(C962=Auswahlhilfe!$L$7,TRUE,FALSE)),D962,FALSE)</f>
        <v>0</v>
      </c>
      <c r="AG962" t="b">
        <f>IF(AND(Z962,AA962,AB962,AD962,IF(C962=Auswahlhilfe!$L$17,TRUE,FALSE)),D962,FALSE)</f>
        <v>0</v>
      </c>
      <c r="AH962" t="b">
        <f>IF(AND(Z962,AA962,AB962,AE962,IF(C962=Auswahlhilfe!$L$17,TRUE,FALSE)),D962,FALSE)</f>
        <v>0</v>
      </c>
      <c r="AI962" t="s">
        <v>4817</v>
      </c>
      <c r="AJ962" s="90" t="str">
        <f t="shared" si="44"/>
        <v>mailto:info@oxni.ch?subject=Anfrage TBR-090-050-S2-P0</v>
      </c>
    </row>
    <row r="963" spans="2:36" x14ac:dyDescent="0.2">
      <c r="B963" s="78" t="str">
        <f t="shared" si="42"/>
        <v/>
      </c>
      <c r="C963" s="19" t="s">
        <v>103</v>
      </c>
      <c r="D963" s="19" t="s">
        <v>1264</v>
      </c>
      <c r="E963" s="19">
        <v>90</v>
      </c>
      <c r="F963" s="19" t="s">
        <v>55</v>
      </c>
      <c r="G963" s="19">
        <v>50</v>
      </c>
      <c r="H963" s="19">
        <v>7</v>
      </c>
      <c r="I963" s="19">
        <v>14</v>
      </c>
      <c r="J963" s="19">
        <v>92</v>
      </c>
      <c r="K963" s="19">
        <v>150</v>
      </c>
      <c r="L963" s="19">
        <v>450</v>
      </c>
      <c r="M963" s="19" t="s">
        <v>107</v>
      </c>
      <c r="N963" s="19">
        <v>4000</v>
      </c>
      <c r="O963" s="19">
        <v>8000</v>
      </c>
      <c r="P963" s="19">
        <v>3250</v>
      </c>
      <c r="Q963" s="19" t="s">
        <v>57</v>
      </c>
      <c r="R963" s="19">
        <v>1625</v>
      </c>
      <c r="S963" s="19">
        <v>20000</v>
      </c>
      <c r="T963" s="19">
        <v>2.25</v>
      </c>
      <c r="U963" s="19">
        <v>6.3</v>
      </c>
      <c r="V963" s="19">
        <v>0.24</v>
      </c>
      <c r="W963" s="19">
        <v>65</v>
      </c>
      <c r="X963" s="93">
        <v>1445</v>
      </c>
      <c r="Y963">
        <f t="shared" si="43"/>
        <v>80</v>
      </c>
      <c r="Z963" t="b">
        <f>IF(N963/G963&gt;=Auswahlhilfe!$C$8,TRUE,FALSE)</f>
        <v>1</v>
      </c>
      <c r="AA963" t="b">
        <f>IF(K963&gt;Auswahlhilfe!$C$7,TRUE,FALSE)</f>
        <v>1</v>
      </c>
      <c r="AB963" t="b">
        <f>IF(Auswahlhilfe!$C$17=F963,TRUE,FALSE)</f>
        <v>0</v>
      </c>
      <c r="AC963" t="b">
        <f>IFERROR(IF(FIND("P2",PGOptionList!D963)&gt;0,TRUE),FALSE)</f>
        <v>0</v>
      </c>
      <c r="AD963" t="b">
        <f>IFERROR(IF(FIND("P1",PGOptionList!D963)&gt;0,TRUE),FALSE)</f>
        <v>1</v>
      </c>
      <c r="AE963" t="b">
        <f>IFERROR(IF(FIND("P0",PGOptionList!D963)&gt;0,TRUE),FALSE)</f>
        <v>0</v>
      </c>
      <c r="AF963" t="b">
        <f>IF(AND(Z963,AA963,AB963,AC963,IF(C963=Auswahlhilfe!$L$7,TRUE,FALSE)),D963,FALSE)</f>
        <v>0</v>
      </c>
      <c r="AG963" t="b">
        <f>IF(AND(Z963,AA963,AB963,AD963,IF(C963=Auswahlhilfe!$L$17,TRUE,FALSE)),D963,FALSE)</f>
        <v>0</v>
      </c>
      <c r="AH963" t="b">
        <f>IF(AND(Z963,AA963,AB963,AE963,IF(C963=Auswahlhilfe!$L$17,TRUE,FALSE)),D963,FALSE)</f>
        <v>0</v>
      </c>
      <c r="AI963" t="s">
        <v>4817</v>
      </c>
      <c r="AJ963" s="90" t="str">
        <f t="shared" si="44"/>
        <v>mailto:info@oxni.ch?subject=Anfrage TBR-090-050-S1-P1</v>
      </c>
    </row>
    <row r="964" spans="2:36" x14ac:dyDescent="0.2">
      <c r="B964" s="78" t="str">
        <f t="shared" si="42"/>
        <v/>
      </c>
      <c r="C964" s="19" t="s">
        <v>103</v>
      </c>
      <c r="D964" s="19" t="s">
        <v>1265</v>
      </c>
      <c r="E964" s="19">
        <v>90</v>
      </c>
      <c r="F964" s="19" t="s">
        <v>58</v>
      </c>
      <c r="G964" s="19">
        <v>50</v>
      </c>
      <c r="H964" s="19">
        <v>7</v>
      </c>
      <c r="I964" s="19">
        <v>14</v>
      </c>
      <c r="J964" s="19">
        <v>92</v>
      </c>
      <c r="K964" s="19">
        <v>150</v>
      </c>
      <c r="L964" s="19">
        <v>450</v>
      </c>
      <c r="M964" s="19" t="s">
        <v>107</v>
      </c>
      <c r="N964" s="19">
        <v>4000</v>
      </c>
      <c r="O964" s="19">
        <v>8000</v>
      </c>
      <c r="P964" s="19">
        <v>3250</v>
      </c>
      <c r="Q964" s="19" t="s">
        <v>57</v>
      </c>
      <c r="R964" s="19">
        <v>1625</v>
      </c>
      <c r="S964" s="19">
        <v>20000</v>
      </c>
      <c r="T964" s="19">
        <v>2.25</v>
      </c>
      <c r="U964" s="19">
        <v>6.3</v>
      </c>
      <c r="V964" s="19">
        <v>0.24</v>
      </c>
      <c r="W964" s="19">
        <v>65</v>
      </c>
      <c r="X964" s="93">
        <v>1445</v>
      </c>
      <c r="Y964">
        <f t="shared" si="43"/>
        <v>80</v>
      </c>
      <c r="Z964" t="b">
        <f>IF(N964/G964&gt;=Auswahlhilfe!$C$8,TRUE,FALSE)</f>
        <v>1</v>
      </c>
      <c r="AA964" t="b">
        <f>IF(K964&gt;Auswahlhilfe!$C$7,TRUE,FALSE)</f>
        <v>1</v>
      </c>
      <c r="AB964" t="b">
        <f>IF(Auswahlhilfe!$C$17=F964,TRUE,FALSE)</f>
        <v>1</v>
      </c>
      <c r="AC964" t="b">
        <f>IFERROR(IF(FIND("P2",PGOptionList!D964)&gt;0,TRUE),FALSE)</f>
        <v>0</v>
      </c>
      <c r="AD964" t="b">
        <f>IFERROR(IF(FIND("P1",PGOptionList!D964)&gt;0,TRUE),FALSE)</f>
        <v>1</v>
      </c>
      <c r="AE964" t="b">
        <f>IFERROR(IF(FIND("P0",PGOptionList!D964)&gt;0,TRUE),FALSE)</f>
        <v>0</v>
      </c>
      <c r="AF964" t="b">
        <f>IF(AND(Z964,AA964,AB964,AC964,IF(C964=Auswahlhilfe!$L$7,TRUE,FALSE)),D964,FALSE)</f>
        <v>0</v>
      </c>
      <c r="AG964" t="b">
        <f>IF(AND(Z964,AA964,AB964,AD964,IF(C964=Auswahlhilfe!$L$17,TRUE,FALSE)),D964,FALSE)</f>
        <v>0</v>
      </c>
      <c r="AH964" t="b">
        <f>IF(AND(Z964,AA964,AB964,AE964,IF(C964=Auswahlhilfe!$L$17,TRUE,FALSE)),D964,FALSE)</f>
        <v>0</v>
      </c>
      <c r="AI964" t="s">
        <v>4818</v>
      </c>
      <c r="AJ964" s="90" t="str">
        <f t="shared" si="44"/>
        <v>https://shop.oxni.ch/de/shop/motoren/planetengetriebe/tbr-090-050-s2-p1</v>
      </c>
    </row>
    <row r="965" spans="2:36" x14ac:dyDescent="0.2">
      <c r="B965" s="78" t="str">
        <f t="shared" si="42"/>
        <v/>
      </c>
      <c r="C965" s="19" t="s">
        <v>103</v>
      </c>
      <c r="D965" s="19" t="s">
        <v>1266</v>
      </c>
      <c r="E965" s="19">
        <v>90</v>
      </c>
      <c r="F965" s="19" t="s">
        <v>55</v>
      </c>
      <c r="G965" s="19">
        <v>50</v>
      </c>
      <c r="H965" s="19">
        <v>9</v>
      </c>
      <c r="I965" s="19">
        <v>14</v>
      </c>
      <c r="J965" s="19">
        <v>92</v>
      </c>
      <c r="K965" s="19">
        <v>150</v>
      </c>
      <c r="L965" s="19">
        <v>450</v>
      </c>
      <c r="M965" s="19" t="s">
        <v>107</v>
      </c>
      <c r="N965" s="19">
        <v>4000</v>
      </c>
      <c r="O965" s="19">
        <v>8000</v>
      </c>
      <c r="P965" s="19">
        <v>3250</v>
      </c>
      <c r="Q965" s="19" t="s">
        <v>57</v>
      </c>
      <c r="R965" s="19">
        <v>1625</v>
      </c>
      <c r="S965" s="19">
        <v>20000</v>
      </c>
      <c r="T965" s="19">
        <v>2.25</v>
      </c>
      <c r="U965" s="19">
        <v>6.3</v>
      </c>
      <c r="V965" s="19">
        <v>0.24</v>
      </c>
      <c r="W965" s="19">
        <v>65</v>
      </c>
      <c r="X965" s="93">
        <v>1314</v>
      </c>
      <c r="Y965">
        <f t="shared" si="43"/>
        <v>80</v>
      </c>
      <c r="Z965" t="b">
        <f>IF(N965/G965&gt;=Auswahlhilfe!$C$8,TRUE,FALSE)</f>
        <v>1</v>
      </c>
      <c r="AA965" t="b">
        <f>IF(K965&gt;Auswahlhilfe!$C$7,TRUE,FALSE)</f>
        <v>1</v>
      </c>
      <c r="AB965" t="b">
        <f>IF(Auswahlhilfe!$C$17=F965,TRUE,FALSE)</f>
        <v>0</v>
      </c>
      <c r="AC965" t="b">
        <f>IFERROR(IF(FIND("P2",PGOptionList!D965)&gt;0,TRUE),FALSE)</f>
        <v>1</v>
      </c>
      <c r="AD965" t="b">
        <f>IFERROR(IF(FIND("P1",PGOptionList!D965)&gt;0,TRUE),FALSE)</f>
        <v>0</v>
      </c>
      <c r="AE965" t="b">
        <f>IFERROR(IF(FIND("P0",PGOptionList!D965)&gt;0,TRUE),FALSE)</f>
        <v>0</v>
      </c>
      <c r="AF965" t="b">
        <f>IF(AND(Z965,AA965,AB965,AC965,IF(C965=Auswahlhilfe!$L$7,TRUE,FALSE)),D965,FALSE)</f>
        <v>0</v>
      </c>
      <c r="AG965" t="b">
        <f>IF(AND(Z965,AA965,AB965,AD965,IF(C965=Auswahlhilfe!$L$17,TRUE,FALSE)),D965,FALSE)</f>
        <v>0</v>
      </c>
      <c r="AH965" t="b">
        <f>IF(AND(Z965,AA965,AB965,AE965,IF(C965=Auswahlhilfe!$L$17,TRUE,FALSE)),D965,FALSE)</f>
        <v>0</v>
      </c>
      <c r="AI965" t="s">
        <v>4817</v>
      </c>
      <c r="AJ965" s="90" t="str">
        <f t="shared" si="44"/>
        <v>mailto:info@oxni.ch?subject=Anfrage TBR-090-050-S1-P2</v>
      </c>
    </row>
    <row r="966" spans="2:36" x14ac:dyDescent="0.2">
      <c r="B966" s="78" t="str">
        <f t="shared" si="42"/>
        <v/>
      </c>
      <c r="C966" s="19" t="s">
        <v>103</v>
      </c>
      <c r="D966" s="19" t="s">
        <v>1267</v>
      </c>
      <c r="E966" s="19">
        <v>90</v>
      </c>
      <c r="F966" s="19" t="s">
        <v>58</v>
      </c>
      <c r="G966" s="19">
        <v>50</v>
      </c>
      <c r="H966" s="19">
        <v>9</v>
      </c>
      <c r="I966" s="19">
        <v>14</v>
      </c>
      <c r="J966" s="19">
        <v>92</v>
      </c>
      <c r="K966" s="19">
        <v>150</v>
      </c>
      <c r="L966" s="19">
        <v>450</v>
      </c>
      <c r="M966" s="19" t="s">
        <v>107</v>
      </c>
      <c r="N966" s="19">
        <v>4000</v>
      </c>
      <c r="O966" s="19">
        <v>8000</v>
      </c>
      <c r="P966" s="19">
        <v>3250</v>
      </c>
      <c r="Q966" s="19" t="s">
        <v>57</v>
      </c>
      <c r="R966" s="19">
        <v>1625</v>
      </c>
      <c r="S966" s="19">
        <v>20000</v>
      </c>
      <c r="T966" s="19">
        <v>2.25</v>
      </c>
      <c r="U966" s="19">
        <v>6.3</v>
      </c>
      <c r="V966" s="19">
        <v>0.24</v>
      </c>
      <c r="W966" s="19">
        <v>65</v>
      </c>
      <c r="X966" s="93">
        <v>1314</v>
      </c>
      <c r="Y966">
        <f t="shared" si="43"/>
        <v>80</v>
      </c>
      <c r="Z966" t="b">
        <f>IF(N966/G966&gt;=Auswahlhilfe!$C$8,TRUE,FALSE)</f>
        <v>1</v>
      </c>
      <c r="AA966" t="b">
        <f>IF(K966&gt;Auswahlhilfe!$C$7,TRUE,FALSE)</f>
        <v>1</v>
      </c>
      <c r="AB966" t="b">
        <f>IF(Auswahlhilfe!$C$17=F966,TRUE,FALSE)</f>
        <v>1</v>
      </c>
      <c r="AC966" t="b">
        <f>IFERROR(IF(FIND("P2",PGOptionList!D966)&gt;0,TRUE),FALSE)</f>
        <v>1</v>
      </c>
      <c r="AD966" t="b">
        <f>IFERROR(IF(FIND("P1",PGOptionList!D966)&gt;0,TRUE),FALSE)</f>
        <v>0</v>
      </c>
      <c r="AE966" t="b">
        <f>IFERROR(IF(FIND("P0",PGOptionList!D966)&gt;0,TRUE),FALSE)</f>
        <v>0</v>
      </c>
      <c r="AF966" t="b">
        <f>IF(AND(Z966,AA966,AB966,AC966,IF(C966=Auswahlhilfe!$L$7,TRUE,FALSE)),D966,FALSE)</f>
        <v>0</v>
      </c>
      <c r="AG966" t="b">
        <f>IF(AND(Z966,AA966,AB966,AD966,IF(C966=Auswahlhilfe!$L$17,TRUE,FALSE)),D966,FALSE)</f>
        <v>0</v>
      </c>
      <c r="AH966" t="b">
        <f>IF(AND(Z966,AA966,AB966,AE966,IF(C966=Auswahlhilfe!$L$17,TRUE,FALSE)),D966,FALSE)</f>
        <v>0</v>
      </c>
      <c r="AI966" t="s">
        <v>4818</v>
      </c>
      <c r="AJ966" s="90" t="str">
        <f t="shared" si="44"/>
        <v>https://shop.oxni.ch/de/shop/motoren/planetengetriebe/tbr-090-050-s2-p2</v>
      </c>
    </row>
    <row r="967" spans="2:36" x14ac:dyDescent="0.2">
      <c r="B967" s="78" t="str">
        <f t="shared" si="42"/>
        <v/>
      </c>
      <c r="C967" s="19" t="s">
        <v>103</v>
      </c>
      <c r="D967" s="19" t="s">
        <v>1268</v>
      </c>
      <c r="E967" s="19">
        <v>90</v>
      </c>
      <c r="F967" s="19" t="s">
        <v>55</v>
      </c>
      <c r="G967" s="19">
        <v>40</v>
      </c>
      <c r="H967" s="19">
        <v>4</v>
      </c>
      <c r="I967" s="19">
        <v>14</v>
      </c>
      <c r="J967" s="19">
        <v>92</v>
      </c>
      <c r="K967" s="19">
        <v>120</v>
      </c>
      <c r="L967" s="19">
        <v>360</v>
      </c>
      <c r="M967" s="19" t="s">
        <v>106</v>
      </c>
      <c r="N967" s="19">
        <v>4000</v>
      </c>
      <c r="O967" s="19">
        <v>8000</v>
      </c>
      <c r="P967" s="19">
        <v>3250</v>
      </c>
      <c r="Q967" s="19" t="s">
        <v>57</v>
      </c>
      <c r="R967" s="19">
        <v>1625</v>
      </c>
      <c r="S967" s="19">
        <v>20000</v>
      </c>
      <c r="T967" s="19">
        <v>2.25</v>
      </c>
      <c r="U967" s="19">
        <v>6.3</v>
      </c>
      <c r="V967" s="19">
        <v>0.24</v>
      </c>
      <c r="W967" s="19">
        <v>65</v>
      </c>
      <c r="X967" s="93"/>
      <c r="Y967">
        <f t="shared" si="43"/>
        <v>100</v>
      </c>
      <c r="Z967" t="b">
        <f>IF(N967/G967&gt;=Auswahlhilfe!$C$8,TRUE,FALSE)</f>
        <v>1</v>
      </c>
      <c r="AA967" t="b">
        <f>IF(K967&gt;Auswahlhilfe!$C$7,TRUE,FALSE)</f>
        <v>1</v>
      </c>
      <c r="AB967" t="b">
        <f>IF(Auswahlhilfe!$C$17=F967,TRUE,FALSE)</f>
        <v>0</v>
      </c>
      <c r="AC967" t="b">
        <f>IFERROR(IF(FIND("P2",PGOptionList!D967)&gt;0,TRUE),FALSE)</f>
        <v>0</v>
      </c>
      <c r="AD967" t="b">
        <f>IFERROR(IF(FIND("P1",PGOptionList!D967)&gt;0,TRUE),FALSE)</f>
        <v>0</v>
      </c>
      <c r="AE967" t="b">
        <f>IFERROR(IF(FIND("P0",PGOptionList!D967)&gt;0,TRUE),FALSE)</f>
        <v>1</v>
      </c>
      <c r="AF967" t="b">
        <f>IF(AND(Z967,AA967,AB967,AC967,IF(C967=Auswahlhilfe!$L$7,TRUE,FALSE)),D967,FALSE)</f>
        <v>0</v>
      </c>
      <c r="AG967" t="b">
        <f>IF(AND(Z967,AA967,AB967,AD967,IF(C967=Auswahlhilfe!$L$17,TRUE,FALSE)),D967,FALSE)</f>
        <v>0</v>
      </c>
      <c r="AH967" t="b">
        <f>IF(AND(Z967,AA967,AB967,AE967,IF(C967=Auswahlhilfe!$L$17,TRUE,FALSE)),D967,FALSE)</f>
        <v>0</v>
      </c>
      <c r="AI967" t="s">
        <v>4817</v>
      </c>
      <c r="AJ967" s="90" t="str">
        <f t="shared" si="44"/>
        <v>mailto:info@oxni.ch?subject=Anfrage TBR-090-040-S1-P0</v>
      </c>
    </row>
    <row r="968" spans="2:36" x14ac:dyDescent="0.2">
      <c r="B968" s="78" t="str">
        <f t="shared" si="42"/>
        <v/>
      </c>
      <c r="C968" s="19" t="s">
        <v>103</v>
      </c>
      <c r="D968" s="19" t="s">
        <v>1269</v>
      </c>
      <c r="E968" s="19">
        <v>90</v>
      </c>
      <c r="F968" s="19" t="s">
        <v>58</v>
      </c>
      <c r="G968" s="19">
        <v>40</v>
      </c>
      <c r="H968" s="19">
        <v>4</v>
      </c>
      <c r="I968" s="19">
        <v>14</v>
      </c>
      <c r="J968" s="19">
        <v>92</v>
      </c>
      <c r="K968" s="19">
        <v>120</v>
      </c>
      <c r="L968" s="19">
        <v>360</v>
      </c>
      <c r="M968" s="19" t="s">
        <v>106</v>
      </c>
      <c r="N968" s="19">
        <v>4000</v>
      </c>
      <c r="O968" s="19">
        <v>8000</v>
      </c>
      <c r="P968" s="19">
        <v>3250</v>
      </c>
      <c r="Q968" s="19" t="s">
        <v>57</v>
      </c>
      <c r="R968" s="19">
        <v>1625</v>
      </c>
      <c r="S968" s="19">
        <v>20000</v>
      </c>
      <c r="T968" s="19">
        <v>2.25</v>
      </c>
      <c r="U968" s="19">
        <v>6.3</v>
      </c>
      <c r="V968" s="19">
        <v>0.24</v>
      </c>
      <c r="W968" s="19">
        <v>65</v>
      </c>
      <c r="X968" s="93"/>
      <c r="Y968">
        <f t="shared" si="43"/>
        <v>100</v>
      </c>
      <c r="Z968" t="b">
        <f>IF(N968/G968&gt;=Auswahlhilfe!$C$8,TRUE,FALSE)</f>
        <v>1</v>
      </c>
      <c r="AA968" t="b">
        <f>IF(K968&gt;Auswahlhilfe!$C$7,TRUE,FALSE)</f>
        <v>1</v>
      </c>
      <c r="AB968" t="b">
        <f>IF(Auswahlhilfe!$C$17=F968,TRUE,FALSE)</f>
        <v>1</v>
      </c>
      <c r="AC968" t="b">
        <f>IFERROR(IF(FIND("P2",PGOptionList!D968)&gt;0,TRUE),FALSE)</f>
        <v>0</v>
      </c>
      <c r="AD968" t="b">
        <f>IFERROR(IF(FIND("P1",PGOptionList!D968)&gt;0,TRUE),FALSE)</f>
        <v>0</v>
      </c>
      <c r="AE968" t="b">
        <f>IFERROR(IF(FIND("P0",PGOptionList!D968)&gt;0,TRUE),FALSE)</f>
        <v>1</v>
      </c>
      <c r="AF968" t="b">
        <f>IF(AND(Z968,AA968,AB968,AC968,IF(C968=Auswahlhilfe!$L$7,TRUE,FALSE)),D968,FALSE)</f>
        <v>0</v>
      </c>
      <c r="AG968" t="b">
        <f>IF(AND(Z968,AA968,AB968,AD968,IF(C968=Auswahlhilfe!$L$17,TRUE,FALSE)),D968,FALSE)</f>
        <v>0</v>
      </c>
      <c r="AH968" t="b">
        <f>IF(AND(Z968,AA968,AB968,AE968,IF(C968=Auswahlhilfe!$L$17,TRUE,FALSE)),D968,FALSE)</f>
        <v>0</v>
      </c>
      <c r="AI968" t="s">
        <v>4817</v>
      </c>
      <c r="AJ968" s="90" t="str">
        <f t="shared" si="44"/>
        <v>mailto:info@oxni.ch?subject=Anfrage TBR-090-040-S2-P0</v>
      </c>
    </row>
    <row r="969" spans="2:36" x14ac:dyDescent="0.2">
      <c r="B969" s="78" t="str">
        <f t="shared" si="42"/>
        <v/>
      </c>
      <c r="C969" s="19" t="s">
        <v>103</v>
      </c>
      <c r="D969" s="19" t="s">
        <v>1270</v>
      </c>
      <c r="E969" s="19">
        <v>90</v>
      </c>
      <c r="F969" s="19" t="s">
        <v>55</v>
      </c>
      <c r="G969" s="19">
        <v>40</v>
      </c>
      <c r="H969" s="19">
        <v>7</v>
      </c>
      <c r="I969" s="19">
        <v>14</v>
      </c>
      <c r="J969" s="19">
        <v>92</v>
      </c>
      <c r="K969" s="19">
        <v>120</v>
      </c>
      <c r="L969" s="19">
        <v>360</v>
      </c>
      <c r="M969" s="19" t="s">
        <v>106</v>
      </c>
      <c r="N969" s="19">
        <v>4000</v>
      </c>
      <c r="O969" s="19">
        <v>8000</v>
      </c>
      <c r="P969" s="19">
        <v>3250</v>
      </c>
      <c r="Q969" s="19" t="s">
        <v>57</v>
      </c>
      <c r="R969" s="19">
        <v>1625</v>
      </c>
      <c r="S969" s="19">
        <v>20000</v>
      </c>
      <c r="T969" s="19">
        <v>2.25</v>
      </c>
      <c r="U969" s="19">
        <v>6.3</v>
      </c>
      <c r="V969" s="19">
        <v>0.24</v>
      </c>
      <c r="W969" s="19">
        <v>65</v>
      </c>
      <c r="X969" s="93">
        <v>1445</v>
      </c>
      <c r="Y969">
        <f t="shared" si="43"/>
        <v>100</v>
      </c>
      <c r="Z969" t="b">
        <f>IF(N969/G969&gt;=Auswahlhilfe!$C$8,TRUE,FALSE)</f>
        <v>1</v>
      </c>
      <c r="AA969" t="b">
        <f>IF(K969&gt;Auswahlhilfe!$C$7,TRUE,FALSE)</f>
        <v>1</v>
      </c>
      <c r="AB969" t="b">
        <f>IF(Auswahlhilfe!$C$17=F969,TRUE,FALSE)</f>
        <v>0</v>
      </c>
      <c r="AC969" t="b">
        <f>IFERROR(IF(FIND("P2",PGOptionList!D969)&gt;0,TRUE),FALSE)</f>
        <v>0</v>
      </c>
      <c r="AD969" t="b">
        <f>IFERROR(IF(FIND("P1",PGOptionList!D969)&gt;0,TRUE),FALSE)</f>
        <v>1</v>
      </c>
      <c r="AE969" t="b">
        <f>IFERROR(IF(FIND("P0",PGOptionList!D969)&gt;0,TRUE),FALSE)</f>
        <v>0</v>
      </c>
      <c r="AF969" t="b">
        <f>IF(AND(Z969,AA969,AB969,AC969,IF(C969=Auswahlhilfe!$L$7,TRUE,FALSE)),D969,FALSE)</f>
        <v>0</v>
      </c>
      <c r="AG969" t="b">
        <f>IF(AND(Z969,AA969,AB969,AD969,IF(C969=Auswahlhilfe!$L$17,TRUE,FALSE)),D969,FALSE)</f>
        <v>0</v>
      </c>
      <c r="AH969" t="b">
        <f>IF(AND(Z969,AA969,AB969,AE969,IF(C969=Auswahlhilfe!$L$17,TRUE,FALSE)),D969,FALSE)</f>
        <v>0</v>
      </c>
      <c r="AI969" t="s">
        <v>4817</v>
      </c>
      <c r="AJ969" s="90" t="str">
        <f t="shared" si="44"/>
        <v>mailto:info@oxni.ch?subject=Anfrage TBR-090-040-S1-P1</v>
      </c>
    </row>
    <row r="970" spans="2:36" x14ac:dyDescent="0.2">
      <c r="B970" s="78" t="str">
        <f t="shared" ref="B970:B1033" si="45">IF(AF970=D970,"Economy",IF(AG970=D970,"Standard",IF(AH970=D970,"Präzision","")))</f>
        <v/>
      </c>
      <c r="C970" s="19" t="s">
        <v>103</v>
      </c>
      <c r="D970" s="19" t="s">
        <v>1271</v>
      </c>
      <c r="E970" s="19">
        <v>90</v>
      </c>
      <c r="F970" s="19" t="s">
        <v>58</v>
      </c>
      <c r="G970" s="19">
        <v>40</v>
      </c>
      <c r="H970" s="19">
        <v>7</v>
      </c>
      <c r="I970" s="19">
        <v>14</v>
      </c>
      <c r="J970" s="19">
        <v>92</v>
      </c>
      <c r="K970" s="19">
        <v>120</v>
      </c>
      <c r="L970" s="19">
        <v>360</v>
      </c>
      <c r="M970" s="19" t="s">
        <v>106</v>
      </c>
      <c r="N970" s="19">
        <v>4000</v>
      </c>
      <c r="O970" s="19">
        <v>8000</v>
      </c>
      <c r="P970" s="19">
        <v>3250</v>
      </c>
      <c r="Q970" s="19" t="s">
        <v>57</v>
      </c>
      <c r="R970" s="19">
        <v>1625</v>
      </c>
      <c r="S970" s="19">
        <v>20000</v>
      </c>
      <c r="T970" s="19">
        <v>2.25</v>
      </c>
      <c r="U970" s="19">
        <v>6.3</v>
      </c>
      <c r="V970" s="19">
        <v>0.24</v>
      </c>
      <c r="W970" s="19">
        <v>65</v>
      </c>
      <c r="X970" s="93">
        <v>1445</v>
      </c>
      <c r="Y970">
        <f t="shared" ref="Y970:Y1033" si="46">N970/G970</f>
        <v>100</v>
      </c>
      <c r="Z970" t="b">
        <f>IF(N970/G970&gt;=Auswahlhilfe!$C$8,TRUE,FALSE)</f>
        <v>1</v>
      </c>
      <c r="AA970" t="b">
        <f>IF(K970&gt;Auswahlhilfe!$C$7,TRUE,FALSE)</f>
        <v>1</v>
      </c>
      <c r="AB970" t="b">
        <f>IF(Auswahlhilfe!$C$17=F970,TRUE,FALSE)</f>
        <v>1</v>
      </c>
      <c r="AC970" t="b">
        <f>IFERROR(IF(FIND("P2",PGOptionList!D970)&gt;0,TRUE),FALSE)</f>
        <v>0</v>
      </c>
      <c r="AD970" t="b">
        <f>IFERROR(IF(FIND("P1",PGOptionList!D970)&gt;0,TRUE),FALSE)</f>
        <v>1</v>
      </c>
      <c r="AE970" t="b">
        <f>IFERROR(IF(FIND("P0",PGOptionList!D970)&gt;0,TRUE),FALSE)</f>
        <v>0</v>
      </c>
      <c r="AF970" t="b">
        <f>IF(AND(Z970,AA970,AB970,AC970,IF(C970=Auswahlhilfe!$L$7,TRUE,FALSE)),D970,FALSE)</f>
        <v>0</v>
      </c>
      <c r="AG970" t="b">
        <f>IF(AND(Z970,AA970,AB970,AD970,IF(C970=Auswahlhilfe!$L$17,TRUE,FALSE)),D970,FALSE)</f>
        <v>0</v>
      </c>
      <c r="AH970" t="b">
        <f>IF(AND(Z970,AA970,AB970,AE970,IF(C970=Auswahlhilfe!$L$17,TRUE,FALSE)),D970,FALSE)</f>
        <v>0</v>
      </c>
      <c r="AI970" t="s">
        <v>4818</v>
      </c>
      <c r="AJ970" s="90" t="str">
        <f t="shared" ref="AJ970:AJ1033" si="47">IF(AI970="ja",HYPERLINK(_xlfn.CONCAT("https://shop.oxni.ch/de/shop/motoren/planetengetriebe/",LOWER(D970))),_xlfn.CONCAT("mailto:info@oxni.ch?subject=Anfrage ",D970))</f>
        <v>https://shop.oxni.ch/de/shop/motoren/planetengetriebe/tbr-090-040-s2-p1</v>
      </c>
    </row>
    <row r="971" spans="2:36" x14ac:dyDescent="0.2">
      <c r="B971" s="78" t="str">
        <f t="shared" si="45"/>
        <v/>
      </c>
      <c r="C971" s="19" t="s">
        <v>103</v>
      </c>
      <c r="D971" s="19" t="s">
        <v>1272</v>
      </c>
      <c r="E971" s="19">
        <v>90</v>
      </c>
      <c r="F971" s="19" t="s">
        <v>55</v>
      </c>
      <c r="G971" s="19">
        <v>40</v>
      </c>
      <c r="H971" s="19">
        <v>9</v>
      </c>
      <c r="I971" s="19">
        <v>14</v>
      </c>
      <c r="J971" s="19">
        <v>92</v>
      </c>
      <c r="K971" s="19">
        <v>120</v>
      </c>
      <c r="L971" s="19">
        <v>360</v>
      </c>
      <c r="M971" s="19" t="s">
        <v>106</v>
      </c>
      <c r="N971" s="19">
        <v>4000</v>
      </c>
      <c r="O971" s="19">
        <v>8000</v>
      </c>
      <c r="P971" s="19">
        <v>3250</v>
      </c>
      <c r="Q971" s="19" t="s">
        <v>57</v>
      </c>
      <c r="R971" s="19">
        <v>1625</v>
      </c>
      <c r="S971" s="19">
        <v>20000</v>
      </c>
      <c r="T971" s="19">
        <v>2.25</v>
      </c>
      <c r="U971" s="19">
        <v>6.3</v>
      </c>
      <c r="V971" s="19">
        <v>0.24</v>
      </c>
      <c r="W971" s="19">
        <v>65</v>
      </c>
      <c r="X971" s="93">
        <v>1314</v>
      </c>
      <c r="Y971">
        <f t="shared" si="46"/>
        <v>100</v>
      </c>
      <c r="Z971" t="b">
        <f>IF(N971/G971&gt;=Auswahlhilfe!$C$8,TRUE,FALSE)</f>
        <v>1</v>
      </c>
      <c r="AA971" t="b">
        <f>IF(K971&gt;Auswahlhilfe!$C$7,TRUE,FALSE)</f>
        <v>1</v>
      </c>
      <c r="AB971" t="b">
        <f>IF(Auswahlhilfe!$C$17=F971,TRUE,FALSE)</f>
        <v>0</v>
      </c>
      <c r="AC971" t="b">
        <f>IFERROR(IF(FIND("P2",PGOptionList!D971)&gt;0,TRUE),FALSE)</f>
        <v>1</v>
      </c>
      <c r="AD971" t="b">
        <f>IFERROR(IF(FIND("P1",PGOptionList!D971)&gt;0,TRUE),FALSE)</f>
        <v>0</v>
      </c>
      <c r="AE971" t="b">
        <f>IFERROR(IF(FIND("P0",PGOptionList!D971)&gt;0,TRUE),FALSE)</f>
        <v>0</v>
      </c>
      <c r="AF971" t="b">
        <f>IF(AND(Z971,AA971,AB971,AC971,IF(C971=Auswahlhilfe!$L$7,TRUE,FALSE)),D971,FALSE)</f>
        <v>0</v>
      </c>
      <c r="AG971" t="b">
        <f>IF(AND(Z971,AA971,AB971,AD971,IF(C971=Auswahlhilfe!$L$17,TRUE,FALSE)),D971,FALSE)</f>
        <v>0</v>
      </c>
      <c r="AH971" t="b">
        <f>IF(AND(Z971,AA971,AB971,AE971,IF(C971=Auswahlhilfe!$L$17,TRUE,FALSE)),D971,FALSE)</f>
        <v>0</v>
      </c>
      <c r="AI971" t="s">
        <v>4817</v>
      </c>
      <c r="AJ971" s="90" t="str">
        <f t="shared" si="47"/>
        <v>mailto:info@oxni.ch?subject=Anfrage TBR-090-040-S1-P2</v>
      </c>
    </row>
    <row r="972" spans="2:36" x14ac:dyDescent="0.2">
      <c r="B972" s="78" t="str">
        <f t="shared" si="45"/>
        <v/>
      </c>
      <c r="C972" s="19" t="s">
        <v>103</v>
      </c>
      <c r="D972" s="19" t="s">
        <v>1273</v>
      </c>
      <c r="E972" s="19">
        <v>90</v>
      </c>
      <c r="F972" s="19" t="s">
        <v>58</v>
      </c>
      <c r="G972" s="19">
        <v>40</v>
      </c>
      <c r="H972" s="19">
        <v>9</v>
      </c>
      <c r="I972" s="19">
        <v>14</v>
      </c>
      <c r="J972" s="19">
        <v>92</v>
      </c>
      <c r="K972" s="19">
        <v>120</v>
      </c>
      <c r="L972" s="19">
        <v>360</v>
      </c>
      <c r="M972" s="19" t="s">
        <v>106</v>
      </c>
      <c r="N972" s="19">
        <v>4000</v>
      </c>
      <c r="O972" s="19">
        <v>8000</v>
      </c>
      <c r="P972" s="19">
        <v>3250</v>
      </c>
      <c r="Q972" s="19" t="s">
        <v>57</v>
      </c>
      <c r="R972" s="19">
        <v>1625</v>
      </c>
      <c r="S972" s="19">
        <v>20000</v>
      </c>
      <c r="T972" s="19">
        <v>2.25</v>
      </c>
      <c r="U972" s="19">
        <v>6.3</v>
      </c>
      <c r="V972" s="19">
        <v>0.24</v>
      </c>
      <c r="W972" s="19">
        <v>65</v>
      </c>
      <c r="X972" s="93">
        <v>1314</v>
      </c>
      <c r="Y972">
        <f t="shared" si="46"/>
        <v>100</v>
      </c>
      <c r="Z972" t="b">
        <f>IF(N972/G972&gt;=Auswahlhilfe!$C$8,TRUE,FALSE)</f>
        <v>1</v>
      </c>
      <c r="AA972" t="b">
        <f>IF(K972&gt;Auswahlhilfe!$C$7,TRUE,FALSE)</f>
        <v>1</v>
      </c>
      <c r="AB972" t="b">
        <f>IF(Auswahlhilfe!$C$17=F972,TRUE,FALSE)</f>
        <v>1</v>
      </c>
      <c r="AC972" t="b">
        <f>IFERROR(IF(FIND("P2",PGOptionList!D972)&gt;0,TRUE),FALSE)</f>
        <v>1</v>
      </c>
      <c r="AD972" t="b">
        <f>IFERROR(IF(FIND("P1",PGOptionList!D972)&gt;0,TRUE),FALSE)</f>
        <v>0</v>
      </c>
      <c r="AE972" t="b">
        <f>IFERROR(IF(FIND("P0",PGOptionList!D972)&gt;0,TRUE),FALSE)</f>
        <v>0</v>
      </c>
      <c r="AF972" t="b">
        <f>IF(AND(Z972,AA972,AB972,AC972,IF(C972=Auswahlhilfe!$L$7,TRUE,FALSE)),D972,FALSE)</f>
        <v>0</v>
      </c>
      <c r="AG972" t="b">
        <f>IF(AND(Z972,AA972,AB972,AD972,IF(C972=Auswahlhilfe!$L$17,TRUE,FALSE)),D972,FALSE)</f>
        <v>0</v>
      </c>
      <c r="AH972" t="b">
        <f>IF(AND(Z972,AA972,AB972,AE972,IF(C972=Auswahlhilfe!$L$17,TRUE,FALSE)),D972,FALSE)</f>
        <v>0</v>
      </c>
      <c r="AI972" t="s">
        <v>4818</v>
      </c>
      <c r="AJ972" s="90" t="str">
        <f t="shared" si="47"/>
        <v>https://shop.oxni.ch/de/shop/motoren/planetengetriebe/tbr-090-040-s2-p2</v>
      </c>
    </row>
    <row r="973" spans="2:36" x14ac:dyDescent="0.2">
      <c r="B973" s="78" t="str">
        <f t="shared" si="45"/>
        <v/>
      </c>
      <c r="C973" s="19" t="s">
        <v>103</v>
      </c>
      <c r="D973" s="19" t="s">
        <v>1274</v>
      </c>
      <c r="E973" s="19">
        <v>90</v>
      </c>
      <c r="F973" s="19" t="s">
        <v>55</v>
      </c>
      <c r="G973" s="19">
        <v>35</v>
      </c>
      <c r="H973" s="19">
        <v>4</v>
      </c>
      <c r="I973" s="19">
        <v>14</v>
      </c>
      <c r="J973" s="19">
        <v>92</v>
      </c>
      <c r="K973" s="19">
        <v>140</v>
      </c>
      <c r="L973" s="19">
        <v>420</v>
      </c>
      <c r="M973" s="19" t="s">
        <v>70</v>
      </c>
      <c r="N973" s="19">
        <v>4000</v>
      </c>
      <c r="O973" s="19">
        <v>8000</v>
      </c>
      <c r="P973" s="19">
        <v>3250</v>
      </c>
      <c r="Q973" s="19" t="s">
        <v>57</v>
      </c>
      <c r="R973" s="19">
        <v>1625</v>
      </c>
      <c r="S973" s="19">
        <v>20000</v>
      </c>
      <c r="T973" s="19">
        <v>2.25</v>
      </c>
      <c r="U973" s="19">
        <v>6.3</v>
      </c>
      <c r="V973" s="19">
        <v>0.24</v>
      </c>
      <c r="W973" s="19">
        <v>65</v>
      </c>
      <c r="X973" s="93"/>
      <c r="Y973">
        <f t="shared" si="46"/>
        <v>114.28571428571429</v>
      </c>
      <c r="Z973" t="b">
        <f>IF(N973/G973&gt;=Auswahlhilfe!$C$8,TRUE,FALSE)</f>
        <v>1</v>
      </c>
      <c r="AA973" t="b">
        <f>IF(K973&gt;Auswahlhilfe!$C$7,TRUE,FALSE)</f>
        <v>1</v>
      </c>
      <c r="AB973" t="b">
        <f>IF(Auswahlhilfe!$C$17=F973,TRUE,FALSE)</f>
        <v>0</v>
      </c>
      <c r="AC973" t="b">
        <f>IFERROR(IF(FIND("P2",PGOptionList!D973)&gt;0,TRUE),FALSE)</f>
        <v>0</v>
      </c>
      <c r="AD973" t="b">
        <f>IFERROR(IF(FIND("P1",PGOptionList!D973)&gt;0,TRUE),FALSE)</f>
        <v>0</v>
      </c>
      <c r="AE973" t="b">
        <f>IFERROR(IF(FIND("P0",PGOptionList!D973)&gt;0,TRUE),FALSE)</f>
        <v>1</v>
      </c>
      <c r="AF973" t="b">
        <f>IF(AND(Z973,AA973,AB973,AC973,IF(C973=Auswahlhilfe!$L$7,TRUE,FALSE)),D973,FALSE)</f>
        <v>0</v>
      </c>
      <c r="AG973" t="b">
        <f>IF(AND(Z973,AA973,AB973,AD973,IF(C973=Auswahlhilfe!$L$17,TRUE,FALSE)),D973,FALSE)</f>
        <v>0</v>
      </c>
      <c r="AH973" t="b">
        <f>IF(AND(Z973,AA973,AB973,AE973,IF(C973=Auswahlhilfe!$L$17,TRUE,FALSE)),D973,FALSE)</f>
        <v>0</v>
      </c>
      <c r="AI973" t="s">
        <v>4817</v>
      </c>
      <c r="AJ973" s="90" t="str">
        <f t="shared" si="47"/>
        <v>mailto:info@oxni.ch?subject=Anfrage TBR-090-035-S1-P0</v>
      </c>
    </row>
    <row r="974" spans="2:36" x14ac:dyDescent="0.2">
      <c r="B974" s="78" t="str">
        <f t="shared" si="45"/>
        <v/>
      </c>
      <c r="C974" s="19" t="s">
        <v>103</v>
      </c>
      <c r="D974" s="19" t="s">
        <v>1275</v>
      </c>
      <c r="E974" s="19">
        <v>90</v>
      </c>
      <c r="F974" s="19" t="s">
        <v>58</v>
      </c>
      <c r="G974" s="19">
        <v>35</v>
      </c>
      <c r="H974" s="19">
        <v>4</v>
      </c>
      <c r="I974" s="19">
        <v>14</v>
      </c>
      <c r="J974" s="19">
        <v>92</v>
      </c>
      <c r="K974" s="19">
        <v>140</v>
      </c>
      <c r="L974" s="19">
        <v>420</v>
      </c>
      <c r="M974" s="19" t="s">
        <v>70</v>
      </c>
      <c r="N974" s="19">
        <v>4000</v>
      </c>
      <c r="O974" s="19">
        <v>8000</v>
      </c>
      <c r="P974" s="19">
        <v>3250</v>
      </c>
      <c r="Q974" s="19" t="s">
        <v>57</v>
      </c>
      <c r="R974" s="19">
        <v>1625</v>
      </c>
      <c r="S974" s="19">
        <v>20000</v>
      </c>
      <c r="T974" s="19">
        <v>2.25</v>
      </c>
      <c r="U974" s="19">
        <v>6.3</v>
      </c>
      <c r="V974" s="19">
        <v>0.24</v>
      </c>
      <c r="W974" s="19">
        <v>65</v>
      </c>
      <c r="X974" s="93"/>
      <c r="Y974">
        <f t="shared" si="46"/>
        <v>114.28571428571429</v>
      </c>
      <c r="Z974" t="b">
        <f>IF(N974/G974&gt;=Auswahlhilfe!$C$8,TRUE,FALSE)</f>
        <v>1</v>
      </c>
      <c r="AA974" t="b">
        <f>IF(K974&gt;Auswahlhilfe!$C$7,TRUE,FALSE)</f>
        <v>1</v>
      </c>
      <c r="AB974" t="b">
        <f>IF(Auswahlhilfe!$C$17=F974,TRUE,FALSE)</f>
        <v>1</v>
      </c>
      <c r="AC974" t="b">
        <f>IFERROR(IF(FIND("P2",PGOptionList!D974)&gt;0,TRUE),FALSE)</f>
        <v>0</v>
      </c>
      <c r="AD974" t="b">
        <f>IFERROR(IF(FIND("P1",PGOptionList!D974)&gt;0,TRUE),FALSE)</f>
        <v>0</v>
      </c>
      <c r="AE974" t="b">
        <f>IFERROR(IF(FIND("P0",PGOptionList!D974)&gt;0,TRUE),FALSE)</f>
        <v>1</v>
      </c>
      <c r="AF974" t="b">
        <f>IF(AND(Z974,AA974,AB974,AC974,IF(C974=Auswahlhilfe!$L$7,TRUE,FALSE)),D974,FALSE)</f>
        <v>0</v>
      </c>
      <c r="AG974" t="b">
        <f>IF(AND(Z974,AA974,AB974,AD974,IF(C974=Auswahlhilfe!$L$17,TRUE,FALSE)),D974,FALSE)</f>
        <v>0</v>
      </c>
      <c r="AH974" t="b">
        <f>IF(AND(Z974,AA974,AB974,AE974,IF(C974=Auswahlhilfe!$L$17,TRUE,FALSE)),D974,FALSE)</f>
        <v>0</v>
      </c>
      <c r="AI974" t="s">
        <v>4817</v>
      </c>
      <c r="AJ974" s="90" t="str">
        <f t="shared" si="47"/>
        <v>mailto:info@oxni.ch?subject=Anfrage TBR-090-035-S2-P0</v>
      </c>
    </row>
    <row r="975" spans="2:36" x14ac:dyDescent="0.2">
      <c r="B975" s="78" t="str">
        <f t="shared" si="45"/>
        <v/>
      </c>
      <c r="C975" s="19" t="s">
        <v>103</v>
      </c>
      <c r="D975" s="19" t="s">
        <v>1276</v>
      </c>
      <c r="E975" s="19">
        <v>90</v>
      </c>
      <c r="F975" s="19" t="s">
        <v>55</v>
      </c>
      <c r="G975" s="19">
        <v>35</v>
      </c>
      <c r="H975" s="19">
        <v>7</v>
      </c>
      <c r="I975" s="19">
        <v>14</v>
      </c>
      <c r="J975" s="19">
        <v>92</v>
      </c>
      <c r="K975" s="19">
        <v>140</v>
      </c>
      <c r="L975" s="19">
        <v>420</v>
      </c>
      <c r="M975" s="19" t="s">
        <v>70</v>
      </c>
      <c r="N975" s="19">
        <v>4000</v>
      </c>
      <c r="O975" s="19">
        <v>8000</v>
      </c>
      <c r="P975" s="19">
        <v>3250</v>
      </c>
      <c r="Q975" s="19" t="s">
        <v>57</v>
      </c>
      <c r="R975" s="19">
        <v>1625</v>
      </c>
      <c r="S975" s="19">
        <v>20000</v>
      </c>
      <c r="T975" s="19">
        <v>2.25</v>
      </c>
      <c r="U975" s="19">
        <v>6.3</v>
      </c>
      <c r="V975" s="19">
        <v>0.24</v>
      </c>
      <c r="W975" s="19">
        <v>65</v>
      </c>
      <c r="X975" s="93">
        <v>1445</v>
      </c>
      <c r="Y975">
        <f t="shared" si="46"/>
        <v>114.28571428571429</v>
      </c>
      <c r="Z975" t="b">
        <f>IF(N975/G975&gt;=Auswahlhilfe!$C$8,TRUE,FALSE)</f>
        <v>1</v>
      </c>
      <c r="AA975" t="b">
        <f>IF(K975&gt;Auswahlhilfe!$C$7,TRUE,FALSE)</f>
        <v>1</v>
      </c>
      <c r="AB975" t="b">
        <f>IF(Auswahlhilfe!$C$17=F975,TRUE,FALSE)</f>
        <v>0</v>
      </c>
      <c r="AC975" t="b">
        <f>IFERROR(IF(FIND("P2",PGOptionList!D975)&gt;0,TRUE),FALSE)</f>
        <v>0</v>
      </c>
      <c r="AD975" t="b">
        <f>IFERROR(IF(FIND("P1",PGOptionList!D975)&gt;0,TRUE),FALSE)</f>
        <v>1</v>
      </c>
      <c r="AE975" t="b">
        <f>IFERROR(IF(FIND("P0",PGOptionList!D975)&gt;0,TRUE),FALSE)</f>
        <v>0</v>
      </c>
      <c r="AF975" t="b">
        <f>IF(AND(Z975,AA975,AB975,AC975,IF(C975=Auswahlhilfe!$L$7,TRUE,FALSE)),D975,FALSE)</f>
        <v>0</v>
      </c>
      <c r="AG975" t="b">
        <f>IF(AND(Z975,AA975,AB975,AD975,IF(C975=Auswahlhilfe!$L$17,TRUE,FALSE)),D975,FALSE)</f>
        <v>0</v>
      </c>
      <c r="AH975" t="b">
        <f>IF(AND(Z975,AA975,AB975,AE975,IF(C975=Auswahlhilfe!$L$17,TRUE,FALSE)),D975,FALSE)</f>
        <v>0</v>
      </c>
      <c r="AI975" t="s">
        <v>4817</v>
      </c>
      <c r="AJ975" s="90" t="str">
        <f t="shared" si="47"/>
        <v>mailto:info@oxni.ch?subject=Anfrage TBR-090-035-S1-P1</v>
      </c>
    </row>
    <row r="976" spans="2:36" x14ac:dyDescent="0.2">
      <c r="B976" s="78" t="str">
        <f t="shared" si="45"/>
        <v/>
      </c>
      <c r="C976" s="19" t="s">
        <v>103</v>
      </c>
      <c r="D976" s="19" t="s">
        <v>1277</v>
      </c>
      <c r="E976" s="19">
        <v>90</v>
      </c>
      <c r="F976" s="19" t="s">
        <v>58</v>
      </c>
      <c r="G976" s="19">
        <v>35</v>
      </c>
      <c r="H976" s="19">
        <v>7</v>
      </c>
      <c r="I976" s="19">
        <v>14</v>
      </c>
      <c r="J976" s="19">
        <v>92</v>
      </c>
      <c r="K976" s="19">
        <v>140</v>
      </c>
      <c r="L976" s="19">
        <v>420</v>
      </c>
      <c r="M976" s="19" t="s">
        <v>70</v>
      </c>
      <c r="N976" s="19">
        <v>4000</v>
      </c>
      <c r="O976" s="19">
        <v>8000</v>
      </c>
      <c r="P976" s="19">
        <v>3250</v>
      </c>
      <c r="Q976" s="19" t="s">
        <v>57</v>
      </c>
      <c r="R976" s="19">
        <v>1625</v>
      </c>
      <c r="S976" s="19">
        <v>20000</v>
      </c>
      <c r="T976" s="19">
        <v>2.25</v>
      </c>
      <c r="U976" s="19">
        <v>6.3</v>
      </c>
      <c r="V976" s="19">
        <v>0.24</v>
      </c>
      <c r="W976" s="19">
        <v>65</v>
      </c>
      <c r="X976" s="93">
        <v>1445</v>
      </c>
      <c r="Y976">
        <f t="shared" si="46"/>
        <v>114.28571428571429</v>
      </c>
      <c r="Z976" t="b">
        <f>IF(N976/G976&gt;=Auswahlhilfe!$C$8,TRUE,FALSE)</f>
        <v>1</v>
      </c>
      <c r="AA976" t="b">
        <f>IF(K976&gt;Auswahlhilfe!$C$7,TRUE,FALSE)</f>
        <v>1</v>
      </c>
      <c r="AB976" t="b">
        <f>IF(Auswahlhilfe!$C$17=F976,TRUE,FALSE)</f>
        <v>1</v>
      </c>
      <c r="AC976" t="b">
        <f>IFERROR(IF(FIND("P2",PGOptionList!D976)&gt;0,TRUE),FALSE)</f>
        <v>0</v>
      </c>
      <c r="AD976" t="b">
        <f>IFERROR(IF(FIND("P1",PGOptionList!D976)&gt;0,TRUE),FALSE)</f>
        <v>1</v>
      </c>
      <c r="AE976" t="b">
        <f>IFERROR(IF(FIND("P0",PGOptionList!D976)&gt;0,TRUE),FALSE)</f>
        <v>0</v>
      </c>
      <c r="AF976" t="b">
        <f>IF(AND(Z976,AA976,AB976,AC976,IF(C976=Auswahlhilfe!$L$7,TRUE,FALSE)),D976,FALSE)</f>
        <v>0</v>
      </c>
      <c r="AG976" t="b">
        <f>IF(AND(Z976,AA976,AB976,AD976,IF(C976=Auswahlhilfe!$L$17,TRUE,FALSE)),D976,FALSE)</f>
        <v>0</v>
      </c>
      <c r="AH976" t="b">
        <f>IF(AND(Z976,AA976,AB976,AE976,IF(C976=Auswahlhilfe!$L$17,TRUE,FALSE)),D976,FALSE)</f>
        <v>0</v>
      </c>
      <c r="AI976" t="s">
        <v>4818</v>
      </c>
      <c r="AJ976" s="90" t="str">
        <f t="shared" si="47"/>
        <v>https://shop.oxni.ch/de/shop/motoren/planetengetriebe/tbr-090-035-s2-p1</v>
      </c>
    </row>
    <row r="977" spans="2:36" x14ac:dyDescent="0.2">
      <c r="B977" s="78" t="str">
        <f t="shared" si="45"/>
        <v/>
      </c>
      <c r="C977" s="19" t="s">
        <v>103</v>
      </c>
      <c r="D977" s="19" t="s">
        <v>1278</v>
      </c>
      <c r="E977" s="19">
        <v>90</v>
      </c>
      <c r="F977" s="19" t="s">
        <v>55</v>
      </c>
      <c r="G977" s="19">
        <v>35</v>
      </c>
      <c r="H977" s="19">
        <v>9</v>
      </c>
      <c r="I977" s="19">
        <v>14</v>
      </c>
      <c r="J977" s="19">
        <v>92</v>
      </c>
      <c r="K977" s="19">
        <v>140</v>
      </c>
      <c r="L977" s="19">
        <v>420</v>
      </c>
      <c r="M977" s="19" t="s">
        <v>70</v>
      </c>
      <c r="N977" s="19">
        <v>4000</v>
      </c>
      <c r="O977" s="19">
        <v>8000</v>
      </c>
      <c r="P977" s="19">
        <v>3250</v>
      </c>
      <c r="Q977" s="19" t="s">
        <v>57</v>
      </c>
      <c r="R977" s="19">
        <v>1625</v>
      </c>
      <c r="S977" s="19">
        <v>20000</v>
      </c>
      <c r="T977" s="19">
        <v>2.25</v>
      </c>
      <c r="U977" s="19">
        <v>6.3</v>
      </c>
      <c r="V977" s="19">
        <v>0.24</v>
      </c>
      <c r="W977" s="19">
        <v>65</v>
      </c>
      <c r="X977" s="93">
        <v>1314</v>
      </c>
      <c r="Y977">
        <f t="shared" si="46"/>
        <v>114.28571428571429</v>
      </c>
      <c r="Z977" t="b">
        <f>IF(N977/G977&gt;=Auswahlhilfe!$C$8,TRUE,FALSE)</f>
        <v>1</v>
      </c>
      <c r="AA977" t="b">
        <f>IF(K977&gt;Auswahlhilfe!$C$7,TRUE,FALSE)</f>
        <v>1</v>
      </c>
      <c r="AB977" t="b">
        <f>IF(Auswahlhilfe!$C$17=F977,TRUE,FALSE)</f>
        <v>0</v>
      </c>
      <c r="AC977" t="b">
        <f>IFERROR(IF(FIND("P2",PGOptionList!D977)&gt;0,TRUE),FALSE)</f>
        <v>1</v>
      </c>
      <c r="AD977" t="b">
        <f>IFERROR(IF(FIND("P1",PGOptionList!D977)&gt;0,TRUE),FALSE)</f>
        <v>0</v>
      </c>
      <c r="AE977" t="b">
        <f>IFERROR(IF(FIND("P0",PGOptionList!D977)&gt;0,TRUE),FALSE)</f>
        <v>0</v>
      </c>
      <c r="AF977" t="b">
        <f>IF(AND(Z977,AA977,AB977,AC977,IF(C977=Auswahlhilfe!$L$7,TRUE,FALSE)),D977,FALSE)</f>
        <v>0</v>
      </c>
      <c r="AG977" t="b">
        <f>IF(AND(Z977,AA977,AB977,AD977,IF(C977=Auswahlhilfe!$L$17,TRUE,FALSE)),D977,FALSE)</f>
        <v>0</v>
      </c>
      <c r="AH977" t="b">
        <f>IF(AND(Z977,AA977,AB977,AE977,IF(C977=Auswahlhilfe!$L$17,TRUE,FALSE)),D977,FALSE)</f>
        <v>0</v>
      </c>
      <c r="AI977" t="s">
        <v>4817</v>
      </c>
      <c r="AJ977" s="90" t="str">
        <f t="shared" si="47"/>
        <v>mailto:info@oxni.ch?subject=Anfrage TBR-090-035-S1-P2</v>
      </c>
    </row>
    <row r="978" spans="2:36" x14ac:dyDescent="0.2">
      <c r="B978" s="78" t="str">
        <f t="shared" si="45"/>
        <v/>
      </c>
      <c r="C978" s="19" t="s">
        <v>103</v>
      </c>
      <c r="D978" s="19" t="s">
        <v>1279</v>
      </c>
      <c r="E978" s="19">
        <v>90</v>
      </c>
      <c r="F978" s="19" t="s">
        <v>58</v>
      </c>
      <c r="G978" s="19">
        <v>35</v>
      </c>
      <c r="H978" s="19">
        <v>9</v>
      </c>
      <c r="I978" s="19">
        <v>14</v>
      </c>
      <c r="J978" s="19">
        <v>92</v>
      </c>
      <c r="K978" s="19">
        <v>140</v>
      </c>
      <c r="L978" s="19">
        <v>420</v>
      </c>
      <c r="M978" s="19" t="s">
        <v>70</v>
      </c>
      <c r="N978" s="19">
        <v>4000</v>
      </c>
      <c r="O978" s="19">
        <v>8000</v>
      </c>
      <c r="P978" s="19">
        <v>3250</v>
      </c>
      <c r="Q978" s="19" t="s">
        <v>57</v>
      </c>
      <c r="R978" s="19">
        <v>1625</v>
      </c>
      <c r="S978" s="19">
        <v>20000</v>
      </c>
      <c r="T978" s="19">
        <v>2.25</v>
      </c>
      <c r="U978" s="19">
        <v>6.3</v>
      </c>
      <c r="V978" s="19">
        <v>0.24</v>
      </c>
      <c r="W978" s="19">
        <v>65</v>
      </c>
      <c r="X978" s="93">
        <v>1314</v>
      </c>
      <c r="Y978">
        <f t="shared" si="46"/>
        <v>114.28571428571429</v>
      </c>
      <c r="Z978" t="b">
        <f>IF(N978/G978&gt;=Auswahlhilfe!$C$8,TRUE,FALSE)</f>
        <v>1</v>
      </c>
      <c r="AA978" t="b">
        <f>IF(K978&gt;Auswahlhilfe!$C$7,TRUE,FALSE)</f>
        <v>1</v>
      </c>
      <c r="AB978" t="b">
        <f>IF(Auswahlhilfe!$C$17=F978,TRUE,FALSE)</f>
        <v>1</v>
      </c>
      <c r="AC978" t="b">
        <f>IFERROR(IF(FIND("P2",PGOptionList!D978)&gt;0,TRUE),FALSE)</f>
        <v>1</v>
      </c>
      <c r="AD978" t="b">
        <f>IFERROR(IF(FIND("P1",PGOptionList!D978)&gt;0,TRUE),FALSE)</f>
        <v>0</v>
      </c>
      <c r="AE978" t="b">
        <f>IFERROR(IF(FIND("P0",PGOptionList!D978)&gt;0,TRUE),FALSE)</f>
        <v>0</v>
      </c>
      <c r="AF978" t="b">
        <f>IF(AND(Z978,AA978,AB978,AC978,IF(C978=Auswahlhilfe!$L$7,TRUE,FALSE)),D978,FALSE)</f>
        <v>0</v>
      </c>
      <c r="AG978" t="b">
        <f>IF(AND(Z978,AA978,AB978,AD978,IF(C978=Auswahlhilfe!$L$17,TRUE,FALSE)),D978,FALSE)</f>
        <v>0</v>
      </c>
      <c r="AH978" t="b">
        <f>IF(AND(Z978,AA978,AB978,AE978,IF(C978=Auswahlhilfe!$L$17,TRUE,FALSE)),D978,FALSE)</f>
        <v>0</v>
      </c>
      <c r="AI978" t="s">
        <v>4818</v>
      </c>
      <c r="AJ978" s="90" t="str">
        <f t="shared" si="47"/>
        <v>https://shop.oxni.ch/de/shop/motoren/planetengetriebe/tbr-090-035-s2-p2</v>
      </c>
    </row>
    <row r="979" spans="2:36" x14ac:dyDescent="0.2">
      <c r="B979" s="78" t="str">
        <f t="shared" si="45"/>
        <v/>
      </c>
      <c r="C979" s="19" t="s">
        <v>103</v>
      </c>
      <c r="D979" s="19" t="s">
        <v>1280</v>
      </c>
      <c r="E979" s="19">
        <v>90</v>
      </c>
      <c r="F979" s="19" t="s">
        <v>55</v>
      </c>
      <c r="G979" s="19">
        <v>30</v>
      </c>
      <c r="H979" s="19">
        <v>4</v>
      </c>
      <c r="I979" s="19">
        <v>14</v>
      </c>
      <c r="J979" s="19">
        <v>92</v>
      </c>
      <c r="K979" s="19">
        <v>148</v>
      </c>
      <c r="L979" s="19">
        <v>444</v>
      </c>
      <c r="M979" s="19" t="s">
        <v>72</v>
      </c>
      <c r="N979" s="19">
        <v>4000</v>
      </c>
      <c r="O979" s="19">
        <v>8000</v>
      </c>
      <c r="P979" s="19">
        <v>3250</v>
      </c>
      <c r="Q979" s="19" t="s">
        <v>57</v>
      </c>
      <c r="R979" s="19">
        <v>1625</v>
      </c>
      <c r="S979" s="19">
        <v>20000</v>
      </c>
      <c r="T979" s="19">
        <v>2.25</v>
      </c>
      <c r="U979" s="19">
        <v>6.3</v>
      </c>
      <c r="V979" s="19">
        <v>0.24</v>
      </c>
      <c r="W979" s="19">
        <v>65</v>
      </c>
      <c r="X979" s="93"/>
      <c r="Y979">
        <f t="shared" si="46"/>
        <v>133.33333333333334</v>
      </c>
      <c r="Z979" t="b">
        <f>IF(N979/G979&gt;=Auswahlhilfe!$C$8,TRUE,FALSE)</f>
        <v>1</v>
      </c>
      <c r="AA979" t="b">
        <f>IF(K979&gt;Auswahlhilfe!$C$7,TRUE,FALSE)</f>
        <v>1</v>
      </c>
      <c r="AB979" t="b">
        <f>IF(Auswahlhilfe!$C$17=F979,TRUE,FALSE)</f>
        <v>0</v>
      </c>
      <c r="AC979" t="b">
        <f>IFERROR(IF(FIND("P2",PGOptionList!D979)&gt;0,TRUE),FALSE)</f>
        <v>0</v>
      </c>
      <c r="AD979" t="b">
        <f>IFERROR(IF(FIND("P1",PGOptionList!D979)&gt;0,TRUE),FALSE)</f>
        <v>0</v>
      </c>
      <c r="AE979" t="b">
        <f>IFERROR(IF(FIND("P0",PGOptionList!D979)&gt;0,TRUE),FALSE)</f>
        <v>1</v>
      </c>
      <c r="AF979" t="b">
        <f>IF(AND(Z979,AA979,AB979,AC979,IF(C979=Auswahlhilfe!$L$7,TRUE,FALSE)),D979,FALSE)</f>
        <v>0</v>
      </c>
      <c r="AG979" t="b">
        <f>IF(AND(Z979,AA979,AB979,AD979,IF(C979=Auswahlhilfe!$L$17,TRUE,FALSE)),D979,FALSE)</f>
        <v>0</v>
      </c>
      <c r="AH979" t="b">
        <f>IF(AND(Z979,AA979,AB979,AE979,IF(C979=Auswahlhilfe!$L$17,TRUE,FALSE)),D979,FALSE)</f>
        <v>0</v>
      </c>
      <c r="AI979" t="s">
        <v>4817</v>
      </c>
      <c r="AJ979" s="90" t="str">
        <f t="shared" si="47"/>
        <v>mailto:info@oxni.ch?subject=Anfrage TBR-090-030-S1-P0</v>
      </c>
    </row>
    <row r="980" spans="2:36" x14ac:dyDescent="0.2">
      <c r="B980" s="78" t="str">
        <f t="shared" si="45"/>
        <v/>
      </c>
      <c r="C980" s="19" t="s">
        <v>103</v>
      </c>
      <c r="D980" s="19" t="s">
        <v>1281</v>
      </c>
      <c r="E980" s="19">
        <v>90</v>
      </c>
      <c r="F980" s="19" t="s">
        <v>58</v>
      </c>
      <c r="G980" s="19">
        <v>30</v>
      </c>
      <c r="H980" s="19">
        <v>4</v>
      </c>
      <c r="I980" s="19">
        <v>14</v>
      </c>
      <c r="J980" s="19">
        <v>92</v>
      </c>
      <c r="K980" s="19">
        <v>148</v>
      </c>
      <c r="L980" s="19">
        <v>444</v>
      </c>
      <c r="M980" s="19" t="s">
        <v>72</v>
      </c>
      <c r="N980" s="19">
        <v>4000</v>
      </c>
      <c r="O980" s="19">
        <v>8000</v>
      </c>
      <c r="P980" s="19">
        <v>3250</v>
      </c>
      <c r="Q980" s="19" t="s">
        <v>57</v>
      </c>
      <c r="R980" s="19">
        <v>1625</v>
      </c>
      <c r="S980" s="19">
        <v>20000</v>
      </c>
      <c r="T980" s="19">
        <v>2.25</v>
      </c>
      <c r="U980" s="19">
        <v>6.3</v>
      </c>
      <c r="V980" s="19">
        <v>0.24</v>
      </c>
      <c r="W980" s="19">
        <v>65</v>
      </c>
      <c r="X980" s="93"/>
      <c r="Y980">
        <f t="shared" si="46"/>
        <v>133.33333333333334</v>
      </c>
      <c r="Z980" t="b">
        <f>IF(N980/G980&gt;=Auswahlhilfe!$C$8,TRUE,FALSE)</f>
        <v>1</v>
      </c>
      <c r="AA980" t="b">
        <f>IF(K980&gt;Auswahlhilfe!$C$7,TRUE,FALSE)</f>
        <v>1</v>
      </c>
      <c r="AB980" t="b">
        <f>IF(Auswahlhilfe!$C$17=F980,TRUE,FALSE)</f>
        <v>1</v>
      </c>
      <c r="AC980" t="b">
        <f>IFERROR(IF(FIND("P2",PGOptionList!D980)&gt;0,TRUE),FALSE)</f>
        <v>0</v>
      </c>
      <c r="AD980" t="b">
        <f>IFERROR(IF(FIND("P1",PGOptionList!D980)&gt;0,TRUE),FALSE)</f>
        <v>0</v>
      </c>
      <c r="AE980" t="b">
        <f>IFERROR(IF(FIND("P0",PGOptionList!D980)&gt;0,TRUE),FALSE)</f>
        <v>1</v>
      </c>
      <c r="AF980" t="b">
        <f>IF(AND(Z980,AA980,AB980,AC980,IF(C980=Auswahlhilfe!$L$7,TRUE,FALSE)),D980,FALSE)</f>
        <v>0</v>
      </c>
      <c r="AG980" t="b">
        <f>IF(AND(Z980,AA980,AB980,AD980,IF(C980=Auswahlhilfe!$L$17,TRUE,FALSE)),D980,FALSE)</f>
        <v>0</v>
      </c>
      <c r="AH980" t="b">
        <f>IF(AND(Z980,AA980,AB980,AE980,IF(C980=Auswahlhilfe!$L$17,TRUE,FALSE)),D980,FALSE)</f>
        <v>0</v>
      </c>
      <c r="AI980" t="s">
        <v>4817</v>
      </c>
      <c r="AJ980" s="90" t="str">
        <f t="shared" si="47"/>
        <v>mailto:info@oxni.ch?subject=Anfrage TBR-090-030-S2-P0</v>
      </c>
    </row>
    <row r="981" spans="2:36" x14ac:dyDescent="0.2">
      <c r="B981" s="78" t="str">
        <f t="shared" si="45"/>
        <v/>
      </c>
      <c r="C981" s="19" t="s">
        <v>103</v>
      </c>
      <c r="D981" s="19" t="s">
        <v>1282</v>
      </c>
      <c r="E981" s="19">
        <v>90</v>
      </c>
      <c r="F981" s="19" t="s">
        <v>55</v>
      </c>
      <c r="G981" s="19">
        <v>30</v>
      </c>
      <c r="H981" s="19">
        <v>7</v>
      </c>
      <c r="I981" s="19">
        <v>14</v>
      </c>
      <c r="J981" s="19">
        <v>92</v>
      </c>
      <c r="K981" s="19">
        <v>148</v>
      </c>
      <c r="L981" s="19">
        <v>444</v>
      </c>
      <c r="M981" s="19" t="s">
        <v>72</v>
      </c>
      <c r="N981" s="19">
        <v>4000</v>
      </c>
      <c r="O981" s="19">
        <v>8000</v>
      </c>
      <c r="P981" s="19">
        <v>3250</v>
      </c>
      <c r="Q981" s="19" t="s">
        <v>57</v>
      </c>
      <c r="R981" s="19">
        <v>1625</v>
      </c>
      <c r="S981" s="19">
        <v>20000</v>
      </c>
      <c r="T981" s="19">
        <v>2.25</v>
      </c>
      <c r="U981" s="19">
        <v>6.3</v>
      </c>
      <c r="V981" s="19">
        <v>0.24</v>
      </c>
      <c r="W981" s="19">
        <v>65</v>
      </c>
      <c r="X981" s="93">
        <v>1445</v>
      </c>
      <c r="Y981">
        <f t="shared" si="46"/>
        <v>133.33333333333334</v>
      </c>
      <c r="Z981" t="b">
        <f>IF(N981/G981&gt;=Auswahlhilfe!$C$8,TRUE,FALSE)</f>
        <v>1</v>
      </c>
      <c r="AA981" t="b">
        <f>IF(K981&gt;Auswahlhilfe!$C$7,TRUE,FALSE)</f>
        <v>1</v>
      </c>
      <c r="AB981" t="b">
        <f>IF(Auswahlhilfe!$C$17=F981,TRUE,FALSE)</f>
        <v>0</v>
      </c>
      <c r="AC981" t="b">
        <f>IFERROR(IF(FIND("P2",PGOptionList!D981)&gt;0,TRUE),FALSE)</f>
        <v>0</v>
      </c>
      <c r="AD981" t="b">
        <f>IFERROR(IF(FIND("P1",PGOptionList!D981)&gt;0,TRUE),FALSE)</f>
        <v>1</v>
      </c>
      <c r="AE981" t="b">
        <f>IFERROR(IF(FIND("P0",PGOptionList!D981)&gt;0,TRUE),FALSE)</f>
        <v>0</v>
      </c>
      <c r="AF981" t="b">
        <f>IF(AND(Z981,AA981,AB981,AC981,IF(C981=Auswahlhilfe!$L$7,TRUE,FALSE)),D981,FALSE)</f>
        <v>0</v>
      </c>
      <c r="AG981" t="b">
        <f>IF(AND(Z981,AA981,AB981,AD981,IF(C981=Auswahlhilfe!$L$17,TRUE,FALSE)),D981,FALSE)</f>
        <v>0</v>
      </c>
      <c r="AH981" t="b">
        <f>IF(AND(Z981,AA981,AB981,AE981,IF(C981=Auswahlhilfe!$L$17,TRUE,FALSE)),D981,FALSE)</f>
        <v>0</v>
      </c>
      <c r="AI981" t="s">
        <v>4817</v>
      </c>
      <c r="AJ981" s="90" t="str">
        <f t="shared" si="47"/>
        <v>mailto:info@oxni.ch?subject=Anfrage TBR-090-030-S1-P1</v>
      </c>
    </row>
    <row r="982" spans="2:36" x14ac:dyDescent="0.2">
      <c r="B982" s="78" t="str">
        <f t="shared" si="45"/>
        <v/>
      </c>
      <c r="C982" s="19" t="s">
        <v>103</v>
      </c>
      <c r="D982" s="19" t="s">
        <v>1283</v>
      </c>
      <c r="E982" s="19">
        <v>90</v>
      </c>
      <c r="F982" s="19" t="s">
        <v>58</v>
      </c>
      <c r="G982" s="19">
        <v>30</v>
      </c>
      <c r="H982" s="19">
        <v>7</v>
      </c>
      <c r="I982" s="19">
        <v>14</v>
      </c>
      <c r="J982" s="19">
        <v>92</v>
      </c>
      <c r="K982" s="19">
        <v>148</v>
      </c>
      <c r="L982" s="19">
        <v>444</v>
      </c>
      <c r="M982" s="19" t="s">
        <v>72</v>
      </c>
      <c r="N982" s="19">
        <v>4000</v>
      </c>
      <c r="O982" s="19">
        <v>8000</v>
      </c>
      <c r="P982" s="19">
        <v>3250</v>
      </c>
      <c r="Q982" s="19" t="s">
        <v>57</v>
      </c>
      <c r="R982" s="19">
        <v>1625</v>
      </c>
      <c r="S982" s="19">
        <v>20000</v>
      </c>
      <c r="T982" s="19">
        <v>2.25</v>
      </c>
      <c r="U982" s="19">
        <v>6.3</v>
      </c>
      <c r="V982" s="19">
        <v>0.24</v>
      </c>
      <c r="W982" s="19">
        <v>65</v>
      </c>
      <c r="X982" s="93">
        <v>1445</v>
      </c>
      <c r="Y982">
        <f t="shared" si="46"/>
        <v>133.33333333333334</v>
      </c>
      <c r="Z982" t="b">
        <f>IF(N982/G982&gt;=Auswahlhilfe!$C$8,TRUE,FALSE)</f>
        <v>1</v>
      </c>
      <c r="AA982" t="b">
        <f>IF(K982&gt;Auswahlhilfe!$C$7,TRUE,FALSE)</f>
        <v>1</v>
      </c>
      <c r="AB982" t="b">
        <f>IF(Auswahlhilfe!$C$17=F982,TRUE,FALSE)</f>
        <v>1</v>
      </c>
      <c r="AC982" t="b">
        <f>IFERROR(IF(FIND("P2",PGOptionList!D982)&gt;0,TRUE),FALSE)</f>
        <v>0</v>
      </c>
      <c r="AD982" t="b">
        <f>IFERROR(IF(FIND("P1",PGOptionList!D982)&gt;0,TRUE),FALSE)</f>
        <v>1</v>
      </c>
      <c r="AE982" t="b">
        <f>IFERROR(IF(FIND("P0",PGOptionList!D982)&gt;0,TRUE),FALSE)</f>
        <v>0</v>
      </c>
      <c r="AF982" t="b">
        <f>IF(AND(Z982,AA982,AB982,AC982,IF(C982=Auswahlhilfe!$L$7,TRUE,FALSE)),D982,FALSE)</f>
        <v>0</v>
      </c>
      <c r="AG982" t="b">
        <f>IF(AND(Z982,AA982,AB982,AD982,IF(C982=Auswahlhilfe!$L$17,TRUE,FALSE)),D982,FALSE)</f>
        <v>0</v>
      </c>
      <c r="AH982" t="b">
        <f>IF(AND(Z982,AA982,AB982,AE982,IF(C982=Auswahlhilfe!$L$17,TRUE,FALSE)),D982,FALSE)</f>
        <v>0</v>
      </c>
      <c r="AI982" t="s">
        <v>4818</v>
      </c>
      <c r="AJ982" s="90" t="str">
        <f t="shared" si="47"/>
        <v>https://shop.oxni.ch/de/shop/motoren/planetengetriebe/tbr-090-030-s2-p1</v>
      </c>
    </row>
    <row r="983" spans="2:36" x14ac:dyDescent="0.2">
      <c r="B983" s="78" t="str">
        <f t="shared" si="45"/>
        <v/>
      </c>
      <c r="C983" s="19" t="s">
        <v>103</v>
      </c>
      <c r="D983" s="19" t="s">
        <v>1284</v>
      </c>
      <c r="E983" s="19">
        <v>90</v>
      </c>
      <c r="F983" s="19" t="s">
        <v>55</v>
      </c>
      <c r="G983" s="19">
        <v>30</v>
      </c>
      <c r="H983" s="19">
        <v>9</v>
      </c>
      <c r="I983" s="19">
        <v>14</v>
      </c>
      <c r="J983" s="19">
        <v>92</v>
      </c>
      <c r="K983" s="19">
        <v>148</v>
      </c>
      <c r="L983" s="19">
        <v>444</v>
      </c>
      <c r="M983" s="19" t="s">
        <v>72</v>
      </c>
      <c r="N983" s="19">
        <v>4000</v>
      </c>
      <c r="O983" s="19">
        <v>8000</v>
      </c>
      <c r="P983" s="19">
        <v>3250</v>
      </c>
      <c r="Q983" s="19" t="s">
        <v>57</v>
      </c>
      <c r="R983" s="19">
        <v>1625</v>
      </c>
      <c r="S983" s="19">
        <v>20000</v>
      </c>
      <c r="T983" s="19">
        <v>2.25</v>
      </c>
      <c r="U983" s="19">
        <v>6.3</v>
      </c>
      <c r="V983" s="19">
        <v>0.24</v>
      </c>
      <c r="W983" s="19">
        <v>65</v>
      </c>
      <c r="X983" s="93">
        <v>1314</v>
      </c>
      <c r="Y983">
        <f t="shared" si="46"/>
        <v>133.33333333333334</v>
      </c>
      <c r="Z983" t="b">
        <f>IF(N983/G983&gt;=Auswahlhilfe!$C$8,TRUE,FALSE)</f>
        <v>1</v>
      </c>
      <c r="AA983" t="b">
        <f>IF(K983&gt;Auswahlhilfe!$C$7,TRUE,FALSE)</f>
        <v>1</v>
      </c>
      <c r="AB983" t="b">
        <f>IF(Auswahlhilfe!$C$17=F983,TRUE,FALSE)</f>
        <v>0</v>
      </c>
      <c r="AC983" t="b">
        <f>IFERROR(IF(FIND("P2",PGOptionList!D983)&gt;0,TRUE),FALSE)</f>
        <v>1</v>
      </c>
      <c r="AD983" t="b">
        <f>IFERROR(IF(FIND("P1",PGOptionList!D983)&gt;0,TRUE),FALSE)</f>
        <v>0</v>
      </c>
      <c r="AE983" t="b">
        <f>IFERROR(IF(FIND("P0",PGOptionList!D983)&gt;0,TRUE),FALSE)</f>
        <v>0</v>
      </c>
      <c r="AF983" t="b">
        <f>IF(AND(Z983,AA983,AB983,AC983,IF(C983=Auswahlhilfe!$L$7,TRUE,FALSE)),D983,FALSE)</f>
        <v>0</v>
      </c>
      <c r="AG983" t="b">
        <f>IF(AND(Z983,AA983,AB983,AD983,IF(C983=Auswahlhilfe!$L$17,TRUE,FALSE)),D983,FALSE)</f>
        <v>0</v>
      </c>
      <c r="AH983" t="b">
        <f>IF(AND(Z983,AA983,AB983,AE983,IF(C983=Auswahlhilfe!$L$17,TRUE,FALSE)),D983,FALSE)</f>
        <v>0</v>
      </c>
      <c r="AI983" t="s">
        <v>4817</v>
      </c>
      <c r="AJ983" s="90" t="str">
        <f t="shared" si="47"/>
        <v>mailto:info@oxni.ch?subject=Anfrage TBR-090-030-S1-P2</v>
      </c>
    </row>
    <row r="984" spans="2:36" x14ac:dyDescent="0.2">
      <c r="B984" s="78" t="str">
        <f t="shared" si="45"/>
        <v/>
      </c>
      <c r="C984" s="19" t="s">
        <v>103</v>
      </c>
      <c r="D984" s="19" t="s">
        <v>1285</v>
      </c>
      <c r="E984" s="19">
        <v>90</v>
      </c>
      <c r="F984" s="19" t="s">
        <v>58</v>
      </c>
      <c r="G984" s="19">
        <v>30</v>
      </c>
      <c r="H984" s="19">
        <v>9</v>
      </c>
      <c r="I984" s="19">
        <v>14</v>
      </c>
      <c r="J984" s="19">
        <v>92</v>
      </c>
      <c r="K984" s="19">
        <v>148</v>
      </c>
      <c r="L984" s="19">
        <v>444</v>
      </c>
      <c r="M984" s="19" t="s">
        <v>72</v>
      </c>
      <c r="N984" s="19">
        <v>4000</v>
      </c>
      <c r="O984" s="19">
        <v>8000</v>
      </c>
      <c r="P984" s="19">
        <v>3250</v>
      </c>
      <c r="Q984" s="19" t="s">
        <v>57</v>
      </c>
      <c r="R984" s="19">
        <v>1625</v>
      </c>
      <c r="S984" s="19">
        <v>20000</v>
      </c>
      <c r="T984" s="19">
        <v>2.25</v>
      </c>
      <c r="U984" s="19">
        <v>6.3</v>
      </c>
      <c r="V984" s="19">
        <v>0.24</v>
      </c>
      <c r="W984" s="19">
        <v>65</v>
      </c>
      <c r="X984" s="93">
        <v>1314</v>
      </c>
      <c r="Y984">
        <f t="shared" si="46"/>
        <v>133.33333333333334</v>
      </c>
      <c r="Z984" t="b">
        <f>IF(N984/G984&gt;=Auswahlhilfe!$C$8,TRUE,FALSE)</f>
        <v>1</v>
      </c>
      <c r="AA984" t="b">
        <f>IF(K984&gt;Auswahlhilfe!$C$7,TRUE,FALSE)</f>
        <v>1</v>
      </c>
      <c r="AB984" t="b">
        <f>IF(Auswahlhilfe!$C$17=F984,TRUE,FALSE)</f>
        <v>1</v>
      </c>
      <c r="AC984" t="b">
        <f>IFERROR(IF(FIND("P2",PGOptionList!D984)&gt;0,TRUE),FALSE)</f>
        <v>1</v>
      </c>
      <c r="AD984" t="b">
        <f>IFERROR(IF(FIND("P1",PGOptionList!D984)&gt;0,TRUE),FALSE)</f>
        <v>0</v>
      </c>
      <c r="AE984" t="b">
        <f>IFERROR(IF(FIND("P0",PGOptionList!D984)&gt;0,TRUE),FALSE)</f>
        <v>0</v>
      </c>
      <c r="AF984" t="b">
        <f>IF(AND(Z984,AA984,AB984,AC984,IF(C984=Auswahlhilfe!$L$7,TRUE,FALSE)),D984,FALSE)</f>
        <v>0</v>
      </c>
      <c r="AG984" t="b">
        <f>IF(AND(Z984,AA984,AB984,AD984,IF(C984=Auswahlhilfe!$L$17,TRUE,FALSE)),D984,FALSE)</f>
        <v>0</v>
      </c>
      <c r="AH984" t="b">
        <f>IF(AND(Z984,AA984,AB984,AE984,IF(C984=Auswahlhilfe!$L$17,TRUE,FALSE)),D984,FALSE)</f>
        <v>0</v>
      </c>
      <c r="AI984" t="s">
        <v>4818</v>
      </c>
      <c r="AJ984" s="90" t="str">
        <f t="shared" si="47"/>
        <v>https://shop.oxni.ch/de/shop/motoren/planetengetriebe/tbr-090-030-s2-p2</v>
      </c>
    </row>
    <row r="985" spans="2:36" x14ac:dyDescent="0.2">
      <c r="B985" s="78" t="str">
        <f t="shared" si="45"/>
        <v/>
      </c>
      <c r="C985" s="19" t="s">
        <v>103</v>
      </c>
      <c r="D985" s="19" t="s">
        <v>1286</v>
      </c>
      <c r="E985" s="19">
        <v>90</v>
      </c>
      <c r="F985" s="19" t="s">
        <v>55</v>
      </c>
      <c r="G985" s="19">
        <v>25</v>
      </c>
      <c r="H985" s="19">
        <v>4</v>
      </c>
      <c r="I985" s="19">
        <v>14</v>
      </c>
      <c r="J985" s="19">
        <v>92</v>
      </c>
      <c r="K985" s="19">
        <v>150</v>
      </c>
      <c r="L985" s="19">
        <v>450</v>
      </c>
      <c r="M985" s="19" t="s">
        <v>107</v>
      </c>
      <c r="N985" s="19">
        <v>4000</v>
      </c>
      <c r="O985" s="19">
        <v>8000</v>
      </c>
      <c r="P985" s="19">
        <v>3250</v>
      </c>
      <c r="Q985" s="19" t="s">
        <v>57</v>
      </c>
      <c r="R985" s="19">
        <v>1625</v>
      </c>
      <c r="S985" s="19">
        <v>20000</v>
      </c>
      <c r="T985" s="19">
        <v>2.25</v>
      </c>
      <c r="U985" s="19">
        <v>6.3</v>
      </c>
      <c r="V985" s="19">
        <v>0.24</v>
      </c>
      <c r="W985" s="19">
        <v>65</v>
      </c>
      <c r="X985" s="93"/>
      <c r="Y985">
        <f t="shared" si="46"/>
        <v>160</v>
      </c>
      <c r="Z985" t="b">
        <f>IF(N985/G985&gt;=Auswahlhilfe!$C$8,TRUE,FALSE)</f>
        <v>1</v>
      </c>
      <c r="AA985" t="b">
        <f>IF(K985&gt;Auswahlhilfe!$C$7,TRUE,FALSE)</f>
        <v>1</v>
      </c>
      <c r="AB985" t="b">
        <f>IF(Auswahlhilfe!$C$17=F985,TRUE,FALSE)</f>
        <v>0</v>
      </c>
      <c r="AC985" t="b">
        <f>IFERROR(IF(FIND("P2",PGOptionList!D985)&gt;0,TRUE),FALSE)</f>
        <v>0</v>
      </c>
      <c r="AD985" t="b">
        <f>IFERROR(IF(FIND("P1",PGOptionList!D985)&gt;0,TRUE),FALSE)</f>
        <v>0</v>
      </c>
      <c r="AE985" t="b">
        <f>IFERROR(IF(FIND("P0",PGOptionList!D985)&gt;0,TRUE),FALSE)</f>
        <v>1</v>
      </c>
      <c r="AF985" t="b">
        <f>IF(AND(Z985,AA985,AB985,AC985,IF(C985=Auswahlhilfe!$L$7,TRUE,FALSE)),D985,FALSE)</f>
        <v>0</v>
      </c>
      <c r="AG985" t="b">
        <f>IF(AND(Z985,AA985,AB985,AD985,IF(C985=Auswahlhilfe!$L$17,TRUE,FALSE)),D985,FALSE)</f>
        <v>0</v>
      </c>
      <c r="AH985" t="b">
        <f>IF(AND(Z985,AA985,AB985,AE985,IF(C985=Auswahlhilfe!$L$17,TRUE,FALSE)),D985,FALSE)</f>
        <v>0</v>
      </c>
      <c r="AI985" t="s">
        <v>4817</v>
      </c>
      <c r="AJ985" s="90" t="str">
        <f t="shared" si="47"/>
        <v>mailto:info@oxni.ch?subject=Anfrage TBR-090-025-S1-P0</v>
      </c>
    </row>
    <row r="986" spans="2:36" x14ac:dyDescent="0.2">
      <c r="B986" s="78" t="str">
        <f t="shared" si="45"/>
        <v/>
      </c>
      <c r="C986" s="19" t="s">
        <v>103</v>
      </c>
      <c r="D986" s="19" t="s">
        <v>1287</v>
      </c>
      <c r="E986" s="19">
        <v>90</v>
      </c>
      <c r="F986" s="19" t="s">
        <v>58</v>
      </c>
      <c r="G986" s="19">
        <v>25</v>
      </c>
      <c r="H986" s="19">
        <v>4</v>
      </c>
      <c r="I986" s="19">
        <v>14</v>
      </c>
      <c r="J986" s="19">
        <v>92</v>
      </c>
      <c r="K986" s="19">
        <v>150</v>
      </c>
      <c r="L986" s="19">
        <v>450</v>
      </c>
      <c r="M986" s="19" t="s">
        <v>107</v>
      </c>
      <c r="N986" s="19">
        <v>4000</v>
      </c>
      <c r="O986" s="19">
        <v>8000</v>
      </c>
      <c r="P986" s="19">
        <v>3250</v>
      </c>
      <c r="Q986" s="19" t="s">
        <v>57</v>
      </c>
      <c r="R986" s="19">
        <v>1625</v>
      </c>
      <c r="S986" s="19">
        <v>20000</v>
      </c>
      <c r="T986" s="19">
        <v>2.25</v>
      </c>
      <c r="U986" s="19">
        <v>6.3</v>
      </c>
      <c r="V986" s="19">
        <v>0.24</v>
      </c>
      <c r="W986" s="19">
        <v>65</v>
      </c>
      <c r="X986" s="93"/>
      <c r="Y986">
        <f t="shared" si="46"/>
        <v>160</v>
      </c>
      <c r="Z986" t="b">
        <f>IF(N986/G986&gt;=Auswahlhilfe!$C$8,TRUE,FALSE)</f>
        <v>1</v>
      </c>
      <c r="AA986" t="b">
        <f>IF(K986&gt;Auswahlhilfe!$C$7,TRUE,FALSE)</f>
        <v>1</v>
      </c>
      <c r="AB986" t="b">
        <f>IF(Auswahlhilfe!$C$17=F986,TRUE,FALSE)</f>
        <v>1</v>
      </c>
      <c r="AC986" t="b">
        <f>IFERROR(IF(FIND("P2",PGOptionList!D986)&gt;0,TRUE),FALSE)</f>
        <v>0</v>
      </c>
      <c r="AD986" t="b">
        <f>IFERROR(IF(FIND("P1",PGOptionList!D986)&gt;0,TRUE),FALSE)</f>
        <v>0</v>
      </c>
      <c r="AE986" t="b">
        <f>IFERROR(IF(FIND("P0",PGOptionList!D986)&gt;0,TRUE),FALSE)</f>
        <v>1</v>
      </c>
      <c r="AF986" t="b">
        <f>IF(AND(Z986,AA986,AB986,AC986,IF(C986=Auswahlhilfe!$L$7,TRUE,FALSE)),D986,FALSE)</f>
        <v>0</v>
      </c>
      <c r="AG986" t="b">
        <f>IF(AND(Z986,AA986,AB986,AD986,IF(C986=Auswahlhilfe!$L$17,TRUE,FALSE)),D986,FALSE)</f>
        <v>0</v>
      </c>
      <c r="AH986" t="b">
        <f>IF(AND(Z986,AA986,AB986,AE986,IF(C986=Auswahlhilfe!$L$17,TRUE,FALSE)),D986,FALSE)</f>
        <v>0</v>
      </c>
      <c r="AI986" t="s">
        <v>4817</v>
      </c>
      <c r="AJ986" s="90" t="str">
        <f t="shared" si="47"/>
        <v>mailto:info@oxni.ch?subject=Anfrage TBR-090-025-S2-P0</v>
      </c>
    </row>
    <row r="987" spans="2:36" x14ac:dyDescent="0.2">
      <c r="B987" s="78" t="str">
        <f t="shared" si="45"/>
        <v/>
      </c>
      <c r="C987" s="19" t="s">
        <v>103</v>
      </c>
      <c r="D987" s="19" t="s">
        <v>1288</v>
      </c>
      <c r="E987" s="19">
        <v>90</v>
      </c>
      <c r="F987" s="19" t="s">
        <v>55</v>
      </c>
      <c r="G987" s="19">
        <v>25</v>
      </c>
      <c r="H987" s="19">
        <v>7</v>
      </c>
      <c r="I987" s="19">
        <v>14</v>
      </c>
      <c r="J987" s="19">
        <v>92</v>
      </c>
      <c r="K987" s="19">
        <v>150</v>
      </c>
      <c r="L987" s="19">
        <v>450</v>
      </c>
      <c r="M987" s="19" t="s">
        <v>107</v>
      </c>
      <c r="N987" s="19">
        <v>4000</v>
      </c>
      <c r="O987" s="19">
        <v>8000</v>
      </c>
      <c r="P987" s="19">
        <v>3250</v>
      </c>
      <c r="Q987" s="19" t="s">
        <v>57</v>
      </c>
      <c r="R987" s="19">
        <v>1625</v>
      </c>
      <c r="S987" s="19">
        <v>20000</v>
      </c>
      <c r="T987" s="19">
        <v>2.25</v>
      </c>
      <c r="U987" s="19">
        <v>6.3</v>
      </c>
      <c r="V987" s="19">
        <v>0.24</v>
      </c>
      <c r="W987" s="19">
        <v>65</v>
      </c>
      <c r="X987" s="93">
        <v>1445</v>
      </c>
      <c r="Y987">
        <f t="shared" si="46"/>
        <v>160</v>
      </c>
      <c r="Z987" t="b">
        <f>IF(N987/G987&gt;=Auswahlhilfe!$C$8,TRUE,FALSE)</f>
        <v>1</v>
      </c>
      <c r="AA987" t="b">
        <f>IF(K987&gt;Auswahlhilfe!$C$7,TRUE,FALSE)</f>
        <v>1</v>
      </c>
      <c r="AB987" t="b">
        <f>IF(Auswahlhilfe!$C$17=F987,TRUE,FALSE)</f>
        <v>0</v>
      </c>
      <c r="AC987" t="b">
        <f>IFERROR(IF(FIND("P2",PGOptionList!D987)&gt;0,TRUE),FALSE)</f>
        <v>0</v>
      </c>
      <c r="AD987" t="b">
        <f>IFERROR(IF(FIND("P1",PGOptionList!D987)&gt;0,TRUE),FALSE)</f>
        <v>1</v>
      </c>
      <c r="AE987" t="b">
        <f>IFERROR(IF(FIND("P0",PGOptionList!D987)&gt;0,TRUE),FALSE)</f>
        <v>0</v>
      </c>
      <c r="AF987" t="b">
        <f>IF(AND(Z987,AA987,AB987,AC987,IF(C987=Auswahlhilfe!$L$7,TRUE,FALSE)),D987,FALSE)</f>
        <v>0</v>
      </c>
      <c r="AG987" t="b">
        <f>IF(AND(Z987,AA987,AB987,AD987,IF(C987=Auswahlhilfe!$L$17,TRUE,FALSE)),D987,FALSE)</f>
        <v>0</v>
      </c>
      <c r="AH987" t="b">
        <f>IF(AND(Z987,AA987,AB987,AE987,IF(C987=Auswahlhilfe!$L$17,TRUE,FALSE)),D987,FALSE)</f>
        <v>0</v>
      </c>
      <c r="AI987" t="s">
        <v>4817</v>
      </c>
      <c r="AJ987" s="90" t="str">
        <f t="shared" si="47"/>
        <v>mailto:info@oxni.ch?subject=Anfrage TBR-090-025-S1-P1</v>
      </c>
    </row>
    <row r="988" spans="2:36" x14ac:dyDescent="0.2">
      <c r="B988" s="78" t="str">
        <f t="shared" si="45"/>
        <v/>
      </c>
      <c r="C988" s="19" t="s">
        <v>103</v>
      </c>
      <c r="D988" s="19" t="s">
        <v>1289</v>
      </c>
      <c r="E988" s="19">
        <v>90</v>
      </c>
      <c r="F988" s="19" t="s">
        <v>58</v>
      </c>
      <c r="G988" s="19">
        <v>25</v>
      </c>
      <c r="H988" s="19">
        <v>7</v>
      </c>
      <c r="I988" s="19">
        <v>14</v>
      </c>
      <c r="J988" s="19">
        <v>92</v>
      </c>
      <c r="K988" s="19">
        <v>150</v>
      </c>
      <c r="L988" s="19">
        <v>450</v>
      </c>
      <c r="M988" s="19" t="s">
        <v>107</v>
      </c>
      <c r="N988" s="19">
        <v>4000</v>
      </c>
      <c r="O988" s="19">
        <v>8000</v>
      </c>
      <c r="P988" s="19">
        <v>3250</v>
      </c>
      <c r="Q988" s="19" t="s">
        <v>57</v>
      </c>
      <c r="R988" s="19">
        <v>1625</v>
      </c>
      <c r="S988" s="19">
        <v>20000</v>
      </c>
      <c r="T988" s="19">
        <v>2.25</v>
      </c>
      <c r="U988" s="19">
        <v>6.3</v>
      </c>
      <c r="V988" s="19">
        <v>0.24</v>
      </c>
      <c r="W988" s="19">
        <v>65</v>
      </c>
      <c r="X988" s="93">
        <v>1445</v>
      </c>
      <c r="Y988">
        <f t="shared" si="46"/>
        <v>160</v>
      </c>
      <c r="Z988" t="b">
        <f>IF(N988/G988&gt;=Auswahlhilfe!$C$8,TRUE,FALSE)</f>
        <v>1</v>
      </c>
      <c r="AA988" t="b">
        <f>IF(K988&gt;Auswahlhilfe!$C$7,TRUE,FALSE)</f>
        <v>1</v>
      </c>
      <c r="AB988" t="b">
        <f>IF(Auswahlhilfe!$C$17=F988,TRUE,FALSE)</f>
        <v>1</v>
      </c>
      <c r="AC988" t="b">
        <f>IFERROR(IF(FIND("P2",PGOptionList!D988)&gt;0,TRUE),FALSE)</f>
        <v>0</v>
      </c>
      <c r="AD988" t="b">
        <f>IFERROR(IF(FIND("P1",PGOptionList!D988)&gt;0,TRUE),FALSE)</f>
        <v>1</v>
      </c>
      <c r="AE988" t="b">
        <f>IFERROR(IF(FIND("P0",PGOptionList!D988)&gt;0,TRUE),FALSE)</f>
        <v>0</v>
      </c>
      <c r="AF988" t="b">
        <f>IF(AND(Z988,AA988,AB988,AC988,IF(C988=Auswahlhilfe!$L$7,TRUE,FALSE)),D988,FALSE)</f>
        <v>0</v>
      </c>
      <c r="AG988" t="b">
        <f>IF(AND(Z988,AA988,AB988,AD988,IF(C988=Auswahlhilfe!$L$17,TRUE,FALSE)),D988,FALSE)</f>
        <v>0</v>
      </c>
      <c r="AH988" t="b">
        <f>IF(AND(Z988,AA988,AB988,AE988,IF(C988=Auswahlhilfe!$L$17,TRUE,FALSE)),D988,FALSE)</f>
        <v>0</v>
      </c>
      <c r="AI988" t="s">
        <v>4818</v>
      </c>
      <c r="AJ988" s="90" t="str">
        <f t="shared" si="47"/>
        <v>https://shop.oxni.ch/de/shop/motoren/planetengetriebe/tbr-090-025-s2-p1</v>
      </c>
    </row>
    <row r="989" spans="2:36" x14ac:dyDescent="0.2">
      <c r="B989" s="78" t="str">
        <f t="shared" si="45"/>
        <v/>
      </c>
      <c r="C989" s="19" t="s">
        <v>103</v>
      </c>
      <c r="D989" s="19" t="s">
        <v>1290</v>
      </c>
      <c r="E989" s="19">
        <v>90</v>
      </c>
      <c r="F989" s="19" t="s">
        <v>55</v>
      </c>
      <c r="G989" s="19">
        <v>25</v>
      </c>
      <c r="H989" s="19">
        <v>9</v>
      </c>
      <c r="I989" s="19">
        <v>14</v>
      </c>
      <c r="J989" s="19">
        <v>92</v>
      </c>
      <c r="K989" s="19">
        <v>150</v>
      </c>
      <c r="L989" s="19">
        <v>450</v>
      </c>
      <c r="M989" s="19" t="s">
        <v>107</v>
      </c>
      <c r="N989" s="19">
        <v>4000</v>
      </c>
      <c r="O989" s="19">
        <v>8000</v>
      </c>
      <c r="P989" s="19">
        <v>3250</v>
      </c>
      <c r="Q989" s="19" t="s">
        <v>57</v>
      </c>
      <c r="R989" s="19">
        <v>1625</v>
      </c>
      <c r="S989" s="19">
        <v>20000</v>
      </c>
      <c r="T989" s="19">
        <v>2.25</v>
      </c>
      <c r="U989" s="19">
        <v>6.3</v>
      </c>
      <c r="V989" s="19">
        <v>0.24</v>
      </c>
      <c r="W989" s="19">
        <v>65</v>
      </c>
      <c r="X989" s="93">
        <v>1314</v>
      </c>
      <c r="Y989">
        <f t="shared" si="46"/>
        <v>160</v>
      </c>
      <c r="Z989" t="b">
        <f>IF(N989/G989&gt;=Auswahlhilfe!$C$8,TRUE,FALSE)</f>
        <v>1</v>
      </c>
      <c r="AA989" t="b">
        <f>IF(K989&gt;Auswahlhilfe!$C$7,TRUE,FALSE)</f>
        <v>1</v>
      </c>
      <c r="AB989" t="b">
        <f>IF(Auswahlhilfe!$C$17=F989,TRUE,FALSE)</f>
        <v>0</v>
      </c>
      <c r="AC989" t="b">
        <f>IFERROR(IF(FIND("P2",PGOptionList!D989)&gt;0,TRUE),FALSE)</f>
        <v>1</v>
      </c>
      <c r="AD989" t="b">
        <f>IFERROR(IF(FIND("P1",PGOptionList!D989)&gt;0,TRUE),FALSE)</f>
        <v>0</v>
      </c>
      <c r="AE989" t="b">
        <f>IFERROR(IF(FIND("P0",PGOptionList!D989)&gt;0,TRUE),FALSE)</f>
        <v>0</v>
      </c>
      <c r="AF989" t="b">
        <f>IF(AND(Z989,AA989,AB989,AC989,IF(C989=Auswahlhilfe!$L$7,TRUE,FALSE)),D989,FALSE)</f>
        <v>0</v>
      </c>
      <c r="AG989" t="b">
        <f>IF(AND(Z989,AA989,AB989,AD989,IF(C989=Auswahlhilfe!$L$17,TRUE,FALSE)),D989,FALSE)</f>
        <v>0</v>
      </c>
      <c r="AH989" t="b">
        <f>IF(AND(Z989,AA989,AB989,AE989,IF(C989=Auswahlhilfe!$L$17,TRUE,FALSE)),D989,FALSE)</f>
        <v>0</v>
      </c>
      <c r="AI989" t="s">
        <v>4817</v>
      </c>
      <c r="AJ989" s="90" t="str">
        <f t="shared" si="47"/>
        <v>mailto:info@oxni.ch?subject=Anfrage TBR-090-025-S1-P2</v>
      </c>
    </row>
    <row r="990" spans="2:36" x14ac:dyDescent="0.2">
      <c r="B990" s="78" t="str">
        <f t="shared" si="45"/>
        <v/>
      </c>
      <c r="C990" s="19" t="s">
        <v>103</v>
      </c>
      <c r="D990" s="19" t="s">
        <v>1291</v>
      </c>
      <c r="E990" s="19">
        <v>90</v>
      </c>
      <c r="F990" s="19" t="s">
        <v>58</v>
      </c>
      <c r="G990" s="19">
        <v>25</v>
      </c>
      <c r="H990" s="19">
        <v>9</v>
      </c>
      <c r="I990" s="19">
        <v>14</v>
      </c>
      <c r="J990" s="19">
        <v>92</v>
      </c>
      <c r="K990" s="19">
        <v>150</v>
      </c>
      <c r="L990" s="19">
        <v>450</v>
      </c>
      <c r="M990" s="19" t="s">
        <v>107</v>
      </c>
      <c r="N990" s="19">
        <v>4000</v>
      </c>
      <c r="O990" s="19">
        <v>8000</v>
      </c>
      <c r="P990" s="19">
        <v>3250</v>
      </c>
      <c r="Q990" s="19" t="s">
        <v>57</v>
      </c>
      <c r="R990" s="19">
        <v>1625</v>
      </c>
      <c r="S990" s="19">
        <v>20000</v>
      </c>
      <c r="T990" s="19">
        <v>2.25</v>
      </c>
      <c r="U990" s="19">
        <v>6.3</v>
      </c>
      <c r="V990" s="19">
        <v>0.24</v>
      </c>
      <c r="W990" s="19">
        <v>65</v>
      </c>
      <c r="X990" s="93">
        <v>1314</v>
      </c>
      <c r="Y990">
        <f t="shared" si="46"/>
        <v>160</v>
      </c>
      <c r="Z990" t="b">
        <f>IF(N990/G990&gt;=Auswahlhilfe!$C$8,TRUE,FALSE)</f>
        <v>1</v>
      </c>
      <c r="AA990" t="b">
        <f>IF(K990&gt;Auswahlhilfe!$C$7,TRUE,FALSE)</f>
        <v>1</v>
      </c>
      <c r="AB990" t="b">
        <f>IF(Auswahlhilfe!$C$17=F990,TRUE,FALSE)</f>
        <v>1</v>
      </c>
      <c r="AC990" t="b">
        <f>IFERROR(IF(FIND("P2",PGOptionList!D990)&gt;0,TRUE),FALSE)</f>
        <v>1</v>
      </c>
      <c r="AD990" t="b">
        <f>IFERROR(IF(FIND("P1",PGOptionList!D990)&gt;0,TRUE),FALSE)</f>
        <v>0</v>
      </c>
      <c r="AE990" t="b">
        <f>IFERROR(IF(FIND("P0",PGOptionList!D990)&gt;0,TRUE),FALSE)</f>
        <v>0</v>
      </c>
      <c r="AF990" t="b">
        <f>IF(AND(Z990,AA990,AB990,AC990,IF(C990=Auswahlhilfe!$L$7,TRUE,FALSE)),D990,FALSE)</f>
        <v>0</v>
      </c>
      <c r="AG990" t="b">
        <f>IF(AND(Z990,AA990,AB990,AD990,IF(C990=Auswahlhilfe!$L$17,TRUE,FALSE)),D990,FALSE)</f>
        <v>0</v>
      </c>
      <c r="AH990" t="b">
        <f>IF(AND(Z990,AA990,AB990,AE990,IF(C990=Auswahlhilfe!$L$17,TRUE,FALSE)),D990,FALSE)</f>
        <v>0</v>
      </c>
      <c r="AI990" t="s">
        <v>4818</v>
      </c>
      <c r="AJ990" s="90" t="str">
        <f t="shared" si="47"/>
        <v>https://shop.oxni.ch/de/shop/motoren/planetengetriebe/tbr-090-025-s2-p2</v>
      </c>
    </row>
    <row r="991" spans="2:36" x14ac:dyDescent="0.2">
      <c r="B991" s="78" t="str">
        <f t="shared" si="45"/>
        <v/>
      </c>
      <c r="C991" s="19" t="s">
        <v>103</v>
      </c>
      <c r="D991" s="19" t="s">
        <v>1292</v>
      </c>
      <c r="E991" s="19">
        <v>90</v>
      </c>
      <c r="F991" s="19" t="s">
        <v>55</v>
      </c>
      <c r="G991" s="19">
        <v>20</v>
      </c>
      <c r="H991" s="19">
        <v>2</v>
      </c>
      <c r="I991" s="19">
        <v>14</v>
      </c>
      <c r="J991" s="19">
        <v>95</v>
      </c>
      <c r="K991" s="19">
        <v>102</v>
      </c>
      <c r="L991" s="19">
        <v>306</v>
      </c>
      <c r="M991" s="19" t="s">
        <v>74</v>
      </c>
      <c r="N991" s="19">
        <v>4000</v>
      </c>
      <c r="O991" s="19">
        <v>8000</v>
      </c>
      <c r="P991" s="19">
        <v>3250</v>
      </c>
      <c r="Q991" s="19" t="s">
        <v>57</v>
      </c>
      <c r="R991" s="19">
        <v>1625</v>
      </c>
      <c r="S991" s="19">
        <v>20000</v>
      </c>
      <c r="T991" s="19">
        <v>1.87</v>
      </c>
      <c r="U991" s="19">
        <v>6</v>
      </c>
      <c r="V991" s="19">
        <v>0.24</v>
      </c>
      <c r="W991" s="19">
        <v>65</v>
      </c>
      <c r="X991" s="93"/>
      <c r="Y991">
        <f t="shared" si="46"/>
        <v>200</v>
      </c>
      <c r="Z991" t="b">
        <f>IF(N991/G991&gt;=Auswahlhilfe!$C$8,TRUE,FALSE)</f>
        <v>1</v>
      </c>
      <c r="AA991" t="b">
        <f>IF(K991&gt;Auswahlhilfe!$C$7,TRUE,FALSE)</f>
        <v>1</v>
      </c>
      <c r="AB991" t="b">
        <f>IF(Auswahlhilfe!$C$17=F991,TRUE,FALSE)</f>
        <v>0</v>
      </c>
      <c r="AC991" t="b">
        <f>IFERROR(IF(FIND("P2",PGOptionList!D991)&gt;0,TRUE),FALSE)</f>
        <v>0</v>
      </c>
      <c r="AD991" t="b">
        <f>IFERROR(IF(FIND("P1",PGOptionList!D991)&gt;0,TRUE),FALSE)</f>
        <v>0</v>
      </c>
      <c r="AE991" t="b">
        <f>IFERROR(IF(FIND("P0",PGOptionList!D991)&gt;0,TRUE),FALSE)</f>
        <v>1</v>
      </c>
      <c r="AF991" t="b">
        <f>IF(AND(Z991,AA991,AB991,AC991,IF(C991=Auswahlhilfe!$L$7,TRUE,FALSE)),D991,FALSE)</f>
        <v>0</v>
      </c>
      <c r="AG991" t="b">
        <f>IF(AND(Z991,AA991,AB991,AD991,IF(C991=Auswahlhilfe!$L$17,TRUE,FALSE)),D991,FALSE)</f>
        <v>0</v>
      </c>
      <c r="AH991" t="b">
        <f>IF(AND(Z991,AA991,AB991,AE991,IF(C991=Auswahlhilfe!$L$17,TRUE,FALSE)),D991,FALSE)</f>
        <v>0</v>
      </c>
      <c r="AI991" t="s">
        <v>4817</v>
      </c>
      <c r="AJ991" s="90" t="str">
        <f t="shared" si="47"/>
        <v>mailto:info@oxni.ch?subject=Anfrage TBR-090-020-S1-P0</v>
      </c>
    </row>
    <row r="992" spans="2:36" x14ac:dyDescent="0.2">
      <c r="B992" s="78" t="str">
        <f t="shared" si="45"/>
        <v/>
      </c>
      <c r="C992" s="19" t="s">
        <v>103</v>
      </c>
      <c r="D992" s="19" t="s">
        <v>1293</v>
      </c>
      <c r="E992" s="19">
        <v>90</v>
      </c>
      <c r="F992" s="19" t="s">
        <v>58</v>
      </c>
      <c r="G992" s="19">
        <v>20</v>
      </c>
      <c r="H992" s="19">
        <v>2</v>
      </c>
      <c r="I992" s="19">
        <v>14</v>
      </c>
      <c r="J992" s="19">
        <v>95</v>
      </c>
      <c r="K992" s="19">
        <v>102</v>
      </c>
      <c r="L992" s="19">
        <v>306</v>
      </c>
      <c r="M992" s="19" t="s">
        <v>74</v>
      </c>
      <c r="N992" s="19">
        <v>4000</v>
      </c>
      <c r="O992" s="19">
        <v>8000</v>
      </c>
      <c r="P992" s="19">
        <v>3250</v>
      </c>
      <c r="Q992" s="19" t="s">
        <v>57</v>
      </c>
      <c r="R992" s="19">
        <v>1625</v>
      </c>
      <c r="S992" s="19">
        <v>20000</v>
      </c>
      <c r="T992" s="19">
        <v>1.87</v>
      </c>
      <c r="U992" s="19">
        <v>6</v>
      </c>
      <c r="V992" s="19">
        <v>0.24</v>
      </c>
      <c r="W992" s="19">
        <v>65</v>
      </c>
      <c r="X992" s="93"/>
      <c r="Y992">
        <f t="shared" si="46"/>
        <v>200</v>
      </c>
      <c r="Z992" t="b">
        <f>IF(N992/G992&gt;=Auswahlhilfe!$C$8,TRUE,FALSE)</f>
        <v>1</v>
      </c>
      <c r="AA992" t="b">
        <f>IF(K992&gt;Auswahlhilfe!$C$7,TRUE,FALSE)</f>
        <v>1</v>
      </c>
      <c r="AB992" t="b">
        <f>IF(Auswahlhilfe!$C$17=F992,TRUE,FALSE)</f>
        <v>1</v>
      </c>
      <c r="AC992" t="b">
        <f>IFERROR(IF(FIND("P2",PGOptionList!D992)&gt;0,TRUE),FALSE)</f>
        <v>0</v>
      </c>
      <c r="AD992" t="b">
        <f>IFERROR(IF(FIND("P1",PGOptionList!D992)&gt;0,TRUE),FALSE)</f>
        <v>0</v>
      </c>
      <c r="AE992" t="b">
        <f>IFERROR(IF(FIND("P0",PGOptionList!D992)&gt;0,TRUE),FALSE)</f>
        <v>1</v>
      </c>
      <c r="AF992" t="b">
        <f>IF(AND(Z992,AA992,AB992,AC992,IF(C992=Auswahlhilfe!$L$7,TRUE,FALSE)),D992,FALSE)</f>
        <v>0</v>
      </c>
      <c r="AG992" t="b">
        <f>IF(AND(Z992,AA992,AB992,AD992,IF(C992=Auswahlhilfe!$L$17,TRUE,FALSE)),D992,FALSE)</f>
        <v>0</v>
      </c>
      <c r="AH992" t="b">
        <f>IF(AND(Z992,AA992,AB992,AE992,IF(C992=Auswahlhilfe!$L$17,TRUE,FALSE)),D992,FALSE)</f>
        <v>0</v>
      </c>
      <c r="AI992" t="s">
        <v>4817</v>
      </c>
      <c r="AJ992" s="90" t="str">
        <f t="shared" si="47"/>
        <v>mailto:info@oxni.ch?subject=Anfrage TBR-090-020-S2-P0</v>
      </c>
    </row>
    <row r="993" spans="2:36" x14ac:dyDescent="0.2">
      <c r="B993" s="78" t="str">
        <f t="shared" si="45"/>
        <v/>
      </c>
      <c r="C993" s="19" t="s">
        <v>103</v>
      </c>
      <c r="D993" s="19" t="s">
        <v>1294</v>
      </c>
      <c r="E993" s="19">
        <v>90</v>
      </c>
      <c r="F993" s="19" t="s">
        <v>55</v>
      </c>
      <c r="G993" s="19">
        <v>20</v>
      </c>
      <c r="H993" s="19">
        <v>4</v>
      </c>
      <c r="I993" s="19">
        <v>14</v>
      </c>
      <c r="J993" s="19">
        <v>95</v>
      </c>
      <c r="K993" s="19">
        <v>102</v>
      </c>
      <c r="L993" s="19">
        <v>306</v>
      </c>
      <c r="M993" s="19" t="s">
        <v>74</v>
      </c>
      <c r="N993" s="19">
        <v>4000</v>
      </c>
      <c r="O993" s="19">
        <v>8000</v>
      </c>
      <c r="P993" s="19">
        <v>3250</v>
      </c>
      <c r="Q993" s="19" t="s">
        <v>57</v>
      </c>
      <c r="R993" s="19">
        <v>1625</v>
      </c>
      <c r="S993" s="19">
        <v>20000</v>
      </c>
      <c r="T993" s="19">
        <v>1.87</v>
      </c>
      <c r="U993" s="19">
        <v>6</v>
      </c>
      <c r="V993" s="19">
        <v>0.24</v>
      </c>
      <c r="W993" s="19">
        <v>65</v>
      </c>
      <c r="X993" s="93">
        <v>1116</v>
      </c>
      <c r="Y993">
        <f t="shared" si="46"/>
        <v>200</v>
      </c>
      <c r="Z993" t="b">
        <f>IF(N993/G993&gt;=Auswahlhilfe!$C$8,TRUE,FALSE)</f>
        <v>1</v>
      </c>
      <c r="AA993" t="b">
        <f>IF(K993&gt;Auswahlhilfe!$C$7,TRUE,FALSE)</f>
        <v>1</v>
      </c>
      <c r="AB993" t="b">
        <f>IF(Auswahlhilfe!$C$17=F993,TRUE,FALSE)</f>
        <v>0</v>
      </c>
      <c r="AC993" t="b">
        <f>IFERROR(IF(FIND("P2",PGOptionList!D993)&gt;0,TRUE),FALSE)</f>
        <v>0</v>
      </c>
      <c r="AD993" t="b">
        <f>IFERROR(IF(FIND("P1",PGOptionList!D993)&gt;0,TRUE),FALSE)</f>
        <v>1</v>
      </c>
      <c r="AE993" t="b">
        <f>IFERROR(IF(FIND("P0",PGOptionList!D993)&gt;0,TRUE),FALSE)</f>
        <v>0</v>
      </c>
      <c r="AF993" t="b">
        <f>IF(AND(Z993,AA993,AB993,AC993,IF(C993=Auswahlhilfe!$L$7,TRUE,FALSE)),D993,FALSE)</f>
        <v>0</v>
      </c>
      <c r="AG993" t="b">
        <f>IF(AND(Z993,AA993,AB993,AD993,IF(C993=Auswahlhilfe!$L$17,TRUE,FALSE)),D993,FALSE)</f>
        <v>0</v>
      </c>
      <c r="AH993" t="b">
        <f>IF(AND(Z993,AA993,AB993,AE993,IF(C993=Auswahlhilfe!$L$17,TRUE,FALSE)),D993,FALSE)</f>
        <v>0</v>
      </c>
      <c r="AI993" t="s">
        <v>4817</v>
      </c>
      <c r="AJ993" s="90" t="str">
        <f t="shared" si="47"/>
        <v>mailto:info@oxni.ch?subject=Anfrage TBR-090-020-S1-P1</v>
      </c>
    </row>
    <row r="994" spans="2:36" x14ac:dyDescent="0.2">
      <c r="B994" s="78" t="str">
        <f t="shared" si="45"/>
        <v/>
      </c>
      <c r="C994" s="19" t="s">
        <v>103</v>
      </c>
      <c r="D994" s="19" t="s">
        <v>1295</v>
      </c>
      <c r="E994" s="19">
        <v>90</v>
      </c>
      <c r="F994" s="19" t="s">
        <v>58</v>
      </c>
      <c r="G994" s="19">
        <v>20</v>
      </c>
      <c r="H994" s="19">
        <v>4</v>
      </c>
      <c r="I994" s="19">
        <v>14</v>
      </c>
      <c r="J994" s="19">
        <v>95</v>
      </c>
      <c r="K994" s="19">
        <v>102</v>
      </c>
      <c r="L994" s="19">
        <v>306</v>
      </c>
      <c r="M994" s="19" t="s">
        <v>74</v>
      </c>
      <c r="N994" s="19">
        <v>4000</v>
      </c>
      <c r="O994" s="19">
        <v>8000</v>
      </c>
      <c r="P994" s="19">
        <v>3250</v>
      </c>
      <c r="Q994" s="19" t="s">
        <v>57</v>
      </c>
      <c r="R994" s="19">
        <v>1625</v>
      </c>
      <c r="S994" s="19">
        <v>20000</v>
      </c>
      <c r="T994" s="19">
        <v>1.87</v>
      </c>
      <c r="U994" s="19">
        <v>6</v>
      </c>
      <c r="V994" s="19">
        <v>0.24</v>
      </c>
      <c r="W994" s="19">
        <v>65</v>
      </c>
      <c r="X994" s="93">
        <v>1116</v>
      </c>
      <c r="Y994">
        <f t="shared" si="46"/>
        <v>200</v>
      </c>
      <c r="Z994" t="b">
        <f>IF(N994/G994&gt;=Auswahlhilfe!$C$8,TRUE,FALSE)</f>
        <v>1</v>
      </c>
      <c r="AA994" t="b">
        <f>IF(K994&gt;Auswahlhilfe!$C$7,TRUE,FALSE)</f>
        <v>1</v>
      </c>
      <c r="AB994" t="b">
        <f>IF(Auswahlhilfe!$C$17=F994,TRUE,FALSE)</f>
        <v>1</v>
      </c>
      <c r="AC994" t="b">
        <f>IFERROR(IF(FIND("P2",PGOptionList!D994)&gt;0,TRUE),FALSE)</f>
        <v>0</v>
      </c>
      <c r="AD994" t="b">
        <f>IFERROR(IF(FIND("P1",PGOptionList!D994)&gt;0,TRUE),FALSE)</f>
        <v>1</v>
      </c>
      <c r="AE994" t="b">
        <f>IFERROR(IF(FIND("P0",PGOptionList!D994)&gt;0,TRUE),FALSE)</f>
        <v>0</v>
      </c>
      <c r="AF994" t="b">
        <f>IF(AND(Z994,AA994,AB994,AC994,IF(C994=Auswahlhilfe!$L$7,TRUE,FALSE)),D994,FALSE)</f>
        <v>0</v>
      </c>
      <c r="AG994" t="b">
        <f>IF(AND(Z994,AA994,AB994,AD994,IF(C994=Auswahlhilfe!$L$17,TRUE,FALSE)),D994,FALSE)</f>
        <v>0</v>
      </c>
      <c r="AH994" t="b">
        <f>IF(AND(Z994,AA994,AB994,AE994,IF(C994=Auswahlhilfe!$L$17,TRUE,FALSE)),D994,FALSE)</f>
        <v>0</v>
      </c>
      <c r="AI994" t="s">
        <v>4818</v>
      </c>
      <c r="AJ994" s="90" t="str">
        <f t="shared" si="47"/>
        <v>https://shop.oxni.ch/de/shop/motoren/planetengetriebe/tbr-090-020-s2-p1</v>
      </c>
    </row>
    <row r="995" spans="2:36" x14ac:dyDescent="0.2">
      <c r="B995" s="78" t="str">
        <f t="shared" si="45"/>
        <v/>
      </c>
      <c r="C995" s="19" t="s">
        <v>103</v>
      </c>
      <c r="D995" s="19" t="s">
        <v>1296</v>
      </c>
      <c r="E995" s="19">
        <v>90</v>
      </c>
      <c r="F995" s="19" t="s">
        <v>55</v>
      </c>
      <c r="G995" s="19">
        <v>20</v>
      </c>
      <c r="H995" s="19">
        <v>6</v>
      </c>
      <c r="I995" s="19">
        <v>14</v>
      </c>
      <c r="J995" s="19">
        <v>95</v>
      </c>
      <c r="K995" s="19">
        <v>102</v>
      </c>
      <c r="L995" s="19">
        <v>306</v>
      </c>
      <c r="M995" s="19" t="s">
        <v>74</v>
      </c>
      <c r="N995" s="19">
        <v>4000</v>
      </c>
      <c r="O995" s="19">
        <v>8000</v>
      </c>
      <c r="P995" s="19">
        <v>3250</v>
      </c>
      <c r="Q995" s="19" t="s">
        <v>57</v>
      </c>
      <c r="R995" s="19">
        <v>1625</v>
      </c>
      <c r="S995" s="19">
        <v>20000</v>
      </c>
      <c r="T995" s="19">
        <v>1.87</v>
      </c>
      <c r="U995" s="19">
        <v>6</v>
      </c>
      <c r="V995" s="19">
        <v>0.24</v>
      </c>
      <c r="W995" s="19">
        <v>65</v>
      </c>
      <c r="X995" s="93">
        <v>1015</v>
      </c>
      <c r="Y995">
        <f t="shared" si="46"/>
        <v>200</v>
      </c>
      <c r="Z995" t="b">
        <f>IF(N995/G995&gt;=Auswahlhilfe!$C$8,TRUE,FALSE)</f>
        <v>1</v>
      </c>
      <c r="AA995" t="b">
        <f>IF(K995&gt;Auswahlhilfe!$C$7,TRUE,FALSE)</f>
        <v>1</v>
      </c>
      <c r="AB995" t="b">
        <f>IF(Auswahlhilfe!$C$17=F995,TRUE,FALSE)</f>
        <v>0</v>
      </c>
      <c r="AC995" t="b">
        <f>IFERROR(IF(FIND("P2",PGOptionList!D995)&gt;0,TRUE),FALSE)</f>
        <v>1</v>
      </c>
      <c r="AD995" t="b">
        <f>IFERROR(IF(FIND("P1",PGOptionList!D995)&gt;0,TRUE),FALSE)</f>
        <v>0</v>
      </c>
      <c r="AE995" t="b">
        <f>IFERROR(IF(FIND("P0",PGOptionList!D995)&gt;0,TRUE),FALSE)</f>
        <v>0</v>
      </c>
      <c r="AF995" t="b">
        <f>IF(AND(Z995,AA995,AB995,AC995,IF(C995=Auswahlhilfe!$L$7,TRUE,FALSE)),D995,FALSE)</f>
        <v>0</v>
      </c>
      <c r="AG995" t="b">
        <f>IF(AND(Z995,AA995,AB995,AD995,IF(C995=Auswahlhilfe!$L$17,TRUE,FALSE)),D995,FALSE)</f>
        <v>0</v>
      </c>
      <c r="AH995" t="b">
        <f>IF(AND(Z995,AA995,AB995,AE995,IF(C995=Auswahlhilfe!$L$17,TRUE,FALSE)),D995,FALSE)</f>
        <v>0</v>
      </c>
      <c r="AI995" t="s">
        <v>4817</v>
      </c>
      <c r="AJ995" s="90" t="str">
        <f t="shared" si="47"/>
        <v>mailto:info@oxni.ch?subject=Anfrage TBR-090-020-S1-P2</v>
      </c>
    </row>
    <row r="996" spans="2:36" x14ac:dyDescent="0.2">
      <c r="B996" s="78" t="str">
        <f t="shared" si="45"/>
        <v/>
      </c>
      <c r="C996" s="19" t="s">
        <v>103</v>
      </c>
      <c r="D996" s="19" t="s">
        <v>1297</v>
      </c>
      <c r="E996" s="19">
        <v>90</v>
      </c>
      <c r="F996" s="19" t="s">
        <v>58</v>
      </c>
      <c r="G996" s="19">
        <v>20</v>
      </c>
      <c r="H996" s="19">
        <v>6</v>
      </c>
      <c r="I996" s="19">
        <v>14</v>
      </c>
      <c r="J996" s="19">
        <v>95</v>
      </c>
      <c r="K996" s="19">
        <v>102</v>
      </c>
      <c r="L996" s="19">
        <v>306</v>
      </c>
      <c r="M996" s="19" t="s">
        <v>74</v>
      </c>
      <c r="N996" s="19">
        <v>4000</v>
      </c>
      <c r="O996" s="19">
        <v>8000</v>
      </c>
      <c r="P996" s="19">
        <v>3250</v>
      </c>
      <c r="Q996" s="19" t="s">
        <v>57</v>
      </c>
      <c r="R996" s="19">
        <v>1625</v>
      </c>
      <c r="S996" s="19">
        <v>20000</v>
      </c>
      <c r="T996" s="19">
        <v>1.87</v>
      </c>
      <c r="U996" s="19">
        <v>6</v>
      </c>
      <c r="V996" s="19">
        <v>0.24</v>
      </c>
      <c r="W996" s="19">
        <v>65</v>
      </c>
      <c r="X996" s="93">
        <v>1015</v>
      </c>
      <c r="Y996">
        <f t="shared" si="46"/>
        <v>200</v>
      </c>
      <c r="Z996" t="b">
        <f>IF(N996/G996&gt;=Auswahlhilfe!$C$8,TRUE,FALSE)</f>
        <v>1</v>
      </c>
      <c r="AA996" t="b">
        <f>IF(K996&gt;Auswahlhilfe!$C$7,TRUE,FALSE)</f>
        <v>1</v>
      </c>
      <c r="AB996" t="b">
        <f>IF(Auswahlhilfe!$C$17=F996,TRUE,FALSE)</f>
        <v>1</v>
      </c>
      <c r="AC996" t="b">
        <f>IFERROR(IF(FIND("P2",PGOptionList!D996)&gt;0,TRUE),FALSE)</f>
        <v>1</v>
      </c>
      <c r="AD996" t="b">
        <f>IFERROR(IF(FIND("P1",PGOptionList!D996)&gt;0,TRUE),FALSE)</f>
        <v>0</v>
      </c>
      <c r="AE996" t="b">
        <f>IFERROR(IF(FIND("P0",PGOptionList!D996)&gt;0,TRUE),FALSE)</f>
        <v>0</v>
      </c>
      <c r="AF996" t="b">
        <f>IF(AND(Z996,AA996,AB996,AC996,IF(C996=Auswahlhilfe!$L$7,TRUE,FALSE)),D996,FALSE)</f>
        <v>0</v>
      </c>
      <c r="AG996" t="b">
        <f>IF(AND(Z996,AA996,AB996,AD996,IF(C996=Auswahlhilfe!$L$17,TRUE,FALSE)),D996,FALSE)</f>
        <v>0</v>
      </c>
      <c r="AH996" t="b">
        <f>IF(AND(Z996,AA996,AB996,AE996,IF(C996=Auswahlhilfe!$L$17,TRUE,FALSE)),D996,FALSE)</f>
        <v>0</v>
      </c>
      <c r="AI996" t="s">
        <v>4818</v>
      </c>
      <c r="AJ996" s="90" t="str">
        <f t="shared" si="47"/>
        <v>https://shop.oxni.ch/de/shop/motoren/planetengetriebe/tbr-090-020-s2-p2</v>
      </c>
    </row>
    <row r="997" spans="2:36" x14ac:dyDescent="0.2">
      <c r="B997" s="78" t="str">
        <f t="shared" si="45"/>
        <v/>
      </c>
      <c r="C997" s="19" t="s">
        <v>103</v>
      </c>
      <c r="D997" s="19" t="s">
        <v>1298</v>
      </c>
      <c r="E997" s="19">
        <v>90</v>
      </c>
      <c r="F997" s="19" t="s">
        <v>55</v>
      </c>
      <c r="G997" s="19">
        <v>16</v>
      </c>
      <c r="H997" s="19">
        <v>2</v>
      </c>
      <c r="I997" s="19">
        <v>14</v>
      </c>
      <c r="J997" s="19">
        <v>95</v>
      </c>
      <c r="K997" s="19">
        <v>123</v>
      </c>
      <c r="L997" s="19">
        <v>369</v>
      </c>
      <c r="M997" s="19" t="s">
        <v>73</v>
      </c>
      <c r="N997" s="19">
        <v>4000</v>
      </c>
      <c r="O997" s="19">
        <v>8000</v>
      </c>
      <c r="P997" s="19">
        <v>3250</v>
      </c>
      <c r="Q997" s="19" t="s">
        <v>57</v>
      </c>
      <c r="R997" s="19">
        <v>1625</v>
      </c>
      <c r="S997" s="19">
        <v>20000</v>
      </c>
      <c r="T997" s="19">
        <v>1.87</v>
      </c>
      <c r="U997" s="19">
        <v>6</v>
      </c>
      <c r="V997" s="19">
        <v>0.24</v>
      </c>
      <c r="W997" s="19">
        <v>65</v>
      </c>
      <c r="X997" s="93"/>
      <c r="Y997">
        <f t="shared" si="46"/>
        <v>250</v>
      </c>
      <c r="Z997" t="b">
        <f>IF(N997/G997&gt;=Auswahlhilfe!$C$8,TRUE,FALSE)</f>
        <v>1</v>
      </c>
      <c r="AA997" t="b">
        <f>IF(K997&gt;Auswahlhilfe!$C$7,TRUE,FALSE)</f>
        <v>1</v>
      </c>
      <c r="AB997" t="b">
        <f>IF(Auswahlhilfe!$C$17=F997,TRUE,FALSE)</f>
        <v>0</v>
      </c>
      <c r="AC997" t="b">
        <f>IFERROR(IF(FIND("P2",PGOptionList!D997)&gt;0,TRUE),FALSE)</f>
        <v>0</v>
      </c>
      <c r="AD997" t="b">
        <f>IFERROR(IF(FIND("P1",PGOptionList!D997)&gt;0,TRUE),FALSE)</f>
        <v>0</v>
      </c>
      <c r="AE997" t="b">
        <f>IFERROR(IF(FIND("P0",PGOptionList!D997)&gt;0,TRUE),FALSE)</f>
        <v>1</v>
      </c>
      <c r="AF997" t="b">
        <f>IF(AND(Z997,AA997,AB997,AC997,IF(C997=Auswahlhilfe!$L$7,TRUE,FALSE)),D997,FALSE)</f>
        <v>0</v>
      </c>
      <c r="AG997" t="b">
        <f>IF(AND(Z997,AA997,AB997,AD997,IF(C997=Auswahlhilfe!$L$17,TRUE,FALSE)),D997,FALSE)</f>
        <v>0</v>
      </c>
      <c r="AH997" t="b">
        <f>IF(AND(Z997,AA997,AB997,AE997,IF(C997=Auswahlhilfe!$L$17,TRUE,FALSE)),D997,FALSE)</f>
        <v>0</v>
      </c>
      <c r="AI997" t="s">
        <v>4817</v>
      </c>
      <c r="AJ997" s="90" t="str">
        <f t="shared" si="47"/>
        <v>mailto:info@oxni.ch?subject=Anfrage TBR-090-016-S1-P0</v>
      </c>
    </row>
    <row r="998" spans="2:36" x14ac:dyDescent="0.2">
      <c r="B998" s="78" t="str">
        <f t="shared" si="45"/>
        <v/>
      </c>
      <c r="C998" s="19" t="s">
        <v>103</v>
      </c>
      <c r="D998" s="19" t="s">
        <v>1299</v>
      </c>
      <c r="E998" s="19">
        <v>90</v>
      </c>
      <c r="F998" s="19" t="s">
        <v>58</v>
      </c>
      <c r="G998" s="19">
        <v>16</v>
      </c>
      <c r="H998" s="19">
        <v>2</v>
      </c>
      <c r="I998" s="19">
        <v>14</v>
      </c>
      <c r="J998" s="19">
        <v>95</v>
      </c>
      <c r="K998" s="19">
        <v>123</v>
      </c>
      <c r="L998" s="19">
        <v>369</v>
      </c>
      <c r="M998" s="19" t="s">
        <v>73</v>
      </c>
      <c r="N998" s="19">
        <v>4000</v>
      </c>
      <c r="O998" s="19">
        <v>8000</v>
      </c>
      <c r="P998" s="19">
        <v>3250</v>
      </c>
      <c r="Q998" s="19" t="s">
        <v>57</v>
      </c>
      <c r="R998" s="19">
        <v>1625</v>
      </c>
      <c r="S998" s="19">
        <v>20000</v>
      </c>
      <c r="T998" s="19">
        <v>1.87</v>
      </c>
      <c r="U998" s="19">
        <v>6</v>
      </c>
      <c r="V998" s="19">
        <v>0.24</v>
      </c>
      <c r="W998" s="19">
        <v>65</v>
      </c>
      <c r="X998" s="93"/>
      <c r="Y998">
        <f t="shared" si="46"/>
        <v>250</v>
      </c>
      <c r="Z998" t="b">
        <f>IF(N998/G998&gt;=Auswahlhilfe!$C$8,TRUE,FALSE)</f>
        <v>1</v>
      </c>
      <c r="AA998" t="b">
        <f>IF(K998&gt;Auswahlhilfe!$C$7,TRUE,FALSE)</f>
        <v>1</v>
      </c>
      <c r="AB998" t="b">
        <f>IF(Auswahlhilfe!$C$17=F998,TRUE,FALSE)</f>
        <v>1</v>
      </c>
      <c r="AC998" t="b">
        <f>IFERROR(IF(FIND("P2",PGOptionList!D998)&gt;0,TRUE),FALSE)</f>
        <v>0</v>
      </c>
      <c r="AD998" t="b">
        <f>IFERROR(IF(FIND("P1",PGOptionList!D998)&gt;0,TRUE),FALSE)</f>
        <v>0</v>
      </c>
      <c r="AE998" t="b">
        <f>IFERROR(IF(FIND("P0",PGOptionList!D998)&gt;0,TRUE),FALSE)</f>
        <v>1</v>
      </c>
      <c r="AF998" t="b">
        <f>IF(AND(Z998,AA998,AB998,AC998,IF(C998=Auswahlhilfe!$L$7,TRUE,FALSE)),D998,FALSE)</f>
        <v>0</v>
      </c>
      <c r="AG998" t="b">
        <f>IF(AND(Z998,AA998,AB998,AD998,IF(C998=Auswahlhilfe!$L$17,TRUE,FALSE)),D998,FALSE)</f>
        <v>0</v>
      </c>
      <c r="AH998" t="b">
        <f>IF(AND(Z998,AA998,AB998,AE998,IF(C998=Auswahlhilfe!$L$17,TRUE,FALSE)),D998,FALSE)</f>
        <v>0</v>
      </c>
      <c r="AI998" t="s">
        <v>4817</v>
      </c>
      <c r="AJ998" s="90" t="str">
        <f t="shared" si="47"/>
        <v>mailto:info@oxni.ch?subject=Anfrage TBR-090-016-S2-P0</v>
      </c>
    </row>
    <row r="999" spans="2:36" x14ac:dyDescent="0.2">
      <c r="B999" s="78" t="str">
        <f t="shared" si="45"/>
        <v/>
      </c>
      <c r="C999" s="19" t="s">
        <v>103</v>
      </c>
      <c r="D999" s="19" t="s">
        <v>1300</v>
      </c>
      <c r="E999" s="19">
        <v>90</v>
      </c>
      <c r="F999" s="19" t="s">
        <v>55</v>
      </c>
      <c r="G999" s="19">
        <v>16</v>
      </c>
      <c r="H999" s="19">
        <v>4</v>
      </c>
      <c r="I999" s="19">
        <v>14</v>
      </c>
      <c r="J999" s="19">
        <v>95</v>
      </c>
      <c r="K999" s="19">
        <v>123</v>
      </c>
      <c r="L999" s="19">
        <v>369</v>
      </c>
      <c r="M999" s="19" t="s">
        <v>73</v>
      </c>
      <c r="N999" s="19">
        <v>4000</v>
      </c>
      <c r="O999" s="19">
        <v>8000</v>
      </c>
      <c r="P999" s="19">
        <v>3250</v>
      </c>
      <c r="Q999" s="19" t="s">
        <v>57</v>
      </c>
      <c r="R999" s="19">
        <v>1625</v>
      </c>
      <c r="S999" s="19">
        <v>20000</v>
      </c>
      <c r="T999" s="19">
        <v>1.87</v>
      </c>
      <c r="U999" s="19">
        <v>6</v>
      </c>
      <c r="V999" s="19">
        <v>0.24</v>
      </c>
      <c r="W999" s="19">
        <v>65</v>
      </c>
      <c r="X999" s="93">
        <v>1116</v>
      </c>
      <c r="Y999">
        <f t="shared" si="46"/>
        <v>250</v>
      </c>
      <c r="Z999" t="b">
        <f>IF(N999/G999&gt;=Auswahlhilfe!$C$8,TRUE,FALSE)</f>
        <v>1</v>
      </c>
      <c r="AA999" t="b">
        <f>IF(K999&gt;Auswahlhilfe!$C$7,TRUE,FALSE)</f>
        <v>1</v>
      </c>
      <c r="AB999" t="b">
        <f>IF(Auswahlhilfe!$C$17=F999,TRUE,FALSE)</f>
        <v>0</v>
      </c>
      <c r="AC999" t="b">
        <f>IFERROR(IF(FIND("P2",PGOptionList!D999)&gt;0,TRUE),FALSE)</f>
        <v>0</v>
      </c>
      <c r="AD999" t="b">
        <f>IFERROR(IF(FIND("P1",PGOptionList!D999)&gt;0,TRUE),FALSE)</f>
        <v>1</v>
      </c>
      <c r="AE999" t="b">
        <f>IFERROR(IF(FIND("P0",PGOptionList!D999)&gt;0,TRUE),FALSE)</f>
        <v>0</v>
      </c>
      <c r="AF999" t="b">
        <f>IF(AND(Z999,AA999,AB999,AC999,IF(C999=Auswahlhilfe!$L$7,TRUE,FALSE)),D999,FALSE)</f>
        <v>0</v>
      </c>
      <c r="AG999" t="b">
        <f>IF(AND(Z999,AA999,AB999,AD999,IF(C999=Auswahlhilfe!$L$17,TRUE,FALSE)),D999,FALSE)</f>
        <v>0</v>
      </c>
      <c r="AH999" t="b">
        <f>IF(AND(Z999,AA999,AB999,AE999,IF(C999=Auswahlhilfe!$L$17,TRUE,FALSE)),D999,FALSE)</f>
        <v>0</v>
      </c>
      <c r="AI999" t="s">
        <v>4817</v>
      </c>
      <c r="AJ999" s="90" t="str">
        <f t="shared" si="47"/>
        <v>mailto:info@oxni.ch?subject=Anfrage TBR-090-016-S1-P1</v>
      </c>
    </row>
    <row r="1000" spans="2:36" x14ac:dyDescent="0.2">
      <c r="B1000" s="78" t="str">
        <f t="shared" si="45"/>
        <v/>
      </c>
      <c r="C1000" s="19" t="s">
        <v>103</v>
      </c>
      <c r="D1000" s="19" t="s">
        <v>1301</v>
      </c>
      <c r="E1000" s="19">
        <v>90</v>
      </c>
      <c r="F1000" s="19" t="s">
        <v>58</v>
      </c>
      <c r="G1000" s="19">
        <v>16</v>
      </c>
      <c r="H1000" s="19">
        <v>4</v>
      </c>
      <c r="I1000" s="19">
        <v>14</v>
      </c>
      <c r="J1000" s="19">
        <v>95</v>
      </c>
      <c r="K1000" s="19">
        <v>123</v>
      </c>
      <c r="L1000" s="19">
        <v>369</v>
      </c>
      <c r="M1000" s="19" t="s">
        <v>73</v>
      </c>
      <c r="N1000" s="19">
        <v>4000</v>
      </c>
      <c r="O1000" s="19">
        <v>8000</v>
      </c>
      <c r="P1000" s="19">
        <v>3250</v>
      </c>
      <c r="Q1000" s="19" t="s">
        <v>57</v>
      </c>
      <c r="R1000" s="19">
        <v>1625</v>
      </c>
      <c r="S1000" s="19">
        <v>20000</v>
      </c>
      <c r="T1000" s="19">
        <v>1.87</v>
      </c>
      <c r="U1000" s="19">
        <v>6</v>
      </c>
      <c r="V1000" s="19">
        <v>0.24</v>
      </c>
      <c r="W1000" s="19">
        <v>65</v>
      </c>
      <c r="X1000" s="93">
        <v>1116</v>
      </c>
      <c r="Y1000">
        <f t="shared" si="46"/>
        <v>250</v>
      </c>
      <c r="Z1000" t="b">
        <f>IF(N1000/G1000&gt;=Auswahlhilfe!$C$8,TRUE,FALSE)</f>
        <v>1</v>
      </c>
      <c r="AA1000" t="b">
        <f>IF(K1000&gt;Auswahlhilfe!$C$7,TRUE,FALSE)</f>
        <v>1</v>
      </c>
      <c r="AB1000" t="b">
        <f>IF(Auswahlhilfe!$C$17=F1000,TRUE,FALSE)</f>
        <v>1</v>
      </c>
      <c r="AC1000" t="b">
        <f>IFERROR(IF(FIND("P2",PGOptionList!D1000)&gt;0,TRUE),FALSE)</f>
        <v>0</v>
      </c>
      <c r="AD1000" t="b">
        <f>IFERROR(IF(FIND("P1",PGOptionList!D1000)&gt;0,TRUE),FALSE)</f>
        <v>1</v>
      </c>
      <c r="AE1000" t="b">
        <f>IFERROR(IF(FIND("P0",PGOptionList!D1000)&gt;0,TRUE),FALSE)</f>
        <v>0</v>
      </c>
      <c r="AF1000" t="b">
        <f>IF(AND(Z1000,AA1000,AB1000,AC1000,IF(C1000=Auswahlhilfe!$L$7,TRUE,FALSE)),D1000,FALSE)</f>
        <v>0</v>
      </c>
      <c r="AG1000" t="b">
        <f>IF(AND(Z1000,AA1000,AB1000,AD1000,IF(C1000=Auswahlhilfe!$L$17,TRUE,FALSE)),D1000,FALSE)</f>
        <v>0</v>
      </c>
      <c r="AH1000" t="b">
        <f>IF(AND(Z1000,AA1000,AB1000,AE1000,IF(C1000=Auswahlhilfe!$L$17,TRUE,FALSE)),D1000,FALSE)</f>
        <v>0</v>
      </c>
      <c r="AI1000" t="s">
        <v>4818</v>
      </c>
      <c r="AJ1000" s="90" t="str">
        <f t="shared" si="47"/>
        <v>https://shop.oxni.ch/de/shop/motoren/planetengetriebe/tbr-090-016-s2-p1</v>
      </c>
    </row>
    <row r="1001" spans="2:36" x14ac:dyDescent="0.2">
      <c r="B1001" s="78" t="str">
        <f t="shared" si="45"/>
        <v/>
      </c>
      <c r="C1001" s="19" t="s">
        <v>103</v>
      </c>
      <c r="D1001" s="19" t="s">
        <v>1302</v>
      </c>
      <c r="E1001" s="19">
        <v>90</v>
      </c>
      <c r="F1001" s="19" t="s">
        <v>55</v>
      </c>
      <c r="G1001" s="19">
        <v>16</v>
      </c>
      <c r="H1001" s="19">
        <v>6</v>
      </c>
      <c r="I1001" s="19">
        <v>14</v>
      </c>
      <c r="J1001" s="19">
        <v>95</v>
      </c>
      <c r="K1001" s="19">
        <v>123</v>
      </c>
      <c r="L1001" s="19">
        <v>369</v>
      </c>
      <c r="M1001" s="19" t="s">
        <v>73</v>
      </c>
      <c r="N1001" s="19">
        <v>4000</v>
      </c>
      <c r="O1001" s="19">
        <v>8000</v>
      </c>
      <c r="P1001" s="19">
        <v>3250</v>
      </c>
      <c r="Q1001" s="19" t="s">
        <v>57</v>
      </c>
      <c r="R1001" s="19">
        <v>1625</v>
      </c>
      <c r="S1001" s="19">
        <v>20000</v>
      </c>
      <c r="T1001" s="19">
        <v>1.87</v>
      </c>
      <c r="U1001" s="19">
        <v>6</v>
      </c>
      <c r="V1001" s="19">
        <v>0.24</v>
      </c>
      <c r="W1001" s="19">
        <v>65</v>
      </c>
      <c r="X1001" s="93">
        <v>1015</v>
      </c>
      <c r="Y1001">
        <f t="shared" si="46"/>
        <v>250</v>
      </c>
      <c r="Z1001" t="b">
        <f>IF(N1001/G1001&gt;=Auswahlhilfe!$C$8,TRUE,FALSE)</f>
        <v>1</v>
      </c>
      <c r="AA1001" t="b">
        <f>IF(K1001&gt;Auswahlhilfe!$C$7,TRUE,FALSE)</f>
        <v>1</v>
      </c>
      <c r="AB1001" t="b">
        <f>IF(Auswahlhilfe!$C$17=F1001,TRUE,FALSE)</f>
        <v>0</v>
      </c>
      <c r="AC1001" t="b">
        <f>IFERROR(IF(FIND("P2",PGOptionList!D1001)&gt;0,TRUE),FALSE)</f>
        <v>1</v>
      </c>
      <c r="AD1001" t="b">
        <f>IFERROR(IF(FIND("P1",PGOptionList!D1001)&gt;0,TRUE),FALSE)</f>
        <v>0</v>
      </c>
      <c r="AE1001" t="b">
        <f>IFERROR(IF(FIND("P0",PGOptionList!D1001)&gt;0,TRUE),FALSE)</f>
        <v>0</v>
      </c>
      <c r="AF1001" t="b">
        <f>IF(AND(Z1001,AA1001,AB1001,AC1001,IF(C1001=Auswahlhilfe!$L$7,TRUE,FALSE)),D1001,FALSE)</f>
        <v>0</v>
      </c>
      <c r="AG1001" t="b">
        <f>IF(AND(Z1001,AA1001,AB1001,AD1001,IF(C1001=Auswahlhilfe!$L$17,TRUE,FALSE)),D1001,FALSE)</f>
        <v>0</v>
      </c>
      <c r="AH1001" t="b">
        <f>IF(AND(Z1001,AA1001,AB1001,AE1001,IF(C1001=Auswahlhilfe!$L$17,TRUE,FALSE)),D1001,FALSE)</f>
        <v>0</v>
      </c>
      <c r="AI1001" t="s">
        <v>4817</v>
      </c>
      <c r="AJ1001" s="90" t="str">
        <f t="shared" si="47"/>
        <v>mailto:info@oxni.ch?subject=Anfrage TBR-090-016-S1-P2</v>
      </c>
    </row>
    <row r="1002" spans="2:36" x14ac:dyDescent="0.2">
      <c r="B1002" s="78" t="str">
        <f t="shared" si="45"/>
        <v/>
      </c>
      <c r="C1002" s="19" t="s">
        <v>103</v>
      </c>
      <c r="D1002" s="19" t="s">
        <v>1303</v>
      </c>
      <c r="E1002" s="19">
        <v>90</v>
      </c>
      <c r="F1002" s="19" t="s">
        <v>58</v>
      </c>
      <c r="G1002" s="19">
        <v>16</v>
      </c>
      <c r="H1002" s="19">
        <v>6</v>
      </c>
      <c r="I1002" s="19">
        <v>14</v>
      </c>
      <c r="J1002" s="19">
        <v>95</v>
      </c>
      <c r="K1002" s="19">
        <v>123</v>
      </c>
      <c r="L1002" s="19">
        <v>369</v>
      </c>
      <c r="M1002" s="19" t="s">
        <v>73</v>
      </c>
      <c r="N1002" s="19">
        <v>4000</v>
      </c>
      <c r="O1002" s="19">
        <v>8000</v>
      </c>
      <c r="P1002" s="19">
        <v>3250</v>
      </c>
      <c r="Q1002" s="19" t="s">
        <v>57</v>
      </c>
      <c r="R1002" s="19">
        <v>1625</v>
      </c>
      <c r="S1002" s="19">
        <v>20000</v>
      </c>
      <c r="T1002" s="19">
        <v>1.87</v>
      </c>
      <c r="U1002" s="19">
        <v>6</v>
      </c>
      <c r="V1002" s="19">
        <v>0.24</v>
      </c>
      <c r="W1002" s="19">
        <v>65</v>
      </c>
      <c r="X1002" s="93">
        <v>1015</v>
      </c>
      <c r="Y1002">
        <f t="shared" si="46"/>
        <v>250</v>
      </c>
      <c r="Z1002" t="b">
        <f>IF(N1002/G1002&gt;=Auswahlhilfe!$C$8,TRUE,FALSE)</f>
        <v>1</v>
      </c>
      <c r="AA1002" t="b">
        <f>IF(K1002&gt;Auswahlhilfe!$C$7,TRUE,FALSE)</f>
        <v>1</v>
      </c>
      <c r="AB1002" t="b">
        <f>IF(Auswahlhilfe!$C$17=F1002,TRUE,FALSE)</f>
        <v>1</v>
      </c>
      <c r="AC1002" t="b">
        <f>IFERROR(IF(FIND("P2",PGOptionList!D1002)&gt;0,TRUE),FALSE)</f>
        <v>1</v>
      </c>
      <c r="AD1002" t="b">
        <f>IFERROR(IF(FIND("P1",PGOptionList!D1002)&gt;0,TRUE),FALSE)</f>
        <v>0</v>
      </c>
      <c r="AE1002" t="b">
        <f>IFERROR(IF(FIND("P0",PGOptionList!D1002)&gt;0,TRUE),FALSE)</f>
        <v>0</v>
      </c>
      <c r="AF1002" t="b">
        <f>IF(AND(Z1002,AA1002,AB1002,AC1002,IF(C1002=Auswahlhilfe!$L$7,TRUE,FALSE)),D1002,FALSE)</f>
        <v>0</v>
      </c>
      <c r="AG1002" t="b">
        <f>IF(AND(Z1002,AA1002,AB1002,AD1002,IF(C1002=Auswahlhilfe!$L$17,TRUE,FALSE)),D1002,FALSE)</f>
        <v>0</v>
      </c>
      <c r="AH1002" t="b">
        <f>IF(AND(Z1002,AA1002,AB1002,AE1002,IF(C1002=Auswahlhilfe!$L$17,TRUE,FALSE)),D1002,FALSE)</f>
        <v>0</v>
      </c>
      <c r="AI1002" t="s">
        <v>4818</v>
      </c>
      <c r="AJ1002" s="90" t="str">
        <f t="shared" si="47"/>
        <v>https://shop.oxni.ch/de/shop/motoren/planetengetriebe/tbr-090-016-s2-p2</v>
      </c>
    </row>
    <row r="1003" spans="2:36" x14ac:dyDescent="0.2">
      <c r="B1003" s="78" t="str">
        <f t="shared" si="45"/>
        <v/>
      </c>
      <c r="C1003" s="19" t="s">
        <v>103</v>
      </c>
      <c r="D1003" s="19" t="s">
        <v>1304</v>
      </c>
      <c r="E1003" s="19">
        <v>90</v>
      </c>
      <c r="F1003" s="19" t="s">
        <v>55</v>
      </c>
      <c r="G1003" s="19">
        <v>14</v>
      </c>
      <c r="H1003" s="19">
        <v>2</v>
      </c>
      <c r="I1003" s="19">
        <v>14</v>
      </c>
      <c r="J1003" s="19">
        <v>95</v>
      </c>
      <c r="K1003" s="19">
        <v>140</v>
      </c>
      <c r="L1003" s="19">
        <v>420</v>
      </c>
      <c r="M1003" s="19" t="s">
        <v>70</v>
      </c>
      <c r="N1003" s="19">
        <v>4000</v>
      </c>
      <c r="O1003" s="19">
        <v>8000</v>
      </c>
      <c r="P1003" s="19">
        <v>3250</v>
      </c>
      <c r="Q1003" s="19" t="s">
        <v>57</v>
      </c>
      <c r="R1003" s="19">
        <v>1625</v>
      </c>
      <c r="S1003" s="19">
        <v>20000</v>
      </c>
      <c r="T1003" s="19">
        <v>1.87</v>
      </c>
      <c r="U1003" s="19">
        <v>6</v>
      </c>
      <c r="V1003" s="19">
        <v>0.24</v>
      </c>
      <c r="W1003" s="19">
        <v>65</v>
      </c>
      <c r="X1003" s="93"/>
      <c r="Y1003">
        <f t="shared" si="46"/>
        <v>285.71428571428572</v>
      </c>
      <c r="Z1003" t="b">
        <f>IF(N1003/G1003&gt;=Auswahlhilfe!$C$8,TRUE,FALSE)</f>
        <v>1</v>
      </c>
      <c r="AA1003" t="b">
        <f>IF(K1003&gt;Auswahlhilfe!$C$7,TRUE,FALSE)</f>
        <v>1</v>
      </c>
      <c r="AB1003" t="b">
        <f>IF(Auswahlhilfe!$C$17=F1003,TRUE,FALSE)</f>
        <v>0</v>
      </c>
      <c r="AC1003" t="b">
        <f>IFERROR(IF(FIND("P2",PGOptionList!D1003)&gt;0,TRUE),FALSE)</f>
        <v>0</v>
      </c>
      <c r="AD1003" t="b">
        <f>IFERROR(IF(FIND("P1",PGOptionList!D1003)&gt;0,TRUE),FALSE)</f>
        <v>0</v>
      </c>
      <c r="AE1003" t="b">
        <f>IFERROR(IF(FIND("P0",PGOptionList!D1003)&gt;0,TRUE),FALSE)</f>
        <v>1</v>
      </c>
      <c r="AF1003" t="b">
        <f>IF(AND(Z1003,AA1003,AB1003,AC1003,IF(C1003=Auswahlhilfe!$L$7,TRUE,FALSE)),D1003,FALSE)</f>
        <v>0</v>
      </c>
      <c r="AG1003" t="b">
        <f>IF(AND(Z1003,AA1003,AB1003,AD1003,IF(C1003=Auswahlhilfe!$L$17,TRUE,FALSE)),D1003,FALSE)</f>
        <v>0</v>
      </c>
      <c r="AH1003" t="b">
        <f>IF(AND(Z1003,AA1003,AB1003,AE1003,IF(C1003=Auswahlhilfe!$L$17,TRUE,FALSE)),D1003,FALSE)</f>
        <v>0</v>
      </c>
      <c r="AI1003" t="s">
        <v>4817</v>
      </c>
      <c r="AJ1003" s="90" t="str">
        <f t="shared" si="47"/>
        <v>mailto:info@oxni.ch?subject=Anfrage TBR-090-014-S1-P0</v>
      </c>
    </row>
    <row r="1004" spans="2:36" x14ac:dyDescent="0.2">
      <c r="B1004" s="78" t="str">
        <f t="shared" si="45"/>
        <v/>
      </c>
      <c r="C1004" s="19" t="s">
        <v>103</v>
      </c>
      <c r="D1004" s="19" t="s">
        <v>1305</v>
      </c>
      <c r="E1004" s="19">
        <v>90</v>
      </c>
      <c r="F1004" s="19" t="s">
        <v>58</v>
      </c>
      <c r="G1004" s="19">
        <v>14</v>
      </c>
      <c r="H1004" s="19">
        <v>2</v>
      </c>
      <c r="I1004" s="19">
        <v>14</v>
      </c>
      <c r="J1004" s="19">
        <v>95</v>
      </c>
      <c r="K1004" s="19">
        <v>140</v>
      </c>
      <c r="L1004" s="19">
        <v>420</v>
      </c>
      <c r="M1004" s="19" t="s">
        <v>70</v>
      </c>
      <c r="N1004" s="19">
        <v>4000</v>
      </c>
      <c r="O1004" s="19">
        <v>8000</v>
      </c>
      <c r="P1004" s="19">
        <v>3250</v>
      </c>
      <c r="Q1004" s="19" t="s">
        <v>57</v>
      </c>
      <c r="R1004" s="19">
        <v>1625</v>
      </c>
      <c r="S1004" s="19">
        <v>20000</v>
      </c>
      <c r="T1004" s="19">
        <v>1.87</v>
      </c>
      <c r="U1004" s="19">
        <v>6</v>
      </c>
      <c r="V1004" s="19">
        <v>0.24</v>
      </c>
      <c r="W1004" s="19">
        <v>65</v>
      </c>
      <c r="X1004" s="93"/>
      <c r="Y1004">
        <f t="shared" si="46"/>
        <v>285.71428571428572</v>
      </c>
      <c r="Z1004" t="b">
        <f>IF(N1004/G1004&gt;=Auswahlhilfe!$C$8,TRUE,FALSE)</f>
        <v>1</v>
      </c>
      <c r="AA1004" t="b">
        <f>IF(K1004&gt;Auswahlhilfe!$C$7,TRUE,FALSE)</f>
        <v>1</v>
      </c>
      <c r="AB1004" t="b">
        <f>IF(Auswahlhilfe!$C$17=F1004,TRUE,FALSE)</f>
        <v>1</v>
      </c>
      <c r="AC1004" t="b">
        <f>IFERROR(IF(FIND("P2",PGOptionList!D1004)&gt;0,TRUE),FALSE)</f>
        <v>0</v>
      </c>
      <c r="AD1004" t="b">
        <f>IFERROR(IF(FIND("P1",PGOptionList!D1004)&gt;0,TRUE),FALSE)</f>
        <v>0</v>
      </c>
      <c r="AE1004" t="b">
        <f>IFERROR(IF(FIND("P0",PGOptionList!D1004)&gt;0,TRUE),FALSE)</f>
        <v>1</v>
      </c>
      <c r="AF1004" t="b">
        <f>IF(AND(Z1004,AA1004,AB1004,AC1004,IF(C1004=Auswahlhilfe!$L$7,TRUE,FALSE)),D1004,FALSE)</f>
        <v>0</v>
      </c>
      <c r="AG1004" t="b">
        <f>IF(AND(Z1004,AA1004,AB1004,AD1004,IF(C1004=Auswahlhilfe!$L$17,TRUE,FALSE)),D1004,FALSE)</f>
        <v>0</v>
      </c>
      <c r="AH1004" t="b">
        <f>IF(AND(Z1004,AA1004,AB1004,AE1004,IF(C1004=Auswahlhilfe!$L$17,TRUE,FALSE)),D1004,FALSE)</f>
        <v>0</v>
      </c>
      <c r="AI1004" t="s">
        <v>4817</v>
      </c>
      <c r="AJ1004" s="90" t="str">
        <f t="shared" si="47"/>
        <v>mailto:info@oxni.ch?subject=Anfrage TBR-090-014-S2-P0</v>
      </c>
    </row>
    <row r="1005" spans="2:36" x14ac:dyDescent="0.2">
      <c r="B1005" s="78" t="str">
        <f t="shared" si="45"/>
        <v/>
      </c>
      <c r="C1005" s="19" t="s">
        <v>103</v>
      </c>
      <c r="D1005" s="19" t="s">
        <v>1306</v>
      </c>
      <c r="E1005" s="19">
        <v>90</v>
      </c>
      <c r="F1005" s="19" t="s">
        <v>55</v>
      </c>
      <c r="G1005" s="19">
        <v>14</v>
      </c>
      <c r="H1005" s="19">
        <v>4</v>
      </c>
      <c r="I1005" s="19">
        <v>14</v>
      </c>
      <c r="J1005" s="19">
        <v>95</v>
      </c>
      <c r="K1005" s="19">
        <v>140</v>
      </c>
      <c r="L1005" s="19">
        <v>420</v>
      </c>
      <c r="M1005" s="19" t="s">
        <v>70</v>
      </c>
      <c r="N1005" s="19">
        <v>4000</v>
      </c>
      <c r="O1005" s="19">
        <v>8000</v>
      </c>
      <c r="P1005" s="19">
        <v>3250</v>
      </c>
      <c r="Q1005" s="19" t="s">
        <v>57</v>
      </c>
      <c r="R1005" s="19">
        <v>1625</v>
      </c>
      <c r="S1005" s="19">
        <v>20000</v>
      </c>
      <c r="T1005" s="19">
        <v>1.87</v>
      </c>
      <c r="U1005" s="19">
        <v>6</v>
      </c>
      <c r="V1005" s="19">
        <v>0.24</v>
      </c>
      <c r="W1005" s="19">
        <v>65</v>
      </c>
      <c r="X1005" s="93">
        <v>1116</v>
      </c>
      <c r="Y1005">
        <f t="shared" si="46"/>
        <v>285.71428571428572</v>
      </c>
      <c r="Z1005" t="b">
        <f>IF(N1005/G1005&gt;=Auswahlhilfe!$C$8,TRUE,FALSE)</f>
        <v>1</v>
      </c>
      <c r="AA1005" t="b">
        <f>IF(K1005&gt;Auswahlhilfe!$C$7,TRUE,FALSE)</f>
        <v>1</v>
      </c>
      <c r="AB1005" t="b">
        <f>IF(Auswahlhilfe!$C$17=F1005,TRUE,FALSE)</f>
        <v>0</v>
      </c>
      <c r="AC1005" t="b">
        <f>IFERROR(IF(FIND("P2",PGOptionList!D1005)&gt;0,TRUE),FALSE)</f>
        <v>0</v>
      </c>
      <c r="AD1005" t="b">
        <f>IFERROR(IF(FIND("P1",PGOptionList!D1005)&gt;0,TRUE),FALSE)</f>
        <v>1</v>
      </c>
      <c r="AE1005" t="b">
        <f>IFERROR(IF(FIND("P0",PGOptionList!D1005)&gt;0,TRUE),FALSE)</f>
        <v>0</v>
      </c>
      <c r="AF1005" t="b">
        <f>IF(AND(Z1005,AA1005,AB1005,AC1005,IF(C1005=Auswahlhilfe!$L$7,TRUE,FALSE)),D1005,FALSE)</f>
        <v>0</v>
      </c>
      <c r="AG1005" t="b">
        <f>IF(AND(Z1005,AA1005,AB1005,AD1005,IF(C1005=Auswahlhilfe!$L$17,TRUE,FALSE)),D1005,FALSE)</f>
        <v>0</v>
      </c>
      <c r="AH1005" t="b">
        <f>IF(AND(Z1005,AA1005,AB1005,AE1005,IF(C1005=Auswahlhilfe!$L$17,TRUE,FALSE)),D1005,FALSE)</f>
        <v>0</v>
      </c>
      <c r="AI1005" t="s">
        <v>4817</v>
      </c>
      <c r="AJ1005" s="90" t="str">
        <f t="shared" si="47"/>
        <v>mailto:info@oxni.ch?subject=Anfrage TBR-090-014-S1-P1</v>
      </c>
    </row>
    <row r="1006" spans="2:36" x14ac:dyDescent="0.2">
      <c r="B1006" s="78" t="str">
        <f t="shared" si="45"/>
        <v/>
      </c>
      <c r="C1006" s="19" t="s">
        <v>103</v>
      </c>
      <c r="D1006" s="19" t="s">
        <v>1307</v>
      </c>
      <c r="E1006" s="19">
        <v>90</v>
      </c>
      <c r="F1006" s="19" t="s">
        <v>58</v>
      </c>
      <c r="G1006" s="19">
        <v>14</v>
      </c>
      <c r="H1006" s="19">
        <v>4</v>
      </c>
      <c r="I1006" s="19">
        <v>14</v>
      </c>
      <c r="J1006" s="19">
        <v>95</v>
      </c>
      <c r="K1006" s="19">
        <v>140</v>
      </c>
      <c r="L1006" s="19">
        <v>420</v>
      </c>
      <c r="M1006" s="19" t="s">
        <v>70</v>
      </c>
      <c r="N1006" s="19">
        <v>4000</v>
      </c>
      <c r="O1006" s="19">
        <v>8000</v>
      </c>
      <c r="P1006" s="19">
        <v>3250</v>
      </c>
      <c r="Q1006" s="19" t="s">
        <v>57</v>
      </c>
      <c r="R1006" s="19">
        <v>1625</v>
      </c>
      <c r="S1006" s="19">
        <v>20000</v>
      </c>
      <c r="T1006" s="19">
        <v>1.87</v>
      </c>
      <c r="U1006" s="19">
        <v>6</v>
      </c>
      <c r="V1006" s="19">
        <v>0.24</v>
      </c>
      <c r="W1006" s="19">
        <v>65</v>
      </c>
      <c r="X1006" s="93">
        <v>1116</v>
      </c>
      <c r="Y1006">
        <f t="shared" si="46"/>
        <v>285.71428571428572</v>
      </c>
      <c r="Z1006" t="b">
        <f>IF(N1006/G1006&gt;=Auswahlhilfe!$C$8,TRUE,FALSE)</f>
        <v>1</v>
      </c>
      <c r="AA1006" t="b">
        <f>IF(K1006&gt;Auswahlhilfe!$C$7,TRUE,FALSE)</f>
        <v>1</v>
      </c>
      <c r="AB1006" t="b">
        <f>IF(Auswahlhilfe!$C$17=F1006,TRUE,FALSE)</f>
        <v>1</v>
      </c>
      <c r="AC1006" t="b">
        <f>IFERROR(IF(FIND("P2",PGOptionList!D1006)&gt;0,TRUE),FALSE)</f>
        <v>0</v>
      </c>
      <c r="AD1006" t="b">
        <f>IFERROR(IF(FIND("P1",PGOptionList!D1006)&gt;0,TRUE),FALSE)</f>
        <v>1</v>
      </c>
      <c r="AE1006" t="b">
        <f>IFERROR(IF(FIND("P0",PGOptionList!D1006)&gt;0,TRUE),FALSE)</f>
        <v>0</v>
      </c>
      <c r="AF1006" t="b">
        <f>IF(AND(Z1006,AA1006,AB1006,AC1006,IF(C1006=Auswahlhilfe!$L$7,TRUE,FALSE)),D1006,FALSE)</f>
        <v>0</v>
      </c>
      <c r="AG1006" t="b">
        <f>IF(AND(Z1006,AA1006,AB1006,AD1006,IF(C1006=Auswahlhilfe!$L$17,TRUE,FALSE)),D1006,FALSE)</f>
        <v>0</v>
      </c>
      <c r="AH1006" t="b">
        <f>IF(AND(Z1006,AA1006,AB1006,AE1006,IF(C1006=Auswahlhilfe!$L$17,TRUE,FALSE)),D1006,FALSE)</f>
        <v>0</v>
      </c>
      <c r="AI1006" t="s">
        <v>4818</v>
      </c>
      <c r="AJ1006" s="90" t="str">
        <f t="shared" si="47"/>
        <v>https://shop.oxni.ch/de/shop/motoren/planetengetriebe/tbr-090-014-s2-p1</v>
      </c>
    </row>
    <row r="1007" spans="2:36" x14ac:dyDescent="0.2">
      <c r="B1007" s="78" t="str">
        <f t="shared" si="45"/>
        <v/>
      </c>
      <c r="C1007" s="19" t="s">
        <v>103</v>
      </c>
      <c r="D1007" s="19" t="s">
        <v>1308</v>
      </c>
      <c r="E1007" s="19">
        <v>90</v>
      </c>
      <c r="F1007" s="19" t="s">
        <v>55</v>
      </c>
      <c r="G1007" s="19">
        <v>14</v>
      </c>
      <c r="H1007" s="19">
        <v>6</v>
      </c>
      <c r="I1007" s="19">
        <v>14</v>
      </c>
      <c r="J1007" s="19">
        <v>95</v>
      </c>
      <c r="K1007" s="19">
        <v>140</v>
      </c>
      <c r="L1007" s="19">
        <v>420</v>
      </c>
      <c r="M1007" s="19" t="s">
        <v>70</v>
      </c>
      <c r="N1007" s="19">
        <v>4000</v>
      </c>
      <c r="O1007" s="19">
        <v>8000</v>
      </c>
      <c r="P1007" s="19">
        <v>3250</v>
      </c>
      <c r="Q1007" s="19" t="s">
        <v>57</v>
      </c>
      <c r="R1007" s="19">
        <v>1625</v>
      </c>
      <c r="S1007" s="19">
        <v>20000</v>
      </c>
      <c r="T1007" s="19">
        <v>1.87</v>
      </c>
      <c r="U1007" s="19">
        <v>6</v>
      </c>
      <c r="V1007" s="19">
        <v>0.24</v>
      </c>
      <c r="W1007" s="19">
        <v>65</v>
      </c>
      <c r="X1007" s="93">
        <v>1015</v>
      </c>
      <c r="Y1007">
        <f t="shared" si="46"/>
        <v>285.71428571428572</v>
      </c>
      <c r="Z1007" t="b">
        <f>IF(N1007/G1007&gt;=Auswahlhilfe!$C$8,TRUE,FALSE)</f>
        <v>1</v>
      </c>
      <c r="AA1007" t="b">
        <f>IF(K1007&gt;Auswahlhilfe!$C$7,TRUE,FALSE)</f>
        <v>1</v>
      </c>
      <c r="AB1007" t="b">
        <f>IF(Auswahlhilfe!$C$17=F1007,TRUE,FALSE)</f>
        <v>0</v>
      </c>
      <c r="AC1007" t="b">
        <f>IFERROR(IF(FIND("P2",PGOptionList!D1007)&gt;0,TRUE),FALSE)</f>
        <v>1</v>
      </c>
      <c r="AD1007" t="b">
        <f>IFERROR(IF(FIND("P1",PGOptionList!D1007)&gt;0,TRUE),FALSE)</f>
        <v>0</v>
      </c>
      <c r="AE1007" t="b">
        <f>IFERROR(IF(FIND("P0",PGOptionList!D1007)&gt;0,TRUE),FALSE)</f>
        <v>0</v>
      </c>
      <c r="AF1007" t="b">
        <f>IF(AND(Z1007,AA1007,AB1007,AC1007,IF(C1007=Auswahlhilfe!$L$7,TRUE,FALSE)),D1007,FALSE)</f>
        <v>0</v>
      </c>
      <c r="AG1007" t="b">
        <f>IF(AND(Z1007,AA1007,AB1007,AD1007,IF(C1007=Auswahlhilfe!$L$17,TRUE,FALSE)),D1007,FALSE)</f>
        <v>0</v>
      </c>
      <c r="AH1007" t="b">
        <f>IF(AND(Z1007,AA1007,AB1007,AE1007,IF(C1007=Auswahlhilfe!$L$17,TRUE,FALSE)),D1007,FALSE)</f>
        <v>0</v>
      </c>
      <c r="AI1007" t="s">
        <v>4817</v>
      </c>
      <c r="AJ1007" s="90" t="str">
        <f t="shared" si="47"/>
        <v>mailto:info@oxni.ch?subject=Anfrage TBR-090-014-S1-P2</v>
      </c>
    </row>
    <row r="1008" spans="2:36" x14ac:dyDescent="0.2">
      <c r="B1008" s="78" t="str">
        <f t="shared" si="45"/>
        <v/>
      </c>
      <c r="C1008" s="19" t="s">
        <v>103</v>
      </c>
      <c r="D1008" s="19" t="s">
        <v>1309</v>
      </c>
      <c r="E1008" s="19">
        <v>90</v>
      </c>
      <c r="F1008" s="19" t="s">
        <v>58</v>
      </c>
      <c r="G1008" s="19">
        <v>14</v>
      </c>
      <c r="H1008" s="19">
        <v>6</v>
      </c>
      <c r="I1008" s="19">
        <v>14</v>
      </c>
      <c r="J1008" s="19">
        <v>95</v>
      </c>
      <c r="K1008" s="19">
        <v>140</v>
      </c>
      <c r="L1008" s="19">
        <v>420</v>
      </c>
      <c r="M1008" s="19" t="s">
        <v>70</v>
      </c>
      <c r="N1008" s="19">
        <v>4000</v>
      </c>
      <c r="O1008" s="19">
        <v>8000</v>
      </c>
      <c r="P1008" s="19">
        <v>3250</v>
      </c>
      <c r="Q1008" s="19" t="s">
        <v>57</v>
      </c>
      <c r="R1008" s="19">
        <v>1625</v>
      </c>
      <c r="S1008" s="19">
        <v>20000</v>
      </c>
      <c r="T1008" s="19">
        <v>1.87</v>
      </c>
      <c r="U1008" s="19">
        <v>6</v>
      </c>
      <c r="V1008" s="19">
        <v>0.24</v>
      </c>
      <c r="W1008" s="19">
        <v>65</v>
      </c>
      <c r="X1008" s="93">
        <v>1015</v>
      </c>
      <c r="Y1008">
        <f t="shared" si="46"/>
        <v>285.71428571428572</v>
      </c>
      <c r="Z1008" t="b">
        <f>IF(N1008/G1008&gt;=Auswahlhilfe!$C$8,TRUE,FALSE)</f>
        <v>1</v>
      </c>
      <c r="AA1008" t="b">
        <f>IF(K1008&gt;Auswahlhilfe!$C$7,TRUE,FALSE)</f>
        <v>1</v>
      </c>
      <c r="AB1008" t="b">
        <f>IF(Auswahlhilfe!$C$17=F1008,TRUE,FALSE)</f>
        <v>1</v>
      </c>
      <c r="AC1008" t="b">
        <f>IFERROR(IF(FIND("P2",PGOptionList!D1008)&gt;0,TRUE),FALSE)</f>
        <v>1</v>
      </c>
      <c r="AD1008" t="b">
        <f>IFERROR(IF(FIND("P1",PGOptionList!D1008)&gt;0,TRUE),FALSE)</f>
        <v>0</v>
      </c>
      <c r="AE1008" t="b">
        <f>IFERROR(IF(FIND("P0",PGOptionList!D1008)&gt;0,TRUE),FALSE)</f>
        <v>0</v>
      </c>
      <c r="AF1008" t="b">
        <f>IF(AND(Z1008,AA1008,AB1008,AC1008,IF(C1008=Auswahlhilfe!$L$7,TRUE,FALSE)),D1008,FALSE)</f>
        <v>0</v>
      </c>
      <c r="AG1008" t="b">
        <f>IF(AND(Z1008,AA1008,AB1008,AD1008,IF(C1008=Auswahlhilfe!$L$17,TRUE,FALSE)),D1008,FALSE)</f>
        <v>0</v>
      </c>
      <c r="AH1008" t="b">
        <f>IF(AND(Z1008,AA1008,AB1008,AE1008,IF(C1008=Auswahlhilfe!$L$17,TRUE,FALSE)),D1008,FALSE)</f>
        <v>0</v>
      </c>
      <c r="AI1008" t="s">
        <v>4818</v>
      </c>
      <c r="AJ1008" s="90" t="str">
        <f t="shared" si="47"/>
        <v>https://shop.oxni.ch/de/shop/motoren/planetengetriebe/tbr-090-014-s2-p2</v>
      </c>
    </row>
    <row r="1009" spans="2:36" x14ac:dyDescent="0.2">
      <c r="B1009" s="78" t="str">
        <f t="shared" si="45"/>
        <v/>
      </c>
      <c r="C1009" s="19" t="s">
        <v>103</v>
      </c>
      <c r="D1009" s="19" t="s">
        <v>1310</v>
      </c>
      <c r="E1009" s="19">
        <v>90</v>
      </c>
      <c r="F1009" s="19" t="s">
        <v>55</v>
      </c>
      <c r="G1009" s="19">
        <v>12</v>
      </c>
      <c r="H1009" s="19">
        <v>2</v>
      </c>
      <c r="I1009" s="19">
        <v>14</v>
      </c>
      <c r="J1009" s="19">
        <v>95</v>
      </c>
      <c r="K1009" s="19">
        <v>148</v>
      </c>
      <c r="L1009" s="19">
        <v>444</v>
      </c>
      <c r="M1009" s="19" t="s">
        <v>72</v>
      </c>
      <c r="N1009" s="19">
        <v>4000</v>
      </c>
      <c r="O1009" s="19">
        <v>8000</v>
      </c>
      <c r="P1009" s="19">
        <v>3250</v>
      </c>
      <c r="Q1009" s="19" t="s">
        <v>57</v>
      </c>
      <c r="R1009" s="19">
        <v>1625</v>
      </c>
      <c r="S1009" s="19">
        <v>20000</v>
      </c>
      <c r="T1009" s="19">
        <v>2.25</v>
      </c>
      <c r="U1009" s="19">
        <v>6</v>
      </c>
      <c r="V1009" s="19">
        <v>0.24</v>
      </c>
      <c r="W1009" s="19">
        <v>65</v>
      </c>
      <c r="X1009" s="93"/>
      <c r="Y1009">
        <f t="shared" si="46"/>
        <v>333.33333333333331</v>
      </c>
      <c r="Z1009" t="b">
        <f>IF(N1009/G1009&gt;=Auswahlhilfe!$C$8,TRUE,FALSE)</f>
        <v>1</v>
      </c>
      <c r="AA1009" t="b">
        <f>IF(K1009&gt;Auswahlhilfe!$C$7,TRUE,FALSE)</f>
        <v>1</v>
      </c>
      <c r="AB1009" t="b">
        <f>IF(Auswahlhilfe!$C$17=F1009,TRUE,FALSE)</f>
        <v>0</v>
      </c>
      <c r="AC1009" t="b">
        <f>IFERROR(IF(FIND("P2",PGOptionList!D1009)&gt;0,TRUE),FALSE)</f>
        <v>0</v>
      </c>
      <c r="AD1009" t="b">
        <f>IFERROR(IF(FIND("P1",PGOptionList!D1009)&gt;0,TRUE),FALSE)</f>
        <v>0</v>
      </c>
      <c r="AE1009" t="b">
        <f>IFERROR(IF(FIND("P0",PGOptionList!D1009)&gt;0,TRUE),FALSE)</f>
        <v>1</v>
      </c>
      <c r="AF1009" t="b">
        <f>IF(AND(Z1009,AA1009,AB1009,AC1009,IF(C1009=Auswahlhilfe!$L$7,TRUE,FALSE)),D1009,FALSE)</f>
        <v>0</v>
      </c>
      <c r="AG1009" t="b">
        <f>IF(AND(Z1009,AA1009,AB1009,AD1009,IF(C1009=Auswahlhilfe!$L$17,TRUE,FALSE)),D1009,FALSE)</f>
        <v>0</v>
      </c>
      <c r="AH1009" t="b">
        <f>IF(AND(Z1009,AA1009,AB1009,AE1009,IF(C1009=Auswahlhilfe!$L$17,TRUE,FALSE)),D1009,FALSE)</f>
        <v>0</v>
      </c>
      <c r="AI1009" t="s">
        <v>4817</v>
      </c>
      <c r="AJ1009" s="90" t="str">
        <f t="shared" si="47"/>
        <v>mailto:info@oxni.ch?subject=Anfrage TBR-090-012-S1-P0</v>
      </c>
    </row>
    <row r="1010" spans="2:36" x14ac:dyDescent="0.2">
      <c r="B1010" s="78" t="str">
        <f t="shared" si="45"/>
        <v/>
      </c>
      <c r="C1010" s="19" t="s">
        <v>103</v>
      </c>
      <c r="D1010" s="19" t="s">
        <v>1311</v>
      </c>
      <c r="E1010" s="19">
        <v>90</v>
      </c>
      <c r="F1010" s="19" t="s">
        <v>58</v>
      </c>
      <c r="G1010" s="19">
        <v>12</v>
      </c>
      <c r="H1010" s="19">
        <v>2</v>
      </c>
      <c r="I1010" s="19">
        <v>14</v>
      </c>
      <c r="J1010" s="19">
        <v>95</v>
      </c>
      <c r="K1010" s="19">
        <v>148</v>
      </c>
      <c r="L1010" s="19">
        <v>444</v>
      </c>
      <c r="M1010" s="19" t="s">
        <v>72</v>
      </c>
      <c r="N1010" s="19">
        <v>4000</v>
      </c>
      <c r="O1010" s="19">
        <v>8000</v>
      </c>
      <c r="P1010" s="19">
        <v>3250</v>
      </c>
      <c r="Q1010" s="19" t="s">
        <v>57</v>
      </c>
      <c r="R1010" s="19">
        <v>1625</v>
      </c>
      <c r="S1010" s="19">
        <v>20000</v>
      </c>
      <c r="T1010" s="19">
        <v>2.25</v>
      </c>
      <c r="U1010" s="19">
        <v>6</v>
      </c>
      <c r="V1010" s="19">
        <v>0.24</v>
      </c>
      <c r="W1010" s="19">
        <v>65</v>
      </c>
      <c r="X1010" s="93"/>
      <c r="Y1010">
        <f t="shared" si="46"/>
        <v>333.33333333333331</v>
      </c>
      <c r="Z1010" t="b">
        <f>IF(N1010/G1010&gt;=Auswahlhilfe!$C$8,TRUE,FALSE)</f>
        <v>1</v>
      </c>
      <c r="AA1010" t="b">
        <f>IF(K1010&gt;Auswahlhilfe!$C$7,TRUE,FALSE)</f>
        <v>1</v>
      </c>
      <c r="AB1010" t="b">
        <f>IF(Auswahlhilfe!$C$17=F1010,TRUE,FALSE)</f>
        <v>1</v>
      </c>
      <c r="AC1010" t="b">
        <f>IFERROR(IF(FIND("P2",PGOptionList!D1010)&gt;0,TRUE),FALSE)</f>
        <v>0</v>
      </c>
      <c r="AD1010" t="b">
        <f>IFERROR(IF(FIND("P1",PGOptionList!D1010)&gt;0,TRUE),FALSE)</f>
        <v>0</v>
      </c>
      <c r="AE1010" t="b">
        <f>IFERROR(IF(FIND("P0",PGOptionList!D1010)&gt;0,TRUE),FALSE)</f>
        <v>1</v>
      </c>
      <c r="AF1010" t="b">
        <f>IF(AND(Z1010,AA1010,AB1010,AC1010,IF(C1010=Auswahlhilfe!$L$7,TRUE,FALSE)),D1010,FALSE)</f>
        <v>0</v>
      </c>
      <c r="AG1010" t="b">
        <f>IF(AND(Z1010,AA1010,AB1010,AD1010,IF(C1010=Auswahlhilfe!$L$17,TRUE,FALSE)),D1010,FALSE)</f>
        <v>0</v>
      </c>
      <c r="AH1010" t="b">
        <f>IF(AND(Z1010,AA1010,AB1010,AE1010,IF(C1010=Auswahlhilfe!$L$17,TRUE,FALSE)),D1010,FALSE)</f>
        <v>0</v>
      </c>
      <c r="AI1010" t="s">
        <v>4817</v>
      </c>
      <c r="AJ1010" s="90" t="str">
        <f t="shared" si="47"/>
        <v>mailto:info@oxni.ch?subject=Anfrage TBR-090-012-S2-P0</v>
      </c>
    </row>
    <row r="1011" spans="2:36" x14ac:dyDescent="0.2">
      <c r="B1011" s="78" t="str">
        <f t="shared" si="45"/>
        <v/>
      </c>
      <c r="C1011" s="19" t="s">
        <v>103</v>
      </c>
      <c r="D1011" s="19" t="s">
        <v>1312</v>
      </c>
      <c r="E1011" s="19">
        <v>90</v>
      </c>
      <c r="F1011" s="19" t="s">
        <v>55</v>
      </c>
      <c r="G1011" s="19">
        <v>12</v>
      </c>
      <c r="H1011" s="19">
        <v>4</v>
      </c>
      <c r="I1011" s="19">
        <v>14</v>
      </c>
      <c r="J1011" s="19">
        <v>95</v>
      </c>
      <c r="K1011" s="19">
        <v>148</v>
      </c>
      <c r="L1011" s="19">
        <v>444</v>
      </c>
      <c r="M1011" s="19" t="s">
        <v>72</v>
      </c>
      <c r="N1011" s="19">
        <v>4000</v>
      </c>
      <c r="O1011" s="19">
        <v>8000</v>
      </c>
      <c r="P1011" s="19">
        <v>3250</v>
      </c>
      <c r="Q1011" s="19" t="s">
        <v>57</v>
      </c>
      <c r="R1011" s="19">
        <v>1625</v>
      </c>
      <c r="S1011" s="19">
        <v>20000</v>
      </c>
      <c r="T1011" s="19">
        <v>2.25</v>
      </c>
      <c r="U1011" s="19">
        <v>6</v>
      </c>
      <c r="V1011" s="19">
        <v>0.24</v>
      </c>
      <c r="W1011" s="19">
        <v>65</v>
      </c>
      <c r="X1011" s="93">
        <v>1116</v>
      </c>
      <c r="Y1011">
        <f t="shared" si="46"/>
        <v>333.33333333333331</v>
      </c>
      <c r="Z1011" t="b">
        <f>IF(N1011/G1011&gt;=Auswahlhilfe!$C$8,TRUE,FALSE)</f>
        <v>1</v>
      </c>
      <c r="AA1011" t="b">
        <f>IF(K1011&gt;Auswahlhilfe!$C$7,TRUE,FALSE)</f>
        <v>1</v>
      </c>
      <c r="AB1011" t="b">
        <f>IF(Auswahlhilfe!$C$17=F1011,TRUE,FALSE)</f>
        <v>0</v>
      </c>
      <c r="AC1011" t="b">
        <f>IFERROR(IF(FIND("P2",PGOptionList!D1011)&gt;0,TRUE),FALSE)</f>
        <v>0</v>
      </c>
      <c r="AD1011" t="b">
        <f>IFERROR(IF(FIND("P1",PGOptionList!D1011)&gt;0,TRUE),FALSE)</f>
        <v>1</v>
      </c>
      <c r="AE1011" t="b">
        <f>IFERROR(IF(FIND("P0",PGOptionList!D1011)&gt;0,TRUE),FALSE)</f>
        <v>0</v>
      </c>
      <c r="AF1011" t="b">
        <f>IF(AND(Z1011,AA1011,AB1011,AC1011,IF(C1011=Auswahlhilfe!$L$7,TRUE,FALSE)),D1011,FALSE)</f>
        <v>0</v>
      </c>
      <c r="AG1011" t="b">
        <f>IF(AND(Z1011,AA1011,AB1011,AD1011,IF(C1011=Auswahlhilfe!$L$17,TRUE,FALSE)),D1011,FALSE)</f>
        <v>0</v>
      </c>
      <c r="AH1011" t="b">
        <f>IF(AND(Z1011,AA1011,AB1011,AE1011,IF(C1011=Auswahlhilfe!$L$17,TRUE,FALSE)),D1011,FALSE)</f>
        <v>0</v>
      </c>
      <c r="AI1011" t="s">
        <v>4817</v>
      </c>
      <c r="AJ1011" s="90" t="str">
        <f t="shared" si="47"/>
        <v>mailto:info@oxni.ch?subject=Anfrage TBR-090-012-S1-P1</v>
      </c>
    </row>
    <row r="1012" spans="2:36" x14ac:dyDescent="0.2">
      <c r="B1012" s="78" t="str">
        <f t="shared" si="45"/>
        <v/>
      </c>
      <c r="C1012" s="19" t="s">
        <v>103</v>
      </c>
      <c r="D1012" s="19" t="s">
        <v>1313</v>
      </c>
      <c r="E1012" s="19">
        <v>90</v>
      </c>
      <c r="F1012" s="19" t="s">
        <v>58</v>
      </c>
      <c r="G1012" s="19">
        <v>12</v>
      </c>
      <c r="H1012" s="19">
        <v>4</v>
      </c>
      <c r="I1012" s="19">
        <v>14</v>
      </c>
      <c r="J1012" s="19">
        <v>95</v>
      </c>
      <c r="K1012" s="19">
        <v>148</v>
      </c>
      <c r="L1012" s="19">
        <v>444</v>
      </c>
      <c r="M1012" s="19" t="s">
        <v>72</v>
      </c>
      <c r="N1012" s="19">
        <v>4000</v>
      </c>
      <c r="O1012" s="19">
        <v>8000</v>
      </c>
      <c r="P1012" s="19">
        <v>3250</v>
      </c>
      <c r="Q1012" s="19" t="s">
        <v>57</v>
      </c>
      <c r="R1012" s="19">
        <v>1625</v>
      </c>
      <c r="S1012" s="19">
        <v>20000</v>
      </c>
      <c r="T1012" s="19">
        <v>2.25</v>
      </c>
      <c r="U1012" s="19">
        <v>6</v>
      </c>
      <c r="V1012" s="19">
        <v>0.24</v>
      </c>
      <c r="W1012" s="19">
        <v>65</v>
      </c>
      <c r="X1012" s="93">
        <v>1116</v>
      </c>
      <c r="Y1012">
        <f t="shared" si="46"/>
        <v>333.33333333333331</v>
      </c>
      <c r="Z1012" t="b">
        <f>IF(N1012/G1012&gt;=Auswahlhilfe!$C$8,TRUE,FALSE)</f>
        <v>1</v>
      </c>
      <c r="AA1012" t="b">
        <f>IF(K1012&gt;Auswahlhilfe!$C$7,TRUE,FALSE)</f>
        <v>1</v>
      </c>
      <c r="AB1012" t="b">
        <f>IF(Auswahlhilfe!$C$17=F1012,TRUE,FALSE)</f>
        <v>1</v>
      </c>
      <c r="AC1012" t="b">
        <f>IFERROR(IF(FIND("P2",PGOptionList!D1012)&gt;0,TRUE),FALSE)</f>
        <v>0</v>
      </c>
      <c r="AD1012" t="b">
        <f>IFERROR(IF(FIND("P1",PGOptionList!D1012)&gt;0,TRUE),FALSE)</f>
        <v>1</v>
      </c>
      <c r="AE1012" t="b">
        <f>IFERROR(IF(FIND("P0",PGOptionList!D1012)&gt;0,TRUE),FALSE)</f>
        <v>0</v>
      </c>
      <c r="AF1012" t="b">
        <f>IF(AND(Z1012,AA1012,AB1012,AC1012,IF(C1012=Auswahlhilfe!$L$7,TRUE,FALSE)),D1012,FALSE)</f>
        <v>0</v>
      </c>
      <c r="AG1012" t="b">
        <f>IF(AND(Z1012,AA1012,AB1012,AD1012,IF(C1012=Auswahlhilfe!$L$17,TRUE,FALSE)),D1012,FALSE)</f>
        <v>0</v>
      </c>
      <c r="AH1012" t="b">
        <f>IF(AND(Z1012,AA1012,AB1012,AE1012,IF(C1012=Auswahlhilfe!$L$17,TRUE,FALSE)),D1012,FALSE)</f>
        <v>0</v>
      </c>
      <c r="AI1012" t="s">
        <v>4818</v>
      </c>
      <c r="AJ1012" s="90" t="str">
        <f t="shared" si="47"/>
        <v>https://shop.oxni.ch/de/shop/motoren/planetengetriebe/tbr-090-012-s2-p1</v>
      </c>
    </row>
    <row r="1013" spans="2:36" x14ac:dyDescent="0.2">
      <c r="B1013" s="78" t="str">
        <f t="shared" si="45"/>
        <v/>
      </c>
      <c r="C1013" s="19" t="s">
        <v>103</v>
      </c>
      <c r="D1013" s="19" t="s">
        <v>1314</v>
      </c>
      <c r="E1013" s="19">
        <v>90</v>
      </c>
      <c r="F1013" s="19" t="s">
        <v>55</v>
      </c>
      <c r="G1013" s="19">
        <v>12</v>
      </c>
      <c r="H1013" s="19">
        <v>6</v>
      </c>
      <c r="I1013" s="19">
        <v>14</v>
      </c>
      <c r="J1013" s="19">
        <v>95</v>
      </c>
      <c r="K1013" s="19">
        <v>148</v>
      </c>
      <c r="L1013" s="19">
        <v>444</v>
      </c>
      <c r="M1013" s="19" t="s">
        <v>72</v>
      </c>
      <c r="N1013" s="19">
        <v>4000</v>
      </c>
      <c r="O1013" s="19">
        <v>8000</v>
      </c>
      <c r="P1013" s="19">
        <v>3250</v>
      </c>
      <c r="Q1013" s="19" t="s">
        <v>57</v>
      </c>
      <c r="R1013" s="19">
        <v>1625</v>
      </c>
      <c r="S1013" s="19">
        <v>20000</v>
      </c>
      <c r="T1013" s="19">
        <v>2.25</v>
      </c>
      <c r="U1013" s="19">
        <v>6</v>
      </c>
      <c r="V1013" s="19">
        <v>0.24</v>
      </c>
      <c r="W1013" s="19">
        <v>65</v>
      </c>
      <c r="X1013" s="93">
        <v>1015</v>
      </c>
      <c r="Y1013">
        <f t="shared" si="46"/>
        <v>333.33333333333331</v>
      </c>
      <c r="Z1013" t="b">
        <f>IF(N1013/G1013&gt;=Auswahlhilfe!$C$8,TRUE,FALSE)</f>
        <v>1</v>
      </c>
      <c r="AA1013" t="b">
        <f>IF(K1013&gt;Auswahlhilfe!$C$7,TRUE,FALSE)</f>
        <v>1</v>
      </c>
      <c r="AB1013" t="b">
        <f>IF(Auswahlhilfe!$C$17=F1013,TRUE,FALSE)</f>
        <v>0</v>
      </c>
      <c r="AC1013" t="b">
        <f>IFERROR(IF(FIND("P2",PGOptionList!D1013)&gt;0,TRUE),FALSE)</f>
        <v>1</v>
      </c>
      <c r="AD1013" t="b">
        <f>IFERROR(IF(FIND("P1",PGOptionList!D1013)&gt;0,TRUE),FALSE)</f>
        <v>0</v>
      </c>
      <c r="AE1013" t="b">
        <f>IFERROR(IF(FIND("P0",PGOptionList!D1013)&gt;0,TRUE),FALSE)</f>
        <v>0</v>
      </c>
      <c r="AF1013" t="b">
        <f>IF(AND(Z1013,AA1013,AB1013,AC1013,IF(C1013=Auswahlhilfe!$L$7,TRUE,FALSE)),D1013,FALSE)</f>
        <v>0</v>
      </c>
      <c r="AG1013" t="b">
        <f>IF(AND(Z1013,AA1013,AB1013,AD1013,IF(C1013=Auswahlhilfe!$L$17,TRUE,FALSE)),D1013,FALSE)</f>
        <v>0</v>
      </c>
      <c r="AH1013" t="b">
        <f>IF(AND(Z1013,AA1013,AB1013,AE1013,IF(C1013=Auswahlhilfe!$L$17,TRUE,FALSE)),D1013,FALSE)</f>
        <v>0</v>
      </c>
      <c r="AI1013" t="s">
        <v>4817</v>
      </c>
      <c r="AJ1013" s="90" t="str">
        <f t="shared" si="47"/>
        <v>mailto:info@oxni.ch?subject=Anfrage TBR-090-012-S1-P2</v>
      </c>
    </row>
    <row r="1014" spans="2:36" x14ac:dyDescent="0.2">
      <c r="B1014" s="78" t="str">
        <f t="shared" si="45"/>
        <v/>
      </c>
      <c r="C1014" s="19" t="s">
        <v>103</v>
      </c>
      <c r="D1014" s="19" t="s">
        <v>1315</v>
      </c>
      <c r="E1014" s="19">
        <v>90</v>
      </c>
      <c r="F1014" s="19" t="s">
        <v>58</v>
      </c>
      <c r="G1014" s="19">
        <v>12</v>
      </c>
      <c r="H1014" s="19">
        <v>6</v>
      </c>
      <c r="I1014" s="19">
        <v>14</v>
      </c>
      <c r="J1014" s="19">
        <v>95</v>
      </c>
      <c r="K1014" s="19">
        <v>148</v>
      </c>
      <c r="L1014" s="19">
        <v>444</v>
      </c>
      <c r="M1014" s="19" t="s">
        <v>72</v>
      </c>
      <c r="N1014" s="19">
        <v>4000</v>
      </c>
      <c r="O1014" s="19">
        <v>8000</v>
      </c>
      <c r="P1014" s="19">
        <v>3250</v>
      </c>
      <c r="Q1014" s="19" t="s">
        <v>57</v>
      </c>
      <c r="R1014" s="19">
        <v>1625</v>
      </c>
      <c r="S1014" s="19">
        <v>20000</v>
      </c>
      <c r="T1014" s="19">
        <v>2.25</v>
      </c>
      <c r="U1014" s="19">
        <v>6</v>
      </c>
      <c r="V1014" s="19">
        <v>0.24</v>
      </c>
      <c r="W1014" s="19">
        <v>65</v>
      </c>
      <c r="X1014" s="93">
        <v>1015</v>
      </c>
      <c r="Y1014">
        <f t="shared" si="46"/>
        <v>333.33333333333331</v>
      </c>
      <c r="Z1014" t="b">
        <f>IF(N1014/G1014&gt;=Auswahlhilfe!$C$8,TRUE,FALSE)</f>
        <v>1</v>
      </c>
      <c r="AA1014" t="b">
        <f>IF(K1014&gt;Auswahlhilfe!$C$7,TRUE,FALSE)</f>
        <v>1</v>
      </c>
      <c r="AB1014" t="b">
        <f>IF(Auswahlhilfe!$C$17=F1014,TRUE,FALSE)</f>
        <v>1</v>
      </c>
      <c r="AC1014" t="b">
        <f>IFERROR(IF(FIND("P2",PGOptionList!D1014)&gt;0,TRUE),FALSE)</f>
        <v>1</v>
      </c>
      <c r="AD1014" t="b">
        <f>IFERROR(IF(FIND("P1",PGOptionList!D1014)&gt;0,TRUE),FALSE)</f>
        <v>0</v>
      </c>
      <c r="AE1014" t="b">
        <f>IFERROR(IF(FIND("P0",PGOptionList!D1014)&gt;0,TRUE),FALSE)</f>
        <v>0</v>
      </c>
      <c r="AF1014" t="b">
        <f>IF(AND(Z1014,AA1014,AB1014,AC1014,IF(C1014=Auswahlhilfe!$L$7,TRUE,FALSE)),D1014,FALSE)</f>
        <v>0</v>
      </c>
      <c r="AG1014" t="b">
        <f>IF(AND(Z1014,AA1014,AB1014,AD1014,IF(C1014=Auswahlhilfe!$L$17,TRUE,FALSE)),D1014,FALSE)</f>
        <v>0</v>
      </c>
      <c r="AH1014" t="b">
        <f>IF(AND(Z1014,AA1014,AB1014,AE1014,IF(C1014=Auswahlhilfe!$L$17,TRUE,FALSE)),D1014,FALSE)</f>
        <v>0</v>
      </c>
      <c r="AI1014" t="s">
        <v>4818</v>
      </c>
      <c r="AJ1014" s="90" t="str">
        <f t="shared" si="47"/>
        <v>https://shop.oxni.ch/de/shop/motoren/planetengetriebe/tbr-090-012-s2-p2</v>
      </c>
    </row>
    <row r="1015" spans="2:36" x14ac:dyDescent="0.2">
      <c r="B1015" s="78" t="str">
        <f t="shared" si="45"/>
        <v/>
      </c>
      <c r="C1015" s="19" t="s">
        <v>103</v>
      </c>
      <c r="D1015" s="19" t="s">
        <v>1316</v>
      </c>
      <c r="E1015" s="19">
        <v>90</v>
      </c>
      <c r="F1015" s="19" t="s">
        <v>55</v>
      </c>
      <c r="G1015" s="19">
        <v>10</v>
      </c>
      <c r="H1015" s="19">
        <v>2</v>
      </c>
      <c r="I1015" s="19">
        <v>14</v>
      </c>
      <c r="J1015" s="19">
        <v>95</v>
      </c>
      <c r="K1015" s="19">
        <v>102</v>
      </c>
      <c r="L1015" s="19">
        <v>306</v>
      </c>
      <c r="M1015" s="19" t="s">
        <v>74</v>
      </c>
      <c r="N1015" s="19">
        <v>4000</v>
      </c>
      <c r="O1015" s="19">
        <v>8000</v>
      </c>
      <c r="P1015" s="19">
        <v>3250</v>
      </c>
      <c r="Q1015" s="19" t="s">
        <v>57</v>
      </c>
      <c r="R1015" s="19">
        <v>1625</v>
      </c>
      <c r="S1015" s="19">
        <v>20000</v>
      </c>
      <c r="T1015" s="19">
        <v>2.25</v>
      </c>
      <c r="U1015" s="19">
        <v>6</v>
      </c>
      <c r="V1015" s="19">
        <v>0.24</v>
      </c>
      <c r="W1015" s="19">
        <v>65</v>
      </c>
      <c r="X1015" s="93"/>
      <c r="Y1015">
        <f t="shared" si="46"/>
        <v>400</v>
      </c>
      <c r="Z1015" t="b">
        <f>IF(N1015/G1015&gt;=Auswahlhilfe!$C$8,TRUE,FALSE)</f>
        <v>1</v>
      </c>
      <c r="AA1015" t="b">
        <f>IF(K1015&gt;Auswahlhilfe!$C$7,TRUE,FALSE)</f>
        <v>1</v>
      </c>
      <c r="AB1015" t="b">
        <f>IF(Auswahlhilfe!$C$17=F1015,TRUE,FALSE)</f>
        <v>0</v>
      </c>
      <c r="AC1015" t="b">
        <f>IFERROR(IF(FIND("P2",PGOptionList!D1015)&gt;0,TRUE),FALSE)</f>
        <v>0</v>
      </c>
      <c r="AD1015" t="b">
        <f>IFERROR(IF(FIND("P1",PGOptionList!D1015)&gt;0,TRUE),FALSE)</f>
        <v>0</v>
      </c>
      <c r="AE1015" t="b">
        <f>IFERROR(IF(FIND("P0",PGOptionList!D1015)&gt;0,TRUE),FALSE)</f>
        <v>1</v>
      </c>
      <c r="AF1015" t="b">
        <f>IF(AND(Z1015,AA1015,AB1015,AC1015,IF(C1015=Auswahlhilfe!$L$7,TRUE,FALSE)),D1015,FALSE)</f>
        <v>0</v>
      </c>
      <c r="AG1015" t="b">
        <f>IF(AND(Z1015,AA1015,AB1015,AD1015,IF(C1015=Auswahlhilfe!$L$17,TRUE,FALSE)),D1015,FALSE)</f>
        <v>0</v>
      </c>
      <c r="AH1015" t="b">
        <f>IF(AND(Z1015,AA1015,AB1015,AE1015,IF(C1015=Auswahlhilfe!$L$17,TRUE,FALSE)),D1015,FALSE)</f>
        <v>0</v>
      </c>
      <c r="AI1015" t="s">
        <v>4817</v>
      </c>
      <c r="AJ1015" s="90" t="str">
        <f t="shared" si="47"/>
        <v>mailto:info@oxni.ch?subject=Anfrage TBR-090-010-S1-P0</v>
      </c>
    </row>
    <row r="1016" spans="2:36" x14ac:dyDescent="0.2">
      <c r="B1016" s="78" t="str">
        <f t="shared" si="45"/>
        <v/>
      </c>
      <c r="C1016" s="19" t="s">
        <v>103</v>
      </c>
      <c r="D1016" s="19" t="s">
        <v>1317</v>
      </c>
      <c r="E1016" s="19">
        <v>90</v>
      </c>
      <c r="F1016" s="19" t="s">
        <v>58</v>
      </c>
      <c r="G1016" s="19">
        <v>10</v>
      </c>
      <c r="H1016" s="19">
        <v>2</v>
      </c>
      <c r="I1016" s="19">
        <v>14</v>
      </c>
      <c r="J1016" s="19">
        <v>95</v>
      </c>
      <c r="K1016" s="19">
        <v>102</v>
      </c>
      <c r="L1016" s="19">
        <v>306</v>
      </c>
      <c r="M1016" s="19" t="s">
        <v>74</v>
      </c>
      <c r="N1016" s="19">
        <v>4000</v>
      </c>
      <c r="O1016" s="19">
        <v>8000</v>
      </c>
      <c r="P1016" s="19">
        <v>3250</v>
      </c>
      <c r="Q1016" s="19" t="s">
        <v>57</v>
      </c>
      <c r="R1016" s="19">
        <v>1625</v>
      </c>
      <c r="S1016" s="19">
        <v>20000</v>
      </c>
      <c r="T1016" s="19">
        <v>2.25</v>
      </c>
      <c r="U1016" s="19">
        <v>6</v>
      </c>
      <c r="V1016" s="19">
        <v>0.24</v>
      </c>
      <c r="W1016" s="19">
        <v>65</v>
      </c>
      <c r="X1016" s="93"/>
      <c r="Y1016">
        <f t="shared" si="46"/>
        <v>400</v>
      </c>
      <c r="Z1016" t="b">
        <f>IF(N1016/G1016&gt;=Auswahlhilfe!$C$8,TRUE,FALSE)</f>
        <v>1</v>
      </c>
      <c r="AA1016" t="b">
        <f>IF(K1016&gt;Auswahlhilfe!$C$7,TRUE,FALSE)</f>
        <v>1</v>
      </c>
      <c r="AB1016" t="b">
        <f>IF(Auswahlhilfe!$C$17=F1016,TRUE,FALSE)</f>
        <v>1</v>
      </c>
      <c r="AC1016" t="b">
        <f>IFERROR(IF(FIND("P2",PGOptionList!D1016)&gt;0,TRUE),FALSE)</f>
        <v>0</v>
      </c>
      <c r="AD1016" t="b">
        <f>IFERROR(IF(FIND("P1",PGOptionList!D1016)&gt;0,TRUE),FALSE)</f>
        <v>0</v>
      </c>
      <c r="AE1016" t="b">
        <f>IFERROR(IF(FIND("P0",PGOptionList!D1016)&gt;0,TRUE),FALSE)</f>
        <v>1</v>
      </c>
      <c r="AF1016" t="b">
        <f>IF(AND(Z1016,AA1016,AB1016,AC1016,IF(C1016=Auswahlhilfe!$L$7,TRUE,FALSE)),D1016,FALSE)</f>
        <v>0</v>
      </c>
      <c r="AG1016" t="b">
        <f>IF(AND(Z1016,AA1016,AB1016,AD1016,IF(C1016=Auswahlhilfe!$L$17,TRUE,FALSE)),D1016,FALSE)</f>
        <v>0</v>
      </c>
      <c r="AH1016" t="b">
        <f>IF(AND(Z1016,AA1016,AB1016,AE1016,IF(C1016=Auswahlhilfe!$L$17,TRUE,FALSE)),D1016,FALSE)</f>
        <v>0</v>
      </c>
      <c r="AI1016" t="s">
        <v>4817</v>
      </c>
      <c r="AJ1016" s="90" t="str">
        <f t="shared" si="47"/>
        <v>mailto:info@oxni.ch?subject=Anfrage TBR-090-010-S2-P0</v>
      </c>
    </row>
    <row r="1017" spans="2:36" x14ac:dyDescent="0.2">
      <c r="B1017" s="78" t="str">
        <f t="shared" si="45"/>
        <v/>
      </c>
      <c r="C1017" s="19" t="s">
        <v>103</v>
      </c>
      <c r="D1017" s="19" t="s">
        <v>1318</v>
      </c>
      <c r="E1017" s="19">
        <v>90</v>
      </c>
      <c r="F1017" s="19" t="s">
        <v>55</v>
      </c>
      <c r="G1017" s="19">
        <v>10</v>
      </c>
      <c r="H1017" s="19">
        <v>4</v>
      </c>
      <c r="I1017" s="19">
        <v>14</v>
      </c>
      <c r="J1017" s="19">
        <v>95</v>
      </c>
      <c r="K1017" s="19">
        <v>102</v>
      </c>
      <c r="L1017" s="19">
        <v>306</v>
      </c>
      <c r="M1017" s="19" t="s">
        <v>74</v>
      </c>
      <c r="N1017" s="19">
        <v>4000</v>
      </c>
      <c r="O1017" s="19">
        <v>8000</v>
      </c>
      <c r="P1017" s="19">
        <v>3250</v>
      </c>
      <c r="Q1017" s="19" t="s">
        <v>57</v>
      </c>
      <c r="R1017" s="19">
        <v>1625</v>
      </c>
      <c r="S1017" s="19">
        <v>20000</v>
      </c>
      <c r="T1017" s="19">
        <v>2.25</v>
      </c>
      <c r="U1017" s="19">
        <v>6</v>
      </c>
      <c r="V1017" s="19">
        <v>0.24</v>
      </c>
      <c r="W1017" s="19">
        <v>65</v>
      </c>
      <c r="X1017" s="93">
        <v>1116</v>
      </c>
      <c r="Y1017">
        <f t="shared" si="46"/>
        <v>400</v>
      </c>
      <c r="Z1017" t="b">
        <f>IF(N1017/G1017&gt;=Auswahlhilfe!$C$8,TRUE,FALSE)</f>
        <v>1</v>
      </c>
      <c r="AA1017" t="b">
        <f>IF(K1017&gt;Auswahlhilfe!$C$7,TRUE,FALSE)</f>
        <v>1</v>
      </c>
      <c r="AB1017" t="b">
        <f>IF(Auswahlhilfe!$C$17=F1017,TRUE,FALSE)</f>
        <v>0</v>
      </c>
      <c r="AC1017" t="b">
        <f>IFERROR(IF(FIND("P2",PGOptionList!D1017)&gt;0,TRUE),FALSE)</f>
        <v>0</v>
      </c>
      <c r="AD1017" t="b">
        <f>IFERROR(IF(FIND("P1",PGOptionList!D1017)&gt;0,TRUE),FALSE)</f>
        <v>1</v>
      </c>
      <c r="AE1017" t="b">
        <f>IFERROR(IF(FIND("P0",PGOptionList!D1017)&gt;0,TRUE),FALSE)</f>
        <v>0</v>
      </c>
      <c r="AF1017" t="b">
        <f>IF(AND(Z1017,AA1017,AB1017,AC1017,IF(C1017=Auswahlhilfe!$L$7,TRUE,FALSE)),D1017,FALSE)</f>
        <v>0</v>
      </c>
      <c r="AG1017" t="b">
        <f>IF(AND(Z1017,AA1017,AB1017,AD1017,IF(C1017=Auswahlhilfe!$L$17,TRUE,FALSE)),D1017,FALSE)</f>
        <v>0</v>
      </c>
      <c r="AH1017" t="b">
        <f>IF(AND(Z1017,AA1017,AB1017,AE1017,IF(C1017=Auswahlhilfe!$L$17,TRUE,FALSE)),D1017,FALSE)</f>
        <v>0</v>
      </c>
      <c r="AI1017" t="s">
        <v>4817</v>
      </c>
      <c r="AJ1017" s="90" t="str">
        <f t="shared" si="47"/>
        <v>mailto:info@oxni.ch?subject=Anfrage TBR-090-010-S1-P1</v>
      </c>
    </row>
    <row r="1018" spans="2:36" x14ac:dyDescent="0.2">
      <c r="B1018" s="78" t="str">
        <f t="shared" si="45"/>
        <v/>
      </c>
      <c r="C1018" s="19" t="s">
        <v>103</v>
      </c>
      <c r="D1018" s="19" t="s">
        <v>1319</v>
      </c>
      <c r="E1018" s="19">
        <v>90</v>
      </c>
      <c r="F1018" s="19" t="s">
        <v>58</v>
      </c>
      <c r="G1018" s="19">
        <v>10</v>
      </c>
      <c r="H1018" s="19">
        <v>4</v>
      </c>
      <c r="I1018" s="19">
        <v>14</v>
      </c>
      <c r="J1018" s="19">
        <v>95</v>
      </c>
      <c r="K1018" s="19">
        <v>102</v>
      </c>
      <c r="L1018" s="19">
        <v>306</v>
      </c>
      <c r="M1018" s="19" t="s">
        <v>74</v>
      </c>
      <c r="N1018" s="19">
        <v>4000</v>
      </c>
      <c r="O1018" s="19">
        <v>8000</v>
      </c>
      <c r="P1018" s="19">
        <v>3250</v>
      </c>
      <c r="Q1018" s="19" t="s">
        <v>57</v>
      </c>
      <c r="R1018" s="19">
        <v>1625</v>
      </c>
      <c r="S1018" s="19">
        <v>20000</v>
      </c>
      <c r="T1018" s="19">
        <v>2.25</v>
      </c>
      <c r="U1018" s="19">
        <v>6</v>
      </c>
      <c r="V1018" s="19">
        <v>0.24</v>
      </c>
      <c r="W1018" s="19">
        <v>65</v>
      </c>
      <c r="X1018" s="93">
        <v>1116</v>
      </c>
      <c r="Y1018">
        <f t="shared" si="46"/>
        <v>400</v>
      </c>
      <c r="Z1018" t="b">
        <f>IF(N1018/G1018&gt;=Auswahlhilfe!$C$8,TRUE,FALSE)</f>
        <v>1</v>
      </c>
      <c r="AA1018" t="b">
        <f>IF(K1018&gt;Auswahlhilfe!$C$7,TRUE,FALSE)</f>
        <v>1</v>
      </c>
      <c r="AB1018" t="b">
        <f>IF(Auswahlhilfe!$C$17=F1018,TRUE,FALSE)</f>
        <v>1</v>
      </c>
      <c r="AC1018" t="b">
        <f>IFERROR(IF(FIND("P2",PGOptionList!D1018)&gt;0,TRUE),FALSE)</f>
        <v>0</v>
      </c>
      <c r="AD1018" t="b">
        <f>IFERROR(IF(FIND("P1",PGOptionList!D1018)&gt;0,TRUE),FALSE)</f>
        <v>1</v>
      </c>
      <c r="AE1018" t="b">
        <f>IFERROR(IF(FIND("P0",PGOptionList!D1018)&gt;0,TRUE),FALSE)</f>
        <v>0</v>
      </c>
      <c r="AF1018" t="b">
        <f>IF(AND(Z1018,AA1018,AB1018,AC1018,IF(C1018=Auswahlhilfe!$L$7,TRUE,FALSE)),D1018,FALSE)</f>
        <v>0</v>
      </c>
      <c r="AG1018" t="b">
        <f>IF(AND(Z1018,AA1018,AB1018,AD1018,IF(C1018=Auswahlhilfe!$L$17,TRUE,FALSE)),D1018,FALSE)</f>
        <v>0</v>
      </c>
      <c r="AH1018" t="b">
        <f>IF(AND(Z1018,AA1018,AB1018,AE1018,IF(C1018=Auswahlhilfe!$L$17,TRUE,FALSE)),D1018,FALSE)</f>
        <v>0</v>
      </c>
      <c r="AI1018" t="s">
        <v>4818</v>
      </c>
      <c r="AJ1018" s="90" t="str">
        <f t="shared" si="47"/>
        <v>https://shop.oxni.ch/de/shop/motoren/planetengetriebe/tbr-090-010-s2-p1</v>
      </c>
    </row>
    <row r="1019" spans="2:36" x14ac:dyDescent="0.2">
      <c r="B1019" s="78" t="str">
        <f t="shared" si="45"/>
        <v/>
      </c>
      <c r="C1019" s="19" t="s">
        <v>103</v>
      </c>
      <c r="D1019" s="19" t="s">
        <v>1320</v>
      </c>
      <c r="E1019" s="19">
        <v>90</v>
      </c>
      <c r="F1019" s="19" t="s">
        <v>55</v>
      </c>
      <c r="G1019" s="19">
        <v>10</v>
      </c>
      <c r="H1019" s="19">
        <v>6</v>
      </c>
      <c r="I1019" s="19">
        <v>14</v>
      </c>
      <c r="J1019" s="19">
        <v>95</v>
      </c>
      <c r="K1019" s="19">
        <v>102</v>
      </c>
      <c r="L1019" s="19">
        <v>306</v>
      </c>
      <c r="M1019" s="19" t="s">
        <v>74</v>
      </c>
      <c r="N1019" s="19">
        <v>4000</v>
      </c>
      <c r="O1019" s="19">
        <v>8000</v>
      </c>
      <c r="P1019" s="19">
        <v>3250</v>
      </c>
      <c r="Q1019" s="19" t="s">
        <v>57</v>
      </c>
      <c r="R1019" s="19">
        <v>1625</v>
      </c>
      <c r="S1019" s="19">
        <v>20000</v>
      </c>
      <c r="T1019" s="19">
        <v>2.25</v>
      </c>
      <c r="U1019" s="19">
        <v>6</v>
      </c>
      <c r="V1019" s="19">
        <v>0.24</v>
      </c>
      <c r="W1019" s="19">
        <v>65</v>
      </c>
      <c r="X1019" s="93">
        <v>1015</v>
      </c>
      <c r="Y1019">
        <f t="shared" si="46"/>
        <v>400</v>
      </c>
      <c r="Z1019" t="b">
        <f>IF(N1019/G1019&gt;=Auswahlhilfe!$C$8,TRUE,FALSE)</f>
        <v>1</v>
      </c>
      <c r="AA1019" t="b">
        <f>IF(K1019&gt;Auswahlhilfe!$C$7,TRUE,FALSE)</f>
        <v>1</v>
      </c>
      <c r="AB1019" t="b">
        <f>IF(Auswahlhilfe!$C$17=F1019,TRUE,FALSE)</f>
        <v>0</v>
      </c>
      <c r="AC1019" t="b">
        <f>IFERROR(IF(FIND("P2",PGOptionList!D1019)&gt;0,TRUE),FALSE)</f>
        <v>1</v>
      </c>
      <c r="AD1019" t="b">
        <f>IFERROR(IF(FIND("P1",PGOptionList!D1019)&gt;0,TRUE),FALSE)</f>
        <v>0</v>
      </c>
      <c r="AE1019" t="b">
        <f>IFERROR(IF(FIND("P0",PGOptionList!D1019)&gt;0,TRUE),FALSE)</f>
        <v>0</v>
      </c>
      <c r="AF1019" t="b">
        <f>IF(AND(Z1019,AA1019,AB1019,AC1019,IF(C1019=Auswahlhilfe!$L$7,TRUE,FALSE)),D1019,FALSE)</f>
        <v>0</v>
      </c>
      <c r="AG1019" t="b">
        <f>IF(AND(Z1019,AA1019,AB1019,AD1019,IF(C1019=Auswahlhilfe!$L$17,TRUE,FALSE)),D1019,FALSE)</f>
        <v>0</v>
      </c>
      <c r="AH1019" t="b">
        <f>IF(AND(Z1019,AA1019,AB1019,AE1019,IF(C1019=Auswahlhilfe!$L$17,TRUE,FALSE)),D1019,FALSE)</f>
        <v>0</v>
      </c>
      <c r="AI1019" t="s">
        <v>4817</v>
      </c>
      <c r="AJ1019" s="90" t="str">
        <f t="shared" si="47"/>
        <v>mailto:info@oxni.ch?subject=Anfrage TBR-090-010-S1-P2</v>
      </c>
    </row>
    <row r="1020" spans="2:36" x14ac:dyDescent="0.2">
      <c r="B1020" s="78" t="str">
        <f t="shared" si="45"/>
        <v/>
      </c>
      <c r="C1020" s="19" t="s">
        <v>103</v>
      </c>
      <c r="D1020" s="19" t="s">
        <v>1321</v>
      </c>
      <c r="E1020" s="19">
        <v>90</v>
      </c>
      <c r="F1020" s="19" t="s">
        <v>58</v>
      </c>
      <c r="G1020" s="19">
        <v>10</v>
      </c>
      <c r="H1020" s="19">
        <v>6</v>
      </c>
      <c r="I1020" s="19">
        <v>14</v>
      </c>
      <c r="J1020" s="19">
        <v>95</v>
      </c>
      <c r="K1020" s="19">
        <v>102</v>
      </c>
      <c r="L1020" s="19">
        <v>306</v>
      </c>
      <c r="M1020" s="19" t="s">
        <v>74</v>
      </c>
      <c r="N1020" s="19">
        <v>4000</v>
      </c>
      <c r="O1020" s="19">
        <v>8000</v>
      </c>
      <c r="P1020" s="19">
        <v>3250</v>
      </c>
      <c r="Q1020" s="19" t="s">
        <v>57</v>
      </c>
      <c r="R1020" s="19">
        <v>1625</v>
      </c>
      <c r="S1020" s="19">
        <v>20000</v>
      </c>
      <c r="T1020" s="19">
        <v>2.25</v>
      </c>
      <c r="U1020" s="19">
        <v>6</v>
      </c>
      <c r="V1020" s="19">
        <v>0.24</v>
      </c>
      <c r="W1020" s="19">
        <v>65</v>
      </c>
      <c r="X1020" s="93">
        <v>1015</v>
      </c>
      <c r="Y1020">
        <f t="shared" si="46"/>
        <v>400</v>
      </c>
      <c r="Z1020" t="b">
        <f>IF(N1020/G1020&gt;=Auswahlhilfe!$C$8,TRUE,FALSE)</f>
        <v>1</v>
      </c>
      <c r="AA1020" t="b">
        <f>IF(K1020&gt;Auswahlhilfe!$C$7,TRUE,FALSE)</f>
        <v>1</v>
      </c>
      <c r="AB1020" t="b">
        <f>IF(Auswahlhilfe!$C$17=F1020,TRUE,FALSE)</f>
        <v>1</v>
      </c>
      <c r="AC1020" t="b">
        <f>IFERROR(IF(FIND("P2",PGOptionList!D1020)&gt;0,TRUE),FALSE)</f>
        <v>1</v>
      </c>
      <c r="AD1020" t="b">
        <f>IFERROR(IF(FIND("P1",PGOptionList!D1020)&gt;0,TRUE),FALSE)</f>
        <v>0</v>
      </c>
      <c r="AE1020" t="b">
        <f>IFERROR(IF(FIND("P0",PGOptionList!D1020)&gt;0,TRUE),FALSE)</f>
        <v>0</v>
      </c>
      <c r="AF1020" t="b">
        <f>IF(AND(Z1020,AA1020,AB1020,AC1020,IF(C1020=Auswahlhilfe!$L$7,TRUE,FALSE)),D1020,FALSE)</f>
        <v>0</v>
      </c>
      <c r="AG1020" t="b">
        <f>IF(AND(Z1020,AA1020,AB1020,AD1020,IF(C1020=Auswahlhilfe!$L$17,TRUE,FALSE)),D1020,FALSE)</f>
        <v>0</v>
      </c>
      <c r="AH1020" t="b">
        <f>IF(AND(Z1020,AA1020,AB1020,AE1020,IF(C1020=Auswahlhilfe!$L$17,TRUE,FALSE)),D1020,FALSE)</f>
        <v>0</v>
      </c>
      <c r="AI1020" t="s">
        <v>4818</v>
      </c>
      <c r="AJ1020" s="90" t="str">
        <f t="shared" si="47"/>
        <v>https://shop.oxni.ch/de/shop/motoren/planetengetriebe/tbr-090-010-s2-p2</v>
      </c>
    </row>
    <row r="1021" spans="2:36" x14ac:dyDescent="0.2">
      <c r="B1021" s="78" t="str">
        <f t="shared" si="45"/>
        <v/>
      </c>
      <c r="C1021" s="19" t="s">
        <v>103</v>
      </c>
      <c r="D1021" s="19" t="s">
        <v>1322</v>
      </c>
      <c r="E1021" s="19">
        <v>90</v>
      </c>
      <c r="F1021" s="19" t="s">
        <v>55</v>
      </c>
      <c r="G1021" s="19">
        <v>8</v>
      </c>
      <c r="H1021" s="19">
        <v>2</v>
      </c>
      <c r="I1021" s="19">
        <v>14</v>
      </c>
      <c r="J1021" s="19">
        <v>95</v>
      </c>
      <c r="K1021" s="19">
        <v>123</v>
      </c>
      <c r="L1021" s="19">
        <v>369</v>
      </c>
      <c r="M1021" s="19" t="s">
        <v>73</v>
      </c>
      <c r="N1021" s="19">
        <v>4000</v>
      </c>
      <c r="O1021" s="19">
        <v>8000</v>
      </c>
      <c r="P1021" s="19">
        <v>3250</v>
      </c>
      <c r="Q1021" s="19" t="s">
        <v>57</v>
      </c>
      <c r="R1021" s="19">
        <v>1625</v>
      </c>
      <c r="S1021" s="19">
        <v>20000</v>
      </c>
      <c r="T1021" s="19">
        <v>2.25</v>
      </c>
      <c r="U1021" s="19">
        <v>6</v>
      </c>
      <c r="V1021" s="19">
        <v>0.24</v>
      </c>
      <c r="W1021" s="19">
        <v>65</v>
      </c>
      <c r="X1021" s="93"/>
      <c r="Y1021">
        <f t="shared" si="46"/>
        <v>500</v>
      </c>
      <c r="Z1021" t="b">
        <f>IF(N1021/G1021&gt;=Auswahlhilfe!$C$8,TRUE,FALSE)</f>
        <v>1</v>
      </c>
      <c r="AA1021" t="b">
        <f>IF(K1021&gt;Auswahlhilfe!$C$7,TRUE,FALSE)</f>
        <v>1</v>
      </c>
      <c r="AB1021" t="b">
        <f>IF(Auswahlhilfe!$C$17=F1021,TRUE,FALSE)</f>
        <v>0</v>
      </c>
      <c r="AC1021" t="b">
        <f>IFERROR(IF(FIND("P2",PGOptionList!D1021)&gt;0,TRUE),FALSE)</f>
        <v>0</v>
      </c>
      <c r="AD1021" t="b">
        <f>IFERROR(IF(FIND("P1",PGOptionList!D1021)&gt;0,TRUE),FALSE)</f>
        <v>0</v>
      </c>
      <c r="AE1021" t="b">
        <f>IFERROR(IF(FIND("P0",PGOptionList!D1021)&gt;0,TRUE),FALSE)</f>
        <v>1</v>
      </c>
      <c r="AF1021" t="b">
        <f>IF(AND(Z1021,AA1021,AB1021,AC1021,IF(C1021=Auswahlhilfe!$L$7,TRUE,FALSE)),D1021,FALSE)</f>
        <v>0</v>
      </c>
      <c r="AG1021" t="b">
        <f>IF(AND(Z1021,AA1021,AB1021,AD1021,IF(C1021=Auswahlhilfe!$L$17,TRUE,FALSE)),D1021,FALSE)</f>
        <v>0</v>
      </c>
      <c r="AH1021" t="b">
        <f>IF(AND(Z1021,AA1021,AB1021,AE1021,IF(C1021=Auswahlhilfe!$L$17,TRUE,FALSE)),D1021,FALSE)</f>
        <v>0</v>
      </c>
      <c r="AI1021" t="s">
        <v>4817</v>
      </c>
      <c r="AJ1021" s="90" t="str">
        <f t="shared" si="47"/>
        <v>mailto:info@oxni.ch?subject=Anfrage TBR-090-008-S1-P0</v>
      </c>
    </row>
    <row r="1022" spans="2:36" x14ac:dyDescent="0.2">
      <c r="B1022" s="78" t="str">
        <f t="shared" si="45"/>
        <v/>
      </c>
      <c r="C1022" s="19" t="s">
        <v>103</v>
      </c>
      <c r="D1022" s="19" t="s">
        <v>1323</v>
      </c>
      <c r="E1022" s="19">
        <v>90</v>
      </c>
      <c r="F1022" s="19" t="s">
        <v>58</v>
      </c>
      <c r="G1022" s="19">
        <v>8</v>
      </c>
      <c r="H1022" s="19">
        <v>2</v>
      </c>
      <c r="I1022" s="19">
        <v>14</v>
      </c>
      <c r="J1022" s="19">
        <v>95</v>
      </c>
      <c r="K1022" s="19">
        <v>123</v>
      </c>
      <c r="L1022" s="19">
        <v>369</v>
      </c>
      <c r="M1022" s="19" t="s">
        <v>73</v>
      </c>
      <c r="N1022" s="19">
        <v>4000</v>
      </c>
      <c r="O1022" s="19">
        <v>8000</v>
      </c>
      <c r="P1022" s="19">
        <v>3250</v>
      </c>
      <c r="Q1022" s="19" t="s">
        <v>57</v>
      </c>
      <c r="R1022" s="19">
        <v>1625</v>
      </c>
      <c r="S1022" s="19">
        <v>20000</v>
      </c>
      <c r="T1022" s="19">
        <v>2.25</v>
      </c>
      <c r="U1022" s="19">
        <v>6</v>
      </c>
      <c r="V1022" s="19">
        <v>0.24</v>
      </c>
      <c r="W1022" s="19">
        <v>65</v>
      </c>
      <c r="X1022" s="93"/>
      <c r="Y1022">
        <f t="shared" si="46"/>
        <v>500</v>
      </c>
      <c r="Z1022" t="b">
        <f>IF(N1022/G1022&gt;=Auswahlhilfe!$C$8,TRUE,FALSE)</f>
        <v>1</v>
      </c>
      <c r="AA1022" t="b">
        <f>IF(K1022&gt;Auswahlhilfe!$C$7,TRUE,FALSE)</f>
        <v>1</v>
      </c>
      <c r="AB1022" t="b">
        <f>IF(Auswahlhilfe!$C$17=F1022,TRUE,FALSE)</f>
        <v>1</v>
      </c>
      <c r="AC1022" t="b">
        <f>IFERROR(IF(FIND("P2",PGOptionList!D1022)&gt;0,TRUE),FALSE)</f>
        <v>0</v>
      </c>
      <c r="AD1022" t="b">
        <f>IFERROR(IF(FIND("P1",PGOptionList!D1022)&gt;0,TRUE),FALSE)</f>
        <v>0</v>
      </c>
      <c r="AE1022" t="b">
        <f>IFERROR(IF(FIND("P0",PGOptionList!D1022)&gt;0,TRUE),FALSE)</f>
        <v>1</v>
      </c>
      <c r="AF1022" t="b">
        <f>IF(AND(Z1022,AA1022,AB1022,AC1022,IF(C1022=Auswahlhilfe!$L$7,TRUE,FALSE)),D1022,FALSE)</f>
        <v>0</v>
      </c>
      <c r="AG1022" t="b">
        <f>IF(AND(Z1022,AA1022,AB1022,AD1022,IF(C1022=Auswahlhilfe!$L$17,TRUE,FALSE)),D1022,FALSE)</f>
        <v>0</v>
      </c>
      <c r="AH1022" t="b">
        <f>IF(AND(Z1022,AA1022,AB1022,AE1022,IF(C1022=Auswahlhilfe!$L$17,TRUE,FALSE)),D1022,FALSE)</f>
        <v>0</v>
      </c>
      <c r="AI1022" t="s">
        <v>4817</v>
      </c>
      <c r="AJ1022" s="90" t="str">
        <f t="shared" si="47"/>
        <v>mailto:info@oxni.ch?subject=Anfrage TBR-090-008-S2-P0</v>
      </c>
    </row>
    <row r="1023" spans="2:36" x14ac:dyDescent="0.2">
      <c r="B1023" s="78" t="str">
        <f t="shared" si="45"/>
        <v/>
      </c>
      <c r="C1023" s="19" t="s">
        <v>103</v>
      </c>
      <c r="D1023" s="19" t="s">
        <v>1324</v>
      </c>
      <c r="E1023" s="19">
        <v>90</v>
      </c>
      <c r="F1023" s="19" t="s">
        <v>55</v>
      </c>
      <c r="G1023" s="19">
        <v>8</v>
      </c>
      <c r="H1023" s="19">
        <v>4</v>
      </c>
      <c r="I1023" s="19">
        <v>14</v>
      </c>
      <c r="J1023" s="19">
        <v>95</v>
      </c>
      <c r="K1023" s="19">
        <v>123</v>
      </c>
      <c r="L1023" s="19">
        <v>369</v>
      </c>
      <c r="M1023" s="19" t="s">
        <v>73</v>
      </c>
      <c r="N1023" s="19">
        <v>4000</v>
      </c>
      <c r="O1023" s="19">
        <v>8000</v>
      </c>
      <c r="P1023" s="19">
        <v>3250</v>
      </c>
      <c r="Q1023" s="19" t="s">
        <v>57</v>
      </c>
      <c r="R1023" s="19">
        <v>1625</v>
      </c>
      <c r="S1023" s="19">
        <v>20000</v>
      </c>
      <c r="T1023" s="19">
        <v>2.25</v>
      </c>
      <c r="U1023" s="19">
        <v>6</v>
      </c>
      <c r="V1023" s="19">
        <v>0.24</v>
      </c>
      <c r="W1023" s="19">
        <v>65</v>
      </c>
      <c r="X1023" s="93">
        <v>1116</v>
      </c>
      <c r="Y1023">
        <f t="shared" si="46"/>
        <v>500</v>
      </c>
      <c r="Z1023" t="b">
        <f>IF(N1023/G1023&gt;=Auswahlhilfe!$C$8,TRUE,FALSE)</f>
        <v>1</v>
      </c>
      <c r="AA1023" t="b">
        <f>IF(K1023&gt;Auswahlhilfe!$C$7,TRUE,FALSE)</f>
        <v>1</v>
      </c>
      <c r="AB1023" t="b">
        <f>IF(Auswahlhilfe!$C$17=F1023,TRUE,FALSE)</f>
        <v>0</v>
      </c>
      <c r="AC1023" t="b">
        <f>IFERROR(IF(FIND("P2",PGOptionList!D1023)&gt;0,TRUE),FALSE)</f>
        <v>0</v>
      </c>
      <c r="AD1023" t="b">
        <f>IFERROR(IF(FIND("P1",PGOptionList!D1023)&gt;0,TRUE),FALSE)</f>
        <v>1</v>
      </c>
      <c r="AE1023" t="b">
        <f>IFERROR(IF(FIND("P0",PGOptionList!D1023)&gt;0,TRUE),FALSE)</f>
        <v>0</v>
      </c>
      <c r="AF1023" t="b">
        <f>IF(AND(Z1023,AA1023,AB1023,AC1023,IF(C1023=Auswahlhilfe!$L$7,TRUE,FALSE)),D1023,FALSE)</f>
        <v>0</v>
      </c>
      <c r="AG1023" t="b">
        <f>IF(AND(Z1023,AA1023,AB1023,AD1023,IF(C1023=Auswahlhilfe!$L$17,TRUE,FALSE)),D1023,FALSE)</f>
        <v>0</v>
      </c>
      <c r="AH1023" t="b">
        <f>IF(AND(Z1023,AA1023,AB1023,AE1023,IF(C1023=Auswahlhilfe!$L$17,TRUE,FALSE)),D1023,FALSE)</f>
        <v>0</v>
      </c>
      <c r="AI1023" t="s">
        <v>4817</v>
      </c>
      <c r="AJ1023" s="90" t="str">
        <f t="shared" si="47"/>
        <v>mailto:info@oxni.ch?subject=Anfrage TBR-090-008-S1-P1</v>
      </c>
    </row>
    <row r="1024" spans="2:36" x14ac:dyDescent="0.2">
      <c r="B1024" s="78" t="str">
        <f t="shared" si="45"/>
        <v/>
      </c>
      <c r="C1024" s="19" t="s">
        <v>103</v>
      </c>
      <c r="D1024" s="19" t="s">
        <v>1325</v>
      </c>
      <c r="E1024" s="19">
        <v>90</v>
      </c>
      <c r="F1024" s="19" t="s">
        <v>58</v>
      </c>
      <c r="G1024" s="19">
        <v>8</v>
      </c>
      <c r="H1024" s="19">
        <v>4</v>
      </c>
      <c r="I1024" s="19">
        <v>14</v>
      </c>
      <c r="J1024" s="19">
        <v>95</v>
      </c>
      <c r="K1024" s="19">
        <v>123</v>
      </c>
      <c r="L1024" s="19">
        <v>369</v>
      </c>
      <c r="M1024" s="19" t="s">
        <v>73</v>
      </c>
      <c r="N1024" s="19">
        <v>4000</v>
      </c>
      <c r="O1024" s="19">
        <v>8000</v>
      </c>
      <c r="P1024" s="19">
        <v>3250</v>
      </c>
      <c r="Q1024" s="19" t="s">
        <v>57</v>
      </c>
      <c r="R1024" s="19">
        <v>1625</v>
      </c>
      <c r="S1024" s="19">
        <v>20000</v>
      </c>
      <c r="T1024" s="19">
        <v>2.25</v>
      </c>
      <c r="U1024" s="19">
        <v>6</v>
      </c>
      <c r="V1024" s="19">
        <v>0.24</v>
      </c>
      <c r="W1024" s="19">
        <v>65</v>
      </c>
      <c r="X1024" s="93">
        <v>1116</v>
      </c>
      <c r="Y1024">
        <f t="shared" si="46"/>
        <v>500</v>
      </c>
      <c r="Z1024" t="b">
        <f>IF(N1024/G1024&gt;=Auswahlhilfe!$C$8,TRUE,FALSE)</f>
        <v>1</v>
      </c>
      <c r="AA1024" t="b">
        <f>IF(K1024&gt;Auswahlhilfe!$C$7,TRUE,FALSE)</f>
        <v>1</v>
      </c>
      <c r="AB1024" t="b">
        <f>IF(Auswahlhilfe!$C$17=F1024,TRUE,FALSE)</f>
        <v>1</v>
      </c>
      <c r="AC1024" t="b">
        <f>IFERROR(IF(FIND("P2",PGOptionList!D1024)&gt;0,TRUE),FALSE)</f>
        <v>0</v>
      </c>
      <c r="AD1024" t="b">
        <f>IFERROR(IF(FIND("P1",PGOptionList!D1024)&gt;0,TRUE),FALSE)</f>
        <v>1</v>
      </c>
      <c r="AE1024" t="b">
        <f>IFERROR(IF(FIND("P0",PGOptionList!D1024)&gt;0,TRUE),FALSE)</f>
        <v>0</v>
      </c>
      <c r="AF1024" t="b">
        <f>IF(AND(Z1024,AA1024,AB1024,AC1024,IF(C1024=Auswahlhilfe!$L$7,TRUE,FALSE)),D1024,FALSE)</f>
        <v>0</v>
      </c>
      <c r="AG1024" t="b">
        <f>IF(AND(Z1024,AA1024,AB1024,AD1024,IF(C1024=Auswahlhilfe!$L$17,TRUE,FALSE)),D1024,FALSE)</f>
        <v>0</v>
      </c>
      <c r="AH1024" t="b">
        <f>IF(AND(Z1024,AA1024,AB1024,AE1024,IF(C1024=Auswahlhilfe!$L$17,TRUE,FALSE)),D1024,FALSE)</f>
        <v>0</v>
      </c>
      <c r="AI1024" t="s">
        <v>4818</v>
      </c>
      <c r="AJ1024" s="90" t="str">
        <f t="shared" si="47"/>
        <v>https://shop.oxni.ch/de/shop/motoren/planetengetriebe/tbr-090-008-s2-p1</v>
      </c>
    </row>
    <row r="1025" spans="2:36" x14ac:dyDescent="0.2">
      <c r="B1025" s="78" t="str">
        <f t="shared" si="45"/>
        <v/>
      </c>
      <c r="C1025" s="19" t="s">
        <v>103</v>
      </c>
      <c r="D1025" s="19" t="s">
        <v>1326</v>
      </c>
      <c r="E1025" s="19">
        <v>90</v>
      </c>
      <c r="F1025" s="19" t="s">
        <v>55</v>
      </c>
      <c r="G1025" s="19">
        <v>8</v>
      </c>
      <c r="H1025" s="19">
        <v>6</v>
      </c>
      <c r="I1025" s="19">
        <v>14</v>
      </c>
      <c r="J1025" s="19">
        <v>95</v>
      </c>
      <c r="K1025" s="19">
        <v>123</v>
      </c>
      <c r="L1025" s="19">
        <v>369</v>
      </c>
      <c r="M1025" s="19" t="s">
        <v>73</v>
      </c>
      <c r="N1025" s="19">
        <v>4000</v>
      </c>
      <c r="O1025" s="19">
        <v>8000</v>
      </c>
      <c r="P1025" s="19">
        <v>3250</v>
      </c>
      <c r="Q1025" s="19" t="s">
        <v>57</v>
      </c>
      <c r="R1025" s="19">
        <v>1625</v>
      </c>
      <c r="S1025" s="19">
        <v>20000</v>
      </c>
      <c r="T1025" s="19">
        <v>2.25</v>
      </c>
      <c r="U1025" s="19">
        <v>6</v>
      </c>
      <c r="V1025" s="19">
        <v>0.24</v>
      </c>
      <c r="W1025" s="19">
        <v>65</v>
      </c>
      <c r="X1025" s="93">
        <v>1015</v>
      </c>
      <c r="Y1025">
        <f t="shared" si="46"/>
        <v>500</v>
      </c>
      <c r="Z1025" t="b">
        <f>IF(N1025/G1025&gt;=Auswahlhilfe!$C$8,TRUE,FALSE)</f>
        <v>1</v>
      </c>
      <c r="AA1025" t="b">
        <f>IF(K1025&gt;Auswahlhilfe!$C$7,TRUE,FALSE)</f>
        <v>1</v>
      </c>
      <c r="AB1025" t="b">
        <f>IF(Auswahlhilfe!$C$17=F1025,TRUE,FALSE)</f>
        <v>0</v>
      </c>
      <c r="AC1025" t="b">
        <f>IFERROR(IF(FIND("P2",PGOptionList!D1025)&gt;0,TRUE),FALSE)</f>
        <v>1</v>
      </c>
      <c r="AD1025" t="b">
        <f>IFERROR(IF(FIND("P1",PGOptionList!D1025)&gt;0,TRUE),FALSE)</f>
        <v>0</v>
      </c>
      <c r="AE1025" t="b">
        <f>IFERROR(IF(FIND("P0",PGOptionList!D1025)&gt;0,TRUE),FALSE)</f>
        <v>0</v>
      </c>
      <c r="AF1025" t="b">
        <f>IF(AND(Z1025,AA1025,AB1025,AC1025,IF(C1025=Auswahlhilfe!$L$7,TRUE,FALSE)),D1025,FALSE)</f>
        <v>0</v>
      </c>
      <c r="AG1025" t="b">
        <f>IF(AND(Z1025,AA1025,AB1025,AD1025,IF(C1025=Auswahlhilfe!$L$17,TRUE,FALSE)),D1025,FALSE)</f>
        <v>0</v>
      </c>
      <c r="AH1025" t="b">
        <f>IF(AND(Z1025,AA1025,AB1025,AE1025,IF(C1025=Auswahlhilfe!$L$17,TRUE,FALSE)),D1025,FALSE)</f>
        <v>0</v>
      </c>
      <c r="AI1025" t="s">
        <v>4817</v>
      </c>
      <c r="AJ1025" s="90" t="str">
        <f t="shared" si="47"/>
        <v>mailto:info@oxni.ch?subject=Anfrage TBR-090-008-S1-P2</v>
      </c>
    </row>
    <row r="1026" spans="2:36" x14ac:dyDescent="0.2">
      <c r="B1026" s="78" t="str">
        <f t="shared" si="45"/>
        <v/>
      </c>
      <c r="C1026" s="19" t="s">
        <v>103</v>
      </c>
      <c r="D1026" s="19" t="s">
        <v>1327</v>
      </c>
      <c r="E1026" s="19">
        <v>90</v>
      </c>
      <c r="F1026" s="19" t="s">
        <v>58</v>
      </c>
      <c r="G1026" s="19">
        <v>8</v>
      </c>
      <c r="H1026" s="19">
        <v>6</v>
      </c>
      <c r="I1026" s="19">
        <v>14</v>
      </c>
      <c r="J1026" s="19">
        <v>95</v>
      </c>
      <c r="K1026" s="19">
        <v>123</v>
      </c>
      <c r="L1026" s="19">
        <v>369</v>
      </c>
      <c r="M1026" s="19" t="s">
        <v>73</v>
      </c>
      <c r="N1026" s="19">
        <v>4000</v>
      </c>
      <c r="O1026" s="19">
        <v>8000</v>
      </c>
      <c r="P1026" s="19">
        <v>3250</v>
      </c>
      <c r="Q1026" s="19" t="s">
        <v>57</v>
      </c>
      <c r="R1026" s="19">
        <v>1625</v>
      </c>
      <c r="S1026" s="19">
        <v>20000</v>
      </c>
      <c r="T1026" s="19">
        <v>2.25</v>
      </c>
      <c r="U1026" s="19">
        <v>6</v>
      </c>
      <c r="V1026" s="19">
        <v>0.24</v>
      </c>
      <c r="W1026" s="19">
        <v>65</v>
      </c>
      <c r="X1026" s="93">
        <v>1015</v>
      </c>
      <c r="Y1026">
        <f t="shared" si="46"/>
        <v>500</v>
      </c>
      <c r="Z1026" t="b">
        <f>IF(N1026/G1026&gt;=Auswahlhilfe!$C$8,TRUE,FALSE)</f>
        <v>1</v>
      </c>
      <c r="AA1026" t="b">
        <f>IF(K1026&gt;Auswahlhilfe!$C$7,TRUE,FALSE)</f>
        <v>1</v>
      </c>
      <c r="AB1026" t="b">
        <f>IF(Auswahlhilfe!$C$17=F1026,TRUE,FALSE)</f>
        <v>1</v>
      </c>
      <c r="AC1026" t="b">
        <f>IFERROR(IF(FIND("P2",PGOptionList!D1026)&gt;0,TRUE),FALSE)</f>
        <v>1</v>
      </c>
      <c r="AD1026" t="b">
        <f>IFERROR(IF(FIND("P1",PGOptionList!D1026)&gt;0,TRUE),FALSE)</f>
        <v>0</v>
      </c>
      <c r="AE1026" t="b">
        <f>IFERROR(IF(FIND("P0",PGOptionList!D1026)&gt;0,TRUE),FALSE)</f>
        <v>0</v>
      </c>
      <c r="AF1026" t="b">
        <f>IF(AND(Z1026,AA1026,AB1026,AC1026,IF(C1026=Auswahlhilfe!$L$7,TRUE,FALSE)),D1026,FALSE)</f>
        <v>0</v>
      </c>
      <c r="AG1026" t="b">
        <f>IF(AND(Z1026,AA1026,AB1026,AD1026,IF(C1026=Auswahlhilfe!$L$17,TRUE,FALSE)),D1026,FALSE)</f>
        <v>0</v>
      </c>
      <c r="AH1026" t="b">
        <f>IF(AND(Z1026,AA1026,AB1026,AE1026,IF(C1026=Auswahlhilfe!$L$17,TRUE,FALSE)),D1026,FALSE)</f>
        <v>0</v>
      </c>
      <c r="AI1026" t="s">
        <v>4818</v>
      </c>
      <c r="AJ1026" s="90" t="str">
        <f t="shared" si="47"/>
        <v>https://shop.oxni.ch/de/shop/motoren/planetengetriebe/tbr-090-008-s2-p2</v>
      </c>
    </row>
    <row r="1027" spans="2:36" x14ac:dyDescent="0.2">
      <c r="B1027" s="78" t="str">
        <f t="shared" si="45"/>
        <v/>
      </c>
      <c r="C1027" s="19" t="s">
        <v>103</v>
      </c>
      <c r="D1027" s="19" t="s">
        <v>1328</v>
      </c>
      <c r="E1027" s="19">
        <v>90</v>
      </c>
      <c r="F1027" s="19" t="s">
        <v>55</v>
      </c>
      <c r="G1027" s="19">
        <v>7</v>
      </c>
      <c r="H1027" s="19">
        <v>2</v>
      </c>
      <c r="I1027" s="19">
        <v>14</v>
      </c>
      <c r="J1027" s="19">
        <v>95</v>
      </c>
      <c r="K1027" s="19">
        <v>140</v>
      </c>
      <c r="L1027" s="19">
        <v>420</v>
      </c>
      <c r="M1027" s="19" t="s">
        <v>70</v>
      </c>
      <c r="N1027" s="19">
        <v>4000</v>
      </c>
      <c r="O1027" s="19">
        <v>8000</v>
      </c>
      <c r="P1027" s="19">
        <v>3250</v>
      </c>
      <c r="Q1027" s="19" t="s">
        <v>57</v>
      </c>
      <c r="R1027" s="19">
        <v>1625</v>
      </c>
      <c r="S1027" s="19">
        <v>20000</v>
      </c>
      <c r="T1027" s="19">
        <v>2.25</v>
      </c>
      <c r="U1027" s="19">
        <v>6</v>
      </c>
      <c r="V1027" s="19">
        <v>0.24</v>
      </c>
      <c r="W1027" s="19">
        <v>65</v>
      </c>
      <c r="X1027" s="93"/>
      <c r="Y1027">
        <f t="shared" si="46"/>
        <v>571.42857142857144</v>
      </c>
      <c r="Z1027" t="b">
        <f>IF(N1027/G1027&gt;=Auswahlhilfe!$C$8,TRUE,FALSE)</f>
        <v>1</v>
      </c>
      <c r="AA1027" t="b">
        <f>IF(K1027&gt;Auswahlhilfe!$C$7,TRUE,FALSE)</f>
        <v>1</v>
      </c>
      <c r="AB1027" t="b">
        <f>IF(Auswahlhilfe!$C$17=F1027,TRUE,FALSE)</f>
        <v>0</v>
      </c>
      <c r="AC1027" t="b">
        <f>IFERROR(IF(FIND("P2",PGOptionList!D1027)&gt;0,TRUE),FALSE)</f>
        <v>0</v>
      </c>
      <c r="AD1027" t="b">
        <f>IFERROR(IF(FIND("P1",PGOptionList!D1027)&gt;0,TRUE),FALSE)</f>
        <v>0</v>
      </c>
      <c r="AE1027" t="b">
        <f>IFERROR(IF(FIND("P0",PGOptionList!D1027)&gt;0,TRUE),FALSE)</f>
        <v>1</v>
      </c>
      <c r="AF1027" t="b">
        <f>IF(AND(Z1027,AA1027,AB1027,AC1027,IF(C1027=Auswahlhilfe!$L$7,TRUE,FALSE)),D1027,FALSE)</f>
        <v>0</v>
      </c>
      <c r="AG1027" t="b">
        <f>IF(AND(Z1027,AA1027,AB1027,AD1027,IF(C1027=Auswahlhilfe!$L$17,TRUE,FALSE)),D1027,FALSE)</f>
        <v>0</v>
      </c>
      <c r="AH1027" t="b">
        <f>IF(AND(Z1027,AA1027,AB1027,AE1027,IF(C1027=Auswahlhilfe!$L$17,TRUE,FALSE)),D1027,FALSE)</f>
        <v>0</v>
      </c>
      <c r="AI1027" t="s">
        <v>4817</v>
      </c>
      <c r="AJ1027" s="90" t="str">
        <f t="shared" si="47"/>
        <v>mailto:info@oxni.ch?subject=Anfrage TBR-090-007-S1-P0</v>
      </c>
    </row>
    <row r="1028" spans="2:36" x14ac:dyDescent="0.2">
      <c r="B1028" s="78" t="str">
        <f t="shared" si="45"/>
        <v/>
      </c>
      <c r="C1028" s="19" t="s">
        <v>103</v>
      </c>
      <c r="D1028" s="19" t="s">
        <v>1329</v>
      </c>
      <c r="E1028" s="19">
        <v>90</v>
      </c>
      <c r="F1028" s="19" t="s">
        <v>58</v>
      </c>
      <c r="G1028" s="19">
        <v>7</v>
      </c>
      <c r="H1028" s="19">
        <v>2</v>
      </c>
      <c r="I1028" s="19">
        <v>14</v>
      </c>
      <c r="J1028" s="19">
        <v>95</v>
      </c>
      <c r="K1028" s="19">
        <v>140</v>
      </c>
      <c r="L1028" s="19">
        <v>420</v>
      </c>
      <c r="M1028" s="19" t="s">
        <v>70</v>
      </c>
      <c r="N1028" s="19">
        <v>4000</v>
      </c>
      <c r="O1028" s="19">
        <v>8000</v>
      </c>
      <c r="P1028" s="19">
        <v>3250</v>
      </c>
      <c r="Q1028" s="19" t="s">
        <v>57</v>
      </c>
      <c r="R1028" s="19">
        <v>1625</v>
      </c>
      <c r="S1028" s="19">
        <v>20000</v>
      </c>
      <c r="T1028" s="19">
        <v>2.25</v>
      </c>
      <c r="U1028" s="19">
        <v>6</v>
      </c>
      <c r="V1028" s="19">
        <v>0.24</v>
      </c>
      <c r="W1028" s="19">
        <v>65</v>
      </c>
      <c r="X1028" s="93"/>
      <c r="Y1028">
        <f t="shared" si="46"/>
        <v>571.42857142857144</v>
      </c>
      <c r="Z1028" t="b">
        <f>IF(N1028/G1028&gt;=Auswahlhilfe!$C$8,TRUE,FALSE)</f>
        <v>1</v>
      </c>
      <c r="AA1028" t="b">
        <f>IF(K1028&gt;Auswahlhilfe!$C$7,TRUE,FALSE)</f>
        <v>1</v>
      </c>
      <c r="AB1028" t="b">
        <f>IF(Auswahlhilfe!$C$17=F1028,TRUE,FALSE)</f>
        <v>1</v>
      </c>
      <c r="AC1028" t="b">
        <f>IFERROR(IF(FIND("P2",PGOptionList!D1028)&gt;0,TRUE),FALSE)</f>
        <v>0</v>
      </c>
      <c r="AD1028" t="b">
        <f>IFERROR(IF(FIND("P1",PGOptionList!D1028)&gt;0,TRUE),FALSE)</f>
        <v>0</v>
      </c>
      <c r="AE1028" t="b">
        <f>IFERROR(IF(FIND("P0",PGOptionList!D1028)&gt;0,TRUE),FALSE)</f>
        <v>1</v>
      </c>
      <c r="AF1028" t="b">
        <f>IF(AND(Z1028,AA1028,AB1028,AC1028,IF(C1028=Auswahlhilfe!$L$7,TRUE,FALSE)),D1028,FALSE)</f>
        <v>0</v>
      </c>
      <c r="AG1028" t="b">
        <f>IF(AND(Z1028,AA1028,AB1028,AD1028,IF(C1028=Auswahlhilfe!$L$17,TRUE,FALSE)),D1028,FALSE)</f>
        <v>0</v>
      </c>
      <c r="AH1028" t="b">
        <f>IF(AND(Z1028,AA1028,AB1028,AE1028,IF(C1028=Auswahlhilfe!$L$17,TRUE,FALSE)),D1028,FALSE)</f>
        <v>0</v>
      </c>
      <c r="AI1028" t="s">
        <v>4817</v>
      </c>
      <c r="AJ1028" s="90" t="str">
        <f t="shared" si="47"/>
        <v>mailto:info@oxni.ch?subject=Anfrage TBR-090-007-S2-P0</v>
      </c>
    </row>
    <row r="1029" spans="2:36" x14ac:dyDescent="0.2">
      <c r="B1029" s="78" t="str">
        <f t="shared" si="45"/>
        <v/>
      </c>
      <c r="C1029" s="19" t="s">
        <v>103</v>
      </c>
      <c r="D1029" s="19" t="s">
        <v>1330</v>
      </c>
      <c r="E1029" s="19">
        <v>90</v>
      </c>
      <c r="F1029" s="19" t="s">
        <v>55</v>
      </c>
      <c r="G1029" s="19">
        <v>7</v>
      </c>
      <c r="H1029" s="19">
        <v>4</v>
      </c>
      <c r="I1029" s="19">
        <v>14</v>
      </c>
      <c r="J1029" s="19">
        <v>95</v>
      </c>
      <c r="K1029" s="19">
        <v>140</v>
      </c>
      <c r="L1029" s="19">
        <v>420</v>
      </c>
      <c r="M1029" s="19" t="s">
        <v>70</v>
      </c>
      <c r="N1029" s="19">
        <v>4000</v>
      </c>
      <c r="O1029" s="19">
        <v>8000</v>
      </c>
      <c r="P1029" s="19">
        <v>3250</v>
      </c>
      <c r="Q1029" s="19" t="s">
        <v>57</v>
      </c>
      <c r="R1029" s="19">
        <v>1625</v>
      </c>
      <c r="S1029" s="19">
        <v>20000</v>
      </c>
      <c r="T1029" s="19">
        <v>2.25</v>
      </c>
      <c r="U1029" s="19">
        <v>6</v>
      </c>
      <c r="V1029" s="19">
        <v>0.24</v>
      </c>
      <c r="W1029" s="19">
        <v>65</v>
      </c>
      <c r="X1029" s="93">
        <v>1116</v>
      </c>
      <c r="Y1029">
        <f t="shared" si="46"/>
        <v>571.42857142857144</v>
      </c>
      <c r="Z1029" t="b">
        <f>IF(N1029/G1029&gt;=Auswahlhilfe!$C$8,TRUE,FALSE)</f>
        <v>1</v>
      </c>
      <c r="AA1029" t="b">
        <f>IF(K1029&gt;Auswahlhilfe!$C$7,TRUE,FALSE)</f>
        <v>1</v>
      </c>
      <c r="AB1029" t="b">
        <f>IF(Auswahlhilfe!$C$17=F1029,TRUE,FALSE)</f>
        <v>0</v>
      </c>
      <c r="AC1029" t="b">
        <f>IFERROR(IF(FIND("P2",PGOptionList!D1029)&gt;0,TRUE),FALSE)</f>
        <v>0</v>
      </c>
      <c r="AD1029" t="b">
        <f>IFERROR(IF(FIND("P1",PGOptionList!D1029)&gt;0,TRUE),FALSE)</f>
        <v>1</v>
      </c>
      <c r="AE1029" t="b">
        <f>IFERROR(IF(FIND("P0",PGOptionList!D1029)&gt;0,TRUE),FALSE)</f>
        <v>0</v>
      </c>
      <c r="AF1029" t="b">
        <f>IF(AND(Z1029,AA1029,AB1029,AC1029,IF(C1029=Auswahlhilfe!$L$7,TRUE,FALSE)),D1029,FALSE)</f>
        <v>0</v>
      </c>
      <c r="AG1029" t="b">
        <f>IF(AND(Z1029,AA1029,AB1029,AD1029,IF(C1029=Auswahlhilfe!$L$17,TRUE,FALSE)),D1029,FALSE)</f>
        <v>0</v>
      </c>
      <c r="AH1029" t="b">
        <f>IF(AND(Z1029,AA1029,AB1029,AE1029,IF(C1029=Auswahlhilfe!$L$17,TRUE,FALSE)),D1029,FALSE)</f>
        <v>0</v>
      </c>
      <c r="AI1029" t="s">
        <v>4817</v>
      </c>
      <c r="AJ1029" s="90" t="str">
        <f t="shared" si="47"/>
        <v>mailto:info@oxni.ch?subject=Anfrage TBR-090-007-S1-P1</v>
      </c>
    </row>
    <row r="1030" spans="2:36" x14ac:dyDescent="0.2">
      <c r="B1030" s="78" t="str">
        <f t="shared" si="45"/>
        <v/>
      </c>
      <c r="C1030" s="19" t="s">
        <v>103</v>
      </c>
      <c r="D1030" s="19" t="s">
        <v>1331</v>
      </c>
      <c r="E1030" s="19">
        <v>90</v>
      </c>
      <c r="F1030" s="19" t="s">
        <v>58</v>
      </c>
      <c r="G1030" s="19">
        <v>7</v>
      </c>
      <c r="H1030" s="19">
        <v>4</v>
      </c>
      <c r="I1030" s="19">
        <v>14</v>
      </c>
      <c r="J1030" s="19">
        <v>95</v>
      </c>
      <c r="K1030" s="19">
        <v>140</v>
      </c>
      <c r="L1030" s="19">
        <v>420</v>
      </c>
      <c r="M1030" s="19" t="s">
        <v>70</v>
      </c>
      <c r="N1030" s="19">
        <v>4000</v>
      </c>
      <c r="O1030" s="19">
        <v>8000</v>
      </c>
      <c r="P1030" s="19">
        <v>3250</v>
      </c>
      <c r="Q1030" s="19" t="s">
        <v>57</v>
      </c>
      <c r="R1030" s="19">
        <v>1625</v>
      </c>
      <c r="S1030" s="19">
        <v>20000</v>
      </c>
      <c r="T1030" s="19">
        <v>2.25</v>
      </c>
      <c r="U1030" s="19">
        <v>6</v>
      </c>
      <c r="V1030" s="19">
        <v>0.24</v>
      </c>
      <c r="W1030" s="19">
        <v>65</v>
      </c>
      <c r="X1030" s="93">
        <v>1116</v>
      </c>
      <c r="Y1030">
        <f t="shared" si="46"/>
        <v>571.42857142857144</v>
      </c>
      <c r="Z1030" t="b">
        <f>IF(N1030/G1030&gt;=Auswahlhilfe!$C$8,TRUE,FALSE)</f>
        <v>1</v>
      </c>
      <c r="AA1030" t="b">
        <f>IF(K1030&gt;Auswahlhilfe!$C$7,TRUE,FALSE)</f>
        <v>1</v>
      </c>
      <c r="AB1030" t="b">
        <f>IF(Auswahlhilfe!$C$17=F1030,TRUE,FALSE)</f>
        <v>1</v>
      </c>
      <c r="AC1030" t="b">
        <f>IFERROR(IF(FIND("P2",PGOptionList!D1030)&gt;0,TRUE),FALSE)</f>
        <v>0</v>
      </c>
      <c r="AD1030" t="b">
        <f>IFERROR(IF(FIND("P1",PGOptionList!D1030)&gt;0,TRUE),FALSE)</f>
        <v>1</v>
      </c>
      <c r="AE1030" t="b">
        <f>IFERROR(IF(FIND("P0",PGOptionList!D1030)&gt;0,TRUE),FALSE)</f>
        <v>0</v>
      </c>
      <c r="AF1030" t="b">
        <f>IF(AND(Z1030,AA1030,AB1030,AC1030,IF(C1030=Auswahlhilfe!$L$7,TRUE,FALSE)),D1030,FALSE)</f>
        <v>0</v>
      </c>
      <c r="AG1030" t="b">
        <f>IF(AND(Z1030,AA1030,AB1030,AD1030,IF(C1030=Auswahlhilfe!$L$17,TRUE,FALSE)),D1030,FALSE)</f>
        <v>0</v>
      </c>
      <c r="AH1030" t="b">
        <f>IF(AND(Z1030,AA1030,AB1030,AE1030,IF(C1030=Auswahlhilfe!$L$17,TRUE,FALSE)),D1030,FALSE)</f>
        <v>0</v>
      </c>
      <c r="AI1030" t="s">
        <v>4818</v>
      </c>
      <c r="AJ1030" s="90" t="str">
        <f t="shared" si="47"/>
        <v>https://shop.oxni.ch/de/shop/motoren/planetengetriebe/tbr-090-007-s2-p1</v>
      </c>
    </row>
    <row r="1031" spans="2:36" x14ac:dyDescent="0.2">
      <c r="B1031" s="78" t="str">
        <f t="shared" si="45"/>
        <v/>
      </c>
      <c r="C1031" s="19" t="s">
        <v>103</v>
      </c>
      <c r="D1031" s="19" t="s">
        <v>1332</v>
      </c>
      <c r="E1031" s="19">
        <v>90</v>
      </c>
      <c r="F1031" s="19" t="s">
        <v>55</v>
      </c>
      <c r="G1031" s="19">
        <v>7</v>
      </c>
      <c r="H1031" s="19">
        <v>6</v>
      </c>
      <c r="I1031" s="19">
        <v>14</v>
      </c>
      <c r="J1031" s="19">
        <v>95</v>
      </c>
      <c r="K1031" s="19">
        <v>140</v>
      </c>
      <c r="L1031" s="19">
        <v>420</v>
      </c>
      <c r="M1031" s="19" t="s">
        <v>70</v>
      </c>
      <c r="N1031" s="19">
        <v>4000</v>
      </c>
      <c r="O1031" s="19">
        <v>8000</v>
      </c>
      <c r="P1031" s="19">
        <v>3250</v>
      </c>
      <c r="Q1031" s="19" t="s">
        <v>57</v>
      </c>
      <c r="R1031" s="19">
        <v>1625</v>
      </c>
      <c r="S1031" s="19">
        <v>20000</v>
      </c>
      <c r="T1031" s="19">
        <v>2.25</v>
      </c>
      <c r="U1031" s="19">
        <v>6</v>
      </c>
      <c r="V1031" s="19">
        <v>0.24</v>
      </c>
      <c r="W1031" s="19">
        <v>65</v>
      </c>
      <c r="X1031" s="93">
        <v>1015</v>
      </c>
      <c r="Y1031">
        <f t="shared" si="46"/>
        <v>571.42857142857144</v>
      </c>
      <c r="Z1031" t="b">
        <f>IF(N1031/G1031&gt;=Auswahlhilfe!$C$8,TRUE,FALSE)</f>
        <v>1</v>
      </c>
      <c r="AA1031" t="b">
        <f>IF(K1031&gt;Auswahlhilfe!$C$7,TRUE,FALSE)</f>
        <v>1</v>
      </c>
      <c r="AB1031" t="b">
        <f>IF(Auswahlhilfe!$C$17=F1031,TRUE,FALSE)</f>
        <v>0</v>
      </c>
      <c r="AC1031" t="b">
        <f>IFERROR(IF(FIND("P2",PGOptionList!D1031)&gt;0,TRUE),FALSE)</f>
        <v>1</v>
      </c>
      <c r="AD1031" t="b">
        <f>IFERROR(IF(FIND("P1",PGOptionList!D1031)&gt;0,TRUE),FALSE)</f>
        <v>0</v>
      </c>
      <c r="AE1031" t="b">
        <f>IFERROR(IF(FIND("P0",PGOptionList!D1031)&gt;0,TRUE),FALSE)</f>
        <v>0</v>
      </c>
      <c r="AF1031" t="b">
        <f>IF(AND(Z1031,AA1031,AB1031,AC1031,IF(C1031=Auswahlhilfe!$L$7,TRUE,FALSE)),D1031,FALSE)</f>
        <v>0</v>
      </c>
      <c r="AG1031" t="b">
        <f>IF(AND(Z1031,AA1031,AB1031,AD1031,IF(C1031=Auswahlhilfe!$L$17,TRUE,FALSE)),D1031,FALSE)</f>
        <v>0</v>
      </c>
      <c r="AH1031" t="b">
        <f>IF(AND(Z1031,AA1031,AB1031,AE1031,IF(C1031=Auswahlhilfe!$L$17,TRUE,FALSE)),D1031,FALSE)</f>
        <v>0</v>
      </c>
      <c r="AI1031" t="s">
        <v>4817</v>
      </c>
      <c r="AJ1031" s="90" t="str">
        <f t="shared" si="47"/>
        <v>mailto:info@oxni.ch?subject=Anfrage TBR-090-007-S1-P2</v>
      </c>
    </row>
    <row r="1032" spans="2:36" x14ac:dyDescent="0.2">
      <c r="B1032" s="78" t="str">
        <f t="shared" si="45"/>
        <v/>
      </c>
      <c r="C1032" s="19" t="s">
        <v>103</v>
      </c>
      <c r="D1032" s="19" t="s">
        <v>1333</v>
      </c>
      <c r="E1032" s="19">
        <v>90</v>
      </c>
      <c r="F1032" s="19" t="s">
        <v>58</v>
      </c>
      <c r="G1032" s="19">
        <v>7</v>
      </c>
      <c r="H1032" s="19">
        <v>6</v>
      </c>
      <c r="I1032" s="19">
        <v>14</v>
      </c>
      <c r="J1032" s="19">
        <v>95</v>
      </c>
      <c r="K1032" s="19">
        <v>140</v>
      </c>
      <c r="L1032" s="19">
        <v>420</v>
      </c>
      <c r="M1032" s="19" t="s">
        <v>70</v>
      </c>
      <c r="N1032" s="19">
        <v>4000</v>
      </c>
      <c r="O1032" s="19">
        <v>8000</v>
      </c>
      <c r="P1032" s="19">
        <v>3250</v>
      </c>
      <c r="Q1032" s="19" t="s">
        <v>57</v>
      </c>
      <c r="R1032" s="19">
        <v>1625</v>
      </c>
      <c r="S1032" s="19">
        <v>20000</v>
      </c>
      <c r="T1032" s="19">
        <v>2.25</v>
      </c>
      <c r="U1032" s="19">
        <v>6</v>
      </c>
      <c r="V1032" s="19">
        <v>0.24</v>
      </c>
      <c r="W1032" s="19">
        <v>65</v>
      </c>
      <c r="X1032" s="93">
        <v>1015</v>
      </c>
      <c r="Y1032">
        <f t="shared" si="46"/>
        <v>571.42857142857144</v>
      </c>
      <c r="Z1032" t="b">
        <f>IF(N1032/G1032&gt;=Auswahlhilfe!$C$8,TRUE,FALSE)</f>
        <v>1</v>
      </c>
      <c r="AA1032" t="b">
        <f>IF(K1032&gt;Auswahlhilfe!$C$7,TRUE,FALSE)</f>
        <v>1</v>
      </c>
      <c r="AB1032" t="b">
        <f>IF(Auswahlhilfe!$C$17=F1032,TRUE,FALSE)</f>
        <v>1</v>
      </c>
      <c r="AC1032" t="b">
        <f>IFERROR(IF(FIND("P2",PGOptionList!D1032)&gt;0,TRUE),FALSE)</f>
        <v>1</v>
      </c>
      <c r="AD1032" t="b">
        <f>IFERROR(IF(FIND("P1",PGOptionList!D1032)&gt;0,TRUE),FALSE)</f>
        <v>0</v>
      </c>
      <c r="AE1032" t="b">
        <f>IFERROR(IF(FIND("P0",PGOptionList!D1032)&gt;0,TRUE),FALSE)</f>
        <v>0</v>
      </c>
      <c r="AF1032" t="b">
        <f>IF(AND(Z1032,AA1032,AB1032,AC1032,IF(C1032=Auswahlhilfe!$L$7,TRUE,FALSE)),D1032,FALSE)</f>
        <v>0</v>
      </c>
      <c r="AG1032" t="b">
        <f>IF(AND(Z1032,AA1032,AB1032,AD1032,IF(C1032=Auswahlhilfe!$L$17,TRUE,FALSE)),D1032,FALSE)</f>
        <v>0</v>
      </c>
      <c r="AH1032" t="b">
        <f>IF(AND(Z1032,AA1032,AB1032,AE1032,IF(C1032=Auswahlhilfe!$L$17,TRUE,FALSE)),D1032,FALSE)</f>
        <v>0</v>
      </c>
      <c r="AI1032" t="s">
        <v>4818</v>
      </c>
      <c r="AJ1032" s="90" t="str">
        <f t="shared" si="47"/>
        <v>https://shop.oxni.ch/de/shop/motoren/planetengetriebe/tbr-090-007-s2-p2</v>
      </c>
    </row>
    <row r="1033" spans="2:36" x14ac:dyDescent="0.2">
      <c r="B1033" s="78" t="str">
        <f t="shared" si="45"/>
        <v/>
      </c>
      <c r="C1033" s="19" t="s">
        <v>103</v>
      </c>
      <c r="D1033" s="19" t="s">
        <v>1334</v>
      </c>
      <c r="E1033" s="19">
        <v>90</v>
      </c>
      <c r="F1033" s="19" t="s">
        <v>55</v>
      </c>
      <c r="G1033" s="19">
        <v>6</v>
      </c>
      <c r="H1033" s="19">
        <v>2</v>
      </c>
      <c r="I1033" s="19">
        <v>14</v>
      </c>
      <c r="J1033" s="19">
        <v>95</v>
      </c>
      <c r="K1033" s="19">
        <v>148</v>
      </c>
      <c r="L1033" s="19">
        <v>444</v>
      </c>
      <c r="M1033" s="19" t="s">
        <v>72</v>
      </c>
      <c r="N1033" s="19">
        <v>4000</v>
      </c>
      <c r="O1033" s="19">
        <v>8000</v>
      </c>
      <c r="P1033" s="19">
        <v>3250</v>
      </c>
      <c r="Q1033" s="19" t="s">
        <v>57</v>
      </c>
      <c r="R1033" s="19">
        <v>1625</v>
      </c>
      <c r="S1033" s="19">
        <v>20000</v>
      </c>
      <c r="T1033" s="19">
        <v>2.25</v>
      </c>
      <c r="U1033" s="19">
        <v>6</v>
      </c>
      <c r="V1033" s="19">
        <v>0.24</v>
      </c>
      <c r="W1033" s="19">
        <v>65</v>
      </c>
      <c r="X1033" s="93"/>
      <c r="Y1033">
        <f t="shared" si="46"/>
        <v>666.66666666666663</v>
      </c>
      <c r="Z1033" t="b">
        <f>IF(N1033/G1033&gt;=Auswahlhilfe!$C$8,TRUE,FALSE)</f>
        <v>1</v>
      </c>
      <c r="AA1033" t="b">
        <f>IF(K1033&gt;Auswahlhilfe!$C$7,TRUE,FALSE)</f>
        <v>1</v>
      </c>
      <c r="AB1033" t="b">
        <f>IF(Auswahlhilfe!$C$17=F1033,TRUE,FALSE)</f>
        <v>0</v>
      </c>
      <c r="AC1033" t="b">
        <f>IFERROR(IF(FIND("P2",PGOptionList!D1033)&gt;0,TRUE),FALSE)</f>
        <v>0</v>
      </c>
      <c r="AD1033" t="b">
        <f>IFERROR(IF(FIND("P1",PGOptionList!D1033)&gt;0,TRUE),FALSE)</f>
        <v>0</v>
      </c>
      <c r="AE1033" t="b">
        <f>IFERROR(IF(FIND("P0",PGOptionList!D1033)&gt;0,TRUE),FALSE)</f>
        <v>1</v>
      </c>
      <c r="AF1033" t="b">
        <f>IF(AND(Z1033,AA1033,AB1033,AC1033,IF(C1033=Auswahlhilfe!$L$7,TRUE,FALSE)),D1033,FALSE)</f>
        <v>0</v>
      </c>
      <c r="AG1033" t="b">
        <f>IF(AND(Z1033,AA1033,AB1033,AD1033,IF(C1033=Auswahlhilfe!$L$17,TRUE,FALSE)),D1033,FALSE)</f>
        <v>0</v>
      </c>
      <c r="AH1033" t="b">
        <f>IF(AND(Z1033,AA1033,AB1033,AE1033,IF(C1033=Auswahlhilfe!$L$17,TRUE,FALSE)),D1033,FALSE)</f>
        <v>0</v>
      </c>
      <c r="AI1033" t="s">
        <v>4817</v>
      </c>
      <c r="AJ1033" s="90" t="str">
        <f t="shared" si="47"/>
        <v>mailto:info@oxni.ch?subject=Anfrage TBR-090-006-S1-P0</v>
      </c>
    </row>
    <row r="1034" spans="2:36" x14ac:dyDescent="0.2">
      <c r="B1034" s="78" t="str">
        <f t="shared" ref="B1034:B1097" si="48">IF(AF1034=D1034,"Economy",IF(AG1034=D1034,"Standard",IF(AH1034=D1034,"Präzision","")))</f>
        <v/>
      </c>
      <c r="C1034" s="19" t="s">
        <v>103</v>
      </c>
      <c r="D1034" s="19" t="s">
        <v>1335</v>
      </c>
      <c r="E1034" s="19">
        <v>90</v>
      </c>
      <c r="F1034" s="19" t="s">
        <v>58</v>
      </c>
      <c r="G1034" s="19">
        <v>6</v>
      </c>
      <c r="H1034" s="19">
        <v>2</v>
      </c>
      <c r="I1034" s="19">
        <v>14</v>
      </c>
      <c r="J1034" s="19">
        <v>95</v>
      </c>
      <c r="K1034" s="19">
        <v>148</v>
      </c>
      <c r="L1034" s="19">
        <v>444</v>
      </c>
      <c r="M1034" s="19" t="s">
        <v>72</v>
      </c>
      <c r="N1034" s="19">
        <v>4000</v>
      </c>
      <c r="O1034" s="19">
        <v>8000</v>
      </c>
      <c r="P1034" s="19">
        <v>3250</v>
      </c>
      <c r="Q1034" s="19" t="s">
        <v>57</v>
      </c>
      <c r="R1034" s="19">
        <v>1625</v>
      </c>
      <c r="S1034" s="19">
        <v>20000</v>
      </c>
      <c r="T1034" s="19">
        <v>2.25</v>
      </c>
      <c r="U1034" s="19">
        <v>6</v>
      </c>
      <c r="V1034" s="19">
        <v>0.24</v>
      </c>
      <c r="W1034" s="19">
        <v>65</v>
      </c>
      <c r="X1034" s="93"/>
      <c r="Y1034">
        <f t="shared" ref="Y1034:Y1097" si="49">N1034/G1034</f>
        <v>666.66666666666663</v>
      </c>
      <c r="Z1034" t="b">
        <f>IF(N1034/G1034&gt;=Auswahlhilfe!$C$8,TRUE,FALSE)</f>
        <v>1</v>
      </c>
      <c r="AA1034" t="b">
        <f>IF(K1034&gt;Auswahlhilfe!$C$7,TRUE,FALSE)</f>
        <v>1</v>
      </c>
      <c r="AB1034" t="b">
        <f>IF(Auswahlhilfe!$C$17=F1034,TRUE,FALSE)</f>
        <v>1</v>
      </c>
      <c r="AC1034" t="b">
        <f>IFERROR(IF(FIND("P2",PGOptionList!D1034)&gt;0,TRUE),FALSE)</f>
        <v>0</v>
      </c>
      <c r="AD1034" t="b">
        <f>IFERROR(IF(FIND("P1",PGOptionList!D1034)&gt;0,TRUE),FALSE)</f>
        <v>0</v>
      </c>
      <c r="AE1034" t="b">
        <f>IFERROR(IF(FIND("P0",PGOptionList!D1034)&gt;0,TRUE),FALSE)</f>
        <v>1</v>
      </c>
      <c r="AF1034" t="b">
        <f>IF(AND(Z1034,AA1034,AB1034,AC1034,IF(C1034=Auswahlhilfe!$L$7,TRUE,FALSE)),D1034,FALSE)</f>
        <v>0</v>
      </c>
      <c r="AG1034" t="b">
        <f>IF(AND(Z1034,AA1034,AB1034,AD1034,IF(C1034=Auswahlhilfe!$L$17,TRUE,FALSE)),D1034,FALSE)</f>
        <v>0</v>
      </c>
      <c r="AH1034" t="b">
        <f>IF(AND(Z1034,AA1034,AB1034,AE1034,IF(C1034=Auswahlhilfe!$L$17,TRUE,FALSE)),D1034,FALSE)</f>
        <v>0</v>
      </c>
      <c r="AI1034" t="s">
        <v>4817</v>
      </c>
      <c r="AJ1034" s="90" t="str">
        <f t="shared" ref="AJ1034:AJ1097" si="50">IF(AI1034="ja",HYPERLINK(_xlfn.CONCAT("https://shop.oxni.ch/de/shop/motoren/planetengetriebe/",LOWER(D1034))),_xlfn.CONCAT("mailto:info@oxni.ch?subject=Anfrage ",D1034))</f>
        <v>mailto:info@oxni.ch?subject=Anfrage TBR-090-006-S2-P0</v>
      </c>
    </row>
    <row r="1035" spans="2:36" x14ac:dyDescent="0.2">
      <c r="B1035" s="78" t="str">
        <f t="shared" si="48"/>
        <v/>
      </c>
      <c r="C1035" s="19" t="s">
        <v>103</v>
      </c>
      <c r="D1035" s="19" t="s">
        <v>1336</v>
      </c>
      <c r="E1035" s="19">
        <v>90</v>
      </c>
      <c r="F1035" s="19" t="s">
        <v>55</v>
      </c>
      <c r="G1035" s="19">
        <v>6</v>
      </c>
      <c r="H1035" s="19">
        <v>4</v>
      </c>
      <c r="I1035" s="19">
        <v>14</v>
      </c>
      <c r="J1035" s="19">
        <v>95</v>
      </c>
      <c r="K1035" s="19">
        <v>148</v>
      </c>
      <c r="L1035" s="19">
        <v>444</v>
      </c>
      <c r="M1035" s="19" t="s">
        <v>72</v>
      </c>
      <c r="N1035" s="19">
        <v>4000</v>
      </c>
      <c r="O1035" s="19">
        <v>8000</v>
      </c>
      <c r="P1035" s="19">
        <v>3250</v>
      </c>
      <c r="Q1035" s="19" t="s">
        <v>57</v>
      </c>
      <c r="R1035" s="19">
        <v>1625</v>
      </c>
      <c r="S1035" s="19">
        <v>20000</v>
      </c>
      <c r="T1035" s="19">
        <v>2.25</v>
      </c>
      <c r="U1035" s="19">
        <v>6</v>
      </c>
      <c r="V1035" s="19">
        <v>0.24</v>
      </c>
      <c r="W1035" s="19">
        <v>65</v>
      </c>
      <c r="X1035" s="93">
        <v>1116</v>
      </c>
      <c r="Y1035">
        <f t="shared" si="49"/>
        <v>666.66666666666663</v>
      </c>
      <c r="Z1035" t="b">
        <f>IF(N1035/G1035&gt;=Auswahlhilfe!$C$8,TRUE,FALSE)</f>
        <v>1</v>
      </c>
      <c r="AA1035" t="b">
        <f>IF(K1035&gt;Auswahlhilfe!$C$7,TRUE,FALSE)</f>
        <v>1</v>
      </c>
      <c r="AB1035" t="b">
        <f>IF(Auswahlhilfe!$C$17=F1035,TRUE,FALSE)</f>
        <v>0</v>
      </c>
      <c r="AC1035" t="b">
        <f>IFERROR(IF(FIND("P2",PGOptionList!D1035)&gt;0,TRUE),FALSE)</f>
        <v>0</v>
      </c>
      <c r="AD1035" t="b">
        <f>IFERROR(IF(FIND("P1",PGOptionList!D1035)&gt;0,TRUE),FALSE)</f>
        <v>1</v>
      </c>
      <c r="AE1035" t="b">
        <f>IFERROR(IF(FIND("P0",PGOptionList!D1035)&gt;0,TRUE),FALSE)</f>
        <v>0</v>
      </c>
      <c r="AF1035" t="b">
        <f>IF(AND(Z1035,AA1035,AB1035,AC1035,IF(C1035=Auswahlhilfe!$L$7,TRUE,FALSE)),D1035,FALSE)</f>
        <v>0</v>
      </c>
      <c r="AG1035" t="b">
        <f>IF(AND(Z1035,AA1035,AB1035,AD1035,IF(C1035=Auswahlhilfe!$L$17,TRUE,FALSE)),D1035,FALSE)</f>
        <v>0</v>
      </c>
      <c r="AH1035" t="b">
        <f>IF(AND(Z1035,AA1035,AB1035,AE1035,IF(C1035=Auswahlhilfe!$L$17,TRUE,FALSE)),D1035,FALSE)</f>
        <v>0</v>
      </c>
      <c r="AI1035" t="s">
        <v>4817</v>
      </c>
      <c r="AJ1035" s="90" t="str">
        <f t="shared" si="50"/>
        <v>mailto:info@oxni.ch?subject=Anfrage TBR-090-006-S1-P1</v>
      </c>
    </row>
    <row r="1036" spans="2:36" x14ac:dyDescent="0.2">
      <c r="B1036" s="78" t="str">
        <f t="shared" si="48"/>
        <v/>
      </c>
      <c r="C1036" s="19" t="s">
        <v>103</v>
      </c>
      <c r="D1036" s="19" t="s">
        <v>1337</v>
      </c>
      <c r="E1036" s="19">
        <v>90</v>
      </c>
      <c r="F1036" s="19" t="s">
        <v>58</v>
      </c>
      <c r="G1036" s="19">
        <v>6</v>
      </c>
      <c r="H1036" s="19">
        <v>4</v>
      </c>
      <c r="I1036" s="19">
        <v>14</v>
      </c>
      <c r="J1036" s="19">
        <v>95</v>
      </c>
      <c r="K1036" s="19">
        <v>148</v>
      </c>
      <c r="L1036" s="19">
        <v>444</v>
      </c>
      <c r="M1036" s="19" t="s">
        <v>72</v>
      </c>
      <c r="N1036" s="19">
        <v>4000</v>
      </c>
      <c r="O1036" s="19">
        <v>8000</v>
      </c>
      <c r="P1036" s="19">
        <v>3250</v>
      </c>
      <c r="Q1036" s="19" t="s">
        <v>57</v>
      </c>
      <c r="R1036" s="19">
        <v>1625</v>
      </c>
      <c r="S1036" s="19">
        <v>20000</v>
      </c>
      <c r="T1036" s="19">
        <v>2.25</v>
      </c>
      <c r="U1036" s="19">
        <v>6</v>
      </c>
      <c r="V1036" s="19">
        <v>0.24</v>
      </c>
      <c r="W1036" s="19">
        <v>65</v>
      </c>
      <c r="X1036" s="93">
        <v>1116</v>
      </c>
      <c r="Y1036">
        <f t="shared" si="49"/>
        <v>666.66666666666663</v>
      </c>
      <c r="Z1036" t="b">
        <f>IF(N1036/G1036&gt;=Auswahlhilfe!$C$8,TRUE,FALSE)</f>
        <v>1</v>
      </c>
      <c r="AA1036" t="b">
        <f>IF(K1036&gt;Auswahlhilfe!$C$7,TRUE,FALSE)</f>
        <v>1</v>
      </c>
      <c r="AB1036" t="b">
        <f>IF(Auswahlhilfe!$C$17=F1036,TRUE,FALSE)</f>
        <v>1</v>
      </c>
      <c r="AC1036" t="b">
        <f>IFERROR(IF(FIND("P2",PGOptionList!D1036)&gt;0,TRUE),FALSE)</f>
        <v>0</v>
      </c>
      <c r="AD1036" t="b">
        <f>IFERROR(IF(FIND("P1",PGOptionList!D1036)&gt;0,TRUE),FALSE)</f>
        <v>1</v>
      </c>
      <c r="AE1036" t="b">
        <f>IFERROR(IF(FIND("P0",PGOptionList!D1036)&gt;0,TRUE),FALSE)</f>
        <v>0</v>
      </c>
      <c r="AF1036" t="b">
        <f>IF(AND(Z1036,AA1036,AB1036,AC1036,IF(C1036=Auswahlhilfe!$L$7,TRUE,FALSE)),D1036,FALSE)</f>
        <v>0</v>
      </c>
      <c r="AG1036" t="b">
        <f>IF(AND(Z1036,AA1036,AB1036,AD1036,IF(C1036=Auswahlhilfe!$L$17,TRUE,FALSE)),D1036,FALSE)</f>
        <v>0</v>
      </c>
      <c r="AH1036" t="b">
        <f>IF(AND(Z1036,AA1036,AB1036,AE1036,IF(C1036=Auswahlhilfe!$L$17,TRUE,FALSE)),D1036,FALSE)</f>
        <v>0</v>
      </c>
      <c r="AI1036" t="s">
        <v>4818</v>
      </c>
      <c r="AJ1036" s="90" t="str">
        <f t="shared" si="50"/>
        <v>https://shop.oxni.ch/de/shop/motoren/planetengetriebe/tbr-090-006-s2-p1</v>
      </c>
    </row>
    <row r="1037" spans="2:36" x14ac:dyDescent="0.2">
      <c r="B1037" s="78" t="str">
        <f t="shared" si="48"/>
        <v/>
      </c>
      <c r="C1037" s="19" t="s">
        <v>103</v>
      </c>
      <c r="D1037" s="19" t="s">
        <v>1338</v>
      </c>
      <c r="E1037" s="19">
        <v>90</v>
      </c>
      <c r="F1037" s="19" t="s">
        <v>55</v>
      </c>
      <c r="G1037" s="19">
        <v>6</v>
      </c>
      <c r="H1037" s="19">
        <v>6</v>
      </c>
      <c r="I1037" s="19">
        <v>14</v>
      </c>
      <c r="J1037" s="19">
        <v>95</v>
      </c>
      <c r="K1037" s="19">
        <v>148</v>
      </c>
      <c r="L1037" s="19">
        <v>444</v>
      </c>
      <c r="M1037" s="19" t="s">
        <v>72</v>
      </c>
      <c r="N1037" s="19">
        <v>4000</v>
      </c>
      <c r="O1037" s="19">
        <v>8000</v>
      </c>
      <c r="P1037" s="19">
        <v>3250</v>
      </c>
      <c r="Q1037" s="19" t="s">
        <v>57</v>
      </c>
      <c r="R1037" s="19">
        <v>1625</v>
      </c>
      <c r="S1037" s="19">
        <v>20000</v>
      </c>
      <c r="T1037" s="19">
        <v>2.25</v>
      </c>
      <c r="U1037" s="19">
        <v>6</v>
      </c>
      <c r="V1037" s="19">
        <v>0.24</v>
      </c>
      <c r="W1037" s="19">
        <v>65</v>
      </c>
      <c r="X1037" s="93">
        <v>1015</v>
      </c>
      <c r="Y1037">
        <f t="shared" si="49"/>
        <v>666.66666666666663</v>
      </c>
      <c r="Z1037" t="b">
        <f>IF(N1037/G1037&gt;=Auswahlhilfe!$C$8,TRUE,FALSE)</f>
        <v>1</v>
      </c>
      <c r="AA1037" t="b">
        <f>IF(K1037&gt;Auswahlhilfe!$C$7,TRUE,FALSE)</f>
        <v>1</v>
      </c>
      <c r="AB1037" t="b">
        <f>IF(Auswahlhilfe!$C$17=F1037,TRUE,FALSE)</f>
        <v>0</v>
      </c>
      <c r="AC1037" t="b">
        <f>IFERROR(IF(FIND("P2",PGOptionList!D1037)&gt;0,TRUE),FALSE)</f>
        <v>1</v>
      </c>
      <c r="AD1037" t="b">
        <f>IFERROR(IF(FIND("P1",PGOptionList!D1037)&gt;0,TRUE),FALSE)</f>
        <v>0</v>
      </c>
      <c r="AE1037" t="b">
        <f>IFERROR(IF(FIND("P0",PGOptionList!D1037)&gt;0,TRUE),FALSE)</f>
        <v>0</v>
      </c>
      <c r="AF1037" t="b">
        <f>IF(AND(Z1037,AA1037,AB1037,AC1037,IF(C1037=Auswahlhilfe!$L$7,TRUE,FALSE)),D1037,FALSE)</f>
        <v>0</v>
      </c>
      <c r="AG1037" t="b">
        <f>IF(AND(Z1037,AA1037,AB1037,AD1037,IF(C1037=Auswahlhilfe!$L$17,TRUE,FALSE)),D1037,FALSE)</f>
        <v>0</v>
      </c>
      <c r="AH1037" t="b">
        <f>IF(AND(Z1037,AA1037,AB1037,AE1037,IF(C1037=Auswahlhilfe!$L$17,TRUE,FALSE)),D1037,FALSE)</f>
        <v>0</v>
      </c>
      <c r="AI1037" t="s">
        <v>4817</v>
      </c>
      <c r="AJ1037" s="90" t="str">
        <f t="shared" si="50"/>
        <v>mailto:info@oxni.ch?subject=Anfrage TBR-090-006-S1-P2</v>
      </c>
    </row>
    <row r="1038" spans="2:36" x14ac:dyDescent="0.2">
      <c r="B1038" s="78" t="str">
        <f t="shared" si="48"/>
        <v/>
      </c>
      <c r="C1038" s="19" t="s">
        <v>103</v>
      </c>
      <c r="D1038" s="19" t="s">
        <v>1339</v>
      </c>
      <c r="E1038" s="19">
        <v>90</v>
      </c>
      <c r="F1038" s="19" t="s">
        <v>58</v>
      </c>
      <c r="G1038" s="19">
        <v>6</v>
      </c>
      <c r="H1038" s="19">
        <v>6</v>
      </c>
      <c r="I1038" s="19">
        <v>14</v>
      </c>
      <c r="J1038" s="19">
        <v>95</v>
      </c>
      <c r="K1038" s="19">
        <v>148</v>
      </c>
      <c r="L1038" s="19">
        <v>444</v>
      </c>
      <c r="M1038" s="19" t="s">
        <v>72</v>
      </c>
      <c r="N1038" s="19">
        <v>4000</v>
      </c>
      <c r="O1038" s="19">
        <v>8000</v>
      </c>
      <c r="P1038" s="19">
        <v>3250</v>
      </c>
      <c r="Q1038" s="19" t="s">
        <v>57</v>
      </c>
      <c r="R1038" s="19">
        <v>1625</v>
      </c>
      <c r="S1038" s="19">
        <v>20000</v>
      </c>
      <c r="T1038" s="19">
        <v>2.25</v>
      </c>
      <c r="U1038" s="19">
        <v>6</v>
      </c>
      <c r="V1038" s="19">
        <v>0.24</v>
      </c>
      <c r="W1038" s="19">
        <v>65</v>
      </c>
      <c r="X1038" s="93">
        <v>1015</v>
      </c>
      <c r="Y1038">
        <f t="shared" si="49"/>
        <v>666.66666666666663</v>
      </c>
      <c r="Z1038" t="b">
        <f>IF(N1038/G1038&gt;=Auswahlhilfe!$C$8,TRUE,FALSE)</f>
        <v>1</v>
      </c>
      <c r="AA1038" t="b">
        <f>IF(K1038&gt;Auswahlhilfe!$C$7,TRUE,FALSE)</f>
        <v>1</v>
      </c>
      <c r="AB1038" t="b">
        <f>IF(Auswahlhilfe!$C$17=F1038,TRUE,FALSE)</f>
        <v>1</v>
      </c>
      <c r="AC1038" t="b">
        <f>IFERROR(IF(FIND("P2",PGOptionList!D1038)&gt;0,TRUE),FALSE)</f>
        <v>1</v>
      </c>
      <c r="AD1038" t="b">
        <f>IFERROR(IF(FIND("P1",PGOptionList!D1038)&gt;0,TRUE),FALSE)</f>
        <v>0</v>
      </c>
      <c r="AE1038" t="b">
        <f>IFERROR(IF(FIND("P0",PGOptionList!D1038)&gt;0,TRUE),FALSE)</f>
        <v>0</v>
      </c>
      <c r="AF1038" t="b">
        <f>IF(AND(Z1038,AA1038,AB1038,AC1038,IF(C1038=Auswahlhilfe!$L$7,TRUE,FALSE)),D1038,FALSE)</f>
        <v>0</v>
      </c>
      <c r="AG1038" t="b">
        <f>IF(AND(Z1038,AA1038,AB1038,AD1038,IF(C1038=Auswahlhilfe!$L$17,TRUE,FALSE)),D1038,FALSE)</f>
        <v>0</v>
      </c>
      <c r="AH1038" t="b">
        <f>IF(AND(Z1038,AA1038,AB1038,AE1038,IF(C1038=Auswahlhilfe!$L$17,TRUE,FALSE)),D1038,FALSE)</f>
        <v>0</v>
      </c>
      <c r="AI1038" t="s">
        <v>4818</v>
      </c>
      <c r="AJ1038" s="90" t="str">
        <f t="shared" si="50"/>
        <v>https://shop.oxni.ch/de/shop/motoren/planetengetriebe/tbr-090-006-s2-p2</v>
      </c>
    </row>
    <row r="1039" spans="2:36" x14ac:dyDescent="0.2">
      <c r="B1039" s="78" t="str">
        <f t="shared" si="48"/>
        <v/>
      </c>
      <c r="C1039" s="19" t="s">
        <v>103</v>
      </c>
      <c r="D1039" s="19" t="s">
        <v>1340</v>
      </c>
      <c r="E1039" s="19">
        <v>90</v>
      </c>
      <c r="F1039" s="19" t="s">
        <v>55</v>
      </c>
      <c r="G1039" s="19">
        <v>5</v>
      </c>
      <c r="H1039" s="19">
        <v>2</v>
      </c>
      <c r="I1039" s="19">
        <v>14</v>
      </c>
      <c r="J1039" s="19">
        <v>95</v>
      </c>
      <c r="K1039" s="19">
        <v>150</v>
      </c>
      <c r="L1039" s="19">
        <v>450</v>
      </c>
      <c r="M1039" s="19" t="s">
        <v>107</v>
      </c>
      <c r="N1039" s="19">
        <v>4000</v>
      </c>
      <c r="O1039" s="19">
        <v>8000</v>
      </c>
      <c r="P1039" s="19">
        <v>3250</v>
      </c>
      <c r="Q1039" s="19" t="s">
        <v>57</v>
      </c>
      <c r="R1039" s="19">
        <v>1625</v>
      </c>
      <c r="S1039" s="19">
        <v>20000</v>
      </c>
      <c r="T1039" s="19">
        <v>2.25</v>
      </c>
      <c r="U1039" s="19">
        <v>6</v>
      </c>
      <c r="V1039" s="19">
        <v>0.24</v>
      </c>
      <c r="W1039" s="19">
        <v>65</v>
      </c>
      <c r="X1039" s="93"/>
      <c r="Y1039">
        <f t="shared" si="49"/>
        <v>800</v>
      </c>
      <c r="Z1039" t="b">
        <f>IF(N1039/G1039&gt;=Auswahlhilfe!$C$8,TRUE,FALSE)</f>
        <v>1</v>
      </c>
      <c r="AA1039" t="b">
        <f>IF(K1039&gt;Auswahlhilfe!$C$7,TRUE,FALSE)</f>
        <v>1</v>
      </c>
      <c r="AB1039" t="b">
        <f>IF(Auswahlhilfe!$C$17=F1039,TRUE,FALSE)</f>
        <v>0</v>
      </c>
      <c r="AC1039" t="b">
        <f>IFERROR(IF(FIND("P2",PGOptionList!D1039)&gt;0,TRUE),FALSE)</f>
        <v>0</v>
      </c>
      <c r="AD1039" t="b">
        <f>IFERROR(IF(FIND("P1",PGOptionList!D1039)&gt;0,TRUE),FALSE)</f>
        <v>0</v>
      </c>
      <c r="AE1039" t="b">
        <f>IFERROR(IF(FIND("P0",PGOptionList!D1039)&gt;0,TRUE),FALSE)</f>
        <v>1</v>
      </c>
      <c r="AF1039" t="b">
        <f>IF(AND(Z1039,AA1039,AB1039,AC1039,IF(C1039=Auswahlhilfe!$L$7,TRUE,FALSE)),D1039,FALSE)</f>
        <v>0</v>
      </c>
      <c r="AG1039" t="b">
        <f>IF(AND(Z1039,AA1039,AB1039,AD1039,IF(C1039=Auswahlhilfe!$L$17,TRUE,FALSE)),D1039,FALSE)</f>
        <v>0</v>
      </c>
      <c r="AH1039" t="b">
        <f>IF(AND(Z1039,AA1039,AB1039,AE1039,IF(C1039=Auswahlhilfe!$L$17,TRUE,FALSE)),D1039,FALSE)</f>
        <v>0</v>
      </c>
      <c r="AI1039" t="s">
        <v>4817</v>
      </c>
      <c r="AJ1039" s="90" t="str">
        <f t="shared" si="50"/>
        <v>mailto:info@oxni.ch?subject=Anfrage TBR-090-005-S1-P0</v>
      </c>
    </row>
    <row r="1040" spans="2:36" x14ac:dyDescent="0.2">
      <c r="B1040" s="78" t="str">
        <f t="shared" si="48"/>
        <v/>
      </c>
      <c r="C1040" s="19" t="s">
        <v>103</v>
      </c>
      <c r="D1040" s="19" t="s">
        <v>1341</v>
      </c>
      <c r="E1040" s="19">
        <v>90</v>
      </c>
      <c r="F1040" s="19" t="s">
        <v>58</v>
      </c>
      <c r="G1040" s="19">
        <v>5</v>
      </c>
      <c r="H1040" s="19">
        <v>2</v>
      </c>
      <c r="I1040" s="19">
        <v>14</v>
      </c>
      <c r="J1040" s="19">
        <v>95</v>
      </c>
      <c r="K1040" s="19">
        <v>150</v>
      </c>
      <c r="L1040" s="19">
        <v>450</v>
      </c>
      <c r="M1040" s="19" t="s">
        <v>107</v>
      </c>
      <c r="N1040" s="19">
        <v>4000</v>
      </c>
      <c r="O1040" s="19">
        <v>8000</v>
      </c>
      <c r="P1040" s="19">
        <v>3250</v>
      </c>
      <c r="Q1040" s="19" t="s">
        <v>57</v>
      </c>
      <c r="R1040" s="19">
        <v>1625</v>
      </c>
      <c r="S1040" s="19">
        <v>20000</v>
      </c>
      <c r="T1040" s="19">
        <v>2.25</v>
      </c>
      <c r="U1040" s="19">
        <v>6</v>
      </c>
      <c r="V1040" s="19">
        <v>0.24</v>
      </c>
      <c r="W1040" s="19">
        <v>65</v>
      </c>
      <c r="X1040" s="93"/>
      <c r="Y1040">
        <f t="shared" si="49"/>
        <v>800</v>
      </c>
      <c r="Z1040" t="b">
        <f>IF(N1040/G1040&gt;=Auswahlhilfe!$C$8,TRUE,FALSE)</f>
        <v>1</v>
      </c>
      <c r="AA1040" t="b">
        <f>IF(K1040&gt;Auswahlhilfe!$C$7,TRUE,FALSE)</f>
        <v>1</v>
      </c>
      <c r="AB1040" t="b">
        <f>IF(Auswahlhilfe!$C$17=F1040,TRUE,FALSE)</f>
        <v>1</v>
      </c>
      <c r="AC1040" t="b">
        <f>IFERROR(IF(FIND("P2",PGOptionList!D1040)&gt;0,TRUE),FALSE)</f>
        <v>0</v>
      </c>
      <c r="AD1040" t="b">
        <f>IFERROR(IF(FIND("P1",PGOptionList!D1040)&gt;0,TRUE),FALSE)</f>
        <v>0</v>
      </c>
      <c r="AE1040" t="b">
        <f>IFERROR(IF(FIND("P0",PGOptionList!D1040)&gt;0,TRUE),FALSE)</f>
        <v>1</v>
      </c>
      <c r="AF1040" t="b">
        <f>IF(AND(Z1040,AA1040,AB1040,AC1040,IF(C1040=Auswahlhilfe!$L$7,TRUE,FALSE)),D1040,FALSE)</f>
        <v>0</v>
      </c>
      <c r="AG1040" t="b">
        <f>IF(AND(Z1040,AA1040,AB1040,AD1040,IF(C1040=Auswahlhilfe!$L$17,TRUE,FALSE)),D1040,FALSE)</f>
        <v>0</v>
      </c>
      <c r="AH1040" t="b">
        <f>IF(AND(Z1040,AA1040,AB1040,AE1040,IF(C1040=Auswahlhilfe!$L$17,TRUE,FALSE)),D1040,FALSE)</f>
        <v>0</v>
      </c>
      <c r="AI1040" t="s">
        <v>4817</v>
      </c>
      <c r="AJ1040" s="90" t="str">
        <f t="shared" si="50"/>
        <v>mailto:info@oxni.ch?subject=Anfrage TBR-090-005-S2-P0</v>
      </c>
    </row>
    <row r="1041" spans="2:36" x14ac:dyDescent="0.2">
      <c r="B1041" s="78" t="str">
        <f t="shared" si="48"/>
        <v/>
      </c>
      <c r="C1041" s="19" t="s">
        <v>103</v>
      </c>
      <c r="D1041" s="19" t="s">
        <v>1342</v>
      </c>
      <c r="E1041" s="19">
        <v>90</v>
      </c>
      <c r="F1041" s="19" t="s">
        <v>55</v>
      </c>
      <c r="G1041" s="19">
        <v>5</v>
      </c>
      <c r="H1041" s="19">
        <v>4</v>
      </c>
      <c r="I1041" s="19">
        <v>14</v>
      </c>
      <c r="J1041" s="19">
        <v>95</v>
      </c>
      <c r="K1041" s="19">
        <v>150</v>
      </c>
      <c r="L1041" s="19">
        <v>450</v>
      </c>
      <c r="M1041" s="19" t="s">
        <v>107</v>
      </c>
      <c r="N1041" s="19">
        <v>4000</v>
      </c>
      <c r="O1041" s="19">
        <v>8000</v>
      </c>
      <c r="P1041" s="19">
        <v>3250</v>
      </c>
      <c r="Q1041" s="19" t="s">
        <v>57</v>
      </c>
      <c r="R1041" s="19">
        <v>1625</v>
      </c>
      <c r="S1041" s="19">
        <v>20000</v>
      </c>
      <c r="T1041" s="19">
        <v>2.25</v>
      </c>
      <c r="U1041" s="19">
        <v>6</v>
      </c>
      <c r="V1041" s="19">
        <v>0.24</v>
      </c>
      <c r="W1041" s="19">
        <v>65</v>
      </c>
      <c r="X1041" s="93">
        <v>1116</v>
      </c>
      <c r="Y1041">
        <f t="shared" si="49"/>
        <v>800</v>
      </c>
      <c r="Z1041" t="b">
        <f>IF(N1041/G1041&gt;=Auswahlhilfe!$C$8,TRUE,FALSE)</f>
        <v>1</v>
      </c>
      <c r="AA1041" t="b">
        <f>IF(K1041&gt;Auswahlhilfe!$C$7,TRUE,FALSE)</f>
        <v>1</v>
      </c>
      <c r="AB1041" t="b">
        <f>IF(Auswahlhilfe!$C$17=F1041,TRUE,FALSE)</f>
        <v>0</v>
      </c>
      <c r="AC1041" t="b">
        <f>IFERROR(IF(FIND("P2",PGOptionList!D1041)&gt;0,TRUE),FALSE)</f>
        <v>0</v>
      </c>
      <c r="AD1041" t="b">
        <f>IFERROR(IF(FIND("P1",PGOptionList!D1041)&gt;0,TRUE),FALSE)</f>
        <v>1</v>
      </c>
      <c r="AE1041" t="b">
        <f>IFERROR(IF(FIND("P0",PGOptionList!D1041)&gt;0,TRUE),FALSE)</f>
        <v>0</v>
      </c>
      <c r="AF1041" t="b">
        <f>IF(AND(Z1041,AA1041,AB1041,AC1041,IF(C1041=Auswahlhilfe!$L$7,TRUE,FALSE)),D1041,FALSE)</f>
        <v>0</v>
      </c>
      <c r="AG1041" t="b">
        <f>IF(AND(Z1041,AA1041,AB1041,AD1041,IF(C1041=Auswahlhilfe!$L$17,TRUE,FALSE)),D1041,FALSE)</f>
        <v>0</v>
      </c>
      <c r="AH1041" t="b">
        <f>IF(AND(Z1041,AA1041,AB1041,AE1041,IF(C1041=Auswahlhilfe!$L$17,TRUE,FALSE)),D1041,FALSE)</f>
        <v>0</v>
      </c>
      <c r="AI1041" t="s">
        <v>4817</v>
      </c>
      <c r="AJ1041" s="90" t="str">
        <f t="shared" si="50"/>
        <v>mailto:info@oxni.ch?subject=Anfrage TBR-090-005-S1-P1</v>
      </c>
    </row>
    <row r="1042" spans="2:36" x14ac:dyDescent="0.2">
      <c r="B1042" s="78" t="str">
        <f t="shared" si="48"/>
        <v/>
      </c>
      <c r="C1042" s="19" t="s">
        <v>103</v>
      </c>
      <c r="D1042" s="19" t="s">
        <v>1343</v>
      </c>
      <c r="E1042" s="19">
        <v>90</v>
      </c>
      <c r="F1042" s="19" t="s">
        <v>58</v>
      </c>
      <c r="G1042" s="19">
        <v>5</v>
      </c>
      <c r="H1042" s="19">
        <v>4</v>
      </c>
      <c r="I1042" s="19">
        <v>14</v>
      </c>
      <c r="J1042" s="19">
        <v>95</v>
      </c>
      <c r="K1042" s="19">
        <v>150</v>
      </c>
      <c r="L1042" s="19">
        <v>450</v>
      </c>
      <c r="M1042" s="19" t="s">
        <v>107</v>
      </c>
      <c r="N1042" s="19">
        <v>4000</v>
      </c>
      <c r="O1042" s="19">
        <v>8000</v>
      </c>
      <c r="P1042" s="19">
        <v>3250</v>
      </c>
      <c r="Q1042" s="19" t="s">
        <v>57</v>
      </c>
      <c r="R1042" s="19">
        <v>1625</v>
      </c>
      <c r="S1042" s="19">
        <v>20000</v>
      </c>
      <c r="T1042" s="19">
        <v>2.25</v>
      </c>
      <c r="U1042" s="19">
        <v>6</v>
      </c>
      <c r="V1042" s="19">
        <v>0.24</v>
      </c>
      <c r="W1042" s="19">
        <v>65</v>
      </c>
      <c r="X1042" s="93">
        <v>1116</v>
      </c>
      <c r="Y1042">
        <f t="shared" si="49"/>
        <v>800</v>
      </c>
      <c r="Z1042" t="b">
        <f>IF(N1042/G1042&gt;=Auswahlhilfe!$C$8,TRUE,FALSE)</f>
        <v>1</v>
      </c>
      <c r="AA1042" t="b">
        <f>IF(K1042&gt;Auswahlhilfe!$C$7,TRUE,FALSE)</f>
        <v>1</v>
      </c>
      <c r="AB1042" t="b">
        <f>IF(Auswahlhilfe!$C$17=F1042,TRUE,FALSE)</f>
        <v>1</v>
      </c>
      <c r="AC1042" t="b">
        <f>IFERROR(IF(FIND("P2",PGOptionList!D1042)&gt;0,TRUE),FALSE)</f>
        <v>0</v>
      </c>
      <c r="AD1042" t="b">
        <f>IFERROR(IF(FIND("P1",PGOptionList!D1042)&gt;0,TRUE),FALSE)</f>
        <v>1</v>
      </c>
      <c r="AE1042" t="b">
        <f>IFERROR(IF(FIND("P0",PGOptionList!D1042)&gt;0,TRUE),FALSE)</f>
        <v>0</v>
      </c>
      <c r="AF1042" t="b">
        <f>IF(AND(Z1042,AA1042,AB1042,AC1042,IF(C1042=Auswahlhilfe!$L$7,TRUE,FALSE)),D1042,FALSE)</f>
        <v>0</v>
      </c>
      <c r="AG1042" t="b">
        <f>IF(AND(Z1042,AA1042,AB1042,AD1042,IF(C1042=Auswahlhilfe!$L$17,TRUE,FALSE)),D1042,FALSE)</f>
        <v>0</v>
      </c>
      <c r="AH1042" t="b">
        <f>IF(AND(Z1042,AA1042,AB1042,AE1042,IF(C1042=Auswahlhilfe!$L$17,TRUE,FALSE)),D1042,FALSE)</f>
        <v>0</v>
      </c>
      <c r="AI1042" t="s">
        <v>4818</v>
      </c>
      <c r="AJ1042" s="90" t="str">
        <f t="shared" si="50"/>
        <v>https://shop.oxni.ch/de/shop/motoren/planetengetriebe/tbr-090-005-s2-p1</v>
      </c>
    </row>
    <row r="1043" spans="2:36" x14ac:dyDescent="0.2">
      <c r="B1043" s="78" t="str">
        <f t="shared" si="48"/>
        <v/>
      </c>
      <c r="C1043" s="19" t="s">
        <v>103</v>
      </c>
      <c r="D1043" s="19" t="s">
        <v>1344</v>
      </c>
      <c r="E1043" s="19">
        <v>90</v>
      </c>
      <c r="F1043" s="19" t="s">
        <v>55</v>
      </c>
      <c r="G1043" s="19">
        <v>5</v>
      </c>
      <c r="H1043" s="19">
        <v>6</v>
      </c>
      <c r="I1043" s="19">
        <v>14</v>
      </c>
      <c r="J1043" s="19">
        <v>95</v>
      </c>
      <c r="K1043" s="19">
        <v>150</v>
      </c>
      <c r="L1043" s="19">
        <v>450</v>
      </c>
      <c r="M1043" s="19" t="s">
        <v>107</v>
      </c>
      <c r="N1043" s="19">
        <v>4000</v>
      </c>
      <c r="O1043" s="19">
        <v>8000</v>
      </c>
      <c r="P1043" s="19">
        <v>3250</v>
      </c>
      <c r="Q1043" s="19" t="s">
        <v>57</v>
      </c>
      <c r="R1043" s="19">
        <v>1625</v>
      </c>
      <c r="S1043" s="19">
        <v>20000</v>
      </c>
      <c r="T1043" s="19">
        <v>2.25</v>
      </c>
      <c r="U1043" s="19">
        <v>6</v>
      </c>
      <c r="V1043" s="19">
        <v>0.24</v>
      </c>
      <c r="W1043" s="19">
        <v>65</v>
      </c>
      <c r="X1043" s="93">
        <v>1015</v>
      </c>
      <c r="Y1043">
        <f t="shared" si="49"/>
        <v>800</v>
      </c>
      <c r="Z1043" t="b">
        <f>IF(N1043/G1043&gt;=Auswahlhilfe!$C$8,TRUE,FALSE)</f>
        <v>1</v>
      </c>
      <c r="AA1043" t="b">
        <f>IF(K1043&gt;Auswahlhilfe!$C$7,TRUE,FALSE)</f>
        <v>1</v>
      </c>
      <c r="AB1043" t="b">
        <f>IF(Auswahlhilfe!$C$17=F1043,TRUE,FALSE)</f>
        <v>0</v>
      </c>
      <c r="AC1043" t="b">
        <f>IFERROR(IF(FIND("P2",PGOptionList!D1043)&gt;0,TRUE),FALSE)</f>
        <v>1</v>
      </c>
      <c r="AD1043" t="b">
        <f>IFERROR(IF(FIND("P1",PGOptionList!D1043)&gt;0,TRUE),FALSE)</f>
        <v>0</v>
      </c>
      <c r="AE1043" t="b">
        <f>IFERROR(IF(FIND("P0",PGOptionList!D1043)&gt;0,TRUE),FALSE)</f>
        <v>0</v>
      </c>
      <c r="AF1043" t="b">
        <f>IF(AND(Z1043,AA1043,AB1043,AC1043,IF(C1043=Auswahlhilfe!$L$7,TRUE,FALSE)),D1043,FALSE)</f>
        <v>0</v>
      </c>
      <c r="AG1043" t="b">
        <f>IF(AND(Z1043,AA1043,AB1043,AD1043,IF(C1043=Auswahlhilfe!$L$17,TRUE,FALSE)),D1043,FALSE)</f>
        <v>0</v>
      </c>
      <c r="AH1043" t="b">
        <f>IF(AND(Z1043,AA1043,AB1043,AE1043,IF(C1043=Auswahlhilfe!$L$17,TRUE,FALSE)),D1043,FALSE)</f>
        <v>0</v>
      </c>
      <c r="AI1043" t="s">
        <v>4817</v>
      </c>
      <c r="AJ1043" s="90" t="str">
        <f t="shared" si="50"/>
        <v>mailto:info@oxni.ch?subject=Anfrage TBR-090-005-S1-P2</v>
      </c>
    </row>
    <row r="1044" spans="2:36" x14ac:dyDescent="0.2">
      <c r="B1044" s="78" t="str">
        <f t="shared" si="48"/>
        <v/>
      </c>
      <c r="C1044" s="19" t="s">
        <v>103</v>
      </c>
      <c r="D1044" s="19" t="s">
        <v>1345</v>
      </c>
      <c r="E1044" s="19">
        <v>90</v>
      </c>
      <c r="F1044" s="19" t="s">
        <v>58</v>
      </c>
      <c r="G1044" s="19">
        <v>5</v>
      </c>
      <c r="H1044" s="19">
        <v>6</v>
      </c>
      <c r="I1044" s="19">
        <v>14</v>
      </c>
      <c r="J1044" s="19">
        <v>95</v>
      </c>
      <c r="K1044" s="19">
        <v>150</v>
      </c>
      <c r="L1044" s="19">
        <v>450</v>
      </c>
      <c r="M1044" s="19" t="s">
        <v>107</v>
      </c>
      <c r="N1044" s="19">
        <v>4000</v>
      </c>
      <c r="O1044" s="19">
        <v>8000</v>
      </c>
      <c r="P1044" s="19">
        <v>3250</v>
      </c>
      <c r="Q1044" s="19" t="s">
        <v>57</v>
      </c>
      <c r="R1044" s="19">
        <v>1625</v>
      </c>
      <c r="S1044" s="19">
        <v>20000</v>
      </c>
      <c r="T1044" s="19">
        <v>2.25</v>
      </c>
      <c r="U1044" s="19">
        <v>6</v>
      </c>
      <c r="V1044" s="19">
        <v>0.24</v>
      </c>
      <c r="W1044" s="19">
        <v>65</v>
      </c>
      <c r="X1044" s="93">
        <v>1015</v>
      </c>
      <c r="Y1044">
        <f t="shared" si="49"/>
        <v>800</v>
      </c>
      <c r="Z1044" t="b">
        <f>IF(N1044/G1044&gt;=Auswahlhilfe!$C$8,TRUE,FALSE)</f>
        <v>1</v>
      </c>
      <c r="AA1044" t="b">
        <f>IF(K1044&gt;Auswahlhilfe!$C$7,TRUE,FALSE)</f>
        <v>1</v>
      </c>
      <c r="AB1044" t="b">
        <f>IF(Auswahlhilfe!$C$17=F1044,TRUE,FALSE)</f>
        <v>1</v>
      </c>
      <c r="AC1044" t="b">
        <f>IFERROR(IF(FIND("P2",PGOptionList!D1044)&gt;0,TRUE),FALSE)</f>
        <v>1</v>
      </c>
      <c r="AD1044" t="b">
        <f>IFERROR(IF(FIND("P1",PGOptionList!D1044)&gt;0,TRUE),FALSE)</f>
        <v>0</v>
      </c>
      <c r="AE1044" t="b">
        <f>IFERROR(IF(FIND("P0",PGOptionList!D1044)&gt;0,TRUE),FALSE)</f>
        <v>0</v>
      </c>
      <c r="AF1044" t="b">
        <f>IF(AND(Z1044,AA1044,AB1044,AC1044,IF(C1044=Auswahlhilfe!$L$7,TRUE,FALSE)),D1044,FALSE)</f>
        <v>0</v>
      </c>
      <c r="AG1044" t="b">
        <f>IF(AND(Z1044,AA1044,AB1044,AD1044,IF(C1044=Auswahlhilfe!$L$17,TRUE,FALSE)),D1044,FALSE)</f>
        <v>0</v>
      </c>
      <c r="AH1044" t="b">
        <f>IF(AND(Z1044,AA1044,AB1044,AE1044,IF(C1044=Auswahlhilfe!$L$17,TRUE,FALSE)),D1044,FALSE)</f>
        <v>0</v>
      </c>
      <c r="AI1044" t="s">
        <v>4818</v>
      </c>
      <c r="AJ1044" s="90" t="str">
        <f t="shared" si="50"/>
        <v>https://shop.oxni.ch/de/shop/motoren/planetengetriebe/tbr-090-005-s2-p2</v>
      </c>
    </row>
    <row r="1045" spans="2:36" x14ac:dyDescent="0.2">
      <c r="B1045" s="78" t="str">
        <f t="shared" si="48"/>
        <v/>
      </c>
      <c r="C1045" s="19" t="s">
        <v>103</v>
      </c>
      <c r="D1045" s="19" t="s">
        <v>1346</v>
      </c>
      <c r="E1045" s="19">
        <v>90</v>
      </c>
      <c r="F1045" s="19" t="s">
        <v>55</v>
      </c>
      <c r="G1045" s="19">
        <v>4</v>
      </c>
      <c r="H1045" s="19">
        <v>2</v>
      </c>
      <c r="I1045" s="19">
        <v>14</v>
      </c>
      <c r="J1045" s="19">
        <v>95</v>
      </c>
      <c r="K1045" s="19">
        <v>120</v>
      </c>
      <c r="L1045" s="19">
        <v>360</v>
      </c>
      <c r="M1045" s="19" t="s">
        <v>106</v>
      </c>
      <c r="N1045" s="19">
        <v>4000</v>
      </c>
      <c r="O1045" s="19">
        <v>8000</v>
      </c>
      <c r="P1045" s="19">
        <v>3250</v>
      </c>
      <c r="Q1045" s="19" t="s">
        <v>57</v>
      </c>
      <c r="R1045" s="19">
        <v>1625</v>
      </c>
      <c r="S1045" s="19">
        <v>20000</v>
      </c>
      <c r="T1045" s="19">
        <v>2.25</v>
      </c>
      <c r="U1045" s="19">
        <v>6</v>
      </c>
      <c r="V1045" s="19">
        <v>0.24</v>
      </c>
      <c r="W1045" s="19">
        <v>65</v>
      </c>
      <c r="X1045" s="93"/>
      <c r="Y1045">
        <f t="shared" si="49"/>
        <v>1000</v>
      </c>
      <c r="Z1045" t="b">
        <f>IF(N1045/G1045&gt;=Auswahlhilfe!$C$8,TRUE,FALSE)</f>
        <v>1</v>
      </c>
      <c r="AA1045" t="b">
        <f>IF(K1045&gt;Auswahlhilfe!$C$7,TRUE,FALSE)</f>
        <v>1</v>
      </c>
      <c r="AB1045" t="b">
        <f>IF(Auswahlhilfe!$C$17=F1045,TRUE,FALSE)</f>
        <v>0</v>
      </c>
      <c r="AC1045" t="b">
        <f>IFERROR(IF(FIND("P2",PGOptionList!D1045)&gt;0,TRUE),FALSE)</f>
        <v>0</v>
      </c>
      <c r="AD1045" t="b">
        <f>IFERROR(IF(FIND("P1",PGOptionList!D1045)&gt;0,TRUE),FALSE)</f>
        <v>0</v>
      </c>
      <c r="AE1045" t="b">
        <f>IFERROR(IF(FIND("P0",PGOptionList!D1045)&gt;0,TRUE),FALSE)</f>
        <v>1</v>
      </c>
      <c r="AF1045" t="b">
        <f>IF(AND(Z1045,AA1045,AB1045,AC1045,IF(C1045=Auswahlhilfe!$L$7,TRUE,FALSE)),D1045,FALSE)</f>
        <v>0</v>
      </c>
      <c r="AG1045" t="b">
        <f>IF(AND(Z1045,AA1045,AB1045,AD1045,IF(C1045=Auswahlhilfe!$L$17,TRUE,FALSE)),D1045,FALSE)</f>
        <v>0</v>
      </c>
      <c r="AH1045" t="b">
        <f>IF(AND(Z1045,AA1045,AB1045,AE1045,IF(C1045=Auswahlhilfe!$L$17,TRUE,FALSE)),D1045,FALSE)</f>
        <v>0</v>
      </c>
      <c r="AI1045" t="s">
        <v>4817</v>
      </c>
      <c r="AJ1045" s="90" t="str">
        <f t="shared" si="50"/>
        <v>mailto:info@oxni.ch?subject=Anfrage TBR-090-004-S1-P0</v>
      </c>
    </row>
    <row r="1046" spans="2:36" x14ac:dyDescent="0.2">
      <c r="B1046" s="78" t="str">
        <f t="shared" si="48"/>
        <v/>
      </c>
      <c r="C1046" s="19" t="s">
        <v>103</v>
      </c>
      <c r="D1046" s="19" t="s">
        <v>1347</v>
      </c>
      <c r="E1046" s="19">
        <v>90</v>
      </c>
      <c r="F1046" s="19" t="s">
        <v>58</v>
      </c>
      <c r="G1046" s="19">
        <v>4</v>
      </c>
      <c r="H1046" s="19">
        <v>2</v>
      </c>
      <c r="I1046" s="19">
        <v>14</v>
      </c>
      <c r="J1046" s="19">
        <v>95</v>
      </c>
      <c r="K1046" s="19">
        <v>120</v>
      </c>
      <c r="L1046" s="19">
        <v>360</v>
      </c>
      <c r="M1046" s="19" t="s">
        <v>106</v>
      </c>
      <c r="N1046" s="19">
        <v>4000</v>
      </c>
      <c r="O1046" s="19">
        <v>8000</v>
      </c>
      <c r="P1046" s="19">
        <v>3250</v>
      </c>
      <c r="Q1046" s="19" t="s">
        <v>57</v>
      </c>
      <c r="R1046" s="19">
        <v>1625</v>
      </c>
      <c r="S1046" s="19">
        <v>20000</v>
      </c>
      <c r="T1046" s="19">
        <v>2.25</v>
      </c>
      <c r="U1046" s="19">
        <v>6</v>
      </c>
      <c r="V1046" s="19">
        <v>0.24</v>
      </c>
      <c r="W1046" s="19">
        <v>65</v>
      </c>
      <c r="X1046" s="93"/>
      <c r="Y1046">
        <f t="shared" si="49"/>
        <v>1000</v>
      </c>
      <c r="Z1046" t="b">
        <f>IF(N1046/G1046&gt;=Auswahlhilfe!$C$8,TRUE,FALSE)</f>
        <v>1</v>
      </c>
      <c r="AA1046" t="b">
        <f>IF(K1046&gt;Auswahlhilfe!$C$7,TRUE,FALSE)</f>
        <v>1</v>
      </c>
      <c r="AB1046" t="b">
        <f>IF(Auswahlhilfe!$C$17=F1046,TRUE,FALSE)</f>
        <v>1</v>
      </c>
      <c r="AC1046" t="b">
        <f>IFERROR(IF(FIND("P2",PGOptionList!D1046)&gt;0,TRUE),FALSE)</f>
        <v>0</v>
      </c>
      <c r="AD1046" t="b">
        <f>IFERROR(IF(FIND("P1",PGOptionList!D1046)&gt;0,TRUE),FALSE)</f>
        <v>0</v>
      </c>
      <c r="AE1046" t="b">
        <f>IFERROR(IF(FIND("P0",PGOptionList!D1046)&gt;0,TRUE),FALSE)</f>
        <v>1</v>
      </c>
      <c r="AF1046" t="b">
        <f>IF(AND(Z1046,AA1046,AB1046,AC1046,IF(C1046=Auswahlhilfe!$L$7,TRUE,FALSE)),D1046,FALSE)</f>
        <v>0</v>
      </c>
      <c r="AG1046" t="b">
        <f>IF(AND(Z1046,AA1046,AB1046,AD1046,IF(C1046=Auswahlhilfe!$L$17,TRUE,FALSE)),D1046,FALSE)</f>
        <v>0</v>
      </c>
      <c r="AH1046" t="b">
        <f>IF(AND(Z1046,AA1046,AB1046,AE1046,IF(C1046=Auswahlhilfe!$L$17,TRUE,FALSE)),D1046,FALSE)</f>
        <v>0</v>
      </c>
      <c r="AI1046" t="s">
        <v>4817</v>
      </c>
      <c r="AJ1046" s="90" t="str">
        <f t="shared" si="50"/>
        <v>mailto:info@oxni.ch?subject=Anfrage TBR-090-004-S2-P0</v>
      </c>
    </row>
    <row r="1047" spans="2:36" x14ac:dyDescent="0.2">
      <c r="B1047" s="78" t="str">
        <f t="shared" si="48"/>
        <v/>
      </c>
      <c r="C1047" s="19" t="s">
        <v>103</v>
      </c>
      <c r="D1047" s="19" t="s">
        <v>1348</v>
      </c>
      <c r="E1047" s="19">
        <v>90</v>
      </c>
      <c r="F1047" s="19" t="s">
        <v>55</v>
      </c>
      <c r="G1047" s="19">
        <v>4</v>
      </c>
      <c r="H1047" s="19">
        <v>4</v>
      </c>
      <c r="I1047" s="19">
        <v>14</v>
      </c>
      <c r="J1047" s="19">
        <v>95</v>
      </c>
      <c r="K1047" s="19">
        <v>120</v>
      </c>
      <c r="L1047" s="19">
        <v>360</v>
      </c>
      <c r="M1047" s="19" t="s">
        <v>106</v>
      </c>
      <c r="N1047" s="19">
        <v>4000</v>
      </c>
      <c r="O1047" s="19">
        <v>8000</v>
      </c>
      <c r="P1047" s="19">
        <v>3250</v>
      </c>
      <c r="Q1047" s="19" t="s">
        <v>57</v>
      </c>
      <c r="R1047" s="19">
        <v>1625</v>
      </c>
      <c r="S1047" s="19">
        <v>20000</v>
      </c>
      <c r="T1047" s="19">
        <v>2.25</v>
      </c>
      <c r="U1047" s="19">
        <v>6</v>
      </c>
      <c r="V1047" s="19">
        <v>0.24</v>
      </c>
      <c r="W1047" s="19">
        <v>65</v>
      </c>
      <c r="X1047" s="93">
        <v>1116</v>
      </c>
      <c r="Y1047">
        <f t="shared" si="49"/>
        <v>1000</v>
      </c>
      <c r="Z1047" t="b">
        <f>IF(N1047/G1047&gt;=Auswahlhilfe!$C$8,TRUE,FALSE)</f>
        <v>1</v>
      </c>
      <c r="AA1047" t="b">
        <f>IF(K1047&gt;Auswahlhilfe!$C$7,TRUE,FALSE)</f>
        <v>1</v>
      </c>
      <c r="AB1047" t="b">
        <f>IF(Auswahlhilfe!$C$17=F1047,TRUE,FALSE)</f>
        <v>0</v>
      </c>
      <c r="AC1047" t="b">
        <f>IFERROR(IF(FIND("P2",PGOptionList!D1047)&gt;0,TRUE),FALSE)</f>
        <v>0</v>
      </c>
      <c r="AD1047" t="b">
        <f>IFERROR(IF(FIND("P1",PGOptionList!D1047)&gt;0,TRUE),FALSE)</f>
        <v>1</v>
      </c>
      <c r="AE1047" t="b">
        <f>IFERROR(IF(FIND("P0",PGOptionList!D1047)&gt;0,TRUE),FALSE)</f>
        <v>0</v>
      </c>
      <c r="AF1047" t="b">
        <f>IF(AND(Z1047,AA1047,AB1047,AC1047,IF(C1047=Auswahlhilfe!$L$7,TRUE,FALSE)),D1047,FALSE)</f>
        <v>0</v>
      </c>
      <c r="AG1047" t="b">
        <f>IF(AND(Z1047,AA1047,AB1047,AD1047,IF(C1047=Auswahlhilfe!$L$17,TRUE,FALSE)),D1047,FALSE)</f>
        <v>0</v>
      </c>
      <c r="AH1047" t="b">
        <f>IF(AND(Z1047,AA1047,AB1047,AE1047,IF(C1047=Auswahlhilfe!$L$17,TRUE,FALSE)),D1047,FALSE)</f>
        <v>0</v>
      </c>
      <c r="AI1047" t="s">
        <v>4817</v>
      </c>
      <c r="AJ1047" s="90" t="str">
        <f t="shared" si="50"/>
        <v>mailto:info@oxni.ch?subject=Anfrage TBR-090-004-S1-P1</v>
      </c>
    </row>
    <row r="1048" spans="2:36" x14ac:dyDescent="0.2">
      <c r="B1048" s="78" t="str">
        <f t="shared" si="48"/>
        <v/>
      </c>
      <c r="C1048" s="19" t="s">
        <v>103</v>
      </c>
      <c r="D1048" s="19" t="s">
        <v>1349</v>
      </c>
      <c r="E1048" s="19">
        <v>90</v>
      </c>
      <c r="F1048" s="19" t="s">
        <v>58</v>
      </c>
      <c r="G1048" s="19">
        <v>4</v>
      </c>
      <c r="H1048" s="19">
        <v>4</v>
      </c>
      <c r="I1048" s="19">
        <v>14</v>
      </c>
      <c r="J1048" s="19">
        <v>95</v>
      </c>
      <c r="K1048" s="19">
        <v>120</v>
      </c>
      <c r="L1048" s="19">
        <v>360</v>
      </c>
      <c r="M1048" s="19" t="s">
        <v>106</v>
      </c>
      <c r="N1048" s="19">
        <v>4000</v>
      </c>
      <c r="O1048" s="19">
        <v>8000</v>
      </c>
      <c r="P1048" s="19">
        <v>3250</v>
      </c>
      <c r="Q1048" s="19" t="s">
        <v>57</v>
      </c>
      <c r="R1048" s="19">
        <v>1625</v>
      </c>
      <c r="S1048" s="19">
        <v>20000</v>
      </c>
      <c r="T1048" s="19">
        <v>2.25</v>
      </c>
      <c r="U1048" s="19">
        <v>6</v>
      </c>
      <c r="V1048" s="19">
        <v>0.24</v>
      </c>
      <c r="W1048" s="19">
        <v>65</v>
      </c>
      <c r="X1048" s="93">
        <v>1116</v>
      </c>
      <c r="Y1048">
        <f t="shared" si="49"/>
        <v>1000</v>
      </c>
      <c r="Z1048" t="b">
        <f>IF(N1048/G1048&gt;=Auswahlhilfe!$C$8,TRUE,FALSE)</f>
        <v>1</v>
      </c>
      <c r="AA1048" t="b">
        <f>IF(K1048&gt;Auswahlhilfe!$C$7,TRUE,FALSE)</f>
        <v>1</v>
      </c>
      <c r="AB1048" t="b">
        <f>IF(Auswahlhilfe!$C$17=F1048,TRUE,FALSE)</f>
        <v>1</v>
      </c>
      <c r="AC1048" t="b">
        <f>IFERROR(IF(FIND("P2",PGOptionList!D1048)&gt;0,TRUE),FALSE)</f>
        <v>0</v>
      </c>
      <c r="AD1048" t="b">
        <f>IFERROR(IF(FIND("P1",PGOptionList!D1048)&gt;0,TRUE),FALSE)</f>
        <v>1</v>
      </c>
      <c r="AE1048" t="b">
        <f>IFERROR(IF(FIND("P0",PGOptionList!D1048)&gt;0,TRUE),FALSE)</f>
        <v>0</v>
      </c>
      <c r="AF1048" t="b">
        <f>IF(AND(Z1048,AA1048,AB1048,AC1048,IF(C1048=Auswahlhilfe!$L$7,TRUE,FALSE)),D1048,FALSE)</f>
        <v>0</v>
      </c>
      <c r="AG1048" t="b">
        <f>IF(AND(Z1048,AA1048,AB1048,AD1048,IF(C1048=Auswahlhilfe!$L$17,TRUE,FALSE)),D1048,FALSE)</f>
        <v>0</v>
      </c>
      <c r="AH1048" t="b">
        <f>IF(AND(Z1048,AA1048,AB1048,AE1048,IF(C1048=Auswahlhilfe!$L$17,TRUE,FALSE)),D1048,FALSE)</f>
        <v>0</v>
      </c>
      <c r="AI1048" t="s">
        <v>4818</v>
      </c>
      <c r="AJ1048" s="90" t="str">
        <f t="shared" si="50"/>
        <v>https://shop.oxni.ch/de/shop/motoren/planetengetriebe/tbr-090-004-s2-p1</v>
      </c>
    </row>
    <row r="1049" spans="2:36" x14ac:dyDescent="0.2">
      <c r="B1049" s="78" t="str">
        <f t="shared" si="48"/>
        <v/>
      </c>
      <c r="C1049" s="19" t="s">
        <v>103</v>
      </c>
      <c r="D1049" s="19" t="s">
        <v>1350</v>
      </c>
      <c r="E1049" s="19">
        <v>90</v>
      </c>
      <c r="F1049" s="19" t="s">
        <v>55</v>
      </c>
      <c r="G1049" s="19">
        <v>4</v>
      </c>
      <c r="H1049" s="19">
        <v>6</v>
      </c>
      <c r="I1049" s="19">
        <v>14</v>
      </c>
      <c r="J1049" s="19">
        <v>95</v>
      </c>
      <c r="K1049" s="19">
        <v>120</v>
      </c>
      <c r="L1049" s="19">
        <v>360</v>
      </c>
      <c r="M1049" s="19" t="s">
        <v>106</v>
      </c>
      <c r="N1049" s="19">
        <v>4000</v>
      </c>
      <c r="O1049" s="19">
        <v>8000</v>
      </c>
      <c r="P1049" s="19">
        <v>3250</v>
      </c>
      <c r="Q1049" s="19" t="s">
        <v>57</v>
      </c>
      <c r="R1049" s="19">
        <v>1625</v>
      </c>
      <c r="S1049" s="19">
        <v>20000</v>
      </c>
      <c r="T1049" s="19">
        <v>2.25</v>
      </c>
      <c r="U1049" s="19">
        <v>6</v>
      </c>
      <c r="V1049" s="19">
        <v>0.24</v>
      </c>
      <c r="W1049" s="19">
        <v>65</v>
      </c>
      <c r="X1049" s="93">
        <v>1015</v>
      </c>
      <c r="Y1049">
        <f t="shared" si="49"/>
        <v>1000</v>
      </c>
      <c r="Z1049" t="b">
        <f>IF(N1049/G1049&gt;=Auswahlhilfe!$C$8,TRUE,FALSE)</f>
        <v>1</v>
      </c>
      <c r="AA1049" t="b">
        <f>IF(K1049&gt;Auswahlhilfe!$C$7,TRUE,FALSE)</f>
        <v>1</v>
      </c>
      <c r="AB1049" t="b">
        <f>IF(Auswahlhilfe!$C$17=F1049,TRUE,FALSE)</f>
        <v>0</v>
      </c>
      <c r="AC1049" t="b">
        <f>IFERROR(IF(FIND("P2",PGOptionList!D1049)&gt;0,TRUE),FALSE)</f>
        <v>1</v>
      </c>
      <c r="AD1049" t="b">
        <f>IFERROR(IF(FIND("P1",PGOptionList!D1049)&gt;0,TRUE),FALSE)</f>
        <v>0</v>
      </c>
      <c r="AE1049" t="b">
        <f>IFERROR(IF(FIND("P0",PGOptionList!D1049)&gt;0,TRUE),FALSE)</f>
        <v>0</v>
      </c>
      <c r="AF1049" t="b">
        <f>IF(AND(Z1049,AA1049,AB1049,AC1049,IF(C1049=Auswahlhilfe!$L$7,TRUE,FALSE)),D1049,FALSE)</f>
        <v>0</v>
      </c>
      <c r="AG1049" t="b">
        <f>IF(AND(Z1049,AA1049,AB1049,AD1049,IF(C1049=Auswahlhilfe!$L$17,TRUE,FALSE)),D1049,FALSE)</f>
        <v>0</v>
      </c>
      <c r="AH1049" t="b">
        <f>IF(AND(Z1049,AA1049,AB1049,AE1049,IF(C1049=Auswahlhilfe!$L$17,TRUE,FALSE)),D1049,FALSE)</f>
        <v>0</v>
      </c>
      <c r="AI1049" t="s">
        <v>4817</v>
      </c>
      <c r="AJ1049" s="90" t="str">
        <f t="shared" si="50"/>
        <v>mailto:info@oxni.ch?subject=Anfrage TBR-090-004-S1-P2</v>
      </c>
    </row>
    <row r="1050" spans="2:36" x14ac:dyDescent="0.2">
      <c r="B1050" s="78" t="str">
        <f t="shared" si="48"/>
        <v/>
      </c>
      <c r="C1050" s="19" t="s">
        <v>103</v>
      </c>
      <c r="D1050" s="19" t="s">
        <v>1351</v>
      </c>
      <c r="E1050" s="19">
        <v>90</v>
      </c>
      <c r="F1050" s="19" t="s">
        <v>58</v>
      </c>
      <c r="G1050" s="19">
        <v>4</v>
      </c>
      <c r="H1050" s="19">
        <v>6</v>
      </c>
      <c r="I1050" s="19">
        <v>14</v>
      </c>
      <c r="J1050" s="19">
        <v>95</v>
      </c>
      <c r="K1050" s="19">
        <v>120</v>
      </c>
      <c r="L1050" s="19">
        <v>360</v>
      </c>
      <c r="M1050" s="19" t="s">
        <v>106</v>
      </c>
      <c r="N1050" s="19">
        <v>4000</v>
      </c>
      <c r="O1050" s="19">
        <v>8000</v>
      </c>
      <c r="P1050" s="19">
        <v>3250</v>
      </c>
      <c r="Q1050" s="19" t="s">
        <v>57</v>
      </c>
      <c r="R1050" s="19">
        <v>1625</v>
      </c>
      <c r="S1050" s="19">
        <v>20000</v>
      </c>
      <c r="T1050" s="19">
        <v>2.25</v>
      </c>
      <c r="U1050" s="19">
        <v>6</v>
      </c>
      <c r="V1050" s="19">
        <v>0.24</v>
      </c>
      <c r="W1050" s="19">
        <v>65</v>
      </c>
      <c r="X1050" s="93">
        <v>1015</v>
      </c>
      <c r="Y1050">
        <f t="shared" si="49"/>
        <v>1000</v>
      </c>
      <c r="Z1050" t="b">
        <f>IF(N1050/G1050&gt;=Auswahlhilfe!$C$8,TRUE,FALSE)</f>
        <v>1</v>
      </c>
      <c r="AA1050" t="b">
        <f>IF(K1050&gt;Auswahlhilfe!$C$7,TRUE,FALSE)</f>
        <v>1</v>
      </c>
      <c r="AB1050" t="b">
        <f>IF(Auswahlhilfe!$C$17=F1050,TRUE,FALSE)</f>
        <v>1</v>
      </c>
      <c r="AC1050" t="b">
        <f>IFERROR(IF(FIND("P2",PGOptionList!D1050)&gt;0,TRUE),FALSE)</f>
        <v>1</v>
      </c>
      <c r="AD1050" t="b">
        <f>IFERROR(IF(FIND("P1",PGOptionList!D1050)&gt;0,TRUE),FALSE)</f>
        <v>0</v>
      </c>
      <c r="AE1050" t="b">
        <f>IFERROR(IF(FIND("P0",PGOptionList!D1050)&gt;0,TRUE),FALSE)</f>
        <v>0</v>
      </c>
      <c r="AF1050" t="b">
        <f>IF(AND(Z1050,AA1050,AB1050,AC1050,IF(C1050=Auswahlhilfe!$L$7,TRUE,FALSE)),D1050,FALSE)</f>
        <v>0</v>
      </c>
      <c r="AG1050" t="b">
        <f>IF(AND(Z1050,AA1050,AB1050,AD1050,IF(C1050=Auswahlhilfe!$L$17,TRUE,FALSE)),D1050,FALSE)</f>
        <v>0</v>
      </c>
      <c r="AH1050" t="b">
        <f>IF(AND(Z1050,AA1050,AB1050,AE1050,IF(C1050=Auswahlhilfe!$L$17,TRUE,FALSE)),D1050,FALSE)</f>
        <v>0</v>
      </c>
      <c r="AI1050" t="s">
        <v>4818</v>
      </c>
      <c r="AJ1050" s="90" t="str">
        <f t="shared" si="50"/>
        <v>https://shop.oxni.ch/de/shop/motoren/planetengetriebe/tbr-090-004-s2-p2</v>
      </c>
    </row>
    <row r="1051" spans="2:36" x14ac:dyDescent="0.2">
      <c r="B1051" s="78" t="str">
        <f t="shared" si="48"/>
        <v/>
      </c>
      <c r="C1051" s="19" t="s">
        <v>103</v>
      </c>
      <c r="D1051" s="19" t="s">
        <v>1352</v>
      </c>
      <c r="E1051" s="19">
        <v>90</v>
      </c>
      <c r="F1051" s="19" t="s">
        <v>55</v>
      </c>
      <c r="G1051" s="19">
        <v>3</v>
      </c>
      <c r="H1051" s="19">
        <v>2</v>
      </c>
      <c r="I1051" s="19">
        <v>14</v>
      </c>
      <c r="J1051" s="19">
        <v>95</v>
      </c>
      <c r="K1051" s="19">
        <v>100</v>
      </c>
      <c r="L1051" s="19">
        <v>300</v>
      </c>
      <c r="M1051" s="19" t="s">
        <v>105</v>
      </c>
      <c r="N1051" s="19">
        <v>4000</v>
      </c>
      <c r="O1051" s="19">
        <v>8000</v>
      </c>
      <c r="P1051" s="19">
        <v>3250</v>
      </c>
      <c r="Q1051" s="19" t="s">
        <v>57</v>
      </c>
      <c r="R1051" s="19">
        <v>1625</v>
      </c>
      <c r="S1051" s="19">
        <v>20000</v>
      </c>
      <c r="T1051" s="19">
        <v>2.25</v>
      </c>
      <c r="U1051" s="19">
        <v>6</v>
      </c>
      <c r="V1051" s="19">
        <v>0.24</v>
      </c>
      <c r="W1051" s="19">
        <v>65</v>
      </c>
      <c r="X1051" s="93"/>
      <c r="Y1051">
        <f t="shared" si="49"/>
        <v>1333.3333333333333</v>
      </c>
      <c r="Z1051" t="b">
        <f>IF(N1051/G1051&gt;=Auswahlhilfe!$C$8,TRUE,FALSE)</f>
        <v>1</v>
      </c>
      <c r="AA1051" t="b">
        <f>IF(K1051&gt;Auswahlhilfe!$C$7,TRUE,FALSE)</f>
        <v>1</v>
      </c>
      <c r="AB1051" t="b">
        <f>IF(Auswahlhilfe!$C$17=F1051,TRUE,FALSE)</f>
        <v>0</v>
      </c>
      <c r="AC1051" t="b">
        <f>IFERROR(IF(FIND("P2",PGOptionList!D1051)&gt;0,TRUE),FALSE)</f>
        <v>0</v>
      </c>
      <c r="AD1051" t="b">
        <f>IFERROR(IF(FIND("P1",PGOptionList!D1051)&gt;0,TRUE),FALSE)</f>
        <v>0</v>
      </c>
      <c r="AE1051" t="b">
        <f>IFERROR(IF(FIND("P0",PGOptionList!D1051)&gt;0,TRUE),FALSE)</f>
        <v>1</v>
      </c>
      <c r="AF1051" t="b">
        <f>IF(AND(Z1051,AA1051,AB1051,AC1051,IF(C1051=Auswahlhilfe!$L$7,TRUE,FALSE)),D1051,FALSE)</f>
        <v>0</v>
      </c>
      <c r="AG1051" t="b">
        <f>IF(AND(Z1051,AA1051,AB1051,AD1051,IF(C1051=Auswahlhilfe!$L$17,TRUE,FALSE)),D1051,FALSE)</f>
        <v>0</v>
      </c>
      <c r="AH1051" t="b">
        <f>IF(AND(Z1051,AA1051,AB1051,AE1051,IF(C1051=Auswahlhilfe!$L$17,TRUE,FALSE)),D1051,FALSE)</f>
        <v>0</v>
      </c>
      <c r="AI1051" t="s">
        <v>4817</v>
      </c>
      <c r="AJ1051" s="90" t="str">
        <f t="shared" si="50"/>
        <v>mailto:info@oxni.ch?subject=Anfrage TBR-090-003-S1-P0</v>
      </c>
    </row>
    <row r="1052" spans="2:36" x14ac:dyDescent="0.2">
      <c r="B1052" s="78" t="str">
        <f t="shared" si="48"/>
        <v/>
      </c>
      <c r="C1052" s="19" t="s">
        <v>103</v>
      </c>
      <c r="D1052" s="19" t="s">
        <v>1353</v>
      </c>
      <c r="E1052" s="19">
        <v>90</v>
      </c>
      <c r="F1052" s="19" t="s">
        <v>58</v>
      </c>
      <c r="G1052" s="19">
        <v>3</v>
      </c>
      <c r="H1052" s="19">
        <v>2</v>
      </c>
      <c r="I1052" s="19">
        <v>14</v>
      </c>
      <c r="J1052" s="19">
        <v>95</v>
      </c>
      <c r="K1052" s="19">
        <v>100</v>
      </c>
      <c r="L1052" s="19">
        <v>300</v>
      </c>
      <c r="M1052" s="19" t="s">
        <v>105</v>
      </c>
      <c r="N1052" s="19">
        <v>4000</v>
      </c>
      <c r="O1052" s="19">
        <v>8000</v>
      </c>
      <c r="P1052" s="19">
        <v>3250</v>
      </c>
      <c r="Q1052" s="19" t="s">
        <v>57</v>
      </c>
      <c r="R1052" s="19">
        <v>1625</v>
      </c>
      <c r="S1052" s="19">
        <v>20000</v>
      </c>
      <c r="T1052" s="19">
        <v>2.25</v>
      </c>
      <c r="U1052" s="19">
        <v>6</v>
      </c>
      <c r="V1052" s="19">
        <v>0.24</v>
      </c>
      <c r="W1052" s="19">
        <v>65</v>
      </c>
      <c r="X1052" s="93"/>
      <c r="Y1052">
        <f t="shared" si="49"/>
        <v>1333.3333333333333</v>
      </c>
      <c r="Z1052" t="b">
        <f>IF(N1052/G1052&gt;=Auswahlhilfe!$C$8,TRUE,FALSE)</f>
        <v>1</v>
      </c>
      <c r="AA1052" t="b">
        <f>IF(K1052&gt;Auswahlhilfe!$C$7,TRUE,FALSE)</f>
        <v>1</v>
      </c>
      <c r="AB1052" t="b">
        <f>IF(Auswahlhilfe!$C$17=F1052,TRUE,FALSE)</f>
        <v>1</v>
      </c>
      <c r="AC1052" t="b">
        <f>IFERROR(IF(FIND("P2",PGOptionList!D1052)&gt;0,TRUE),FALSE)</f>
        <v>0</v>
      </c>
      <c r="AD1052" t="b">
        <f>IFERROR(IF(FIND("P1",PGOptionList!D1052)&gt;0,TRUE),FALSE)</f>
        <v>0</v>
      </c>
      <c r="AE1052" t="b">
        <f>IFERROR(IF(FIND("P0",PGOptionList!D1052)&gt;0,TRUE),FALSE)</f>
        <v>1</v>
      </c>
      <c r="AF1052" t="b">
        <f>IF(AND(Z1052,AA1052,AB1052,AC1052,IF(C1052=Auswahlhilfe!$L$7,TRUE,FALSE)),D1052,FALSE)</f>
        <v>0</v>
      </c>
      <c r="AG1052" t="b">
        <f>IF(AND(Z1052,AA1052,AB1052,AD1052,IF(C1052=Auswahlhilfe!$L$17,TRUE,FALSE)),D1052,FALSE)</f>
        <v>0</v>
      </c>
      <c r="AH1052" t="b">
        <f>IF(AND(Z1052,AA1052,AB1052,AE1052,IF(C1052=Auswahlhilfe!$L$17,TRUE,FALSE)),D1052,FALSE)</f>
        <v>0</v>
      </c>
      <c r="AI1052" t="s">
        <v>4817</v>
      </c>
      <c r="AJ1052" s="90" t="str">
        <f t="shared" si="50"/>
        <v>mailto:info@oxni.ch?subject=Anfrage TBR-090-003-S2-P0</v>
      </c>
    </row>
    <row r="1053" spans="2:36" x14ac:dyDescent="0.2">
      <c r="B1053" s="78" t="str">
        <f t="shared" si="48"/>
        <v/>
      </c>
      <c r="C1053" s="19" t="s">
        <v>103</v>
      </c>
      <c r="D1053" s="19" t="s">
        <v>1354</v>
      </c>
      <c r="E1053" s="19">
        <v>90</v>
      </c>
      <c r="F1053" s="19" t="s">
        <v>55</v>
      </c>
      <c r="G1053" s="19">
        <v>3</v>
      </c>
      <c r="H1053" s="19">
        <v>4</v>
      </c>
      <c r="I1053" s="19">
        <v>14</v>
      </c>
      <c r="J1053" s="19">
        <v>95</v>
      </c>
      <c r="K1053" s="19">
        <v>100</v>
      </c>
      <c r="L1053" s="19">
        <v>300</v>
      </c>
      <c r="M1053" s="19" t="s">
        <v>105</v>
      </c>
      <c r="N1053" s="19">
        <v>4000</v>
      </c>
      <c r="O1053" s="19">
        <v>8000</v>
      </c>
      <c r="P1053" s="19">
        <v>3250</v>
      </c>
      <c r="Q1053" s="19" t="s">
        <v>57</v>
      </c>
      <c r="R1053" s="19">
        <v>1625</v>
      </c>
      <c r="S1053" s="19">
        <v>20000</v>
      </c>
      <c r="T1053" s="19">
        <v>2.25</v>
      </c>
      <c r="U1053" s="19">
        <v>6</v>
      </c>
      <c r="V1053" s="19">
        <v>0.24</v>
      </c>
      <c r="W1053" s="19">
        <v>65</v>
      </c>
      <c r="X1053" s="93">
        <v>1116</v>
      </c>
      <c r="Y1053">
        <f t="shared" si="49"/>
        <v>1333.3333333333333</v>
      </c>
      <c r="Z1053" t="b">
        <f>IF(N1053/G1053&gt;=Auswahlhilfe!$C$8,TRUE,FALSE)</f>
        <v>1</v>
      </c>
      <c r="AA1053" t="b">
        <f>IF(K1053&gt;Auswahlhilfe!$C$7,TRUE,FALSE)</f>
        <v>1</v>
      </c>
      <c r="AB1053" t="b">
        <f>IF(Auswahlhilfe!$C$17=F1053,TRUE,FALSE)</f>
        <v>0</v>
      </c>
      <c r="AC1053" t="b">
        <f>IFERROR(IF(FIND("P2",PGOptionList!D1053)&gt;0,TRUE),FALSE)</f>
        <v>0</v>
      </c>
      <c r="AD1053" t="b">
        <f>IFERROR(IF(FIND("P1",PGOptionList!D1053)&gt;0,TRUE),FALSE)</f>
        <v>1</v>
      </c>
      <c r="AE1053" t="b">
        <f>IFERROR(IF(FIND("P0",PGOptionList!D1053)&gt;0,TRUE),FALSE)</f>
        <v>0</v>
      </c>
      <c r="AF1053" t="b">
        <f>IF(AND(Z1053,AA1053,AB1053,AC1053,IF(C1053=Auswahlhilfe!$L$7,TRUE,FALSE)),D1053,FALSE)</f>
        <v>0</v>
      </c>
      <c r="AG1053" t="b">
        <f>IF(AND(Z1053,AA1053,AB1053,AD1053,IF(C1053=Auswahlhilfe!$L$17,TRUE,FALSE)),D1053,FALSE)</f>
        <v>0</v>
      </c>
      <c r="AH1053" t="b">
        <f>IF(AND(Z1053,AA1053,AB1053,AE1053,IF(C1053=Auswahlhilfe!$L$17,TRUE,FALSE)),D1053,FALSE)</f>
        <v>0</v>
      </c>
      <c r="AI1053" t="s">
        <v>4817</v>
      </c>
      <c r="AJ1053" s="90" t="str">
        <f t="shared" si="50"/>
        <v>mailto:info@oxni.ch?subject=Anfrage TBR-090-003-S1-P1</v>
      </c>
    </row>
    <row r="1054" spans="2:36" x14ac:dyDescent="0.2">
      <c r="B1054" s="78" t="str">
        <f t="shared" si="48"/>
        <v/>
      </c>
      <c r="C1054" s="19" t="s">
        <v>103</v>
      </c>
      <c r="D1054" s="19" t="s">
        <v>1355</v>
      </c>
      <c r="E1054" s="19">
        <v>90</v>
      </c>
      <c r="F1054" s="19" t="s">
        <v>58</v>
      </c>
      <c r="G1054" s="19">
        <v>3</v>
      </c>
      <c r="H1054" s="19">
        <v>4</v>
      </c>
      <c r="I1054" s="19">
        <v>14</v>
      </c>
      <c r="J1054" s="19">
        <v>95</v>
      </c>
      <c r="K1054" s="19">
        <v>100</v>
      </c>
      <c r="L1054" s="19">
        <v>300</v>
      </c>
      <c r="M1054" s="19" t="s">
        <v>105</v>
      </c>
      <c r="N1054" s="19">
        <v>4000</v>
      </c>
      <c r="O1054" s="19">
        <v>8000</v>
      </c>
      <c r="P1054" s="19">
        <v>3250</v>
      </c>
      <c r="Q1054" s="19" t="s">
        <v>57</v>
      </c>
      <c r="R1054" s="19">
        <v>1625</v>
      </c>
      <c r="S1054" s="19">
        <v>20000</v>
      </c>
      <c r="T1054" s="19">
        <v>2.25</v>
      </c>
      <c r="U1054" s="19">
        <v>6</v>
      </c>
      <c r="V1054" s="19">
        <v>0.24</v>
      </c>
      <c r="W1054" s="19">
        <v>65</v>
      </c>
      <c r="X1054" s="93">
        <v>1116</v>
      </c>
      <c r="Y1054">
        <f t="shared" si="49"/>
        <v>1333.3333333333333</v>
      </c>
      <c r="Z1054" t="b">
        <f>IF(N1054/G1054&gt;=Auswahlhilfe!$C$8,TRUE,FALSE)</f>
        <v>1</v>
      </c>
      <c r="AA1054" t="b">
        <f>IF(K1054&gt;Auswahlhilfe!$C$7,TRUE,FALSE)</f>
        <v>1</v>
      </c>
      <c r="AB1054" t="b">
        <f>IF(Auswahlhilfe!$C$17=F1054,TRUE,FALSE)</f>
        <v>1</v>
      </c>
      <c r="AC1054" t="b">
        <f>IFERROR(IF(FIND("P2",PGOptionList!D1054)&gt;0,TRUE),FALSE)</f>
        <v>0</v>
      </c>
      <c r="AD1054" t="b">
        <f>IFERROR(IF(FIND("P1",PGOptionList!D1054)&gt;0,TRUE),FALSE)</f>
        <v>1</v>
      </c>
      <c r="AE1054" t="b">
        <f>IFERROR(IF(FIND("P0",PGOptionList!D1054)&gt;0,TRUE),FALSE)</f>
        <v>0</v>
      </c>
      <c r="AF1054" t="b">
        <f>IF(AND(Z1054,AA1054,AB1054,AC1054,IF(C1054=Auswahlhilfe!$L$7,TRUE,FALSE)),D1054,FALSE)</f>
        <v>0</v>
      </c>
      <c r="AG1054" t="b">
        <f>IF(AND(Z1054,AA1054,AB1054,AD1054,IF(C1054=Auswahlhilfe!$L$17,TRUE,FALSE)),D1054,FALSE)</f>
        <v>0</v>
      </c>
      <c r="AH1054" t="b">
        <f>IF(AND(Z1054,AA1054,AB1054,AE1054,IF(C1054=Auswahlhilfe!$L$17,TRUE,FALSE)),D1054,FALSE)</f>
        <v>0</v>
      </c>
      <c r="AI1054" t="s">
        <v>4818</v>
      </c>
      <c r="AJ1054" s="90" t="str">
        <f t="shared" si="50"/>
        <v>https://shop.oxni.ch/de/shop/motoren/planetengetriebe/tbr-090-003-s2-p1</v>
      </c>
    </row>
    <row r="1055" spans="2:36" x14ac:dyDescent="0.2">
      <c r="B1055" s="78" t="str">
        <f t="shared" si="48"/>
        <v/>
      </c>
      <c r="C1055" s="19" t="s">
        <v>103</v>
      </c>
      <c r="D1055" s="19" t="s">
        <v>1356</v>
      </c>
      <c r="E1055" s="19">
        <v>90</v>
      </c>
      <c r="F1055" s="19" t="s">
        <v>55</v>
      </c>
      <c r="G1055" s="19">
        <v>3</v>
      </c>
      <c r="H1055" s="19">
        <v>6</v>
      </c>
      <c r="I1055" s="19">
        <v>14</v>
      </c>
      <c r="J1055" s="19">
        <v>95</v>
      </c>
      <c r="K1055" s="19">
        <v>100</v>
      </c>
      <c r="L1055" s="19">
        <v>300</v>
      </c>
      <c r="M1055" s="19" t="s">
        <v>105</v>
      </c>
      <c r="N1055" s="19">
        <v>4000</v>
      </c>
      <c r="O1055" s="19">
        <v>8000</v>
      </c>
      <c r="P1055" s="19">
        <v>3250</v>
      </c>
      <c r="Q1055" s="19" t="s">
        <v>57</v>
      </c>
      <c r="R1055" s="19">
        <v>1625</v>
      </c>
      <c r="S1055" s="19">
        <v>20000</v>
      </c>
      <c r="T1055" s="19">
        <v>2.25</v>
      </c>
      <c r="U1055" s="19">
        <v>6</v>
      </c>
      <c r="V1055" s="19">
        <v>0.24</v>
      </c>
      <c r="W1055" s="19">
        <v>65</v>
      </c>
      <c r="X1055" s="93">
        <v>1015</v>
      </c>
      <c r="Y1055">
        <f t="shared" si="49"/>
        <v>1333.3333333333333</v>
      </c>
      <c r="Z1055" t="b">
        <f>IF(N1055/G1055&gt;=Auswahlhilfe!$C$8,TRUE,FALSE)</f>
        <v>1</v>
      </c>
      <c r="AA1055" t="b">
        <f>IF(K1055&gt;Auswahlhilfe!$C$7,TRUE,FALSE)</f>
        <v>1</v>
      </c>
      <c r="AB1055" t="b">
        <f>IF(Auswahlhilfe!$C$17=F1055,TRUE,FALSE)</f>
        <v>0</v>
      </c>
      <c r="AC1055" t="b">
        <f>IFERROR(IF(FIND("P2",PGOptionList!D1055)&gt;0,TRUE),FALSE)</f>
        <v>1</v>
      </c>
      <c r="AD1055" t="b">
        <f>IFERROR(IF(FIND("P1",PGOptionList!D1055)&gt;0,TRUE),FALSE)</f>
        <v>0</v>
      </c>
      <c r="AE1055" t="b">
        <f>IFERROR(IF(FIND("P0",PGOptionList!D1055)&gt;0,TRUE),FALSE)</f>
        <v>0</v>
      </c>
      <c r="AF1055" t="b">
        <f>IF(AND(Z1055,AA1055,AB1055,AC1055,IF(C1055=Auswahlhilfe!$L$7,TRUE,FALSE)),D1055,FALSE)</f>
        <v>0</v>
      </c>
      <c r="AG1055" t="b">
        <f>IF(AND(Z1055,AA1055,AB1055,AD1055,IF(C1055=Auswahlhilfe!$L$17,TRUE,FALSE)),D1055,FALSE)</f>
        <v>0</v>
      </c>
      <c r="AH1055" t="b">
        <f>IF(AND(Z1055,AA1055,AB1055,AE1055,IF(C1055=Auswahlhilfe!$L$17,TRUE,FALSE)),D1055,FALSE)</f>
        <v>0</v>
      </c>
      <c r="AI1055" t="s">
        <v>4817</v>
      </c>
      <c r="AJ1055" s="90" t="str">
        <f t="shared" si="50"/>
        <v>mailto:info@oxni.ch?subject=Anfrage TBR-090-003-S1-P2</v>
      </c>
    </row>
    <row r="1056" spans="2:36" x14ac:dyDescent="0.2">
      <c r="B1056" s="78" t="str">
        <f t="shared" si="48"/>
        <v/>
      </c>
      <c r="C1056" s="19" t="s">
        <v>103</v>
      </c>
      <c r="D1056" s="19" t="s">
        <v>1357</v>
      </c>
      <c r="E1056" s="19">
        <v>90</v>
      </c>
      <c r="F1056" s="19" t="s">
        <v>58</v>
      </c>
      <c r="G1056" s="19">
        <v>3</v>
      </c>
      <c r="H1056" s="19">
        <v>6</v>
      </c>
      <c r="I1056" s="19">
        <v>14</v>
      </c>
      <c r="J1056" s="19">
        <v>95</v>
      </c>
      <c r="K1056" s="19">
        <v>100</v>
      </c>
      <c r="L1056" s="19">
        <v>300</v>
      </c>
      <c r="M1056" s="19" t="s">
        <v>105</v>
      </c>
      <c r="N1056" s="19">
        <v>4000</v>
      </c>
      <c r="O1056" s="19">
        <v>8000</v>
      </c>
      <c r="P1056" s="19">
        <v>3250</v>
      </c>
      <c r="Q1056" s="19" t="s">
        <v>57</v>
      </c>
      <c r="R1056" s="19">
        <v>1625</v>
      </c>
      <c r="S1056" s="19">
        <v>20000</v>
      </c>
      <c r="T1056" s="19">
        <v>2.25</v>
      </c>
      <c r="U1056" s="19">
        <v>6</v>
      </c>
      <c r="V1056" s="19">
        <v>0.24</v>
      </c>
      <c r="W1056" s="19">
        <v>65</v>
      </c>
      <c r="X1056" s="93">
        <v>1015</v>
      </c>
      <c r="Y1056">
        <f t="shared" si="49"/>
        <v>1333.3333333333333</v>
      </c>
      <c r="Z1056" t="b">
        <f>IF(N1056/G1056&gt;=Auswahlhilfe!$C$8,TRUE,FALSE)</f>
        <v>1</v>
      </c>
      <c r="AA1056" t="b">
        <f>IF(K1056&gt;Auswahlhilfe!$C$7,TRUE,FALSE)</f>
        <v>1</v>
      </c>
      <c r="AB1056" t="b">
        <f>IF(Auswahlhilfe!$C$17=F1056,TRUE,FALSE)</f>
        <v>1</v>
      </c>
      <c r="AC1056" t="b">
        <f>IFERROR(IF(FIND("P2",PGOptionList!D1056)&gt;0,TRUE),FALSE)</f>
        <v>1</v>
      </c>
      <c r="AD1056" t="b">
        <f>IFERROR(IF(FIND("P1",PGOptionList!D1056)&gt;0,TRUE),FALSE)</f>
        <v>0</v>
      </c>
      <c r="AE1056" t="b">
        <f>IFERROR(IF(FIND("P0",PGOptionList!D1056)&gt;0,TRUE),FALSE)</f>
        <v>0</v>
      </c>
      <c r="AF1056" t="b">
        <f>IF(AND(Z1056,AA1056,AB1056,AC1056,IF(C1056=Auswahlhilfe!$L$7,TRUE,FALSE)),D1056,FALSE)</f>
        <v>0</v>
      </c>
      <c r="AG1056" t="b">
        <f>IF(AND(Z1056,AA1056,AB1056,AD1056,IF(C1056=Auswahlhilfe!$L$17,TRUE,FALSE)),D1056,FALSE)</f>
        <v>0</v>
      </c>
      <c r="AH1056" t="b">
        <f>IF(AND(Z1056,AA1056,AB1056,AE1056,IF(C1056=Auswahlhilfe!$L$17,TRUE,FALSE)),D1056,FALSE)</f>
        <v>0</v>
      </c>
      <c r="AI1056" t="s">
        <v>4818</v>
      </c>
      <c r="AJ1056" s="90" t="str">
        <f t="shared" si="50"/>
        <v>https://shop.oxni.ch/de/shop/motoren/planetengetriebe/tbr-090-003-s2-p2</v>
      </c>
    </row>
    <row r="1057" spans="2:36" x14ac:dyDescent="0.2">
      <c r="B1057" s="78" t="str">
        <f t="shared" si="48"/>
        <v/>
      </c>
      <c r="C1057" s="19" t="s">
        <v>103</v>
      </c>
      <c r="D1057" s="19" t="s">
        <v>1358</v>
      </c>
      <c r="E1057" s="19">
        <v>90</v>
      </c>
      <c r="F1057" s="19" t="s">
        <v>55</v>
      </c>
      <c r="G1057" s="19">
        <v>200</v>
      </c>
      <c r="H1057" s="19">
        <v>4</v>
      </c>
      <c r="I1057" s="19">
        <v>25</v>
      </c>
      <c r="J1057" s="19">
        <v>92</v>
      </c>
      <c r="K1057" s="19">
        <v>235</v>
      </c>
      <c r="L1057" s="19">
        <v>705</v>
      </c>
      <c r="M1057" s="19" t="s">
        <v>81</v>
      </c>
      <c r="N1057" s="19">
        <v>4000</v>
      </c>
      <c r="O1057" s="19">
        <v>8000</v>
      </c>
      <c r="P1057" s="19">
        <v>6700</v>
      </c>
      <c r="Q1057" s="19" t="s">
        <v>57</v>
      </c>
      <c r="R1057" s="19">
        <v>3350</v>
      </c>
      <c r="S1057" s="19">
        <v>20000</v>
      </c>
      <c r="T1057" s="19">
        <v>1.87</v>
      </c>
      <c r="U1057" s="19">
        <v>12.5</v>
      </c>
      <c r="V1057" s="19">
        <v>0.24</v>
      </c>
      <c r="W1057" s="19">
        <v>68</v>
      </c>
      <c r="X1057" s="93"/>
      <c r="Y1057">
        <f t="shared" si="49"/>
        <v>20</v>
      </c>
      <c r="Z1057" t="b">
        <f>IF(N1057/G1057&gt;=Auswahlhilfe!$C$8,TRUE,FALSE)</f>
        <v>1</v>
      </c>
      <c r="AA1057" t="b">
        <f>IF(K1057&gt;Auswahlhilfe!$C$7,TRUE,FALSE)</f>
        <v>1</v>
      </c>
      <c r="AB1057" t="b">
        <f>IF(Auswahlhilfe!$C$17=F1057,TRUE,FALSE)</f>
        <v>0</v>
      </c>
      <c r="AC1057" t="b">
        <f>IFERROR(IF(FIND("P2",PGOptionList!D1057)&gt;0,TRUE),FALSE)</f>
        <v>0</v>
      </c>
      <c r="AD1057" t="b">
        <f>IFERROR(IF(FIND("P1",PGOptionList!D1057)&gt;0,TRUE),FALSE)</f>
        <v>0</v>
      </c>
      <c r="AE1057" t="b">
        <f>IFERROR(IF(FIND("P0",PGOptionList!D1057)&gt;0,TRUE),FALSE)</f>
        <v>1</v>
      </c>
      <c r="AF1057" t="b">
        <f>IF(AND(Z1057,AA1057,AB1057,AC1057,IF(C1057=Auswahlhilfe!$L$7,TRUE,FALSE)),D1057,FALSE)</f>
        <v>0</v>
      </c>
      <c r="AG1057" t="b">
        <f>IF(AND(Z1057,AA1057,AB1057,AD1057,IF(C1057=Auswahlhilfe!$L$17,TRUE,FALSE)),D1057,FALSE)</f>
        <v>0</v>
      </c>
      <c r="AH1057" t="b">
        <f>IF(AND(Z1057,AA1057,AB1057,AE1057,IF(C1057=Auswahlhilfe!$L$17,TRUE,FALSE)),D1057,FALSE)</f>
        <v>0</v>
      </c>
      <c r="AI1057" t="s">
        <v>4817</v>
      </c>
      <c r="AJ1057" s="90" t="str">
        <f t="shared" si="50"/>
        <v>mailto:info@oxni.ch?subject=Anfrage TBR-115-200-S1-P0</v>
      </c>
    </row>
    <row r="1058" spans="2:36" x14ac:dyDescent="0.2">
      <c r="B1058" s="78" t="str">
        <f t="shared" si="48"/>
        <v/>
      </c>
      <c r="C1058" s="19" t="s">
        <v>103</v>
      </c>
      <c r="D1058" s="19" t="s">
        <v>1359</v>
      </c>
      <c r="E1058" s="19">
        <v>90</v>
      </c>
      <c r="F1058" s="19" t="s">
        <v>58</v>
      </c>
      <c r="G1058" s="19">
        <v>200</v>
      </c>
      <c r="H1058" s="19">
        <v>4</v>
      </c>
      <c r="I1058" s="19">
        <v>25</v>
      </c>
      <c r="J1058" s="19">
        <v>92</v>
      </c>
      <c r="K1058" s="19">
        <v>235</v>
      </c>
      <c r="L1058" s="19">
        <v>705</v>
      </c>
      <c r="M1058" s="19" t="s">
        <v>81</v>
      </c>
      <c r="N1058" s="19">
        <v>4000</v>
      </c>
      <c r="O1058" s="19">
        <v>8000</v>
      </c>
      <c r="P1058" s="19">
        <v>6700</v>
      </c>
      <c r="Q1058" s="19" t="s">
        <v>57</v>
      </c>
      <c r="R1058" s="19">
        <v>3350</v>
      </c>
      <c r="S1058" s="19">
        <v>20000</v>
      </c>
      <c r="T1058" s="19">
        <v>1.87</v>
      </c>
      <c r="U1058" s="19">
        <v>12.5</v>
      </c>
      <c r="V1058" s="19">
        <v>0.24</v>
      </c>
      <c r="W1058" s="19">
        <v>68</v>
      </c>
      <c r="X1058" s="93"/>
      <c r="Y1058">
        <f t="shared" si="49"/>
        <v>20</v>
      </c>
      <c r="Z1058" t="b">
        <f>IF(N1058/G1058&gt;=Auswahlhilfe!$C$8,TRUE,FALSE)</f>
        <v>1</v>
      </c>
      <c r="AA1058" t="b">
        <f>IF(K1058&gt;Auswahlhilfe!$C$7,TRUE,FALSE)</f>
        <v>1</v>
      </c>
      <c r="AB1058" t="b">
        <f>IF(Auswahlhilfe!$C$17=F1058,TRUE,FALSE)</f>
        <v>1</v>
      </c>
      <c r="AC1058" t="b">
        <f>IFERROR(IF(FIND("P2",PGOptionList!D1058)&gt;0,TRUE),FALSE)</f>
        <v>0</v>
      </c>
      <c r="AD1058" t="b">
        <f>IFERROR(IF(FIND("P1",PGOptionList!D1058)&gt;0,TRUE),FALSE)</f>
        <v>0</v>
      </c>
      <c r="AE1058" t="b">
        <f>IFERROR(IF(FIND("P0",PGOptionList!D1058)&gt;0,TRUE),FALSE)</f>
        <v>1</v>
      </c>
      <c r="AF1058" t="b">
        <f>IF(AND(Z1058,AA1058,AB1058,AC1058,IF(C1058=Auswahlhilfe!$L$7,TRUE,FALSE)),D1058,FALSE)</f>
        <v>0</v>
      </c>
      <c r="AG1058" t="b">
        <f>IF(AND(Z1058,AA1058,AB1058,AD1058,IF(C1058=Auswahlhilfe!$L$17,TRUE,FALSE)),D1058,FALSE)</f>
        <v>0</v>
      </c>
      <c r="AH1058" t="b">
        <f>IF(AND(Z1058,AA1058,AB1058,AE1058,IF(C1058=Auswahlhilfe!$L$17,TRUE,FALSE)),D1058,FALSE)</f>
        <v>0</v>
      </c>
      <c r="AI1058" t="s">
        <v>4817</v>
      </c>
      <c r="AJ1058" s="90" t="str">
        <f t="shared" si="50"/>
        <v>mailto:info@oxni.ch?subject=Anfrage TBR-115-200-S2-P0</v>
      </c>
    </row>
    <row r="1059" spans="2:36" x14ac:dyDescent="0.2">
      <c r="B1059" s="78" t="str">
        <f t="shared" si="48"/>
        <v/>
      </c>
      <c r="C1059" s="19" t="s">
        <v>103</v>
      </c>
      <c r="D1059" s="19" t="s">
        <v>1360</v>
      </c>
      <c r="E1059" s="19">
        <v>90</v>
      </c>
      <c r="F1059" s="19" t="s">
        <v>55</v>
      </c>
      <c r="G1059" s="19">
        <v>200</v>
      </c>
      <c r="H1059" s="19">
        <v>7</v>
      </c>
      <c r="I1059" s="19">
        <v>25</v>
      </c>
      <c r="J1059" s="19">
        <v>92</v>
      </c>
      <c r="K1059" s="19">
        <v>235</v>
      </c>
      <c r="L1059" s="19">
        <v>705</v>
      </c>
      <c r="M1059" s="19" t="s">
        <v>81</v>
      </c>
      <c r="N1059" s="19">
        <v>4000</v>
      </c>
      <c r="O1059" s="19">
        <v>8000</v>
      </c>
      <c r="P1059" s="19">
        <v>6700</v>
      </c>
      <c r="Q1059" s="19" t="s">
        <v>57</v>
      </c>
      <c r="R1059" s="19">
        <v>3350</v>
      </c>
      <c r="S1059" s="19">
        <v>20000</v>
      </c>
      <c r="T1059" s="19">
        <v>1.87</v>
      </c>
      <c r="U1059" s="19">
        <v>12.5</v>
      </c>
      <c r="V1059" s="19">
        <v>0.24</v>
      </c>
      <c r="W1059" s="19">
        <v>68</v>
      </c>
      <c r="X1059" s="93">
        <v>1861</v>
      </c>
      <c r="Y1059">
        <f t="shared" si="49"/>
        <v>20</v>
      </c>
      <c r="Z1059" t="b">
        <f>IF(N1059/G1059&gt;=Auswahlhilfe!$C$8,TRUE,FALSE)</f>
        <v>1</v>
      </c>
      <c r="AA1059" t="b">
        <f>IF(K1059&gt;Auswahlhilfe!$C$7,TRUE,FALSE)</f>
        <v>1</v>
      </c>
      <c r="AB1059" t="b">
        <f>IF(Auswahlhilfe!$C$17=F1059,TRUE,FALSE)</f>
        <v>0</v>
      </c>
      <c r="AC1059" t="b">
        <f>IFERROR(IF(FIND("P2",PGOptionList!D1059)&gt;0,TRUE),FALSE)</f>
        <v>0</v>
      </c>
      <c r="AD1059" t="b">
        <f>IFERROR(IF(FIND("P1",PGOptionList!D1059)&gt;0,TRUE),FALSE)</f>
        <v>1</v>
      </c>
      <c r="AE1059" t="b">
        <f>IFERROR(IF(FIND("P0",PGOptionList!D1059)&gt;0,TRUE),FALSE)</f>
        <v>0</v>
      </c>
      <c r="AF1059" t="b">
        <f>IF(AND(Z1059,AA1059,AB1059,AC1059,IF(C1059=Auswahlhilfe!$L$7,TRUE,FALSE)),D1059,FALSE)</f>
        <v>0</v>
      </c>
      <c r="AG1059" t="b">
        <f>IF(AND(Z1059,AA1059,AB1059,AD1059,IF(C1059=Auswahlhilfe!$L$17,TRUE,FALSE)),D1059,FALSE)</f>
        <v>0</v>
      </c>
      <c r="AH1059" t="b">
        <f>IF(AND(Z1059,AA1059,AB1059,AE1059,IF(C1059=Auswahlhilfe!$L$17,TRUE,FALSE)),D1059,FALSE)</f>
        <v>0</v>
      </c>
      <c r="AI1059" t="s">
        <v>4817</v>
      </c>
      <c r="AJ1059" s="90" t="str">
        <f t="shared" si="50"/>
        <v>mailto:info@oxni.ch?subject=Anfrage TBR-115-200-S1-P1</v>
      </c>
    </row>
    <row r="1060" spans="2:36" x14ac:dyDescent="0.2">
      <c r="B1060" s="78" t="str">
        <f t="shared" si="48"/>
        <v/>
      </c>
      <c r="C1060" s="19" t="s">
        <v>103</v>
      </c>
      <c r="D1060" s="19" t="s">
        <v>1361</v>
      </c>
      <c r="E1060" s="19">
        <v>90</v>
      </c>
      <c r="F1060" s="19" t="s">
        <v>58</v>
      </c>
      <c r="G1060" s="19">
        <v>200</v>
      </c>
      <c r="H1060" s="19">
        <v>7</v>
      </c>
      <c r="I1060" s="19">
        <v>25</v>
      </c>
      <c r="J1060" s="19">
        <v>92</v>
      </c>
      <c r="K1060" s="19">
        <v>235</v>
      </c>
      <c r="L1060" s="19">
        <v>705</v>
      </c>
      <c r="M1060" s="19" t="s">
        <v>81</v>
      </c>
      <c r="N1060" s="19">
        <v>4000</v>
      </c>
      <c r="O1060" s="19">
        <v>8000</v>
      </c>
      <c r="P1060" s="19">
        <v>6700</v>
      </c>
      <c r="Q1060" s="19" t="s">
        <v>57</v>
      </c>
      <c r="R1060" s="19">
        <v>3350</v>
      </c>
      <c r="S1060" s="19">
        <v>20000</v>
      </c>
      <c r="T1060" s="19">
        <v>1.87</v>
      </c>
      <c r="U1060" s="19">
        <v>12.5</v>
      </c>
      <c r="V1060" s="19">
        <v>0.24</v>
      </c>
      <c r="W1060" s="19">
        <v>68</v>
      </c>
      <c r="X1060" s="93">
        <v>1861</v>
      </c>
      <c r="Y1060">
        <f t="shared" si="49"/>
        <v>20</v>
      </c>
      <c r="Z1060" t="b">
        <f>IF(N1060/G1060&gt;=Auswahlhilfe!$C$8,TRUE,FALSE)</f>
        <v>1</v>
      </c>
      <c r="AA1060" t="b">
        <f>IF(K1060&gt;Auswahlhilfe!$C$7,TRUE,FALSE)</f>
        <v>1</v>
      </c>
      <c r="AB1060" t="b">
        <f>IF(Auswahlhilfe!$C$17=F1060,TRUE,FALSE)</f>
        <v>1</v>
      </c>
      <c r="AC1060" t="b">
        <f>IFERROR(IF(FIND("P2",PGOptionList!D1060)&gt;0,TRUE),FALSE)</f>
        <v>0</v>
      </c>
      <c r="AD1060" t="b">
        <f>IFERROR(IF(FIND("P1",PGOptionList!D1060)&gt;0,TRUE),FALSE)</f>
        <v>1</v>
      </c>
      <c r="AE1060" t="b">
        <f>IFERROR(IF(FIND("P0",PGOptionList!D1060)&gt;0,TRUE),FALSE)</f>
        <v>0</v>
      </c>
      <c r="AF1060" t="b">
        <f>IF(AND(Z1060,AA1060,AB1060,AC1060,IF(C1060=Auswahlhilfe!$L$7,TRUE,FALSE)),D1060,FALSE)</f>
        <v>0</v>
      </c>
      <c r="AG1060" t="b">
        <f>IF(AND(Z1060,AA1060,AB1060,AD1060,IF(C1060=Auswahlhilfe!$L$17,TRUE,FALSE)),D1060,FALSE)</f>
        <v>0</v>
      </c>
      <c r="AH1060" t="b">
        <f>IF(AND(Z1060,AA1060,AB1060,AE1060,IF(C1060=Auswahlhilfe!$L$17,TRUE,FALSE)),D1060,FALSE)</f>
        <v>0</v>
      </c>
      <c r="AI1060" t="s">
        <v>4818</v>
      </c>
      <c r="AJ1060" s="90" t="str">
        <f t="shared" si="50"/>
        <v>https://shop.oxni.ch/de/shop/motoren/planetengetriebe/tbr-115-200-s2-p1</v>
      </c>
    </row>
    <row r="1061" spans="2:36" x14ac:dyDescent="0.2">
      <c r="B1061" s="78" t="str">
        <f t="shared" si="48"/>
        <v/>
      </c>
      <c r="C1061" s="19" t="s">
        <v>103</v>
      </c>
      <c r="D1061" s="19" t="s">
        <v>1362</v>
      </c>
      <c r="E1061" s="19">
        <v>90</v>
      </c>
      <c r="F1061" s="19" t="s">
        <v>55</v>
      </c>
      <c r="G1061" s="19">
        <v>200</v>
      </c>
      <c r="H1061" s="19">
        <v>9</v>
      </c>
      <c r="I1061" s="19">
        <v>25</v>
      </c>
      <c r="J1061" s="19">
        <v>92</v>
      </c>
      <c r="K1061" s="19">
        <v>235</v>
      </c>
      <c r="L1061" s="19">
        <v>705</v>
      </c>
      <c r="M1061" s="19" t="s">
        <v>81</v>
      </c>
      <c r="N1061" s="19">
        <v>4000</v>
      </c>
      <c r="O1061" s="19">
        <v>8000</v>
      </c>
      <c r="P1061" s="19">
        <v>6700</v>
      </c>
      <c r="Q1061" s="19" t="s">
        <v>57</v>
      </c>
      <c r="R1061" s="19">
        <v>3350</v>
      </c>
      <c r="S1061" s="19">
        <v>20000</v>
      </c>
      <c r="T1061" s="19">
        <v>1.87</v>
      </c>
      <c r="U1061" s="19">
        <v>12.5</v>
      </c>
      <c r="V1061" s="19">
        <v>0.24</v>
      </c>
      <c r="W1061" s="19">
        <v>68</v>
      </c>
      <c r="X1061" s="93">
        <v>1692</v>
      </c>
      <c r="Y1061">
        <f t="shared" si="49"/>
        <v>20</v>
      </c>
      <c r="Z1061" t="b">
        <f>IF(N1061/G1061&gt;=Auswahlhilfe!$C$8,TRUE,FALSE)</f>
        <v>1</v>
      </c>
      <c r="AA1061" t="b">
        <f>IF(K1061&gt;Auswahlhilfe!$C$7,TRUE,FALSE)</f>
        <v>1</v>
      </c>
      <c r="AB1061" t="b">
        <f>IF(Auswahlhilfe!$C$17=F1061,TRUE,FALSE)</f>
        <v>0</v>
      </c>
      <c r="AC1061" t="b">
        <f>IFERROR(IF(FIND("P2",PGOptionList!D1061)&gt;0,TRUE),FALSE)</f>
        <v>1</v>
      </c>
      <c r="AD1061" t="b">
        <f>IFERROR(IF(FIND("P1",PGOptionList!D1061)&gt;0,TRUE),FALSE)</f>
        <v>0</v>
      </c>
      <c r="AE1061" t="b">
        <f>IFERROR(IF(FIND("P0",PGOptionList!D1061)&gt;0,TRUE),FALSE)</f>
        <v>0</v>
      </c>
      <c r="AF1061" t="b">
        <f>IF(AND(Z1061,AA1061,AB1061,AC1061,IF(C1061=Auswahlhilfe!$L$7,TRUE,FALSE)),D1061,FALSE)</f>
        <v>0</v>
      </c>
      <c r="AG1061" t="b">
        <f>IF(AND(Z1061,AA1061,AB1061,AD1061,IF(C1061=Auswahlhilfe!$L$17,TRUE,FALSE)),D1061,FALSE)</f>
        <v>0</v>
      </c>
      <c r="AH1061" t="b">
        <f>IF(AND(Z1061,AA1061,AB1061,AE1061,IF(C1061=Auswahlhilfe!$L$17,TRUE,FALSE)),D1061,FALSE)</f>
        <v>0</v>
      </c>
      <c r="AI1061" t="s">
        <v>4817</v>
      </c>
      <c r="AJ1061" s="90" t="str">
        <f t="shared" si="50"/>
        <v>mailto:info@oxni.ch?subject=Anfrage TBR-115-200-S1-P2</v>
      </c>
    </row>
    <row r="1062" spans="2:36" x14ac:dyDescent="0.2">
      <c r="B1062" s="78" t="str">
        <f t="shared" si="48"/>
        <v/>
      </c>
      <c r="C1062" s="19" t="s">
        <v>103</v>
      </c>
      <c r="D1062" s="19" t="s">
        <v>1363</v>
      </c>
      <c r="E1062" s="19">
        <v>90</v>
      </c>
      <c r="F1062" s="19" t="s">
        <v>58</v>
      </c>
      <c r="G1062" s="19">
        <v>200</v>
      </c>
      <c r="H1062" s="19">
        <v>9</v>
      </c>
      <c r="I1062" s="19">
        <v>25</v>
      </c>
      <c r="J1062" s="19">
        <v>92</v>
      </c>
      <c r="K1062" s="19">
        <v>235</v>
      </c>
      <c r="L1062" s="19">
        <v>705</v>
      </c>
      <c r="M1062" s="19" t="s">
        <v>81</v>
      </c>
      <c r="N1062" s="19">
        <v>4000</v>
      </c>
      <c r="O1062" s="19">
        <v>8000</v>
      </c>
      <c r="P1062" s="19">
        <v>6700</v>
      </c>
      <c r="Q1062" s="19" t="s">
        <v>57</v>
      </c>
      <c r="R1062" s="19">
        <v>3350</v>
      </c>
      <c r="S1062" s="19">
        <v>20000</v>
      </c>
      <c r="T1062" s="19">
        <v>1.87</v>
      </c>
      <c r="U1062" s="19">
        <v>12.5</v>
      </c>
      <c r="V1062" s="19">
        <v>0.24</v>
      </c>
      <c r="W1062" s="19">
        <v>68</v>
      </c>
      <c r="X1062" s="93">
        <v>1692</v>
      </c>
      <c r="Y1062">
        <f t="shared" si="49"/>
        <v>20</v>
      </c>
      <c r="Z1062" t="b">
        <f>IF(N1062/G1062&gt;=Auswahlhilfe!$C$8,TRUE,FALSE)</f>
        <v>1</v>
      </c>
      <c r="AA1062" t="b">
        <f>IF(K1062&gt;Auswahlhilfe!$C$7,TRUE,FALSE)</f>
        <v>1</v>
      </c>
      <c r="AB1062" t="b">
        <f>IF(Auswahlhilfe!$C$17=F1062,TRUE,FALSE)</f>
        <v>1</v>
      </c>
      <c r="AC1062" t="b">
        <f>IFERROR(IF(FIND("P2",PGOptionList!D1062)&gt;0,TRUE),FALSE)</f>
        <v>1</v>
      </c>
      <c r="AD1062" t="b">
        <f>IFERROR(IF(FIND("P1",PGOptionList!D1062)&gt;0,TRUE),FALSE)</f>
        <v>0</v>
      </c>
      <c r="AE1062" t="b">
        <f>IFERROR(IF(FIND("P0",PGOptionList!D1062)&gt;0,TRUE),FALSE)</f>
        <v>0</v>
      </c>
      <c r="AF1062" t="b">
        <f>IF(AND(Z1062,AA1062,AB1062,AC1062,IF(C1062=Auswahlhilfe!$L$7,TRUE,FALSE)),D1062,FALSE)</f>
        <v>0</v>
      </c>
      <c r="AG1062" t="b">
        <f>IF(AND(Z1062,AA1062,AB1062,AD1062,IF(C1062=Auswahlhilfe!$L$17,TRUE,FALSE)),D1062,FALSE)</f>
        <v>0</v>
      </c>
      <c r="AH1062" t="b">
        <f>IF(AND(Z1062,AA1062,AB1062,AE1062,IF(C1062=Auswahlhilfe!$L$17,TRUE,FALSE)),D1062,FALSE)</f>
        <v>0</v>
      </c>
      <c r="AI1062" t="s">
        <v>4818</v>
      </c>
      <c r="AJ1062" s="90" t="str">
        <f t="shared" si="50"/>
        <v>https://shop.oxni.ch/de/shop/motoren/planetengetriebe/tbr-115-200-s2-p2</v>
      </c>
    </row>
    <row r="1063" spans="2:36" x14ac:dyDescent="0.2">
      <c r="B1063" s="78" t="str">
        <f t="shared" si="48"/>
        <v/>
      </c>
      <c r="C1063" s="19" t="s">
        <v>103</v>
      </c>
      <c r="D1063" s="19" t="s">
        <v>1364</v>
      </c>
      <c r="E1063" s="19">
        <v>90</v>
      </c>
      <c r="F1063" s="19" t="s">
        <v>55</v>
      </c>
      <c r="G1063" s="19">
        <v>160</v>
      </c>
      <c r="H1063" s="19">
        <v>4</v>
      </c>
      <c r="I1063" s="19">
        <v>25</v>
      </c>
      <c r="J1063" s="19">
        <v>92</v>
      </c>
      <c r="K1063" s="19">
        <v>260</v>
      </c>
      <c r="L1063" s="19">
        <v>780</v>
      </c>
      <c r="M1063" s="19" t="s">
        <v>80</v>
      </c>
      <c r="N1063" s="19">
        <v>4000</v>
      </c>
      <c r="O1063" s="19">
        <v>8000</v>
      </c>
      <c r="P1063" s="19">
        <v>6700</v>
      </c>
      <c r="Q1063" s="19" t="s">
        <v>57</v>
      </c>
      <c r="R1063" s="19">
        <v>3350</v>
      </c>
      <c r="S1063" s="19">
        <v>20000</v>
      </c>
      <c r="T1063" s="19">
        <v>1.87</v>
      </c>
      <c r="U1063" s="19">
        <v>12.5</v>
      </c>
      <c r="V1063" s="19">
        <v>0.24</v>
      </c>
      <c r="W1063" s="19">
        <v>68</v>
      </c>
      <c r="X1063" s="93"/>
      <c r="Y1063">
        <f t="shared" si="49"/>
        <v>25</v>
      </c>
      <c r="Z1063" t="b">
        <f>IF(N1063/G1063&gt;=Auswahlhilfe!$C$8,TRUE,FALSE)</f>
        <v>1</v>
      </c>
      <c r="AA1063" t="b">
        <f>IF(K1063&gt;Auswahlhilfe!$C$7,TRUE,FALSE)</f>
        <v>1</v>
      </c>
      <c r="AB1063" t="b">
        <f>IF(Auswahlhilfe!$C$17=F1063,TRUE,FALSE)</f>
        <v>0</v>
      </c>
      <c r="AC1063" t="b">
        <f>IFERROR(IF(FIND("P2",PGOptionList!D1063)&gt;0,TRUE),FALSE)</f>
        <v>0</v>
      </c>
      <c r="AD1063" t="b">
        <f>IFERROR(IF(FIND("P1",PGOptionList!D1063)&gt;0,TRUE),FALSE)</f>
        <v>0</v>
      </c>
      <c r="AE1063" t="b">
        <f>IFERROR(IF(FIND("P0",PGOptionList!D1063)&gt;0,TRUE),FALSE)</f>
        <v>1</v>
      </c>
      <c r="AF1063" t="b">
        <f>IF(AND(Z1063,AA1063,AB1063,AC1063,IF(C1063=Auswahlhilfe!$L$7,TRUE,FALSE)),D1063,FALSE)</f>
        <v>0</v>
      </c>
      <c r="AG1063" t="b">
        <f>IF(AND(Z1063,AA1063,AB1063,AD1063,IF(C1063=Auswahlhilfe!$L$17,TRUE,FALSE)),D1063,FALSE)</f>
        <v>0</v>
      </c>
      <c r="AH1063" t="b">
        <f>IF(AND(Z1063,AA1063,AB1063,AE1063,IF(C1063=Auswahlhilfe!$L$17,TRUE,FALSE)),D1063,FALSE)</f>
        <v>0</v>
      </c>
      <c r="AI1063" t="s">
        <v>4817</v>
      </c>
      <c r="AJ1063" s="90" t="str">
        <f t="shared" si="50"/>
        <v>mailto:info@oxni.ch?subject=Anfrage TBR-115-160-S1-P0</v>
      </c>
    </row>
    <row r="1064" spans="2:36" x14ac:dyDescent="0.2">
      <c r="B1064" s="78" t="str">
        <f t="shared" si="48"/>
        <v/>
      </c>
      <c r="C1064" s="19" t="s">
        <v>103</v>
      </c>
      <c r="D1064" s="19" t="s">
        <v>1365</v>
      </c>
      <c r="E1064" s="19">
        <v>90</v>
      </c>
      <c r="F1064" s="19" t="s">
        <v>58</v>
      </c>
      <c r="G1064" s="19">
        <v>160</v>
      </c>
      <c r="H1064" s="19">
        <v>4</v>
      </c>
      <c r="I1064" s="19">
        <v>25</v>
      </c>
      <c r="J1064" s="19">
        <v>92</v>
      </c>
      <c r="K1064" s="19">
        <v>260</v>
      </c>
      <c r="L1064" s="19">
        <v>780</v>
      </c>
      <c r="M1064" s="19" t="s">
        <v>80</v>
      </c>
      <c r="N1064" s="19">
        <v>4000</v>
      </c>
      <c r="O1064" s="19">
        <v>8000</v>
      </c>
      <c r="P1064" s="19">
        <v>6700</v>
      </c>
      <c r="Q1064" s="19" t="s">
        <v>57</v>
      </c>
      <c r="R1064" s="19">
        <v>3350</v>
      </c>
      <c r="S1064" s="19">
        <v>20000</v>
      </c>
      <c r="T1064" s="19">
        <v>1.87</v>
      </c>
      <c r="U1064" s="19">
        <v>12.5</v>
      </c>
      <c r="V1064" s="19">
        <v>0.24</v>
      </c>
      <c r="W1064" s="19">
        <v>68</v>
      </c>
      <c r="X1064" s="93"/>
      <c r="Y1064">
        <f t="shared" si="49"/>
        <v>25</v>
      </c>
      <c r="Z1064" t="b">
        <f>IF(N1064/G1064&gt;=Auswahlhilfe!$C$8,TRUE,FALSE)</f>
        <v>1</v>
      </c>
      <c r="AA1064" t="b">
        <f>IF(K1064&gt;Auswahlhilfe!$C$7,TRUE,FALSE)</f>
        <v>1</v>
      </c>
      <c r="AB1064" t="b">
        <f>IF(Auswahlhilfe!$C$17=F1064,TRUE,FALSE)</f>
        <v>1</v>
      </c>
      <c r="AC1064" t="b">
        <f>IFERROR(IF(FIND("P2",PGOptionList!D1064)&gt;0,TRUE),FALSE)</f>
        <v>0</v>
      </c>
      <c r="AD1064" t="b">
        <f>IFERROR(IF(FIND("P1",PGOptionList!D1064)&gt;0,TRUE),FALSE)</f>
        <v>0</v>
      </c>
      <c r="AE1064" t="b">
        <f>IFERROR(IF(FIND("P0",PGOptionList!D1064)&gt;0,TRUE),FALSE)</f>
        <v>1</v>
      </c>
      <c r="AF1064" t="b">
        <f>IF(AND(Z1064,AA1064,AB1064,AC1064,IF(C1064=Auswahlhilfe!$L$7,TRUE,FALSE)),D1064,FALSE)</f>
        <v>0</v>
      </c>
      <c r="AG1064" t="b">
        <f>IF(AND(Z1064,AA1064,AB1064,AD1064,IF(C1064=Auswahlhilfe!$L$17,TRUE,FALSE)),D1064,FALSE)</f>
        <v>0</v>
      </c>
      <c r="AH1064" t="b">
        <f>IF(AND(Z1064,AA1064,AB1064,AE1064,IF(C1064=Auswahlhilfe!$L$17,TRUE,FALSE)),D1064,FALSE)</f>
        <v>0</v>
      </c>
      <c r="AI1064" t="s">
        <v>4817</v>
      </c>
      <c r="AJ1064" s="90" t="str">
        <f t="shared" si="50"/>
        <v>mailto:info@oxni.ch?subject=Anfrage TBR-115-160-S2-P0</v>
      </c>
    </row>
    <row r="1065" spans="2:36" x14ac:dyDescent="0.2">
      <c r="B1065" s="78" t="str">
        <f t="shared" si="48"/>
        <v/>
      </c>
      <c r="C1065" s="19" t="s">
        <v>103</v>
      </c>
      <c r="D1065" s="19" t="s">
        <v>1366</v>
      </c>
      <c r="E1065" s="19">
        <v>90</v>
      </c>
      <c r="F1065" s="19" t="s">
        <v>55</v>
      </c>
      <c r="G1065" s="19">
        <v>160</v>
      </c>
      <c r="H1065" s="19">
        <v>7</v>
      </c>
      <c r="I1065" s="19">
        <v>25</v>
      </c>
      <c r="J1065" s="19">
        <v>92</v>
      </c>
      <c r="K1065" s="19">
        <v>260</v>
      </c>
      <c r="L1065" s="19">
        <v>780</v>
      </c>
      <c r="M1065" s="19" t="s">
        <v>80</v>
      </c>
      <c r="N1065" s="19">
        <v>4000</v>
      </c>
      <c r="O1065" s="19">
        <v>8000</v>
      </c>
      <c r="P1065" s="19">
        <v>6700</v>
      </c>
      <c r="Q1065" s="19" t="s">
        <v>57</v>
      </c>
      <c r="R1065" s="19">
        <v>3350</v>
      </c>
      <c r="S1065" s="19">
        <v>20000</v>
      </c>
      <c r="T1065" s="19">
        <v>1.87</v>
      </c>
      <c r="U1065" s="19">
        <v>12.5</v>
      </c>
      <c r="V1065" s="19">
        <v>0.24</v>
      </c>
      <c r="W1065" s="19">
        <v>68</v>
      </c>
      <c r="X1065" s="93">
        <v>1861</v>
      </c>
      <c r="Y1065">
        <f t="shared" si="49"/>
        <v>25</v>
      </c>
      <c r="Z1065" t="b">
        <f>IF(N1065/G1065&gt;=Auswahlhilfe!$C$8,TRUE,FALSE)</f>
        <v>1</v>
      </c>
      <c r="AA1065" t="b">
        <f>IF(K1065&gt;Auswahlhilfe!$C$7,TRUE,FALSE)</f>
        <v>1</v>
      </c>
      <c r="AB1065" t="b">
        <f>IF(Auswahlhilfe!$C$17=F1065,TRUE,FALSE)</f>
        <v>0</v>
      </c>
      <c r="AC1065" t="b">
        <f>IFERROR(IF(FIND("P2",PGOptionList!D1065)&gt;0,TRUE),FALSE)</f>
        <v>0</v>
      </c>
      <c r="AD1065" t="b">
        <f>IFERROR(IF(FIND("P1",PGOptionList!D1065)&gt;0,TRUE),FALSE)</f>
        <v>1</v>
      </c>
      <c r="AE1065" t="b">
        <f>IFERROR(IF(FIND("P0",PGOptionList!D1065)&gt;0,TRUE),FALSE)</f>
        <v>0</v>
      </c>
      <c r="AF1065" t="b">
        <f>IF(AND(Z1065,AA1065,AB1065,AC1065,IF(C1065=Auswahlhilfe!$L$7,TRUE,FALSE)),D1065,FALSE)</f>
        <v>0</v>
      </c>
      <c r="AG1065" t="b">
        <f>IF(AND(Z1065,AA1065,AB1065,AD1065,IF(C1065=Auswahlhilfe!$L$17,TRUE,FALSE)),D1065,FALSE)</f>
        <v>0</v>
      </c>
      <c r="AH1065" t="b">
        <f>IF(AND(Z1065,AA1065,AB1065,AE1065,IF(C1065=Auswahlhilfe!$L$17,TRUE,FALSE)),D1065,FALSE)</f>
        <v>0</v>
      </c>
      <c r="AI1065" t="s">
        <v>4817</v>
      </c>
      <c r="AJ1065" s="90" t="str">
        <f t="shared" si="50"/>
        <v>mailto:info@oxni.ch?subject=Anfrage TBR-115-160-S1-P1</v>
      </c>
    </row>
    <row r="1066" spans="2:36" x14ac:dyDescent="0.2">
      <c r="B1066" s="78" t="str">
        <f t="shared" si="48"/>
        <v/>
      </c>
      <c r="C1066" s="19" t="s">
        <v>103</v>
      </c>
      <c r="D1066" s="19" t="s">
        <v>1367</v>
      </c>
      <c r="E1066" s="19">
        <v>90</v>
      </c>
      <c r="F1066" s="19" t="s">
        <v>58</v>
      </c>
      <c r="G1066" s="19">
        <v>160</v>
      </c>
      <c r="H1066" s="19">
        <v>7</v>
      </c>
      <c r="I1066" s="19">
        <v>25</v>
      </c>
      <c r="J1066" s="19">
        <v>92</v>
      </c>
      <c r="K1066" s="19">
        <v>260</v>
      </c>
      <c r="L1066" s="19">
        <v>780</v>
      </c>
      <c r="M1066" s="19" t="s">
        <v>80</v>
      </c>
      <c r="N1066" s="19">
        <v>4000</v>
      </c>
      <c r="O1066" s="19">
        <v>8000</v>
      </c>
      <c r="P1066" s="19">
        <v>6700</v>
      </c>
      <c r="Q1066" s="19" t="s">
        <v>57</v>
      </c>
      <c r="R1066" s="19">
        <v>3350</v>
      </c>
      <c r="S1066" s="19">
        <v>20000</v>
      </c>
      <c r="T1066" s="19">
        <v>1.87</v>
      </c>
      <c r="U1066" s="19">
        <v>12.5</v>
      </c>
      <c r="V1066" s="19">
        <v>0.24</v>
      </c>
      <c r="W1066" s="19">
        <v>68</v>
      </c>
      <c r="X1066" s="93">
        <v>1861</v>
      </c>
      <c r="Y1066">
        <f t="shared" si="49"/>
        <v>25</v>
      </c>
      <c r="Z1066" t="b">
        <f>IF(N1066/G1066&gt;=Auswahlhilfe!$C$8,TRUE,FALSE)</f>
        <v>1</v>
      </c>
      <c r="AA1066" t="b">
        <f>IF(K1066&gt;Auswahlhilfe!$C$7,TRUE,FALSE)</f>
        <v>1</v>
      </c>
      <c r="AB1066" t="b">
        <f>IF(Auswahlhilfe!$C$17=F1066,TRUE,FALSE)</f>
        <v>1</v>
      </c>
      <c r="AC1066" t="b">
        <f>IFERROR(IF(FIND("P2",PGOptionList!D1066)&gt;0,TRUE),FALSE)</f>
        <v>0</v>
      </c>
      <c r="AD1066" t="b">
        <f>IFERROR(IF(FIND("P1",PGOptionList!D1066)&gt;0,TRUE),FALSE)</f>
        <v>1</v>
      </c>
      <c r="AE1066" t="b">
        <f>IFERROR(IF(FIND("P0",PGOptionList!D1066)&gt;0,TRUE),FALSE)</f>
        <v>0</v>
      </c>
      <c r="AF1066" t="b">
        <f>IF(AND(Z1066,AA1066,AB1066,AC1066,IF(C1066=Auswahlhilfe!$L$7,TRUE,FALSE)),D1066,FALSE)</f>
        <v>0</v>
      </c>
      <c r="AG1066" t="b">
        <f>IF(AND(Z1066,AA1066,AB1066,AD1066,IF(C1066=Auswahlhilfe!$L$17,TRUE,FALSE)),D1066,FALSE)</f>
        <v>0</v>
      </c>
      <c r="AH1066" t="b">
        <f>IF(AND(Z1066,AA1066,AB1066,AE1066,IF(C1066=Auswahlhilfe!$L$17,TRUE,FALSE)),D1066,FALSE)</f>
        <v>0</v>
      </c>
      <c r="AI1066" t="s">
        <v>4818</v>
      </c>
      <c r="AJ1066" s="90" t="str">
        <f t="shared" si="50"/>
        <v>https://shop.oxni.ch/de/shop/motoren/planetengetriebe/tbr-115-160-s2-p1</v>
      </c>
    </row>
    <row r="1067" spans="2:36" x14ac:dyDescent="0.2">
      <c r="B1067" s="78" t="str">
        <f t="shared" si="48"/>
        <v/>
      </c>
      <c r="C1067" s="19" t="s">
        <v>103</v>
      </c>
      <c r="D1067" s="19" t="s">
        <v>1368</v>
      </c>
      <c r="E1067" s="19">
        <v>90</v>
      </c>
      <c r="F1067" s="19" t="s">
        <v>55</v>
      </c>
      <c r="G1067" s="19">
        <v>160</v>
      </c>
      <c r="H1067" s="19">
        <v>9</v>
      </c>
      <c r="I1067" s="19">
        <v>25</v>
      </c>
      <c r="J1067" s="19">
        <v>92</v>
      </c>
      <c r="K1067" s="19">
        <v>260</v>
      </c>
      <c r="L1067" s="19">
        <v>780</v>
      </c>
      <c r="M1067" s="19" t="s">
        <v>80</v>
      </c>
      <c r="N1067" s="19">
        <v>4000</v>
      </c>
      <c r="O1067" s="19">
        <v>8000</v>
      </c>
      <c r="P1067" s="19">
        <v>6700</v>
      </c>
      <c r="Q1067" s="19" t="s">
        <v>57</v>
      </c>
      <c r="R1067" s="19">
        <v>3350</v>
      </c>
      <c r="S1067" s="19">
        <v>20000</v>
      </c>
      <c r="T1067" s="19">
        <v>1.87</v>
      </c>
      <c r="U1067" s="19">
        <v>12.5</v>
      </c>
      <c r="V1067" s="19">
        <v>0.24</v>
      </c>
      <c r="W1067" s="19">
        <v>68</v>
      </c>
      <c r="X1067" s="93">
        <v>1692</v>
      </c>
      <c r="Y1067">
        <f t="shared" si="49"/>
        <v>25</v>
      </c>
      <c r="Z1067" t="b">
        <f>IF(N1067/G1067&gt;=Auswahlhilfe!$C$8,TRUE,FALSE)</f>
        <v>1</v>
      </c>
      <c r="AA1067" t="b">
        <f>IF(K1067&gt;Auswahlhilfe!$C$7,TRUE,FALSE)</f>
        <v>1</v>
      </c>
      <c r="AB1067" t="b">
        <f>IF(Auswahlhilfe!$C$17=F1067,TRUE,FALSE)</f>
        <v>0</v>
      </c>
      <c r="AC1067" t="b">
        <f>IFERROR(IF(FIND("P2",PGOptionList!D1067)&gt;0,TRUE),FALSE)</f>
        <v>1</v>
      </c>
      <c r="AD1067" t="b">
        <f>IFERROR(IF(FIND("P1",PGOptionList!D1067)&gt;0,TRUE),FALSE)</f>
        <v>0</v>
      </c>
      <c r="AE1067" t="b">
        <f>IFERROR(IF(FIND("P0",PGOptionList!D1067)&gt;0,TRUE),FALSE)</f>
        <v>0</v>
      </c>
      <c r="AF1067" t="b">
        <f>IF(AND(Z1067,AA1067,AB1067,AC1067,IF(C1067=Auswahlhilfe!$L$7,TRUE,FALSE)),D1067,FALSE)</f>
        <v>0</v>
      </c>
      <c r="AG1067" t="b">
        <f>IF(AND(Z1067,AA1067,AB1067,AD1067,IF(C1067=Auswahlhilfe!$L$17,TRUE,FALSE)),D1067,FALSE)</f>
        <v>0</v>
      </c>
      <c r="AH1067" t="b">
        <f>IF(AND(Z1067,AA1067,AB1067,AE1067,IF(C1067=Auswahlhilfe!$L$17,TRUE,FALSE)),D1067,FALSE)</f>
        <v>0</v>
      </c>
      <c r="AI1067" t="s">
        <v>4817</v>
      </c>
      <c r="AJ1067" s="90" t="str">
        <f t="shared" si="50"/>
        <v>mailto:info@oxni.ch?subject=Anfrage TBR-115-160-S1-P2</v>
      </c>
    </row>
    <row r="1068" spans="2:36" x14ac:dyDescent="0.2">
      <c r="B1068" s="78" t="str">
        <f t="shared" si="48"/>
        <v/>
      </c>
      <c r="C1068" s="19" t="s">
        <v>103</v>
      </c>
      <c r="D1068" s="19" t="s">
        <v>1369</v>
      </c>
      <c r="E1068" s="19">
        <v>90</v>
      </c>
      <c r="F1068" s="19" t="s">
        <v>58</v>
      </c>
      <c r="G1068" s="19">
        <v>160</v>
      </c>
      <c r="H1068" s="19">
        <v>9</v>
      </c>
      <c r="I1068" s="19">
        <v>25</v>
      </c>
      <c r="J1068" s="19">
        <v>92</v>
      </c>
      <c r="K1068" s="19">
        <v>260</v>
      </c>
      <c r="L1068" s="19">
        <v>780</v>
      </c>
      <c r="M1068" s="19" t="s">
        <v>80</v>
      </c>
      <c r="N1068" s="19">
        <v>4000</v>
      </c>
      <c r="O1068" s="19">
        <v>8000</v>
      </c>
      <c r="P1068" s="19">
        <v>6700</v>
      </c>
      <c r="Q1068" s="19" t="s">
        <v>57</v>
      </c>
      <c r="R1068" s="19">
        <v>3350</v>
      </c>
      <c r="S1068" s="19">
        <v>20000</v>
      </c>
      <c r="T1068" s="19">
        <v>1.87</v>
      </c>
      <c r="U1068" s="19">
        <v>12.5</v>
      </c>
      <c r="V1068" s="19">
        <v>0.24</v>
      </c>
      <c r="W1068" s="19">
        <v>68</v>
      </c>
      <c r="X1068" s="93">
        <v>1692</v>
      </c>
      <c r="Y1068">
        <f t="shared" si="49"/>
        <v>25</v>
      </c>
      <c r="Z1068" t="b">
        <f>IF(N1068/G1068&gt;=Auswahlhilfe!$C$8,TRUE,FALSE)</f>
        <v>1</v>
      </c>
      <c r="AA1068" t="b">
        <f>IF(K1068&gt;Auswahlhilfe!$C$7,TRUE,FALSE)</f>
        <v>1</v>
      </c>
      <c r="AB1068" t="b">
        <f>IF(Auswahlhilfe!$C$17=F1068,TRUE,FALSE)</f>
        <v>1</v>
      </c>
      <c r="AC1068" t="b">
        <f>IFERROR(IF(FIND("P2",PGOptionList!D1068)&gt;0,TRUE),FALSE)</f>
        <v>1</v>
      </c>
      <c r="AD1068" t="b">
        <f>IFERROR(IF(FIND("P1",PGOptionList!D1068)&gt;0,TRUE),FALSE)</f>
        <v>0</v>
      </c>
      <c r="AE1068" t="b">
        <f>IFERROR(IF(FIND("P0",PGOptionList!D1068)&gt;0,TRUE),FALSE)</f>
        <v>0</v>
      </c>
      <c r="AF1068" t="b">
        <f>IF(AND(Z1068,AA1068,AB1068,AC1068,IF(C1068=Auswahlhilfe!$L$7,TRUE,FALSE)),D1068,FALSE)</f>
        <v>0</v>
      </c>
      <c r="AG1068" t="b">
        <f>IF(AND(Z1068,AA1068,AB1068,AD1068,IF(C1068=Auswahlhilfe!$L$17,TRUE,FALSE)),D1068,FALSE)</f>
        <v>0</v>
      </c>
      <c r="AH1068" t="b">
        <f>IF(AND(Z1068,AA1068,AB1068,AE1068,IF(C1068=Auswahlhilfe!$L$17,TRUE,FALSE)),D1068,FALSE)</f>
        <v>0</v>
      </c>
      <c r="AI1068" t="s">
        <v>4818</v>
      </c>
      <c r="AJ1068" s="90" t="str">
        <f t="shared" si="50"/>
        <v>https://shop.oxni.ch/de/shop/motoren/planetengetriebe/tbr-115-160-s2-p2</v>
      </c>
    </row>
    <row r="1069" spans="2:36" x14ac:dyDescent="0.2">
      <c r="B1069" s="78" t="str">
        <f t="shared" si="48"/>
        <v/>
      </c>
      <c r="C1069" s="19" t="s">
        <v>103</v>
      </c>
      <c r="D1069" s="19" t="s">
        <v>1370</v>
      </c>
      <c r="E1069" s="19">
        <v>90</v>
      </c>
      <c r="F1069" s="19" t="s">
        <v>55</v>
      </c>
      <c r="G1069" s="19">
        <v>140</v>
      </c>
      <c r="H1069" s="19">
        <v>4</v>
      </c>
      <c r="I1069" s="19">
        <v>25</v>
      </c>
      <c r="J1069" s="19">
        <v>92</v>
      </c>
      <c r="K1069" s="19">
        <v>300</v>
      </c>
      <c r="L1069" s="19">
        <v>900</v>
      </c>
      <c r="M1069" s="19" t="s">
        <v>79</v>
      </c>
      <c r="N1069" s="19">
        <v>4000</v>
      </c>
      <c r="O1069" s="19">
        <v>8000</v>
      </c>
      <c r="P1069" s="19">
        <v>6700</v>
      </c>
      <c r="Q1069" s="19" t="s">
        <v>57</v>
      </c>
      <c r="R1069" s="19">
        <v>3350</v>
      </c>
      <c r="S1069" s="19">
        <v>20000</v>
      </c>
      <c r="T1069" s="19">
        <v>1.87</v>
      </c>
      <c r="U1069" s="19">
        <v>12.5</v>
      </c>
      <c r="V1069" s="19">
        <v>0.24</v>
      </c>
      <c r="W1069" s="19">
        <v>68</v>
      </c>
      <c r="X1069" s="93"/>
      <c r="Y1069">
        <f t="shared" si="49"/>
        <v>28.571428571428573</v>
      </c>
      <c r="Z1069" t="b">
        <f>IF(N1069/G1069&gt;=Auswahlhilfe!$C$8,TRUE,FALSE)</f>
        <v>1</v>
      </c>
      <c r="AA1069" t="b">
        <f>IF(K1069&gt;Auswahlhilfe!$C$7,TRUE,FALSE)</f>
        <v>1</v>
      </c>
      <c r="AB1069" t="b">
        <f>IF(Auswahlhilfe!$C$17=F1069,TRUE,FALSE)</f>
        <v>0</v>
      </c>
      <c r="AC1069" t="b">
        <f>IFERROR(IF(FIND("P2",PGOptionList!D1069)&gt;0,TRUE),FALSE)</f>
        <v>0</v>
      </c>
      <c r="AD1069" t="b">
        <f>IFERROR(IF(FIND("P1",PGOptionList!D1069)&gt;0,TRUE),FALSE)</f>
        <v>0</v>
      </c>
      <c r="AE1069" t="b">
        <f>IFERROR(IF(FIND("P0",PGOptionList!D1069)&gt;0,TRUE),FALSE)</f>
        <v>1</v>
      </c>
      <c r="AF1069" t="b">
        <f>IF(AND(Z1069,AA1069,AB1069,AC1069,IF(C1069=Auswahlhilfe!$L$7,TRUE,FALSE)),D1069,FALSE)</f>
        <v>0</v>
      </c>
      <c r="AG1069" t="b">
        <f>IF(AND(Z1069,AA1069,AB1069,AD1069,IF(C1069=Auswahlhilfe!$L$17,TRUE,FALSE)),D1069,FALSE)</f>
        <v>0</v>
      </c>
      <c r="AH1069" t="b">
        <f>IF(AND(Z1069,AA1069,AB1069,AE1069,IF(C1069=Auswahlhilfe!$L$17,TRUE,FALSE)),D1069,FALSE)</f>
        <v>0</v>
      </c>
      <c r="AI1069" t="s">
        <v>4817</v>
      </c>
      <c r="AJ1069" s="90" t="str">
        <f t="shared" si="50"/>
        <v>mailto:info@oxni.ch?subject=Anfrage TBR-115-140-S1-P0</v>
      </c>
    </row>
    <row r="1070" spans="2:36" x14ac:dyDescent="0.2">
      <c r="B1070" s="78" t="str">
        <f t="shared" si="48"/>
        <v/>
      </c>
      <c r="C1070" s="19" t="s">
        <v>103</v>
      </c>
      <c r="D1070" s="19" t="s">
        <v>1371</v>
      </c>
      <c r="E1070" s="19">
        <v>90</v>
      </c>
      <c r="F1070" s="19" t="s">
        <v>58</v>
      </c>
      <c r="G1070" s="19">
        <v>140</v>
      </c>
      <c r="H1070" s="19">
        <v>4</v>
      </c>
      <c r="I1070" s="19">
        <v>25</v>
      </c>
      <c r="J1070" s="19">
        <v>92</v>
      </c>
      <c r="K1070" s="19">
        <v>300</v>
      </c>
      <c r="L1070" s="19">
        <v>900</v>
      </c>
      <c r="M1070" s="19" t="s">
        <v>79</v>
      </c>
      <c r="N1070" s="19">
        <v>4000</v>
      </c>
      <c r="O1070" s="19">
        <v>8000</v>
      </c>
      <c r="P1070" s="19">
        <v>6700</v>
      </c>
      <c r="Q1070" s="19" t="s">
        <v>57</v>
      </c>
      <c r="R1070" s="19">
        <v>3350</v>
      </c>
      <c r="S1070" s="19">
        <v>20000</v>
      </c>
      <c r="T1070" s="19">
        <v>1.87</v>
      </c>
      <c r="U1070" s="19">
        <v>12.5</v>
      </c>
      <c r="V1070" s="19">
        <v>0.24</v>
      </c>
      <c r="W1070" s="19">
        <v>68</v>
      </c>
      <c r="X1070" s="93"/>
      <c r="Y1070">
        <f t="shared" si="49"/>
        <v>28.571428571428573</v>
      </c>
      <c r="Z1070" t="b">
        <f>IF(N1070/G1070&gt;=Auswahlhilfe!$C$8,TRUE,FALSE)</f>
        <v>1</v>
      </c>
      <c r="AA1070" t="b">
        <f>IF(K1070&gt;Auswahlhilfe!$C$7,TRUE,FALSE)</f>
        <v>1</v>
      </c>
      <c r="AB1070" t="b">
        <f>IF(Auswahlhilfe!$C$17=F1070,TRUE,FALSE)</f>
        <v>1</v>
      </c>
      <c r="AC1070" t="b">
        <f>IFERROR(IF(FIND("P2",PGOptionList!D1070)&gt;0,TRUE),FALSE)</f>
        <v>0</v>
      </c>
      <c r="AD1070" t="b">
        <f>IFERROR(IF(FIND("P1",PGOptionList!D1070)&gt;0,TRUE),FALSE)</f>
        <v>0</v>
      </c>
      <c r="AE1070" t="b">
        <f>IFERROR(IF(FIND("P0",PGOptionList!D1070)&gt;0,TRUE),FALSE)</f>
        <v>1</v>
      </c>
      <c r="AF1070" t="b">
        <f>IF(AND(Z1070,AA1070,AB1070,AC1070,IF(C1070=Auswahlhilfe!$L$7,TRUE,FALSE)),D1070,FALSE)</f>
        <v>0</v>
      </c>
      <c r="AG1070" t="b">
        <f>IF(AND(Z1070,AA1070,AB1070,AD1070,IF(C1070=Auswahlhilfe!$L$17,TRUE,FALSE)),D1070,FALSE)</f>
        <v>0</v>
      </c>
      <c r="AH1070" t="b">
        <f>IF(AND(Z1070,AA1070,AB1070,AE1070,IF(C1070=Auswahlhilfe!$L$17,TRUE,FALSE)),D1070,FALSE)</f>
        <v>0</v>
      </c>
      <c r="AI1070" t="s">
        <v>4817</v>
      </c>
      <c r="AJ1070" s="90" t="str">
        <f t="shared" si="50"/>
        <v>mailto:info@oxni.ch?subject=Anfrage TBR-115-140-S2-P0</v>
      </c>
    </row>
    <row r="1071" spans="2:36" x14ac:dyDescent="0.2">
      <c r="B1071" s="78" t="str">
        <f t="shared" si="48"/>
        <v/>
      </c>
      <c r="C1071" s="19" t="s">
        <v>103</v>
      </c>
      <c r="D1071" s="19" t="s">
        <v>1372</v>
      </c>
      <c r="E1071" s="19">
        <v>90</v>
      </c>
      <c r="F1071" s="19" t="s">
        <v>55</v>
      </c>
      <c r="G1071" s="19">
        <v>140</v>
      </c>
      <c r="H1071" s="19">
        <v>7</v>
      </c>
      <c r="I1071" s="19">
        <v>25</v>
      </c>
      <c r="J1071" s="19">
        <v>92</v>
      </c>
      <c r="K1071" s="19">
        <v>300</v>
      </c>
      <c r="L1071" s="19">
        <v>900</v>
      </c>
      <c r="M1071" s="19" t="s">
        <v>79</v>
      </c>
      <c r="N1071" s="19">
        <v>4000</v>
      </c>
      <c r="O1071" s="19">
        <v>8000</v>
      </c>
      <c r="P1071" s="19">
        <v>6700</v>
      </c>
      <c r="Q1071" s="19" t="s">
        <v>57</v>
      </c>
      <c r="R1071" s="19">
        <v>3350</v>
      </c>
      <c r="S1071" s="19">
        <v>20000</v>
      </c>
      <c r="T1071" s="19">
        <v>1.87</v>
      </c>
      <c r="U1071" s="19">
        <v>12.5</v>
      </c>
      <c r="V1071" s="19">
        <v>0.24</v>
      </c>
      <c r="W1071" s="19">
        <v>68</v>
      </c>
      <c r="X1071" s="93">
        <v>1861</v>
      </c>
      <c r="Y1071">
        <f t="shared" si="49"/>
        <v>28.571428571428573</v>
      </c>
      <c r="Z1071" t="b">
        <f>IF(N1071/G1071&gt;=Auswahlhilfe!$C$8,TRUE,FALSE)</f>
        <v>1</v>
      </c>
      <c r="AA1071" t="b">
        <f>IF(K1071&gt;Auswahlhilfe!$C$7,TRUE,FALSE)</f>
        <v>1</v>
      </c>
      <c r="AB1071" t="b">
        <f>IF(Auswahlhilfe!$C$17=F1071,TRUE,FALSE)</f>
        <v>0</v>
      </c>
      <c r="AC1071" t="b">
        <f>IFERROR(IF(FIND("P2",PGOptionList!D1071)&gt;0,TRUE),FALSE)</f>
        <v>0</v>
      </c>
      <c r="AD1071" t="b">
        <f>IFERROR(IF(FIND("P1",PGOptionList!D1071)&gt;0,TRUE),FALSE)</f>
        <v>1</v>
      </c>
      <c r="AE1071" t="b">
        <f>IFERROR(IF(FIND("P0",PGOptionList!D1071)&gt;0,TRUE),FALSE)</f>
        <v>0</v>
      </c>
      <c r="AF1071" t="b">
        <f>IF(AND(Z1071,AA1071,AB1071,AC1071,IF(C1071=Auswahlhilfe!$L$7,TRUE,FALSE)),D1071,FALSE)</f>
        <v>0</v>
      </c>
      <c r="AG1071" t="b">
        <f>IF(AND(Z1071,AA1071,AB1071,AD1071,IF(C1071=Auswahlhilfe!$L$17,TRUE,FALSE)),D1071,FALSE)</f>
        <v>0</v>
      </c>
      <c r="AH1071" t="b">
        <f>IF(AND(Z1071,AA1071,AB1071,AE1071,IF(C1071=Auswahlhilfe!$L$17,TRUE,FALSE)),D1071,FALSE)</f>
        <v>0</v>
      </c>
      <c r="AI1071" t="s">
        <v>4817</v>
      </c>
      <c r="AJ1071" s="90" t="str">
        <f t="shared" si="50"/>
        <v>mailto:info@oxni.ch?subject=Anfrage TBR-115-140-S1-P1</v>
      </c>
    </row>
    <row r="1072" spans="2:36" x14ac:dyDescent="0.2">
      <c r="B1072" s="78" t="str">
        <f t="shared" si="48"/>
        <v/>
      </c>
      <c r="C1072" s="19" t="s">
        <v>103</v>
      </c>
      <c r="D1072" s="19" t="s">
        <v>1373</v>
      </c>
      <c r="E1072" s="19">
        <v>90</v>
      </c>
      <c r="F1072" s="19" t="s">
        <v>58</v>
      </c>
      <c r="G1072" s="19">
        <v>140</v>
      </c>
      <c r="H1072" s="19">
        <v>7</v>
      </c>
      <c r="I1072" s="19">
        <v>25</v>
      </c>
      <c r="J1072" s="19">
        <v>92</v>
      </c>
      <c r="K1072" s="19">
        <v>300</v>
      </c>
      <c r="L1072" s="19">
        <v>900</v>
      </c>
      <c r="M1072" s="19" t="s">
        <v>79</v>
      </c>
      <c r="N1072" s="19">
        <v>4000</v>
      </c>
      <c r="O1072" s="19">
        <v>8000</v>
      </c>
      <c r="P1072" s="19">
        <v>6700</v>
      </c>
      <c r="Q1072" s="19" t="s">
        <v>57</v>
      </c>
      <c r="R1072" s="19">
        <v>3350</v>
      </c>
      <c r="S1072" s="19">
        <v>20000</v>
      </c>
      <c r="T1072" s="19">
        <v>1.87</v>
      </c>
      <c r="U1072" s="19">
        <v>12.5</v>
      </c>
      <c r="V1072" s="19">
        <v>0.24</v>
      </c>
      <c r="W1072" s="19">
        <v>68</v>
      </c>
      <c r="X1072" s="93">
        <v>1861</v>
      </c>
      <c r="Y1072">
        <f t="shared" si="49"/>
        <v>28.571428571428573</v>
      </c>
      <c r="Z1072" t="b">
        <f>IF(N1072/G1072&gt;=Auswahlhilfe!$C$8,TRUE,FALSE)</f>
        <v>1</v>
      </c>
      <c r="AA1072" t="b">
        <f>IF(K1072&gt;Auswahlhilfe!$C$7,TRUE,FALSE)</f>
        <v>1</v>
      </c>
      <c r="AB1072" t="b">
        <f>IF(Auswahlhilfe!$C$17=F1072,TRUE,FALSE)</f>
        <v>1</v>
      </c>
      <c r="AC1072" t="b">
        <f>IFERROR(IF(FIND("P2",PGOptionList!D1072)&gt;0,TRUE),FALSE)</f>
        <v>0</v>
      </c>
      <c r="AD1072" t="b">
        <f>IFERROR(IF(FIND("P1",PGOptionList!D1072)&gt;0,TRUE),FALSE)</f>
        <v>1</v>
      </c>
      <c r="AE1072" t="b">
        <f>IFERROR(IF(FIND("P0",PGOptionList!D1072)&gt;0,TRUE),FALSE)</f>
        <v>0</v>
      </c>
      <c r="AF1072" t="b">
        <f>IF(AND(Z1072,AA1072,AB1072,AC1072,IF(C1072=Auswahlhilfe!$L$7,TRUE,FALSE)),D1072,FALSE)</f>
        <v>0</v>
      </c>
      <c r="AG1072" t="b">
        <f>IF(AND(Z1072,AA1072,AB1072,AD1072,IF(C1072=Auswahlhilfe!$L$17,TRUE,FALSE)),D1072,FALSE)</f>
        <v>0</v>
      </c>
      <c r="AH1072" t="b">
        <f>IF(AND(Z1072,AA1072,AB1072,AE1072,IF(C1072=Auswahlhilfe!$L$17,TRUE,FALSE)),D1072,FALSE)</f>
        <v>0</v>
      </c>
      <c r="AI1072" t="s">
        <v>4818</v>
      </c>
      <c r="AJ1072" s="90" t="str">
        <f t="shared" si="50"/>
        <v>https://shop.oxni.ch/de/shop/motoren/planetengetriebe/tbr-115-140-s2-p1</v>
      </c>
    </row>
    <row r="1073" spans="2:36" x14ac:dyDescent="0.2">
      <c r="B1073" s="78" t="str">
        <f t="shared" si="48"/>
        <v/>
      </c>
      <c r="C1073" s="19" t="s">
        <v>103</v>
      </c>
      <c r="D1073" s="19" t="s">
        <v>1374</v>
      </c>
      <c r="E1073" s="19">
        <v>90</v>
      </c>
      <c r="F1073" s="19" t="s">
        <v>55</v>
      </c>
      <c r="G1073" s="19">
        <v>140</v>
      </c>
      <c r="H1073" s="19">
        <v>9</v>
      </c>
      <c r="I1073" s="19">
        <v>25</v>
      </c>
      <c r="J1073" s="19">
        <v>92</v>
      </c>
      <c r="K1073" s="19">
        <v>300</v>
      </c>
      <c r="L1073" s="19">
        <v>900</v>
      </c>
      <c r="M1073" s="19" t="s">
        <v>79</v>
      </c>
      <c r="N1073" s="19">
        <v>4000</v>
      </c>
      <c r="O1073" s="19">
        <v>8000</v>
      </c>
      <c r="P1073" s="19">
        <v>6700</v>
      </c>
      <c r="Q1073" s="19" t="s">
        <v>57</v>
      </c>
      <c r="R1073" s="19">
        <v>3350</v>
      </c>
      <c r="S1073" s="19">
        <v>20000</v>
      </c>
      <c r="T1073" s="19">
        <v>1.87</v>
      </c>
      <c r="U1073" s="19">
        <v>12.5</v>
      </c>
      <c r="V1073" s="19">
        <v>0.24</v>
      </c>
      <c r="W1073" s="19">
        <v>68</v>
      </c>
      <c r="X1073" s="93">
        <v>1692</v>
      </c>
      <c r="Y1073">
        <f t="shared" si="49"/>
        <v>28.571428571428573</v>
      </c>
      <c r="Z1073" t="b">
        <f>IF(N1073/G1073&gt;=Auswahlhilfe!$C$8,TRUE,FALSE)</f>
        <v>1</v>
      </c>
      <c r="AA1073" t="b">
        <f>IF(K1073&gt;Auswahlhilfe!$C$7,TRUE,FALSE)</f>
        <v>1</v>
      </c>
      <c r="AB1073" t="b">
        <f>IF(Auswahlhilfe!$C$17=F1073,TRUE,FALSE)</f>
        <v>0</v>
      </c>
      <c r="AC1073" t="b">
        <f>IFERROR(IF(FIND("P2",PGOptionList!D1073)&gt;0,TRUE),FALSE)</f>
        <v>1</v>
      </c>
      <c r="AD1073" t="b">
        <f>IFERROR(IF(FIND("P1",PGOptionList!D1073)&gt;0,TRUE),FALSE)</f>
        <v>0</v>
      </c>
      <c r="AE1073" t="b">
        <f>IFERROR(IF(FIND("P0",PGOptionList!D1073)&gt;0,TRUE),FALSE)</f>
        <v>0</v>
      </c>
      <c r="AF1073" t="b">
        <f>IF(AND(Z1073,AA1073,AB1073,AC1073,IF(C1073=Auswahlhilfe!$L$7,TRUE,FALSE)),D1073,FALSE)</f>
        <v>0</v>
      </c>
      <c r="AG1073" t="b">
        <f>IF(AND(Z1073,AA1073,AB1073,AD1073,IF(C1073=Auswahlhilfe!$L$17,TRUE,FALSE)),D1073,FALSE)</f>
        <v>0</v>
      </c>
      <c r="AH1073" t="b">
        <f>IF(AND(Z1073,AA1073,AB1073,AE1073,IF(C1073=Auswahlhilfe!$L$17,TRUE,FALSE)),D1073,FALSE)</f>
        <v>0</v>
      </c>
      <c r="AI1073" t="s">
        <v>4817</v>
      </c>
      <c r="AJ1073" s="90" t="str">
        <f t="shared" si="50"/>
        <v>mailto:info@oxni.ch?subject=Anfrage TBR-115-140-S1-P2</v>
      </c>
    </row>
    <row r="1074" spans="2:36" x14ac:dyDescent="0.2">
      <c r="B1074" s="78" t="str">
        <f t="shared" si="48"/>
        <v/>
      </c>
      <c r="C1074" s="19" t="s">
        <v>103</v>
      </c>
      <c r="D1074" s="19" t="s">
        <v>1375</v>
      </c>
      <c r="E1074" s="19">
        <v>90</v>
      </c>
      <c r="F1074" s="19" t="s">
        <v>58</v>
      </c>
      <c r="G1074" s="19">
        <v>140</v>
      </c>
      <c r="H1074" s="19">
        <v>9</v>
      </c>
      <c r="I1074" s="19">
        <v>25</v>
      </c>
      <c r="J1074" s="19">
        <v>92</v>
      </c>
      <c r="K1074" s="19">
        <v>300</v>
      </c>
      <c r="L1074" s="19">
        <v>900</v>
      </c>
      <c r="M1074" s="19" t="s">
        <v>79</v>
      </c>
      <c r="N1074" s="19">
        <v>4000</v>
      </c>
      <c r="O1074" s="19">
        <v>8000</v>
      </c>
      <c r="P1074" s="19">
        <v>6700</v>
      </c>
      <c r="Q1074" s="19" t="s">
        <v>57</v>
      </c>
      <c r="R1074" s="19">
        <v>3350</v>
      </c>
      <c r="S1074" s="19">
        <v>20000</v>
      </c>
      <c r="T1074" s="19">
        <v>1.87</v>
      </c>
      <c r="U1074" s="19">
        <v>12.5</v>
      </c>
      <c r="V1074" s="19">
        <v>0.24</v>
      </c>
      <c r="W1074" s="19">
        <v>68</v>
      </c>
      <c r="X1074" s="93">
        <v>1692</v>
      </c>
      <c r="Y1074">
        <f t="shared" si="49"/>
        <v>28.571428571428573</v>
      </c>
      <c r="Z1074" t="b">
        <f>IF(N1074/G1074&gt;=Auswahlhilfe!$C$8,TRUE,FALSE)</f>
        <v>1</v>
      </c>
      <c r="AA1074" t="b">
        <f>IF(K1074&gt;Auswahlhilfe!$C$7,TRUE,FALSE)</f>
        <v>1</v>
      </c>
      <c r="AB1074" t="b">
        <f>IF(Auswahlhilfe!$C$17=F1074,TRUE,FALSE)</f>
        <v>1</v>
      </c>
      <c r="AC1074" t="b">
        <f>IFERROR(IF(FIND("P2",PGOptionList!D1074)&gt;0,TRUE),FALSE)</f>
        <v>1</v>
      </c>
      <c r="AD1074" t="b">
        <f>IFERROR(IF(FIND("P1",PGOptionList!D1074)&gt;0,TRUE),FALSE)</f>
        <v>0</v>
      </c>
      <c r="AE1074" t="b">
        <f>IFERROR(IF(FIND("P0",PGOptionList!D1074)&gt;0,TRUE),FALSE)</f>
        <v>0</v>
      </c>
      <c r="AF1074" t="b">
        <f>IF(AND(Z1074,AA1074,AB1074,AC1074,IF(C1074=Auswahlhilfe!$L$7,TRUE,FALSE)),D1074,FALSE)</f>
        <v>0</v>
      </c>
      <c r="AG1074" t="b">
        <f>IF(AND(Z1074,AA1074,AB1074,AD1074,IF(C1074=Auswahlhilfe!$L$17,TRUE,FALSE)),D1074,FALSE)</f>
        <v>0</v>
      </c>
      <c r="AH1074" t="b">
        <f>IF(AND(Z1074,AA1074,AB1074,AE1074,IF(C1074=Auswahlhilfe!$L$17,TRUE,FALSE)),D1074,FALSE)</f>
        <v>0</v>
      </c>
      <c r="AI1074" t="s">
        <v>4818</v>
      </c>
      <c r="AJ1074" s="90" t="str">
        <f t="shared" si="50"/>
        <v>https://shop.oxni.ch/de/shop/motoren/planetengetriebe/tbr-115-140-s2-p2</v>
      </c>
    </row>
    <row r="1075" spans="2:36" x14ac:dyDescent="0.2">
      <c r="B1075" s="78" t="str">
        <f t="shared" si="48"/>
        <v/>
      </c>
      <c r="C1075" s="19" t="s">
        <v>103</v>
      </c>
      <c r="D1075" s="19" t="s">
        <v>1376</v>
      </c>
      <c r="E1075" s="19">
        <v>90</v>
      </c>
      <c r="F1075" s="19" t="s">
        <v>55</v>
      </c>
      <c r="G1075" s="19">
        <v>120</v>
      </c>
      <c r="H1075" s="19">
        <v>4</v>
      </c>
      <c r="I1075" s="19">
        <v>25</v>
      </c>
      <c r="J1075" s="19">
        <v>92</v>
      </c>
      <c r="K1075" s="19">
        <v>310</v>
      </c>
      <c r="L1075" s="19">
        <v>930</v>
      </c>
      <c r="M1075" s="19" t="s">
        <v>78</v>
      </c>
      <c r="N1075" s="19">
        <v>4000</v>
      </c>
      <c r="O1075" s="19">
        <v>8000</v>
      </c>
      <c r="P1075" s="19">
        <v>6700</v>
      </c>
      <c r="Q1075" s="19" t="s">
        <v>57</v>
      </c>
      <c r="R1075" s="19">
        <v>3350</v>
      </c>
      <c r="S1075" s="19">
        <v>20000</v>
      </c>
      <c r="T1075" s="19">
        <v>1.87</v>
      </c>
      <c r="U1075" s="19">
        <v>12.5</v>
      </c>
      <c r="V1075" s="19">
        <v>0.24</v>
      </c>
      <c r="W1075" s="19">
        <v>68</v>
      </c>
      <c r="X1075" s="93"/>
      <c r="Y1075">
        <f t="shared" si="49"/>
        <v>33.333333333333336</v>
      </c>
      <c r="Z1075" t="b">
        <f>IF(N1075/G1075&gt;=Auswahlhilfe!$C$8,TRUE,FALSE)</f>
        <v>1</v>
      </c>
      <c r="AA1075" t="b">
        <f>IF(K1075&gt;Auswahlhilfe!$C$7,TRUE,FALSE)</f>
        <v>1</v>
      </c>
      <c r="AB1075" t="b">
        <f>IF(Auswahlhilfe!$C$17=F1075,TRUE,FALSE)</f>
        <v>0</v>
      </c>
      <c r="AC1075" t="b">
        <f>IFERROR(IF(FIND("P2",PGOptionList!D1075)&gt;0,TRUE),FALSE)</f>
        <v>0</v>
      </c>
      <c r="AD1075" t="b">
        <f>IFERROR(IF(FIND("P1",PGOptionList!D1075)&gt;0,TRUE),FALSE)</f>
        <v>0</v>
      </c>
      <c r="AE1075" t="b">
        <f>IFERROR(IF(FIND("P0",PGOptionList!D1075)&gt;0,TRUE),FALSE)</f>
        <v>1</v>
      </c>
      <c r="AF1075" t="b">
        <f>IF(AND(Z1075,AA1075,AB1075,AC1075,IF(C1075=Auswahlhilfe!$L$7,TRUE,FALSE)),D1075,FALSE)</f>
        <v>0</v>
      </c>
      <c r="AG1075" t="b">
        <f>IF(AND(Z1075,AA1075,AB1075,AD1075,IF(C1075=Auswahlhilfe!$L$17,TRUE,FALSE)),D1075,FALSE)</f>
        <v>0</v>
      </c>
      <c r="AH1075" t="b">
        <f>IF(AND(Z1075,AA1075,AB1075,AE1075,IF(C1075=Auswahlhilfe!$L$17,TRUE,FALSE)),D1075,FALSE)</f>
        <v>0</v>
      </c>
      <c r="AI1075" t="s">
        <v>4817</v>
      </c>
      <c r="AJ1075" s="90" t="str">
        <f t="shared" si="50"/>
        <v>mailto:info@oxni.ch?subject=Anfrage TBR-115-120-S1-P0</v>
      </c>
    </row>
    <row r="1076" spans="2:36" x14ac:dyDescent="0.2">
      <c r="B1076" s="78" t="str">
        <f t="shared" si="48"/>
        <v/>
      </c>
      <c r="C1076" s="19" t="s">
        <v>103</v>
      </c>
      <c r="D1076" s="19" t="s">
        <v>1377</v>
      </c>
      <c r="E1076" s="19">
        <v>90</v>
      </c>
      <c r="F1076" s="19" t="s">
        <v>58</v>
      </c>
      <c r="G1076" s="19">
        <v>120</v>
      </c>
      <c r="H1076" s="19">
        <v>4</v>
      </c>
      <c r="I1076" s="19">
        <v>25</v>
      </c>
      <c r="J1076" s="19">
        <v>92</v>
      </c>
      <c r="K1076" s="19">
        <v>310</v>
      </c>
      <c r="L1076" s="19">
        <v>930</v>
      </c>
      <c r="M1076" s="19" t="s">
        <v>78</v>
      </c>
      <c r="N1076" s="19">
        <v>4000</v>
      </c>
      <c r="O1076" s="19">
        <v>8000</v>
      </c>
      <c r="P1076" s="19">
        <v>6700</v>
      </c>
      <c r="Q1076" s="19" t="s">
        <v>57</v>
      </c>
      <c r="R1076" s="19">
        <v>3350</v>
      </c>
      <c r="S1076" s="19">
        <v>20000</v>
      </c>
      <c r="T1076" s="19">
        <v>1.87</v>
      </c>
      <c r="U1076" s="19">
        <v>12.5</v>
      </c>
      <c r="V1076" s="19">
        <v>0.24</v>
      </c>
      <c r="W1076" s="19">
        <v>68</v>
      </c>
      <c r="X1076" s="93"/>
      <c r="Y1076">
        <f t="shared" si="49"/>
        <v>33.333333333333336</v>
      </c>
      <c r="Z1076" t="b">
        <f>IF(N1076/G1076&gt;=Auswahlhilfe!$C$8,TRUE,FALSE)</f>
        <v>1</v>
      </c>
      <c r="AA1076" t="b">
        <f>IF(K1076&gt;Auswahlhilfe!$C$7,TRUE,FALSE)</f>
        <v>1</v>
      </c>
      <c r="AB1076" t="b">
        <f>IF(Auswahlhilfe!$C$17=F1076,TRUE,FALSE)</f>
        <v>1</v>
      </c>
      <c r="AC1076" t="b">
        <f>IFERROR(IF(FIND("P2",PGOptionList!D1076)&gt;0,TRUE),FALSE)</f>
        <v>0</v>
      </c>
      <c r="AD1076" t="b">
        <f>IFERROR(IF(FIND("P1",PGOptionList!D1076)&gt;0,TRUE),FALSE)</f>
        <v>0</v>
      </c>
      <c r="AE1076" t="b">
        <f>IFERROR(IF(FIND("P0",PGOptionList!D1076)&gt;0,TRUE),FALSE)</f>
        <v>1</v>
      </c>
      <c r="AF1076" t="b">
        <f>IF(AND(Z1076,AA1076,AB1076,AC1076,IF(C1076=Auswahlhilfe!$L$7,TRUE,FALSE)),D1076,FALSE)</f>
        <v>0</v>
      </c>
      <c r="AG1076" t="b">
        <f>IF(AND(Z1076,AA1076,AB1076,AD1076,IF(C1076=Auswahlhilfe!$L$17,TRUE,FALSE)),D1076,FALSE)</f>
        <v>0</v>
      </c>
      <c r="AH1076" t="b">
        <f>IF(AND(Z1076,AA1076,AB1076,AE1076,IF(C1076=Auswahlhilfe!$L$17,TRUE,FALSE)),D1076,FALSE)</f>
        <v>0</v>
      </c>
      <c r="AI1076" t="s">
        <v>4817</v>
      </c>
      <c r="AJ1076" s="90" t="str">
        <f t="shared" si="50"/>
        <v>mailto:info@oxni.ch?subject=Anfrage TBR-115-120-S2-P0</v>
      </c>
    </row>
    <row r="1077" spans="2:36" x14ac:dyDescent="0.2">
      <c r="B1077" s="78" t="str">
        <f t="shared" si="48"/>
        <v/>
      </c>
      <c r="C1077" s="19" t="s">
        <v>103</v>
      </c>
      <c r="D1077" s="19" t="s">
        <v>1378</v>
      </c>
      <c r="E1077" s="19">
        <v>90</v>
      </c>
      <c r="F1077" s="19" t="s">
        <v>55</v>
      </c>
      <c r="G1077" s="19">
        <v>120</v>
      </c>
      <c r="H1077" s="19">
        <v>7</v>
      </c>
      <c r="I1077" s="19">
        <v>25</v>
      </c>
      <c r="J1077" s="19">
        <v>92</v>
      </c>
      <c r="K1077" s="19">
        <v>310</v>
      </c>
      <c r="L1077" s="19">
        <v>930</v>
      </c>
      <c r="M1077" s="19" t="s">
        <v>78</v>
      </c>
      <c r="N1077" s="19">
        <v>4000</v>
      </c>
      <c r="O1077" s="19">
        <v>8000</v>
      </c>
      <c r="P1077" s="19">
        <v>6700</v>
      </c>
      <c r="Q1077" s="19" t="s">
        <v>57</v>
      </c>
      <c r="R1077" s="19">
        <v>3350</v>
      </c>
      <c r="S1077" s="19">
        <v>20000</v>
      </c>
      <c r="T1077" s="19">
        <v>1.87</v>
      </c>
      <c r="U1077" s="19">
        <v>12.5</v>
      </c>
      <c r="V1077" s="19">
        <v>0.24</v>
      </c>
      <c r="W1077" s="19">
        <v>68</v>
      </c>
      <c r="X1077" s="93">
        <v>1861</v>
      </c>
      <c r="Y1077">
        <f t="shared" si="49"/>
        <v>33.333333333333336</v>
      </c>
      <c r="Z1077" t="b">
        <f>IF(N1077/G1077&gt;=Auswahlhilfe!$C$8,TRUE,FALSE)</f>
        <v>1</v>
      </c>
      <c r="AA1077" t="b">
        <f>IF(K1077&gt;Auswahlhilfe!$C$7,TRUE,FALSE)</f>
        <v>1</v>
      </c>
      <c r="AB1077" t="b">
        <f>IF(Auswahlhilfe!$C$17=F1077,TRUE,FALSE)</f>
        <v>0</v>
      </c>
      <c r="AC1077" t="b">
        <f>IFERROR(IF(FIND("P2",PGOptionList!D1077)&gt;0,TRUE),FALSE)</f>
        <v>0</v>
      </c>
      <c r="AD1077" t="b">
        <f>IFERROR(IF(FIND("P1",PGOptionList!D1077)&gt;0,TRUE),FALSE)</f>
        <v>1</v>
      </c>
      <c r="AE1077" t="b">
        <f>IFERROR(IF(FIND("P0",PGOptionList!D1077)&gt;0,TRUE),FALSE)</f>
        <v>0</v>
      </c>
      <c r="AF1077" t="b">
        <f>IF(AND(Z1077,AA1077,AB1077,AC1077,IF(C1077=Auswahlhilfe!$L$7,TRUE,FALSE)),D1077,FALSE)</f>
        <v>0</v>
      </c>
      <c r="AG1077" t="b">
        <f>IF(AND(Z1077,AA1077,AB1077,AD1077,IF(C1077=Auswahlhilfe!$L$17,TRUE,FALSE)),D1077,FALSE)</f>
        <v>0</v>
      </c>
      <c r="AH1077" t="b">
        <f>IF(AND(Z1077,AA1077,AB1077,AE1077,IF(C1077=Auswahlhilfe!$L$17,TRUE,FALSE)),D1077,FALSE)</f>
        <v>0</v>
      </c>
      <c r="AI1077" t="s">
        <v>4817</v>
      </c>
      <c r="AJ1077" s="90" t="str">
        <f t="shared" si="50"/>
        <v>mailto:info@oxni.ch?subject=Anfrage TBR-115-120-S1-P1</v>
      </c>
    </row>
    <row r="1078" spans="2:36" x14ac:dyDescent="0.2">
      <c r="B1078" s="78" t="str">
        <f t="shared" si="48"/>
        <v/>
      </c>
      <c r="C1078" s="19" t="s">
        <v>103</v>
      </c>
      <c r="D1078" s="19" t="s">
        <v>1379</v>
      </c>
      <c r="E1078" s="19">
        <v>90</v>
      </c>
      <c r="F1078" s="19" t="s">
        <v>58</v>
      </c>
      <c r="G1078" s="19">
        <v>120</v>
      </c>
      <c r="H1078" s="19">
        <v>7</v>
      </c>
      <c r="I1078" s="19">
        <v>25</v>
      </c>
      <c r="J1078" s="19">
        <v>92</v>
      </c>
      <c r="K1078" s="19">
        <v>310</v>
      </c>
      <c r="L1078" s="19">
        <v>930</v>
      </c>
      <c r="M1078" s="19" t="s">
        <v>78</v>
      </c>
      <c r="N1078" s="19">
        <v>4000</v>
      </c>
      <c r="O1078" s="19">
        <v>8000</v>
      </c>
      <c r="P1078" s="19">
        <v>6700</v>
      </c>
      <c r="Q1078" s="19" t="s">
        <v>57</v>
      </c>
      <c r="R1078" s="19">
        <v>3350</v>
      </c>
      <c r="S1078" s="19">
        <v>20000</v>
      </c>
      <c r="T1078" s="19">
        <v>1.87</v>
      </c>
      <c r="U1078" s="19">
        <v>12.5</v>
      </c>
      <c r="V1078" s="19">
        <v>0.24</v>
      </c>
      <c r="W1078" s="19">
        <v>68</v>
      </c>
      <c r="X1078" s="93">
        <v>1861</v>
      </c>
      <c r="Y1078">
        <f t="shared" si="49"/>
        <v>33.333333333333336</v>
      </c>
      <c r="Z1078" t="b">
        <f>IF(N1078/G1078&gt;=Auswahlhilfe!$C$8,TRUE,FALSE)</f>
        <v>1</v>
      </c>
      <c r="AA1078" t="b">
        <f>IF(K1078&gt;Auswahlhilfe!$C$7,TRUE,FALSE)</f>
        <v>1</v>
      </c>
      <c r="AB1078" t="b">
        <f>IF(Auswahlhilfe!$C$17=F1078,TRUE,FALSE)</f>
        <v>1</v>
      </c>
      <c r="AC1078" t="b">
        <f>IFERROR(IF(FIND("P2",PGOptionList!D1078)&gt;0,TRUE),FALSE)</f>
        <v>0</v>
      </c>
      <c r="AD1078" t="b">
        <f>IFERROR(IF(FIND("P1",PGOptionList!D1078)&gt;0,TRUE),FALSE)</f>
        <v>1</v>
      </c>
      <c r="AE1078" t="b">
        <f>IFERROR(IF(FIND("P0",PGOptionList!D1078)&gt;0,TRUE),FALSE)</f>
        <v>0</v>
      </c>
      <c r="AF1078" t="b">
        <f>IF(AND(Z1078,AA1078,AB1078,AC1078,IF(C1078=Auswahlhilfe!$L$7,TRUE,FALSE)),D1078,FALSE)</f>
        <v>0</v>
      </c>
      <c r="AG1078" t="b">
        <f>IF(AND(Z1078,AA1078,AB1078,AD1078,IF(C1078=Auswahlhilfe!$L$17,TRUE,FALSE)),D1078,FALSE)</f>
        <v>0</v>
      </c>
      <c r="AH1078" t="b">
        <f>IF(AND(Z1078,AA1078,AB1078,AE1078,IF(C1078=Auswahlhilfe!$L$17,TRUE,FALSE)),D1078,FALSE)</f>
        <v>0</v>
      </c>
      <c r="AI1078" t="s">
        <v>4818</v>
      </c>
      <c r="AJ1078" s="90" t="str">
        <f t="shared" si="50"/>
        <v>https://shop.oxni.ch/de/shop/motoren/planetengetriebe/tbr-115-120-s2-p1</v>
      </c>
    </row>
    <row r="1079" spans="2:36" x14ac:dyDescent="0.2">
      <c r="B1079" s="78" t="str">
        <f t="shared" si="48"/>
        <v/>
      </c>
      <c r="C1079" s="19" t="s">
        <v>103</v>
      </c>
      <c r="D1079" s="19" t="s">
        <v>1380</v>
      </c>
      <c r="E1079" s="19">
        <v>90</v>
      </c>
      <c r="F1079" s="19" t="s">
        <v>55</v>
      </c>
      <c r="G1079" s="19">
        <v>120</v>
      </c>
      <c r="H1079" s="19">
        <v>9</v>
      </c>
      <c r="I1079" s="19">
        <v>25</v>
      </c>
      <c r="J1079" s="19">
        <v>92</v>
      </c>
      <c r="K1079" s="19">
        <v>310</v>
      </c>
      <c r="L1079" s="19">
        <v>930</v>
      </c>
      <c r="M1079" s="19" t="s">
        <v>78</v>
      </c>
      <c r="N1079" s="19">
        <v>4000</v>
      </c>
      <c r="O1079" s="19">
        <v>8000</v>
      </c>
      <c r="P1079" s="19">
        <v>6700</v>
      </c>
      <c r="Q1079" s="19" t="s">
        <v>57</v>
      </c>
      <c r="R1079" s="19">
        <v>3350</v>
      </c>
      <c r="S1079" s="19">
        <v>20000</v>
      </c>
      <c r="T1079" s="19">
        <v>1.87</v>
      </c>
      <c r="U1079" s="19">
        <v>12.5</v>
      </c>
      <c r="V1079" s="19">
        <v>0.24</v>
      </c>
      <c r="W1079" s="19">
        <v>68</v>
      </c>
      <c r="X1079" s="93">
        <v>1692</v>
      </c>
      <c r="Y1079">
        <f t="shared" si="49"/>
        <v>33.333333333333336</v>
      </c>
      <c r="Z1079" t="b">
        <f>IF(N1079/G1079&gt;=Auswahlhilfe!$C$8,TRUE,FALSE)</f>
        <v>1</v>
      </c>
      <c r="AA1079" t="b">
        <f>IF(K1079&gt;Auswahlhilfe!$C$7,TRUE,FALSE)</f>
        <v>1</v>
      </c>
      <c r="AB1079" t="b">
        <f>IF(Auswahlhilfe!$C$17=F1079,TRUE,FALSE)</f>
        <v>0</v>
      </c>
      <c r="AC1079" t="b">
        <f>IFERROR(IF(FIND("P2",PGOptionList!D1079)&gt;0,TRUE),FALSE)</f>
        <v>1</v>
      </c>
      <c r="AD1079" t="b">
        <f>IFERROR(IF(FIND("P1",PGOptionList!D1079)&gt;0,TRUE),FALSE)</f>
        <v>0</v>
      </c>
      <c r="AE1079" t="b">
        <f>IFERROR(IF(FIND("P0",PGOptionList!D1079)&gt;0,TRUE),FALSE)</f>
        <v>0</v>
      </c>
      <c r="AF1079" t="b">
        <f>IF(AND(Z1079,AA1079,AB1079,AC1079,IF(C1079=Auswahlhilfe!$L$7,TRUE,FALSE)),D1079,FALSE)</f>
        <v>0</v>
      </c>
      <c r="AG1079" t="b">
        <f>IF(AND(Z1079,AA1079,AB1079,AD1079,IF(C1079=Auswahlhilfe!$L$17,TRUE,FALSE)),D1079,FALSE)</f>
        <v>0</v>
      </c>
      <c r="AH1079" t="b">
        <f>IF(AND(Z1079,AA1079,AB1079,AE1079,IF(C1079=Auswahlhilfe!$L$17,TRUE,FALSE)),D1079,FALSE)</f>
        <v>0</v>
      </c>
      <c r="AI1079" t="s">
        <v>4817</v>
      </c>
      <c r="AJ1079" s="90" t="str">
        <f t="shared" si="50"/>
        <v>mailto:info@oxni.ch?subject=Anfrage TBR-115-120-S1-P2</v>
      </c>
    </row>
    <row r="1080" spans="2:36" x14ac:dyDescent="0.2">
      <c r="B1080" s="78" t="str">
        <f t="shared" si="48"/>
        <v/>
      </c>
      <c r="C1080" s="19" t="s">
        <v>103</v>
      </c>
      <c r="D1080" s="19" t="s">
        <v>1381</v>
      </c>
      <c r="E1080" s="19">
        <v>90</v>
      </c>
      <c r="F1080" s="19" t="s">
        <v>58</v>
      </c>
      <c r="G1080" s="19">
        <v>120</v>
      </c>
      <c r="H1080" s="19">
        <v>9</v>
      </c>
      <c r="I1080" s="19">
        <v>25</v>
      </c>
      <c r="J1080" s="19">
        <v>92</v>
      </c>
      <c r="K1080" s="19">
        <v>310</v>
      </c>
      <c r="L1080" s="19">
        <v>930</v>
      </c>
      <c r="M1080" s="19" t="s">
        <v>78</v>
      </c>
      <c r="N1080" s="19">
        <v>4000</v>
      </c>
      <c r="O1080" s="19">
        <v>8000</v>
      </c>
      <c r="P1080" s="19">
        <v>6700</v>
      </c>
      <c r="Q1080" s="19" t="s">
        <v>57</v>
      </c>
      <c r="R1080" s="19">
        <v>3350</v>
      </c>
      <c r="S1080" s="19">
        <v>20000</v>
      </c>
      <c r="T1080" s="19">
        <v>1.87</v>
      </c>
      <c r="U1080" s="19">
        <v>12.5</v>
      </c>
      <c r="V1080" s="19">
        <v>0.24</v>
      </c>
      <c r="W1080" s="19">
        <v>68</v>
      </c>
      <c r="X1080" s="93">
        <v>1692</v>
      </c>
      <c r="Y1080">
        <f t="shared" si="49"/>
        <v>33.333333333333336</v>
      </c>
      <c r="Z1080" t="b">
        <f>IF(N1080/G1080&gt;=Auswahlhilfe!$C$8,TRUE,FALSE)</f>
        <v>1</v>
      </c>
      <c r="AA1080" t="b">
        <f>IF(K1080&gt;Auswahlhilfe!$C$7,TRUE,FALSE)</f>
        <v>1</v>
      </c>
      <c r="AB1080" t="b">
        <f>IF(Auswahlhilfe!$C$17=F1080,TRUE,FALSE)</f>
        <v>1</v>
      </c>
      <c r="AC1080" t="b">
        <f>IFERROR(IF(FIND("P2",PGOptionList!D1080)&gt;0,TRUE),FALSE)</f>
        <v>1</v>
      </c>
      <c r="AD1080" t="b">
        <f>IFERROR(IF(FIND("P1",PGOptionList!D1080)&gt;0,TRUE),FALSE)</f>
        <v>0</v>
      </c>
      <c r="AE1080" t="b">
        <f>IFERROR(IF(FIND("P0",PGOptionList!D1080)&gt;0,TRUE),FALSE)</f>
        <v>0</v>
      </c>
      <c r="AF1080" t="b">
        <f>IF(AND(Z1080,AA1080,AB1080,AC1080,IF(C1080=Auswahlhilfe!$L$7,TRUE,FALSE)),D1080,FALSE)</f>
        <v>0</v>
      </c>
      <c r="AG1080" t="b">
        <f>IF(AND(Z1080,AA1080,AB1080,AD1080,IF(C1080=Auswahlhilfe!$L$17,TRUE,FALSE)),D1080,FALSE)</f>
        <v>0</v>
      </c>
      <c r="AH1080" t="b">
        <f>IF(AND(Z1080,AA1080,AB1080,AE1080,IF(C1080=Auswahlhilfe!$L$17,TRUE,FALSE)),D1080,FALSE)</f>
        <v>0</v>
      </c>
      <c r="AI1080" t="s">
        <v>4818</v>
      </c>
      <c r="AJ1080" s="90" t="str">
        <f t="shared" si="50"/>
        <v>https://shop.oxni.ch/de/shop/motoren/planetengetriebe/tbr-115-120-s2-p2</v>
      </c>
    </row>
    <row r="1081" spans="2:36" x14ac:dyDescent="0.2">
      <c r="B1081" s="78" t="str">
        <f t="shared" si="48"/>
        <v/>
      </c>
      <c r="C1081" s="19" t="s">
        <v>103</v>
      </c>
      <c r="D1081" s="19" t="s">
        <v>1382</v>
      </c>
      <c r="E1081" s="19">
        <v>90</v>
      </c>
      <c r="F1081" s="19" t="s">
        <v>55</v>
      </c>
      <c r="G1081" s="19">
        <v>100</v>
      </c>
      <c r="H1081" s="19">
        <v>4</v>
      </c>
      <c r="I1081" s="19">
        <v>25</v>
      </c>
      <c r="J1081" s="19">
        <v>92</v>
      </c>
      <c r="K1081" s="19">
        <v>235</v>
      </c>
      <c r="L1081" s="19">
        <v>705</v>
      </c>
      <c r="M1081" s="19" t="s">
        <v>81</v>
      </c>
      <c r="N1081" s="19">
        <v>4000</v>
      </c>
      <c r="O1081" s="19">
        <v>8000</v>
      </c>
      <c r="P1081" s="19">
        <v>6700</v>
      </c>
      <c r="Q1081" s="19" t="s">
        <v>57</v>
      </c>
      <c r="R1081" s="19">
        <v>3350</v>
      </c>
      <c r="S1081" s="19">
        <v>20000</v>
      </c>
      <c r="T1081" s="19">
        <v>1.87</v>
      </c>
      <c r="U1081" s="19">
        <v>12.5</v>
      </c>
      <c r="V1081" s="19">
        <v>0.24</v>
      </c>
      <c r="W1081" s="19">
        <v>68</v>
      </c>
      <c r="X1081" s="93"/>
      <c r="Y1081">
        <f t="shared" si="49"/>
        <v>40</v>
      </c>
      <c r="Z1081" t="b">
        <f>IF(N1081/G1081&gt;=Auswahlhilfe!$C$8,TRUE,FALSE)</f>
        <v>1</v>
      </c>
      <c r="AA1081" t="b">
        <f>IF(K1081&gt;Auswahlhilfe!$C$7,TRUE,FALSE)</f>
        <v>1</v>
      </c>
      <c r="AB1081" t="b">
        <f>IF(Auswahlhilfe!$C$17=F1081,TRUE,FALSE)</f>
        <v>0</v>
      </c>
      <c r="AC1081" t="b">
        <f>IFERROR(IF(FIND("P2",PGOptionList!D1081)&gt;0,TRUE),FALSE)</f>
        <v>0</v>
      </c>
      <c r="AD1081" t="b">
        <f>IFERROR(IF(FIND("P1",PGOptionList!D1081)&gt;0,TRUE),FALSE)</f>
        <v>0</v>
      </c>
      <c r="AE1081" t="b">
        <f>IFERROR(IF(FIND("P0",PGOptionList!D1081)&gt;0,TRUE),FALSE)</f>
        <v>1</v>
      </c>
      <c r="AF1081" t="b">
        <f>IF(AND(Z1081,AA1081,AB1081,AC1081,IF(C1081=Auswahlhilfe!$L$7,TRUE,FALSE)),D1081,FALSE)</f>
        <v>0</v>
      </c>
      <c r="AG1081" t="b">
        <f>IF(AND(Z1081,AA1081,AB1081,AD1081,IF(C1081=Auswahlhilfe!$L$17,TRUE,FALSE)),D1081,FALSE)</f>
        <v>0</v>
      </c>
      <c r="AH1081" t="b">
        <f>IF(AND(Z1081,AA1081,AB1081,AE1081,IF(C1081=Auswahlhilfe!$L$17,TRUE,FALSE)),D1081,FALSE)</f>
        <v>0</v>
      </c>
      <c r="AI1081" t="s">
        <v>4817</v>
      </c>
      <c r="AJ1081" s="90" t="str">
        <f t="shared" si="50"/>
        <v>mailto:info@oxni.ch?subject=Anfrage TBR-115-100-S1-P0</v>
      </c>
    </row>
    <row r="1082" spans="2:36" x14ac:dyDescent="0.2">
      <c r="B1082" s="78" t="str">
        <f t="shared" si="48"/>
        <v/>
      </c>
      <c r="C1082" s="19" t="s">
        <v>103</v>
      </c>
      <c r="D1082" s="19" t="s">
        <v>1383</v>
      </c>
      <c r="E1082" s="19">
        <v>90</v>
      </c>
      <c r="F1082" s="19" t="s">
        <v>58</v>
      </c>
      <c r="G1082" s="19">
        <v>100</v>
      </c>
      <c r="H1082" s="19">
        <v>4</v>
      </c>
      <c r="I1082" s="19">
        <v>25</v>
      </c>
      <c r="J1082" s="19">
        <v>92</v>
      </c>
      <c r="K1082" s="19">
        <v>235</v>
      </c>
      <c r="L1082" s="19">
        <v>705</v>
      </c>
      <c r="M1082" s="19" t="s">
        <v>81</v>
      </c>
      <c r="N1082" s="19">
        <v>4000</v>
      </c>
      <c r="O1082" s="19">
        <v>8000</v>
      </c>
      <c r="P1082" s="19">
        <v>6700</v>
      </c>
      <c r="Q1082" s="19" t="s">
        <v>57</v>
      </c>
      <c r="R1082" s="19">
        <v>3350</v>
      </c>
      <c r="S1082" s="19">
        <v>20000</v>
      </c>
      <c r="T1082" s="19">
        <v>1.87</v>
      </c>
      <c r="U1082" s="19">
        <v>12.5</v>
      </c>
      <c r="V1082" s="19">
        <v>0.24</v>
      </c>
      <c r="W1082" s="19">
        <v>68</v>
      </c>
      <c r="X1082" s="93"/>
      <c r="Y1082">
        <f t="shared" si="49"/>
        <v>40</v>
      </c>
      <c r="Z1082" t="b">
        <f>IF(N1082/G1082&gt;=Auswahlhilfe!$C$8,TRUE,FALSE)</f>
        <v>1</v>
      </c>
      <c r="AA1082" t="b">
        <f>IF(K1082&gt;Auswahlhilfe!$C$7,TRUE,FALSE)</f>
        <v>1</v>
      </c>
      <c r="AB1082" t="b">
        <f>IF(Auswahlhilfe!$C$17=F1082,TRUE,FALSE)</f>
        <v>1</v>
      </c>
      <c r="AC1082" t="b">
        <f>IFERROR(IF(FIND("P2",PGOptionList!D1082)&gt;0,TRUE),FALSE)</f>
        <v>0</v>
      </c>
      <c r="AD1082" t="b">
        <f>IFERROR(IF(FIND("P1",PGOptionList!D1082)&gt;0,TRUE),FALSE)</f>
        <v>0</v>
      </c>
      <c r="AE1082" t="b">
        <f>IFERROR(IF(FIND("P0",PGOptionList!D1082)&gt;0,TRUE),FALSE)</f>
        <v>1</v>
      </c>
      <c r="AF1082" t="b">
        <f>IF(AND(Z1082,AA1082,AB1082,AC1082,IF(C1082=Auswahlhilfe!$L$7,TRUE,FALSE)),D1082,FALSE)</f>
        <v>0</v>
      </c>
      <c r="AG1082" t="b">
        <f>IF(AND(Z1082,AA1082,AB1082,AD1082,IF(C1082=Auswahlhilfe!$L$17,TRUE,FALSE)),D1082,FALSE)</f>
        <v>0</v>
      </c>
      <c r="AH1082" t="b">
        <f>IF(AND(Z1082,AA1082,AB1082,AE1082,IF(C1082=Auswahlhilfe!$L$17,TRUE,FALSE)),D1082,FALSE)</f>
        <v>0</v>
      </c>
      <c r="AI1082" t="s">
        <v>4817</v>
      </c>
      <c r="AJ1082" s="90" t="str">
        <f t="shared" si="50"/>
        <v>mailto:info@oxni.ch?subject=Anfrage TBR-115-100-S2-P0</v>
      </c>
    </row>
    <row r="1083" spans="2:36" x14ac:dyDescent="0.2">
      <c r="B1083" s="78" t="str">
        <f t="shared" si="48"/>
        <v/>
      </c>
      <c r="C1083" s="19" t="s">
        <v>103</v>
      </c>
      <c r="D1083" s="19" t="s">
        <v>1384</v>
      </c>
      <c r="E1083" s="19">
        <v>90</v>
      </c>
      <c r="F1083" s="19" t="s">
        <v>55</v>
      </c>
      <c r="G1083" s="19">
        <v>100</v>
      </c>
      <c r="H1083" s="19">
        <v>7</v>
      </c>
      <c r="I1083" s="19">
        <v>25</v>
      </c>
      <c r="J1083" s="19">
        <v>92</v>
      </c>
      <c r="K1083" s="19">
        <v>235</v>
      </c>
      <c r="L1083" s="19">
        <v>705</v>
      </c>
      <c r="M1083" s="19" t="s">
        <v>81</v>
      </c>
      <c r="N1083" s="19">
        <v>4000</v>
      </c>
      <c r="O1083" s="19">
        <v>8000</v>
      </c>
      <c r="P1083" s="19">
        <v>6700</v>
      </c>
      <c r="Q1083" s="19" t="s">
        <v>57</v>
      </c>
      <c r="R1083" s="19">
        <v>3350</v>
      </c>
      <c r="S1083" s="19">
        <v>20000</v>
      </c>
      <c r="T1083" s="19">
        <v>1.87</v>
      </c>
      <c r="U1083" s="19">
        <v>12.5</v>
      </c>
      <c r="V1083" s="19">
        <v>0.24</v>
      </c>
      <c r="W1083" s="19">
        <v>68</v>
      </c>
      <c r="X1083" s="93">
        <v>1861</v>
      </c>
      <c r="Y1083">
        <f t="shared" si="49"/>
        <v>40</v>
      </c>
      <c r="Z1083" t="b">
        <f>IF(N1083/G1083&gt;=Auswahlhilfe!$C$8,TRUE,FALSE)</f>
        <v>1</v>
      </c>
      <c r="AA1083" t="b">
        <f>IF(K1083&gt;Auswahlhilfe!$C$7,TRUE,FALSE)</f>
        <v>1</v>
      </c>
      <c r="AB1083" t="b">
        <f>IF(Auswahlhilfe!$C$17=F1083,TRUE,FALSE)</f>
        <v>0</v>
      </c>
      <c r="AC1083" t="b">
        <f>IFERROR(IF(FIND("P2",PGOptionList!D1083)&gt;0,TRUE),FALSE)</f>
        <v>0</v>
      </c>
      <c r="AD1083" t="b">
        <f>IFERROR(IF(FIND("P1",PGOptionList!D1083)&gt;0,TRUE),FALSE)</f>
        <v>1</v>
      </c>
      <c r="AE1083" t="b">
        <f>IFERROR(IF(FIND("P0",PGOptionList!D1083)&gt;0,TRUE),FALSE)</f>
        <v>0</v>
      </c>
      <c r="AF1083" t="b">
        <f>IF(AND(Z1083,AA1083,AB1083,AC1083,IF(C1083=Auswahlhilfe!$L$7,TRUE,FALSE)),D1083,FALSE)</f>
        <v>0</v>
      </c>
      <c r="AG1083" t="b">
        <f>IF(AND(Z1083,AA1083,AB1083,AD1083,IF(C1083=Auswahlhilfe!$L$17,TRUE,FALSE)),D1083,FALSE)</f>
        <v>0</v>
      </c>
      <c r="AH1083" t="b">
        <f>IF(AND(Z1083,AA1083,AB1083,AE1083,IF(C1083=Auswahlhilfe!$L$17,TRUE,FALSE)),D1083,FALSE)</f>
        <v>0</v>
      </c>
      <c r="AI1083" t="s">
        <v>4817</v>
      </c>
      <c r="AJ1083" s="90" t="str">
        <f t="shared" si="50"/>
        <v>mailto:info@oxni.ch?subject=Anfrage TBR-115-100-S1-P1</v>
      </c>
    </row>
    <row r="1084" spans="2:36" x14ac:dyDescent="0.2">
      <c r="B1084" s="78" t="str">
        <f t="shared" si="48"/>
        <v/>
      </c>
      <c r="C1084" s="19" t="s">
        <v>103</v>
      </c>
      <c r="D1084" s="19" t="s">
        <v>1385</v>
      </c>
      <c r="E1084" s="19">
        <v>90</v>
      </c>
      <c r="F1084" s="19" t="s">
        <v>58</v>
      </c>
      <c r="G1084" s="19">
        <v>100</v>
      </c>
      <c r="H1084" s="19">
        <v>7</v>
      </c>
      <c r="I1084" s="19">
        <v>25</v>
      </c>
      <c r="J1084" s="19">
        <v>92</v>
      </c>
      <c r="K1084" s="19">
        <v>235</v>
      </c>
      <c r="L1084" s="19">
        <v>705</v>
      </c>
      <c r="M1084" s="19" t="s">
        <v>81</v>
      </c>
      <c r="N1084" s="19">
        <v>4000</v>
      </c>
      <c r="O1084" s="19">
        <v>8000</v>
      </c>
      <c r="P1084" s="19">
        <v>6700</v>
      </c>
      <c r="Q1084" s="19" t="s">
        <v>57</v>
      </c>
      <c r="R1084" s="19">
        <v>3350</v>
      </c>
      <c r="S1084" s="19">
        <v>20000</v>
      </c>
      <c r="T1084" s="19">
        <v>1.87</v>
      </c>
      <c r="U1084" s="19">
        <v>12.5</v>
      </c>
      <c r="V1084" s="19">
        <v>0.24</v>
      </c>
      <c r="W1084" s="19">
        <v>68</v>
      </c>
      <c r="X1084" s="93">
        <v>1861</v>
      </c>
      <c r="Y1084">
        <f t="shared" si="49"/>
        <v>40</v>
      </c>
      <c r="Z1084" t="b">
        <f>IF(N1084/G1084&gt;=Auswahlhilfe!$C$8,TRUE,FALSE)</f>
        <v>1</v>
      </c>
      <c r="AA1084" t="b">
        <f>IF(K1084&gt;Auswahlhilfe!$C$7,TRUE,FALSE)</f>
        <v>1</v>
      </c>
      <c r="AB1084" t="b">
        <f>IF(Auswahlhilfe!$C$17=F1084,TRUE,FALSE)</f>
        <v>1</v>
      </c>
      <c r="AC1084" t="b">
        <f>IFERROR(IF(FIND("P2",PGOptionList!D1084)&gt;0,TRUE),FALSE)</f>
        <v>0</v>
      </c>
      <c r="AD1084" t="b">
        <f>IFERROR(IF(FIND("P1",PGOptionList!D1084)&gt;0,TRUE),FALSE)</f>
        <v>1</v>
      </c>
      <c r="AE1084" t="b">
        <f>IFERROR(IF(FIND("P0",PGOptionList!D1084)&gt;0,TRUE),FALSE)</f>
        <v>0</v>
      </c>
      <c r="AF1084" t="b">
        <f>IF(AND(Z1084,AA1084,AB1084,AC1084,IF(C1084=Auswahlhilfe!$L$7,TRUE,FALSE)),D1084,FALSE)</f>
        <v>0</v>
      </c>
      <c r="AG1084" t="b">
        <f>IF(AND(Z1084,AA1084,AB1084,AD1084,IF(C1084=Auswahlhilfe!$L$17,TRUE,FALSE)),D1084,FALSE)</f>
        <v>0</v>
      </c>
      <c r="AH1084" t="b">
        <f>IF(AND(Z1084,AA1084,AB1084,AE1084,IF(C1084=Auswahlhilfe!$L$17,TRUE,FALSE)),D1084,FALSE)</f>
        <v>0</v>
      </c>
      <c r="AI1084" t="s">
        <v>4818</v>
      </c>
      <c r="AJ1084" s="90" t="str">
        <f t="shared" si="50"/>
        <v>https://shop.oxni.ch/de/shop/motoren/planetengetriebe/tbr-115-100-s2-p1</v>
      </c>
    </row>
    <row r="1085" spans="2:36" x14ac:dyDescent="0.2">
      <c r="B1085" s="78" t="str">
        <f t="shared" si="48"/>
        <v/>
      </c>
      <c r="C1085" s="19" t="s">
        <v>103</v>
      </c>
      <c r="D1085" s="19" t="s">
        <v>1386</v>
      </c>
      <c r="E1085" s="19">
        <v>90</v>
      </c>
      <c r="F1085" s="19" t="s">
        <v>55</v>
      </c>
      <c r="G1085" s="19">
        <v>100</v>
      </c>
      <c r="H1085" s="19">
        <v>9</v>
      </c>
      <c r="I1085" s="19">
        <v>25</v>
      </c>
      <c r="J1085" s="19">
        <v>92</v>
      </c>
      <c r="K1085" s="19">
        <v>235</v>
      </c>
      <c r="L1085" s="19">
        <v>705</v>
      </c>
      <c r="M1085" s="19" t="s">
        <v>81</v>
      </c>
      <c r="N1085" s="19">
        <v>4000</v>
      </c>
      <c r="O1085" s="19">
        <v>8000</v>
      </c>
      <c r="P1085" s="19">
        <v>6700</v>
      </c>
      <c r="Q1085" s="19" t="s">
        <v>57</v>
      </c>
      <c r="R1085" s="19">
        <v>3350</v>
      </c>
      <c r="S1085" s="19">
        <v>20000</v>
      </c>
      <c r="T1085" s="19">
        <v>1.87</v>
      </c>
      <c r="U1085" s="19">
        <v>12.5</v>
      </c>
      <c r="V1085" s="19">
        <v>0.24</v>
      </c>
      <c r="W1085" s="19">
        <v>68</v>
      </c>
      <c r="X1085" s="93">
        <v>1692</v>
      </c>
      <c r="Y1085">
        <f t="shared" si="49"/>
        <v>40</v>
      </c>
      <c r="Z1085" t="b">
        <f>IF(N1085/G1085&gt;=Auswahlhilfe!$C$8,TRUE,FALSE)</f>
        <v>1</v>
      </c>
      <c r="AA1085" t="b">
        <f>IF(K1085&gt;Auswahlhilfe!$C$7,TRUE,FALSE)</f>
        <v>1</v>
      </c>
      <c r="AB1085" t="b">
        <f>IF(Auswahlhilfe!$C$17=F1085,TRUE,FALSE)</f>
        <v>0</v>
      </c>
      <c r="AC1085" t="b">
        <f>IFERROR(IF(FIND("P2",PGOptionList!D1085)&gt;0,TRUE),FALSE)</f>
        <v>1</v>
      </c>
      <c r="AD1085" t="b">
        <f>IFERROR(IF(FIND("P1",PGOptionList!D1085)&gt;0,TRUE),FALSE)</f>
        <v>0</v>
      </c>
      <c r="AE1085" t="b">
        <f>IFERROR(IF(FIND("P0",PGOptionList!D1085)&gt;0,TRUE),FALSE)</f>
        <v>0</v>
      </c>
      <c r="AF1085" t="b">
        <f>IF(AND(Z1085,AA1085,AB1085,AC1085,IF(C1085=Auswahlhilfe!$L$7,TRUE,FALSE)),D1085,FALSE)</f>
        <v>0</v>
      </c>
      <c r="AG1085" t="b">
        <f>IF(AND(Z1085,AA1085,AB1085,AD1085,IF(C1085=Auswahlhilfe!$L$17,TRUE,FALSE)),D1085,FALSE)</f>
        <v>0</v>
      </c>
      <c r="AH1085" t="b">
        <f>IF(AND(Z1085,AA1085,AB1085,AE1085,IF(C1085=Auswahlhilfe!$L$17,TRUE,FALSE)),D1085,FALSE)</f>
        <v>0</v>
      </c>
      <c r="AI1085" t="s">
        <v>4817</v>
      </c>
      <c r="AJ1085" s="90" t="str">
        <f t="shared" si="50"/>
        <v>mailto:info@oxni.ch?subject=Anfrage TBR-115-100-S1-P2</v>
      </c>
    </row>
    <row r="1086" spans="2:36" x14ac:dyDescent="0.2">
      <c r="B1086" s="78" t="str">
        <f t="shared" si="48"/>
        <v/>
      </c>
      <c r="C1086" s="19" t="s">
        <v>103</v>
      </c>
      <c r="D1086" s="19" t="s">
        <v>1387</v>
      </c>
      <c r="E1086" s="19">
        <v>90</v>
      </c>
      <c r="F1086" s="19" t="s">
        <v>58</v>
      </c>
      <c r="G1086" s="19">
        <v>100</v>
      </c>
      <c r="H1086" s="19">
        <v>9</v>
      </c>
      <c r="I1086" s="19">
        <v>25</v>
      </c>
      <c r="J1086" s="19">
        <v>92</v>
      </c>
      <c r="K1086" s="19">
        <v>235</v>
      </c>
      <c r="L1086" s="19">
        <v>705</v>
      </c>
      <c r="M1086" s="19" t="s">
        <v>81</v>
      </c>
      <c r="N1086" s="19">
        <v>4000</v>
      </c>
      <c r="O1086" s="19">
        <v>8000</v>
      </c>
      <c r="P1086" s="19">
        <v>6700</v>
      </c>
      <c r="Q1086" s="19" t="s">
        <v>57</v>
      </c>
      <c r="R1086" s="19">
        <v>3350</v>
      </c>
      <c r="S1086" s="19">
        <v>20000</v>
      </c>
      <c r="T1086" s="19">
        <v>1.87</v>
      </c>
      <c r="U1086" s="19">
        <v>12.5</v>
      </c>
      <c r="V1086" s="19">
        <v>0.24</v>
      </c>
      <c r="W1086" s="19">
        <v>68</v>
      </c>
      <c r="X1086" s="93">
        <v>1692</v>
      </c>
      <c r="Y1086">
        <f t="shared" si="49"/>
        <v>40</v>
      </c>
      <c r="Z1086" t="b">
        <f>IF(N1086/G1086&gt;=Auswahlhilfe!$C$8,TRUE,FALSE)</f>
        <v>1</v>
      </c>
      <c r="AA1086" t="b">
        <f>IF(K1086&gt;Auswahlhilfe!$C$7,TRUE,FALSE)</f>
        <v>1</v>
      </c>
      <c r="AB1086" t="b">
        <f>IF(Auswahlhilfe!$C$17=F1086,TRUE,FALSE)</f>
        <v>1</v>
      </c>
      <c r="AC1086" t="b">
        <f>IFERROR(IF(FIND("P2",PGOptionList!D1086)&gt;0,TRUE),FALSE)</f>
        <v>1</v>
      </c>
      <c r="AD1086" t="b">
        <f>IFERROR(IF(FIND("P1",PGOptionList!D1086)&gt;0,TRUE),FALSE)</f>
        <v>0</v>
      </c>
      <c r="AE1086" t="b">
        <f>IFERROR(IF(FIND("P0",PGOptionList!D1086)&gt;0,TRUE),FALSE)</f>
        <v>0</v>
      </c>
      <c r="AF1086" t="b">
        <f>IF(AND(Z1086,AA1086,AB1086,AC1086,IF(C1086=Auswahlhilfe!$L$7,TRUE,FALSE)),D1086,FALSE)</f>
        <v>0</v>
      </c>
      <c r="AG1086" t="b">
        <f>IF(AND(Z1086,AA1086,AB1086,AD1086,IF(C1086=Auswahlhilfe!$L$17,TRUE,FALSE)),D1086,FALSE)</f>
        <v>0</v>
      </c>
      <c r="AH1086" t="b">
        <f>IF(AND(Z1086,AA1086,AB1086,AE1086,IF(C1086=Auswahlhilfe!$L$17,TRUE,FALSE)),D1086,FALSE)</f>
        <v>0</v>
      </c>
      <c r="AI1086" t="s">
        <v>4818</v>
      </c>
      <c r="AJ1086" s="90" t="str">
        <f t="shared" si="50"/>
        <v>https://shop.oxni.ch/de/shop/motoren/planetengetriebe/tbr-115-100-s2-p2</v>
      </c>
    </row>
    <row r="1087" spans="2:36" x14ac:dyDescent="0.2">
      <c r="B1087" s="78" t="str">
        <f t="shared" si="48"/>
        <v/>
      </c>
      <c r="C1087" s="19" t="s">
        <v>103</v>
      </c>
      <c r="D1087" s="19" t="s">
        <v>1388</v>
      </c>
      <c r="E1087" s="19">
        <v>90</v>
      </c>
      <c r="F1087" s="19" t="s">
        <v>55</v>
      </c>
      <c r="G1087" s="19">
        <v>80</v>
      </c>
      <c r="H1087" s="19">
        <v>4</v>
      </c>
      <c r="I1087" s="19">
        <v>25</v>
      </c>
      <c r="J1087" s="19">
        <v>92</v>
      </c>
      <c r="K1087" s="19">
        <v>260</v>
      </c>
      <c r="L1087" s="19">
        <v>780</v>
      </c>
      <c r="M1087" s="19" t="s">
        <v>80</v>
      </c>
      <c r="N1087" s="19">
        <v>4000</v>
      </c>
      <c r="O1087" s="19">
        <v>8000</v>
      </c>
      <c r="P1087" s="19">
        <v>6700</v>
      </c>
      <c r="Q1087" s="19" t="s">
        <v>57</v>
      </c>
      <c r="R1087" s="19">
        <v>3350</v>
      </c>
      <c r="S1087" s="19">
        <v>20000</v>
      </c>
      <c r="T1087" s="19">
        <v>1.87</v>
      </c>
      <c r="U1087" s="19">
        <v>12.5</v>
      </c>
      <c r="V1087" s="19">
        <v>0.24</v>
      </c>
      <c r="W1087" s="19">
        <v>68</v>
      </c>
      <c r="X1087" s="93"/>
      <c r="Y1087">
        <f t="shared" si="49"/>
        <v>50</v>
      </c>
      <c r="Z1087" t="b">
        <f>IF(N1087/G1087&gt;=Auswahlhilfe!$C$8,TRUE,FALSE)</f>
        <v>1</v>
      </c>
      <c r="AA1087" t="b">
        <f>IF(K1087&gt;Auswahlhilfe!$C$7,TRUE,FALSE)</f>
        <v>1</v>
      </c>
      <c r="AB1087" t="b">
        <f>IF(Auswahlhilfe!$C$17=F1087,TRUE,FALSE)</f>
        <v>0</v>
      </c>
      <c r="AC1087" t="b">
        <f>IFERROR(IF(FIND("P2",PGOptionList!D1087)&gt;0,TRUE),FALSE)</f>
        <v>0</v>
      </c>
      <c r="AD1087" t="b">
        <f>IFERROR(IF(FIND("P1",PGOptionList!D1087)&gt;0,TRUE),FALSE)</f>
        <v>0</v>
      </c>
      <c r="AE1087" t="b">
        <f>IFERROR(IF(FIND("P0",PGOptionList!D1087)&gt;0,TRUE),FALSE)</f>
        <v>1</v>
      </c>
      <c r="AF1087" t="b">
        <f>IF(AND(Z1087,AA1087,AB1087,AC1087,IF(C1087=Auswahlhilfe!$L$7,TRUE,FALSE)),D1087,FALSE)</f>
        <v>0</v>
      </c>
      <c r="AG1087" t="b">
        <f>IF(AND(Z1087,AA1087,AB1087,AD1087,IF(C1087=Auswahlhilfe!$L$17,TRUE,FALSE)),D1087,FALSE)</f>
        <v>0</v>
      </c>
      <c r="AH1087" t="b">
        <f>IF(AND(Z1087,AA1087,AB1087,AE1087,IF(C1087=Auswahlhilfe!$L$17,TRUE,FALSE)),D1087,FALSE)</f>
        <v>0</v>
      </c>
      <c r="AI1087" t="s">
        <v>4817</v>
      </c>
      <c r="AJ1087" s="90" t="str">
        <f t="shared" si="50"/>
        <v>mailto:info@oxni.ch?subject=Anfrage TBR-115-080-S1-P0</v>
      </c>
    </row>
    <row r="1088" spans="2:36" x14ac:dyDescent="0.2">
      <c r="B1088" s="78" t="str">
        <f t="shared" si="48"/>
        <v/>
      </c>
      <c r="C1088" s="19" t="s">
        <v>103</v>
      </c>
      <c r="D1088" s="19" t="s">
        <v>1389</v>
      </c>
      <c r="E1088" s="19">
        <v>90</v>
      </c>
      <c r="F1088" s="19" t="s">
        <v>58</v>
      </c>
      <c r="G1088" s="19">
        <v>80</v>
      </c>
      <c r="H1088" s="19">
        <v>4</v>
      </c>
      <c r="I1088" s="19">
        <v>25</v>
      </c>
      <c r="J1088" s="19">
        <v>92</v>
      </c>
      <c r="K1088" s="19">
        <v>260</v>
      </c>
      <c r="L1088" s="19">
        <v>780</v>
      </c>
      <c r="M1088" s="19" t="s">
        <v>80</v>
      </c>
      <c r="N1088" s="19">
        <v>4000</v>
      </c>
      <c r="O1088" s="19">
        <v>8000</v>
      </c>
      <c r="P1088" s="19">
        <v>6700</v>
      </c>
      <c r="Q1088" s="19" t="s">
        <v>57</v>
      </c>
      <c r="R1088" s="19">
        <v>3350</v>
      </c>
      <c r="S1088" s="19">
        <v>20000</v>
      </c>
      <c r="T1088" s="19">
        <v>1.87</v>
      </c>
      <c r="U1088" s="19">
        <v>12.5</v>
      </c>
      <c r="V1088" s="19">
        <v>0.24</v>
      </c>
      <c r="W1088" s="19">
        <v>68</v>
      </c>
      <c r="X1088" s="93"/>
      <c r="Y1088">
        <f t="shared" si="49"/>
        <v>50</v>
      </c>
      <c r="Z1088" t="b">
        <f>IF(N1088/G1088&gt;=Auswahlhilfe!$C$8,TRUE,FALSE)</f>
        <v>1</v>
      </c>
      <c r="AA1088" t="b">
        <f>IF(K1088&gt;Auswahlhilfe!$C$7,TRUE,FALSE)</f>
        <v>1</v>
      </c>
      <c r="AB1088" t="b">
        <f>IF(Auswahlhilfe!$C$17=F1088,TRUE,FALSE)</f>
        <v>1</v>
      </c>
      <c r="AC1088" t="b">
        <f>IFERROR(IF(FIND("P2",PGOptionList!D1088)&gt;0,TRUE),FALSE)</f>
        <v>0</v>
      </c>
      <c r="AD1088" t="b">
        <f>IFERROR(IF(FIND("P1",PGOptionList!D1088)&gt;0,TRUE),FALSE)</f>
        <v>0</v>
      </c>
      <c r="AE1088" t="b">
        <f>IFERROR(IF(FIND("P0",PGOptionList!D1088)&gt;0,TRUE),FALSE)</f>
        <v>1</v>
      </c>
      <c r="AF1088" t="b">
        <f>IF(AND(Z1088,AA1088,AB1088,AC1088,IF(C1088=Auswahlhilfe!$L$7,TRUE,FALSE)),D1088,FALSE)</f>
        <v>0</v>
      </c>
      <c r="AG1088" t="b">
        <f>IF(AND(Z1088,AA1088,AB1088,AD1088,IF(C1088=Auswahlhilfe!$L$17,TRUE,FALSE)),D1088,FALSE)</f>
        <v>0</v>
      </c>
      <c r="AH1088" t="b">
        <f>IF(AND(Z1088,AA1088,AB1088,AE1088,IF(C1088=Auswahlhilfe!$L$17,TRUE,FALSE)),D1088,FALSE)</f>
        <v>0</v>
      </c>
      <c r="AI1088" t="s">
        <v>4817</v>
      </c>
      <c r="AJ1088" s="90" t="str">
        <f t="shared" si="50"/>
        <v>mailto:info@oxni.ch?subject=Anfrage TBR-115-080-S2-P0</v>
      </c>
    </row>
    <row r="1089" spans="2:36" x14ac:dyDescent="0.2">
      <c r="B1089" s="78" t="str">
        <f t="shared" si="48"/>
        <v/>
      </c>
      <c r="C1089" s="19" t="s">
        <v>103</v>
      </c>
      <c r="D1089" s="19" t="s">
        <v>1390</v>
      </c>
      <c r="E1089" s="19">
        <v>90</v>
      </c>
      <c r="F1089" s="19" t="s">
        <v>55</v>
      </c>
      <c r="G1089" s="19">
        <v>80</v>
      </c>
      <c r="H1089" s="19">
        <v>7</v>
      </c>
      <c r="I1089" s="19">
        <v>25</v>
      </c>
      <c r="J1089" s="19">
        <v>92</v>
      </c>
      <c r="K1089" s="19">
        <v>260</v>
      </c>
      <c r="L1089" s="19">
        <v>780</v>
      </c>
      <c r="M1089" s="19" t="s">
        <v>80</v>
      </c>
      <c r="N1089" s="19">
        <v>4000</v>
      </c>
      <c r="O1089" s="19">
        <v>8000</v>
      </c>
      <c r="P1089" s="19">
        <v>6700</v>
      </c>
      <c r="Q1089" s="19" t="s">
        <v>57</v>
      </c>
      <c r="R1089" s="19">
        <v>3350</v>
      </c>
      <c r="S1089" s="19">
        <v>20000</v>
      </c>
      <c r="T1089" s="19">
        <v>1.87</v>
      </c>
      <c r="U1089" s="19">
        <v>12.5</v>
      </c>
      <c r="V1089" s="19">
        <v>0.24</v>
      </c>
      <c r="W1089" s="19">
        <v>68</v>
      </c>
      <c r="X1089" s="93">
        <v>1861</v>
      </c>
      <c r="Y1089">
        <f t="shared" si="49"/>
        <v>50</v>
      </c>
      <c r="Z1089" t="b">
        <f>IF(N1089/G1089&gt;=Auswahlhilfe!$C$8,TRUE,FALSE)</f>
        <v>1</v>
      </c>
      <c r="AA1089" t="b">
        <f>IF(K1089&gt;Auswahlhilfe!$C$7,TRUE,FALSE)</f>
        <v>1</v>
      </c>
      <c r="AB1089" t="b">
        <f>IF(Auswahlhilfe!$C$17=F1089,TRUE,FALSE)</f>
        <v>0</v>
      </c>
      <c r="AC1089" t="b">
        <f>IFERROR(IF(FIND("P2",PGOptionList!D1089)&gt;0,TRUE),FALSE)</f>
        <v>0</v>
      </c>
      <c r="AD1089" t="b">
        <f>IFERROR(IF(FIND("P1",PGOptionList!D1089)&gt;0,TRUE),FALSE)</f>
        <v>1</v>
      </c>
      <c r="AE1089" t="b">
        <f>IFERROR(IF(FIND("P0",PGOptionList!D1089)&gt;0,TRUE),FALSE)</f>
        <v>0</v>
      </c>
      <c r="AF1089" t="b">
        <f>IF(AND(Z1089,AA1089,AB1089,AC1089,IF(C1089=Auswahlhilfe!$L$7,TRUE,FALSE)),D1089,FALSE)</f>
        <v>0</v>
      </c>
      <c r="AG1089" t="b">
        <f>IF(AND(Z1089,AA1089,AB1089,AD1089,IF(C1089=Auswahlhilfe!$L$17,TRUE,FALSE)),D1089,FALSE)</f>
        <v>0</v>
      </c>
      <c r="AH1089" t="b">
        <f>IF(AND(Z1089,AA1089,AB1089,AE1089,IF(C1089=Auswahlhilfe!$L$17,TRUE,FALSE)),D1089,FALSE)</f>
        <v>0</v>
      </c>
      <c r="AI1089" t="s">
        <v>4817</v>
      </c>
      <c r="AJ1089" s="90" t="str">
        <f t="shared" si="50"/>
        <v>mailto:info@oxni.ch?subject=Anfrage TBR-115-080-S1-P1</v>
      </c>
    </row>
    <row r="1090" spans="2:36" x14ac:dyDescent="0.2">
      <c r="B1090" s="78" t="str">
        <f t="shared" si="48"/>
        <v/>
      </c>
      <c r="C1090" s="19" t="s">
        <v>103</v>
      </c>
      <c r="D1090" s="19" t="s">
        <v>1391</v>
      </c>
      <c r="E1090" s="19">
        <v>90</v>
      </c>
      <c r="F1090" s="19" t="s">
        <v>58</v>
      </c>
      <c r="G1090" s="19">
        <v>80</v>
      </c>
      <c r="H1090" s="19">
        <v>7</v>
      </c>
      <c r="I1090" s="19">
        <v>25</v>
      </c>
      <c r="J1090" s="19">
        <v>92</v>
      </c>
      <c r="K1090" s="19">
        <v>260</v>
      </c>
      <c r="L1090" s="19">
        <v>780</v>
      </c>
      <c r="M1090" s="19" t="s">
        <v>80</v>
      </c>
      <c r="N1090" s="19">
        <v>4000</v>
      </c>
      <c r="O1090" s="19">
        <v>8000</v>
      </c>
      <c r="P1090" s="19">
        <v>6700</v>
      </c>
      <c r="Q1090" s="19" t="s">
        <v>57</v>
      </c>
      <c r="R1090" s="19">
        <v>3350</v>
      </c>
      <c r="S1090" s="19">
        <v>20000</v>
      </c>
      <c r="T1090" s="19">
        <v>1.87</v>
      </c>
      <c r="U1090" s="19">
        <v>12.5</v>
      </c>
      <c r="V1090" s="19">
        <v>0.24</v>
      </c>
      <c r="W1090" s="19">
        <v>68</v>
      </c>
      <c r="X1090" s="93">
        <v>1861</v>
      </c>
      <c r="Y1090">
        <f t="shared" si="49"/>
        <v>50</v>
      </c>
      <c r="Z1090" t="b">
        <f>IF(N1090/G1090&gt;=Auswahlhilfe!$C$8,TRUE,FALSE)</f>
        <v>1</v>
      </c>
      <c r="AA1090" t="b">
        <f>IF(K1090&gt;Auswahlhilfe!$C$7,TRUE,FALSE)</f>
        <v>1</v>
      </c>
      <c r="AB1090" t="b">
        <f>IF(Auswahlhilfe!$C$17=F1090,TRUE,FALSE)</f>
        <v>1</v>
      </c>
      <c r="AC1090" t="b">
        <f>IFERROR(IF(FIND("P2",PGOptionList!D1090)&gt;0,TRUE),FALSE)</f>
        <v>0</v>
      </c>
      <c r="AD1090" t="b">
        <f>IFERROR(IF(FIND("P1",PGOptionList!D1090)&gt;0,TRUE),FALSE)</f>
        <v>1</v>
      </c>
      <c r="AE1090" t="b">
        <f>IFERROR(IF(FIND("P0",PGOptionList!D1090)&gt;0,TRUE),FALSE)</f>
        <v>0</v>
      </c>
      <c r="AF1090" t="b">
        <f>IF(AND(Z1090,AA1090,AB1090,AC1090,IF(C1090=Auswahlhilfe!$L$7,TRUE,FALSE)),D1090,FALSE)</f>
        <v>0</v>
      </c>
      <c r="AG1090" t="b">
        <f>IF(AND(Z1090,AA1090,AB1090,AD1090,IF(C1090=Auswahlhilfe!$L$17,TRUE,FALSE)),D1090,FALSE)</f>
        <v>0</v>
      </c>
      <c r="AH1090" t="b">
        <f>IF(AND(Z1090,AA1090,AB1090,AE1090,IF(C1090=Auswahlhilfe!$L$17,TRUE,FALSE)),D1090,FALSE)</f>
        <v>0</v>
      </c>
      <c r="AI1090" t="s">
        <v>4818</v>
      </c>
      <c r="AJ1090" s="90" t="str">
        <f t="shared" si="50"/>
        <v>https://shop.oxni.ch/de/shop/motoren/planetengetriebe/tbr-115-080-s2-p1</v>
      </c>
    </row>
    <row r="1091" spans="2:36" x14ac:dyDescent="0.2">
      <c r="B1091" s="78" t="str">
        <f t="shared" si="48"/>
        <v/>
      </c>
      <c r="C1091" s="19" t="s">
        <v>103</v>
      </c>
      <c r="D1091" s="19" t="s">
        <v>1392</v>
      </c>
      <c r="E1091" s="19">
        <v>90</v>
      </c>
      <c r="F1091" s="19" t="s">
        <v>55</v>
      </c>
      <c r="G1091" s="19">
        <v>80</v>
      </c>
      <c r="H1091" s="19">
        <v>9</v>
      </c>
      <c r="I1091" s="19">
        <v>25</v>
      </c>
      <c r="J1091" s="19">
        <v>92</v>
      </c>
      <c r="K1091" s="19">
        <v>260</v>
      </c>
      <c r="L1091" s="19">
        <v>780</v>
      </c>
      <c r="M1091" s="19" t="s">
        <v>80</v>
      </c>
      <c r="N1091" s="19">
        <v>4000</v>
      </c>
      <c r="O1091" s="19">
        <v>8000</v>
      </c>
      <c r="P1091" s="19">
        <v>6700</v>
      </c>
      <c r="Q1091" s="19" t="s">
        <v>57</v>
      </c>
      <c r="R1091" s="19">
        <v>3350</v>
      </c>
      <c r="S1091" s="19">
        <v>20000</v>
      </c>
      <c r="T1091" s="19">
        <v>1.87</v>
      </c>
      <c r="U1091" s="19">
        <v>12.5</v>
      </c>
      <c r="V1091" s="19">
        <v>0.24</v>
      </c>
      <c r="W1091" s="19">
        <v>68</v>
      </c>
      <c r="X1091" s="93">
        <v>1692</v>
      </c>
      <c r="Y1091">
        <f t="shared" si="49"/>
        <v>50</v>
      </c>
      <c r="Z1091" t="b">
        <f>IF(N1091/G1091&gt;=Auswahlhilfe!$C$8,TRUE,FALSE)</f>
        <v>1</v>
      </c>
      <c r="AA1091" t="b">
        <f>IF(K1091&gt;Auswahlhilfe!$C$7,TRUE,FALSE)</f>
        <v>1</v>
      </c>
      <c r="AB1091" t="b">
        <f>IF(Auswahlhilfe!$C$17=F1091,TRUE,FALSE)</f>
        <v>0</v>
      </c>
      <c r="AC1091" t="b">
        <f>IFERROR(IF(FIND("P2",PGOptionList!D1091)&gt;0,TRUE),FALSE)</f>
        <v>1</v>
      </c>
      <c r="AD1091" t="b">
        <f>IFERROR(IF(FIND("P1",PGOptionList!D1091)&gt;0,TRUE),FALSE)</f>
        <v>0</v>
      </c>
      <c r="AE1091" t="b">
        <f>IFERROR(IF(FIND("P0",PGOptionList!D1091)&gt;0,TRUE),FALSE)</f>
        <v>0</v>
      </c>
      <c r="AF1091" t="b">
        <f>IF(AND(Z1091,AA1091,AB1091,AC1091,IF(C1091=Auswahlhilfe!$L$7,TRUE,FALSE)),D1091,FALSE)</f>
        <v>0</v>
      </c>
      <c r="AG1091" t="b">
        <f>IF(AND(Z1091,AA1091,AB1091,AD1091,IF(C1091=Auswahlhilfe!$L$17,TRUE,FALSE)),D1091,FALSE)</f>
        <v>0</v>
      </c>
      <c r="AH1091" t="b">
        <f>IF(AND(Z1091,AA1091,AB1091,AE1091,IF(C1091=Auswahlhilfe!$L$17,TRUE,FALSE)),D1091,FALSE)</f>
        <v>0</v>
      </c>
      <c r="AI1091" t="s">
        <v>4817</v>
      </c>
      <c r="AJ1091" s="90" t="str">
        <f t="shared" si="50"/>
        <v>mailto:info@oxni.ch?subject=Anfrage TBR-115-080-S1-P2</v>
      </c>
    </row>
    <row r="1092" spans="2:36" x14ac:dyDescent="0.2">
      <c r="B1092" s="78" t="str">
        <f t="shared" si="48"/>
        <v/>
      </c>
      <c r="C1092" s="19" t="s">
        <v>103</v>
      </c>
      <c r="D1092" s="19" t="s">
        <v>1393</v>
      </c>
      <c r="E1092" s="19">
        <v>90</v>
      </c>
      <c r="F1092" s="19" t="s">
        <v>58</v>
      </c>
      <c r="G1092" s="19">
        <v>80</v>
      </c>
      <c r="H1092" s="19">
        <v>9</v>
      </c>
      <c r="I1092" s="19">
        <v>25</v>
      </c>
      <c r="J1092" s="19">
        <v>92</v>
      </c>
      <c r="K1092" s="19">
        <v>260</v>
      </c>
      <c r="L1092" s="19">
        <v>780</v>
      </c>
      <c r="M1092" s="19" t="s">
        <v>80</v>
      </c>
      <c r="N1092" s="19">
        <v>4000</v>
      </c>
      <c r="O1092" s="19">
        <v>8000</v>
      </c>
      <c r="P1092" s="19">
        <v>6700</v>
      </c>
      <c r="Q1092" s="19" t="s">
        <v>57</v>
      </c>
      <c r="R1092" s="19">
        <v>3350</v>
      </c>
      <c r="S1092" s="19">
        <v>20000</v>
      </c>
      <c r="T1092" s="19">
        <v>1.87</v>
      </c>
      <c r="U1092" s="19">
        <v>12.5</v>
      </c>
      <c r="V1092" s="19">
        <v>0.24</v>
      </c>
      <c r="W1092" s="19">
        <v>68</v>
      </c>
      <c r="X1092" s="93">
        <v>1692</v>
      </c>
      <c r="Y1092">
        <f t="shared" si="49"/>
        <v>50</v>
      </c>
      <c r="Z1092" t="b">
        <f>IF(N1092/G1092&gt;=Auswahlhilfe!$C$8,TRUE,FALSE)</f>
        <v>1</v>
      </c>
      <c r="AA1092" t="b">
        <f>IF(K1092&gt;Auswahlhilfe!$C$7,TRUE,FALSE)</f>
        <v>1</v>
      </c>
      <c r="AB1092" t="b">
        <f>IF(Auswahlhilfe!$C$17=F1092,TRUE,FALSE)</f>
        <v>1</v>
      </c>
      <c r="AC1092" t="b">
        <f>IFERROR(IF(FIND("P2",PGOptionList!D1092)&gt;0,TRUE),FALSE)</f>
        <v>1</v>
      </c>
      <c r="AD1092" t="b">
        <f>IFERROR(IF(FIND("P1",PGOptionList!D1092)&gt;0,TRUE),FALSE)</f>
        <v>0</v>
      </c>
      <c r="AE1092" t="b">
        <f>IFERROR(IF(FIND("P0",PGOptionList!D1092)&gt;0,TRUE),FALSE)</f>
        <v>0</v>
      </c>
      <c r="AF1092" t="b">
        <f>IF(AND(Z1092,AA1092,AB1092,AC1092,IF(C1092=Auswahlhilfe!$L$7,TRUE,FALSE)),D1092,FALSE)</f>
        <v>0</v>
      </c>
      <c r="AG1092" t="b">
        <f>IF(AND(Z1092,AA1092,AB1092,AD1092,IF(C1092=Auswahlhilfe!$L$17,TRUE,FALSE)),D1092,FALSE)</f>
        <v>0</v>
      </c>
      <c r="AH1092" t="b">
        <f>IF(AND(Z1092,AA1092,AB1092,AE1092,IF(C1092=Auswahlhilfe!$L$17,TRUE,FALSE)),D1092,FALSE)</f>
        <v>0</v>
      </c>
      <c r="AI1092" t="s">
        <v>4818</v>
      </c>
      <c r="AJ1092" s="90" t="str">
        <f t="shared" si="50"/>
        <v>https://shop.oxni.ch/de/shop/motoren/planetengetriebe/tbr-115-080-s2-p2</v>
      </c>
    </row>
    <row r="1093" spans="2:36" x14ac:dyDescent="0.2">
      <c r="B1093" s="78" t="str">
        <f t="shared" si="48"/>
        <v/>
      </c>
      <c r="C1093" s="19" t="s">
        <v>103</v>
      </c>
      <c r="D1093" s="19" t="s">
        <v>1394</v>
      </c>
      <c r="E1093" s="19">
        <v>90</v>
      </c>
      <c r="F1093" s="19" t="s">
        <v>55</v>
      </c>
      <c r="G1093" s="19">
        <v>70</v>
      </c>
      <c r="H1093" s="19">
        <v>4</v>
      </c>
      <c r="I1093" s="19">
        <v>25</v>
      </c>
      <c r="J1093" s="19">
        <v>92</v>
      </c>
      <c r="K1093" s="19">
        <v>300</v>
      </c>
      <c r="L1093" s="19">
        <v>900</v>
      </c>
      <c r="M1093" s="19" t="s">
        <v>79</v>
      </c>
      <c r="N1093" s="19">
        <v>4000</v>
      </c>
      <c r="O1093" s="19">
        <v>8000</v>
      </c>
      <c r="P1093" s="19">
        <v>6700</v>
      </c>
      <c r="Q1093" s="19" t="s">
        <v>57</v>
      </c>
      <c r="R1093" s="19">
        <v>3350</v>
      </c>
      <c r="S1093" s="19">
        <v>20000</v>
      </c>
      <c r="T1093" s="19">
        <v>2.25</v>
      </c>
      <c r="U1093" s="19">
        <v>12.5</v>
      </c>
      <c r="V1093" s="19">
        <v>0.24</v>
      </c>
      <c r="W1093" s="19">
        <v>68</v>
      </c>
      <c r="X1093" s="93"/>
      <c r="Y1093">
        <f t="shared" si="49"/>
        <v>57.142857142857146</v>
      </c>
      <c r="Z1093" t="b">
        <f>IF(N1093/G1093&gt;=Auswahlhilfe!$C$8,TRUE,FALSE)</f>
        <v>1</v>
      </c>
      <c r="AA1093" t="b">
        <f>IF(K1093&gt;Auswahlhilfe!$C$7,TRUE,FALSE)</f>
        <v>1</v>
      </c>
      <c r="AB1093" t="b">
        <f>IF(Auswahlhilfe!$C$17=F1093,TRUE,FALSE)</f>
        <v>0</v>
      </c>
      <c r="AC1093" t="b">
        <f>IFERROR(IF(FIND("P2",PGOptionList!D1093)&gt;0,TRUE),FALSE)</f>
        <v>0</v>
      </c>
      <c r="AD1093" t="b">
        <f>IFERROR(IF(FIND("P1",PGOptionList!D1093)&gt;0,TRUE),FALSE)</f>
        <v>0</v>
      </c>
      <c r="AE1093" t="b">
        <f>IFERROR(IF(FIND("P0",PGOptionList!D1093)&gt;0,TRUE),FALSE)</f>
        <v>1</v>
      </c>
      <c r="AF1093" t="b">
        <f>IF(AND(Z1093,AA1093,AB1093,AC1093,IF(C1093=Auswahlhilfe!$L$7,TRUE,FALSE)),D1093,FALSE)</f>
        <v>0</v>
      </c>
      <c r="AG1093" t="b">
        <f>IF(AND(Z1093,AA1093,AB1093,AD1093,IF(C1093=Auswahlhilfe!$L$17,TRUE,FALSE)),D1093,FALSE)</f>
        <v>0</v>
      </c>
      <c r="AH1093" t="b">
        <f>IF(AND(Z1093,AA1093,AB1093,AE1093,IF(C1093=Auswahlhilfe!$L$17,TRUE,FALSE)),D1093,FALSE)</f>
        <v>0</v>
      </c>
      <c r="AI1093" t="s">
        <v>4817</v>
      </c>
      <c r="AJ1093" s="90" t="str">
        <f t="shared" si="50"/>
        <v>mailto:info@oxni.ch?subject=Anfrage TBR-115-070-S1-P0</v>
      </c>
    </row>
    <row r="1094" spans="2:36" x14ac:dyDescent="0.2">
      <c r="B1094" s="78" t="str">
        <f t="shared" si="48"/>
        <v/>
      </c>
      <c r="C1094" s="19" t="s">
        <v>103</v>
      </c>
      <c r="D1094" s="19" t="s">
        <v>1395</v>
      </c>
      <c r="E1094" s="19">
        <v>90</v>
      </c>
      <c r="F1094" s="19" t="s">
        <v>58</v>
      </c>
      <c r="G1094" s="19">
        <v>70</v>
      </c>
      <c r="H1094" s="19">
        <v>4</v>
      </c>
      <c r="I1094" s="19">
        <v>25</v>
      </c>
      <c r="J1094" s="19">
        <v>92</v>
      </c>
      <c r="K1094" s="19">
        <v>300</v>
      </c>
      <c r="L1094" s="19">
        <v>900</v>
      </c>
      <c r="M1094" s="19" t="s">
        <v>79</v>
      </c>
      <c r="N1094" s="19">
        <v>4000</v>
      </c>
      <c r="O1094" s="19">
        <v>8000</v>
      </c>
      <c r="P1094" s="19">
        <v>6700</v>
      </c>
      <c r="Q1094" s="19" t="s">
        <v>57</v>
      </c>
      <c r="R1094" s="19">
        <v>3350</v>
      </c>
      <c r="S1094" s="19">
        <v>20000</v>
      </c>
      <c r="T1094" s="19">
        <v>2.25</v>
      </c>
      <c r="U1094" s="19">
        <v>12.5</v>
      </c>
      <c r="V1094" s="19">
        <v>0.24</v>
      </c>
      <c r="W1094" s="19">
        <v>68</v>
      </c>
      <c r="X1094" s="93"/>
      <c r="Y1094">
        <f t="shared" si="49"/>
        <v>57.142857142857146</v>
      </c>
      <c r="Z1094" t="b">
        <f>IF(N1094/G1094&gt;=Auswahlhilfe!$C$8,TRUE,FALSE)</f>
        <v>1</v>
      </c>
      <c r="AA1094" t="b">
        <f>IF(K1094&gt;Auswahlhilfe!$C$7,TRUE,FALSE)</f>
        <v>1</v>
      </c>
      <c r="AB1094" t="b">
        <f>IF(Auswahlhilfe!$C$17=F1094,TRUE,FALSE)</f>
        <v>1</v>
      </c>
      <c r="AC1094" t="b">
        <f>IFERROR(IF(FIND("P2",PGOptionList!D1094)&gt;0,TRUE),FALSE)</f>
        <v>0</v>
      </c>
      <c r="AD1094" t="b">
        <f>IFERROR(IF(FIND("P1",PGOptionList!D1094)&gt;0,TRUE),FALSE)</f>
        <v>0</v>
      </c>
      <c r="AE1094" t="b">
        <f>IFERROR(IF(FIND("P0",PGOptionList!D1094)&gt;0,TRUE),FALSE)</f>
        <v>1</v>
      </c>
      <c r="AF1094" t="b">
        <f>IF(AND(Z1094,AA1094,AB1094,AC1094,IF(C1094=Auswahlhilfe!$L$7,TRUE,FALSE)),D1094,FALSE)</f>
        <v>0</v>
      </c>
      <c r="AG1094" t="b">
        <f>IF(AND(Z1094,AA1094,AB1094,AD1094,IF(C1094=Auswahlhilfe!$L$17,TRUE,FALSE)),D1094,FALSE)</f>
        <v>0</v>
      </c>
      <c r="AH1094" t="b">
        <f>IF(AND(Z1094,AA1094,AB1094,AE1094,IF(C1094=Auswahlhilfe!$L$17,TRUE,FALSE)),D1094,FALSE)</f>
        <v>0</v>
      </c>
      <c r="AI1094" t="s">
        <v>4817</v>
      </c>
      <c r="AJ1094" s="90" t="str">
        <f t="shared" si="50"/>
        <v>mailto:info@oxni.ch?subject=Anfrage TBR-115-070-S2-P0</v>
      </c>
    </row>
    <row r="1095" spans="2:36" x14ac:dyDescent="0.2">
      <c r="B1095" s="78" t="str">
        <f t="shared" si="48"/>
        <v/>
      </c>
      <c r="C1095" s="19" t="s">
        <v>103</v>
      </c>
      <c r="D1095" s="19" t="s">
        <v>1396</v>
      </c>
      <c r="E1095" s="19">
        <v>90</v>
      </c>
      <c r="F1095" s="19" t="s">
        <v>55</v>
      </c>
      <c r="G1095" s="19">
        <v>70</v>
      </c>
      <c r="H1095" s="19">
        <v>7</v>
      </c>
      <c r="I1095" s="19">
        <v>25</v>
      </c>
      <c r="J1095" s="19">
        <v>92</v>
      </c>
      <c r="K1095" s="19">
        <v>300</v>
      </c>
      <c r="L1095" s="19">
        <v>900</v>
      </c>
      <c r="M1095" s="19" t="s">
        <v>79</v>
      </c>
      <c r="N1095" s="19">
        <v>4000</v>
      </c>
      <c r="O1095" s="19">
        <v>8000</v>
      </c>
      <c r="P1095" s="19">
        <v>6700</v>
      </c>
      <c r="Q1095" s="19" t="s">
        <v>57</v>
      </c>
      <c r="R1095" s="19">
        <v>3350</v>
      </c>
      <c r="S1095" s="19">
        <v>20000</v>
      </c>
      <c r="T1095" s="19">
        <v>2.25</v>
      </c>
      <c r="U1095" s="19">
        <v>12.5</v>
      </c>
      <c r="V1095" s="19">
        <v>0.24</v>
      </c>
      <c r="W1095" s="19">
        <v>68</v>
      </c>
      <c r="X1095" s="93">
        <v>1861</v>
      </c>
      <c r="Y1095">
        <f t="shared" si="49"/>
        <v>57.142857142857146</v>
      </c>
      <c r="Z1095" t="b">
        <f>IF(N1095/G1095&gt;=Auswahlhilfe!$C$8,TRUE,FALSE)</f>
        <v>1</v>
      </c>
      <c r="AA1095" t="b">
        <f>IF(K1095&gt;Auswahlhilfe!$C$7,TRUE,FALSE)</f>
        <v>1</v>
      </c>
      <c r="AB1095" t="b">
        <f>IF(Auswahlhilfe!$C$17=F1095,TRUE,FALSE)</f>
        <v>0</v>
      </c>
      <c r="AC1095" t="b">
        <f>IFERROR(IF(FIND("P2",PGOptionList!D1095)&gt;0,TRUE),FALSE)</f>
        <v>0</v>
      </c>
      <c r="AD1095" t="b">
        <f>IFERROR(IF(FIND("P1",PGOptionList!D1095)&gt;0,TRUE),FALSE)</f>
        <v>1</v>
      </c>
      <c r="AE1095" t="b">
        <f>IFERROR(IF(FIND("P0",PGOptionList!D1095)&gt;0,TRUE),FALSE)</f>
        <v>0</v>
      </c>
      <c r="AF1095" t="b">
        <f>IF(AND(Z1095,AA1095,AB1095,AC1095,IF(C1095=Auswahlhilfe!$L$7,TRUE,FALSE)),D1095,FALSE)</f>
        <v>0</v>
      </c>
      <c r="AG1095" t="b">
        <f>IF(AND(Z1095,AA1095,AB1095,AD1095,IF(C1095=Auswahlhilfe!$L$17,TRUE,FALSE)),D1095,FALSE)</f>
        <v>0</v>
      </c>
      <c r="AH1095" t="b">
        <f>IF(AND(Z1095,AA1095,AB1095,AE1095,IF(C1095=Auswahlhilfe!$L$17,TRUE,FALSE)),D1095,FALSE)</f>
        <v>0</v>
      </c>
      <c r="AI1095" t="s">
        <v>4817</v>
      </c>
      <c r="AJ1095" s="90" t="str">
        <f t="shared" si="50"/>
        <v>mailto:info@oxni.ch?subject=Anfrage TBR-115-070-S1-P1</v>
      </c>
    </row>
    <row r="1096" spans="2:36" x14ac:dyDescent="0.2">
      <c r="B1096" s="78" t="str">
        <f t="shared" si="48"/>
        <v/>
      </c>
      <c r="C1096" s="19" t="s">
        <v>103</v>
      </c>
      <c r="D1096" s="19" t="s">
        <v>1397</v>
      </c>
      <c r="E1096" s="19">
        <v>90</v>
      </c>
      <c r="F1096" s="19" t="s">
        <v>58</v>
      </c>
      <c r="G1096" s="19">
        <v>70</v>
      </c>
      <c r="H1096" s="19">
        <v>7</v>
      </c>
      <c r="I1096" s="19">
        <v>25</v>
      </c>
      <c r="J1096" s="19">
        <v>92</v>
      </c>
      <c r="K1096" s="19">
        <v>300</v>
      </c>
      <c r="L1096" s="19">
        <v>900</v>
      </c>
      <c r="M1096" s="19" t="s">
        <v>79</v>
      </c>
      <c r="N1096" s="19">
        <v>4000</v>
      </c>
      <c r="O1096" s="19">
        <v>8000</v>
      </c>
      <c r="P1096" s="19">
        <v>6700</v>
      </c>
      <c r="Q1096" s="19" t="s">
        <v>57</v>
      </c>
      <c r="R1096" s="19">
        <v>3350</v>
      </c>
      <c r="S1096" s="19">
        <v>20000</v>
      </c>
      <c r="T1096" s="19">
        <v>2.25</v>
      </c>
      <c r="U1096" s="19">
        <v>12.5</v>
      </c>
      <c r="V1096" s="19">
        <v>0.24</v>
      </c>
      <c r="W1096" s="19">
        <v>68</v>
      </c>
      <c r="X1096" s="93">
        <v>1861</v>
      </c>
      <c r="Y1096">
        <f t="shared" si="49"/>
        <v>57.142857142857146</v>
      </c>
      <c r="Z1096" t="b">
        <f>IF(N1096/G1096&gt;=Auswahlhilfe!$C$8,TRUE,FALSE)</f>
        <v>1</v>
      </c>
      <c r="AA1096" t="b">
        <f>IF(K1096&gt;Auswahlhilfe!$C$7,TRUE,FALSE)</f>
        <v>1</v>
      </c>
      <c r="AB1096" t="b">
        <f>IF(Auswahlhilfe!$C$17=F1096,TRUE,FALSE)</f>
        <v>1</v>
      </c>
      <c r="AC1096" t="b">
        <f>IFERROR(IF(FIND("P2",PGOptionList!D1096)&gt;0,TRUE),FALSE)</f>
        <v>0</v>
      </c>
      <c r="AD1096" t="b">
        <f>IFERROR(IF(FIND("P1",PGOptionList!D1096)&gt;0,TRUE),FALSE)</f>
        <v>1</v>
      </c>
      <c r="AE1096" t="b">
        <f>IFERROR(IF(FIND("P0",PGOptionList!D1096)&gt;0,TRUE),FALSE)</f>
        <v>0</v>
      </c>
      <c r="AF1096" t="b">
        <f>IF(AND(Z1096,AA1096,AB1096,AC1096,IF(C1096=Auswahlhilfe!$L$7,TRUE,FALSE)),D1096,FALSE)</f>
        <v>0</v>
      </c>
      <c r="AG1096" t="b">
        <f>IF(AND(Z1096,AA1096,AB1096,AD1096,IF(C1096=Auswahlhilfe!$L$17,TRUE,FALSE)),D1096,FALSE)</f>
        <v>0</v>
      </c>
      <c r="AH1096" t="b">
        <f>IF(AND(Z1096,AA1096,AB1096,AE1096,IF(C1096=Auswahlhilfe!$L$17,TRUE,FALSE)),D1096,FALSE)</f>
        <v>0</v>
      </c>
      <c r="AI1096" t="s">
        <v>4818</v>
      </c>
      <c r="AJ1096" s="90" t="str">
        <f t="shared" si="50"/>
        <v>https://shop.oxni.ch/de/shop/motoren/planetengetriebe/tbr-115-070-s2-p1</v>
      </c>
    </row>
    <row r="1097" spans="2:36" x14ac:dyDescent="0.2">
      <c r="B1097" s="78" t="str">
        <f t="shared" si="48"/>
        <v/>
      </c>
      <c r="C1097" s="19" t="s">
        <v>103</v>
      </c>
      <c r="D1097" s="19" t="s">
        <v>1398</v>
      </c>
      <c r="E1097" s="19">
        <v>90</v>
      </c>
      <c r="F1097" s="19" t="s">
        <v>55</v>
      </c>
      <c r="G1097" s="19">
        <v>70</v>
      </c>
      <c r="H1097" s="19">
        <v>9</v>
      </c>
      <c r="I1097" s="19">
        <v>25</v>
      </c>
      <c r="J1097" s="19">
        <v>92</v>
      </c>
      <c r="K1097" s="19">
        <v>300</v>
      </c>
      <c r="L1097" s="19">
        <v>900</v>
      </c>
      <c r="M1097" s="19" t="s">
        <v>79</v>
      </c>
      <c r="N1097" s="19">
        <v>4000</v>
      </c>
      <c r="O1097" s="19">
        <v>8000</v>
      </c>
      <c r="P1097" s="19">
        <v>6700</v>
      </c>
      <c r="Q1097" s="19" t="s">
        <v>57</v>
      </c>
      <c r="R1097" s="19">
        <v>3350</v>
      </c>
      <c r="S1097" s="19">
        <v>20000</v>
      </c>
      <c r="T1097" s="19">
        <v>2.25</v>
      </c>
      <c r="U1097" s="19">
        <v>12.5</v>
      </c>
      <c r="V1097" s="19">
        <v>0.24</v>
      </c>
      <c r="W1097" s="19">
        <v>68</v>
      </c>
      <c r="X1097" s="93">
        <v>1692</v>
      </c>
      <c r="Y1097">
        <f t="shared" si="49"/>
        <v>57.142857142857146</v>
      </c>
      <c r="Z1097" t="b">
        <f>IF(N1097/G1097&gt;=Auswahlhilfe!$C$8,TRUE,FALSE)</f>
        <v>1</v>
      </c>
      <c r="AA1097" t="b">
        <f>IF(K1097&gt;Auswahlhilfe!$C$7,TRUE,FALSE)</f>
        <v>1</v>
      </c>
      <c r="AB1097" t="b">
        <f>IF(Auswahlhilfe!$C$17=F1097,TRUE,FALSE)</f>
        <v>0</v>
      </c>
      <c r="AC1097" t="b">
        <f>IFERROR(IF(FIND("P2",PGOptionList!D1097)&gt;0,TRUE),FALSE)</f>
        <v>1</v>
      </c>
      <c r="AD1097" t="b">
        <f>IFERROR(IF(FIND("P1",PGOptionList!D1097)&gt;0,TRUE),FALSE)</f>
        <v>0</v>
      </c>
      <c r="AE1097" t="b">
        <f>IFERROR(IF(FIND("P0",PGOptionList!D1097)&gt;0,TRUE),FALSE)</f>
        <v>0</v>
      </c>
      <c r="AF1097" t="b">
        <f>IF(AND(Z1097,AA1097,AB1097,AC1097,IF(C1097=Auswahlhilfe!$L$7,TRUE,FALSE)),D1097,FALSE)</f>
        <v>0</v>
      </c>
      <c r="AG1097" t="b">
        <f>IF(AND(Z1097,AA1097,AB1097,AD1097,IF(C1097=Auswahlhilfe!$L$17,TRUE,FALSE)),D1097,FALSE)</f>
        <v>0</v>
      </c>
      <c r="AH1097" t="b">
        <f>IF(AND(Z1097,AA1097,AB1097,AE1097,IF(C1097=Auswahlhilfe!$L$17,TRUE,FALSE)),D1097,FALSE)</f>
        <v>0</v>
      </c>
      <c r="AI1097" t="s">
        <v>4817</v>
      </c>
      <c r="AJ1097" s="90" t="str">
        <f t="shared" si="50"/>
        <v>mailto:info@oxni.ch?subject=Anfrage TBR-115-070-S1-P2</v>
      </c>
    </row>
    <row r="1098" spans="2:36" x14ac:dyDescent="0.2">
      <c r="B1098" s="78" t="str">
        <f t="shared" ref="B1098:B1161" si="51">IF(AF1098=D1098,"Economy",IF(AG1098=D1098,"Standard",IF(AH1098=D1098,"Präzision","")))</f>
        <v/>
      </c>
      <c r="C1098" s="19" t="s">
        <v>103</v>
      </c>
      <c r="D1098" s="19" t="s">
        <v>1399</v>
      </c>
      <c r="E1098" s="19">
        <v>90</v>
      </c>
      <c r="F1098" s="19" t="s">
        <v>58</v>
      </c>
      <c r="G1098" s="19">
        <v>70</v>
      </c>
      <c r="H1098" s="19">
        <v>9</v>
      </c>
      <c r="I1098" s="19">
        <v>25</v>
      </c>
      <c r="J1098" s="19">
        <v>92</v>
      </c>
      <c r="K1098" s="19">
        <v>300</v>
      </c>
      <c r="L1098" s="19">
        <v>900</v>
      </c>
      <c r="M1098" s="19" t="s">
        <v>79</v>
      </c>
      <c r="N1098" s="19">
        <v>4000</v>
      </c>
      <c r="O1098" s="19">
        <v>8000</v>
      </c>
      <c r="P1098" s="19">
        <v>6700</v>
      </c>
      <c r="Q1098" s="19" t="s">
        <v>57</v>
      </c>
      <c r="R1098" s="19">
        <v>3350</v>
      </c>
      <c r="S1098" s="19">
        <v>20000</v>
      </c>
      <c r="T1098" s="19">
        <v>2.25</v>
      </c>
      <c r="U1098" s="19">
        <v>12.5</v>
      </c>
      <c r="V1098" s="19">
        <v>0.24</v>
      </c>
      <c r="W1098" s="19">
        <v>68</v>
      </c>
      <c r="X1098" s="93">
        <v>1692</v>
      </c>
      <c r="Y1098">
        <f t="shared" ref="Y1098:Y1161" si="52">N1098/G1098</f>
        <v>57.142857142857146</v>
      </c>
      <c r="Z1098" t="b">
        <f>IF(N1098/G1098&gt;=Auswahlhilfe!$C$8,TRUE,FALSE)</f>
        <v>1</v>
      </c>
      <c r="AA1098" t="b">
        <f>IF(K1098&gt;Auswahlhilfe!$C$7,TRUE,FALSE)</f>
        <v>1</v>
      </c>
      <c r="AB1098" t="b">
        <f>IF(Auswahlhilfe!$C$17=F1098,TRUE,FALSE)</f>
        <v>1</v>
      </c>
      <c r="AC1098" t="b">
        <f>IFERROR(IF(FIND("P2",PGOptionList!D1098)&gt;0,TRUE),FALSE)</f>
        <v>1</v>
      </c>
      <c r="AD1098" t="b">
        <f>IFERROR(IF(FIND("P1",PGOptionList!D1098)&gt;0,TRUE),FALSE)</f>
        <v>0</v>
      </c>
      <c r="AE1098" t="b">
        <f>IFERROR(IF(FIND("P0",PGOptionList!D1098)&gt;0,TRUE),FALSE)</f>
        <v>0</v>
      </c>
      <c r="AF1098" t="b">
        <f>IF(AND(Z1098,AA1098,AB1098,AC1098,IF(C1098=Auswahlhilfe!$L$7,TRUE,FALSE)),D1098,FALSE)</f>
        <v>0</v>
      </c>
      <c r="AG1098" t="b">
        <f>IF(AND(Z1098,AA1098,AB1098,AD1098,IF(C1098=Auswahlhilfe!$L$17,TRUE,FALSE)),D1098,FALSE)</f>
        <v>0</v>
      </c>
      <c r="AH1098" t="b">
        <f>IF(AND(Z1098,AA1098,AB1098,AE1098,IF(C1098=Auswahlhilfe!$L$17,TRUE,FALSE)),D1098,FALSE)</f>
        <v>0</v>
      </c>
      <c r="AI1098" t="s">
        <v>4818</v>
      </c>
      <c r="AJ1098" s="90" t="str">
        <f t="shared" ref="AJ1098:AJ1161" si="53">IF(AI1098="ja",HYPERLINK(_xlfn.CONCAT("https://shop.oxni.ch/de/shop/motoren/planetengetriebe/",LOWER(D1098))),_xlfn.CONCAT("mailto:info@oxni.ch?subject=Anfrage ",D1098))</f>
        <v>https://shop.oxni.ch/de/shop/motoren/planetengetriebe/tbr-115-070-s2-p2</v>
      </c>
    </row>
    <row r="1099" spans="2:36" x14ac:dyDescent="0.2">
      <c r="B1099" s="78" t="str">
        <f t="shared" si="51"/>
        <v/>
      </c>
      <c r="C1099" s="19" t="s">
        <v>103</v>
      </c>
      <c r="D1099" s="19" t="s">
        <v>1400</v>
      </c>
      <c r="E1099" s="19">
        <v>90</v>
      </c>
      <c r="F1099" s="19" t="s">
        <v>55</v>
      </c>
      <c r="G1099" s="19">
        <v>60</v>
      </c>
      <c r="H1099" s="19">
        <v>4</v>
      </c>
      <c r="I1099" s="19">
        <v>25</v>
      </c>
      <c r="J1099" s="19">
        <v>92</v>
      </c>
      <c r="K1099" s="19">
        <v>310</v>
      </c>
      <c r="L1099" s="19">
        <v>930</v>
      </c>
      <c r="M1099" s="19" t="s">
        <v>78</v>
      </c>
      <c r="N1099" s="19">
        <v>4000</v>
      </c>
      <c r="O1099" s="19">
        <v>8000</v>
      </c>
      <c r="P1099" s="19">
        <v>6700</v>
      </c>
      <c r="Q1099" s="19" t="s">
        <v>57</v>
      </c>
      <c r="R1099" s="19">
        <v>3350</v>
      </c>
      <c r="S1099" s="19">
        <v>20000</v>
      </c>
      <c r="T1099" s="19">
        <v>2.25</v>
      </c>
      <c r="U1099" s="19">
        <v>12.5</v>
      </c>
      <c r="V1099" s="19">
        <v>0.24</v>
      </c>
      <c r="W1099" s="19">
        <v>68</v>
      </c>
      <c r="X1099" s="93"/>
      <c r="Y1099">
        <f t="shared" si="52"/>
        <v>66.666666666666671</v>
      </c>
      <c r="Z1099" t="b">
        <f>IF(N1099/G1099&gt;=Auswahlhilfe!$C$8,TRUE,FALSE)</f>
        <v>1</v>
      </c>
      <c r="AA1099" t="b">
        <f>IF(K1099&gt;Auswahlhilfe!$C$7,TRUE,FALSE)</f>
        <v>1</v>
      </c>
      <c r="AB1099" t="b">
        <f>IF(Auswahlhilfe!$C$17=F1099,TRUE,FALSE)</f>
        <v>0</v>
      </c>
      <c r="AC1099" t="b">
        <f>IFERROR(IF(FIND("P2",PGOptionList!D1099)&gt;0,TRUE),FALSE)</f>
        <v>0</v>
      </c>
      <c r="AD1099" t="b">
        <f>IFERROR(IF(FIND("P1",PGOptionList!D1099)&gt;0,TRUE),FALSE)</f>
        <v>0</v>
      </c>
      <c r="AE1099" t="b">
        <f>IFERROR(IF(FIND("P0",PGOptionList!D1099)&gt;0,TRUE),FALSE)</f>
        <v>1</v>
      </c>
      <c r="AF1099" t="b">
        <f>IF(AND(Z1099,AA1099,AB1099,AC1099,IF(C1099=Auswahlhilfe!$L$7,TRUE,FALSE)),D1099,FALSE)</f>
        <v>0</v>
      </c>
      <c r="AG1099" t="b">
        <f>IF(AND(Z1099,AA1099,AB1099,AD1099,IF(C1099=Auswahlhilfe!$L$17,TRUE,FALSE)),D1099,FALSE)</f>
        <v>0</v>
      </c>
      <c r="AH1099" t="b">
        <f>IF(AND(Z1099,AA1099,AB1099,AE1099,IF(C1099=Auswahlhilfe!$L$17,TRUE,FALSE)),D1099,FALSE)</f>
        <v>0</v>
      </c>
      <c r="AI1099" t="s">
        <v>4817</v>
      </c>
      <c r="AJ1099" s="90" t="str">
        <f t="shared" si="53"/>
        <v>mailto:info@oxni.ch?subject=Anfrage TBR-115-060-S1-P0</v>
      </c>
    </row>
    <row r="1100" spans="2:36" x14ac:dyDescent="0.2">
      <c r="B1100" s="78" t="str">
        <f t="shared" si="51"/>
        <v/>
      </c>
      <c r="C1100" s="19" t="s">
        <v>103</v>
      </c>
      <c r="D1100" s="19" t="s">
        <v>1401</v>
      </c>
      <c r="E1100" s="19">
        <v>90</v>
      </c>
      <c r="F1100" s="19" t="s">
        <v>58</v>
      </c>
      <c r="G1100" s="19">
        <v>60</v>
      </c>
      <c r="H1100" s="19">
        <v>4</v>
      </c>
      <c r="I1100" s="19">
        <v>25</v>
      </c>
      <c r="J1100" s="19">
        <v>92</v>
      </c>
      <c r="K1100" s="19">
        <v>310</v>
      </c>
      <c r="L1100" s="19">
        <v>930</v>
      </c>
      <c r="M1100" s="19" t="s">
        <v>78</v>
      </c>
      <c r="N1100" s="19">
        <v>4000</v>
      </c>
      <c r="O1100" s="19">
        <v>8000</v>
      </c>
      <c r="P1100" s="19">
        <v>6700</v>
      </c>
      <c r="Q1100" s="19" t="s">
        <v>57</v>
      </c>
      <c r="R1100" s="19">
        <v>3350</v>
      </c>
      <c r="S1100" s="19">
        <v>20000</v>
      </c>
      <c r="T1100" s="19">
        <v>2.25</v>
      </c>
      <c r="U1100" s="19">
        <v>12.5</v>
      </c>
      <c r="V1100" s="19">
        <v>0.24</v>
      </c>
      <c r="W1100" s="19">
        <v>68</v>
      </c>
      <c r="X1100" s="93"/>
      <c r="Y1100">
        <f t="shared" si="52"/>
        <v>66.666666666666671</v>
      </c>
      <c r="Z1100" t="b">
        <f>IF(N1100/G1100&gt;=Auswahlhilfe!$C$8,TRUE,FALSE)</f>
        <v>1</v>
      </c>
      <c r="AA1100" t="b">
        <f>IF(K1100&gt;Auswahlhilfe!$C$7,TRUE,FALSE)</f>
        <v>1</v>
      </c>
      <c r="AB1100" t="b">
        <f>IF(Auswahlhilfe!$C$17=F1100,TRUE,FALSE)</f>
        <v>1</v>
      </c>
      <c r="AC1100" t="b">
        <f>IFERROR(IF(FIND("P2",PGOptionList!D1100)&gt;0,TRUE),FALSE)</f>
        <v>0</v>
      </c>
      <c r="AD1100" t="b">
        <f>IFERROR(IF(FIND("P1",PGOptionList!D1100)&gt;0,TRUE),FALSE)</f>
        <v>0</v>
      </c>
      <c r="AE1100" t="b">
        <f>IFERROR(IF(FIND("P0",PGOptionList!D1100)&gt;0,TRUE),FALSE)</f>
        <v>1</v>
      </c>
      <c r="AF1100" t="b">
        <f>IF(AND(Z1100,AA1100,AB1100,AC1100,IF(C1100=Auswahlhilfe!$L$7,TRUE,FALSE)),D1100,FALSE)</f>
        <v>0</v>
      </c>
      <c r="AG1100" t="b">
        <f>IF(AND(Z1100,AA1100,AB1100,AD1100,IF(C1100=Auswahlhilfe!$L$17,TRUE,FALSE)),D1100,FALSE)</f>
        <v>0</v>
      </c>
      <c r="AH1100" t="b">
        <f>IF(AND(Z1100,AA1100,AB1100,AE1100,IF(C1100=Auswahlhilfe!$L$17,TRUE,FALSE)),D1100,FALSE)</f>
        <v>0</v>
      </c>
      <c r="AI1100" t="s">
        <v>4817</v>
      </c>
      <c r="AJ1100" s="90" t="str">
        <f t="shared" si="53"/>
        <v>mailto:info@oxni.ch?subject=Anfrage TBR-115-060-S2-P0</v>
      </c>
    </row>
    <row r="1101" spans="2:36" x14ac:dyDescent="0.2">
      <c r="B1101" s="78" t="str">
        <f t="shared" si="51"/>
        <v/>
      </c>
      <c r="C1101" s="19" t="s">
        <v>103</v>
      </c>
      <c r="D1101" s="19" t="s">
        <v>1402</v>
      </c>
      <c r="E1101" s="19">
        <v>90</v>
      </c>
      <c r="F1101" s="19" t="s">
        <v>55</v>
      </c>
      <c r="G1101" s="19">
        <v>60</v>
      </c>
      <c r="H1101" s="19">
        <v>7</v>
      </c>
      <c r="I1101" s="19">
        <v>25</v>
      </c>
      <c r="J1101" s="19">
        <v>92</v>
      </c>
      <c r="K1101" s="19">
        <v>310</v>
      </c>
      <c r="L1101" s="19">
        <v>930</v>
      </c>
      <c r="M1101" s="19" t="s">
        <v>78</v>
      </c>
      <c r="N1101" s="19">
        <v>4000</v>
      </c>
      <c r="O1101" s="19">
        <v>8000</v>
      </c>
      <c r="P1101" s="19">
        <v>6700</v>
      </c>
      <c r="Q1101" s="19" t="s">
        <v>57</v>
      </c>
      <c r="R1101" s="19">
        <v>3350</v>
      </c>
      <c r="S1101" s="19">
        <v>20000</v>
      </c>
      <c r="T1101" s="19">
        <v>2.25</v>
      </c>
      <c r="U1101" s="19">
        <v>12.5</v>
      </c>
      <c r="V1101" s="19">
        <v>0.24</v>
      </c>
      <c r="W1101" s="19">
        <v>68</v>
      </c>
      <c r="X1101" s="93">
        <v>1861</v>
      </c>
      <c r="Y1101">
        <f t="shared" si="52"/>
        <v>66.666666666666671</v>
      </c>
      <c r="Z1101" t="b">
        <f>IF(N1101/G1101&gt;=Auswahlhilfe!$C$8,TRUE,FALSE)</f>
        <v>1</v>
      </c>
      <c r="AA1101" t="b">
        <f>IF(K1101&gt;Auswahlhilfe!$C$7,TRUE,FALSE)</f>
        <v>1</v>
      </c>
      <c r="AB1101" t="b">
        <f>IF(Auswahlhilfe!$C$17=F1101,TRUE,FALSE)</f>
        <v>0</v>
      </c>
      <c r="AC1101" t="b">
        <f>IFERROR(IF(FIND("P2",PGOptionList!D1101)&gt;0,TRUE),FALSE)</f>
        <v>0</v>
      </c>
      <c r="AD1101" t="b">
        <f>IFERROR(IF(FIND("P1",PGOptionList!D1101)&gt;0,TRUE),FALSE)</f>
        <v>1</v>
      </c>
      <c r="AE1101" t="b">
        <f>IFERROR(IF(FIND("P0",PGOptionList!D1101)&gt;0,TRUE),FALSE)</f>
        <v>0</v>
      </c>
      <c r="AF1101" t="b">
        <f>IF(AND(Z1101,AA1101,AB1101,AC1101,IF(C1101=Auswahlhilfe!$L$7,TRUE,FALSE)),D1101,FALSE)</f>
        <v>0</v>
      </c>
      <c r="AG1101" t="b">
        <f>IF(AND(Z1101,AA1101,AB1101,AD1101,IF(C1101=Auswahlhilfe!$L$17,TRUE,FALSE)),D1101,FALSE)</f>
        <v>0</v>
      </c>
      <c r="AH1101" t="b">
        <f>IF(AND(Z1101,AA1101,AB1101,AE1101,IF(C1101=Auswahlhilfe!$L$17,TRUE,FALSE)),D1101,FALSE)</f>
        <v>0</v>
      </c>
      <c r="AI1101" t="s">
        <v>4817</v>
      </c>
      <c r="AJ1101" s="90" t="str">
        <f t="shared" si="53"/>
        <v>mailto:info@oxni.ch?subject=Anfrage TBR-115-060-S1-P1</v>
      </c>
    </row>
    <row r="1102" spans="2:36" x14ac:dyDescent="0.2">
      <c r="B1102" s="78" t="str">
        <f t="shared" si="51"/>
        <v/>
      </c>
      <c r="C1102" s="19" t="s">
        <v>103</v>
      </c>
      <c r="D1102" s="19" t="s">
        <v>1403</v>
      </c>
      <c r="E1102" s="19">
        <v>90</v>
      </c>
      <c r="F1102" s="19" t="s">
        <v>58</v>
      </c>
      <c r="G1102" s="19">
        <v>60</v>
      </c>
      <c r="H1102" s="19">
        <v>7</v>
      </c>
      <c r="I1102" s="19">
        <v>25</v>
      </c>
      <c r="J1102" s="19">
        <v>92</v>
      </c>
      <c r="K1102" s="19">
        <v>310</v>
      </c>
      <c r="L1102" s="19">
        <v>930</v>
      </c>
      <c r="M1102" s="19" t="s">
        <v>78</v>
      </c>
      <c r="N1102" s="19">
        <v>4000</v>
      </c>
      <c r="O1102" s="19">
        <v>8000</v>
      </c>
      <c r="P1102" s="19">
        <v>6700</v>
      </c>
      <c r="Q1102" s="19" t="s">
        <v>57</v>
      </c>
      <c r="R1102" s="19">
        <v>3350</v>
      </c>
      <c r="S1102" s="19">
        <v>20000</v>
      </c>
      <c r="T1102" s="19">
        <v>2.25</v>
      </c>
      <c r="U1102" s="19">
        <v>12.5</v>
      </c>
      <c r="V1102" s="19">
        <v>0.24</v>
      </c>
      <c r="W1102" s="19">
        <v>68</v>
      </c>
      <c r="X1102" s="93">
        <v>1861</v>
      </c>
      <c r="Y1102">
        <f t="shared" si="52"/>
        <v>66.666666666666671</v>
      </c>
      <c r="Z1102" t="b">
        <f>IF(N1102/G1102&gt;=Auswahlhilfe!$C$8,TRUE,FALSE)</f>
        <v>1</v>
      </c>
      <c r="AA1102" t="b">
        <f>IF(K1102&gt;Auswahlhilfe!$C$7,TRUE,FALSE)</f>
        <v>1</v>
      </c>
      <c r="AB1102" t="b">
        <f>IF(Auswahlhilfe!$C$17=F1102,TRUE,FALSE)</f>
        <v>1</v>
      </c>
      <c r="AC1102" t="b">
        <f>IFERROR(IF(FIND("P2",PGOptionList!D1102)&gt;0,TRUE),FALSE)</f>
        <v>0</v>
      </c>
      <c r="AD1102" t="b">
        <f>IFERROR(IF(FIND("P1",PGOptionList!D1102)&gt;0,TRUE),FALSE)</f>
        <v>1</v>
      </c>
      <c r="AE1102" t="b">
        <f>IFERROR(IF(FIND("P0",PGOptionList!D1102)&gt;0,TRUE),FALSE)</f>
        <v>0</v>
      </c>
      <c r="AF1102" t="b">
        <f>IF(AND(Z1102,AA1102,AB1102,AC1102,IF(C1102=Auswahlhilfe!$L$7,TRUE,FALSE)),D1102,FALSE)</f>
        <v>0</v>
      </c>
      <c r="AG1102" t="b">
        <f>IF(AND(Z1102,AA1102,AB1102,AD1102,IF(C1102=Auswahlhilfe!$L$17,TRUE,FALSE)),D1102,FALSE)</f>
        <v>0</v>
      </c>
      <c r="AH1102" t="b">
        <f>IF(AND(Z1102,AA1102,AB1102,AE1102,IF(C1102=Auswahlhilfe!$L$17,TRUE,FALSE)),D1102,FALSE)</f>
        <v>0</v>
      </c>
      <c r="AI1102" t="s">
        <v>4818</v>
      </c>
      <c r="AJ1102" s="90" t="str">
        <f t="shared" si="53"/>
        <v>https://shop.oxni.ch/de/shop/motoren/planetengetriebe/tbr-115-060-s2-p1</v>
      </c>
    </row>
    <row r="1103" spans="2:36" x14ac:dyDescent="0.2">
      <c r="B1103" s="78" t="str">
        <f t="shared" si="51"/>
        <v/>
      </c>
      <c r="C1103" s="19" t="s">
        <v>103</v>
      </c>
      <c r="D1103" s="19" t="s">
        <v>1404</v>
      </c>
      <c r="E1103" s="19">
        <v>90</v>
      </c>
      <c r="F1103" s="19" t="s">
        <v>55</v>
      </c>
      <c r="G1103" s="19">
        <v>60</v>
      </c>
      <c r="H1103" s="19">
        <v>9</v>
      </c>
      <c r="I1103" s="19">
        <v>25</v>
      </c>
      <c r="J1103" s="19">
        <v>92</v>
      </c>
      <c r="K1103" s="19">
        <v>310</v>
      </c>
      <c r="L1103" s="19">
        <v>930</v>
      </c>
      <c r="M1103" s="19" t="s">
        <v>78</v>
      </c>
      <c r="N1103" s="19">
        <v>4000</v>
      </c>
      <c r="O1103" s="19">
        <v>8000</v>
      </c>
      <c r="P1103" s="19">
        <v>6700</v>
      </c>
      <c r="Q1103" s="19" t="s">
        <v>57</v>
      </c>
      <c r="R1103" s="19">
        <v>3350</v>
      </c>
      <c r="S1103" s="19">
        <v>20000</v>
      </c>
      <c r="T1103" s="19">
        <v>2.25</v>
      </c>
      <c r="U1103" s="19">
        <v>12.5</v>
      </c>
      <c r="V1103" s="19">
        <v>0.24</v>
      </c>
      <c r="W1103" s="19">
        <v>68</v>
      </c>
      <c r="X1103" s="93">
        <v>1692</v>
      </c>
      <c r="Y1103">
        <f t="shared" si="52"/>
        <v>66.666666666666671</v>
      </c>
      <c r="Z1103" t="b">
        <f>IF(N1103/G1103&gt;=Auswahlhilfe!$C$8,TRUE,FALSE)</f>
        <v>1</v>
      </c>
      <c r="AA1103" t="b">
        <f>IF(K1103&gt;Auswahlhilfe!$C$7,TRUE,FALSE)</f>
        <v>1</v>
      </c>
      <c r="AB1103" t="b">
        <f>IF(Auswahlhilfe!$C$17=F1103,TRUE,FALSE)</f>
        <v>0</v>
      </c>
      <c r="AC1103" t="b">
        <f>IFERROR(IF(FIND("P2",PGOptionList!D1103)&gt;0,TRUE),FALSE)</f>
        <v>1</v>
      </c>
      <c r="AD1103" t="b">
        <f>IFERROR(IF(FIND("P1",PGOptionList!D1103)&gt;0,TRUE),FALSE)</f>
        <v>0</v>
      </c>
      <c r="AE1103" t="b">
        <f>IFERROR(IF(FIND("P0",PGOptionList!D1103)&gt;0,TRUE),FALSE)</f>
        <v>0</v>
      </c>
      <c r="AF1103" t="b">
        <f>IF(AND(Z1103,AA1103,AB1103,AC1103,IF(C1103=Auswahlhilfe!$L$7,TRUE,FALSE)),D1103,FALSE)</f>
        <v>0</v>
      </c>
      <c r="AG1103" t="b">
        <f>IF(AND(Z1103,AA1103,AB1103,AD1103,IF(C1103=Auswahlhilfe!$L$17,TRUE,FALSE)),D1103,FALSE)</f>
        <v>0</v>
      </c>
      <c r="AH1103" t="b">
        <f>IF(AND(Z1103,AA1103,AB1103,AE1103,IF(C1103=Auswahlhilfe!$L$17,TRUE,FALSE)),D1103,FALSE)</f>
        <v>0</v>
      </c>
      <c r="AI1103" t="s">
        <v>4817</v>
      </c>
      <c r="AJ1103" s="90" t="str">
        <f t="shared" si="53"/>
        <v>mailto:info@oxni.ch?subject=Anfrage TBR-115-060-S1-P2</v>
      </c>
    </row>
    <row r="1104" spans="2:36" x14ac:dyDescent="0.2">
      <c r="B1104" s="78" t="str">
        <f t="shared" si="51"/>
        <v/>
      </c>
      <c r="C1104" s="19" t="s">
        <v>103</v>
      </c>
      <c r="D1104" s="19" t="s">
        <v>1405</v>
      </c>
      <c r="E1104" s="19">
        <v>90</v>
      </c>
      <c r="F1104" s="19" t="s">
        <v>58</v>
      </c>
      <c r="G1104" s="19">
        <v>60</v>
      </c>
      <c r="H1104" s="19">
        <v>9</v>
      </c>
      <c r="I1104" s="19">
        <v>25</v>
      </c>
      <c r="J1104" s="19">
        <v>92</v>
      </c>
      <c r="K1104" s="19">
        <v>310</v>
      </c>
      <c r="L1104" s="19">
        <v>930</v>
      </c>
      <c r="M1104" s="19" t="s">
        <v>78</v>
      </c>
      <c r="N1104" s="19">
        <v>4000</v>
      </c>
      <c r="O1104" s="19">
        <v>8000</v>
      </c>
      <c r="P1104" s="19">
        <v>6700</v>
      </c>
      <c r="Q1104" s="19" t="s">
        <v>57</v>
      </c>
      <c r="R1104" s="19">
        <v>3350</v>
      </c>
      <c r="S1104" s="19">
        <v>20000</v>
      </c>
      <c r="T1104" s="19">
        <v>2.25</v>
      </c>
      <c r="U1104" s="19">
        <v>12.5</v>
      </c>
      <c r="V1104" s="19">
        <v>0.24</v>
      </c>
      <c r="W1104" s="19">
        <v>68</v>
      </c>
      <c r="X1104" s="93">
        <v>1692</v>
      </c>
      <c r="Y1104">
        <f t="shared" si="52"/>
        <v>66.666666666666671</v>
      </c>
      <c r="Z1104" t="b">
        <f>IF(N1104/G1104&gt;=Auswahlhilfe!$C$8,TRUE,FALSE)</f>
        <v>1</v>
      </c>
      <c r="AA1104" t="b">
        <f>IF(K1104&gt;Auswahlhilfe!$C$7,TRUE,FALSE)</f>
        <v>1</v>
      </c>
      <c r="AB1104" t="b">
        <f>IF(Auswahlhilfe!$C$17=F1104,TRUE,FALSE)</f>
        <v>1</v>
      </c>
      <c r="AC1104" t="b">
        <f>IFERROR(IF(FIND("P2",PGOptionList!D1104)&gt;0,TRUE),FALSE)</f>
        <v>1</v>
      </c>
      <c r="AD1104" t="b">
        <f>IFERROR(IF(FIND("P1",PGOptionList!D1104)&gt;0,TRUE),FALSE)</f>
        <v>0</v>
      </c>
      <c r="AE1104" t="b">
        <f>IFERROR(IF(FIND("P0",PGOptionList!D1104)&gt;0,TRUE),FALSE)</f>
        <v>0</v>
      </c>
      <c r="AF1104" t="b">
        <f>IF(AND(Z1104,AA1104,AB1104,AC1104,IF(C1104=Auswahlhilfe!$L$7,TRUE,FALSE)),D1104,FALSE)</f>
        <v>0</v>
      </c>
      <c r="AG1104" t="b">
        <f>IF(AND(Z1104,AA1104,AB1104,AD1104,IF(C1104=Auswahlhilfe!$L$17,TRUE,FALSE)),D1104,FALSE)</f>
        <v>0</v>
      </c>
      <c r="AH1104" t="b">
        <f>IF(AND(Z1104,AA1104,AB1104,AE1104,IF(C1104=Auswahlhilfe!$L$17,TRUE,FALSE)),D1104,FALSE)</f>
        <v>0</v>
      </c>
      <c r="AI1104" t="s">
        <v>4818</v>
      </c>
      <c r="AJ1104" s="90" t="str">
        <f t="shared" si="53"/>
        <v>https://shop.oxni.ch/de/shop/motoren/planetengetriebe/tbr-115-060-s2-p2</v>
      </c>
    </row>
    <row r="1105" spans="2:36" x14ac:dyDescent="0.2">
      <c r="B1105" s="78" t="str">
        <f t="shared" si="51"/>
        <v/>
      </c>
      <c r="C1105" s="19" t="s">
        <v>103</v>
      </c>
      <c r="D1105" s="19" t="s">
        <v>1406</v>
      </c>
      <c r="E1105" s="19">
        <v>90</v>
      </c>
      <c r="F1105" s="19" t="s">
        <v>55</v>
      </c>
      <c r="G1105" s="19">
        <v>50</v>
      </c>
      <c r="H1105" s="19">
        <v>4</v>
      </c>
      <c r="I1105" s="19">
        <v>25</v>
      </c>
      <c r="J1105" s="19">
        <v>92</v>
      </c>
      <c r="K1105" s="19">
        <v>330</v>
      </c>
      <c r="L1105" s="19">
        <v>990</v>
      </c>
      <c r="M1105" s="19" t="s">
        <v>109</v>
      </c>
      <c r="N1105" s="19">
        <v>4000</v>
      </c>
      <c r="O1105" s="19">
        <v>8000</v>
      </c>
      <c r="P1105" s="19">
        <v>6700</v>
      </c>
      <c r="Q1105" s="19" t="s">
        <v>57</v>
      </c>
      <c r="R1105" s="19">
        <v>3350</v>
      </c>
      <c r="S1105" s="19">
        <v>20000</v>
      </c>
      <c r="T1105" s="19">
        <v>2.25</v>
      </c>
      <c r="U1105" s="19">
        <v>12.5</v>
      </c>
      <c r="V1105" s="19">
        <v>0.24</v>
      </c>
      <c r="W1105" s="19">
        <v>68</v>
      </c>
      <c r="X1105" s="93"/>
      <c r="Y1105">
        <f t="shared" si="52"/>
        <v>80</v>
      </c>
      <c r="Z1105" t="b">
        <f>IF(N1105/G1105&gt;=Auswahlhilfe!$C$8,TRUE,FALSE)</f>
        <v>1</v>
      </c>
      <c r="AA1105" t="b">
        <f>IF(K1105&gt;Auswahlhilfe!$C$7,TRUE,FALSE)</f>
        <v>1</v>
      </c>
      <c r="AB1105" t="b">
        <f>IF(Auswahlhilfe!$C$17=F1105,TRUE,FALSE)</f>
        <v>0</v>
      </c>
      <c r="AC1105" t="b">
        <f>IFERROR(IF(FIND("P2",PGOptionList!D1105)&gt;0,TRUE),FALSE)</f>
        <v>0</v>
      </c>
      <c r="AD1105" t="b">
        <f>IFERROR(IF(FIND("P1",PGOptionList!D1105)&gt;0,TRUE),FALSE)</f>
        <v>0</v>
      </c>
      <c r="AE1105" t="b">
        <f>IFERROR(IF(FIND("P0",PGOptionList!D1105)&gt;0,TRUE),FALSE)</f>
        <v>1</v>
      </c>
      <c r="AF1105" t="b">
        <f>IF(AND(Z1105,AA1105,AB1105,AC1105,IF(C1105=Auswahlhilfe!$L$7,TRUE,FALSE)),D1105,FALSE)</f>
        <v>0</v>
      </c>
      <c r="AG1105" t="b">
        <f>IF(AND(Z1105,AA1105,AB1105,AD1105,IF(C1105=Auswahlhilfe!$L$17,TRUE,FALSE)),D1105,FALSE)</f>
        <v>0</v>
      </c>
      <c r="AH1105" t="b">
        <f>IF(AND(Z1105,AA1105,AB1105,AE1105,IF(C1105=Auswahlhilfe!$L$17,TRUE,FALSE)),D1105,FALSE)</f>
        <v>0</v>
      </c>
      <c r="AI1105" t="s">
        <v>4817</v>
      </c>
      <c r="AJ1105" s="90" t="str">
        <f t="shared" si="53"/>
        <v>mailto:info@oxni.ch?subject=Anfrage TBR-115-050-S1-P0</v>
      </c>
    </row>
    <row r="1106" spans="2:36" x14ac:dyDescent="0.2">
      <c r="B1106" s="78" t="str">
        <f t="shared" si="51"/>
        <v/>
      </c>
      <c r="C1106" s="19" t="s">
        <v>103</v>
      </c>
      <c r="D1106" s="19" t="s">
        <v>1407</v>
      </c>
      <c r="E1106" s="19">
        <v>90</v>
      </c>
      <c r="F1106" s="19" t="s">
        <v>58</v>
      </c>
      <c r="G1106" s="19">
        <v>50</v>
      </c>
      <c r="H1106" s="19">
        <v>4</v>
      </c>
      <c r="I1106" s="19">
        <v>25</v>
      </c>
      <c r="J1106" s="19">
        <v>92</v>
      </c>
      <c r="K1106" s="19">
        <v>330</v>
      </c>
      <c r="L1106" s="19">
        <v>990</v>
      </c>
      <c r="M1106" s="19" t="s">
        <v>109</v>
      </c>
      <c r="N1106" s="19">
        <v>4000</v>
      </c>
      <c r="O1106" s="19">
        <v>8000</v>
      </c>
      <c r="P1106" s="19">
        <v>6700</v>
      </c>
      <c r="Q1106" s="19" t="s">
        <v>57</v>
      </c>
      <c r="R1106" s="19">
        <v>3350</v>
      </c>
      <c r="S1106" s="19">
        <v>20000</v>
      </c>
      <c r="T1106" s="19">
        <v>2.25</v>
      </c>
      <c r="U1106" s="19">
        <v>12.5</v>
      </c>
      <c r="V1106" s="19">
        <v>0.24</v>
      </c>
      <c r="W1106" s="19">
        <v>68</v>
      </c>
      <c r="X1106" s="93"/>
      <c r="Y1106">
        <f t="shared" si="52"/>
        <v>80</v>
      </c>
      <c r="Z1106" t="b">
        <f>IF(N1106/G1106&gt;=Auswahlhilfe!$C$8,TRUE,FALSE)</f>
        <v>1</v>
      </c>
      <c r="AA1106" t="b">
        <f>IF(K1106&gt;Auswahlhilfe!$C$7,TRUE,FALSE)</f>
        <v>1</v>
      </c>
      <c r="AB1106" t="b">
        <f>IF(Auswahlhilfe!$C$17=F1106,TRUE,FALSE)</f>
        <v>1</v>
      </c>
      <c r="AC1106" t="b">
        <f>IFERROR(IF(FIND("P2",PGOptionList!D1106)&gt;0,TRUE),FALSE)</f>
        <v>0</v>
      </c>
      <c r="AD1106" t="b">
        <f>IFERROR(IF(FIND("P1",PGOptionList!D1106)&gt;0,TRUE),FALSE)</f>
        <v>0</v>
      </c>
      <c r="AE1106" t="b">
        <f>IFERROR(IF(FIND("P0",PGOptionList!D1106)&gt;0,TRUE),FALSE)</f>
        <v>1</v>
      </c>
      <c r="AF1106" t="b">
        <f>IF(AND(Z1106,AA1106,AB1106,AC1106,IF(C1106=Auswahlhilfe!$L$7,TRUE,FALSE)),D1106,FALSE)</f>
        <v>0</v>
      </c>
      <c r="AG1106" t="b">
        <f>IF(AND(Z1106,AA1106,AB1106,AD1106,IF(C1106=Auswahlhilfe!$L$17,TRUE,FALSE)),D1106,FALSE)</f>
        <v>0</v>
      </c>
      <c r="AH1106" t="b">
        <f>IF(AND(Z1106,AA1106,AB1106,AE1106,IF(C1106=Auswahlhilfe!$L$17,TRUE,FALSE)),D1106,FALSE)</f>
        <v>0</v>
      </c>
      <c r="AI1106" t="s">
        <v>4817</v>
      </c>
      <c r="AJ1106" s="90" t="str">
        <f t="shared" si="53"/>
        <v>mailto:info@oxni.ch?subject=Anfrage TBR-115-050-S2-P0</v>
      </c>
    </row>
    <row r="1107" spans="2:36" x14ac:dyDescent="0.2">
      <c r="B1107" s="78" t="str">
        <f t="shared" si="51"/>
        <v/>
      </c>
      <c r="C1107" s="19" t="s">
        <v>103</v>
      </c>
      <c r="D1107" s="19" t="s">
        <v>1408</v>
      </c>
      <c r="E1107" s="19">
        <v>90</v>
      </c>
      <c r="F1107" s="19" t="s">
        <v>55</v>
      </c>
      <c r="G1107" s="19">
        <v>50</v>
      </c>
      <c r="H1107" s="19">
        <v>7</v>
      </c>
      <c r="I1107" s="19">
        <v>25</v>
      </c>
      <c r="J1107" s="19">
        <v>92</v>
      </c>
      <c r="K1107" s="19">
        <v>330</v>
      </c>
      <c r="L1107" s="19">
        <v>990</v>
      </c>
      <c r="M1107" s="19" t="s">
        <v>109</v>
      </c>
      <c r="N1107" s="19">
        <v>4000</v>
      </c>
      <c r="O1107" s="19">
        <v>8000</v>
      </c>
      <c r="P1107" s="19">
        <v>6700</v>
      </c>
      <c r="Q1107" s="19" t="s">
        <v>57</v>
      </c>
      <c r="R1107" s="19">
        <v>3350</v>
      </c>
      <c r="S1107" s="19">
        <v>20000</v>
      </c>
      <c r="T1107" s="19">
        <v>2.25</v>
      </c>
      <c r="U1107" s="19">
        <v>12.5</v>
      </c>
      <c r="V1107" s="19">
        <v>0.24</v>
      </c>
      <c r="W1107" s="19">
        <v>68</v>
      </c>
      <c r="X1107" s="93">
        <v>1861</v>
      </c>
      <c r="Y1107">
        <f t="shared" si="52"/>
        <v>80</v>
      </c>
      <c r="Z1107" t="b">
        <f>IF(N1107/G1107&gt;=Auswahlhilfe!$C$8,TRUE,FALSE)</f>
        <v>1</v>
      </c>
      <c r="AA1107" t="b">
        <f>IF(K1107&gt;Auswahlhilfe!$C$7,TRUE,FALSE)</f>
        <v>1</v>
      </c>
      <c r="AB1107" t="b">
        <f>IF(Auswahlhilfe!$C$17=F1107,TRUE,FALSE)</f>
        <v>0</v>
      </c>
      <c r="AC1107" t="b">
        <f>IFERROR(IF(FIND("P2",PGOptionList!D1107)&gt;0,TRUE),FALSE)</f>
        <v>0</v>
      </c>
      <c r="AD1107" t="b">
        <f>IFERROR(IF(FIND("P1",PGOptionList!D1107)&gt;0,TRUE),FALSE)</f>
        <v>1</v>
      </c>
      <c r="AE1107" t="b">
        <f>IFERROR(IF(FIND("P0",PGOptionList!D1107)&gt;0,TRUE),FALSE)</f>
        <v>0</v>
      </c>
      <c r="AF1107" t="b">
        <f>IF(AND(Z1107,AA1107,AB1107,AC1107,IF(C1107=Auswahlhilfe!$L$7,TRUE,FALSE)),D1107,FALSE)</f>
        <v>0</v>
      </c>
      <c r="AG1107" t="b">
        <f>IF(AND(Z1107,AA1107,AB1107,AD1107,IF(C1107=Auswahlhilfe!$L$17,TRUE,FALSE)),D1107,FALSE)</f>
        <v>0</v>
      </c>
      <c r="AH1107" t="b">
        <f>IF(AND(Z1107,AA1107,AB1107,AE1107,IF(C1107=Auswahlhilfe!$L$17,TRUE,FALSE)),D1107,FALSE)</f>
        <v>0</v>
      </c>
      <c r="AI1107" t="s">
        <v>4817</v>
      </c>
      <c r="AJ1107" s="90" t="str">
        <f t="shared" si="53"/>
        <v>mailto:info@oxni.ch?subject=Anfrage TBR-115-050-S1-P1</v>
      </c>
    </row>
    <row r="1108" spans="2:36" x14ac:dyDescent="0.2">
      <c r="B1108" s="78" t="str">
        <f t="shared" si="51"/>
        <v/>
      </c>
      <c r="C1108" s="19" t="s">
        <v>103</v>
      </c>
      <c r="D1108" s="19" t="s">
        <v>1409</v>
      </c>
      <c r="E1108" s="19">
        <v>90</v>
      </c>
      <c r="F1108" s="19" t="s">
        <v>58</v>
      </c>
      <c r="G1108" s="19">
        <v>50</v>
      </c>
      <c r="H1108" s="19">
        <v>7</v>
      </c>
      <c r="I1108" s="19">
        <v>25</v>
      </c>
      <c r="J1108" s="19">
        <v>92</v>
      </c>
      <c r="K1108" s="19">
        <v>330</v>
      </c>
      <c r="L1108" s="19">
        <v>990</v>
      </c>
      <c r="M1108" s="19" t="s">
        <v>109</v>
      </c>
      <c r="N1108" s="19">
        <v>4000</v>
      </c>
      <c r="O1108" s="19">
        <v>8000</v>
      </c>
      <c r="P1108" s="19">
        <v>6700</v>
      </c>
      <c r="Q1108" s="19" t="s">
        <v>57</v>
      </c>
      <c r="R1108" s="19">
        <v>3350</v>
      </c>
      <c r="S1108" s="19">
        <v>20000</v>
      </c>
      <c r="T1108" s="19">
        <v>2.25</v>
      </c>
      <c r="U1108" s="19">
        <v>12.5</v>
      </c>
      <c r="V1108" s="19">
        <v>0.24</v>
      </c>
      <c r="W1108" s="19">
        <v>68</v>
      </c>
      <c r="X1108" s="93">
        <v>1861</v>
      </c>
      <c r="Y1108">
        <f t="shared" si="52"/>
        <v>80</v>
      </c>
      <c r="Z1108" t="b">
        <f>IF(N1108/G1108&gt;=Auswahlhilfe!$C$8,TRUE,FALSE)</f>
        <v>1</v>
      </c>
      <c r="AA1108" t="b">
        <f>IF(K1108&gt;Auswahlhilfe!$C$7,TRUE,FALSE)</f>
        <v>1</v>
      </c>
      <c r="AB1108" t="b">
        <f>IF(Auswahlhilfe!$C$17=F1108,TRUE,FALSE)</f>
        <v>1</v>
      </c>
      <c r="AC1108" t="b">
        <f>IFERROR(IF(FIND("P2",PGOptionList!D1108)&gt;0,TRUE),FALSE)</f>
        <v>0</v>
      </c>
      <c r="AD1108" t="b">
        <f>IFERROR(IF(FIND("P1",PGOptionList!D1108)&gt;0,TRUE),FALSE)</f>
        <v>1</v>
      </c>
      <c r="AE1108" t="b">
        <f>IFERROR(IF(FIND("P0",PGOptionList!D1108)&gt;0,TRUE),FALSE)</f>
        <v>0</v>
      </c>
      <c r="AF1108" t="b">
        <f>IF(AND(Z1108,AA1108,AB1108,AC1108,IF(C1108=Auswahlhilfe!$L$7,TRUE,FALSE)),D1108,FALSE)</f>
        <v>0</v>
      </c>
      <c r="AG1108" t="b">
        <f>IF(AND(Z1108,AA1108,AB1108,AD1108,IF(C1108=Auswahlhilfe!$L$17,TRUE,FALSE)),D1108,FALSE)</f>
        <v>0</v>
      </c>
      <c r="AH1108" t="b">
        <f>IF(AND(Z1108,AA1108,AB1108,AE1108,IF(C1108=Auswahlhilfe!$L$17,TRUE,FALSE)),D1108,FALSE)</f>
        <v>0</v>
      </c>
      <c r="AI1108" t="s">
        <v>4818</v>
      </c>
      <c r="AJ1108" s="90" t="str">
        <f t="shared" si="53"/>
        <v>https://shop.oxni.ch/de/shop/motoren/planetengetriebe/tbr-115-050-s2-p1</v>
      </c>
    </row>
    <row r="1109" spans="2:36" x14ac:dyDescent="0.2">
      <c r="B1109" s="78" t="str">
        <f t="shared" si="51"/>
        <v/>
      </c>
      <c r="C1109" s="19" t="s">
        <v>103</v>
      </c>
      <c r="D1109" s="19" t="s">
        <v>1410</v>
      </c>
      <c r="E1109" s="19">
        <v>90</v>
      </c>
      <c r="F1109" s="19" t="s">
        <v>55</v>
      </c>
      <c r="G1109" s="19">
        <v>50</v>
      </c>
      <c r="H1109" s="19">
        <v>9</v>
      </c>
      <c r="I1109" s="19">
        <v>25</v>
      </c>
      <c r="J1109" s="19">
        <v>92</v>
      </c>
      <c r="K1109" s="19">
        <v>330</v>
      </c>
      <c r="L1109" s="19">
        <v>990</v>
      </c>
      <c r="M1109" s="19" t="s">
        <v>109</v>
      </c>
      <c r="N1109" s="19">
        <v>4000</v>
      </c>
      <c r="O1109" s="19">
        <v>8000</v>
      </c>
      <c r="P1109" s="19">
        <v>6700</v>
      </c>
      <c r="Q1109" s="19" t="s">
        <v>57</v>
      </c>
      <c r="R1109" s="19">
        <v>3350</v>
      </c>
      <c r="S1109" s="19">
        <v>20000</v>
      </c>
      <c r="T1109" s="19">
        <v>2.25</v>
      </c>
      <c r="U1109" s="19">
        <v>12.5</v>
      </c>
      <c r="V1109" s="19">
        <v>0.24</v>
      </c>
      <c r="W1109" s="19">
        <v>68</v>
      </c>
      <c r="X1109" s="93">
        <v>1692</v>
      </c>
      <c r="Y1109">
        <f t="shared" si="52"/>
        <v>80</v>
      </c>
      <c r="Z1109" t="b">
        <f>IF(N1109/G1109&gt;=Auswahlhilfe!$C$8,TRUE,FALSE)</f>
        <v>1</v>
      </c>
      <c r="AA1109" t="b">
        <f>IF(K1109&gt;Auswahlhilfe!$C$7,TRUE,FALSE)</f>
        <v>1</v>
      </c>
      <c r="AB1109" t="b">
        <f>IF(Auswahlhilfe!$C$17=F1109,TRUE,FALSE)</f>
        <v>0</v>
      </c>
      <c r="AC1109" t="b">
        <f>IFERROR(IF(FIND("P2",PGOptionList!D1109)&gt;0,TRUE),FALSE)</f>
        <v>1</v>
      </c>
      <c r="AD1109" t="b">
        <f>IFERROR(IF(FIND("P1",PGOptionList!D1109)&gt;0,TRUE),FALSE)</f>
        <v>0</v>
      </c>
      <c r="AE1109" t="b">
        <f>IFERROR(IF(FIND("P0",PGOptionList!D1109)&gt;0,TRUE),FALSE)</f>
        <v>0</v>
      </c>
      <c r="AF1109" t="b">
        <f>IF(AND(Z1109,AA1109,AB1109,AC1109,IF(C1109=Auswahlhilfe!$L$7,TRUE,FALSE)),D1109,FALSE)</f>
        <v>0</v>
      </c>
      <c r="AG1109" t="b">
        <f>IF(AND(Z1109,AA1109,AB1109,AD1109,IF(C1109=Auswahlhilfe!$L$17,TRUE,FALSE)),D1109,FALSE)</f>
        <v>0</v>
      </c>
      <c r="AH1109" t="b">
        <f>IF(AND(Z1109,AA1109,AB1109,AE1109,IF(C1109=Auswahlhilfe!$L$17,TRUE,FALSE)),D1109,FALSE)</f>
        <v>0</v>
      </c>
      <c r="AI1109" t="s">
        <v>4817</v>
      </c>
      <c r="AJ1109" s="90" t="str">
        <f t="shared" si="53"/>
        <v>mailto:info@oxni.ch?subject=Anfrage TBR-115-050-S1-P2</v>
      </c>
    </row>
    <row r="1110" spans="2:36" x14ac:dyDescent="0.2">
      <c r="B1110" s="78" t="str">
        <f t="shared" si="51"/>
        <v/>
      </c>
      <c r="C1110" s="19" t="s">
        <v>103</v>
      </c>
      <c r="D1110" s="19" t="s">
        <v>1411</v>
      </c>
      <c r="E1110" s="19">
        <v>90</v>
      </c>
      <c r="F1110" s="19" t="s">
        <v>58</v>
      </c>
      <c r="G1110" s="19">
        <v>50</v>
      </c>
      <c r="H1110" s="19">
        <v>9</v>
      </c>
      <c r="I1110" s="19">
        <v>25</v>
      </c>
      <c r="J1110" s="19">
        <v>92</v>
      </c>
      <c r="K1110" s="19">
        <v>330</v>
      </c>
      <c r="L1110" s="19">
        <v>990</v>
      </c>
      <c r="M1110" s="19" t="s">
        <v>109</v>
      </c>
      <c r="N1110" s="19">
        <v>4000</v>
      </c>
      <c r="O1110" s="19">
        <v>8000</v>
      </c>
      <c r="P1110" s="19">
        <v>6700</v>
      </c>
      <c r="Q1110" s="19" t="s">
        <v>57</v>
      </c>
      <c r="R1110" s="19">
        <v>3350</v>
      </c>
      <c r="S1110" s="19">
        <v>20000</v>
      </c>
      <c r="T1110" s="19">
        <v>2.25</v>
      </c>
      <c r="U1110" s="19">
        <v>12.5</v>
      </c>
      <c r="V1110" s="19">
        <v>0.24</v>
      </c>
      <c r="W1110" s="19">
        <v>68</v>
      </c>
      <c r="X1110" s="93">
        <v>1692</v>
      </c>
      <c r="Y1110">
        <f t="shared" si="52"/>
        <v>80</v>
      </c>
      <c r="Z1110" t="b">
        <f>IF(N1110/G1110&gt;=Auswahlhilfe!$C$8,TRUE,FALSE)</f>
        <v>1</v>
      </c>
      <c r="AA1110" t="b">
        <f>IF(K1110&gt;Auswahlhilfe!$C$7,TRUE,FALSE)</f>
        <v>1</v>
      </c>
      <c r="AB1110" t="b">
        <f>IF(Auswahlhilfe!$C$17=F1110,TRUE,FALSE)</f>
        <v>1</v>
      </c>
      <c r="AC1110" t="b">
        <f>IFERROR(IF(FIND("P2",PGOptionList!D1110)&gt;0,TRUE),FALSE)</f>
        <v>1</v>
      </c>
      <c r="AD1110" t="b">
        <f>IFERROR(IF(FIND("P1",PGOptionList!D1110)&gt;0,TRUE),FALSE)</f>
        <v>0</v>
      </c>
      <c r="AE1110" t="b">
        <f>IFERROR(IF(FIND("P0",PGOptionList!D1110)&gt;0,TRUE),FALSE)</f>
        <v>0</v>
      </c>
      <c r="AF1110" t="b">
        <f>IF(AND(Z1110,AA1110,AB1110,AC1110,IF(C1110=Auswahlhilfe!$L$7,TRUE,FALSE)),D1110,FALSE)</f>
        <v>0</v>
      </c>
      <c r="AG1110" t="b">
        <f>IF(AND(Z1110,AA1110,AB1110,AD1110,IF(C1110=Auswahlhilfe!$L$17,TRUE,FALSE)),D1110,FALSE)</f>
        <v>0</v>
      </c>
      <c r="AH1110" t="b">
        <f>IF(AND(Z1110,AA1110,AB1110,AE1110,IF(C1110=Auswahlhilfe!$L$17,TRUE,FALSE)),D1110,FALSE)</f>
        <v>0</v>
      </c>
      <c r="AI1110" t="s">
        <v>4818</v>
      </c>
      <c r="AJ1110" s="90" t="str">
        <f t="shared" si="53"/>
        <v>https://shop.oxni.ch/de/shop/motoren/planetengetriebe/tbr-115-050-s2-p2</v>
      </c>
    </row>
    <row r="1111" spans="2:36" x14ac:dyDescent="0.2">
      <c r="B1111" s="78" t="str">
        <f t="shared" si="51"/>
        <v/>
      </c>
      <c r="C1111" s="19" t="s">
        <v>103</v>
      </c>
      <c r="D1111" s="19" t="s">
        <v>1412</v>
      </c>
      <c r="E1111" s="19">
        <v>90</v>
      </c>
      <c r="F1111" s="19" t="s">
        <v>55</v>
      </c>
      <c r="G1111" s="19">
        <v>40</v>
      </c>
      <c r="H1111" s="19">
        <v>4</v>
      </c>
      <c r="I1111" s="19">
        <v>25</v>
      </c>
      <c r="J1111" s="19">
        <v>92</v>
      </c>
      <c r="K1111" s="19">
        <v>260</v>
      </c>
      <c r="L1111" s="19">
        <v>780</v>
      </c>
      <c r="M1111" s="19" t="s">
        <v>80</v>
      </c>
      <c r="N1111" s="19">
        <v>4000</v>
      </c>
      <c r="O1111" s="19">
        <v>8000</v>
      </c>
      <c r="P1111" s="19">
        <v>6700</v>
      </c>
      <c r="Q1111" s="19" t="s">
        <v>57</v>
      </c>
      <c r="R1111" s="19">
        <v>3350</v>
      </c>
      <c r="S1111" s="19">
        <v>20000</v>
      </c>
      <c r="T1111" s="19">
        <v>2.25</v>
      </c>
      <c r="U1111" s="19">
        <v>12.5</v>
      </c>
      <c r="V1111" s="19">
        <v>0.24</v>
      </c>
      <c r="W1111" s="19">
        <v>68</v>
      </c>
      <c r="X1111" s="93"/>
      <c r="Y1111">
        <f t="shared" si="52"/>
        <v>100</v>
      </c>
      <c r="Z1111" t="b">
        <f>IF(N1111/G1111&gt;=Auswahlhilfe!$C$8,TRUE,FALSE)</f>
        <v>1</v>
      </c>
      <c r="AA1111" t="b">
        <f>IF(K1111&gt;Auswahlhilfe!$C$7,TRUE,FALSE)</f>
        <v>1</v>
      </c>
      <c r="AB1111" t="b">
        <f>IF(Auswahlhilfe!$C$17=F1111,TRUE,FALSE)</f>
        <v>0</v>
      </c>
      <c r="AC1111" t="b">
        <f>IFERROR(IF(FIND("P2",PGOptionList!D1111)&gt;0,TRUE),FALSE)</f>
        <v>0</v>
      </c>
      <c r="AD1111" t="b">
        <f>IFERROR(IF(FIND("P1",PGOptionList!D1111)&gt;0,TRUE),FALSE)</f>
        <v>0</v>
      </c>
      <c r="AE1111" t="b">
        <f>IFERROR(IF(FIND("P0",PGOptionList!D1111)&gt;0,TRUE),FALSE)</f>
        <v>1</v>
      </c>
      <c r="AF1111" t="b">
        <f>IF(AND(Z1111,AA1111,AB1111,AC1111,IF(C1111=Auswahlhilfe!$L$7,TRUE,FALSE)),D1111,FALSE)</f>
        <v>0</v>
      </c>
      <c r="AG1111" t="b">
        <f>IF(AND(Z1111,AA1111,AB1111,AD1111,IF(C1111=Auswahlhilfe!$L$17,TRUE,FALSE)),D1111,FALSE)</f>
        <v>0</v>
      </c>
      <c r="AH1111" t="b">
        <f>IF(AND(Z1111,AA1111,AB1111,AE1111,IF(C1111=Auswahlhilfe!$L$17,TRUE,FALSE)),D1111,FALSE)</f>
        <v>0</v>
      </c>
      <c r="AI1111" t="s">
        <v>4817</v>
      </c>
      <c r="AJ1111" s="90" t="str">
        <f t="shared" si="53"/>
        <v>mailto:info@oxni.ch?subject=Anfrage TBR-115-040-S1-P0</v>
      </c>
    </row>
    <row r="1112" spans="2:36" x14ac:dyDescent="0.2">
      <c r="B1112" s="78" t="str">
        <f t="shared" si="51"/>
        <v/>
      </c>
      <c r="C1112" s="19" t="s">
        <v>103</v>
      </c>
      <c r="D1112" s="19" t="s">
        <v>1413</v>
      </c>
      <c r="E1112" s="19">
        <v>90</v>
      </c>
      <c r="F1112" s="19" t="s">
        <v>58</v>
      </c>
      <c r="G1112" s="19">
        <v>40</v>
      </c>
      <c r="H1112" s="19">
        <v>4</v>
      </c>
      <c r="I1112" s="19">
        <v>25</v>
      </c>
      <c r="J1112" s="19">
        <v>92</v>
      </c>
      <c r="K1112" s="19">
        <v>260</v>
      </c>
      <c r="L1112" s="19">
        <v>780</v>
      </c>
      <c r="M1112" s="19" t="s">
        <v>80</v>
      </c>
      <c r="N1112" s="19">
        <v>4000</v>
      </c>
      <c r="O1112" s="19">
        <v>8000</v>
      </c>
      <c r="P1112" s="19">
        <v>6700</v>
      </c>
      <c r="Q1112" s="19" t="s">
        <v>57</v>
      </c>
      <c r="R1112" s="19">
        <v>3350</v>
      </c>
      <c r="S1112" s="19">
        <v>20000</v>
      </c>
      <c r="T1112" s="19">
        <v>2.25</v>
      </c>
      <c r="U1112" s="19">
        <v>12.5</v>
      </c>
      <c r="V1112" s="19">
        <v>0.24</v>
      </c>
      <c r="W1112" s="19">
        <v>68</v>
      </c>
      <c r="X1112" s="93"/>
      <c r="Y1112">
        <f t="shared" si="52"/>
        <v>100</v>
      </c>
      <c r="Z1112" t="b">
        <f>IF(N1112/G1112&gt;=Auswahlhilfe!$C$8,TRUE,FALSE)</f>
        <v>1</v>
      </c>
      <c r="AA1112" t="b">
        <f>IF(K1112&gt;Auswahlhilfe!$C$7,TRUE,FALSE)</f>
        <v>1</v>
      </c>
      <c r="AB1112" t="b">
        <f>IF(Auswahlhilfe!$C$17=F1112,TRUE,FALSE)</f>
        <v>1</v>
      </c>
      <c r="AC1112" t="b">
        <f>IFERROR(IF(FIND("P2",PGOptionList!D1112)&gt;0,TRUE),FALSE)</f>
        <v>0</v>
      </c>
      <c r="AD1112" t="b">
        <f>IFERROR(IF(FIND("P1",PGOptionList!D1112)&gt;0,TRUE),FALSE)</f>
        <v>0</v>
      </c>
      <c r="AE1112" t="b">
        <f>IFERROR(IF(FIND("P0",PGOptionList!D1112)&gt;0,TRUE),FALSE)</f>
        <v>1</v>
      </c>
      <c r="AF1112" t="b">
        <f>IF(AND(Z1112,AA1112,AB1112,AC1112,IF(C1112=Auswahlhilfe!$L$7,TRUE,FALSE)),D1112,FALSE)</f>
        <v>0</v>
      </c>
      <c r="AG1112" t="b">
        <f>IF(AND(Z1112,AA1112,AB1112,AD1112,IF(C1112=Auswahlhilfe!$L$17,TRUE,FALSE)),D1112,FALSE)</f>
        <v>0</v>
      </c>
      <c r="AH1112" t="b">
        <f>IF(AND(Z1112,AA1112,AB1112,AE1112,IF(C1112=Auswahlhilfe!$L$17,TRUE,FALSE)),D1112,FALSE)</f>
        <v>0</v>
      </c>
      <c r="AI1112" t="s">
        <v>4817</v>
      </c>
      <c r="AJ1112" s="90" t="str">
        <f t="shared" si="53"/>
        <v>mailto:info@oxni.ch?subject=Anfrage TBR-115-040-S2-P0</v>
      </c>
    </row>
    <row r="1113" spans="2:36" x14ac:dyDescent="0.2">
      <c r="B1113" s="78" t="str">
        <f t="shared" si="51"/>
        <v/>
      </c>
      <c r="C1113" s="19" t="s">
        <v>103</v>
      </c>
      <c r="D1113" s="19" t="s">
        <v>1414</v>
      </c>
      <c r="E1113" s="19">
        <v>90</v>
      </c>
      <c r="F1113" s="19" t="s">
        <v>55</v>
      </c>
      <c r="G1113" s="19">
        <v>40</v>
      </c>
      <c r="H1113" s="19">
        <v>7</v>
      </c>
      <c r="I1113" s="19">
        <v>25</v>
      </c>
      <c r="J1113" s="19">
        <v>92</v>
      </c>
      <c r="K1113" s="19">
        <v>260</v>
      </c>
      <c r="L1113" s="19">
        <v>780</v>
      </c>
      <c r="M1113" s="19" t="s">
        <v>80</v>
      </c>
      <c r="N1113" s="19">
        <v>4000</v>
      </c>
      <c r="O1113" s="19">
        <v>8000</v>
      </c>
      <c r="P1113" s="19">
        <v>6700</v>
      </c>
      <c r="Q1113" s="19" t="s">
        <v>57</v>
      </c>
      <c r="R1113" s="19">
        <v>3350</v>
      </c>
      <c r="S1113" s="19">
        <v>20000</v>
      </c>
      <c r="T1113" s="19">
        <v>2.25</v>
      </c>
      <c r="U1113" s="19">
        <v>12.5</v>
      </c>
      <c r="V1113" s="19">
        <v>0.24</v>
      </c>
      <c r="W1113" s="19">
        <v>68</v>
      </c>
      <c r="X1113" s="93">
        <v>1861</v>
      </c>
      <c r="Y1113">
        <f t="shared" si="52"/>
        <v>100</v>
      </c>
      <c r="Z1113" t="b">
        <f>IF(N1113/G1113&gt;=Auswahlhilfe!$C$8,TRUE,FALSE)</f>
        <v>1</v>
      </c>
      <c r="AA1113" t="b">
        <f>IF(K1113&gt;Auswahlhilfe!$C$7,TRUE,FALSE)</f>
        <v>1</v>
      </c>
      <c r="AB1113" t="b">
        <f>IF(Auswahlhilfe!$C$17=F1113,TRUE,FALSE)</f>
        <v>0</v>
      </c>
      <c r="AC1113" t="b">
        <f>IFERROR(IF(FIND("P2",PGOptionList!D1113)&gt;0,TRUE),FALSE)</f>
        <v>0</v>
      </c>
      <c r="AD1113" t="b">
        <f>IFERROR(IF(FIND("P1",PGOptionList!D1113)&gt;0,TRUE),FALSE)</f>
        <v>1</v>
      </c>
      <c r="AE1113" t="b">
        <f>IFERROR(IF(FIND("P0",PGOptionList!D1113)&gt;0,TRUE),FALSE)</f>
        <v>0</v>
      </c>
      <c r="AF1113" t="b">
        <f>IF(AND(Z1113,AA1113,AB1113,AC1113,IF(C1113=Auswahlhilfe!$L$7,TRUE,FALSE)),D1113,FALSE)</f>
        <v>0</v>
      </c>
      <c r="AG1113" t="b">
        <f>IF(AND(Z1113,AA1113,AB1113,AD1113,IF(C1113=Auswahlhilfe!$L$17,TRUE,FALSE)),D1113,FALSE)</f>
        <v>0</v>
      </c>
      <c r="AH1113" t="b">
        <f>IF(AND(Z1113,AA1113,AB1113,AE1113,IF(C1113=Auswahlhilfe!$L$17,TRUE,FALSE)),D1113,FALSE)</f>
        <v>0</v>
      </c>
      <c r="AI1113" t="s">
        <v>4817</v>
      </c>
      <c r="AJ1113" s="90" t="str">
        <f t="shared" si="53"/>
        <v>mailto:info@oxni.ch?subject=Anfrage TBR-115-040-S1-P1</v>
      </c>
    </row>
    <row r="1114" spans="2:36" x14ac:dyDescent="0.2">
      <c r="B1114" s="78" t="str">
        <f t="shared" si="51"/>
        <v/>
      </c>
      <c r="C1114" s="19" t="s">
        <v>103</v>
      </c>
      <c r="D1114" s="19" t="s">
        <v>1415</v>
      </c>
      <c r="E1114" s="19">
        <v>90</v>
      </c>
      <c r="F1114" s="19" t="s">
        <v>58</v>
      </c>
      <c r="G1114" s="19">
        <v>40</v>
      </c>
      <c r="H1114" s="19">
        <v>7</v>
      </c>
      <c r="I1114" s="19">
        <v>25</v>
      </c>
      <c r="J1114" s="19">
        <v>92</v>
      </c>
      <c r="K1114" s="19">
        <v>260</v>
      </c>
      <c r="L1114" s="19">
        <v>780</v>
      </c>
      <c r="M1114" s="19" t="s">
        <v>80</v>
      </c>
      <c r="N1114" s="19">
        <v>4000</v>
      </c>
      <c r="O1114" s="19">
        <v>8000</v>
      </c>
      <c r="P1114" s="19">
        <v>6700</v>
      </c>
      <c r="Q1114" s="19" t="s">
        <v>57</v>
      </c>
      <c r="R1114" s="19">
        <v>3350</v>
      </c>
      <c r="S1114" s="19">
        <v>20000</v>
      </c>
      <c r="T1114" s="19">
        <v>2.25</v>
      </c>
      <c r="U1114" s="19">
        <v>12.5</v>
      </c>
      <c r="V1114" s="19">
        <v>0.24</v>
      </c>
      <c r="W1114" s="19">
        <v>68</v>
      </c>
      <c r="X1114" s="93">
        <v>1861</v>
      </c>
      <c r="Y1114">
        <f t="shared" si="52"/>
        <v>100</v>
      </c>
      <c r="Z1114" t="b">
        <f>IF(N1114/G1114&gt;=Auswahlhilfe!$C$8,TRUE,FALSE)</f>
        <v>1</v>
      </c>
      <c r="AA1114" t="b">
        <f>IF(K1114&gt;Auswahlhilfe!$C$7,TRUE,FALSE)</f>
        <v>1</v>
      </c>
      <c r="AB1114" t="b">
        <f>IF(Auswahlhilfe!$C$17=F1114,TRUE,FALSE)</f>
        <v>1</v>
      </c>
      <c r="AC1114" t="b">
        <f>IFERROR(IF(FIND("P2",PGOptionList!D1114)&gt;0,TRUE),FALSE)</f>
        <v>0</v>
      </c>
      <c r="AD1114" t="b">
        <f>IFERROR(IF(FIND("P1",PGOptionList!D1114)&gt;0,TRUE),FALSE)</f>
        <v>1</v>
      </c>
      <c r="AE1114" t="b">
        <f>IFERROR(IF(FIND("P0",PGOptionList!D1114)&gt;0,TRUE),FALSE)</f>
        <v>0</v>
      </c>
      <c r="AF1114" t="b">
        <f>IF(AND(Z1114,AA1114,AB1114,AC1114,IF(C1114=Auswahlhilfe!$L$7,TRUE,FALSE)),D1114,FALSE)</f>
        <v>0</v>
      </c>
      <c r="AG1114" t="b">
        <f>IF(AND(Z1114,AA1114,AB1114,AD1114,IF(C1114=Auswahlhilfe!$L$17,TRUE,FALSE)),D1114,FALSE)</f>
        <v>0</v>
      </c>
      <c r="AH1114" t="b">
        <f>IF(AND(Z1114,AA1114,AB1114,AE1114,IF(C1114=Auswahlhilfe!$L$17,TRUE,FALSE)),D1114,FALSE)</f>
        <v>0</v>
      </c>
      <c r="AI1114" t="s">
        <v>4818</v>
      </c>
      <c r="AJ1114" s="90" t="str">
        <f t="shared" si="53"/>
        <v>https://shop.oxni.ch/de/shop/motoren/planetengetriebe/tbr-115-040-s2-p1</v>
      </c>
    </row>
    <row r="1115" spans="2:36" x14ac:dyDescent="0.2">
      <c r="B1115" s="78" t="str">
        <f t="shared" si="51"/>
        <v/>
      </c>
      <c r="C1115" s="19" t="s">
        <v>103</v>
      </c>
      <c r="D1115" s="19" t="s">
        <v>1416</v>
      </c>
      <c r="E1115" s="19">
        <v>90</v>
      </c>
      <c r="F1115" s="19" t="s">
        <v>55</v>
      </c>
      <c r="G1115" s="19">
        <v>40</v>
      </c>
      <c r="H1115" s="19">
        <v>9</v>
      </c>
      <c r="I1115" s="19">
        <v>25</v>
      </c>
      <c r="J1115" s="19">
        <v>92</v>
      </c>
      <c r="K1115" s="19">
        <v>260</v>
      </c>
      <c r="L1115" s="19">
        <v>780</v>
      </c>
      <c r="M1115" s="19" t="s">
        <v>80</v>
      </c>
      <c r="N1115" s="19">
        <v>4000</v>
      </c>
      <c r="O1115" s="19">
        <v>8000</v>
      </c>
      <c r="P1115" s="19">
        <v>6700</v>
      </c>
      <c r="Q1115" s="19" t="s">
        <v>57</v>
      </c>
      <c r="R1115" s="19">
        <v>3350</v>
      </c>
      <c r="S1115" s="19">
        <v>20000</v>
      </c>
      <c r="T1115" s="19">
        <v>2.25</v>
      </c>
      <c r="U1115" s="19">
        <v>12.5</v>
      </c>
      <c r="V1115" s="19">
        <v>0.24</v>
      </c>
      <c r="W1115" s="19">
        <v>68</v>
      </c>
      <c r="X1115" s="93">
        <v>1692</v>
      </c>
      <c r="Y1115">
        <f t="shared" si="52"/>
        <v>100</v>
      </c>
      <c r="Z1115" t="b">
        <f>IF(N1115/G1115&gt;=Auswahlhilfe!$C$8,TRUE,FALSE)</f>
        <v>1</v>
      </c>
      <c r="AA1115" t="b">
        <f>IF(K1115&gt;Auswahlhilfe!$C$7,TRUE,FALSE)</f>
        <v>1</v>
      </c>
      <c r="AB1115" t="b">
        <f>IF(Auswahlhilfe!$C$17=F1115,TRUE,FALSE)</f>
        <v>0</v>
      </c>
      <c r="AC1115" t="b">
        <f>IFERROR(IF(FIND("P2",PGOptionList!D1115)&gt;0,TRUE),FALSE)</f>
        <v>1</v>
      </c>
      <c r="AD1115" t="b">
        <f>IFERROR(IF(FIND("P1",PGOptionList!D1115)&gt;0,TRUE),FALSE)</f>
        <v>0</v>
      </c>
      <c r="AE1115" t="b">
        <f>IFERROR(IF(FIND("P0",PGOptionList!D1115)&gt;0,TRUE),FALSE)</f>
        <v>0</v>
      </c>
      <c r="AF1115" t="b">
        <f>IF(AND(Z1115,AA1115,AB1115,AC1115,IF(C1115=Auswahlhilfe!$L$7,TRUE,FALSE)),D1115,FALSE)</f>
        <v>0</v>
      </c>
      <c r="AG1115" t="b">
        <f>IF(AND(Z1115,AA1115,AB1115,AD1115,IF(C1115=Auswahlhilfe!$L$17,TRUE,FALSE)),D1115,FALSE)</f>
        <v>0</v>
      </c>
      <c r="AH1115" t="b">
        <f>IF(AND(Z1115,AA1115,AB1115,AE1115,IF(C1115=Auswahlhilfe!$L$17,TRUE,FALSE)),D1115,FALSE)</f>
        <v>0</v>
      </c>
      <c r="AI1115" t="s">
        <v>4817</v>
      </c>
      <c r="AJ1115" s="90" t="str">
        <f t="shared" si="53"/>
        <v>mailto:info@oxni.ch?subject=Anfrage TBR-115-040-S1-P2</v>
      </c>
    </row>
    <row r="1116" spans="2:36" x14ac:dyDescent="0.2">
      <c r="B1116" s="78" t="str">
        <f t="shared" si="51"/>
        <v/>
      </c>
      <c r="C1116" s="19" t="s">
        <v>103</v>
      </c>
      <c r="D1116" s="19" t="s">
        <v>1417</v>
      </c>
      <c r="E1116" s="19">
        <v>90</v>
      </c>
      <c r="F1116" s="19" t="s">
        <v>58</v>
      </c>
      <c r="G1116" s="19">
        <v>40</v>
      </c>
      <c r="H1116" s="19">
        <v>9</v>
      </c>
      <c r="I1116" s="19">
        <v>25</v>
      </c>
      <c r="J1116" s="19">
        <v>92</v>
      </c>
      <c r="K1116" s="19">
        <v>260</v>
      </c>
      <c r="L1116" s="19">
        <v>780</v>
      </c>
      <c r="M1116" s="19" t="s">
        <v>80</v>
      </c>
      <c r="N1116" s="19">
        <v>4000</v>
      </c>
      <c r="O1116" s="19">
        <v>8000</v>
      </c>
      <c r="P1116" s="19">
        <v>6700</v>
      </c>
      <c r="Q1116" s="19" t="s">
        <v>57</v>
      </c>
      <c r="R1116" s="19">
        <v>3350</v>
      </c>
      <c r="S1116" s="19">
        <v>20000</v>
      </c>
      <c r="T1116" s="19">
        <v>2.25</v>
      </c>
      <c r="U1116" s="19">
        <v>12.5</v>
      </c>
      <c r="V1116" s="19">
        <v>0.24</v>
      </c>
      <c r="W1116" s="19">
        <v>68</v>
      </c>
      <c r="X1116" s="93">
        <v>1692</v>
      </c>
      <c r="Y1116">
        <f t="shared" si="52"/>
        <v>100</v>
      </c>
      <c r="Z1116" t="b">
        <f>IF(N1116/G1116&gt;=Auswahlhilfe!$C$8,TRUE,FALSE)</f>
        <v>1</v>
      </c>
      <c r="AA1116" t="b">
        <f>IF(K1116&gt;Auswahlhilfe!$C$7,TRUE,FALSE)</f>
        <v>1</v>
      </c>
      <c r="AB1116" t="b">
        <f>IF(Auswahlhilfe!$C$17=F1116,TRUE,FALSE)</f>
        <v>1</v>
      </c>
      <c r="AC1116" t="b">
        <f>IFERROR(IF(FIND("P2",PGOptionList!D1116)&gt;0,TRUE),FALSE)</f>
        <v>1</v>
      </c>
      <c r="AD1116" t="b">
        <f>IFERROR(IF(FIND("P1",PGOptionList!D1116)&gt;0,TRUE),FALSE)</f>
        <v>0</v>
      </c>
      <c r="AE1116" t="b">
        <f>IFERROR(IF(FIND("P0",PGOptionList!D1116)&gt;0,TRUE),FALSE)</f>
        <v>0</v>
      </c>
      <c r="AF1116" t="b">
        <f>IF(AND(Z1116,AA1116,AB1116,AC1116,IF(C1116=Auswahlhilfe!$L$7,TRUE,FALSE)),D1116,FALSE)</f>
        <v>0</v>
      </c>
      <c r="AG1116" t="b">
        <f>IF(AND(Z1116,AA1116,AB1116,AD1116,IF(C1116=Auswahlhilfe!$L$17,TRUE,FALSE)),D1116,FALSE)</f>
        <v>0</v>
      </c>
      <c r="AH1116" t="b">
        <f>IF(AND(Z1116,AA1116,AB1116,AE1116,IF(C1116=Auswahlhilfe!$L$17,TRUE,FALSE)),D1116,FALSE)</f>
        <v>0</v>
      </c>
      <c r="AI1116" t="s">
        <v>4818</v>
      </c>
      <c r="AJ1116" s="90" t="str">
        <f t="shared" si="53"/>
        <v>https://shop.oxni.ch/de/shop/motoren/planetengetriebe/tbr-115-040-s2-p2</v>
      </c>
    </row>
    <row r="1117" spans="2:36" x14ac:dyDescent="0.2">
      <c r="B1117" s="78" t="str">
        <f t="shared" si="51"/>
        <v/>
      </c>
      <c r="C1117" s="19" t="s">
        <v>103</v>
      </c>
      <c r="D1117" s="19" t="s">
        <v>1418</v>
      </c>
      <c r="E1117" s="19">
        <v>90</v>
      </c>
      <c r="F1117" s="19" t="s">
        <v>55</v>
      </c>
      <c r="G1117" s="19">
        <v>35</v>
      </c>
      <c r="H1117" s="19">
        <v>4</v>
      </c>
      <c r="I1117" s="19">
        <v>25</v>
      </c>
      <c r="J1117" s="19">
        <v>92</v>
      </c>
      <c r="K1117" s="19">
        <v>300</v>
      </c>
      <c r="L1117" s="19">
        <v>900</v>
      </c>
      <c r="M1117" s="19" t="s">
        <v>79</v>
      </c>
      <c r="N1117" s="19">
        <v>4000</v>
      </c>
      <c r="O1117" s="19">
        <v>8000</v>
      </c>
      <c r="P1117" s="19">
        <v>6700</v>
      </c>
      <c r="Q1117" s="19" t="s">
        <v>57</v>
      </c>
      <c r="R1117" s="19">
        <v>3350</v>
      </c>
      <c r="S1117" s="19">
        <v>20000</v>
      </c>
      <c r="T1117" s="19">
        <v>2.25</v>
      </c>
      <c r="U1117" s="19">
        <v>12.5</v>
      </c>
      <c r="V1117" s="19">
        <v>0.24</v>
      </c>
      <c r="W1117" s="19">
        <v>68</v>
      </c>
      <c r="X1117" s="93"/>
      <c r="Y1117">
        <f t="shared" si="52"/>
        <v>114.28571428571429</v>
      </c>
      <c r="Z1117" t="b">
        <f>IF(N1117/G1117&gt;=Auswahlhilfe!$C$8,TRUE,FALSE)</f>
        <v>1</v>
      </c>
      <c r="AA1117" t="b">
        <f>IF(K1117&gt;Auswahlhilfe!$C$7,TRUE,FALSE)</f>
        <v>1</v>
      </c>
      <c r="AB1117" t="b">
        <f>IF(Auswahlhilfe!$C$17=F1117,TRUE,FALSE)</f>
        <v>0</v>
      </c>
      <c r="AC1117" t="b">
        <f>IFERROR(IF(FIND("P2",PGOptionList!D1117)&gt;0,TRUE),FALSE)</f>
        <v>0</v>
      </c>
      <c r="AD1117" t="b">
        <f>IFERROR(IF(FIND("P1",PGOptionList!D1117)&gt;0,TRUE),FALSE)</f>
        <v>0</v>
      </c>
      <c r="AE1117" t="b">
        <f>IFERROR(IF(FIND("P0",PGOptionList!D1117)&gt;0,TRUE),FALSE)</f>
        <v>1</v>
      </c>
      <c r="AF1117" t="b">
        <f>IF(AND(Z1117,AA1117,AB1117,AC1117,IF(C1117=Auswahlhilfe!$L$7,TRUE,FALSE)),D1117,FALSE)</f>
        <v>0</v>
      </c>
      <c r="AG1117" t="b">
        <f>IF(AND(Z1117,AA1117,AB1117,AD1117,IF(C1117=Auswahlhilfe!$L$17,TRUE,FALSE)),D1117,FALSE)</f>
        <v>0</v>
      </c>
      <c r="AH1117" t="b">
        <f>IF(AND(Z1117,AA1117,AB1117,AE1117,IF(C1117=Auswahlhilfe!$L$17,TRUE,FALSE)),D1117,FALSE)</f>
        <v>0</v>
      </c>
      <c r="AI1117" t="s">
        <v>4817</v>
      </c>
      <c r="AJ1117" s="90" t="str">
        <f t="shared" si="53"/>
        <v>mailto:info@oxni.ch?subject=Anfrage TBR-115-035-S1-P0</v>
      </c>
    </row>
    <row r="1118" spans="2:36" x14ac:dyDescent="0.2">
      <c r="B1118" s="78" t="str">
        <f t="shared" si="51"/>
        <v/>
      </c>
      <c r="C1118" s="19" t="s">
        <v>103</v>
      </c>
      <c r="D1118" s="19" t="s">
        <v>1419</v>
      </c>
      <c r="E1118" s="19">
        <v>90</v>
      </c>
      <c r="F1118" s="19" t="s">
        <v>58</v>
      </c>
      <c r="G1118" s="19">
        <v>35</v>
      </c>
      <c r="H1118" s="19">
        <v>4</v>
      </c>
      <c r="I1118" s="19">
        <v>25</v>
      </c>
      <c r="J1118" s="19">
        <v>92</v>
      </c>
      <c r="K1118" s="19">
        <v>300</v>
      </c>
      <c r="L1118" s="19">
        <v>900</v>
      </c>
      <c r="M1118" s="19" t="s">
        <v>79</v>
      </c>
      <c r="N1118" s="19">
        <v>4000</v>
      </c>
      <c r="O1118" s="19">
        <v>8000</v>
      </c>
      <c r="P1118" s="19">
        <v>6700</v>
      </c>
      <c r="Q1118" s="19" t="s">
        <v>57</v>
      </c>
      <c r="R1118" s="19">
        <v>3350</v>
      </c>
      <c r="S1118" s="19">
        <v>20000</v>
      </c>
      <c r="T1118" s="19">
        <v>2.25</v>
      </c>
      <c r="U1118" s="19">
        <v>12.5</v>
      </c>
      <c r="V1118" s="19">
        <v>0.24</v>
      </c>
      <c r="W1118" s="19">
        <v>68</v>
      </c>
      <c r="X1118" s="93"/>
      <c r="Y1118">
        <f t="shared" si="52"/>
        <v>114.28571428571429</v>
      </c>
      <c r="Z1118" t="b">
        <f>IF(N1118/G1118&gt;=Auswahlhilfe!$C$8,TRUE,FALSE)</f>
        <v>1</v>
      </c>
      <c r="AA1118" t="b">
        <f>IF(K1118&gt;Auswahlhilfe!$C$7,TRUE,FALSE)</f>
        <v>1</v>
      </c>
      <c r="AB1118" t="b">
        <f>IF(Auswahlhilfe!$C$17=F1118,TRUE,FALSE)</f>
        <v>1</v>
      </c>
      <c r="AC1118" t="b">
        <f>IFERROR(IF(FIND("P2",PGOptionList!D1118)&gt;0,TRUE),FALSE)</f>
        <v>0</v>
      </c>
      <c r="AD1118" t="b">
        <f>IFERROR(IF(FIND("P1",PGOptionList!D1118)&gt;0,TRUE),FALSE)</f>
        <v>0</v>
      </c>
      <c r="AE1118" t="b">
        <f>IFERROR(IF(FIND("P0",PGOptionList!D1118)&gt;0,TRUE),FALSE)</f>
        <v>1</v>
      </c>
      <c r="AF1118" t="b">
        <f>IF(AND(Z1118,AA1118,AB1118,AC1118,IF(C1118=Auswahlhilfe!$L$7,TRUE,FALSE)),D1118,FALSE)</f>
        <v>0</v>
      </c>
      <c r="AG1118" t="b">
        <f>IF(AND(Z1118,AA1118,AB1118,AD1118,IF(C1118=Auswahlhilfe!$L$17,TRUE,FALSE)),D1118,FALSE)</f>
        <v>0</v>
      </c>
      <c r="AH1118" t="b">
        <f>IF(AND(Z1118,AA1118,AB1118,AE1118,IF(C1118=Auswahlhilfe!$L$17,TRUE,FALSE)),D1118,FALSE)</f>
        <v>0</v>
      </c>
      <c r="AI1118" t="s">
        <v>4817</v>
      </c>
      <c r="AJ1118" s="90" t="str">
        <f t="shared" si="53"/>
        <v>mailto:info@oxni.ch?subject=Anfrage TBR-115-035-S2-P0</v>
      </c>
    </row>
    <row r="1119" spans="2:36" x14ac:dyDescent="0.2">
      <c r="B1119" s="78" t="str">
        <f t="shared" si="51"/>
        <v/>
      </c>
      <c r="C1119" s="19" t="s">
        <v>103</v>
      </c>
      <c r="D1119" s="19" t="s">
        <v>1420</v>
      </c>
      <c r="E1119" s="19">
        <v>90</v>
      </c>
      <c r="F1119" s="19" t="s">
        <v>55</v>
      </c>
      <c r="G1119" s="19">
        <v>35</v>
      </c>
      <c r="H1119" s="19">
        <v>7</v>
      </c>
      <c r="I1119" s="19">
        <v>25</v>
      </c>
      <c r="J1119" s="19">
        <v>92</v>
      </c>
      <c r="K1119" s="19">
        <v>300</v>
      </c>
      <c r="L1119" s="19">
        <v>900</v>
      </c>
      <c r="M1119" s="19" t="s">
        <v>79</v>
      </c>
      <c r="N1119" s="19">
        <v>4000</v>
      </c>
      <c r="O1119" s="19">
        <v>8000</v>
      </c>
      <c r="P1119" s="19">
        <v>6700</v>
      </c>
      <c r="Q1119" s="19" t="s">
        <v>57</v>
      </c>
      <c r="R1119" s="19">
        <v>3350</v>
      </c>
      <c r="S1119" s="19">
        <v>20000</v>
      </c>
      <c r="T1119" s="19">
        <v>2.25</v>
      </c>
      <c r="U1119" s="19">
        <v>12.5</v>
      </c>
      <c r="V1119" s="19">
        <v>0.24</v>
      </c>
      <c r="W1119" s="19">
        <v>68</v>
      </c>
      <c r="X1119" s="93">
        <v>1861</v>
      </c>
      <c r="Y1119">
        <f t="shared" si="52"/>
        <v>114.28571428571429</v>
      </c>
      <c r="Z1119" t="b">
        <f>IF(N1119/G1119&gt;=Auswahlhilfe!$C$8,TRUE,FALSE)</f>
        <v>1</v>
      </c>
      <c r="AA1119" t="b">
        <f>IF(K1119&gt;Auswahlhilfe!$C$7,TRUE,FALSE)</f>
        <v>1</v>
      </c>
      <c r="AB1119" t="b">
        <f>IF(Auswahlhilfe!$C$17=F1119,TRUE,FALSE)</f>
        <v>0</v>
      </c>
      <c r="AC1119" t="b">
        <f>IFERROR(IF(FIND("P2",PGOptionList!D1119)&gt;0,TRUE),FALSE)</f>
        <v>0</v>
      </c>
      <c r="AD1119" t="b">
        <f>IFERROR(IF(FIND("P1",PGOptionList!D1119)&gt;0,TRUE),FALSE)</f>
        <v>1</v>
      </c>
      <c r="AE1119" t="b">
        <f>IFERROR(IF(FIND("P0",PGOptionList!D1119)&gt;0,TRUE),FALSE)</f>
        <v>0</v>
      </c>
      <c r="AF1119" t="b">
        <f>IF(AND(Z1119,AA1119,AB1119,AC1119,IF(C1119=Auswahlhilfe!$L$7,TRUE,FALSE)),D1119,FALSE)</f>
        <v>0</v>
      </c>
      <c r="AG1119" t="b">
        <f>IF(AND(Z1119,AA1119,AB1119,AD1119,IF(C1119=Auswahlhilfe!$L$17,TRUE,FALSE)),D1119,FALSE)</f>
        <v>0</v>
      </c>
      <c r="AH1119" t="b">
        <f>IF(AND(Z1119,AA1119,AB1119,AE1119,IF(C1119=Auswahlhilfe!$L$17,TRUE,FALSE)),D1119,FALSE)</f>
        <v>0</v>
      </c>
      <c r="AI1119" t="s">
        <v>4817</v>
      </c>
      <c r="AJ1119" s="90" t="str">
        <f t="shared" si="53"/>
        <v>mailto:info@oxni.ch?subject=Anfrage TBR-115-035-S1-P1</v>
      </c>
    </row>
    <row r="1120" spans="2:36" x14ac:dyDescent="0.2">
      <c r="B1120" s="78" t="str">
        <f t="shared" si="51"/>
        <v/>
      </c>
      <c r="C1120" s="19" t="s">
        <v>103</v>
      </c>
      <c r="D1120" s="19" t="s">
        <v>1421</v>
      </c>
      <c r="E1120" s="19">
        <v>90</v>
      </c>
      <c r="F1120" s="19" t="s">
        <v>58</v>
      </c>
      <c r="G1120" s="19">
        <v>35</v>
      </c>
      <c r="H1120" s="19">
        <v>7</v>
      </c>
      <c r="I1120" s="19">
        <v>25</v>
      </c>
      <c r="J1120" s="19">
        <v>92</v>
      </c>
      <c r="K1120" s="19">
        <v>300</v>
      </c>
      <c r="L1120" s="19">
        <v>900</v>
      </c>
      <c r="M1120" s="19" t="s">
        <v>79</v>
      </c>
      <c r="N1120" s="19">
        <v>4000</v>
      </c>
      <c r="O1120" s="19">
        <v>8000</v>
      </c>
      <c r="P1120" s="19">
        <v>6700</v>
      </c>
      <c r="Q1120" s="19" t="s">
        <v>57</v>
      </c>
      <c r="R1120" s="19">
        <v>3350</v>
      </c>
      <c r="S1120" s="19">
        <v>20000</v>
      </c>
      <c r="T1120" s="19">
        <v>2.25</v>
      </c>
      <c r="U1120" s="19">
        <v>12.5</v>
      </c>
      <c r="V1120" s="19">
        <v>0.24</v>
      </c>
      <c r="W1120" s="19">
        <v>68</v>
      </c>
      <c r="X1120" s="93">
        <v>1861</v>
      </c>
      <c r="Y1120">
        <f t="shared" si="52"/>
        <v>114.28571428571429</v>
      </c>
      <c r="Z1120" t="b">
        <f>IF(N1120/G1120&gt;=Auswahlhilfe!$C$8,TRUE,FALSE)</f>
        <v>1</v>
      </c>
      <c r="AA1120" t="b">
        <f>IF(K1120&gt;Auswahlhilfe!$C$7,TRUE,FALSE)</f>
        <v>1</v>
      </c>
      <c r="AB1120" t="b">
        <f>IF(Auswahlhilfe!$C$17=F1120,TRUE,FALSE)</f>
        <v>1</v>
      </c>
      <c r="AC1120" t="b">
        <f>IFERROR(IF(FIND("P2",PGOptionList!D1120)&gt;0,TRUE),FALSE)</f>
        <v>0</v>
      </c>
      <c r="AD1120" t="b">
        <f>IFERROR(IF(FIND("P1",PGOptionList!D1120)&gt;0,TRUE),FALSE)</f>
        <v>1</v>
      </c>
      <c r="AE1120" t="b">
        <f>IFERROR(IF(FIND("P0",PGOptionList!D1120)&gt;0,TRUE),FALSE)</f>
        <v>0</v>
      </c>
      <c r="AF1120" t="b">
        <f>IF(AND(Z1120,AA1120,AB1120,AC1120,IF(C1120=Auswahlhilfe!$L$7,TRUE,FALSE)),D1120,FALSE)</f>
        <v>0</v>
      </c>
      <c r="AG1120" t="b">
        <f>IF(AND(Z1120,AA1120,AB1120,AD1120,IF(C1120=Auswahlhilfe!$L$17,TRUE,FALSE)),D1120,FALSE)</f>
        <v>0</v>
      </c>
      <c r="AH1120" t="b">
        <f>IF(AND(Z1120,AA1120,AB1120,AE1120,IF(C1120=Auswahlhilfe!$L$17,TRUE,FALSE)),D1120,FALSE)</f>
        <v>0</v>
      </c>
      <c r="AI1120" t="s">
        <v>4818</v>
      </c>
      <c r="AJ1120" s="90" t="str">
        <f t="shared" si="53"/>
        <v>https://shop.oxni.ch/de/shop/motoren/planetengetriebe/tbr-115-035-s2-p1</v>
      </c>
    </row>
    <row r="1121" spans="2:36" x14ac:dyDescent="0.2">
      <c r="B1121" s="78" t="str">
        <f t="shared" si="51"/>
        <v/>
      </c>
      <c r="C1121" s="19" t="s">
        <v>103</v>
      </c>
      <c r="D1121" s="19" t="s">
        <v>1422</v>
      </c>
      <c r="E1121" s="19">
        <v>90</v>
      </c>
      <c r="F1121" s="19" t="s">
        <v>55</v>
      </c>
      <c r="G1121" s="19">
        <v>35</v>
      </c>
      <c r="H1121" s="19">
        <v>9</v>
      </c>
      <c r="I1121" s="19">
        <v>25</v>
      </c>
      <c r="J1121" s="19">
        <v>92</v>
      </c>
      <c r="K1121" s="19">
        <v>300</v>
      </c>
      <c r="L1121" s="19">
        <v>900</v>
      </c>
      <c r="M1121" s="19" t="s">
        <v>79</v>
      </c>
      <c r="N1121" s="19">
        <v>4000</v>
      </c>
      <c r="O1121" s="19">
        <v>8000</v>
      </c>
      <c r="P1121" s="19">
        <v>6700</v>
      </c>
      <c r="Q1121" s="19" t="s">
        <v>57</v>
      </c>
      <c r="R1121" s="19">
        <v>3350</v>
      </c>
      <c r="S1121" s="19">
        <v>20000</v>
      </c>
      <c r="T1121" s="19">
        <v>2.25</v>
      </c>
      <c r="U1121" s="19">
        <v>12.5</v>
      </c>
      <c r="V1121" s="19">
        <v>0.24</v>
      </c>
      <c r="W1121" s="19">
        <v>68</v>
      </c>
      <c r="X1121" s="93">
        <v>1692</v>
      </c>
      <c r="Y1121">
        <f t="shared" si="52"/>
        <v>114.28571428571429</v>
      </c>
      <c r="Z1121" t="b">
        <f>IF(N1121/G1121&gt;=Auswahlhilfe!$C$8,TRUE,FALSE)</f>
        <v>1</v>
      </c>
      <c r="AA1121" t="b">
        <f>IF(K1121&gt;Auswahlhilfe!$C$7,TRUE,FALSE)</f>
        <v>1</v>
      </c>
      <c r="AB1121" t="b">
        <f>IF(Auswahlhilfe!$C$17=F1121,TRUE,FALSE)</f>
        <v>0</v>
      </c>
      <c r="AC1121" t="b">
        <f>IFERROR(IF(FIND("P2",PGOptionList!D1121)&gt;0,TRUE),FALSE)</f>
        <v>1</v>
      </c>
      <c r="AD1121" t="b">
        <f>IFERROR(IF(FIND("P1",PGOptionList!D1121)&gt;0,TRUE),FALSE)</f>
        <v>0</v>
      </c>
      <c r="AE1121" t="b">
        <f>IFERROR(IF(FIND("P0",PGOptionList!D1121)&gt;0,TRUE),FALSE)</f>
        <v>0</v>
      </c>
      <c r="AF1121" t="b">
        <f>IF(AND(Z1121,AA1121,AB1121,AC1121,IF(C1121=Auswahlhilfe!$L$7,TRUE,FALSE)),D1121,FALSE)</f>
        <v>0</v>
      </c>
      <c r="AG1121" t="b">
        <f>IF(AND(Z1121,AA1121,AB1121,AD1121,IF(C1121=Auswahlhilfe!$L$17,TRUE,FALSE)),D1121,FALSE)</f>
        <v>0</v>
      </c>
      <c r="AH1121" t="b">
        <f>IF(AND(Z1121,AA1121,AB1121,AE1121,IF(C1121=Auswahlhilfe!$L$17,TRUE,FALSE)),D1121,FALSE)</f>
        <v>0</v>
      </c>
      <c r="AI1121" t="s">
        <v>4817</v>
      </c>
      <c r="AJ1121" s="90" t="str">
        <f t="shared" si="53"/>
        <v>mailto:info@oxni.ch?subject=Anfrage TBR-115-035-S1-P2</v>
      </c>
    </row>
    <row r="1122" spans="2:36" x14ac:dyDescent="0.2">
      <c r="B1122" s="78" t="str">
        <f t="shared" si="51"/>
        <v/>
      </c>
      <c r="C1122" s="19" t="s">
        <v>103</v>
      </c>
      <c r="D1122" s="19" t="s">
        <v>1423</v>
      </c>
      <c r="E1122" s="19">
        <v>90</v>
      </c>
      <c r="F1122" s="19" t="s">
        <v>58</v>
      </c>
      <c r="G1122" s="19">
        <v>35</v>
      </c>
      <c r="H1122" s="19">
        <v>9</v>
      </c>
      <c r="I1122" s="19">
        <v>25</v>
      </c>
      <c r="J1122" s="19">
        <v>92</v>
      </c>
      <c r="K1122" s="19">
        <v>300</v>
      </c>
      <c r="L1122" s="19">
        <v>900</v>
      </c>
      <c r="M1122" s="19" t="s">
        <v>79</v>
      </c>
      <c r="N1122" s="19">
        <v>4000</v>
      </c>
      <c r="O1122" s="19">
        <v>8000</v>
      </c>
      <c r="P1122" s="19">
        <v>6700</v>
      </c>
      <c r="Q1122" s="19" t="s">
        <v>57</v>
      </c>
      <c r="R1122" s="19">
        <v>3350</v>
      </c>
      <c r="S1122" s="19">
        <v>20000</v>
      </c>
      <c r="T1122" s="19">
        <v>2.25</v>
      </c>
      <c r="U1122" s="19">
        <v>12.5</v>
      </c>
      <c r="V1122" s="19">
        <v>0.24</v>
      </c>
      <c r="W1122" s="19">
        <v>68</v>
      </c>
      <c r="X1122" s="93">
        <v>1692</v>
      </c>
      <c r="Y1122">
        <f t="shared" si="52"/>
        <v>114.28571428571429</v>
      </c>
      <c r="Z1122" t="b">
        <f>IF(N1122/G1122&gt;=Auswahlhilfe!$C$8,TRUE,FALSE)</f>
        <v>1</v>
      </c>
      <c r="AA1122" t="b">
        <f>IF(K1122&gt;Auswahlhilfe!$C$7,TRUE,FALSE)</f>
        <v>1</v>
      </c>
      <c r="AB1122" t="b">
        <f>IF(Auswahlhilfe!$C$17=F1122,TRUE,FALSE)</f>
        <v>1</v>
      </c>
      <c r="AC1122" t="b">
        <f>IFERROR(IF(FIND("P2",PGOptionList!D1122)&gt;0,TRUE),FALSE)</f>
        <v>1</v>
      </c>
      <c r="AD1122" t="b">
        <f>IFERROR(IF(FIND("P1",PGOptionList!D1122)&gt;0,TRUE),FALSE)</f>
        <v>0</v>
      </c>
      <c r="AE1122" t="b">
        <f>IFERROR(IF(FIND("P0",PGOptionList!D1122)&gt;0,TRUE),FALSE)</f>
        <v>0</v>
      </c>
      <c r="AF1122" t="b">
        <f>IF(AND(Z1122,AA1122,AB1122,AC1122,IF(C1122=Auswahlhilfe!$L$7,TRUE,FALSE)),D1122,FALSE)</f>
        <v>0</v>
      </c>
      <c r="AG1122" t="b">
        <f>IF(AND(Z1122,AA1122,AB1122,AD1122,IF(C1122=Auswahlhilfe!$L$17,TRUE,FALSE)),D1122,FALSE)</f>
        <v>0</v>
      </c>
      <c r="AH1122" t="b">
        <f>IF(AND(Z1122,AA1122,AB1122,AE1122,IF(C1122=Auswahlhilfe!$L$17,TRUE,FALSE)),D1122,FALSE)</f>
        <v>0</v>
      </c>
      <c r="AI1122" t="s">
        <v>4818</v>
      </c>
      <c r="AJ1122" s="90" t="str">
        <f t="shared" si="53"/>
        <v>https://shop.oxni.ch/de/shop/motoren/planetengetriebe/tbr-115-035-s2-p2</v>
      </c>
    </row>
    <row r="1123" spans="2:36" x14ac:dyDescent="0.2">
      <c r="B1123" s="78" t="str">
        <f t="shared" si="51"/>
        <v/>
      </c>
      <c r="C1123" s="19" t="s">
        <v>103</v>
      </c>
      <c r="D1123" s="19" t="s">
        <v>1424</v>
      </c>
      <c r="E1123" s="19">
        <v>90</v>
      </c>
      <c r="F1123" s="19" t="s">
        <v>55</v>
      </c>
      <c r="G1123" s="19">
        <v>30</v>
      </c>
      <c r="H1123" s="19">
        <v>4</v>
      </c>
      <c r="I1123" s="19">
        <v>25</v>
      </c>
      <c r="J1123" s="19">
        <v>92</v>
      </c>
      <c r="K1123" s="19">
        <v>310</v>
      </c>
      <c r="L1123" s="19">
        <v>930</v>
      </c>
      <c r="M1123" s="19" t="s">
        <v>78</v>
      </c>
      <c r="N1123" s="19">
        <v>4000</v>
      </c>
      <c r="O1123" s="19">
        <v>8000</v>
      </c>
      <c r="P1123" s="19">
        <v>6700</v>
      </c>
      <c r="Q1123" s="19" t="s">
        <v>57</v>
      </c>
      <c r="R1123" s="19">
        <v>3350</v>
      </c>
      <c r="S1123" s="19">
        <v>20000</v>
      </c>
      <c r="T1123" s="19">
        <v>2.25</v>
      </c>
      <c r="U1123" s="19">
        <v>12.5</v>
      </c>
      <c r="V1123" s="19">
        <v>0.24</v>
      </c>
      <c r="W1123" s="19">
        <v>68</v>
      </c>
      <c r="X1123" s="93"/>
      <c r="Y1123">
        <f t="shared" si="52"/>
        <v>133.33333333333334</v>
      </c>
      <c r="Z1123" t="b">
        <f>IF(N1123/G1123&gt;=Auswahlhilfe!$C$8,TRUE,FALSE)</f>
        <v>1</v>
      </c>
      <c r="AA1123" t="b">
        <f>IF(K1123&gt;Auswahlhilfe!$C$7,TRUE,FALSE)</f>
        <v>1</v>
      </c>
      <c r="AB1123" t="b">
        <f>IF(Auswahlhilfe!$C$17=F1123,TRUE,FALSE)</f>
        <v>0</v>
      </c>
      <c r="AC1123" t="b">
        <f>IFERROR(IF(FIND("P2",PGOptionList!D1123)&gt;0,TRUE),FALSE)</f>
        <v>0</v>
      </c>
      <c r="AD1123" t="b">
        <f>IFERROR(IF(FIND("P1",PGOptionList!D1123)&gt;0,TRUE),FALSE)</f>
        <v>0</v>
      </c>
      <c r="AE1123" t="b">
        <f>IFERROR(IF(FIND("P0",PGOptionList!D1123)&gt;0,TRUE),FALSE)</f>
        <v>1</v>
      </c>
      <c r="AF1123" t="b">
        <f>IF(AND(Z1123,AA1123,AB1123,AC1123,IF(C1123=Auswahlhilfe!$L$7,TRUE,FALSE)),D1123,FALSE)</f>
        <v>0</v>
      </c>
      <c r="AG1123" t="b">
        <f>IF(AND(Z1123,AA1123,AB1123,AD1123,IF(C1123=Auswahlhilfe!$L$17,TRUE,FALSE)),D1123,FALSE)</f>
        <v>0</v>
      </c>
      <c r="AH1123" t="b">
        <f>IF(AND(Z1123,AA1123,AB1123,AE1123,IF(C1123=Auswahlhilfe!$L$17,TRUE,FALSE)),D1123,FALSE)</f>
        <v>0</v>
      </c>
      <c r="AI1123" t="s">
        <v>4817</v>
      </c>
      <c r="AJ1123" s="90" t="str">
        <f t="shared" si="53"/>
        <v>mailto:info@oxni.ch?subject=Anfrage TBR-115-030-S1-P0</v>
      </c>
    </row>
    <row r="1124" spans="2:36" x14ac:dyDescent="0.2">
      <c r="B1124" s="78" t="str">
        <f t="shared" si="51"/>
        <v/>
      </c>
      <c r="C1124" s="19" t="s">
        <v>103</v>
      </c>
      <c r="D1124" s="19" t="s">
        <v>1425</v>
      </c>
      <c r="E1124" s="19">
        <v>90</v>
      </c>
      <c r="F1124" s="19" t="s">
        <v>58</v>
      </c>
      <c r="G1124" s="19">
        <v>30</v>
      </c>
      <c r="H1124" s="19">
        <v>4</v>
      </c>
      <c r="I1124" s="19">
        <v>25</v>
      </c>
      <c r="J1124" s="19">
        <v>92</v>
      </c>
      <c r="K1124" s="19">
        <v>310</v>
      </c>
      <c r="L1124" s="19">
        <v>930</v>
      </c>
      <c r="M1124" s="19" t="s">
        <v>78</v>
      </c>
      <c r="N1124" s="19">
        <v>4000</v>
      </c>
      <c r="O1124" s="19">
        <v>8000</v>
      </c>
      <c r="P1124" s="19">
        <v>6700</v>
      </c>
      <c r="Q1124" s="19" t="s">
        <v>57</v>
      </c>
      <c r="R1124" s="19">
        <v>3350</v>
      </c>
      <c r="S1124" s="19">
        <v>20000</v>
      </c>
      <c r="T1124" s="19">
        <v>2.25</v>
      </c>
      <c r="U1124" s="19">
        <v>12.5</v>
      </c>
      <c r="V1124" s="19">
        <v>0.24</v>
      </c>
      <c r="W1124" s="19">
        <v>68</v>
      </c>
      <c r="X1124" s="93"/>
      <c r="Y1124">
        <f t="shared" si="52"/>
        <v>133.33333333333334</v>
      </c>
      <c r="Z1124" t="b">
        <f>IF(N1124/G1124&gt;=Auswahlhilfe!$C$8,TRUE,FALSE)</f>
        <v>1</v>
      </c>
      <c r="AA1124" t="b">
        <f>IF(K1124&gt;Auswahlhilfe!$C$7,TRUE,FALSE)</f>
        <v>1</v>
      </c>
      <c r="AB1124" t="b">
        <f>IF(Auswahlhilfe!$C$17=F1124,TRUE,FALSE)</f>
        <v>1</v>
      </c>
      <c r="AC1124" t="b">
        <f>IFERROR(IF(FIND("P2",PGOptionList!D1124)&gt;0,TRUE),FALSE)</f>
        <v>0</v>
      </c>
      <c r="AD1124" t="b">
        <f>IFERROR(IF(FIND("P1",PGOptionList!D1124)&gt;0,TRUE),FALSE)</f>
        <v>0</v>
      </c>
      <c r="AE1124" t="b">
        <f>IFERROR(IF(FIND("P0",PGOptionList!D1124)&gt;0,TRUE),FALSE)</f>
        <v>1</v>
      </c>
      <c r="AF1124" t="b">
        <f>IF(AND(Z1124,AA1124,AB1124,AC1124,IF(C1124=Auswahlhilfe!$L$7,TRUE,FALSE)),D1124,FALSE)</f>
        <v>0</v>
      </c>
      <c r="AG1124" t="b">
        <f>IF(AND(Z1124,AA1124,AB1124,AD1124,IF(C1124=Auswahlhilfe!$L$17,TRUE,FALSE)),D1124,FALSE)</f>
        <v>0</v>
      </c>
      <c r="AH1124" t="b">
        <f>IF(AND(Z1124,AA1124,AB1124,AE1124,IF(C1124=Auswahlhilfe!$L$17,TRUE,FALSE)),D1124,FALSE)</f>
        <v>0</v>
      </c>
      <c r="AI1124" t="s">
        <v>4817</v>
      </c>
      <c r="AJ1124" s="90" t="str">
        <f t="shared" si="53"/>
        <v>mailto:info@oxni.ch?subject=Anfrage TBR-115-030-S2-P0</v>
      </c>
    </row>
    <row r="1125" spans="2:36" x14ac:dyDescent="0.2">
      <c r="B1125" s="78" t="str">
        <f t="shared" si="51"/>
        <v/>
      </c>
      <c r="C1125" s="19" t="s">
        <v>103</v>
      </c>
      <c r="D1125" s="19" t="s">
        <v>1426</v>
      </c>
      <c r="E1125" s="19">
        <v>90</v>
      </c>
      <c r="F1125" s="19" t="s">
        <v>55</v>
      </c>
      <c r="G1125" s="19">
        <v>30</v>
      </c>
      <c r="H1125" s="19">
        <v>7</v>
      </c>
      <c r="I1125" s="19">
        <v>25</v>
      </c>
      <c r="J1125" s="19">
        <v>92</v>
      </c>
      <c r="K1125" s="19">
        <v>310</v>
      </c>
      <c r="L1125" s="19">
        <v>930</v>
      </c>
      <c r="M1125" s="19" t="s">
        <v>78</v>
      </c>
      <c r="N1125" s="19">
        <v>4000</v>
      </c>
      <c r="O1125" s="19">
        <v>8000</v>
      </c>
      <c r="P1125" s="19">
        <v>6700</v>
      </c>
      <c r="Q1125" s="19" t="s">
        <v>57</v>
      </c>
      <c r="R1125" s="19">
        <v>3350</v>
      </c>
      <c r="S1125" s="19">
        <v>20000</v>
      </c>
      <c r="T1125" s="19">
        <v>2.25</v>
      </c>
      <c r="U1125" s="19">
        <v>12.5</v>
      </c>
      <c r="V1125" s="19">
        <v>0.24</v>
      </c>
      <c r="W1125" s="19">
        <v>68</v>
      </c>
      <c r="X1125" s="93">
        <v>1861</v>
      </c>
      <c r="Y1125">
        <f t="shared" si="52"/>
        <v>133.33333333333334</v>
      </c>
      <c r="Z1125" t="b">
        <f>IF(N1125/G1125&gt;=Auswahlhilfe!$C$8,TRUE,FALSE)</f>
        <v>1</v>
      </c>
      <c r="AA1125" t="b">
        <f>IF(K1125&gt;Auswahlhilfe!$C$7,TRUE,FALSE)</f>
        <v>1</v>
      </c>
      <c r="AB1125" t="b">
        <f>IF(Auswahlhilfe!$C$17=F1125,TRUE,FALSE)</f>
        <v>0</v>
      </c>
      <c r="AC1125" t="b">
        <f>IFERROR(IF(FIND("P2",PGOptionList!D1125)&gt;0,TRUE),FALSE)</f>
        <v>0</v>
      </c>
      <c r="AD1125" t="b">
        <f>IFERROR(IF(FIND("P1",PGOptionList!D1125)&gt;0,TRUE),FALSE)</f>
        <v>1</v>
      </c>
      <c r="AE1125" t="b">
        <f>IFERROR(IF(FIND("P0",PGOptionList!D1125)&gt;0,TRUE),FALSE)</f>
        <v>0</v>
      </c>
      <c r="AF1125" t="b">
        <f>IF(AND(Z1125,AA1125,AB1125,AC1125,IF(C1125=Auswahlhilfe!$L$7,TRUE,FALSE)),D1125,FALSE)</f>
        <v>0</v>
      </c>
      <c r="AG1125" t="b">
        <f>IF(AND(Z1125,AA1125,AB1125,AD1125,IF(C1125=Auswahlhilfe!$L$17,TRUE,FALSE)),D1125,FALSE)</f>
        <v>0</v>
      </c>
      <c r="AH1125" t="b">
        <f>IF(AND(Z1125,AA1125,AB1125,AE1125,IF(C1125=Auswahlhilfe!$L$17,TRUE,FALSE)),D1125,FALSE)</f>
        <v>0</v>
      </c>
      <c r="AI1125" t="s">
        <v>4817</v>
      </c>
      <c r="AJ1125" s="90" t="str">
        <f t="shared" si="53"/>
        <v>mailto:info@oxni.ch?subject=Anfrage TBR-115-030-S1-P1</v>
      </c>
    </row>
    <row r="1126" spans="2:36" x14ac:dyDescent="0.2">
      <c r="B1126" s="78" t="str">
        <f t="shared" si="51"/>
        <v/>
      </c>
      <c r="C1126" s="19" t="s">
        <v>103</v>
      </c>
      <c r="D1126" s="19" t="s">
        <v>1427</v>
      </c>
      <c r="E1126" s="19">
        <v>90</v>
      </c>
      <c r="F1126" s="19" t="s">
        <v>58</v>
      </c>
      <c r="G1126" s="19">
        <v>30</v>
      </c>
      <c r="H1126" s="19">
        <v>7</v>
      </c>
      <c r="I1126" s="19">
        <v>25</v>
      </c>
      <c r="J1126" s="19">
        <v>92</v>
      </c>
      <c r="K1126" s="19">
        <v>310</v>
      </c>
      <c r="L1126" s="19">
        <v>930</v>
      </c>
      <c r="M1126" s="19" t="s">
        <v>78</v>
      </c>
      <c r="N1126" s="19">
        <v>4000</v>
      </c>
      <c r="O1126" s="19">
        <v>8000</v>
      </c>
      <c r="P1126" s="19">
        <v>6700</v>
      </c>
      <c r="Q1126" s="19" t="s">
        <v>57</v>
      </c>
      <c r="R1126" s="19">
        <v>3350</v>
      </c>
      <c r="S1126" s="19">
        <v>20000</v>
      </c>
      <c r="T1126" s="19">
        <v>2.25</v>
      </c>
      <c r="U1126" s="19">
        <v>12.5</v>
      </c>
      <c r="V1126" s="19">
        <v>0.24</v>
      </c>
      <c r="W1126" s="19">
        <v>68</v>
      </c>
      <c r="X1126" s="93">
        <v>1861</v>
      </c>
      <c r="Y1126">
        <f t="shared" si="52"/>
        <v>133.33333333333334</v>
      </c>
      <c r="Z1126" t="b">
        <f>IF(N1126/G1126&gt;=Auswahlhilfe!$C$8,TRUE,FALSE)</f>
        <v>1</v>
      </c>
      <c r="AA1126" t="b">
        <f>IF(K1126&gt;Auswahlhilfe!$C$7,TRUE,FALSE)</f>
        <v>1</v>
      </c>
      <c r="AB1126" t="b">
        <f>IF(Auswahlhilfe!$C$17=F1126,TRUE,FALSE)</f>
        <v>1</v>
      </c>
      <c r="AC1126" t="b">
        <f>IFERROR(IF(FIND("P2",PGOptionList!D1126)&gt;0,TRUE),FALSE)</f>
        <v>0</v>
      </c>
      <c r="AD1126" t="b">
        <f>IFERROR(IF(FIND("P1",PGOptionList!D1126)&gt;0,TRUE),FALSE)</f>
        <v>1</v>
      </c>
      <c r="AE1126" t="b">
        <f>IFERROR(IF(FIND("P0",PGOptionList!D1126)&gt;0,TRUE),FALSE)</f>
        <v>0</v>
      </c>
      <c r="AF1126" t="b">
        <f>IF(AND(Z1126,AA1126,AB1126,AC1126,IF(C1126=Auswahlhilfe!$L$7,TRUE,FALSE)),D1126,FALSE)</f>
        <v>0</v>
      </c>
      <c r="AG1126" t="b">
        <f>IF(AND(Z1126,AA1126,AB1126,AD1126,IF(C1126=Auswahlhilfe!$L$17,TRUE,FALSE)),D1126,FALSE)</f>
        <v>0</v>
      </c>
      <c r="AH1126" t="b">
        <f>IF(AND(Z1126,AA1126,AB1126,AE1126,IF(C1126=Auswahlhilfe!$L$17,TRUE,FALSE)),D1126,FALSE)</f>
        <v>0</v>
      </c>
      <c r="AI1126" t="s">
        <v>4818</v>
      </c>
      <c r="AJ1126" s="90" t="str">
        <f t="shared" si="53"/>
        <v>https://shop.oxni.ch/de/shop/motoren/planetengetriebe/tbr-115-030-s2-p1</v>
      </c>
    </row>
    <row r="1127" spans="2:36" x14ac:dyDescent="0.2">
      <c r="B1127" s="78" t="str">
        <f t="shared" si="51"/>
        <v/>
      </c>
      <c r="C1127" s="19" t="s">
        <v>103</v>
      </c>
      <c r="D1127" s="19" t="s">
        <v>1428</v>
      </c>
      <c r="E1127" s="19">
        <v>90</v>
      </c>
      <c r="F1127" s="19" t="s">
        <v>55</v>
      </c>
      <c r="G1127" s="19">
        <v>30</v>
      </c>
      <c r="H1127" s="19">
        <v>9</v>
      </c>
      <c r="I1127" s="19">
        <v>25</v>
      </c>
      <c r="J1127" s="19">
        <v>92</v>
      </c>
      <c r="K1127" s="19">
        <v>310</v>
      </c>
      <c r="L1127" s="19">
        <v>930</v>
      </c>
      <c r="M1127" s="19" t="s">
        <v>78</v>
      </c>
      <c r="N1127" s="19">
        <v>4000</v>
      </c>
      <c r="O1127" s="19">
        <v>8000</v>
      </c>
      <c r="P1127" s="19">
        <v>6700</v>
      </c>
      <c r="Q1127" s="19" t="s">
        <v>57</v>
      </c>
      <c r="R1127" s="19">
        <v>3350</v>
      </c>
      <c r="S1127" s="19">
        <v>20000</v>
      </c>
      <c r="T1127" s="19">
        <v>2.25</v>
      </c>
      <c r="U1127" s="19">
        <v>12.5</v>
      </c>
      <c r="V1127" s="19">
        <v>0.24</v>
      </c>
      <c r="W1127" s="19">
        <v>68</v>
      </c>
      <c r="X1127" s="93">
        <v>1692</v>
      </c>
      <c r="Y1127">
        <f t="shared" si="52"/>
        <v>133.33333333333334</v>
      </c>
      <c r="Z1127" t="b">
        <f>IF(N1127/G1127&gt;=Auswahlhilfe!$C$8,TRUE,FALSE)</f>
        <v>1</v>
      </c>
      <c r="AA1127" t="b">
        <f>IF(K1127&gt;Auswahlhilfe!$C$7,TRUE,FALSE)</f>
        <v>1</v>
      </c>
      <c r="AB1127" t="b">
        <f>IF(Auswahlhilfe!$C$17=F1127,TRUE,FALSE)</f>
        <v>0</v>
      </c>
      <c r="AC1127" t="b">
        <f>IFERROR(IF(FIND("P2",PGOptionList!D1127)&gt;0,TRUE),FALSE)</f>
        <v>1</v>
      </c>
      <c r="AD1127" t="b">
        <f>IFERROR(IF(FIND("P1",PGOptionList!D1127)&gt;0,TRUE),FALSE)</f>
        <v>0</v>
      </c>
      <c r="AE1127" t="b">
        <f>IFERROR(IF(FIND("P0",PGOptionList!D1127)&gt;0,TRUE),FALSE)</f>
        <v>0</v>
      </c>
      <c r="AF1127" t="b">
        <f>IF(AND(Z1127,AA1127,AB1127,AC1127,IF(C1127=Auswahlhilfe!$L$7,TRUE,FALSE)),D1127,FALSE)</f>
        <v>0</v>
      </c>
      <c r="AG1127" t="b">
        <f>IF(AND(Z1127,AA1127,AB1127,AD1127,IF(C1127=Auswahlhilfe!$L$17,TRUE,FALSE)),D1127,FALSE)</f>
        <v>0</v>
      </c>
      <c r="AH1127" t="b">
        <f>IF(AND(Z1127,AA1127,AB1127,AE1127,IF(C1127=Auswahlhilfe!$L$17,TRUE,FALSE)),D1127,FALSE)</f>
        <v>0</v>
      </c>
      <c r="AI1127" t="s">
        <v>4817</v>
      </c>
      <c r="AJ1127" s="90" t="str">
        <f t="shared" si="53"/>
        <v>mailto:info@oxni.ch?subject=Anfrage TBR-115-030-S1-P2</v>
      </c>
    </row>
    <row r="1128" spans="2:36" x14ac:dyDescent="0.2">
      <c r="B1128" s="78" t="str">
        <f t="shared" si="51"/>
        <v/>
      </c>
      <c r="C1128" s="19" t="s">
        <v>103</v>
      </c>
      <c r="D1128" s="19" t="s">
        <v>1429</v>
      </c>
      <c r="E1128" s="19">
        <v>90</v>
      </c>
      <c r="F1128" s="19" t="s">
        <v>58</v>
      </c>
      <c r="G1128" s="19">
        <v>30</v>
      </c>
      <c r="H1128" s="19">
        <v>9</v>
      </c>
      <c r="I1128" s="19">
        <v>25</v>
      </c>
      <c r="J1128" s="19">
        <v>92</v>
      </c>
      <c r="K1128" s="19">
        <v>310</v>
      </c>
      <c r="L1128" s="19">
        <v>930</v>
      </c>
      <c r="M1128" s="19" t="s">
        <v>78</v>
      </c>
      <c r="N1128" s="19">
        <v>4000</v>
      </c>
      <c r="O1128" s="19">
        <v>8000</v>
      </c>
      <c r="P1128" s="19">
        <v>6700</v>
      </c>
      <c r="Q1128" s="19" t="s">
        <v>57</v>
      </c>
      <c r="R1128" s="19">
        <v>3350</v>
      </c>
      <c r="S1128" s="19">
        <v>20000</v>
      </c>
      <c r="T1128" s="19">
        <v>2.25</v>
      </c>
      <c r="U1128" s="19">
        <v>12.5</v>
      </c>
      <c r="V1128" s="19">
        <v>0.24</v>
      </c>
      <c r="W1128" s="19">
        <v>68</v>
      </c>
      <c r="X1128" s="93">
        <v>1692</v>
      </c>
      <c r="Y1128">
        <f t="shared" si="52"/>
        <v>133.33333333333334</v>
      </c>
      <c r="Z1128" t="b">
        <f>IF(N1128/G1128&gt;=Auswahlhilfe!$C$8,TRUE,FALSE)</f>
        <v>1</v>
      </c>
      <c r="AA1128" t="b">
        <f>IF(K1128&gt;Auswahlhilfe!$C$7,TRUE,FALSE)</f>
        <v>1</v>
      </c>
      <c r="AB1128" t="b">
        <f>IF(Auswahlhilfe!$C$17=F1128,TRUE,FALSE)</f>
        <v>1</v>
      </c>
      <c r="AC1128" t="b">
        <f>IFERROR(IF(FIND("P2",PGOptionList!D1128)&gt;0,TRUE),FALSE)</f>
        <v>1</v>
      </c>
      <c r="AD1128" t="b">
        <f>IFERROR(IF(FIND("P1",PGOptionList!D1128)&gt;0,TRUE),FALSE)</f>
        <v>0</v>
      </c>
      <c r="AE1128" t="b">
        <f>IFERROR(IF(FIND("P0",PGOptionList!D1128)&gt;0,TRUE),FALSE)</f>
        <v>0</v>
      </c>
      <c r="AF1128" t="b">
        <f>IF(AND(Z1128,AA1128,AB1128,AC1128,IF(C1128=Auswahlhilfe!$L$7,TRUE,FALSE)),D1128,FALSE)</f>
        <v>0</v>
      </c>
      <c r="AG1128" t="b">
        <f>IF(AND(Z1128,AA1128,AB1128,AD1128,IF(C1128=Auswahlhilfe!$L$17,TRUE,FALSE)),D1128,FALSE)</f>
        <v>0</v>
      </c>
      <c r="AH1128" t="b">
        <f>IF(AND(Z1128,AA1128,AB1128,AE1128,IF(C1128=Auswahlhilfe!$L$17,TRUE,FALSE)),D1128,FALSE)</f>
        <v>0</v>
      </c>
      <c r="AI1128" t="s">
        <v>4818</v>
      </c>
      <c r="AJ1128" s="90" t="str">
        <f t="shared" si="53"/>
        <v>https://shop.oxni.ch/de/shop/motoren/planetengetriebe/tbr-115-030-s2-p2</v>
      </c>
    </row>
    <row r="1129" spans="2:36" x14ac:dyDescent="0.2">
      <c r="B1129" s="78" t="str">
        <f t="shared" si="51"/>
        <v/>
      </c>
      <c r="C1129" s="19" t="s">
        <v>103</v>
      </c>
      <c r="D1129" s="19" t="s">
        <v>1430</v>
      </c>
      <c r="E1129" s="19">
        <v>90</v>
      </c>
      <c r="F1129" s="19" t="s">
        <v>55</v>
      </c>
      <c r="G1129" s="19">
        <v>25</v>
      </c>
      <c r="H1129" s="19">
        <v>4</v>
      </c>
      <c r="I1129" s="19">
        <v>25</v>
      </c>
      <c r="J1129" s="19">
        <v>92</v>
      </c>
      <c r="K1129" s="19">
        <v>330</v>
      </c>
      <c r="L1129" s="19">
        <v>990</v>
      </c>
      <c r="M1129" s="19" t="s">
        <v>109</v>
      </c>
      <c r="N1129" s="19">
        <v>4000</v>
      </c>
      <c r="O1129" s="19">
        <v>8000</v>
      </c>
      <c r="P1129" s="19">
        <v>6700</v>
      </c>
      <c r="Q1129" s="19" t="s">
        <v>57</v>
      </c>
      <c r="R1129" s="19">
        <v>3350</v>
      </c>
      <c r="S1129" s="19">
        <v>20000</v>
      </c>
      <c r="T1129" s="19">
        <v>2.25</v>
      </c>
      <c r="U1129" s="19">
        <v>12.5</v>
      </c>
      <c r="V1129" s="19">
        <v>0.24</v>
      </c>
      <c r="W1129" s="19">
        <v>68</v>
      </c>
      <c r="X1129" s="93"/>
      <c r="Y1129">
        <f t="shared" si="52"/>
        <v>160</v>
      </c>
      <c r="Z1129" t="b">
        <f>IF(N1129/G1129&gt;=Auswahlhilfe!$C$8,TRUE,FALSE)</f>
        <v>1</v>
      </c>
      <c r="AA1129" t="b">
        <f>IF(K1129&gt;Auswahlhilfe!$C$7,TRUE,FALSE)</f>
        <v>1</v>
      </c>
      <c r="AB1129" t="b">
        <f>IF(Auswahlhilfe!$C$17=F1129,TRUE,FALSE)</f>
        <v>0</v>
      </c>
      <c r="AC1129" t="b">
        <f>IFERROR(IF(FIND("P2",PGOptionList!D1129)&gt;0,TRUE),FALSE)</f>
        <v>0</v>
      </c>
      <c r="AD1129" t="b">
        <f>IFERROR(IF(FIND("P1",PGOptionList!D1129)&gt;0,TRUE),FALSE)</f>
        <v>0</v>
      </c>
      <c r="AE1129" t="b">
        <f>IFERROR(IF(FIND("P0",PGOptionList!D1129)&gt;0,TRUE),FALSE)</f>
        <v>1</v>
      </c>
      <c r="AF1129" t="b">
        <f>IF(AND(Z1129,AA1129,AB1129,AC1129,IF(C1129=Auswahlhilfe!$L$7,TRUE,FALSE)),D1129,FALSE)</f>
        <v>0</v>
      </c>
      <c r="AG1129" t="b">
        <f>IF(AND(Z1129,AA1129,AB1129,AD1129,IF(C1129=Auswahlhilfe!$L$17,TRUE,FALSE)),D1129,FALSE)</f>
        <v>0</v>
      </c>
      <c r="AH1129" t="b">
        <f>IF(AND(Z1129,AA1129,AB1129,AE1129,IF(C1129=Auswahlhilfe!$L$17,TRUE,FALSE)),D1129,FALSE)</f>
        <v>0</v>
      </c>
      <c r="AI1129" t="s">
        <v>4817</v>
      </c>
      <c r="AJ1129" s="90" t="str">
        <f t="shared" si="53"/>
        <v>mailto:info@oxni.ch?subject=Anfrage TBR-115-025-S1-P0</v>
      </c>
    </row>
    <row r="1130" spans="2:36" x14ac:dyDescent="0.2">
      <c r="B1130" s="78" t="str">
        <f t="shared" si="51"/>
        <v/>
      </c>
      <c r="C1130" s="19" t="s">
        <v>103</v>
      </c>
      <c r="D1130" s="19" t="s">
        <v>1431</v>
      </c>
      <c r="E1130" s="19">
        <v>90</v>
      </c>
      <c r="F1130" s="19" t="s">
        <v>58</v>
      </c>
      <c r="G1130" s="19">
        <v>25</v>
      </c>
      <c r="H1130" s="19">
        <v>4</v>
      </c>
      <c r="I1130" s="19">
        <v>25</v>
      </c>
      <c r="J1130" s="19">
        <v>92</v>
      </c>
      <c r="K1130" s="19">
        <v>330</v>
      </c>
      <c r="L1130" s="19">
        <v>990</v>
      </c>
      <c r="M1130" s="19" t="s">
        <v>109</v>
      </c>
      <c r="N1130" s="19">
        <v>4000</v>
      </c>
      <c r="O1130" s="19">
        <v>8000</v>
      </c>
      <c r="P1130" s="19">
        <v>6700</v>
      </c>
      <c r="Q1130" s="19" t="s">
        <v>57</v>
      </c>
      <c r="R1130" s="19">
        <v>3350</v>
      </c>
      <c r="S1130" s="19">
        <v>20000</v>
      </c>
      <c r="T1130" s="19">
        <v>2.25</v>
      </c>
      <c r="U1130" s="19">
        <v>12.5</v>
      </c>
      <c r="V1130" s="19">
        <v>0.24</v>
      </c>
      <c r="W1130" s="19">
        <v>68</v>
      </c>
      <c r="X1130" s="93"/>
      <c r="Y1130">
        <f t="shared" si="52"/>
        <v>160</v>
      </c>
      <c r="Z1130" t="b">
        <f>IF(N1130/G1130&gt;=Auswahlhilfe!$C$8,TRUE,FALSE)</f>
        <v>1</v>
      </c>
      <c r="AA1130" t="b">
        <f>IF(K1130&gt;Auswahlhilfe!$C$7,TRUE,FALSE)</f>
        <v>1</v>
      </c>
      <c r="AB1130" t="b">
        <f>IF(Auswahlhilfe!$C$17=F1130,TRUE,FALSE)</f>
        <v>1</v>
      </c>
      <c r="AC1130" t="b">
        <f>IFERROR(IF(FIND("P2",PGOptionList!D1130)&gt;0,TRUE),FALSE)</f>
        <v>0</v>
      </c>
      <c r="AD1130" t="b">
        <f>IFERROR(IF(FIND("P1",PGOptionList!D1130)&gt;0,TRUE),FALSE)</f>
        <v>0</v>
      </c>
      <c r="AE1130" t="b">
        <f>IFERROR(IF(FIND("P0",PGOptionList!D1130)&gt;0,TRUE),FALSE)</f>
        <v>1</v>
      </c>
      <c r="AF1130" t="b">
        <f>IF(AND(Z1130,AA1130,AB1130,AC1130,IF(C1130=Auswahlhilfe!$L$7,TRUE,FALSE)),D1130,FALSE)</f>
        <v>0</v>
      </c>
      <c r="AG1130" t="b">
        <f>IF(AND(Z1130,AA1130,AB1130,AD1130,IF(C1130=Auswahlhilfe!$L$17,TRUE,FALSE)),D1130,FALSE)</f>
        <v>0</v>
      </c>
      <c r="AH1130" t="b">
        <f>IF(AND(Z1130,AA1130,AB1130,AE1130,IF(C1130=Auswahlhilfe!$L$17,TRUE,FALSE)),D1130,FALSE)</f>
        <v>0</v>
      </c>
      <c r="AI1130" t="s">
        <v>4817</v>
      </c>
      <c r="AJ1130" s="90" t="str">
        <f t="shared" si="53"/>
        <v>mailto:info@oxni.ch?subject=Anfrage TBR-115-025-S2-P0</v>
      </c>
    </row>
    <row r="1131" spans="2:36" x14ac:dyDescent="0.2">
      <c r="B1131" s="78" t="str">
        <f t="shared" si="51"/>
        <v/>
      </c>
      <c r="C1131" s="19" t="s">
        <v>103</v>
      </c>
      <c r="D1131" s="19" t="s">
        <v>1432</v>
      </c>
      <c r="E1131" s="19">
        <v>90</v>
      </c>
      <c r="F1131" s="19" t="s">
        <v>55</v>
      </c>
      <c r="G1131" s="19">
        <v>25</v>
      </c>
      <c r="H1131" s="19">
        <v>7</v>
      </c>
      <c r="I1131" s="19">
        <v>25</v>
      </c>
      <c r="J1131" s="19">
        <v>92</v>
      </c>
      <c r="K1131" s="19">
        <v>330</v>
      </c>
      <c r="L1131" s="19">
        <v>990</v>
      </c>
      <c r="M1131" s="19" t="s">
        <v>109</v>
      </c>
      <c r="N1131" s="19">
        <v>4000</v>
      </c>
      <c r="O1131" s="19">
        <v>8000</v>
      </c>
      <c r="P1131" s="19">
        <v>6700</v>
      </c>
      <c r="Q1131" s="19" t="s">
        <v>57</v>
      </c>
      <c r="R1131" s="19">
        <v>3350</v>
      </c>
      <c r="S1131" s="19">
        <v>20000</v>
      </c>
      <c r="T1131" s="19">
        <v>2.25</v>
      </c>
      <c r="U1131" s="19">
        <v>12.5</v>
      </c>
      <c r="V1131" s="19">
        <v>0.24</v>
      </c>
      <c r="W1131" s="19">
        <v>68</v>
      </c>
      <c r="X1131" s="93">
        <v>1861</v>
      </c>
      <c r="Y1131">
        <f t="shared" si="52"/>
        <v>160</v>
      </c>
      <c r="Z1131" t="b">
        <f>IF(N1131/G1131&gt;=Auswahlhilfe!$C$8,TRUE,FALSE)</f>
        <v>1</v>
      </c>
      <c r="AA1131" t="b">
        <f>IF(K1131&gt;Auswahlhilfe!$C$7,TRUE,FALSE)</f>
        <v>1</v>
      </c>
      <c r="AB1131" t="b">
        <f>IF(Auswahlhilfe!$C$17=F1131,TRUE,FALSE)</f>
        <v>0</v>
      </c>
      <c r="AC1131" t="b">
        <f>IFERROR(IF(FIND("P2",PGOptionList!D1131)&gt;0,TRUE),FALSE)</f>
        <v>0</v>
      </c>
      <c r="AD1131" t="b">
        <f>IFERROR(IF(FIND("P1",PGOptionList!D1131)&gt;0,TRUE),FALSE)</f>
        <v>1</v>
      </c>
      <c r="AE1131" t="b">
        <f>IFERROR(IF(FIND("P0",PGOptionList!D1131)&gt;0,TRUE),FALSE)</f>
        <v>0</v>
      </c>
      <c r="AF1131" t="b">
        <f>IF(AND(Z1131,AA1131,AB1131,AC1131,IF(C1131=Auswahlhilfe!$L$7,TRUE,FALSE)),D1131,FALSE)</f>
        <v>0</v>
      </c>
      <c r="AG1131" t="b">
        <f>IF(AND(Z1131,AA1131,AB1131,AD1131,IF(C1131=Auswahlhilfe!$L$17,TRUE,FALSE)),D1131,FALSE)</f>
        <v>0</v>
      </c>
      <c r="AH1131" t="b">
        <f>IF(AND(Z1131,AA1131,AB1131,AE1131,IF(C1131=Auswahlhilfe!$L$17,TRUE,FALSE)),D1131,FALSE)</f>
        <v>0</v>
      </c>
      <c r="AI1131" t="s">
        <v>4817</v>
      </c>
      <c r="AJ1131" s="90" t="str">
        <f t="shared" si="53"/>
        <v>mailto:info@oxni.ch?subject=Anfrage TBR-115-025-S1-P1</v>
      </c>
    </row>
    <row r="1132" spans="2:36" x14ac:dyDescent="0.2">
      <c r="B1132" s="78" t="str">
        <f t="shared" si="51"/>
        <v/>
      </c>
      <c r="C1132" s="19" t="s">
        <v>103</v>
      </c>
      <c r="D1132" s="19" t="s">
        <v>1433</v>
      </c>
      <c r="E1132" s="19">
        <v>90</v>
      </c>
      <c r="F1132" s="19" t="s">
        <v>58</v>
      </c>
      <c r="G1132" s="19">
        <v>25</v>
      </c>
      <c r="H1132" s="19">
        <v>7</v>
      </c>
      <c r="I1132" s="19">
        <v>25</v>
      </c>
      <c r="J1132" s="19">
        <v>92</v>
      </c>
      <c r="K1132" s="19">
        <v>330</v>
      </c>
      <c r="L1132" s="19">
        <v>990</v>
      </c>
      <c r="M1132" s="19" t="s">
        <v>109</v>
      </c>
      <c r="N1132" s="19">
        <v>4000</v>
      </c>
      <c r="O1132" s="19">
        <v>8000</v>
      </c>
      <c r="P1132" s="19">
        <v>6700</v>
      </c>
      <c r="Q1132" s="19" t="s">
        <v>57</v>
      </c>
      <c r="R1132" s="19">
        <v>3350</v>
      </c>
      <c r="S1132" s="19">
        <v>20000</v>
      </c>
      <c r="T1132" s="19">
        <v>2.25</v>
      </c>
      <c r="U1132" s="19">
        <v>12.5</v>
      </c>
      <c r="V1132" s="19">
        <v>0.24</v>
      </c>
      <c r="W1132" s="19">
        <v>68</v>
      </c>
      <c r="X1132" s="93">
        <v>1861</v>
      </c>
      <c r="Y1132">
        <f t="shared" si="52"/>
        <v>160</v>
      </c>
      <c r="Z1132" t="b">
        <f>IF(N1132/G1132&gt;=Auswahlhilfe!$C$8,TRUE,FALSE)</f>
        <v>1</v>
      </c>
      <c r="AA1132" t="b">
        <f>IF(K1132&gt;Auswahlhilfe!$C$7,TRUE,FALSE)</f>
        <v>1</v>
      </c>
      <c r="AB1132" t="b">
        <f>IF(Auswahlhilfe!$C$17=F1132,TRUE,FALSE)</f>
        <v>1</v>
      </c>
      <c r="AC1132" t="b">
        <f>IFERROR(IF(FIND("P2",PGOptionList!D1132)&gt;0,TRUE),FALSE)</f>
        <v>0</v>
      </c>
      <c r="AD1132" t="b">
        <f>IFERROR(IF(FIND("P1",PGOptionList!D1132)&gt;0,TRUE),FALSE)</f>
        <v>1</v>
      </c>
      <c r="AE1132" t="b">
        <f>IFERROR(IF(FIND("P0",PGOptionList!D1132)&gt;0,TRUE),FALSE)</f>
        <v>0</v>
      </c>
      <c r="AF1132" t="b">
        <f>IF(AND(Z1132,AA1132,AB1132,AC1132,IF(C1132=Auswahlhilfe!$L$7,TRUE,FALSE)),D1132,FALSE)</f>
        <v>0</v>
      </c>
      <c r="AG1132" t="b">
        <f>IF(AND(Z1132,AA1132,AB1132,AD1132,IF(C1132=Auswahlhilfe!$L$17,TRUE,FALSE)),D1132,FALSE)</f>
        <v>0</v>
      </c>
      <c r="AH1132" t="b">
        <f>IF(AND(Z1132,AA1132,AB1132,AE1132,IF(C1132=Auswahlhilfe!$L$17,TRUE,FALSE)),D1132,FALSE)</f>
        <v>0</v>
      </c>
      <c r="AI1132" t="s">
        <v>4818</v>
      </c>
      <c r="AJ1132" s="90" t="str">
        <f t="shared" si="53"/>
        <v>https://shop.oxni.ch/de/shop/motoren/planetengetriebe/tbr-115-025-s2-p1</v>
      </c>
    </row>
    <row r="1133" spans="2:36" x14ac:dyDescent="0.2">
      <c r="B1133" s="78" t="str">
        <f t="shared" si="51"/>
        <v/>
      </c>
      <c r="C1133" s="19" t="s">
        <v>103</v>
      </c>
      <c r="D1133" s="19" t="s">
        <v>1434</v>
      </c>
      <c r="E1133" s="19">
        <v>90</v>
      </c>
      <c r="F1133" s="19" t="s">
        <v>55</v>
      </c>
      <c r="G1133" s="19">
        <v>25</v>
      </c>
      <c r="H1133" s="19">
        <v>9</v>
      </c>
      <c r="I1133" s="19">
        <v>25</v>
      </c>
      <c r="J1133" s="19">
        <v>92</v>
      </c>
      <c r="K1133" s="19">
        <v>330</v>
      </c>
      <c r="L1133" s="19">
        <v>990</v>
      </c>
      <c r="M1133" s="19" t="s">
        <v>109</v>
      </c>
      <c r="N1133" s="19">
        <v>4000</v>
      </c>
      <c r="O1133" s="19">
        <v>8000</v>
      </c>
      <c r="P1133" s="19">
        <v>6700</v>
      </c>
      <c r="Q1133" s="19" t="s">
        <v>57</v>
      </c>
      <c r="R1133" s="19">
        <v>3350</v>
      </c>
      <c r="S1133" s="19">
        <v>20000</v>
      </c>
      <c r="T1133" s="19">
        <v>2.25</v>
      </c>
      <c r="U1133" s="19">
        <v>12.5</v>
      </c>
      <c r="V1133" s="19">
        <v>0.24</v>
      </c>
      <c r="W1133" s="19">
        <v>68</v>
      </c>
      <c r="X1133" s="93">
        <v>1692</v>
      </c>
      <c r="Y1133">
        <f t="shared" si="52"/>
        <v>160</v>
      </c>
      <c r="Z1133" t="b">
        <f>IF(N1133/G1133&gt;=Auswahlhilfe!$C$8,TRUE,FALSE)</f>
        <v>1</v>
      </c>
      <c r="AA1133" t="b">
        <f>IF(K1133&gt;Auswahlhilfe!$C$7,TRUE,FALSE)</f>
        <v>1</v>
      </c>
      <c r="AB1133" t="b">
        <f>IF(Auswahlhilfe!$C$17=F1133,TRUE,FALSE)</f>
        <v>0</v>
      </c>
      <c r="AC1133" t="b">
        <f>IFERROR(IF(FIND("P2",PGOptionList!D1133)&gt;0,TRUE),FALSE)</f>
        <v>1</v>
      </c>
      <c r="AD1133" t="b">
        <f>IFERROR(IF(FIND("P1",PGOptionList!D1133)&gt;0,TRUE),FALSE)</f>
        <v>0</v>
      </c>
      <c r="AE1133" t="b">
        <f>IFERROR(IF(FIND("P0",PGOptionList!D1133)&gt;0,TRUE),FALSE)</f>
        <v>0</v>
      </c>
      <c r="AF1133" t="b">
        <f>IF(AND(Z1133,AA1133,AB1133,AC1133,IF(C1133=Auswahlhilfe!$L$7,TRUE,FALSE)),D1133,FALSE)</f>
        <v>0</v>
      </c>
      <c r="AG1133" t="b">
        <f>IF(AND(Z1133,AA1133,AB1133,AD1133,IF(C1133=Auswahlhilfe!$L$17,TRUE,FALSE)),D1133,FALSE)</f>
        <v>0</v>
      </c>
      <c r="AH1133" t="b">
        <f>IF(AND(Z1133,AA1133,AB1133,AE1133,IF(C1133=Auswahlhilfe!$L$17,TRUE,FALSE)),D1133,FALSE)</f>
        <v>0</v>
      </c>
      <c r="AI1133" t="s">
        <v>4817</v>
      </c>
      <c r="AJ1133" s="90" t="str">
        <f t="shared" si="53"/>
        <v>mailto:info@oxni.ch?subject=Anfrage TBR-115-025-S1-P2</v>
      </c>
    </row>
    <row r="1134" spans="2:36" x14ac:dyDescent="0.2">
      <c r="B1134" s="78" t="str">
        <f t="shared" si="51"/>
        <v/>
      </c>
      <c r="C1134" s="19" t="s">
        <v>103</v>
      </c>
      <c r="D1134" s="19" t="s">
        <v>1435</v>
      </c>
      <c r="E1134" s="19">
        <v>90</v>
      </c>
      <c r="F1134" s="19" t="s">
        <v>58</v>
      </c>
      <c r="G1134" s="19">
        <v>25</v>
      </c>
      <c r="H1134" s="19">
        <v>9</v>
      </c>
      <c r="I1134" s="19">
        <v>25</v>
      </c>
      <c r="J1134" s="19">
        <v>92</v>
      </c>
      <c r="K1134" s="19">
        <v>330</v>
      </c>
      <c r="L1134" s="19">
        <v>990</v>
      </c>
      <c r="M1134" s="19" t="s">
        <v>109</v>
      </c>
      <c r="N1134" s="19">
        <v>4000</v>
      </c>
      <c r="O1134" s="19">
        <v>8000</v>
      </c>
      <c r="P1134" s="19">
        <v>6700</v>
      </c>
      <c r="Q1134" s="19" t="s">
        <v>57</v>
      </c>
      <c r="R1134" s="19">
        <v>3350</v>
      </c>
      <c r="S1134" s="19">
        <v>20000</v>
      </c>
      <c r="T1134" s="19">
        <v>2.25</v>
      </c>
      <c r="U1134" s="19">
        <v>12.5</v>
      </c>
      <c r="V1134" s="19">
        <v>0.24</v>
      </c>
      <c r="W1134" s="19">
        <v>68</v>
      </c>
      <c r="X1134" s="93">
        <v>1692</v>
      </c>
      <c r="Y1134">
        <f t="shared" si="52"/>
        <v>160</v>
      </c>
      <c r="Z1134" t="b">
        <f>IF(N1134/G1134&gt;=Auswahlhilfe!$C$8,TRUE,FALSE)</f>
        <v>1</v>
      </c>
      <c r="AA1134" t="b">
        <f>IF(K1134&gt;Auswahlhilfe!$C$7,TRUE,FALSE)</f>
        <v>1</v>
      </c>
      <c r="AB1134" t="b">
        <f>IF(Auswahlhilfe!$C$17=F1134,TRUE,FALSE)</f>
        <v>1</v>
      </c>
      <c r="AC1134" t="b">
        <f>IFERROR(IF(FIND("P2",PGOptionList!D1134)&gt;0,TRUE),FALSE)</f>
        <v>1</v>
      </c>
      <c r="AD1134" t="b">
        <f>IFERROR(IF(FIND("P1",PGOptionList!D1134)&gt;0,TRUE),FALSE)</f>
        <v>0</v>
      </c>
      <c r="AE1134" t="b">
        <f>IFERROR(IF(FIND("P0",PGOptionList!D1134)&gt;0,TRUE),FALSE)</f>
        <v>0</v>
      </c>
      <c r="AF1134" t="b">
        <f>IF(AND(Z1134,AA1134,AB1134,AC1134,IF(C1134=Auswahlhilfe!$L$7,TRUE,FALSE)),D1134,FALSE)</f>
        <v>0</v>
      </c>
      <c r="AG1134" t="b">
        <f>IF(AND(Z1134,AA1134,AB1134,AD1134,IF(C1134=Auswahlhilfe!$L$17,TRUE,FALSE)),D1134,FALSE)</f>
        <v>0</v>
      </c>
      <c r="AH1134" t="b">
        <f>IF(AND(Z1134,AA1134,AB1134,AE1134,IF(C1134=Auswahlhilfe!$L$17,TRUE,FALSE)),D1134,FALSE)</f>
        <v>0</v>
      </c>
      <c r="AI1134" t="s">
        <v>4818</v>
      </c>
      <c r="AJ1134" s="90" t="str">
        <f t="shared" si="53"/>
        <v>https://shop.oxni.ch/de/shop/motoren/planetengetriebe/tbr-115-025-s2-p2</v>
      </c>
    </row>
    <row r="1135" spans="2:36" x14ac:dyDescent="0.2">
      <c r="B1135" s="78" t="str">
        <f t="shared" si="51"/>
        <v/>
      </c>
      <c r="C1135" s="19" t="s">
        <v>103</v>
      </c>
      <c r="D1135" s="19" t="s">
        <v>1436</v>
      </c>
      <c r="E1135" s="19">
        <v>130</v>
      </c>
      <c r="F1135" s="19" t="s">
        <v>55</v>
      </c>
      <c r="G1135" s="19">
        <v>20</v>
      </c>
      <c r="H1135" s="19">
        <v>2</v>
      </c>
      <c r="I1135" s="19">
        <v>25</v>
      </c>
      <c r="J1135" s="19">
        <v>95</v>
      </c>
      <c r="K1135" s="19">
        <v>235</v>
      </c>
      <c r="L1135" s="19">
        <v>705</v>
      </c>
      <c r="M1135" s="19" t="s">
        <v>81</v>
      </c>
      <c r="N1135" s="19">
        <v>4000</v>
      </c>
      <c r="O1135" s="19">
        <v>8000</v>
      </c>
      <c r="P1135" s="19">
        <v>6700</v>
      </c>
      <c r="Q1135" s="19" t="s">
        <v>57</v>
      </c>
      <c r="R1135" s="19">
        <v>3350</v>
      </c>
      <c r="S1135" s="19">
        <v>20000</v>
      </c>
      <c r="T1135" s="19">
        <v>6.25</v>
      </c>
      <c r="U1135" s="19">
        <v>13</v>
      </c>
      <c r="V1135" s="19">
        <v>0.24</v>
      </c>
      <c r="W1135" s="19">
        <v>68</v>
      </c>
      <c r="X1135" s="93"/>
      <c r="Y1135">
        <f t="shared" si="52"/>
        <v>200</v>
      </c>
      <c r="Z1135" t="b">
        <f>IF(N1135/G1135&gt;=Auswahlhilfe!$C$8,TRUE,FALSE)</f>
        <v>1</v>
      </c>
      <c r="AA1135" t="b">
        <f>IF(K1135&gt;Auswahlhilfe!$C$7,TRUE,FALSE)</f>
        <v>1</v>
      </c>
      <c r="AB1135" t="b">
        <f>IF(Auswahlhilfe!$C$17=F1135,TRUE,FALSE)</f>
        <v>0</v>
      </c>
      <c r="AC1135" t="b">
        <f>IFERROR(IF(FIND("P2",PGOptionList!D1135)&gt;0,TRUE),FALSE)</f>
        <v>0</v>
      </c>
      <c r="AD1135" t="b">
        <f>IFERROR(IF(FIND("P1",PGOptionList!D1135)&gt;0,TRUE),FALSE)</f>
        <v>0</v>
      </c>
      <c r="AE1135" t="b">
        <f>IFERROR(IF(FIND("P0",PGOptionList!D1135)&gt;0,TRUE),FALSE)</f>
        <v>1</v>
      </c>
      <c r="AF1135" t="b">
        <f>IF(AND(Z1135,AA1135,AB1135,AC1135,IF(C1135=Auswahlhilfe!$L$7,TRUE,FALSE)),D1135,FALSE)</f>
        <v>0</v>
      </c>
      <c r="AG1135" t="b">
        <f>IF(AND(Z1135,AA1135,AB1135,AD1135,IF(C1135=Auswahlhilfe!$L$17,TRUE,FALSE)),D1135,FALSE)</f>
        <v>0</v>
      </c>
      <c r="AH1135" t="b">
        <f>IF(AND(Z1135,AA1135,AB1135,AE1135,IF(C1135=Auswahlhilfe!$L$17,TRUE,FALSE)),D1135,FALSE)</f>
        <v>0</v>
      </c>
      <c r="AI1135" t="s">
        <v>4817</v>
      </c>
      <c r="AJ1135" s="90" t="str">
        <f t="shared" si="53"/>
        <v>mailto:info@oxni.ch?subject=Anfrage TBR-115-020-S1-P0</v>
      </c>
    </row>
    <row r="1136" spans="2:36" x14ac:dyDescent="0.2">
      <c r="B1136" s="78" t="str">
        <f t="shared" si="51"/>
        <v/>
      </c>
      <c r="C1136" s="19" t="s">
        <v>103</v>
      </c>
      <c r="D1136" s="19" t="s">
        <v>1437</v>
      </c>
      <c r="E1136" s="19">
        <v>130</v>
      </c>
      <c r="F1136" s="19" t="s">
        <v>58</v>
      </c>
      <c r="G1136" s="19">
        <v>20</v>
      </c>
      <c r="H1136" s="19">
        <v>2</v>
      </c>
      <c r="I1136" s="19">
        <v>25</v>
      </c>
      <c r="J1136" s="19">
        <v>95</v>
      </c>
      <c r="K1136" s="19">
        <v>235</v>
      </c>
      <c r="L1136" s="19">
        <v>705</v>
      </c>
      <c r="M1136" s="19" t="s">
        <v>81</v>
      </c>
      <c r="N1136" s="19">
        <v>4000</v>
      </c>
      <c r="O1136" s="19">
        <v>8000</v>
      </c>
      <c r="P1136" s="19">
        <v>6700</v>
      </c>
      <c r="Q1136" s="19" t="s">
        <v>57</v>
      </c>
      <c r="R1136" s="19">
        <v>3350</v>
      </c>
      <c r="S1136" s="19">
        <v>20000</v>
      </c>
      <c r="T1136" s="19">
        <v>6.25</v>
      </c>
      <c r="U1136" s="19">
        <v>13</v>
      </c>
      <c r="V1136" s="19">
        <v>0.24</v>
      </c>
      <c r="W1136" s="19">
        <v>68</v>
      </c>
      <c r="X1136" s="93"/>
      <c r="Y1136">
        <f t="shared" si="52"/>
        <v>200</v>
      </c>
      <c r="Z1136" t="b">
        <f>IF(N1136/G1136&gt;=Auswahlhilfe!$C$8,TRUE,FALSE)</f>
        <v>1</v>
      </c>
      <c r="AA1136" t="b">
        <f>IF(K1136&gt;Auswahlhilfe!$C$7,TRUE,FALSE)</f>
        <v>1</v>
      </c>
      <c r="AB1136" t="b">
        <f>IF(Auswahlhilfe!$C$17=F1136,TRUE,FALSE)</f>
        <v>1</v>
      </c>
      <c r="AC1136" t="b">
        <f>IFERROR(IF(FIND("P2",PGOptionList!D1136)&gt;0,TRUE),FALSE)</f>
        <v>0</v>
      </c>
      <c r="AD1136" t="b">
        <f>IFERROR(IF(FIND("P1",PGOptionList!D1136)&gt;0,TRUE),FALSE)</f>
        <v>0</v>
      </c>
      <c r="AE1136" t="b">
        <f>IFERROR(IF(FIND("P0",PGOptionList!D1136)&gt;0,TRUE),FALSE)</f>
        <v>1</v>
      </c>
      <c r="AF1136" t="b">
        <f>IF(AND(Z1136,AA1136,AB1136,AC1136,IF(C1136=Auswahlhilfe!$L$7,TRUE,FALSE)),D1136,FALSE)</f>
        <v>0</v>
      </c>
      <c r="AG1136" t="b">
        <f>IF(AND(Z1136,AA1136,AB1136,AD1136,IF(C1136=Auswahlhilfe!$L$17,TRUE,FALSE)),D1136,FALSE)</f>
        <v>0</v>
      </c>
      <c r="AH1136" t="b">
        <f>IF(AND(Z1136,AA1136,AB1136,AE1136,IF(C1136=Auswahlhilfe!$L$17,TRUE,FALSE)),D1136,FALSE)</f>
        <v>0</v>
      </c>
      <c r="AI1136" t="s">
        <v>4817</v>
      </c>
      <c r="AJ1136" s="90" t="str">
        <f t="shared" si="53"/>
        <v>mailto:info@oxni.ch?subject=Anfrage TBR-115-020-S2-P0</v>
      </c>
    </row>
    <row r="1137" spans="2:36" x14ac:dyDescent="0.2">
      <c r="B1137" s="78" t="str">
        <f t="shared" si="51"/>
        <v/>
      </c>
      <c r="C1137" s="19" t="s">
        <v>103</v>
      </c>
      <c r="D1137" s="19" t="s">
        <v>1438</v>
      </c>
      <c r="E1137" s="19">
        <v>130</v>
      </c>
      <c r="F1137" s="19" t="s">
        <v>55</v>
      </c>
      <c r="G1137" s="19">
        <v>20</v>
      </c>
      <c r="H1137" s="19">
        <v>4</v>
      </c>
      <c r="I1137" s="19">
        <v>25</v>
      </c>
      <c r="J1137" s="19">
        <v>95</v>
      </c>
      <c r="K1137" s="19">
        <v>235</v>
      </c>
      <c r="L1137" s="19">
        <v>705</v>
      </c>
      <c r="M1137" s="19" t="s">
        <v>81</v>
      </c>
      <c r="N1137" s="19">
        <v>4000</v>
      </c>
      <c r="O1137" s="19">
        <v>8000</v>
      </c>
      <c r="P1137" s="19">
        <v>6700</v>
      </c>
      <c r="Q1137" s="19" t="s">
        <v>57</v>
      </c>
      <c r="R1137" s="19">
        <v>3350</v>
      </c>
      <c r="S1137" s="19">
        <v>20000</v>
      </c>
      <c r="T1137" s="19">
        <v>6.25</v>
      </c>
      <c r="U1137" s="19">
        <v>13</v>
      </c>
      <c r="V1137" s="19">
        <v>0.24</v>
      </c>
      <c r="W1137" s="19">
        <v>68</v>
      </c>
      <c r="X1137" s="93">
        <v>1445</v>
      </c>
      <c r="Y1137">
        <f t="shared" si="52"/>
        <v>200</v>
      </c>
      <c r="Z1137" t="b">
        <f>IF(N1137/G1137&gt;=Auswahlhilfe!$C$8,TRUE,FALSE)</f>
        <v>1</v>
      </c>
      <c r="AA1137" t="b">
        <f>IF(K1137&gt;Auswahlhilfe!$C$7,TRUE,FALSE)</f>
        <v>1</v>
      </c>
      <c r="AB1137" t="b">
        <f>IF(Auswahlhilfe!$C$17=F1137,TRUE,FALSE)</f>
        <v>0</v>
      </c>
      <c r="AC1137" t="b">
        <f>IFERROR(IF(FIND("P2",PGOptionList!D1137)&gt;0,TRUE),FALSE)</f>
        <v>0</v>
      </c>
      <c r="AD1137" t="b">
        <f>IFERROR(IF(FIND("P1",PGOptionList!D1137)&gt;0,TRUE),FALSE)</f>
        <v>1</v>
      </c>
      <c r="AE1137" t="b">
        <f>IFERROR(IF(FIND("P0",PGOptionList!D1137)&gt;0,TRUE),FALSE)</f>
        <v>0</v>
      </c>
      <c r="AF1137" t="b">
        <f>IF(AND(Z1137,AA1137,AB1137,AC1137,IF(C1137=Auswahlhilfe!$L$7,TRUE,FALSE)),D1137,FALSE)</f>
        <v>0</v>
      </c>
      <c r="AG1137" t="b">
        <f>IF(AND(Z1137,AA1137,AB1137,AD1137,IF(C1137=Auswahlhilfe!$L$17,TRUE,FALSE)),D1137,FALSE)</f>
        <v>0</v>
      </c>
      <c r="AH1137" t="b">
        <f>IF(AND(Z1137,AA1137,AB1137,AE1137,IF(C1137=Auswahlhilfe!$L$17,TRUE,FALSE)),D1137,FALSE)</f>
        <v>0</v>
      </c>
      <c r="AI1137" t="s">
        <v>4817</v>
      </c>
      <c r="AJ1137" s="90" t="str">
        <f t="shared" si="53"/>
        <v>mailto:info@oxni.ch?subject=Anfrage TBR-115-020-S1-P1</v>
      </c>
    </row>
    <row r="1138" spans="2:36" x14ac:dyDescent="0.2">
      <c r="B1138" s="78" t="str">
        <f t="shared" si="51"/>
        <v/>
      </c>
      <c r="C1138" s="19" t="s">
        <v>103</v>
      </c>
      <c r="D1138" s="19" t="s">
        <v>1439</v>
      </c>
      <c r="E1138" s="19">
        <v>130</v>
      </c>
      <c r="F1138" s="19" t="s">
        <v>58</v>
      </c>
      <c r="G1138" s="19">
        <v>20</v>
      </c>
      <c r="H1138" s="19">
        <v>4</v>
      </c>
      <c r="I1138" s="19">
        <v>25</v>
      </c>
      <c r="J1138" s="19">
        <v>95</v>
      </c>
      <c r="K1138" s="19">
        <v>235</v>
      </c>
      <c r="L1138" s="19">
        <v>705</v>
      </c>
      <c r="M1138" s="19" t="s">
        <v>81</v>
      </c>
      <c r="N1138" s="19">
        <v>4000</v>
      </c>
      <c r="O1138" s="19">
        <v>8000</v>
      </c>
      <c r="P1138" s="19">
        <v>6700</v>
      </c>
      <c r="Q1138" s="19" t="s">
        <v>57</v>
      </c>
      <c r="R1138" s="19">
        <v>3350</v>
      </c>
      <c r="S1138" s="19">
        <v>20000</v>
      </c>
      <c r="T1138" s="19">
        <v>6.25</v>
      </c>
      <c r="U1138" s="19">
        <v>13</v>
      </c>
      <c r="V1138" s="19">
        <v>0.24</v>
      </c>
      <c r="W1138" s="19">
        <v>68</v>
      </c>
      <c r="X1138" s="93">
        <v>1445</v>
      </c>
      <c r="Y1138">
        <f t="shared" si="52"/>
        <v>200</v>
      </c>
      <c r="Z1138" t="b">
        <f>IF(N1138/G1138&gt;=Auswahlhilfe!$C$8,TRUE,FALSE)</f>
        <v>1</v>
      </c>
      <c r="AA1138" t="b">
        <f>IF(K1138&gt;Auswahlhilfe!$C$7,TRUE,FALSE)</f>
        <v>1</v>
      </c>
      <c r="AB1138" t="b">
        <f>IF(Auswahlhilfe!$C$17=F1138,TRUE,FALSE)</f>
        <v>1</v>
      </c>
      <c r="AC1138" t="b">
        <f>IFERROR(IF(FIND("P2",PGOptionList!D1138)&gt;0,TRUE),FALSE)</f>
        <v>0</v>
      </c>
      <c r="AD1138" t="b">
        <f>IFERROR(IF(FIND("P1",PGOptionList!D1138)&gt;0,TRUE),FALSE)</f>
        <v>1</v>
      </c>
      <c r="AE1138" t="b">
        <f>IFERROR(IF(FIND("P0",PGOptionList!D1138)&gt;0,TRUE),FALSE)</f>
        <v>0</v>
      </c>
      <c r="AF1138" t="b">
        <f>IF(AND(Z1138,AA1138,AB1138,AC1138,IF(C1138=Auswahlhilfe!$L$7,TRUE,FALSE)),D1138,FALSE)</f>
        <v>0</v>
      </c>
      <c r="AG1138" t="b">
        <f>IF(AND(Z1138,AA1138,AB1138,AD1138,IF(C1138=Auswahlhilfe!$L$17,TRUE,FALSE)),D1138,FALSE)</f>
        <v>0</v>
      </c>
      <c r="AH1138" t="b">
        <f>IF(AND(Z1138,AA1138,AB1138,AE1138,IF(C1138=Auswahlhilfe!$L$17,TRUE,FALSE)),D1138,FALSE)</f>
        <v>0</v>
      </c>
      <c r="AI1138" t="s">
        <v>4818</v>
      </c>
      <c r="AJ1138" s="90" t="str">
        <f t="shared" si="53"/>
        <v>https://shop.oxni.ch/de/shop/motoren/planetengetriebe/tbr-115-020-s2-p1</v>
      </c>
    </row>
    <row r="1139" spans="2:36" x14ac:dyDescent="0.2">
      <c r="B1139" s="78" t="str">
        <f t="shared" si="51"/>
        <v/>
      </c>
      <c r="C1139" s="19" t="s">
        <v>103</v>
      </c>
      <c r="D1139" s="19" t="s">
        <v>1440</v>
      </c>
      <c r="E1139" s="19">
        <v>130</v>
      </c>
      <c r="F1139" s="19" t="s">
        <v>55</v>
      </c>
      <c r="G1139" s="19">
        <v>20</v>
      </c>
      <c r="H1139" s="19">
        <v>6</v>
      </c>
      <c r="I1139" s="19">
        <v>25</v>
      </c>
      <c r="J1139" s="19">
        <v>95</v>
      </c>
      <c r="K1139" s="19">
        <v>235</v>
      </c>
      <c r="L1139" s="19">
        <v>705</v>
      </c>
      <c r="M1139" s="19" t="s">
        <v>81</v>
      </c>
      <c r="N1139" s="19">
        <v>4000</v>
      </c>
      <c r="O1139" s="19">
        <v>8000</v>
      </c>
      <c r="P1139" s="19">
        <v>6700</v>
      </c>
      <c r="Q1139" s="19" t="s">
        <v>57</v>
      </c>
      <c r="R1139" s="19">
        <v>3350</v>
      </c>
      <c r="S1139" s="19">
        <v>20000</v>
      </c>
      <c r="T1139" s="19">
        <v>6.25</v>
      </c>
      <c r="U1139" s="19">
        <v>13</v>
      </c>
      <c r="V1139" s="19">
        <v>0.24</v>
      </c>
      <c r="W1139" s="19">
        <v>68</v>
      </c>
      <c r="X1139" s="93">
        <v>1314</v>
      </c>
      <c r="Y1139">
        <f t="shared" si="52"/>
        <v>200</v>
      </c>
      <c r="Z1139" t="b">
        <f>IF(N1139/G1139&gt;=Auswahlhilfe!$C$8,TRUE,FALSE)</f>
        <v>1</v>
      </c>
      <c r="AA1139" t="b">
        <f>IF(K1139&gt;Auswahlhilfe!$C$7,TRUE,FALSE)</f>
        <v>1</v>
      </c>
      <c r="AB1139" t="b">
        <f>IF(Auswahlhilfe!$C$17=F1139,TRUE,FALSE)</f>
        <v>0</v>
      </c>
      <c r="AC1139" t="b">
        <f>IFERROR(IF(FIND("P2",PGOptionList!D1139)&gt;0,TRUE),FALSE)</f>
        <v>1</v>
      </c>
      <c r="AD1139" t="b">
        <f>IFERROR(IF(FIND("P1",PGOptionList!D1139)&gt;0,TRUE),FALSE)</f>
        <v>0</v>
      </c>
      <c r="AE1139" t="b">
        <f>IFERROR(IF(FIND("P0",PGOptionList!D1139)&gt;0,TRUE),FALSE)</f>
        <v>0</v>
      </c>
      <c r="AF1139" t="b">
        <f>IF(AND(Z1139,AA1139,AB1139,AC1139,IF(C1139=Auswahlhilfe!$L$7,TRUE,FALSE)),D1139,FALSE)</f>
        <v>0</v>
      </c>
      <c r="AG1139" t="b">
        <f>IF(AND(Z1139,AA1139,AB1139,AD1139,IF(C1139=Auswahlhilfe!$L$17,TRUE,FALSE)),D1139,FALSE)</f>
        <v>0</v>
      </c>
      <c r="AH1139" t="b">
        <f>IF(AND(Z1139,AA1139,AB1139,AE1139,IF(C1139=Auswahlhilfe!$L$17,TRUE,FALSE)),D1139,FALSE)</f>
        <v>0</v>
      </c>
      <c r="AI1139" t="s">
        <v>4817</v>
      </c>
      <c r="AJ1139" s="90" t="str">
        <f t="shared" si="53"/>
        <v>mailto:info@oxni.ch?subject=Anfrage TBR-115-020-S1-P2</v>
      </c>
    </row>
    <row r="1140" spans="2:36" x14ac:dyDescent="0.2">
      <c r="B1140" s="78" t="str">
        <f t="shared" si="51"/>
        <v/>
      </c>
      <c r="C1140" s="19" t="s">
        <v>103</v>
      </c>
      <c r="D1140" s="19" t="s">
        <v>1441</v>
      </c>
      <c r="E1140" s="19">
        <v>130</v>
      </c>
      <c r="F1140" s="19" t="s">
        <v>58</v>
      </c>
      <c r="G1140" s="19">
        <v>20</v>
      </c>
      <c r="H1140" s="19">
        <v>6</v>
      </c>
      <c r="I1140" s="19">
        <v>25</v>
      </c>
      <c r="J1140" s="19">
        <v>95</v>
      </c>
      <c r="K1140" s="19">
        <v>235</v>
      </c>
      <c r="L1140" s="19">
        <v>705</v>
      </c>
      <c r="M1140" s="19" t="s">
        <v>81</v>
      </c>
      <c r="N1140" s="19">
        <v>4000</v>
      </c>
      <c r="O1140" s="19">
        <v>8000</v>
      </c>
      <c r="P1140" s="19">
        <v>6700</v>
      </c>
      <c r="Q1140" s="19" t="s">
        <v>57</v>
      </c>
      <c r="R1140" s="19">
        <v>3350</v>
      </c>
      <c r="S1140" s="19">
        <v>20000</v>
      </c>
      <c r="T1140" s="19">
        <v>6.25</v>
      </c>
      <c r="U1140" s="19">
        <v>13</v>
      </c>
      <c r="V1140" s="19">
        <v>0.24</v>
      </c>
      <c r="W1140" s="19">
        <v>68</v>
      </c>
      <c r="X1140" s="93">
        <v>1314</v>
      </c>
      <c r="Y1140">
        <f t="shared" si="52"/>
        <v>200</v>
      </c>
      <c r="Z1140" t="b">
        <f>IF(N1140/G1140&gt;=Auswahlhilfe!$C$8,TRUE,FALSE)</f>
        <v>1</v>
      </c>
      <c r="AA1140" t="b">
        <f>IF(K1140&gt;Auswahlhilfe!$C$7,TRUE,FALSE)</f>
        <v>1</v>
      </c>
      <c r="AB1140" t="b">
        <f>IF(Auswahlhilfe!$C$17=F1140,TRUE,FALSE)</f>
        <v>1</v>
      </c>
      <c r="AC1140" t="b">
        <f>IFERROR(IF(FIND("P2",PGOptionList!D1140)&gt;0,TRUE),FALSE)</f>
        <v>1</v>
      </c>
      <c r="AD1140" t="b">
        <f>IFERROR(IF(FIND("P1",PGOptionList!D1140)&gt;0,TRUE),FALSE)</f>
        <v>0</v>
      </c>
      <c r="AE1140" t="b">
        <f>IFERROR(IF(FIND("P0",PGOptionList!D1140)&gt;0,TRUE),FALSE)</f>
        <v>0</v>
      </c>
      <c r="AF1140" t="b">
        <f>IF(AND(Z1140,AA1140,AB1140,AC1140,IF(C1140=Auswahlhilfe!$L$7,TRUE,FALSE)),D1140,FALSE)</f>
        <v>0</v>
      </c>
      <c r="AG1140" t="b">
        <f>IF(AND(Z1140,AA1140,AB1140,AD1140,IF(C1140=Auswahlhilfe!$L$17,TRUE,FALSE)),D1140,FALSE)</f>
        <v>0</v>
      </c>
      <c r="AH1140" t="b">
        <f>IF(AND(Z1140,AA1140,AB1140,AE1140,IF(C1140=Auswahlhilfe!$L$17,TRUE,FALSE)),D1140,FALSE)</f>
        <v>0</v>
      </c>
      <c r="AI1140" t="s">
        <v>4818</v>
      </c>
      <c r="AJ1140" s="90" t="str">
        <f t="shared" si="53"/>
        <v>https://shop.oxni.ch/de/shop/motoren/planetengetriebe/tbr-115-020-s2-p2</v>
      </c>
    </row>
    <row r="1141" spans="2:36" x14ac:dyDescent="0.2">
      <c r="B1141" s="78" t="str">
        <f t="shared" si="51"/>
        <v/>
      </c>
      <c r="C1141" s="19" t="s">
        <v>103</v>
      </c>
      <c r="D1141" s="19" t="s">
        <v>1442</v>
      </c>
      <c r="E1141" s="19">
        <v>130</v>
      </c>
      <c r="F1141" s="19" t="s">
        <v>55</v>
      </c>
      <c r="G1141" s="19">
        <v>16</v>
      </c>
      <c r="H1141" s="19">
        <v>2</v>
      </c>
      <c r="I1141" s="19">
        <v>25</v>
      </c>
      <c r="J1141" s="19">
        <v>95</v>
      </c>
      <c r="K1141" s="19">
        <v>260</v>
      </c>
      <c r="L1141" s="19">
        <v>780</v>
      </c>
      <c r="M1141" s="19" t="s">
        <v>80</v>
      </c>
      <c r="N1141" s="19">
        <v>4000</v>
      </c>
      <c r="O1141" s="19">
        <v>8000</v>
      </c>
      <c r="P1141" s="19">
        <v>6700</v>
      </c>
      <c r="Q1141" s="19" t="s">
        <v>57</v>
      </c>
      <c r="R1141" s="19">
        <v>3350</v>
      </c>
      <c r="S1141" s="19">
        <v>20000</v>
      </c>
      <c r="T1141" s="19">
        <v>6.25</v>
      </c>
      <c r="U1141" s="19">
        <v>13</v>
      </c>
      <c r="V1141" s="19">
        <v>0.24</v>
      </c>
      <c r="W1141" s="19">
        <v>68</v>
      </c>
      <c r="X1141" s="93"/>
      <c r="Y1141">
        <f t="shared" si="52"/>
        <v>250</v>
      </c>
      <c r="Z1141" t="b">
        <f>IF(N1141/G1141&gt;=Auswahlhilfe!$C$8,TRUE,FALSE)</f>
        <v>1</v>
      </c>
      <c r="AA1141" t="b">
        <f>IF(K1141&gt;Auswahlhilfe!$C$7,TRUE,FALSE)</f>
        <v>1</v>
      </c>
      <c r="AB1141" t="b">
        <f>IF(Auswahlhilfe!$C$17=F1141,TRUE,FALSE)</f>
        <v>0</v>
      </c>
      <c r="AC1141" t="b">
        <f>IFERROR(IF(FIND("P2",PGOptionList!D1141)&gt;0,TRUE),FALSE)</f>
        <v>0</v>
      </c>
      <c r="AD1141" t="b">
        <f>IFERROR(IF(FIND("P1",PGOptionList!D1141)&gt;0,TRUE),FALSE)</f>
        <v>0</v>
      </c>
      <c r="AE1141" t="b">
        <f>IFERROR(IF(FIND("P0",PGOptionList!D1141)&gt;0,TRUE),FALSE)</f>
        <v>1</v>
      </c>
      <c r="AF1141" t="b">
        <f>IF(AND(Z1141,AA1141,AB1141,AC1141,IF(C1141=Auswahlhilfe!$L$7,TRUE,FALSE)),D1141,FALSE)</f>
        <v>0</v>
      </c>
      <c r="AG1141" t="b">
        <f>IF(AND(Z1141,AA1141,AB1141,AD1141,IF(C1141=Auswahlhilfe!$L$17,TRUE,FALSE)),D1141,FALSE)</f>
        <v>0</v>
      </c>
      <c r="AH1141" t="b">
        <f>IF(AND(Z1141,AA1141,AB1141,AE1141,IF(C1141=Auswahlhilfe!$L$17,TRUE,FALSE)),D1141,FALSE)</f>
        <v>0</v>
      </c>
      <c r="AI1141" t="s">
        <v>4817</v>
      </c>
      <c r="AJ1141" s="90" t="str">
        <f t="shared" si="53"/>
        <v>mailto:info@oxni.ch?subject=Anfrage TBR-115-016-S1-P0</v>
      </c>
    </row>
    <row r="1142" spans="2:36" x14ac:dyDescent="0.2">
      <c r="B1142" s="78" t="str">
        <f t="shared" si="51"/>
        <v/>
      </c>
      <c r="C1142" s="19" t="s">
        <v>103</v>
      </c>
      <c r="D1142" s="19" t="s">
        <v>1443</v>
      </c>
      <c r="E1142" s="19">
        <v>130</v>
      </c>
      <c r="F1142" s="19" t="s">
        <v>58</v>
      </c>
      <c r="G1142" s="19">
        <v>16</v>
      </c>
      <c r="H1142" s="19">
        <v>2</v>
      </c>
      <c r="I1142" s="19">
        <v>25</v>
      </c>
      <c r="J1142" s="19">
        <v>95</v>
      </c>
      <c r="K1142" s="19">
        <v>260</v>
      </c>
      <c r="L1142" s="19">
        <v>780</v>
      </c>
      <c r="M1142" s="19" t="s">
        <v>80</v>
      </c>
      <c r="N1142" s="19">
        <v>4000</v>
      </c>
      <c r="O1142" s="19">
        <v>8000</v>
      </c>
      <c r="P1142" s="19">
        <v>6700</v>
      </c>
      <c r="Q1142" s="19" t="s">
        <v>57</v>
      </c>
      <c r="R1142" s="19">
        <v>3350</v>
      </c>
      <c r="S1142" s="19">
        <v>20000</v>
      </c>
      <c r="T1142" s="19">
        <v>6.25</v>
      </c>
      <c r="U1142" s="19">
        <v>13</v>
      </c>
      <c r="V1142" s="19">
        <v>0.24</v>
      </c>
      <c r="W1142" s="19">
        <v>68</v>
      </c>
      <c r="X1142" s="93"/>
      <c r="Y1142">
        <f t="shared" si="52"/>
        <v>250</v>
      </c>
      <c r="Z1142" t="b">
        <f>IF(N1142/G1142&gt;=Auswahlhilfe!$C$8,TRUE,FALSE)</f>
        <v>1</v>
      </c>
      <c r="AA1142" t="b">
        <f>IF(K1142&gt;Auswahlhilfe!$C$7,TRUE,FALSE)</f>
        <v>1</v>
      </c>
      <c r="AB1142" t="b">
        <f>IF(Auswahlhilfe!$C$17=F1142,TRUE,FALSE)</f>
        <v>1</v>
      </c>
      <c r="AC1142" t="b">
        <f>IFERROR(IF(FIND("P2",PGOptionList!D1142)&gt;0,TRUE),FALSE)</f>
        <v>0</v>
      </c>
      <c r="AD1142" t="b">
        <f>IFERROR(IF(FIND("P1",PGOptionList!D1142)&gt;0,TRUE),FALSE)</f>
        <v>0</v>
      </c>
      <c r="AE1142" t="b">
        <f>IFERROR(IF(FIND("P0",PGOptionList!D1142)&gt;0,TRUE),FALSE)</f>
        <v>1</v>
      </c>
      <c r="AF1142" t="b">
        <f>IF(AND(Z1142,AA1142,AB1142,AC1142,IF(C1142=Auswahlhilfe!$L$7,TRUE,FALSE)),D1142,FALSE)</f>
        <v>0</v>
      </c>
      <c r="AG1142" t="b">
        <f>IF(AND(Z1142,AA1142,AB1142,AD1142,IF(C1142=Auswahlhilfe!$L$17,TRUE,FALSE)),D1142,FALSE)</f>
        <v>0</v>
      </c>
      <c r="AH1142" t="b">
        <f>IF(AND(Z1142,AA1142,AB1142,AE1142,IF(C1142=Auswahlhilfe!$L$17,TRUE,FALSE)),D1142,FALSE)</f>
        <v>0</v>
      </c>
      <c r="AI1142" t="s">
        <v>4817</v>
      </c>
      <c r="AJ1142" s="90" t="str">
        <f t="shared" si="53"/>
        <v>mailto:info@oxni.ch?subject=Anfrage TBR-115-016-S2-P0</v>
      </c>
    </row>
    <row r="1143" spans="2:36" x14ac:dyDescent="0.2">
      <c r="B1143" s="78" t="str">
        <f t="shared" si="51"/>
        <v/>
      </c>
      <c r="C1143" s="19" t="s">
        <v>103</v>
      </c>
      <c r="D1143" s="19" t="s">
        <v>1444</v>
      </c>
      <c r="E1143" s="19">
        <v>130</v>
      </c>
      <c r="F1143" s="19" t="s">
        <v>55</v>
      </c>
      <c r="G1143" s="19">
        <v>16</v>
      </c>
      <c r="H1143" s="19">
        <v>4</v>
      </c>
      <c r="I1143" s="19">
        <v>25</v>
      </c>
      <c r="J1143" s="19">
        <v>95</v>
      </c>
      <c r="K1143" s="19">
        <v>260</v>
      </c>
      <c r="L1143" s="19">
        <v>780</v>
      </c>
      <c r="M1143" s="19" t="s">
        <v>80</v>
      </c>
      <c r="N1143" s="19">
        <v>4000</v>
      </c>
      <c r="O1143" s="19">
        <v>8000</v>
      </c>
      <c r="P1143" s="19">
        <v>6700</v>
      </c>
      <c r="Q1143" s="19" t="s">
        <v>57</v>
      </c>
      <c r="R1143" s="19">
        <v>3350</v>
      </c>
      <c r="S1143" s="19">
        <v>20000</v>
      </c>
      <c r="T1143" s="19">
        <v>6.25</v>
      </c>
      <c r="U1143" s="19">
        <v>13</v>
      </c>
      <c r="V1143" s="19">
        <v>0.24</v>
      </c>
      <c r="W1143" s="19">
        <v>68</v>
      </c>
      <c r="X1143" s="93">
        <v>1445</v>
      </c>
      <c r="Y1143">
        <f t="shared" si="52"/>
        <v>250</v>
      </c>
      <c r="Z1143" t="b">
        <f>IF(N1143/G1143&gt;=Auswahlhilfe!$C$8,TRUE,FALSE)</f>
        <v>1</v>
      </c>
      <c r="AA1143" t="b">
        <f>IF(K1143&gt;Auswahlhilfe!$C$7,TRUE,FALSE)</f>
        <v>1</v>
      </c>
      <c r="AB1143" t="b">
        <f>IF(Auswahlhilfe!$C$17=F1143,TRUE,FALSE)</f>
        <v>0</v>
      </c>
      <c r="AC1143" t="b">
        <f>IFERROR(IF(FIND("P2",PGOptionList!D1143)&gt;0,TRUE),FALSE)</f>
        <v>0</v>
      </c>
      <c r="AD1143" t="b">
        <f>IFERROR(IF(FIND("P1",PGOptionList!D1143)&gt;0,TRUE),FALSE)</f>
        <v>1</v>
      </c>
      <c r="AE1143" t="b">
        <f>IFERROR(IF(FIND("P0",PGOptionList!D1143)&gt;0,TRUE),FALSE)</f>
        <v>0</v>
      </c>
      <c r="AF1143" t="b">
        <f>IF(AND(Z1143,AA1143,AB1143,AC1143,IF(C1143=Auswahlhilfe!$L$7,TRUE,FALSE)),D1143,FALSE)</f>
        <v>0</v>
      </c>
      <c r="AG1143" t="b">
        <f>IF(AND(Z1143,AA1143,AB1143,AD1143,IF(C1143=Auswahlhilfe!$L$17,TRUE,FALSE)),D1143,FALSE)</f>
        <v>0</v>
      </c>
      <c r="AH1143" t="b">
        <f>IF(AND(Z1143,AA1143,AB1143,AE1143,IF(C1143=Auswahlhilfe!$L$17,TRUE,FALSE)),D1143,FALSE)</f>
        <v>0</v>
      </c>
      <c r="AI1143" t="s">
        <v>4817</v>
      </c>
      <c r="AJ1143" s="90" t="str">
        <f t="shared" si="53"/>
        <v>mailto:info@oxni.ch?subject=Anfrage TBR-115-016-S1-P1</v>
      </c>
    </row>
    <row r="1144" spans="2:36" x14ac:dyDescent="0.2">
      <c r="B1144" s="78" t="str">
        <f t="shared" si="51"/>
        <v/>
      </c>
      <c r="C1144" s="19" t="s">
        <v>103</v>
      </c>
      <c r="D1144" s="19" t="s">
        <v>1445</v>
      </c>
      <c r="E1144" s="19">
        <v>130</v>
      </c>
      <c r="F1144" s="19" t="s">
        <v>58</v>
      </c>
      <c r="G1144" s="19">
        <v>16</v>
      </c>
      <c r="H1144" s="19">
        <v>4</v>
      </c>
      <c r="I1144" s="19">
        <v>25</v>
      </c>
      <c r="J1144" s="19">
        <v>95</v>
      </c>
      <c r="K1144" s="19">
        <v>260</v>
      </c>
      <c r="L1144" s="19">
        <v>780</v>
      </c>
      <c r="M1144" s="19" t="s">
        <v>80</v>
      </c>
      <c r="N1144" s="19">
        <v>4000</v>
      </c>
      <c r="O1144" s="19">
        <v>8000</v>
      </c>
      <c r="P1144" s="19">
        <v>6700</v>
      </c>
      <c r="Q1144" s="19" t="s">
        <v>57</v>
      </c>
      <c r="R1144" s="19">
        <v>3350</v>
      </c>
      <c r="S1144" s="19">
        <v>20000</v>
      </c>
      <c r="T1144" s="19">
        <v>6.25</v>
      </c>
      <c r="U1144" s="19">
        <v>13</v>
      </c>
      <c r="V1144" s="19">
        <v>0.24</v>
      </c>
      <c r="W1144" s="19">
        <v>68</v>
      </c>
      <c r="X1144" s="93">
        <v>1445</v>
      </c>
      <c r="Y1144">
        <f t="shared" si="52"/>
        <v>250</v>
      </c>
      <c r="Z1144" t="b">
        <f>IF(N1144/G1144&gt;=Auswahlhilfe!$C$8,TRUE,FALSE)</f>
        <v>1</v>
      </c>
      <c r="AA1144" t="b">
        <f>IF(K1144&gt;Auswahlhilfe!$C$7,TRUE,FALSE)</f>
        <v>1</v>
      </c>
      <c r="AB1144" t="b">
        <f>IF(Auswahlhilfe!$C$17=F1144,TRUE,FALSE)</f>
        <v>1</v>
      </c>
      <c r="AC1144" t="b">
        <f>IFERROR(IF(FIND("P2",PGOptionList!D1144)&gt;0,TRUE),FALSE)</f>
        <v>0</v>
      </c>
      <c r="AD1144" t="b">
        <f>IFERROR(IF(FIND("P1",PGOptionList!D1144)&gt;0,TRUE),FALSE)</f>
        <v>1</v>
      </c>
      <c r="AE1144" t="b">
        <f>IFERROR(IF(FIND("P0",PGOptionList!D1144)&gt;0,TRUE),FALSE)</f>
        <v>0</v>
      </c>
      <c r="AF1144" t="b">
        <f>IF(AND(Z1144,AA1144,AB1144,AC1144,IF(C1144=Auswahlhilfe!$L$7,TRUE,FALSE)),D1144,FALSE)</f>
        <v>0</v>
      </c>
      <c r="AG1144" t="b">
        <f>IF(AND(Z1144,AA1144,AB1144,AD1144,IF(C1144=Auswahlhilfe!$L$17,TRUE,FALSE)),D1144,FALSE)</f>
        <v>0</v>
      </c>
      <c r="AH1144" t="b">
        <f>IF(AND(Z1144,AA1144,AB1144,AE1144,IF(C1144=Auswahlhilfe!$L$17,TRUE,FALSE)),D1144,FALSE)</f>
        <v>0</v>
      </c>
      <c r="AI1144" t="s">
        <v>4818</v>
      </c>
      <c r="AJ1144" s="90" t="str">
        <f t="shared" si="53"/>
        <v>https://shop.oxni.ch/de/shop/motoren/planetengetriebe/tbr-115-016-s2-p1</v>
      </c>
    </row>
    <row r="1145" spans="2:36" x14ac:dyDescent="0.2">
      <c r="B1145" s="78" t="str">
        <f t="shared" si="51"/>
        <v/>
      </c>
      <c r="C1145" s="19" t="s">
        <v>103</v>
      </c>
      <c r="D1145" s="19" t="s">
        <v>1446</v>
      </c>
      <c r="E1145" s="19">
        <v>130</v>
      </c>
      <c r="F1145" s="19" t="s">
        <v>55</v>
      </c>
      <c r="G1145" s="19">
        <v>16</v>
      </c>
      <c r="H1145" s="19">
        <v>6</v>
      </c>
      <c r="I1145" s="19">
        <v>25</v>
      </c>
      <c r="J1145" s="19">
        <v>95</v>
      </c>
      <c r="K1145" s="19">
        <v>260</v>
      </c>
      <c r="L1145" s="19">
        <v>780</v>
      </c>
      <c r="M1145" s="19" t="s">
        <v>80</v>
      </c>
      <c r="N1145" s="19">
        <v>4000</v>
      </c>
      <c r="O1145" s="19">
        <v>8000</v>
      </c>
      <c r="P1145" s="19">
        <v>6700</v>
      </c>
      <c r="Q1145" s="19" t="s">
        <v>57</v>
      </c>
      <c r="R1145" s="19">
        <v>3350</v>
      </c>
      <c r="S1145" s="19">
        <v>20000</v>
      </c>
      <c r="T1145" s="19">
        <v>6.25</v>
      </c>
      <c r="U1145" s="19">
        <v>13</v>
      </c>
      <c r="V1145" s="19">
        <v>0.24</v>
      </c>
      <c r="W1145" s="19">
        <v>68</v>
      </c>
      <c r="X1145" s="93">
        <v>1314</v>
      </c>
      <c r="Y1145">
        <f t="shared" si="52"/>
        <v>250</v>
      </c>
      <c r="Z1145" t="b">
        <f>IF(N1145/G1145&gt;=Auswahlhilfe!$C$8,TRUE,FALSE)</f>
        <v>1</v>
      </c>
      <c r="AA1145" t="b">
        <f>IF(K1145&gt;Auswahlhilfe!$C$7,TRUE,FALSE)</f>
        <v>1</v>
      </c>
      <c r="AB1145" t="b">
        <f>IF(Auswahlhilfe!$C$17=F1145,TRUE,FALSE)</f>
        <v>0</v>
      </c>
      <c r="AC1145" t="b">
        <f>IFERROR(IF(FIND("P2",PGOptionList!D1145)&gt;0,TRUE),FALSE)</f>
        <v>1</v>
      </c>
      <c r="AD1145" t="b">
        <f>IFERROR(IF(FIND("P1",PGOptionList!D1145)&gt;0,TRUE),FALSE)</f>
        <v>0</v>
      </c>
      <c r="AE1145" t="b">
        <f>IFERROR(IF(FIND("P0",PGOptionList!D1145)&gt;0,TRUE),FALSE)</f>
        <v>0</v>
      </c>
      <c r="AF1145" t="b">
        <f>IF(AND(Z1145,AA1145,AB1145,AC1145,IF(C1145=Auswahlhilfe!$L$7,TRUE,FALSE)),D1145,FALSE)</f>
        <v>0</v>
      </c>
      <c r="AG1145" t="b">
        <f>IF(AND(Z1145,AA1145,AB1145,AD1145,IF(C1145=Auswahlhilfe!$L$17,TRUE,FALSE)),D1145,FALSE)</f>
        <v>0</v>
      </c>
      <c r="AH1145" t="b">
        <f>IF(AND(Z1145,AA1145,AB1145,AE1145,IF(C1145=Auswahlhilfe!$L$17,TRUE,FALSE)),D1145,FALSE)</f>
        <v>0</v>
      </c>
      <c r="AI1145" t="s">
        <v>4817</v>
      </c>
      <c r="AJ1145" s="90" t="str">
        <f t="shared" si="53"/>
        <v>mailto:info@oxni.ch?subject=Anfrage TBR-115-016-S1-P2</v>
      </c>
    </row>
    <row r="1146" spans="2:36" x14ac:dyDescent="0.2">
      <c r="B1146" s="78" t="str">
        <f t="shared" si="51"/>
        <v/>
      </c>
      <c r="C1146" s="19" t="s">
        <v>103</v>
      </c>
      <c r="D1146" s="19" t="s">
        <v>1447</v>
      </c>
      <c r="E1146" s="19">
        <v>130</v>
      </c>
      <c r="F1146" s="19" t="s">
        <v>58</v>
      </c>
      <c r="G1146" s="19">
        <v>16</v>
      </c>
      <c r="H1146" s="19">
        <v>6</v>
      </c>
      <c r="I1146" s="19">
        <v>25</v>
      </c>
      <c r="J1146" s="19">
        <v>95</v>
      </c>
      <c r="K1146" s="19">
        <v>260</v>
      </c>
      <c r="L1146" s="19">
        <v>780</v>
      </c>
      <c r="M1146" s="19" t="s">
        <v>80</v>
      </c>
      <c r="N1146" s="19">
        <v>4000</v>
      </c>
      <c r="O1146" s="19">
        <v>8000</v>
      </c>
      <c r="P1146" s="19">
        <v>6700</v>
      </c>
      <c r="Q1146" s="19" t="s">
        <v>57</v>
      </c>
      <c r="R1146" s="19">
        <v>3350</v>
      </c>
      <c r="S1146" s="19">
        <v>20000</v>
      </c>
      <c r="T1146" s="19">
        <v>6.25</v>
      </c>
      <c r="U1146" s="19">
        <v>13</v>
      </c>
      <c r="V1146" s="19">
        <v>0.24</v>
      </c>
      <c r="W1146" s="19">
        <v>68</v>
      </c>
      <c r="X1146" s="93">
        <v>1314</v>
      </c>
      <c r="Y1146">
        <f t="shared" si="52"/>
        <v>250</v>
      </c>
      <c r="Z1146" t="b">
        <f>IF(N1146/G1146&gt;=Auswahlhilfe!$C$8,TRUE,FALSE)</f>
        <v>1</v>
      </c>
      <c r="AA1146" t="b">
        <f>IF(K1146&gt;Auswahlhilfe!$C$7,TRUE,FALSE)</f>
        <v>1</v>
      </c>
      <c r="AB1146" t="b">
        <f>IF(Auswahlhilfe!$C$17=F1146,TRUE,FALSE)</f>
        <v>1</v>
      </c>
      <c r="AC1146" t="b">
        <f>IFERROR(IF(FIND("P2",PGOptionList!D1146)&gt;0,TRUE),FALSE)</f>
        <v>1</v>
      </c>
      <c r="AD1146" t="b">
        <f>IFERROR(IF(FIND("P1",PGOptionList!D1146)&gt;0,TRUE),FALSE)</f>
        <v>0</v>
      </c>
      <c r="AE1146" t="b">
        <f>IFERROR(IF(FIND("P0",PGOptionList!D1146)&gt;0,TRUE),FALSE)</f>
        <v>0</v>
      </c>
      <c r="AF1146" t="b">
        <f>IF(AND(Z1146,AA1146,AB1146,AC1146,IF(C1146=Auswahlhilfe!$L$7,TRUE,FALSE)),D1146,FALSE)</f>
        <v>0</v>
      </c>
      <c r="AG1146" t="b">
        <f>IF(AND(Z1146,AA1146,AB1146,AD1146,IF(C1146=Auswahlhilfe!$L$17,TRUE,FALSE)),D1146,FALSE)</f>
        <v>0</v>
      </c>
      <c r="AH1146" t="b">
        <f>IF(AND(Z1146,AA1146,AB1146,AE1146,IF(C1146=Auswahlhilfe!$L$17,TRUE,FALSE)),D1146,FALSE)</f>
        <v>0</v>
      </c>
      <c r="AI1146" t="s">
        <v>4818</v>
      </c>
      <c r="AJ1146" s="90" t="str">
        <f t="shared" si="53"/>
        <v>https://shop.oxni.ch/de/shop/motoren/planetengetriebe/tbr-115-016-s2-p2</v>
      </c>
    </row>
    <row r="1147" spans="2:36" x14ac:dyDescent="0.2">
      <c r="B1147" s="78" t="str">
        <f t="shared" si="51"/>
        <v/>
      </c>
      <c r="C1147" s="19" t="s">
        <v>103</v>
      </c>
      <c r="D1147" s="19" t="s">
        <v>1448</v>
      </c>
      <c r="E1147" s="19">
        <v>130</v>
      </c>
      <c r="F1147" s="19" t="s">
        <v>55</v>
      </c>
      <c r="G1147" s="19">
        <v>14</v>
      </c>
      <c r="H1147" s="19">
        <v>2</v>
      </c>
      <c r="I1147" s="19">
        <v>25</v>
      </c>
      <c r="J1147" s="19">
        <v>95</v>
      </c>
      <c r="K1147" s="19">
        <v>300</v>
      </c>
      <c r="L1147" s="19">
        <v>900</v>
      </c>
      <c r="M1147" s="19" t="s">
        <v>79</v>
      </c>
      <c r="N1147" s="19">
        <v>4000</v>
      </c>
      <c r="O1147" s="19">
        <v>8000</v>
      </c>
      <c r="P1147" s="19">
        <v>6700</v>
      </c>
      <c r="Q1147" s="19" t="s">
        <v>57</v>
      </c>
      <c r="R1147" s="19">
        <v>3350</v>
      </c>
      <c r="S1147" s="19">
        <v>20000</v>
      </c>
      <c r="T1147" s="19">
        <v>6.25</v>
      </c>
      <c r="U1147" s="19">
        <v>13</v>
      </c>
      <c r="V1147" s="19">
        <v>0.24</v>
      </c>
      <c r="W1147" s="19">
        <v>68</v>
      </c>
      <c r="X1147" s="93"/>
      <c r="Y1147">
        <f t="shared" si="52"/>
        <v>285.71428571428572</v>
      </c>
      <c r="Z1147" t="b">
        <f>IF(N1147/G1147&gt;=Auswahlhilfe!$C$8,TRUE,FALSE)</f>
        <v>1</v>
      </c>
      <c r="AA1147" t="b">
        <f>IF(K1147&gt;Auswahlhilfe!$C$7,TRUE,FALSE)</f>
        <v>1</v>
      </c>
      <c r="AB1147" t="b">
        <f>IF(Auswahlhilfe!$C$17=F1147,TRUE,FALSE)</f>
        <v>0</v>
      </c>
      <c r="AC1147" t="b">
        <f>IFERROR(IF(FIND("P2",PGOptionList!D1147)&gt;0,TRUE),FALSE)</f>
        <v>0</v>
      </c>
      <c r="AD1147" t="b">
        <f>IFERROR(IF(FIND("P1",PGOptionList!D1147)&gt;0,TRUE),FALSE)</f>
        <v>0</v>
      </c>
      <c r="AE1147" t="b">
        <f>IFERROR(IF(FIND("P0",PGOptionList!D1147)&gt;0,TRUE),FALSE)</f>
        <v>1</v>
      </c>
      <c r="AF1147" t="b">
        <f>IF(AND(Z1147,AA1147,AB1147,AC1147,IF(C1147=Auswahlhilfe!$L$7,TRUE,FALSE)),D1147,FALSE)</f>
        <v>0</v>
      </c>
      <c r="AG1147" t="b">
        <f>IF(AND(Z1147,AA1147,AB1147,AD1147,IF(C1147=Auswahlhilfe!$L$17,TRUE,FALSE)),D1147,FALSE)</f>
        <v>0</v>
      </c>
      <c r="AH1147" t="b">
        <f>IF(AND(Z1147,AA1147,AB1147,AE1147,IF(C1147=Auswahlhilfe!$L$17,TRUE,FALSE)),D1147,FALSE)</f>
        <v>0</v>
      </c>
      <c r="AI1147" t="s">
        <v>4817</v>
      </c>
      <c r="AJ1147" s="90" t="str">
        <f t="shared" si="53"/>
        <v>mailto:info@oxni.ch?subject=Anfrage TBR-115-014-S1-P0</v>
      </c>
    </row>
    <row r="1148" spans="2:36" x14ac:dyDescent="0.2">
      <c r="B1148" s="78" t="str">
        <f t="shared" si="51"/>
        <v/>
      </c>
      <c r="C1148" s="19" t="s">
        <v>103</v>
      </c>
      <c r="D1148" s="19" t="s">
        <v>1449</v>
      </c>
      <c r="E1148" s="19">
        <v>130</v>
      </c>
      <c r="F1148" s="19" t="s">
        <v>58</v>
      </c>
      <c r="G1148" s="19">
        <v>14</v>
      </c>
      <c r="H1148" s="19">
        <v>2</v>
      </c>
      <c r="I1148" s="19">
        <v>25</v>
      </c>
      <c r="J1148" s="19">
        <v>95</v>
      </c>
      <c r="K1148" s="19">
        <v>300</v>
      </c>
      <c r="L1148" s="19">
        <v>900</v>
      </c>
      <c r="M1148" s="19" t="s">
        <v>79</v>
      </c>
      <c r="N1148" s="19">
        <v>4000</v>
      </c>
      <c r="O1148" s="19">
        <v>8000</v>
      </c>
      <c r="P1148" s="19">
        <v>6700</v>
      </c>
      <c r="Q1148" s="19" t="s">
        <v>57</v>
      </c>
      <c r="R1148" s="19">
        <v>3350</v>
      </c>
      <c r="S1148" s="19">
        <v>20000</v>
      </c>
      <c r="T1148" s="19">
        <v>6.25</v>
      </c>
      <c r="U1148" s="19">
        <v>13</v>
      </c>
      <c r="V1148" s="19">
        <v>0.24</v>
      </c>
      <c r="W1148" s="19">
        <v>68</v>
      </c>
      <c r="X1148" s="93"/>
      <c r="Y1148">
        <f t="shared" si="52"/>
        <v>285.71428571428572</v>
      </c>
      <c r="Z1148" t="b">
        <f>IF(N1148/G1148&gt;=Auswahlhilfe!$C$8,TRUE,FALSE)</f>
        <v>1</v>
      </c>
      <c r="AA1148" t="b">
        <f>IF(K1148&gt;Auswahlhilfe!$C$7,TRUE,FALSE)</f>
        <v>1</v>
      </c>
      <c r="AB1148" t="b">
        <f>IF(Auswahlhilfe!$C$17=F1148,TRUE,FALSE)</f>
        <v>1</v>
      </c>
      <c r="AC1148" t="b">
        <f>IFERROR(IF(FIND("P2",PGOptionList!D1148)&gt;0,TRUE),FALSE)</f>
        <v>0</v>
      </c>
      <c r="AD1148" t="b">
        <f>IFERROR(IF(FIND("P1",PGOptionList!D1148)&gt;0,TRUE),FALSE)</f>
        <v>0</v>
      </c>
      <c r="AE1148" t="b">
        <f>IFERROR(IF(FIND("P0",PGOptionList!D1148)&gt;0,TRUE),FALSE)</f>
        <v>1</v>
      </c>
      <c r="AF1148" t="b">
        <f>IF(AND(Z1148,AA1148,AB1148,AC1148,IF(C1148=Auswahlhilfe!$L$7,TRUE,FALSE)),D1148,FALSE)</f>
        <v>0</v>
      </c>
      <c r="AG1148" t="b">
        <f>IF(AND(Z1148,AA1148,AB1148,AD1148,IF(C1148=Auswahlhilfe!$L$17,TRUE,FALSE)),D1148,FALSE)</f>
        <v>0</v>
      </c>
      <c r="AH1148" t="b">
        <f>IF(AND(Z1148,AA1148,AB1148,AE1148,IF(C1148=Auswahlhilfe!$L$17,TRUE,FALSE)),D1148,FALSE)</f>
        <v>0</v>
      </c>
      <c r="AI1148" t="s">
        <v>4817</v>
      </c>
      <c r="AJ1148" s="90" t="str">
        <f t="shared" si="53"/>
        <v>mailto:info@oxni.ch?subject=Anfrage TBR-115-014-S2-P0</v>
      </c>
    </row>
    <row r="1149" spans="2:36" x14ac:dyDescent="0.2">
      <c r="B1149" s="78" t="str">
        <f t="shared" si="51"/>
        <v/>
      </c>
      <c r="C1149" s="19" t="s">
        <v>103</v>
      </c>
      <c r="D1149" s="19" t="s">
        <v>1450</v>
      </c>
      <c r="E1149" s="19">
        <v>130</v>
      </c>
      <c r="F1149" s="19" t="s">
        <v>55</v>
      </c>
      <c r="G1149" s="19">
        <v>14</v>
      </c>
      <c r="H1149" s="19">
        <v>4</v>
      </c>
      <c r="I1149" s="19">
        <v>25</v>
      </c>
      <c r="J1149" s="19">
        <v>95</v>
      </c>
      <c r="K1149" s="19">
        <v>300</v>
      </c>
      <c r="L1149" s="19">
        <v>900</v>
      </c>
      <c r="M1149" s="19" t="s">
        <v>79</v>
      </c>
      <c r="N1149" s="19">
        <v>4000</v>
      </c>
      <c r="O1149" s="19">
        <v>8000</v>
      </c>
      <c r="P1149" s="19">
        <v>6700</v>
      </c>
      <c r="Q1149" s="19" t="s">
        <v>57</v>
      </c>
      <c r="R1149" s="19">
        <v>3350</v>
      </c>
      <c r="S1149" s="19">
        <v>20000</v>
      </c>
      <c r="T1149" s="19">
        <v>6.25</v>
      </c>
      <c r="U1149" s="19">
        <v>13</v>
      </c>
      <c r="V1149" s="19">
        <v>0.24</v>
      </c>
      <c r="W1149" s="19">
        <v>68</v>
      </c>
      <c r="X1149" s="93">
        <v>1445</v>
      </c>
      <c r="Y1149">
        <f t="shared" si="52"/>
        <v>285.71428571428572</v>
      </c>
      <c r="Z1149" t="b">
        <f>IF(N1149/G1149&gt;=Auswahlhilfe!$C$8,TRUE,FALSE)</f>
        <v>1</v>
      </c>
      <c r="AA1149" t="b">
        <f>IF(K1149&gt;Auswahlhilfe!$C$7,TRUE,FALSE)</f>
        <v>1</v>
      </c>
      <c r="AB1149" t="b">
        <f>IF(Auswahlhilfe!$C$17=F1149,TRUE,FALSE)</f>
        <v>0</v>
      </c>
      <c r="AC1149" t="b">
        <f>IFERROR(IF(FIND("P2",PGOptionList!D1149)&gt;0,TRUE),FALSE)</f>
        <v>0</v>
      </c>
      <c r="AD1149" t="b">
        <f>IFERROR(IF(FIND("P1",PGOptionList!D1149)&gt;0,TRUE),FALSE)</f>
        <v>1</v>
      </c>
      <c r="AE1149" t="b">
        <f>IFERROR(IF(FIND("P0",PGOptionList!D1149)&gt;0,TRUE),FALSE)</f>
        <v>0</v>
      </c>
      <c r="AF1149" t="b">
        <f>IF(AND(Z1149,AA1149,AB1149,AC1149,IF(C1149=Auswahlhilfe!$L$7,TRUE,FALSE)),D1149,FALSE)</f>
        <v>0</v>
      </c>
      <c r="AG1149" t="b">
        <f>IF(AND(Z1149,AA1149,AB1149,AD1149,IF(C1149=Auswahlhilfe!$L$17,TRUE,FALSE)),D1149,FALSE)</f>
        <v>0</v>
      </c>
      <c r="AH1149" t="b">
        <f>IF(AND(Z1149,AA1149,AB1149,AE1149,IF(C1149=Auswahlhilfe!$L$17,TRUE,FALSE)),D1149,FALSE)</f>
        <v>0</v>
      </c>
      <c r="AI1149" t="s">
        <v>4817</v>
      </c>
      <c r="AJ1149" s="90" t="str">
        <f t="shared" si="53"/>
        <v>mailto:info@oxni.ch?subject=Anfrage TBR-115-014-S1-P1</v>
      </c>
    </row>
    <row r="1150" spans="2:36" x14ac:dyDescent="0.2">
      <c r="B1150" s="78" t="str">
        <f t="shared" si="51"/>
        <v/>
      </c>
      <c r="C1150" s="19" t="s">
        <v>103</v>
      </c>
      <c r="D1150" s="19" t="s">
        <v>1451</v>
      </c>
      <c r="E1150" s="19">
        <v>130</v>
      </c>
      <c r="F1150" s="19" t="s">
        <v>58</v>
      </c>
      <c r="G1150" s="19">
        <v>14</v>
      </c>
      <c r="H1150" s="19">
        <v>4</v>
      </c>
      <c r="I1150" s="19">
        <v>25</v>
      </c>
      <c r="J1150" s="19">
        <v>95</v>
      </c>
      <c r="K1150" s="19">
        <v>300</v>
      </c>
      <c r="L1150" s="19">
        <v>900</v>
      </c>
      <c r="M1150" s="19" t="s">
        <v>79</v>
      </c>
      <c r="N1150" s="19">
        <v>4000</v>
      </c>
      <c r="O1150" s="19">
        <v>8000</v>
      </c>
      <c r="P1150" s="19">
        <v>6700</v>
      </c>
      <c r="Q1150" s="19" t="s">
        <v>57</v>
      </c>
      <c r="R1150" s="19">
        <v>3350</v>
      </c>
      <c r="S1150" s="19">
        <v>20000</v>
      </c>
      <c r="T1150" s="19">
        <v>6.25</v>
      </c>
      <c r="U1150" s="19">
        <v>13</v>
      </c>
      <c r="V1150" s="19">
        <v>0.24</v>
      </c>
      <c r="W1150" s="19">
        <v>68</v>
      </c>
      <c r="X1150" s="93">
        <v>1445</v>
      </c>
      <c r="Y1150">
        <f t="shared" si="52"/>
        <v>285.71428571428572</v>
      </c>
      <c r="Z1150" t="b">
        <f>IF(N1150/G1150&gt;=Auswahlhilfe!$C$8,TRUE,FALSE)</f>
        <v>1</v>
      </c>
      <c r="AA1150" t="b">
        <f>IF(K1150&gt;Auswahlhilfe!$C$7,TRUE,FALSE)</f>
        <v>1</v>
      </c>
      <c r="AB1150" t="b">
        <f>IF(Auswahlhilfe!$C$17=F1150,TRUE,FALSE)</f>
        <v>1</v>
      </c>
      <c r="AC1150" t="b">
        <f>IFERROR(IF(FIND("P2",PGOptionList!D1150)&gt;0,TRUE),FALSE)</f>
        <v>0</v>
      </c>
      <c r="AD1150" t="b">
        <f>IFERROR(IF(FIND("P1",PGOptionList!D1150)&gt;0,TRUE),FALSE)</f>
        <v>1</v>
      </c>
      <c r="AE1150" t="b">
        <f>IFERROR(IF(FIND("P0",PGOptionList!D1150)&gt;0,TRUE),FALSE)</f>
        <v>0</v>
      </c>
      <c r="AF1150" t="b">
        <f>IF(AND(Z1150,AA1150,AB1150,AC1150,IF(C1150=Auswahlhilfe!$L$7,TRUE,FALSE)),D1150,FALSE)</f>
        <v>0</v>
      </c>
      <c r="AG1150" t="b">
        <f>IF(AND(Z1150,AA1150,AB1150,AD1150,IF(C1150=Auswahlhilfe!$L$17,TRUE,FALSE)),D1150,FALSE)</f>
        <v>0</v>
      </c>
      <c r="AH1150" t="b">
        <f>IF(AND(Z1150,AA1150,AB1150,AE1150,IF(C1150=Auswahlhilfe!$L$17,TRUE,FALSE)),D1150,FALSE)</f>
        <v>0</v>
      </c>
      <c r="AI1150" t="s">
        <v>4818</v>
      </c>
      <c r="AJ1150" s="90" t="str">
        <f t="shared" si="53"/>
        <v>https://shop.oxni.ch/de/shop/motoren/planetengetriebe/tbr-115-014-s2-p1</v>
      </c>
    </row>
    <row r="1151" spans="2:36" x14ac:dyDescent="0.2">
      <c r="B1151" s="78" t="str">
        <f t="shared" si="51"/>
        <v/>
      </c>
      <c r="C1151" s="19" t="s">
        <v>103</v>
      </c>
      <c r="D1151" s="19" t="s">
        <v>1452</v>
      </c>
      <c r="E1151" s="19">
        <v>130</v>
      </c>
      <c r="F1151" s="19" t="s">
        <v>55</v>
      </c>
      <c r="G1151" s="19">
        <v>14</v>
      </c>
      <c r="H1151" s="19">
        <v>6</v>
      </c>
      <c r="I1151" s="19">
        <v>25</v>
      </c>
      <c r="J1151" s="19">
        <v>95</v>
      </c>
      <c r="K1151" s="19">
        <v>300</v>
      </c>
      <c r="L1151" s="19">
        <v>900</v>
      </c>
      <c r="M1151" s="19" t="s">
        <v>79</v>
      </c>
      <c r="N1151" s="19">
        <v>4000</v>
      </c>
      <c r="O1151" s="19">
        <v>8000</v>
      </c>
      <c r="P1151" s="19">
        <v>6700</v>
      </c>
      <c r="Q1151" s="19" t="s">
        <v>57</v>
      </c>
      <c r="R1151" s="19">
        <v>3350</v>
      </c>
      <c r="S1151" s="19">
        <v>20000</v>
      </c>
      <c r="T1151" s="19">
        <v>6.25</v>
      </c>
      <c r="U1151" s="19">
        <v>13</v>
      </c>
      <c r="V1151" s="19">
        <v>0.24</v>
      </c>
      <c r="W1151" s="19">
        <v>68</v>
      </c>
      <c r="X1151" s="93">
        <v>1314</v>
      </c>
      <c r="Y1151">
        <f t="shared" si="52"/>
        <v>285.71428571428572</v>
      </c>
      <c r="Z1151" t="b">
        <f>IF(N1151/G1151&gt;=Auswahlhilfe!$C$8,TRUE,FALSE)</f>
        <v>1</v>
      </c>
      <c r="AA1151" t="b">
        <f>IF(K1151&gt;Auswahlhilfe!$C$7,TRUE,FALSE)</f>
        <v>1</v>
      </c>
      <c r="AB1151" t="b">
        <f>IF(Auswahlhilfe!$C$17=F1151,TRUE,FALSE)</f>
        <v>0</v>
      </c>
      <c r="AC1151" t="b">
        <f>IFERROR(IF(FIND("P2",PGOptionList!D1151)&gt;0,TRUE),FALSE)</f>
        <v>1</v>
      </c>
      <c r="AD1151" t="b">
        <f>IFERROR(IF(FIND("P1",PGOptionList!D1151)&gt;0,TRUE),FALSE)</f>
        <v>0</v>
      </c>
      <c r="AE1151" t="b">
        <f>IFERROR(IF(FIND("P0",PGOptionList!D1151)&gt;0,TRUE),FALSE)</f>
        <v>0</v>
      </c>
      <c r="AF1151" t="b">
        <f>IF(AND(Z1151,AA1151,AB1151,AC1151,IF(C1151=Auswahlhilfe!$L$7,TRUE,FALSE)),D1151,FALSE)</f>
        <v>0</v>
      </c>
      <c r="AG1151" t="b">
        <f>IF(AND(Z1151,AA1151,AB1151,AD1151,IF(C1151=Auswahlhilfe!$L$17,TRUE,FALSE)),D1151,FALSE)</f>
        <v>0</v>
      </c>
      <c r="AH1151" t="b">
        <f>IF(AND(Z1151,AA1151,AB1151,AE1151,IF(C1151=Auswahlhilfe!$L$17,TRUE,FALSE)),D1151,FALSE)</f>
        <v>0</v>
      </c>
      <c r="AI1151" t="s">
        <v>4817</v>
      </c>
      <c r="AJ1151" s="90" t="str">
        <f t="shared" si="53"/>
        <v>mailto:info@oxni.ch?subject=Anfrage TBR-115-014-S1-P2</v>
      </c>
    </row>
    <row r="1152" spans="2:36" x14ac:dyDescent="0.2">
      <c r="B1152" s="78" t="str">
        <f t="shared" si="51"/>
        <v/>
      </c>
      <c r="C1152" s="19" t="s">
        <v>103</v>
      </c>
      <c r="D1152" s="19" t="s">
        <v>1453</v>
      </c>
      <c r="E1152" s="19">
        <v>130</v>
      </c>
      <c r="F1152" s="19" t="s">
        <v>58</v>
      </c>
      <c r="G1152" s="19">
        <v>14</v>
      </c>
      <c r="H1152" s="19">
        <v>6</v>
      </c>
      <c r="I1152" s="19">
        <v>25</v>
      </c>
      <c r="J1152" s="19">
        <v>95</v>
      </c>
      <c r="K1152" s="19">
        <v>300</v>
      </c>
      <c r="L1152" s="19">
        <v>900</v>
      </c>
      <c r="M1152" s="19" t="s">
        <v>79</v>
      </c>
      <c r="N1152" s="19">
        <v>4000</v>
      </c>
      <c r="O1152" s="19">
        <v>8000</v>
      </c>
      <c r="P1152" s="19">
        <v>6700</v>
      </c>
      <c r="Q1152" s="19" t="s">
        <v>57</v>
      </c>
      <c r="R1152" s="19">
        <v>3350</v>
      </c>
      <c r="S1152" s="19">
        <v>20000</v>
      </c>
      <c r="T1152" s="19">
        <v>6.25</v>
      </c>
      <c r="U1152" s="19">
        <v>13</v>
      </c>
      <c r="V1152" s="19">
        <v>0.24</v>
      </c>
      <c r="W1152" s="19">
        <v>68</v>
      </c>
      <c r="X1152" s="93">
        <v>1314</v>
      </c>
      <c r="Y1152">
        <f t="shared" si="52"/>
        <v>285.71428571428572</v>
      </c>
      <c r="Z1152" t="b">
        <f>IF(N1152/G1152&gt;=Auswahlhilfe!$C$8,TRUE,FALSE)</f>
        <v>1</v>
      </c>
      <c r="AA1152" t="b">
        <f>IF(K1152&gt;Auswahlhilfe!$C$7,TRUE,FALSE)</f>
        <v>1</v>
      </c>
      <c r="AB1152" t="b">
        <f>IF(Auswahlhilfe!$C$17=F1152,TRUE,FALSE)</f>
        <v>1</v>
      </c>
      <c r="AC1152" t="b">
        <f>IFERROR(IF(FIND("P2",PGOptionList!D1152)&gt;0,TRUE),FALSE)</f>
        <v>1</v>
      </c>
      <c r="AD1152" t="b">
        <f>IFERROR(IF(FIND("P1",PGOptionList!D1152)&gt;0,TRUE),FALSE)</f>
        <v>0</v>
      </c>
      <c r="AE1152" t="b">
        <f>IFERROR(IF(FIND("P0",PGOptionList!D1152)&gt;0,TRUE),FALSE)</f>
        <v>0</v>
      </c>
      <c r="AF1152" t="b">
        <f>IF(AND(Z1152,AA1152,AB1152,AC1152,IF(C1152=Auswahlhilfe!$L$7,TRUE,FALSE)),D1152,FALSE)</f>
        <v>0</v>
      </c>
      <c r="AG1152" t="b">
        <f>IF(AND(Z1152,AA1152,AB1152,AD1152,IF(C1152=Auswahlhilfe!$L$17,TRUE,FALSE)),D1152,FALSE)</f>
        <v>0</v>
      </c>
      <c r="AH1152" t="b">
        <f>IF(AND(Z1152,AA1152,AB1152,AE1152,IF(C1152=Auswahlhilfe!$L$17,TRUE,FALSE)),D1152,FALSE)</f>
        <v>0</v>
      </c>
      <c r="AI1152" t="s">
        <v>4818</v>
      </c>
      <c r="AJ1152" s="90" t="str">
        <f t="shared" si="53"/>
        <v>https://shop.oxni.ch/de/shop/motoren/planetengetriebe/tbr-115-014-s2-p2</v>
      </c>
    </row>
    <row r="1153" spans="2:36" x14ac:dyDescent="0.2">
      <c r="B1153" s="78" t="str">
        <f t="shared" si="51"/>
        <v/>
      </c>
      <c r="C1153" s="19" t="s">
        <v>103</v>
      </c>
      <c r="D1153" s="19" t="s">
        <v>1454</v>
      </c>
      <c r="E1153" s="19">
        <v>130</v>
      </c>
      <c r="F1153" s="19" t="s">
        <v>55</v>
      </c>
      <c r="G1153" s="19">
        <v>12</v>
      </c>
      <c r="H1153" s="19">
        <v>2</v>
      </c>
      <c r="I1153" s="19">
        <v>25</v>
      </c>
      <c r="J1153" s="19">
        <v>95</v>
      </c>
      <c r="K1153" s="19">
        <v>310</v>
      </c>
      <c r="L1153" s="19">
        <v>930</v>
      </c>
      <c r="M1153" s="19" t="s">
        <v>78</v>
      </c>
      <c r="N1153" s="19">
        <v>4000</v>
      </c>
      <c r="O1153" s="19">
        <v>8000</v>
      </c>
      <c r="P1153" s="19">
        <v>6700</v>
      </c>
      <c r="Q1153" s="19" t="s">
        <v>57</v>
      </c>
      <c r="R1153" s="19">
        <v>3350</v>
      </c>
      <c r="S1153" s="19">
        <v>20000</v>
      </c>
      <c r="T1153" s="19">
        <v>6.25</v>
      </c>
      <c r="U1153" s="19">
        <v>13</v>
      </c>
      <c r="V1153" s="19">
        <v>0.24</v>
      </c>
      <c r="W1153" s="19">
        <v>68</v>
      </c>
      <c r="X1153" s="93"/>
      <c r="Y1153">
        <f t="shared" si="52"/>
        <v>333.33333333333331</v>
      </c>
      <c r="Z1153" t="b">
        <f>IF(N1153/G1153&gt;=Auswahlhilfe!$C$8,TRUE,FALSE)</f>
        <v>1</v>
      </c>
      <c r="AA1153" t="b">
        <f>IF(K1153&gt;Auswahlhilfe!$C$7,TRUE,FALSE)</f>
        <v>1</v>
      </c>
      <c r="AB1153" t="b">
        <f>IF(Auswahlhilfe!$C$17=F1153,TRUE,FALSE)</f>
        <v>0</v>
      </c>
      <c r="AC1153" t="b">
        <f>IFERROR(IF(FIND("P2",PGOptionList!D1153)&gt;0,TRUE),FALSE)</f>
        <v>0</v>
      </c>
      <c r="AD1153" t="b">
        <f>IFERROR(IF(FIND("P1",PGOptionList!D1153)&gt;0,TRUE),FALSE)</f>
        <v>0</v>
      </c>
      <c r="AE1153" t="b">
        <f>IFERROR(IF(FIND("P0",PGOptionList!D1153)&gt;0,TRUE),FALSE)</f>
        <v>1</v>
      </c>
      <c r="AF1153" t="b">
        <f>IF(AND(Z1153,AA1153,AB1153,AC1153,IF(C1153=Auswahlhilfe!$L$7,TRUE,FALSE)),D1153,FALSE)</f>
        <v>0</v>
      </c>
      <c r="AG1153" t="b">
        <f>IF(AND(Z1153,AA1153,AB1153,AD1153,IF(C1153=Auswahlhilfe!$L$17,TRUE,FALSE)),D1153,FALSE)</f>
        <v>0</v>
      </c>
      <c r="AH1153" t="b">
        <f>IF(AND(Z1153,AA1153,AB1153,AE1153,IF(C1153=Auswahlhilfe!$L$17,TRUE,FALSE)),D1153,FALSE)</f>
        <v>0</v>
      </c>
      <c r="AI1153" t="s">
        <v>4817</v>
      </c>
      <c r="AJ1153" s="90" t="str">
        <f t="shared" si="53"/>
        <v>mailto:info@oxni.ch?subject=Anfrage TBR-115-012-S1-P0</v>
      </c>
    </row>
    <row r="1154" spans="2:36" x14ac:dyDescent="0.2">
      <c r="B1154" s="78" t="str">
        <f t="shared" si="51"/>
        <v/>
      </c>
      <c r="C1154" s="19" t="s">
        <v>103</v>
      </c>
      <c r="D1154" s="19" t="s">
        <v>1455</v>
      </c>
      <c r="E1154" s="19">
        <v>130</v>
      </c>
      <c r="F1154" s="19" t="s">
        <v>58</v>
      </c>
      <c r="G1154" s="19">
        <v>12</v>
      </c>
      <c r="H1154" s="19">
        <v>2</v>
      </c>
      <c r="I1154" s="19">
        <v>25</v>
      </c>
      <c r="J1154" s="19">
        <v>95</v>
      </c>
      <c r="K1154" s="19">
        <v>310</v>
      </c>
      <c r="L1154" s="19">
        <v>930</v>
      </c>
      <c r="M1154" s="19" t="s">
        <v>78</v>
      </c>
      <c r="N1154" s="19">
        <v>4000</v>
      </c>
      <c r="O1154" s="19">
        <v>8000</v>
      </c>
      <c r="P1154" s="19">
        <v>6700</v>
      </c>
      <c r="Q1154" s="19" t="s">
        <v>57</v>
      </c>
      <c r="R1154" s="19">
        <v>3350</v>
      </c>
      <c r="S1154" s="19">
        <v>20000</v>
      </c>
      <c r="T1154" s="19">
        <v>6.25</v>
      </c>
      <c r="U1154" s="19">
        <v>13</v>
      </c>
      <c r="V1154" s="19">
        <v>0.24</v>
      </c>
      <c r="W1154" s="19">
        <v>68</v>
      </c>
      <c r="X1154" s="93"/>
      <c r="Y1154">
        <f t="shared" si="52"/>
        <v>333.33333333333331</v>
      </c>
      <c r="Z1154" t="b">
        <f>IF(N1154/G1154&gt;=Auswahlhilfe!$C$8,TRUE,FALSE)</f>
        <v>1</v>
      </c>
      <c r="AA1154" t="b">
        <f>IF(K1154&gt;Auswahlhilfe!$C$7,TRUE,FALSE)</f>
        <v>1</v>
      </c>
      <c r="AB1154" t="b">
        <f>IF(Auswahlhilfe!$C$17=F1154,TRUE,FALSE)</f>
        <v>1</v>
      </c>
      <c r="AC1154" t="b">
        <f>IFERROR(IF(FIND("P2",PGOptionList!D1154)&gt;0,TRUE),FALSE)</f>
        <v>0</v>
      </c>
      <c r="AD1154" t="b">
        <f>IFERROR(IF(FIND("P1",PGOptionList!D1154)&gt;0,TRUE),FALSE)</f>
        <v>0</v>
      </c>
      <c r="AE1154" t="b">
        <f>IFERROR(IF(FIND("P0",PGOptionList!D1154)&gt;0,TRUE),FALSE)</f>
        <v>1</v>
      </c>
      <c r="AF1154" t="b">
        <f>IF(AND(Z1154,AA1154,AB1154,AC1154,IF(C1154=Auswahlhilfe!$L$7,TRUE,FALSE)),D1154,FALSE)</f>
        <v>0</v>
      </c>
      <c r="AG1154" t="b">
        <f>IF(AND(Z1154,AA1154,AB1154,AD1154,IF(C1154=Auswahlhilfe!$L$17,TRUE,FALSE)),D1154,FALSE)</f>
        <v>0</v>
      </c>
      <c r="AH1154" t="b">
        <f>IF(AND(Z1154,AA1154,AB1154,AE1154,IF(C1154=Auswahlhilfe!$L$17,TRUE,FALSE)),D1154,FALSE)</f>
        <v>0</v>
      </c>
      <c r="AI1154" t="s">
        <v>4817</v>
      </c>
      <c r="AJ1154" s="90" t="str">
        <f t="shared" si="53"/>
        <v>mailto:info@oxni.ch?subject=Anfrage TBR-115-012-S2-P0</v>
      </c>
    </row>
    <row r="1155" spans="2:36" x14ac:dyDescent="0.2">
      <c r="B1155" s="78" t="str">
        <f t="shared" si="51"/>
        <v/>
      </c>
      <c r="C1155" s="19" t="s">
        <v>103</v>
      </c>
      <c r="D1155" s="19" t="s">
        <v>1456</v>
      </c>
      <c r="E1155" s="19">
        <v>130</v>
      </c>
      <c r="F1155" s="19" t="s">
        <v>55</v>
      </c>
      <c r="G1155" s="19">
        <v>12</v>
      </c>
      <c r="H1155" s="19">
        <v>4</v>
      </c>
      <c r="I1155" s="19">
        <v>25</v>
      </c>
      <c r="J1155" s="19">
        <v>95</v>
      </c>
      <c r="K1155" s="19">
        <v>310</v>
      </c>
      <c r="L1155" s="19">
        <v>930</v>
      </c>
      <c r="M1155" s="19" t="s">
        <v>78</v>
      </c>
      <c r="N1155" s="19">
        <v>4000</v>
      </c>
      <c r="O1155" s="19">
        <v>8000</v>
      </c>
      <c r="P1155" s="19">
        <v>6700</v>
      </c>
      <c r="Q1155" s="19" t="s">
        <v>57</v>
      </c>
      <c r="R1155" s="19">
        <v>3350</v>
      </c>
      <c r="S1155" s="19">
        <v>20000</v>
      </c>
      <c r="T1155" s="19">
        <v>6.25</v>
      </c>
      <c r="U1155" s="19">
        <v>13</v>
      </c>
      <c r="V1155" s="19">
        <v>0.24</v>
      </c>
      <c r="W1155" s="19">
        <v>68</v>
      </c>
      <c r="X1155" s="93">
        <v>1445</v>
      </c>
      <c r="Y1155">
        <f t="shared" si="52"/>
        <v>333.33333333333331</v>
      </c>
      <c r="Z1155" t="b">
        <f>IF(N1155/G1155&gt;=Auswahlhilfe!$C$8,TRUE,FALSE)</f>
        <v>1</v>
      </c>
      <c r="AA1155" t="b">
        <f>IF(K1155&gt;Auswahlhilfe!$C$7,TRUE,FALSE)</f>
        <v>1</v>
      </c>
      <c r="AB1155" t="b">
        <f>IF(Auswahlhilfe!$C$17=F1155,TRUE,FALSE)</f>
        <v>0</v>
      </c>
      <c r="AC1155" t="b">
        <f>IFERROR(IF(FIND("P2",PGOptionList!D1155)&gt;0,TRUE),FALSE)</f>
        <v>0</v>
      </c>
      <c r="AD1155" t="b">
        <f>IFERROR(IF(FIND("P1",PGOptionList!D1155)&gt;0,TRUE),FALSE)</f>
        <v>1</v>
      </c>
      <c r="AE1155" t="b">
        <f>IFERROR(IF(FIND("P0",PGOptionList!D1155)&gt;0,TRUE),FALSE)</f>
        <v>0</v>
      </c>
      <c r="AF1155" t="b">
        <f>IF(AND(Z1155,AA1155,AB1155,AC1155,IF(C1155=Auswahlhilfe!$L$7,TRUE,FALSE)),D1155,FALSE)</f>
        <v>0</v>
      </c>
      <c r="AG1155" t="b">
        <f>IF(AND(Z1155,AA1155,AB1155,AD1155,IF(C1155=Auswahlhilfe!$L$17,TRUE,FALSE)),D1155,FALSE)</f>
        <v>0</v>
      </c>
      <c r="AH1155" t="b">
        <f>IF(AND(Z1155,AA1155,AB1155,AE1155,IF(C1155=Auswahlhilfe!$L$17,TRUE,FALSE)),D1155,FALSE)</f>
        <v>0</v>
      </c>
      <c r="AI1155" t="s">
        <v>4817</v>
      </c>
      <c r="AJ1155" s="90" t="str">
        <f t="shared" si="53"/>
        <v>mailto:info@oxni.ch?subject=Anfrage TBR-115-012-S1-P1</v>
      </c>
    </row>
    <row r="1156" spans="2:36" x14ac:dyDescent="0.2">
      <c r="B1156" s="78" t="str">
        <f t="shared" si="51"/>
        <v/>
      </c>
      <c r="C1156" s="19" t="s">
        <v>103</v>
      </c>
      <c r="D1156" s="19" t="s">
        <v>1457</v>
      </c>
      <c r="E1156" s="19">
        <v>130</v>
      </c>
      <c r="F1156" s="19" t="s">
        <v>58</v>
      </c>
      <c r="G1156" s="19">
        <v>12</v>
      </c>
      <c r="H1156" s="19">
        <v>4</v>
      </c>
      <c r="I1156" s="19">
        <v>25</v>
      </c>
      <c r="J1156" s="19">
        <v>95</v>
      </c>
      <c r="K1156" s="19">
        <v>310</v>
      </c>
      <c r="L1156" s="19">
        <v>930</v>
      </c>
      <c r="M1156" s="19" t="s">
        <v>78</v>
      </c>
      <c r="N1156" s="19">
        <v>4000</v>
      </c>
      <c r="O1156" s="19">
        <v>8000</v>
      </c>
      <c r="P1156" s="19">
        <v>6700</v>
      </c>
      <c r="Q1156" s="19" t="s">
        <v>57</v>
      </c>
      <c r="R1156" s="19">
        <v>3350</v>
      </c>
      <c r="S1156" s="19">
        <v>20000</v>
      </c>
      <c r="T1156" s="19">
        <v>6.25</v>
      </c>
      <c r="U1156" s="19">
        <v>13</v>
      </c>
      <c r="V1156" s="19">
        <v>0.24</v>
      </c>
      <c r="W1156" s="19">
        <v>68</v>
      </c>
      <c r="X1156" s="93">
        <v>1445</v>
      </c>
      <c r="Y1156">
        <f t="shared" si="52"/>
        <v>333.33333333333331</v>
      </c>
      <c r="Z1156" t="b">
        <f>IF(N1156/G1156&gt;=Auswahlhilfe!$C$8,TRUE,FALSE)</f>
        <v>1</v>
      </c>
      <c r="AA1156" t="b">
        <f>IF(K1156&gt;Auswahlhilfe!$C$7,TRUE,FALSE)</f>
        <v>1</v>
      </c>
      <c r="AB1156" t="b">
        <f>IF(Auswahlhilfe!$C$17=F1156,TRUE,FALSE)</f>
        <v>1</v>
      </c>
      <c r="AC1156" t="b">
        <f>IFERROR(IF(FIND("P2",PGOptionList!D1156)&gt;0,TRUE),FALSE)</f>
        <v>0</v>
      </c>
      <c r="AD1156" t="b">
        <f>IFERROR(IF(FIND("P1",PGOptionList!D1156)&gt;0,TRUE),FALSE)</f>
        <v>1</v>
      </c>
      <c r="AE1156" t="b">
        <f>IFERROR(IF(FIND("P0",PGOptionList!D1156)&gt;0,TRUE),FALSE)</f>
        <v>0</v>
      </c>
      <c r="AF1156" t="b">
        <f>IF(AND(Z1156,AA1156,AB1156,AC1156,IF(C1156=Auswahlhilfe!$L$7,TRUE,FALSE)),D1156,FALSE)</f>
        <v>0</v>
      </c>
      <c r="AG1156" t="b">
        <f>IF(AND(Z1156,AA1156,AB1156,AD1156,IF(C1156=Auswahlhilfe!$L$17,TRUE,FALSE)),D1156,FALSE)</f>
        <v>0</v>
      </c>
      <c r="AH1156" t="b">
        <f>IF(AND(Z1156,AA1156,AB1156,AE1156,IF(C1156=Auswahlhilfe!$L$17,TRUE,FALSE)),D1156,FALSE)</f>
        <v>0</v>
      </c>
      <c r="AI1156" t="s">
        <v>4818</v>
      </c>
      <c r="AJ1156" s="90" t="str">
        <f t="shared" si="53"/>
        <v>https://shop.oxni.ch/de/shop/motoren/planetengetriebe/tbr-115-012-s2-p1</v>
      </c>
    </row>
    <row r="1157" spans="2:36" x14ac:dyDescent="0.2">
      <c r="B1157" s="78" t="str">
        <f t="shared" si="51"/>
        <v/>
      </c>
      <c r="C1157" s="19" t="s">
        <v>103</v>
      </c>
      <c r="D1157" s="19" t="s">
        <v>1458</v>
      </c>
      <c r="E1157" s="19">
        <v>130</v>
      </c>
      <c r="F1157" s="19" t="s">
        <v>55</v>
      </c>
      <c r="G1157" s="19">
        <v>12</v>
      </c>
      <c r="H1157" s="19">
        <v>6</v>
      </c>
      <c r="I1157" s="19">
        <v>25</v>
      </c>
      <c r="J1157" s="19">
        <v>95</v>
      </c>
      <c r="K1157" s="19">
        <v>310</v>
      </c>
      <c r="L1157" s="19">
        <v>930</v>
      </c>
      <c r="M1157" s="19" t="s">
        <v>78</v>
      </c>
      <c r="N1157" s="19">
        <v>4000</v>
      </c>
      <c r="O1157" s="19">
        <v>8000</v>
      </c>
      <c r="P1157" s="19">
        <v>6700</v>
      </c>
      <c r="Q1157" s="19" t="s">
        <v>57</v>
      </c>
      <c r="R1157" s="19">
        <v>3350</v>
      </c>
      <c r="S1157" s="19">
        <v>20000</v>
      </c>
      <c r="T1157" s="19">
        <v>6.25</v>
      </c>
      <c r="U1157" s="19">
        <v>13</v>
      </c>
      <c r="V1157" s="19">
        <v>0.24</v>
      </c>
      <c r="W1157" s="19">
        <v>68</v>
      </c>
      <c r="X1157" s="93">
        <v>1314</v>
      </c>
      <c r="Y1157">
        <f t="shared" si="52"/>
        <v>333.33333333333331</v>
      </c>
      <c r="Z1157" t="b">
        <f>IF(N1157/G1157&gt;=Auswahlhilfe!$C$8,TRUE,FALSE)</f>
        <v>1</v>
      </c>
      <c r="AA1157" t="b">
        <f>IF(K1157&gt;Auswahlhilfe!$C$7,TRUE,FALSE)</f>
        <v>1</v>
      </c>
      <c r="AB1157" t="b">
        <f>IF(Auswahlhilfe!$C$17=F1157,TRUE,FALSE)</f>
        <v>0</v>
      </c>
      <c r="AC1157" t="b">
        <f>IFERROR(IF(FIND("P2",PGOptionList!D1157)&gt;0,TRUE),FALSE)</f>
        <v>1</v>
      </c>
      <c r="AD1157" t="b">
        <f>IFERROR(IF(FIND("P1",PGOptionList!D1157)&gt;0,TRUE),FALSE)</f>
        <v>0</v>
      </c>
      <c r="AE1157" t="b">
        <f>IFERROR(IF(FIND("P0",PGOptionList!D1157)&gt;0,TRUE),FALSE)</f>
        <v>0</v>
      </c>
      <c r="AF1157" t="b">
        <f>IF(AND(Z1157,AA1157,AB1157,AC1157,IF(C1157=Auswahlhilfe!$L$7,TRUE,FALSE)),D1157,FALSE)</f>
        <v>0</v>
      </c>
      <c r="AG1157" t="b">
        <f>IF(AND(Z1157,AA1157,AB1157,AD1157,IF(C1157=Auswahlhilfe!$L$17,TRUE,FALSE)),D1157,FALSE)</f>
        <v>0</v>
      </c>
      <c r="AH1157" t="b">
        <f>IF(AND(Z1157,AA1157,AB1157,AE1157,IF(C1157=Auswahlhilfe!$L$17,TRUE,FALSE)),D1157,FALSE)</f>
        <v>0</v>
      </c>
      <c r="AI1157" t="s">
        <v>4817</v>
      </c>
      <c r="AJ1157" s="90" t="str">
        <f t="shared" si="53"/>
        <v>mailto:info@oxni.ch?subject=Anfrage TBR-115-012-S1-P2</v>
      </c>
    </row>
    <row r="1158" spans="2:36" x14ac:dyDescent="0.2">
      <c r="B1158" s="78" t="str">
        <f t="shared" si="51"/>
        <v/>
      </c>
      <c r="C1158" s="19" t="s">
        <v>103</v>
      </c>
      <c r="D1158" s="19" t="s">
        <v>1459</v>
      </c>
      <c r="E1158" s="19">
        <v>130</v>
      </c>
      <c r="F1158" s="19" t="s">
        <v>58</v>
      </c>
      <c r="G1158" s="19">
        <v>12</v>
      </c>
      <c r="H1158" s="19">
        <v>6</v>
      </c>
      <c r="I1158" s="19">
        <v>25</v>
      </c>
      <c r="J1158" s="19">
        <v>95</v>
      </c>
      <c r="K1158" s="19">
        <v>310</v>
      </c>
      <c r="L1158" s="19">
        <v>930</v>
      </c>
      <c r="M1158" s="19" t="s">
        <v>78</v>
      </c>
      <c r="N1158" s="19">
        <v>4000</v>
      </c>
      <c r="O1158" s="19">
        <v>8000</v>
      </c>
      <c r="P1158" s="19">
        <v>6700</v>
      </c>
      <c r="Q1158" s="19" t="s">
        <v>57</v>
      </c>
      <c r="R1158" s="19">
        <v>3350</v>
      </c>
      <c r="S1158" s="19">
        <v>20000</v>
      </c>
      <c r="T1158" s="19">
        <v>6.25</v>
      </c>
      <c r="U1158" s="19">
        <v>13</v>
      </c>
      <c r="V1158" s="19">
        <v>0.24</v>
      </c>
      <c r="W1158" s="19">
        <v>68</v>
      </c>
      <c r="X1158" s="93">
        <v>1314</v>
      </c>
      <c r="Y1158">
        <f t="shared" si="52"/>
        <v>333.33333333333331</v>
      </c>
      <c r="Z1158" t="b">
        <f>IF(N1158/G1158&gt;=Auswahlhilfe!$C$8,TRUE,FALSE)</f>
        <v>1</v>
      </c>
      <c r="AA1158" t="b">
        <f>IF(K1158&gt;Auswahlhilfe!$C$7,TRUE,FALSE)</f>
        <v>1</v>
      </c>
      <c r="AB1158" t="b">
        <f>IF(Auswahlhilfe!$C$17=F1158,TRUE,FALSE)</f>
        <v>1</v>
      </c>
      <c r="AC1158" t="b">
        <f>IFERROR(IF(FIND("P2",PGOptionList!D1158)&gt;0,TRUE),FALSE)</f>
        <v>1</v>
      </c>
      <c r="AD1158" t="b">
        <f>IFERROR(IF(FIND("P1",PGOptionList!D1158)&gt;0,TRUE),FALSE)</f>
        <v>0</v>
      </c>
      <c r="AE1158" t="b">
        <f>IFERROR(IF(FIND("P0",PGOptionList!D1158)&gt;0,TRUE),FALSE)</f>
        <v>0</v>
      </c>
      <c r="AF1158" t="b">
        <f>IF(AND(Z1158,AA1158,AB1158,AC1158,IF(C1158=Auswahlhilfe!$L$7,TRUE,FALSE)),D1158,FALSE)</f>
        <v>0</v>
      </c>
      <c r="AG1158" t="b">
        <f>IF(AND(Z1158,AA1158,AB1158,AD1158,IF(C1158=Auswahlhilfe!$L$17,TRUE,FALSE)),D1158,FALSE)</f>
        <v>0</v>
      </c>
      <c r="AH1158" t="b">
        <f>IF(AND(Z1158,AA1158,AB1158,AE1158,IF(C1158=Auswahlhilfe!$L$17,TRUE,FALSE)),D1158,FALSE)</f>
        <v>0</v>
      </c>
      <c r="AI1158" t="s">
        <v>4818</v>
      </c>
      <c r="AJ1158" s="90" t="str">
        <f t="shared" si="53"/>
        <v>https://shop.oxni.ch/de/shop/motoren/planetengetriebe/tbr-115-012-s2-p2</v>
      </c>
    </row>
    <row r="1159" spans="2:36" x14ac:dyDescent="0.2">
      <c r="B1159" s="78" t="str">
        <f t="shared" si="51"/>
        <v/>
      </c>
      <c r="C1159" s="19" t="s">
        <v>103</v>
      </c>
      <c r="D1159" s="19" t="s">
        <v>1460</v>
      </c>
      <c r="E1159" s="19">
        <v>130</v>
      </c>
      <c r="F1159" s="19" t="s">
        <v>55</v>
      </c>
      <c r="G1159" s="19">
        <v>10</v>
      </c>
      <c r="H1159" s="19">
        <v>2</v>
      </c>
      <c r="I1159" s="19">
        <v>25</v>
      </c>
      <c r="J1159" s="19">
        <v>95</v>
      </c>
      <c r="K1159" s="19">
        <v>235</v>
      </c>
      <c r="L1159" s="19">
        <v>705</v>
      </c>
      <c r="M1159" s="19" t="s">
        <v>81</v>
      </c>
      <c r="N1159" s="19">
        <v>4000</v>
      </c>
      <c r="O1159" s="19">
        <v>8000</v>
      </c>
      <c r="P1159" s="19">
        <v>6700</v>
      </c>
      <c r="Q1159" s="19" t="s">
        <v>57</v>
      </c>
      <c r="R1159" s="19">
        <v>3350</v>
      </c>
      <c r="S1159" s="19">
        <v>20000</v>
      </c>
      <c r="T1159" s="19">
        <v>6.25</v>
      </c>
      <c r="U1159" s="19">
        <v>13</v>
      </c>
      <c r="V1159" s="19">
        <v>0.24</v>
      </c>
      <c r="W1159" s="19">
        <v>68</v>
      </c>
      <c r="X1159" s="93"/>
      <c r="Y1159">
        <f t="shared" si="52"/>
        <v>400</v>
      </c>
      <c r="Z1159" t="b">
        <f>IF(N1159/G1159&gt;=Auswahlhilfe!$C$8,TRUE,FALSE)</f>
        <v>1</v>
      </c>
      <c r="AA1159" t="b">
        <f>IF(K1159&gt;Auswahlhilfe!$C$7,TRUE,FALSE)</f>
        <v>1</v>
      </c>
      <c r="AB1159" t="b">
        <f>IF(Auswahlhilfe!$C$17=F1159,TRUE,FALSE)</f>
        <v>0</v>
      </c>
      <c r="AC1159" t="b">
        <f>IFERROR(IF(FIND("P2",PGOptionList!D1159)&gt;0,TRUE),FALSE)</f>
        <v>0</v>
      </c>
      <c r="AD1159" t="b">
        <f>IFERROR(IF(FIND("P1",PGOptionList!D1159)&gt;0,TRUE),FALSE)</f>
        <v>0</v>
      </c>
      <c r="AE1159" t="b">
        <f>IFERROR(IF(FIND("P0",PGOptionList!D1159)&gt;0,TRUE),FALSE)</f>
        <v>1</v>
      </c>
      <c r="AF1159" t="b">
        <f>IF(AND(Z1159,AA1159,AB1159,AC1159,IF(C1159=Auswahlhilfe!$L$7,TRUE,FALSE)),D1159,FALSE)</f>
        <v>0</v>
      </c>
      <c r="AG1159" t="b">
        <f>IF(AND(Z1159,AA1159,AB1159,AD1159,IF(C1159=Auswahlhilfe!$L$17,TRUE,FALSE)),D1159,FALSE)</f>
        <v>0</v>
      </c>
      <c r="AH1159" t="b">
        <f>IF(AND(Z1159,AA1159,AB1159,AE1159,IF(C1159=Auswahlhilfe!$L$17,TRUE,FALSE)),D1159,FALSE)</f>
        <v>0</v>
      </c>
      <c r="AI1159" t="s">
        <v>4817</v>
      </c>
      <c r="AJ1159" s="90" t="str">
        <f t="shared" si="53"/>
        <v>mailto:info@oxni.ch?subject=Anfrage TBR-115-010-S1-P0</v>
      </c>
    </row>
    <row r="1160" spans="2:36" x14ac:dyDescent="0.2">
      <c r="B1160" s="78" t="str">
        <f t="shared" si="51"/>
        <v/>
      </c>
      <c r="C1160" s="19" t="s">
        <v>103</v>
      </c>
      <c r="D1160" s="19" t="s">
        <v>1461</v>
      </c>
      <c r="E1160" s="19">
        <v>130</v>
      </c>
      <c r="F1160" s="19" t="s">
        <v>58</v>
      </c>
      <c r="G1160" s="19">
        <v>10</v>
      </c>
      <c r="H1160" s="19">
        <v>2</v>
      </c>
      <c r="I1160" s="19">
        <v>25</v>
      </c>
      <c r="J1160" s="19">
        <v>95</v>
      </c>
      <c r="K1160" s="19">
        <v>235</v>
      </c>
      <c r="L1160" s="19">
        <v>705</v>
      </c>
      <c r="M1160" s="19" t="s">
        <v>81</v>
      </c>
      <c r="N1160" s="19">
        <v>4000</v>
      </c>
      <c r="O1160" s="19">
        <v>8000</v>
      </c>
      <c r="P1160" s="19">
        <v>6700</v>
      </c>
      <c r="Q1160" s="19" t="s">
        <v>57</v>
      </c>
      <c r="R1160" s="19">
        <v>3350</v>
      </c>
      <c r="S1160" s="19">
        <v>20000</v>
      </c>
      <c r="T1160" s="19">
        <v>6.25</v>
      </c>
      <c r="U1160" s="19">
        <v>13</v>
      </c>
      <c r="V1160" s="19">
        <v>0.24</v>
      </c>
      <c r="W1160" s="19">
        <v>68</v>
      </c>
      <c r="X1160" s="93"/>
      <c r="Y1160">
        <f t="shared" si="52"/>
        <v>400</v>
      </c>
      <c r="Z1160" t="b">
        <f>IF(N1160/G1160&gt;=Auswahlhilfe!$C$8,TRUE,FALSE)</f>
        <v>1</v>
      </c>
      <c r="AA1160" t="b">
        <f>IF(K1160&gt;Auswahlhilfe!$C$7,TRUE,FALSE)</f>
        <v>1</v>
      </c>
      <c r="AB1160" t="b">
        <f>IF(Auswahlhilfe!$C$17=F1160,TRUE,FALSE)</f>
        <v>1</v>
      </c>
      <c r="AC1160" t="b">
        <f>IFERROR(IF(FIND("P2",PGOptionList!D1160)&gt;0,TRUE),FALSE)</f>
        <v>0</v>
      </c>
      <c r="AD1160" t="b">
        <f>IFERROR(IF(FIND("P1",PGOptionList!D1160)&gt;0,TRUE),FALSE)</f>
        <v>0</v>
      </c>
      <c r="AE1160" t="b">
        <f>IFERROR(IF(FIND("P0",PGOptionList!D1160)&gt;0,TRUE),FALSE)</f>
        <v>1</v>
      </c>
      <c r="AF1160" t="b">
        <f>IF(AND(Z1160,AA1160,AB1160,AC1160,IF(C1160=Auswahlhilfe!$L$7,TRUE,FALSE)),D1160,FALSE)</f>
        <v>0</v>
      </c>
      <c r="AG1160" t="b">
        <f>IF(AND(Z1160,AA1160,AB1160,AD1160,IF(C1160=Auswahlhilfe!$L$17,TRUE,FALSE)),D1160,FALSE)</f>
        <v>0</v>
      </c>
      <c r="AH1160" t="b">
        <f>IF(AND(Z1160,AA1160,AB1160,AE1160,IF(C1160=Auswahlhilfe!$L$17,TRUE,FALSE)),D1160,FALSE)</f>
        <v>0</v>
      </c>
      <c r="AI1160" t="s">
        <v>4817</v>
      </c>
      <c r="AJ1160" s="90" t="str">
        <f t="shared" si="53"/>
        <v>mailto:info@oxni.ch?subject=Anfrage TBR-115-010-S2-P0</v>
      </c>
    </row>
    <row r="1161" spans="2:36" x14ac:dyDescent="0.2">
      <c r="B1161" s="78" t="str">
        <f t="shared" si="51"/>
        <v/>
      </c>
      <c r="C1161" s="19" t="s">
        <v>103</v>
      </c>
      <c r="D1161" s="19" t="s">
        <v>1462</v>
      </c>
      <c r="E1161" s="19">
        <v>130</v>
      </c>
      <c r="F1161" s="19" t="s">
        <v>55</v>
      </c>
      <c r="G1161" s="19">
        <v>10</v>
      </c>
      <c r="H1161" s="19">
        <v>4</v>
      </c>
      <c r="I1161" s="19">
        <v>25</v>
      </c>
      <c r="J1161" s="19">
        <v>95</v>
      </c>
      <c r="K1161" s="19">
        <v>235</v>
      </c>
      <c r="L1161" s="19">
        <v>705</v>
      </c>
      <c r="M1161" s="19" t="s">
        <v>81</v>
      </c>
      <c r="N1161" s="19">
        <v>4000</v>
      </c>
      <c r="O1161" s="19">
        <v>8000</v>
      </c>
      <c r="P1161" s="19">
        <v>6700</v>
      </c>
      <c r="Q1161" s="19" t="s">
        <v>57</v>
      </c>
      <c r="R1161" s="19">
        <v>3350</v>
      </c>
      <c r="S1161" s="19">
        <v>20000</v>
      </c>
      <c r="T1161" s="19">
        <v>6.25</v>
      </c>
      <c r="U1161" s="19">
        <v>13</v>
      </c>
      <c r="V1161" s="19">
        <v>0.24</v>
      </c>
      <c r="W1161" s="19">
        <v>68</v>
      </c>
      <c r="X1161" s="93">
        <v>1445</v>
      </c>
      <c r="Y1161">
        <f t="shared" si="52"/>
        <v>400</v>
      </c>
      <c r="Z1161" t="b">
        <f>IF(N1161/G1161&gt;=Auswahlhilfe!$C$8,TRUE,FALSE)</f>
        <v>1</v>
      </c>
      <c r="AA1161" t="b">
        <f>IF(K1161&gt;Auswahlhilfe!$C$7,TRUE,FALSE)</f>
        <v>1</v>
      </c>
      <c r="AB1161" t="b">
        <f>IF(Auswahlhilfe!$C$17=F1161,TRUE,FALSE)</f>
        <v>0</v>
      </c>
      <c r="AC1161" t="b">
        <f>IFERROR(IF(FIND("P2",PGOptionList!D1161)&gt;0,TRUE),FALSE)</f>
        <v>0</v>
      </c>
      <c r="AD1161" t="b">
        <f>IFERROR(IF(FIND("P1",PGOptionList!D1161)&gt;0,TRUE),FALSE)</f>
        <v>1</v>
      </c>
      <c r="AE1161" t="b">
        <f>IFERROR(IF(FIND("P0",PGOptionList!D1161)&gt;0,TRUE),FALSE)</f>
        <v>0</v>
      </c>
      <c r="AF1161" t="b">
        <f>IF(AND(Z1161,AA1161,AB1161,AC1161,IF(C1161=Auswahlhilfe!$L$7,TRUE,FALSE)),D1161,FALSE)</f>
        <v>0</v>
      </c>
      <c r="AG1161" t="b">
        <f>IF(AND(Z1161,AA1161,AB1161,AD1161,IF(C1161=Auswahlhilfe!$L$17,TRUE,FALSE)),D1161,FALSE)</f>
        <v>0</v>
      </c>
      <c r="AH1161" t="b">
        <f>IF(AND(Z1161,AA1161,AB1161,AE1161,IF(C1161=Auswahlhilfe!$L$17,TRUE,FALSE)),D1161,FALSE)</f>
        <v>0</v>
      </c>
      <c r="AI1161" t="s">
        <v>4817</v>
      </c>
      <c r="AJ1161" s="90" t="str">
        <f t="shared" si="53"/>
        <v>mailto:info@oxni.ch?subject=Anfrage TBR-115-010-S1-P1</v>
      </c>
    </row>
    <row r="1162" spans="2:36" x14ac:dyDescent="0.2">
      <c r="B1162" s="78" t="str">
        <f t="shared" ref="B1162:B1225" si="54">IF(AF1162=D1162,"Economy",IF(AG1162=D1162,"Standard",IF(AH1162=D1162,"Präzision","")))</f>
        <v/>
      </c>
      <c r="C1162" s="19" t="s">
        <v>103</v>
      </c>
      <c r="D1162" s="19" t="s">
        <v>1463</v>
      </c>
      <c r="E1162" s="19">
        <v>130</v>
      </c>
      <c r="F1162" s="19" t="s">
        <v>58</v>
      </c>
      <c r="G1162" s="19">
        <v>10</v>
      </c>
      <c r="H1162" s="19">
        <v>4</v>
      </c>
      <c r="I1162" s="19">
        <v>25</v>
      </c>
      <c r="J1162" s="19">
        <v>95</v>
      </c>
      <c r="K1162" s="19">
        <v>235</v>
      </c>
      <c r="L1162" s="19">
        <v>705</v>
      </c>
      <c r="M1162" s="19" t="s">
        <v>81</v>
      </c>
      <c r="N1162" s="19">
        <v>4000</v>
      </c>
      <c r="O1162" s="19">
        <v>8000</v>
      </c>
      <c r="P1162" s="19">
        <v>6700</v>
      </c>
      <c r="Q1162" s="19" t="s">
        <v>57</v>
      </c>
      <c r="R1162" s="19">
        <v>3350</v>
      </c>
      <c r="S1162" s="19">
        <v>20000</v>
      </c>
      <c r="T1162" s="19">
        <v>6.25</v>
      </c>
      <c r="U1162" s="19">
        <v>13</v>
      </c>
      <c r="V1162" s="19">
        <v>0.24</v>
      </c>
      <c r="W1162" s="19">
        <v>68</v>
      </c>
      <c r="X1162" s="93">
        <v>1445</v>
      </c>
      <c r="Y1162">
        <f t="shared" ref="Y1162:Y1225" si="55">N1162/G1162</f>
        <v>400</v>
      </c>
      <c r="Z1162" t="b">
        <f>IF(N1162/G1162&gt;=Auswahlhilfe!$C$8,TRUE,FALSE)</f>
        <v>1</v>
      </c>
      <c r="AA1162" t="b">
        <f>IF(K1162&gt;Auswahlhilfe!$C$7,TRUE,FALSE)</f>
        <v>1</v>
      </c>
      <c r="AB1162" t="b">
        <f>IF(Auswahlhilfe!$C$17=F1162,TRUE,FALSE)</f>
        <v>1</v>
      </c>
      <c r="AC1162" t="b">
        <f>IFERROR(IF(FIND("P2",PGOptionList!D1162)&gt;0,TRUE),FALSE)</f>
        <v>0</v>
      </c>
      <c r="AD1162" t="b">
        <f>IFERROR(IF(FIND("P1",PGOptionList!D1162)&gt;0,TRUE),FALSE)</f>
        <v>1</v>
      </c>
      <c r="AE1162" t="b">
        <f>IFERROR(IF(FIND("P0",PGOptionList!D1162)&gt;0,TRUE),FALSE)</f>
        <v>0</v>
      </c>
      <c r="AF1162" t="b">
        <f>IF(AND(Z1162,AA1162,AB1162,AC1162,IF(C1162=Auswahlhilfe!$L$7,TRUE,FALSE)),D1162,FALSE)</f>
        <v>0</v>
      </c>
      <c r="AG1162" t="b">
        <f>IF(AND(Z1162,AA1162,AB1162,AD1162,IF(C1162=Auswahlhilfe!$L$17,TRUE,FALSE)),D1162,FALSE)</f>
        <v>0</v>
      </c>
      <c r="AH1162" t="b">
        <f>IF(AND(Z1162,AA1162,AB1162,AE1162,IF(C1162=Auswahlhilfe!$L$17,TRUE,FALSE)),D1162,FALSE)</f>
        <v>0</v>
      </c>
      <c r="AI1162" t="s">
        <v>4818</v>
      </c>
      <c r="AJ1162" s="90" t="str">
        <f t="shared" ref="AJ1162:AJ1225" si="56">IF(AI1162="ja",HYPERLINK(_xlfn.CONCAT("https://shop.oxni.ch/de/shop/motoren/planetengetriebe/",LOWER(D1162))),_xlfn.CONCAT("mailto:info@oxni.ch?subject=Anfrage ",D1162))</f>
        <v>https://shop.oxni.ch/de/shop/motoren/planetengetriebe/tbr-115-010-s2-p1</v>
      </c>
    </row>
    <row r="1163" spans="2:36" x14ac:dyDescent="0.2">
      <c r="B1163" s="78" t="str">
        <f t="shared" si="54"/>
        <v/>
      </c>
      <c r="C1163" s="19" t="s">
        <v>103</v>
      </c>
      <c r="D1163" s="19" t="s">
        <v>1464</v>
      </c>
      <c r="E1163" s="19">
        <v>130</v>
      </c>
      <c r="F1163" s="19" t="s">
        <v>55</v>
      </c>
      <c r="G1163" s="19">
        <v>10</v>
      </c>
      <c r="H1163" s="19">
        <v>6</v>
      </c>
      <c r="I1163" s="19">
        <v>25</v>
      </c>
      <c r="J1163" s="19">
        <v>95</v>
      </c>
      <c r="K1163" s="19">
        <v>235</v>
      </c>
      <c r="L1163" s="19">
        <v>705</v>
      </c>
      <c r="M1163" s="19" t="s">
        <v>81</v>
      </c>
      <c r="N1163" s="19">
        <v>4000</v>
      </c>
      <c r="O1163" s="19">
        <v>8000</v>
      </c>
      <c r="P1163" s="19">
        <v>6700</v>
      </c>
      <c r="Q1163" s="19" t="s">
        <v>57</v>
      </c>
      <c r="R1163" s="19">
        <v>3350</v>
      </c>
      <c r="S1163" s="19">
        <v>20000</v>
      </c>
      <c r="T1163" s="19">
        <v>6.25</v>
      </c>
      <c r="U1163" s="19">
        <v>13</v>
      </c>
      <c r="V1163" s="19">
        <v>0.24</v>
      </c>
      <c r="W1163" s="19">
        <v>68</v>
      </c>
      <c r="X1163" s="93">
        <v>1314</v>
      </c>
      <c r="Y1163">
        <f t="shared" si="55"/>
        <v>400</v>
      </c>
      <c r="Z1163" t="b">
        <f>IF(N1163/G1163&gt;=Auswahlhilfe!$C$8,TRUE,FALSE)</f>
        <v>1</v>
      </c>
      <c r="AA1163" t="b">
        <f>IF(K1163&gt;Auswahlhilfe!$C$7,TRUE,FALSE)</f>
        <v>1</v>
      </c>
      <c r="AB1163" t="b">
        <f>IF(Auswahlhilfe!$C$17=F1163,TRUE,FALSE)</f>
        <v>0</v>
      </c>
      <c r="AC1163" t="b">
        <f>IFERROR(IF(FIND("P2",PGOptionList!D1163)&gt;0,TRUE),FALSE)</f>
        <v>1</v>
      </c>
      <c r="AD1163" t="b">
        <f>IFERROR(IF(FIND("P1",PGOptionList!D1163)&gt;0,TRUE),FALSE)</f>
        <v>0</v>
      </c>
      <c r="AE1163" t="b">
        <f>IFERROR(IF(FIND("P0",PGOptionList!D1163)&gt;0,TRUE),FALSE)</f>
        <v>0</v>
      </c>
      <c r="AF1163" t="b">
        <f>IF(AND(Z1163,AA1163,AB1163,AC1163,IF(C1163=Auswahlhilfe!$L$7,TRUE,FALSE)),D1163,FALSE)</f>
        <v>0</v>
      </c>
      <c r="AG1163" t="b">
        <f>IF(AND(Z1163,AA1163,AB1163,AD1163,IF(C1163=Auswahlhilfe!$L$17,TRUE,FALSE)),D1163,FALSE)</f>
        <v>0</v>
      </c>
      <c r="AH1163" t="b">
        <f>IF(AND(Z1163,AA1163,AB1163,AE1163,IF(C1163=Auswahlhilfe!$L$17,TRUE,FALSE)),D1163,FALSE)</f>
        <v>0</v>
      </c>
      <c r="AI1163" t="s">
        <v>4817</v>
      </c>
      <c r="AJ1163" s="90" t="str">
        <f t="shared" si="56"/>
        <v>mailto:info@oxni.ch?subject=Anfrage TBR-115-010-S1-P2</v>
      </c>
    </row>
    <row r="1164" spans="2:36" x14ac:dyDescent="0.2">
      <c r="B1164" s="78" t="str">
        <f t="shared" si="54"/>
        <v/>
      </c>
      <c r="C1164" s="19" t="s">
        <v>103</v>
      </c>
      <c r="D1164" s="19" t="s">
        <v>1465</v>
      </c>
      <c r="E1164" s="19">
        <v>130</v>
      </c>
      <c r="F1164" s="19" t="s">
        <v>58</v>
      </c>
      <c r="G1164" s="19">
        <v>10</v>
      </c>
      <c r="H1164" s="19">
        <v>6</v>
      </c>
      <c r="I1164" s="19">
        <v>25</v>
      </c>
      <c r="J1164" s="19">
        <v>95</v>
      </c>
      <c r="K1164" s="19">
        <v>235</v>
      </c>
      <c r="L1164" s="19">
        <v>705</v>
      </c>
      <c r="M1164" s="19" t="s">
        <v>81</v>
      </c>
      <c r="N1164" s="19">
        <v>4000</v>
      </c>
      <c r="O1164" s="19">
        <v>8000</v>
      </c>
      <c r="P1164" s="19">
        <v>6700</v>
      </c>
      <c r="Q1164" s="19" t="s">
        <v>57</v>
      </c>
      <c r="R1164" s="19">
        <v>3350</v>
      </c>
      <c r="S1164" s="19">
        <v>20000</v>
      </c>
      <c r="T1164" s="19">
        <v>6.25</v>
      </c>
      <c r="U1164" s="19">
        <v>13</v>
      </c>
      <c r="V1164" s="19">
        <v>0.24</v>
      </c>
      <c r="W1164" s="19">
        <v>68</v>
      </c>
      <c r="X1164" s="93">
        <v>1314</v>
      </c>
      <c r="Y1164">
        <f t="shared" si="55"/>
        <v>400</v>
      </c>
      <c r="Z1164" t="b">
        <f>IF(N1164/G1164&gt;=Auswahlhilfe!$C$8,TRUE,FALSE)</f>
        <v>1</v>
      </c>
      <c r="AA1164" t="b">
        <f>IF(K1164&gt;Auswahlhilfe!$C$7,TRUE,FALSE)</f>
        <v>1</v>
      </c>
      <c r="AB1164" t="b">
        <f>IF(Auswahlhilfe!$C$17=F1164,TRUE,FALSE)</f>
        <v>1</v>
      </c>
      <c r="AC1164" t="b">
        <f>IFERROR(IF(FIND("P2",PGOptionList!D1164)&gt;0,TRUE),FALSE)</f>
        <v>1</v>
      </c>
      <c r="AD1164" t="b">
        <f>IFERROR(IF(FIND("P1",PGOptionList!D1164)&gt;0,TRUE),FALSE)</f>
        <v>0</v>
      </c>
      <c r="AE1164" t="b">
        <f>IFERROR(IF(FIND("P0",PGOptionList!D1164)&gt;0,TRUE),FALSE)</f>
        <v>0</v>
      </c>
      <c r="AF1164" t="b">
        <f>IF(AND(Z1164,AA1164,AB1164,AC1164,IF(C1164=Auswahlhilfe!$L$7,TRUE,FALSE)),D1164,FALSE)</f>
        <v>0</v>
      </c>
      <c r="AG1164" t="b">
        <f>IF(AND(Z1164,AA1164,AB1164,AD1164,IF(C1164=Auswahlhilfe!$L$17,TRUE,FALSE)),D1164,FALSE)</f>
        <v>0</v>
      </c>
      <c r="AH1164" t="b">
        <f>IF(AND(Z1164,AA1164,AB1164,AE1164,IF(C1164=Auswahlhilfe!$L$17,TRUE,FALSE)),D1164,FALSE)</f>
        <v>0</v>
      </c>
      <c r="AI1164" t="s">
        <v>4818</v>
      </c>
      <c r="AJ1164" s="90" t="str">
        <f t="shared" si="56"/>
        <v>https://shop.oxni.ch/de/shop/motoren/planetengetriebe/tbr-115-010-s2-p2</v>
      </c>
    </row>
    <row r="1165" spans="2:36" x14ac:dyDescent="0.2">
      <c r="B1165" s="78" t="str">
        <f t="shared" si="54"/>
        <v/>
      </c>
      <c r="C1165" s="19" t="s">
        <v>103</v>
      </c>
      <c r="D1165" s="19" t="s">
        <v>1466</v>
      </c>
      <c r="E1165" s="19">
        <v>130</v>
      </c>
      <c r="F1165" s="19" t="s">
        <v>55</v>
      </c>
      <c r="G1165" s="19">
        <v>8</v>
      </c>
      <c r="H1165" s="19">
        <v>2</v>
      </c>
      <c r="I1165" s="19">
        <v>25</v>
      </c>
      <c r="J1165" s="19">
        <v>95</v>
      </c>
      <c r="K1165" s="19">
        <v>260</v>
      </c>
      <c r="L1165" s="19">
        <v>780</v>
      </c>
      <c r="M1165" s="19" t="s">
        <v>80</v>
      </c>
      <c r="N1165" s="19">
        <v>4000</v>
      </c>
      <c r="O1165" s="19">
        <v>8000</v>
      </c>
      <c r="P1165" s="19">
        <v>6700</v>
      </c>
      <c r="Q1165" s="19" t="s">
        <v>57</v>
      </c>
      <c r="R1165" s="19">
        <v>3350</v>
      </c>
      <c r="S1165" s="19">
        <v>20000</v>
      </c>
      <c r="T1165" s="19">
        <v>6.84</v>
      </c>
      <c r="U1165" s="19">
        <v>13</v>
      </c>
      <c r="V1165" s="19">
        <v>0.24</v>
      </c>
      <c r="W1165" s="19">
        <v>68</v>
      </c>
      <c r="X1165" s="93"/>
      <c r="Y1165">
        <f t="shared" si="55"/>
        <v>500</v>
      </c>
      <c r="Z1165" t="b">
        <f>IF(N1165/G1165&gt;=Auswahlhilfe!$C$8,TRUE,FALSE)</f>
        <v>1</v>
      </c>
      <c r="AA1165" t="b">
        <f>IF(K1165&gt;Auswahlhilfe!$C$7,TRUE,FALSE)</f>
        <v>1</v>
      </c>
      <c r="AB1165" t="b">
        <f>IF(Auswahlhilfe!$C$17=F1165,TRUE,FALSE)</f>
        <v>0</v>
      </c>
      <c r="AC1165" t="b">
        <f>IFERROR(IF(FIND("P2",PGOptionList!D1165)&gt;0,TRUE),FALSE)</f>
        <v>0</v>
      </c>
      <c r="AD1165" t="b">
        <f>IFERROR(IF(FIND("P1",PGOptionList!D1165)&gt;0,TRUE),FALSE)</f>
        <v>0</v>
      </c>
      <c r="AE1165" t="b">
        <f>IFERROR(IF(FIND("P0",PGOptionList!D1165)&gt;0,TRUE),FALSE)</f>
        <v>1</v>
      </c>
      <c r="AF1165" t="b">
        <f>IF(AND(Z1165,AA1165,AB1165,AC1165,IF(C1165=Auswahlhilfe!$L$7,TRUE,FALSE)),D1165,FALSE)</f>
        <v>0</v>
      </c>
      <c r="AG1165" t="b">
        <f>IF(AND(Z1165,AA1165,AB1165,AD1165,IF(C1165=Auswahlhilfe!$L$17,TRUE,FALSE)),D1165,FALSE)</f>
        <v>0</v>
      </c>
      <c r="AH1165" t="b">
        <f>IF(AND(Z1165,AA1165,AB1165,AE1165,IF(C1165=Auswahlhilfe!$L$17,TRUE,FALSE)),D1165,FALSE)</f>
        <v>0</v>
      </c>
      <c r="AI1165" t="s">
        <v>4817</v>
      </c>
      <c r="AJ1165" s="90" t="str">
        <f t="shared" si="56"/>
        <v>mailto:info@oxni.ch?subject=Anfrage TBR-115-008-S1-P0</v>
      </c>
    </row>
    <row r="1166" spans="2:36" x14ac:dyDescent="0.2">
      <c r="B1166" s="78" t="str">
        <f t="shared" si="54"/>
        <v/>
      </c>
      <c r="C1166" s="19" t="s">
        <v>103</v>
      </c>
      <c r="D1166" s="19" t="s">
        <v>1467</v>
      </c>
      <c r="E1166" s="19">
        <v>130</v>
      </c>
      <c r="F1166" s="19" t="s">
        <v>58</v>
      </c>
      <c r="G1166" s="19">
        <v>8</v>
      </c>
      <c r="H1166" s="19">
        <v>2</v>
      </c>
      <c r="I1166" s="19">
        <v>25</v>
      </c>
      <c r="J1166" s="19">
        <v>95</v>
      </c>
      <c r="K1166" s="19">
        <v>260</v>
      </c>
      <c r="L1166" s="19">
        <v>780</v>
      </c>
      <c r="M1166" s="19" t="s">
        <v>80</v>
      </c>
      <c r="N1166" s="19">
        <v>4000</v>
      </c>
      <c r="O1166" s="19">
        <v>8000</v>
      </c>
      <c r="P1166" s="19">
        <v>6700</v>
      </c>
      <c r="Q1166" s="19" t="s">
        <v>57</v>
      </c>
      <c r="R1166" s="19">
        <v>3350</v>
      </c>
      <c r="S1166" s="19">
        <v>20000</v>
      </c>
      <c r="T1166" s="19">
        <v>6.84</v>
      </c>
      <c r="U1166" s="19">
        <v>13</v>
      </c>
      <c r="V1166" s="19">
        <v>0.24</v>
      </c>
      <c r="W1166" s="19">
        <v>68</v>
      </c>
      <c r="X1166" s="93"/>
      <c r="Y1166">
        <f t="shared" si="55"/>
        <v>500</v>
      </c>
      <c r="Z1166" t="b">
        <f>IF(N1166/G1166&gt;=Auswahlhilfe!$C$8,TRUE,FALSE)</f>
        <v>1</v>
      </c>
      <c r="AA1166" t="b">
        <f>IF(K1166&gt;Auswahlhilfe!$C$7,TRUE,FALSE)</f>
        <v>1</v>
      </c>
      <c r="AB1166" t="b">
        <f>IF(Auswahlhilfe!$C$17=F1166,TRUE,FALSE)</f>
        <v>1</v>
      </c>
      <c r="AC1166" t="b">
        <f>IFERROR(IF(FIND("P2",PGOptionList!D1166)&gt;0,TRUE),FALSE)</f>
        <v>0</v>
      </c>
      <c r="AD1166" t="b">
        <f>IFERROR(IF(FIND("P1",PGOptionList!D1166)&gt;0,TRUE),FALSE)</f>
        <v>0</v>
      </c>
      <c r="AE1166" t="b">
        <f>IFERROR(IF(FIND("P0",PGOptionList!D1166)&gt;0,TRUE),FALSE)</f>
        <v>1</v>
      </c>
      <c r="AF1166" t="b">
        <f>IF(AND(Z1166,AA1166,AB1166,AC1166,IF(C1166=Auswahlhilfe!$L$7,TRUE,FALSE)),D1166,FALSE)</f>
        <v>0</v>
      </c>
      <c r="AG1166" t="b">
        <f>IF(AND(Z1166,AA1166,AB1166,AD1166,IF(C1166=Auswahlhilfe!$L$17,TRUE,FALSE)),D1166,FALSE)</f>
        <v>0</v>
      </c>
      <c r="AH1166" t="b">
        <f>IF(AND(Z1166,AA1166,AB1166,AE1166,IF(C1166=Auswahlhilfe!$L$17,TRUE,FALSE)),D1166,FALSE)</f>
        <v>0</v>
      </c>
      <c r="AI1166" t="s">
        <v>4817</v>
      </c>
      <c r="AJ1166" s="90" t="str">
        <f t="shared" si="56"/>
        <v>mailto:info@oxni.ch?subject=Anfrage TBR-115-008-S2-P0</v>
      </c>
    </row>
    <row r="1167" spans="2:36" x14ac:dyDescent="0.2">
      <c r="B1167" s="78" t="str">
        <f t="shared" si="54"/>
        <v/>
      </c>
      <c r="C1167" s="19" t="s">
        <v>103</v>
      </c>
      <c r="D1167" s="19" t="s">
        <v>1468</v>
      </c>
      <c r="E1167" s="19">
        <v>130</v>
      </c>
      <c r="F1167" s="19" t="s">
        <v>55</v>
      </c>
      <c r="G1167" s="19">
        <v>8</v>
      </c>
      <c r="H1167" s="19">
        <v>4</v>
      </c>
      <c r="I1167" s="19">
        <v>25</v>
      </c>
      <c r="J1167" s="19">
        <v>95</v>
      </c>
      <c r="K1167" s="19">
        <v>260</v>
      </c>
      <c r="L1167" s="19">
        <v>780</v>
      </c>
      <c r="M1167" s="19" t="s">
        <v>80</v>
      </c>
      <c r="N1167" s="19">
        <v>4000</v>
      </c>
      <c r="O1167" s="19">
        <v>8000</v>
      </c>
      <c r="P1167" s="19">
        <v>6700</v>
      </c>
      <c r="Q1167" s="19" t="s">
        <v>57</v>
      </c>
      <c r="R1167" s="19">
        <v>3350</v>
      </c>
      <c r="S1167" s="19">
        <v>20000</v>
      </c>
      <c r="T1167" s="19">
        <v>6.84</v>
      </c>
      <c r="U1167" s="19">
        <v>13</v>
      </c>
      <c r="V1167" s="19">
        <v>0.24</v>
      </c>
      <c r="W1167" s="19">
        <v>68</v>
      </c>
      <c r="X1167" s="93">
        <v>1445</v>
      </c>
      <c r="Y1167">
        <f t="shared" si="55"/>
        <v>500</v>
      </c>
      <c r="Z1167" t="b">
        <f>IF(N1167/G1167&gt;=Auswahlhilfe!$C$8,TRUE,FALSE)</f>
        <v>1</v>
      </c>
      <c r="AA1167" t="b">
        <f>IF(K1167&gt;Auswahlhilfe!$C$7,TRUE,FALSE)</f>
        <v>1</v>
      </c>
      <c r="AB1167" t="b">
        <f>IF(Auswahlhilfe!$C$17=F1167,TRUE,FALSE)</f>
        <v>0</v>
      </c>
      <c r="AC1167" t="b">
        <f>IFERROR(IF(FIND("P2",PGOptionList!D1167)&gt;0,TRUE),FALSE)</f>
        <v>0</v>
      </c>
      <c r="AD1167" t="b">
        <f>IFERROR(IF(FIND("P1",PGOptionList!D1167)&gt;0,TRUE),FALSE)</f>
        <v>1</v>
      </c>
      <c r="AE1167" t="b">
        <f>IFERROR(IF(FIND("P0",PGOptionList!D1167)&gt;0,TRUE),FALSE)</f>
        <v>0</v>
      </c>
      <c r="AF1167" t="b">
        <f>IF(AND(Z1167,AA1167,AB1167,AC1167,IF(C1167=Auswahlhilfe!$L$7,TRUE,FALSE)),D1167,FALSE)</f>
        <v>0</v>
      </c>
      <c r="AG1167" t="b">
        <f>IF(AND(Z1167,AA1167,AB1167,AD1167,IF(C1167=Auswahlhilfe!$L$17,TRUE,FALSE)),D1167,FALSE)</f>
        <v>0</v>
      </c>
      <c r="AH1167" t="b">
        <f>IF(AND(Z1167,AA1167,AB1167,AE1167,IF(C1167=Auswahlhilfe!$L$17,TRUE,FALSE)),D1167,FALSE)</f>
        <v>0</v>
      </c>
      <c r="AI1167" t="s">
        <v>4817</v>
      </c>
      <c r="AJ1167" s="90" t="str">
        <f t="shared" si="56"/>
        <v>mailto:info@oxni.ch?subject=Anfrage TBR-115-008-S1-P1</v>
      </c>
    </row>
    <row r="1168" spans="2:36" x14ac:dyDescent="0.2">
      <c r="B1168" s="78" t="str">
        <f t="shared" si="54"/>
        <v/>
      </c>
      <c r="C1168" s="19" t="s">
        <v>103</v>
      </c>
      <c r="D1168" s="19" t="s">
        <v>1469</v>
      </c>
      <c r="E1168" s="19">
        <v>130</v>
      </c>
      <c r="F1168" s="19" t="s">
        <v>58</v>
      </c>
      <c r="G1168" s="19">
        <v>8</v>
      </c>
      <c r="H1168" s="19">
        <v>4</v>
      </c>
      <c r="I1168" s="19">
        <v>25</v>
      </c>
      <c r="J1168" s="19">
        <v>95</v>
      </c>
      <c r="K1168" s="19">
        <v>260</v>
      </c>
      <c r="L1168" s="19">
        <v>780</v>
      </c>
      <c r="M1168" s="19" t="s">
        <v>80</v>
      </c>
      <c r="N1168" s="19">
        <v>4000</v>
      </c>
      <c r="O1168" s="19">
        <v>8000</v>
      </c>
      <c r="P1168" s="19">
        <v>6700</v>
      </c>
      <c r="Q1168" s="19" t="s">
        <v>57</v>
      </c>
      <c r="R1168" s="19">
        <v>3350</v>
      </c>
      <c r="S1168" s="19">
        <v>20000</v>
      </c>
      <c r="T1168" s="19">
        <v>6.84</v>
      </c>
      <c r="U1168" s="19">
        <v>13</v>
      </c>
      <c r="V1168" s="19">
        <v>0.24</v>
      </c>
      <c r="W1168" s="19">
        <v>68</v>
      </c>
      <c r="X1168" s="93">
        <v>1445</v>
      </c>
      <c r="Y1168">
        <f t="shared" si="55"/>
        <v>500</v>
      </c>
      <c r="Z1168" t="b">
        <f>IF(N1168/G1168&gt;=Auswahlhilfe!$C$8,TRUE,FALSE)</f>
        <v>1</v>
      </c>
      <c r="AA1168" t="b">
        <f>IF(K1168&gt;Auswahlhilfe!$C$7,TRUE,FALSE)</f>
        <v>1</v>
      </c>
      <c r="AB1168" t="b">
        <f>IF(Auswahlhilfe!$C$17=F1168,TRUE,FALSE)</f>
        <v>1</v>
      </c>
      <c r="AC1168" t="b">
        <f>IFERROR(IF(FIND("P2",PGOptionList!D1168)&gt;0,TRUE),FALSE)</f>
        <v>0</v>
      </c>
      <c r="AD1168" t="b">
        <f>IFERROR(IF(FIND("P1",PGOptionList!D1168)&gt;0,TRUE),FALSE)</f>
        <v>1</v>
      </c>
      <c r="AE1168" t="b">
        <f>IFERROR(IF(FIND("P0",PGOptionList!D1168)&gt;0,TRUE),FALSE)</f>
        <v>0</v>
      </c>
      <c r="AF1168" t="b">
        <f>IF(AND(Z1168,AA1168,AB1168,AC1168,IF(C1168=Auswahlhilfe!$L$7,TRUE,FALSE)),D1168,FALSE)</f>
        <v>0</v>
      </c>
      <c r="AG1168" t="b">
        <f>IF(AND(Z1168,AA1168,AB1168,AD1168,IF(C1168=Auswahlhilfe!$L$17,TRUE,FALSE)),D1168,FALSE)</f>
        <v>0</v>
      </c>
      <c r="AH1168" t="b">
        <f>IF(AND(Z1168,AA1168,AB1168,AE1168,IF(C1168=Auswahlhilfe!$L$17,TRUE,FALSE)),D1168,FALSE)</f>
        <v>0</v>
      </c>
      <c r="AI1168" t="s">
        <v>4818</v>
      </c>
      <c r="AJ1168" s="90" t="str">
        <f t="shared" si="56"/>
        <v>https://shop.oxni.ch/de/shop/motoren/planetengetriebe/tbr-115-008-s2-p1</v>
      </c>
    </row>
    <row r="1169" spans="2:36" x14ac:dyDescent="0.2">
      <c r="B1169" s="78" t="str">
        <f t="shared" si="54"/>
        <v/>
      </c>
      <c r="C1169" s="19" t="s">
        <v>103</v>
      </c>
      <c r="D1169" s="19" t="s">
        <v>1470</v>
      </c>
      <c r="E1169" s="19">
        <v>130</v>
      </c>
      <c r="F1169" s="19" t="s">
        <v>55</v>
      </c>
      <c r="G1169" s="19">
        <v>8</v>
      </c>
      <c r="H1169" s="19">
        <v>6</v>
      </c>
      <c r="I1169" s="19">
        <v>25</v>
      </c>
      <c r="J1169" s="19">
        <v>95</v>
      </c>
      <c r="K1169" s="19">
        <v>260</v>
      </c>
      <c r="L1169" s="19">
        <v>780</v>
      </c>
      <c r="M1169" s="19" t="s">
        <v>80</v>
      </c>
      <c r="N1169" s="19">
        <v>4000</v>
      </c>
      <c r="O1169" s="19">
        <v>8000</v>
      </c>
      <c r="P1169" s="19">
        <v>6700</v>
      </c>
      <c r="Q1169" s="19" t="s">
        <v>57</v>
      </c>
      <c r="R1169" s="19">
        <v>3350</v>
      </c>
      <c r="S1169" s="19">
        <v>20000</v>
      </c>
      <c r="T1169" s="19">
        <v>6.84</v>
      </c>
      <c r="U1169" s="19">
        <v>13</v>
      </c>
      <c r="V1169" s="19">
        <v>0.24</v>
      </c>
      <c r="W1169" s="19">
        <v>68</v>
      </c>
      <c r="X1169" s="93">
        <v>1314</v>
      </c>
      <c r="Y1169">
        <f t="shared" si="55"/>
        <v>500</v>
      </c>
      <c r="Z1169" t="b">
        <f>IF(N1169/G1169&gt;=Auswahlhilfe!$C$8,TRUE,FALSE)</f>
        <v>1</v>
      </c>
      <c r="AA1169" t="b">
        <f>IF(K1169&gt;Auswahlhilfe!$C$7,TRUE,FALSE)</f>
        <v>1</v>
      </c>
      <c r="AB1169" t="b">
        <f>IF(Auswahlhilfe!$C$17=F1169,TRUE,FALSE)</f>
        <v>0</v>
      </c>
      <c r="AC1169" t="b">
        <f>IFERROR(IF(FIND("P2",PGOptionList!D1169)&gt;0,TRUE),FALSE)</f>
        <v>1</v>
      </c>
      <c r="AD1169" t="b">
        <f>IFERROR(IF(FIND("P1",PGOptionList!D1169)&gt;0,TRUE),FALSE)</f>
        <v>0</v>
      </c>
      <c r="AE1169" t="b">
        <f>IFERROR(IF(FIND("P0",PGOptionList!D1169)&gt;0,TRUE),FALSE)</f>
        <v>0</v>
      </c>
      <c r="AF1169" t="b">
        <f>IF(AND(Z1169,AA1169,AB1169,AC1169,IF(C1169=Auswahlhilfe!$L$7,TRUE,FALSE)),D1169,FALSE)</f>
        <v>0</v>
      </c>
      <c r="AG1169" t="b">
        <f>IF(AND(Z1169,AA1169,AB1169,AD1169,IF(C1169=Auswahlhilfe!$L$17,TRUE,FALSE)),D1169,FALSE)</f>
        <v>0</v>
      </c>
      <c r="AH1169" t="b">
        <f>IF(AND(Z1169,AA1169,AB1169,AE1169,IF(C1169=Auswahlhilfe!$L$17,TRUE,FALSE)),D1169,FALSE)</f>
        <v>0</v>
      </c>
      <c r="AI1169" t="s">
        <v>4817</v>
      </c>
      <c r="AJ1169" s="90" t="str">
        <f t="shared" si="56"/>
        <v>mailto:info@oxni.ch?subject=Anfrage TBR-115-008-S1-P2</v>
      </c>
    </row>
    <row r="1170" spans="2:36" x14ac:dyDescent="0.2">
      <c r="B1170" s="78" t="str">
        <f t="shared" si="54"/>
        <v/>
      </c>
      <c r="C1170" s="19" t="s">
        <v>103</v>
      </c>
      <c r="D1170" s="19" t="s">
        <v>1471</v>
      </c>
      <c r="E1170" s="19">
        <v>130</v>
      </c>
      <c r="F1170" s="19" t="s">
        <v>58</v>
      </c>
      <c r="G1170" s="19">
        <v>8</v>
      </c>
      <c r="H1170" s="19">
        <v>6</v>
      </c>
      <c r="I1170" s="19">
        <v>25</v>
      </c>
      <c r="J1170" s="19">
        <v>95</v>
      </c>
      <c r="K1170" s="19">
        <v>260</v>
      </c>
      <c r="L1170" s="19">
        <v>780</v>
      </c>
      <c r="M1170" s="19" t="s">
        <v>80</v>
      </c>
      <c r="N1170" s="19">
        <v>4000</v>
      </c>
      <c r="O1170" s="19">
        <v>8000</v>
      </c>
      <c r="P1170" s="19">
        <v>6700</v>
      </c>
      <c r="Q1170" s="19" t="s">
        <v>57</v>
      </c>
      <c r="R1170" s="19">
        <v>3350</v>
      </c>
      <c r="S1170" s="19">
        <v>20000</v>
      </c>
      <c r="T1170" s="19">
        <v>6.84</v>
      </c>
      <c r="U1170" s="19">
        <v>13</v>
      </c>
      <c r="V1170" s="19">
        <v>0.24</v>
      </c>
      <c r="W1170" s="19">
        <v>68</v>
      </c>
      <c r="X1170" s="93">
        <v>1314</v>
      </c>
      <c r="Y1170">
        <f t="shared" si="55"/>
        <v>500</v>
      </c>
      <c r="Z1170" t="b">
        <f>IF(N1170/G1170&gt;=Auswahlhilfe!$C$8,TRUE,FALSE)</f>
        <v>1</v>
      </c>
      <c r="AA1170" t="b">
        <f>IF(K1170&gt;Auswahlhilfe!$C$7,TRUE,FALSE)</f>
        <v>1</v>
      </c>
      <c r="AB1170" t="b">
        <f>IF(Auswahlhilfe!$C$17=F1170,TRUE,FALSE)</f>
        <v>1</v>
      </c>
      <c r="AC1170" t="b">
        <f>IFERROR(IF(FIND("P2",PGOptionList!D1170)&gt;0,TRUE),FALSE)</f>
        <v>1</v>
      </c>
      <c r="AD1170" t="b">
        <f>IFERROR(IF(FIND("P1",PGOptionList!D1170)&gt;0,TRUE),FALSE)</f>
        <v>0</v>
      </c>
      <c r="AE1170" t="b">
        <f>IFERROR(IF(FIND("P0",PGOptionList!D1170)&gt;0,TRUE),FALSE)</f>
        <v>0</v>
      </c>
      <c r="AF1170" t="b">
        <f>IF(AND(Z1170,AA1170,AB1170,AC1170,IF(C1170=Auswahlhilfe!$L$7,TRUE,FALSE)),D1170,FALSE)</f>
        <v>0</v>
      </c>
      <c r="AG1170" t="b">
        <f>IF(AND(Z1170,AA1170,AB1170,AD1170,IF(C1170=Auswahlhilfe!$L$17,TRUE,FALSE)),D1170,FALSE)</f>
        <v>0</v>
      </c>
      <c r="AH1170" t="b">
        <f>IF(AND(Z1170,AA1170,AB1170,AE1170,IF(C1170=Auswahlhilfe!$L$17,TRUE,FALSE)),D1170,FALSE)</f>
        <v>0</v>
      </c>
      <c r="AI1170" t="s">
        <v>4818</v>
      </c>
      <c r="AJ1170" s="90" t="str">
        <f t="shared" si="56"/>
        <v>https://shop.oxni.ch/de/shop/motoren/planetengetriebe/tbr-115-008-s2-p2</v>
      </c>
    </row>
    <row r="1171" spans="2:36" x14ac:dyDescent="0.2">
      <c r="B1171" s="78" t="str">
        <f t="shared" si="54"/>
        <v/>
      </c>
      <c r="C1171" s="19" t="s">
        <v>103</v>
      </c>
      <c r="D1171" s="19" t="s">
        <v>1472</v>
      </c>
      <c r="E1171" s="19">
        <v>130</v>
      </c>
      <c r="F1171" s="19" t="s">
        <v>55</v>
      </c>
      <c r="G1171" s="19">
        <v>7</v>
      </c>
      <c r="H1171" s="19">
        <v>2</v>
      </c>
      <c r="I1171" s="19">
        <v>25</v>
      </c>
      <c r="J1171" s="19">
        <v>95</v>
      </c>
      <c r="K1171" s="19">
        <v>300</v>
      </c>
      <c r="L1171" s="19">
        <v>900</v>
      </c>
      <c r="M1171" s="19" t="s">
        <v>79</v>
      </c>
      <c r="N1171" s="19">
        <v>4000</v>
      </c>
      <c r="O1171" s="19">
        <v>8000</v>
      </c>
      <c r="P1171" s="19">
        <v>6700</v>
      </c>
      <c r="Q1171" s="19" t="s">
        <v>57</v>
      </c>
      <c r="R1171" s="19">
        <v>3350</v>
      </c>
      <c r="S1171" s="19">
        <v>20000</v>
      </c>
      <c r="T1171" s="19">
        <v>6.84</v>
      </c>
      <c r="U1171" s="19">
        <v>13</v>
      </c>
      <c r="V1171" s="19">
        <v>0.24</v>
      </c>
      <c r="W1171" s="19">
        <v>68</v>
      </c>
      <c r="X1171" s="93"/>
      <c r="Y1171">
        <f t="shared" si="55"/>
        <v>571.42857142857144</v>
      </c>
      <c r="Z1171" t="b">
        <f>IF(N1171/G1171&gt;=Auswahlhilfe!$C$8,TRUE,FALSE)</f>
        <v>1</v>
      </c>
      <c r="AA1171" t="b">
        <f>IF(K1171&gt;Auswahlhilfe!$C$7,TRUE,FALSE)</f>
        <v>1</v>
      </c>
      <c r="AB1171" t="b">
        <f>IF(Auswahlhilfe!$C$17=F1171,TRUE,FALSE)</f>
        <v>0</v>
      </c>
      <c r="AC1171" t="b">
        <f>IFERROR(IF(FIND("P2",PGOptionList!D1171)&gt;0,TRUE),FALSE)</f>
        <v>0</v>
      </c>
      <c r="AD1171" t="b">
        <f>IFERROR(IF(FIND("P1",PGOptionList!D1171)&gt;0,TRUE),FALSE)</f>
        <v>0</v>
      </c>
      <c r="AE1171" t="b">
        <f>IFERROR(IF(FIND("P0",PGOptionList!D1171)&gt;0,TRUE),FALSE)</f>
        <v>1</v>
      </c>
      <c r="AF1171" t="b">
        <f>IF(AND(Z1171,AA1171,AB1171,AC1171,IF(C1171=Auswahlhilfe!$L$7,TRUE,FALSE)),D1171,FALSE)</f>
        <v>0</v>
      </c>
      <c r="AG1171" t="b">
        <f>IF(AND(Z1171,AA1171,AB1171,AD1171,IF(C1171=Auswahlhilfe!$L$17,TRUE,FALSE)),D1171,FALSE)</f>
        <v>0</v>
      </c>
      <c r="AH1171" t="b">
        <f>IF(AND(Z1171,AA1171,AB1171,AE1171,IF(C1171=Auswahlhilfe!$L$17,TRUE,FALSE)),D1171,FALSE)</f>
        <v>0</v>
      </c>
      <c r="AI1171" t="s">
        <v>4817</v>
      </c>
      <c r="AJ1171" s="90" t="str">
        <f t="shared" si="56"/>
        <v>mailto:info@oxni.ch?subject=Anfrage TBR-115-007-S1-P0</v>
      </c>
    </row>
    <row r="1172" spans="2:36" x14ac:dyDescent="0.2">
      <c r="B1172" s="78" t="str">
        <f t="shared" si="54"/>
        <v/>
      </c>
      <c r="C1172" s="19" t="s">
        <v>103</v>
      </c>
      <c r="D1172" s="19" t="s">
        <v>1473</v>
      </c>
      <c r="E1172" s="19">
        <v>130</v>
      </c>
      <c r="F1172" s="19" t="s">
        <v>58</v>
      </c>
      <c r="G1172" s="19">
        <v>7</v>
      </c>
      <c r="H1172" s="19">
        <v>2</v>
      </c>
      <c r="I1172" s="19">
        <v>25</v>
      </c>
      <c r="J1172" s="19">
        <v>95</v>
      </c>
      <c r="K1172" s="19">
        <v>300</v>
      </c>
      <c r="L1172" s="19">
        <v>900</v>
      </c>
      <c r="M1172" s="19" t="s">
        <v>79</v>
      </c>
      <c r="N1172" s="19">
        <v>4000</v>
      </c>
      <c r="O1172" s="19">
        <v>8000</v>
      </c>
      <c r="P1172" s="19">
        <v>6700</v>
      </c>
      <c r="Q1172" s="19" t="s">
        <v>57</v>
      </c>
      <c r="R1172" s="19">
        <v>3350</v>
      </c>
      <c r="S1172" s="19">
        <v>20000</v>
      </c>
      <c r="T1172" s="19">
        <v>6.84</v>
      </c>
      <c r="U1172" s="19">
        <v>13</v>
      </c>
      <c r="V1172" s="19">
        <v>0.24</v>
      </c>
      <c r="W1172" s="19">
        <v>68</v>
      </c>
      <c r="X1172" s="93"/>
      <c r="Y1172">
        <f t="shared" si="55"/>
        <v>571.42857142857144</v>
      </c>
      <c r="Z1172" t="b">
        <f>IF(N1172/G1172&gt;=Auswahlhilfe!$C$8,TRUE,FALSE)</f>
        <v>1</v>
      </c>
      <c r="AA1172" t="b">
        <f>IF(K1172&gt;Auswahlhilfe!$C$7,TRUE,FALSE)</f>
        <v>1</v>
      </c>
      <c r="AB1172" t="b">
        <f>IF(Auswahlhilfe!$C$17=F1172,TRUE,FALSE)</f>
        <v>1</v>
      </c>
      <c r="AC1172" t="b">
        <f>IFERROR(IF(FIND("P2",PGOptionList!D1172)&gt;0,TRUE),FALSE)</f>
        <v>0</v>
      </c>
      <c r="AD1172" t="b">
        <f>IFERROR(IF(FIND("P1",PGOptionList!D1172)&gt;0,TRUE),FALSE)</f>
        <v>0</v>
      </c>
      <c r="AE1172" t="b">
        <f>IFERROR(IF(FIND("P0",PGOptionList!D1172)&gt;0,TRUE),FALSE)</f>
        <v>1</v>
      </c>
      <c r="AF1172" t="b">
        <f>IF(AND(Z1172,AA1172,AB1172,AC1172,IF(C1172=Auswahlhilfe!$L$7,TRUE,FALSE)),D1172,FALSE)</f>
        <v>0</v>
      </c>
      <c r="AG1172" t="b">
        <f>IF(AND(Z1172,AA1172,AB1172,AD1172,IF(C1172=Auswahlhilfe!$L$17,TRUE,FALSE)),D1172,FALSE)</f>
        <v>0</v>
      </c>
      <c r="AH1172" t="b">
        <f>IF(AND(Z1172,AA1172,AB1172,AE1172,IF(C1172=Auswahlhilfe!$L$17,TRUE,FALSE)),D1172,FALSE)</f>
        <v>0</v>
      </c>
      <c r="AI1172" t="s">
        <v>4817</v>
      </c>
      <c r="AJ1172" s="90" t="str">
        <f t="shared" si="56"/>
        <v>mailto:info@oxni.ch?subject=Anfrage TBR-115-007-S2-P0</v>
      </c>
    </row>
    <row r="1173" spans="2:36" x14ac:dyDescent="0.2">
      <c r="B1173" s="78" t="str">
        <f t="shared" si="54"/>
        <v/>
      </c>
      <c r="C1173" s="19" t="s">
        <v>103</v>
      </c>
      <c r="D1173" s="19" t="s">
        <v>1474</v>
      </c>
      <c r="E1173" s="19">
        <v>130</v>
      </c>
      <c r="F1173" s="19" t="s">
        <v>55</v>
      </c>
      <c r="G1173" s="19">
        <v>7</v>
      </c>
      <c r="H1173" s="19">
        <v>4</v>
      </c>
      <c r="I1173" s="19">
        <v>25</v>
      </c>
      <c r="J1173" s="19">
        <v>95</v>
      </c>
      <c r="K1173" s="19">
        <v>300</v>
      </c>
      <c r="L1173" s="19">
        <v>900</v>
      </c>
      <c r="M1173" s="19" t="s">
        <v>79</v>
      </c>
      <c r="N1173" s="19">
        <v>4000</v>
      </c>
      <c r="O1173" s="19">
        <v>8000</v>
      </c>
      <c r="P1173" s="19">
        <v>6700</v>
      </c>
      <c r="Q1173" s="19" t="s">
        <v>57</v>
      </c>
      <c r="R1173" s="19">
        <v>3350</v>
      </c>
      <c r="S1173" s="19">
        <v>20000</v>
      </c>
      <c r="T1173" s="19">
        <v>6.84</v>
      </c>
      <c r="U1173" s="19">
        <v>13</v>
      </c>
      <c r="V1173" s="19">
        <v>0.24</v>
      </c>
      <c r="W1173" s="19">
        <v>68</v>
      </c>
      <c r="X1173" s="93">
        <v>1445</v>
      </c>
      <c r="Y1173">
        <f t="shared" si="55"/>
        <v>571.42857142857144</v>
      </c>
      <c r="Z1173" t="b">
        <f>IF(N1173/G1173&gt;=Auswahlhilfe!$C$8,TRUE,FALSE)</f>
        <v>1</v>
      </c>
      <c r="AA1173" t="b">
        <f>IF(K1173&gt;Auswahlhilfe!$C$7,TRUE,FALSE)</f>
        <v>1</v>
      </c>
      <c r="AB1173" t="b">
        <f>IF(Auswahlhilfe!$C$17=F1173,TRUE,FALSE)</f>
        <v>0</v>
      </c>
      <c r="AC1173" t="b">
        <f>IFERROR(IF(FIND("P2",PGOptionList!D1173)&gt;0,TRUE),FALSE)</f>
        <v>0</v>
      </c>
      <c r="AD1173" t="b">
        <f>IFERROR(IF(FIND("P1",PGOptionList!D1173)&gt;0,TRUE),FALSE)</f>
        <v>1</v>
      </c>
      <c r="AE1173" t="b">
        <f>IFERROR(IF(FIND("P0",PGOptionList!D1173)&gt;0,TRUE),FALSE)</f>
        <v>0</v>
      </c>
      <c r="AF1173" t="b">
        <f>IF(AND(Z1173,AA1173,AB1173,AC1173,IF(C1173=Auswahlhilfe!$L$7,TRUE,FALSE)),D1173,FALSE)</f>
        <v>0</v>
      </c>
      <c r="AG1173" t="b">
        <f>IF(AND(Z1173,AA1173,AB1173,AD1173,IF(C1173=Auswahlhilfe!$L$17,TRUE,FALSE)),D1173,FALSE)</f>
        <v>0</v>
      </c>
      <c r="AH1173" t="b">
        <f>IF(AND(Z1173,AA1173,AB1173,AE1173,IF(C1173=Auswahlhilfe!$L$17,TRUE,FALSE)),D1173,FALSE)</f>
        <v>0</v>
      </c>
      <c r="AI1173" t="s">
        <v>4817</v>
      </c>
      <c r="AJ1173" s="90" t="str">
        <f t="shared" si="56"/>
        <v>mailto:info@oxni.ch?subject=Anfrage TBR-115-007-S1-P1</v>
      </c>
    </row>
    <row r="1174" spans="2:36" x14ac:dyDescent="0.2">
      <c r="B1174" s="78" t="str">
        <f t="shared" si="54"/>
        <v/>
      </c>
      <c r="C1174" s="19" t="s">
        <v>103</v>
      </c>
      <c r="D1174" s="19" t="s">
        <v>1475</v>
      </c>
      <c r="E1174" s="19">
        <v>130</v>
      </c>
      <c r="F1174" s="19" t="s">
        <v>58</v>
      </c>
      <c r="G1174" s="19">
        <v>7</v>
      </c>
      <c r="H1174" s="19">
        <v>4</v>
      </c>
      <c r="I1174" s="19">
        <v>25</v>
      </c>
      <c r="J1174" s="19">
        <v>95</v>
      </c>
      <c r="K1174" s="19">
        <v>300</v>
      </c>
      <c r="L1174" s="19">
        <v>900</v>
      </c>
      <c r="M1174" s="19" t="s">
        <v>79</v>
      </c>
      <c r="N1174" s="19">
        <v>4000</v>
      </c>
      <c r="O1174" s="19">
        <v>8000</v>
      </c>
      <c r="P1174" s="19">
        <v>6700</v>
      </c>
      <c r="Q1174" s="19" t="s">
        <v>57</v>
      </c>
      <c r="R1174" s="19">
        <v>3350</v>
      </c>
      <c r="S1174" s="19">
        <v>20000</v>
      </c>
      <c r="T1174" s="19">
        <v>6.84</v>
      </c>
      <c r="U1174" s="19">
        <v>13</v>
      </c>
      <c r="V1174" s="19">
        <v>0.24</v>
      </c>
      <c r="W1174" s="19">
        <v>68</v>
      </c>
      <c r="X1174" s="93">
        <v>1445</v>
      </c>
      <c r="Y1174">
        <f t="shared" si="55"/>
        <v>571.42857142857144</v>
      </c>
      <c r="Z1174" t="b">
        <f>IF(N1174/G1174&gt;=Auswahlhilfe!$C$8,TRUE,FALSE)</f>
        <v>1</v>
      </c>
      <c r="AA1174" t="b">
        <f>IF(K1174&gt;Auswahlhilfe!$C$7,TRUE,FALSE)</f>
        <v>1</v>
      </c>
      <c r="AB1174" t="b">
        <f>IF(Auswahlhilfe!$C$17=F1174,TRUE,FALSE)</f>
        <v>1</v>
      </c>
      <c r="AC1174" t="b">
        <f>IFERROR(IF(FIND("P2",PGOptionList!D1174)&gt;0,TRUE),FALSE)</f>
        <v>0</v>
      </c>
      <c r="AD1174" t="b">
        <f>IFERROR(IF(FIND("P1",PGOptionList!D1174)&gt;0,TRUE),FALSE)</f>
        <v>1</v>
      </c>
      <c r="AE1174" t="b">
        <f>IFERROR(IF(FIND("P0",PGOptionList!D1174)&gt;0,TRUE),FALSE)</f>
        <v>0</v>
      </c>
      <c r="AF1174" t="b">
        <f>IF(AND(Z1174,AA1174,AB1174,AC1174,IF(C1174=Auswahlhilfe!$L$7,TRUE,FALSE)),D1174,FALSE)</f>
        <v>0</v>
      </c>
      <c r="AG1174" t="b">
        <f>IF(AND(Z1174,AA1174,AB1174,AD1174,IF(C1174=Auswahlhilfe!$L$17,TRUE,FALSE)),D1174,FALSE)</f>
        <v>0</v>
      </c>
      <c r="AH1174" t="b">
        <f>IF(AND(Z1174,AA1174,AB1174,AE1174,IF(C1174=Auswahlhilfe!$L$17,TRUE,FALSE)),D1174,FALSE)</f>
        <v>0</v>
      </c>
      <c r="AI1174" t="s">
        <v>4818</v>
      </c>
      <c r="AJ1174" s="90" t="str">
        <f t="shared" si="56"/>
        <v>https://shop.oxni.ch/de/shop/motoren/planetengetriebe/tbr-115-007-s2-p1</v>
      </c>
    </row>
    <row r="1175" spans="2:36" x14ac:dyDescent="0.2">
      <c r="B1175" s="78" t="str">
        <f t="shared" si="54"/>
        <v/>
      </c>
      <c r="C1175" s="19" t="s">
        <v>103</v>
      </c>
      <c r="D1175" s="19" t="s">
        <v>1476</v>
      </c>
      <c r="E1175" s="19">
        <v>130</v>
      </c>
      <c r="F1175" s="19" t="s">
        <v>55</v>
      </c>
      <c r="G1175" s="19">
        <v>7</v>
      </c>
      <c r="H1175" s="19">
        <v>6</v>
      </c>
      <c r="I1175" s="19">
        <v>25</v>
      </c>
      <c r="J1175" s="19">
        <v>95</v>
      </c>
      <c r="K1175" s="19">
        <v>300</v>
      </c>
      <c r="L1175" s="19">
        <v>900</v>
      </c>
      <c r="M1175" s="19" t="s">
        <v>79</v>
      </c>
      <c r="N1175" s="19">
        <v>4000</v>
      </c>
      <c r="O1175" s="19">
        <v>8000</v>
      </c>
      <c r="P1175" s="19">
        <v>6700</v>
      </c>
      <c r="Q1175" s="19" t="s">
        <v>57</v>
      </c>
      <c r="R1175" s="19">
        <v>3350</v>
      </c>
      <c r="S1175" s="19">
        <v>20000</v>
      </c>
      <c r="T1175" s="19">
        <v>6.84</v>
      </c>
      <c r="U1175" s="19">
        <v>13</v>
      </c>
      <c r="V1175" s="19">
        <v>0.24</v>
      </c>
      <c r="W1175" s="19">
        <v>68</v>
      </c>
      <c r="X1175" s="93">
        <v>1314</v>
      </c>
      <c r="Y1175">
        <f t="shared" si="55"/>
        <v>571.42857142857144</v>
      </c>
      <c r="Z1175" t="b">
        <f>IF(N1175/G1175&gt;=Auswahlhilfe!$C$8,TRUE,FALSE)</f>
        <v>1</v>
      </c>
      <c r="AA1175" t="b">
        <f>IF(K1175&gt;Auswahlhilfe!$C$7,TRUE,FALSE)</f>
        <v>1</v>
      </c>
      <c r="AB1175" t="b">
        <f>IF(Auswahlhilfe!$C$17=F1175,TRUE,FALSE)</f>
        <v>0</v>
      </c>
      <c r="AC1175" t="b">
        <f>IFERROR(IF(FIND("P2",PGOptionList!D1175)&gt;0,TRUE),FALSE)</f>
        <v>1</v>
      </c>
      <c r="AD1175" t="b">
        <f>IFERROR(IF(FIND("P1",PGOptionList!D1175)&gt;0,TRUE),FALSE)</f>
        <v>0</v>
      </c>
      <c r="AE1175" t="b">
        <f>IFERROR(IF(FIND("P0",PGOptionList!D1175)&gt;0,TRUE),FALSE)</f>
        <v>0</v>
      </c>
      <c r="AF1175" t="b">
        <f>IF(AND(Z1175,AA1175,AB1175,AC1175,IF(C1175=Auswahlhilfe!$L$7,TRUE,FALSE)),D1175,FALSE)</f>
        <v>0</v>
      </c>
      <c r="AG1175" t="b">
        <f>IF(AND(Z1175,AA1175,AB1175,AD1175,IF(C1175=Auswahlhilfe!$L$17,TRUE,FALSE)),D1175,FALSE)</f>
        <v>0</v>
      </c>
      <c r="AH1175" t="b">
        <f>IF(AND(Z1175,AA1175,AB1175,AE1175,IF(C1175=Auswahlhilfe!$L$17,TRUE,FALSE)),D1175,FALSE)</f>
        <v>0</v>
      </c>
      <c r="AI1175" t="s">
        <v>4817</v>
      </c>
      <c r="AJ1175" s="90" t="str">
        <f t="shared" si="56"/>
        <v>mailto:info@oxni.ch?subject=Anfrage TBR-115-007-S1-P2</v>
      </c>
    </row>
    <row r="1176" spans="2:36" x14ac:dyDescent="0.2">
      <c r="B1176" s="78" t="str">
        <f t="shared" si="54"/>
        <v/>
      </c>
      <c r="C1176" s="19" t="s">
        <v>103</v>
      </c>
      <c r="D1176" s="19" t="s">
        <v>1477</v>
      </c>
      <c r="E1176" s="19">
        <v>130</v>
      </c>
      <c r="F1176" s="19" t="s">
        <v>58</v>
      </c>
      <c r="G1176" s="19">
        <v>7</v>
      </c>
      <c r="H1176" s="19">
        <v>6</v>
      </c>
      <c r="I1176" s="19">
        <v>25</v>
      </c>
      <c r="J1176" s="19">
        <v>95</v>
      </c>
      <c r="K1176" s="19">
        <v>300</v>
      </c>
      <c r="L1176" s="19">
        <v>900</v>
      </c>
      <c r="M1176" s="19" t="s">
        <v>79</v>
      </c>
      <c r="N1176" s="19">
        <v>4000</v>
      </c>
      <c r="O1176" s="19">
        <v>8000</v>
      </c>
      <c r="P1176" s="19">
        <v>6700</v>
      </c>
      <c r="Q1176" s="19" t="s">
        <v>57</v>
      </c>
      <c r="R1176" s="19">
        <v>3350</v>
      </c>
      <c r="S1176" s="19">
        <v>20000</v>
      </c>
      <c r="T1176" s="19">
        <v>6.84</v>
      </c>
      <c r="U1176" s="19">
        <v>13</v>
      </c>
      <c r="V1176" s="19">
        <v>0.24</v>
      </c>
      <c r="W1176" s="19">
        <v>68</v>
      </c>
      <c r="X1176" s="93">
        <v>1314</v>
      </c>
      <c r="Y1176">
        <f t="shared" si="55"/>
        <v>571.42857142857144</v>
      </c>
      <c r="Z1176" t="b">
        <f>IF(N1176/G1176&gt;=Auswahlhilfe!$C$8,TRUE,FALSE)</f>
        <v>1</v>
      </c>
      <c r="AA1176" t="b">
        <f>IF(K1176&gt;Auswahlhilfe!$C$7,TRUE,FALSE)</f>
        <v>1</v>
      </c>
      <c r="AB1176" t="b">
        <f>IF(Auswahlhilfe!$C$17=F1176,TRUE,FALSE)</f>
        <v>1</v>
      </c>
      <c r="AC1176" t="b">
        <f>IFERROR(IF(FIND("P2",PGOptionList!D1176)&gt;0,TRUE),FALSE)</f>
        <v>1</v>
      </c>
      <c r="AD1176" t="b">
        <f>IFERROR(IF(FIND("P1",PGOptionList!D1176)&gt;0,TRUE),FALSE)</f>
        <v>0</v>
      </c>
      <c r="AE1176" t="b">
        <f>IFERROR(IF(FIND("P0",PGOptionList!D1176)&gt;0,TRUE),FALSE)</f>
        <v>0</v>
      </c>
      <c r="AF1176" t="b">
        <f>IF(AND(Z1176,AA1176,AB1176,AC1176,IF(C1176=Auswahlhilfe!$L$7,TRUE,FALSE)),D1176,FALSE)</f>
        <v>0</v>
      </c>
      <c r="AG1176" t="b">
        <f>IF(AND(Z1176,AA1176,AB1176,AD1176,IF(C1176=Auswahlhilfe!$L$17,TRUE,FALSE)),D1176,FALSE)</f>
        <v>0</v>
      </c>
      <c r="AH1176" t="b">
        <f>IF(AND(Z1176,AA1176,AB1176,AE1176,IF(C1176=Auswahlhilfe!$L$17,TRUE,FALSE)),D1176,FALSE)</f>
        <v>0</v>
      </c>
      <c r="AI1176" t="s">
        <v>4818</v>
      </c>
      <c r="AJ1176" s="90" t="str">
        <f t="shared" si="56"/>
        <v>https://shop.oxni.ch/de/shop/motoren/planetengetriebe/tbr-115-007-s2-p2</v>
      </c>
    </row>
    <row r="1177" spans="2:36" x14ac:dyDescent="0.2">
      <c r="B1177" s="78" t="str">
        <f t="shared" si="54"/>
        <v/>
      </c>
      <c r="C1177" s="19" t="s">
        <v>103</v>
      </c>
      <c r="D1177" s="19" t="s">
        <v>1478</v>
      </c>
      <c r="E1177" s="19">
        <v>130</v>
      </c>
      <c r="F1177" s="19" t="s">
        <v>55</v>
      </c>
      <c r="G1177" s="19">
        <v>6</v>
      </c>
      <c r="H1177" s="19">
        <v>2</v>
      </c>
      <c r="I1177" s="19">
        <v>25</v>
      </c>
      <c r="J1177" s="19">
        <v>95</v>
      </c>
      <c r="K1177" s="19">
        <v>310</v>
      </c>
      <c r="L1177" s="19">
        <v>930</v>
      </c>
      <c r="M1177" s="19" t="s">
        <v>78</v>
      </c>
      <c r="N1177" s="19">
        <v>4000</v>
      </c>
      <c r="O1177" s="19">
        <v>8000</v>
      </c>
      <c r="P1177" s="19">
        <v>6700</v>
      </c>
      <c r="Q1177" s="19" t="s">
        <v>57</v>
      </c>
      <c r="R1177" s="19">
        <v>3350</v>
      </c>
      <c r="S1177" s="19">
        <v>20000</v>
      </c>
      <c r="T1177" s="19">
        <v>6.84</v>
      </c>
      <c r="U1177" s="19">
        <v>13</v>
      </c>
      <c r="V1177" s="19">
        <v>0.24</v>
      </c>
      <c r="W1177" s="19">
        <v>68</v>
      </c>
      <c r="X1177" s="93"/>
      <c r="Y1177">
        <f t="shared" si="55"/>
        <v>666.66666666666663</v>
      </c>
      <c r="Z1177" t="b">
        <f>IF(N1177/G1177&gt;=Auswahlhilfe!$C$8,TRUE,FALSE)</f>
        <v>1</v>
      </c>
      <c r="AA1177" t="b">
        <f>IF(K1177&gt;Auswahlhilfe!$C$7,TRUE,FALSE)</f>
        <v>1</v>
      </c>
      <c r="AB1177" t="b">
        <f>IF(Auswahlhilfe!$C$17=F1177,TRUE,FALSE)</f>
        <v>0</v>
      </c>
      <c r="AC1177" t="b">
        <f>IFERROR(IF(FIND("P2",PGOptionList!D1177)&gt;0,TRUE),FALSE)</f>
        <v>0</v>
      </c>
      <c r="AD1177" t="b">
        <f>IFERROR(IF(FIND("P1",PGOptionList!D1177)&gt;0,TRUE),FALSE)</f>
        <v>0</v>
      </c>
      <c r="AE1177" t="b">
        <f>IFERROR(IF(FIND("P0",PGOptionList!D1177)&gt;0,TRUE),FALSE)</f>
        <v>1</v>
      </c>
      <c r="AF1177" t="b">
        <f>IF(AND(Z1177,AA1177,AB1177,AC1177,IF(C1177=Auswahlhilfe!$L$7,TRUE,FALSE)),D1177,FALSE)</f>
        <v>0</v>
      </c>
      <c r="AG1177" t="b">
        <f>IF(AND(Z1177,AA1177,AB1177,AD1177,IF(C1177=Auswahlhilfe!$L$17,TRUE,FALSE)),D1177,FALSE)</f>
        <v>0</v>
      </c>
      <c r="AH1177" t="b">
        <f>IF(AND(Z1177,AA1177,AB1177,AE1177,IF(C1177=Auswahlhilfe!$L$17,TRUE,FALSE)),D1177,FALSE)</f>
        <v>0</v>
      </c>
      <c r="AI1177" t="s">
        <v>4817</v>
      </c>
      <c r="AJ1177" s="90" t="str">
        <f t="shared" si="56"/>
        <v>mailto:info@oxni.ch?subject=Anfrage TBR-115-006-S1-P0</v>
      </c>
    </row>
    <row r="1178" spans="2:36" x14ac:dyDescent="0.2">
      <c r="B1178" s="78" t="str">
        <f t="shared" si="54"/>
        <v/>
      </c>
      <c r="C1178" s="19" t="s">
        <v>103</v>
      </c>
      <c r="D1178" s="19" t="s">
        <v>1479</v>
      </c>
      <c r="E1178" s="19">
        <v>130</v>
      </c>
      <c r="F1178" s="19" t="s">
        <v>58</v>
      </c>
      <c r="G1178" s="19">
        <v>6</v>
      </c>
      <c r="H1178" s="19">
        <v>2</v>
      </c>
      <c r="I1178" s="19">
        <v>25</v>
      </c>
      <c r="J1178" s="19">
        <v>95</v>
      </c>
      <c r="K1178" s="19">
        <v>310</v>
      </c>
      <c r="L1178" s="19">
        <v>930</v>
      </c>
      <c r="M1178" s="19" t="s">
        <v>78</v>
      </c>
      <c r="N1178" s="19">
        <v>4000</v>
      </c>
      <c r="O1178" s="19">
        <v>8000</v>
      </c>
      <c r="P1178" s="19">
        <v>6700</v>
      </c>
      <c r="Q1178" s="19" t="s">
        <v>57</v>
      </c>
      <c r="R1178" s="19">
        <v>3350</v>
      </c>
      <c r="S1178" s="19">
        <v>20000</v>
      </c>
      <c r="T1178" s="19">
        <v>6.84</v>
      </c>
      <c r="U1178" s="19">
        <v>13</v>
      </c>
      <c r="V1178" s="19">
        <v>0.24</v>
      </c>
      <c r="W1178" s="19">
        <v>68</v>
      </c>
      <c r="X1178" s="93"/>
      <c r="Y1178">
        <f t="shared" si="55"/>
        <v>666.66666666666663</v>
      </c>
      <c r="Z1178" t="b">
        <f>IF(N1178/G1178&gt;=Auswahlhilfe!$C$8,TRUE,FALSE)</f>
        <v>1</v>
      </c>
      <c r="AA1178" t="b">
        <f>IF(K1178&gt;Auswahlhilfe!$C$7,TRUE,FALSE)</f>
        <v>1</v>
      </c>
      <c r="AB1178" t="b">
        <f>IF(Auswahlhilfe!$C$17=F1178,TRUE,FALSE)</f>
        <v>1</v>
      </c>
      <c r="AC1178" t="b">
        <f>IFERROR(IF(FIND("P2",PGOptionList!D1178)&gt;0,TRUE),FALSE)</f>
        <v>0</v>
      </c>
      <c r="AD1178" t="b">
        <f>IFERROR(IF(FIND("P1",PGOptionList!D1178)&gt;0,TRUE),FALSE)</f>
        <v>0</v>
      </c>
      <c r="AE1178" t="b">
        <f>IFERROR(IF(FIND("P0",PGOptionList!D1178)&gt;0,TRUE),FALSE)</f>
        <v>1</v>
      </c>
      <c r="AF1178" t="b">
        <f>IF(AND(Z1178,AA1178,AB1178,AC1178,IF(C1178=Auswahlhilfe!$L$7,TRUE,FALSE)),D1178,FALSE)</f>
        <v>0</v>
      </c>
      <c r="AG1178" t="b">
        <f>IF(AND(Z1178,AA1178,AB1178,AD1178,IF(C1178=Auswahlhilfe!$L$17,TRUE,FALSE)),D1178,FALSE)</f>
        <v>0</v>
      </c>
      <c r="AH1178" t="b">
        <f>IF(AND(Z1178,AA1178,AB1178,AE1178,IF(C1178=Auswahlhilfe!$L$17,TRUE,FALSE)),D1178,FALSE)</f>
        <v>0</v>
      </c>
      <c r="AI1178" t="s">
        <v>4817</v>
      </c>
      <c r="AJ1178" s="90" t="str">
        <f t="shared" si="56"/>
        <v>mailto:info@oxni.ch?subject=Anfrage TBR-115-006-S2-P0</v>
      </c>
    </row>
    <row r="1179" spans="2:36" x14ac:dyDescent="0.2">
      <c r="B1179" s="78" t="str">
        <f t="shared" si="54"/>
        <v/>
      </c>
      <c r="C1179" s="19" t="s">
        <v>103</v>
      </c>
      <c r="D1179" s="19" t="s">
        <v>1480</v>
      </c>
      <c r="E1179" s="19">
        <v>130</v>
      </c>
      <c r="F1179" s="19" t="s">
        <v>55</v>
      </c>
      <c r="G1179" s="19">
        <v>6</v>
      </c>
      <c r="H1179" s="19">
        <v>4</v>
      </c>
      <c r="I1179" s="19">
        <v>25</v>
      </c>
      <c r="J1179" s="19">
        <v>95</v>
      </c>
      <c r="K1179" s="19">
        <v>310</v>
      </c>
      <c r="L1179" s="19">
        <v>930</v>
      </c>
      <c r="M1179" s="19" t="s">
        <v>78</v>
      </c>
      <c r="N1179" s="19">
        <v>4000</v>
      </c>
      <c r="O1179" s="19">
        <v>8000</v>
      </c>
      <c r="P1179" s="19">
        <v>6700</v>
      </c>
      <c r="Q1179" s="19" t="s">
        <v>57</v>
      </c>
      <c r="R1179" s="19">
        <v>3350</v>
      </c>
      <c r="S1179" s="19">
        <v>20000</v>
      </c>
      <c r="T1179" s="19">
        <v>6.84</v>
      </c>
      <c r="U1179" s="19">
        <v>13</v>
      </c>
      <c r="V1179" s="19">
        <v>0.24</v>
      </c>
      <c r="W1179" s="19">
        <v>68</v>
      </c>
      <c r="X1179" s="93">
        <v>1445</v>
      </c>
      <c r="Y1179">
        <f t="shared" si="55"/>
        <v>666.66666666666663</v>
      </c>
      <c r="Z1179" t="b">
        <f>IF(N1179/G1179&gt;=Auswahlhilfe!$C$8,TRUE,FALSE)</f>
        <v>1</v>
      </c>
      <c r="AA1179" t="b">
        <f>IF(K1179&gt;Auswahlhilfe!$C$7,TRUE,FALSE)</f>
        <v>1</v>
      </c>
      <c r="AB1179" t="b">
        <f>IF(Auswahlhilfe!$C$17=F1179,TRUE,FALSE)</f>
        <v>0</v>
      </c>
      <c r="AC1179" t="b">
        <f>IFERROR(IF(FIND("P2",PGOptionList!D1179)&gt;0,TRUE),FALSE)</f>
        <v>0</v>
      </c>
      <c r="AD1179" t="b">
        <f>IFERROR(IF(FIND("P1",PGOptionList!D1179)&gt;0,TRUE),FALSE)</f>
        <v>1</v>
      </c>
      <c r="AE1179" t="b">
        <f>IFERROR(IF(FIND("P0",PGOptionList!D1179)&gt;0,TRUE),FALSE)</f>
        <v>0</v>
      </c>
      <c r="AF1179" t="b">
        <f>IF(AND(Z1179,AA1179,AB1179,AC1179,IF(C1179=Auswahlhilfe!$L$7,TRUE,FALSE)),D1179,FALSE)</f>
        <v>0</v>
      </c>
      <c r="AG1179" t="b">
        <f>IF(AND(Z1179,AA1179,AB1179,AD1179,IF(C1179=Auswahlhilfe!$L$17,TRUE,FALSE)),D1179,FALSE)</f>
        <v>0</v>
      </c>
      <c r="AH1179" t="b">
        <f>IF(AND(Z1179,AA1179,AB1179,AE1179,IF(C1179=Auswahlhilfe!$L$17,TRUE,FALSE)),D1179,FALSE)</f>
        <v>0</v>
      </c>
      <c r="AI1179" t="s">
        <v>4817</v>
      </c>
      <c r="AJ1179" s="90" t="str">
        <f t="shared" si="56"/>
        <v>mailto:info@oxni.ch?subject=Anfrage TBR-115-006-S1-P1</v>
      </c>
    </row>
    <row r="1180" spans="2:36" x14ac:dyDescent="0.2">
      <c r="B1180" s="78" t="str">
        <f t="shared" si="54"/>
        <v/>
      </c>
      <c r="C1180" s="19" t="s">
        <v>103</v>
      </c>
      <c r="D1180" s="19" t="s">
        <v>1481</v>
      </c>
      <c r="E1180" s="19">
        <v>130</v>
      </c>
      <c r="F1180" s="19" t="s">
        <v>58</v>
      </c>
      <c r="G1180" s="19">
        <v>6</v>
      </c>
      <c r="H1180" s="19">
        <v>4</v>
      </c>
      <c r="I1180" s="19">
        <v>25</v>
      </c>
      <c r="J1180" s="19">
        <v>95</v>
      </c>
      <c r="K1180" s="19">
        <v>310</v>
      </c>
      <c r="L1180" s="19">
        <v>930</v>
      </c>
      <c r="M1180" s="19" t="s">
        <v>78</v>
      </c>
      <c r="N1180" s="19">
        <v>4000</v>
      </c>
      <c r="O1180" s="19">
        <v>8000</v>
      </c>
      <c r="P1180" s="19">
        <v>6700</v>
      </c>
      <c r="Q1180" s="19" t="s">
        <v>57</v>
      </c>
      <c r="R1180" s="19">
        <v>3350</v>
      </c>
      <c r="S1180" s="19">
        <v>20000</v>
      </c>
      <c r="T1180" s="19">
        <v>6.84</v>
      </c>
      <c r="U1180" s="19">
        <v>13</v>
      </c>
      <c r="V1180" s="19">
        <v>0.24</v>
      </c>
      <c r="W1180" s="19">
        <v>68</v>
      </c>
      <c r="X1180" s="93">
        <v>1445</v>
      </c>
      <c r="Y1180">
        <f t="shared" si="55"/>
        <v>666.66666666666663</v>
      </c>
      <c r="Z1180" t="b">
        <f>IF(N1180/G1180&gt;=Auswahlhilfe!$C$8,TRUE,FALSE)</f>
        <v>1</v>
      </c>
      <c r="AA1180" t="b">
        <f>IF(K1180&gt;Auswahlhilfe!$C$7,TRUE,FALSE)</f>
        <v>1</v>
      </c>
      <c r="AB1180" t="b">
        <f>IF(Auswahlhilfe!$C$17=F1180,TRUE,FALSE)</f>
        <v>1</v>
      </c>
      <c r="AC1180" t="b">
        <f>IFERROR(IF(FIND("P2",PGOptionList!D1180)&gt;0,TRUE),FALSE)</f>
        <v>0</v>
      </c>
      <c r="AD1180" t="b">
        <f>IFERROR(IF(FIND("P1",PGOptionList!D1180)&gt;0,TRUE),FALSE)</f>
        <v>1</v>
      </c>
      <c r="AE1180" t="b">
        <f>IFERROR(IF(FIND("P0",PGOptionList!D1180)&gt;0,TRUE),FALSE)</f>
        <v>0</v>
      </c>
      <c r="AF1180" t="b">
        <f>IF(AND(Z1180,AA1180,AB1180,AC1180,IF(C1180=Auswahlhilfe!$L$7,TRUE,FALSE)),D1180,FALSE)</f>
        <v>0</v>
      </c>
      <c r="AG1180" t="b">
        <f>IF(AND(Z1180,AA1180,AB1180,AD1180,IF(C1180=Auswahlhilfe!$L$17,TRUE,FALSE)),D1180,FALSE)</f>
        <v>0</v>
      </c>
      <c r="AH1180" t="b">
        <f>IF(AND(Z1180,AA1180,AB1180,AE1180,IF(C1180=Auswahlhilfe!$L$17,TRUE,FALSE)),D1180,FALSE)</f>
        <v>0</v>
      </c>
      <c r="AI1180" t="s">
        <v>4818</v>
      </c>
      <c r="AJ1180" s="90" t="str">
        <f t="shared" si="56"/>
        <v>https://shop.oxni.ch/de/shop/motoren/planetengetriebe/tbr-115-006-s2-p1</v>
      </c>
    </row>
    <row r="1181" spans="2:36" x14ac:dyDescent="0.2">
      <c r="B1181" s="78" t="str">
        <f t="shared" si="54"/>
        <v/>
      </c>
      <c r="C1181" s="19" t="s">
        <v>103</v>
      </c>
      <c r="D1181" s="19" t="s">
        <v>1482</v>
      </c>
      <c r="E1181" s="19">
        <v>130</v>
      </c>
      <c r="F1181" s="19" t="s">
        <v>55</v>
      </c>
      <c r="G1181" s="19">
        <v>6</v>
      </c>
      <c r="H1181" s="19">
        <v>6</v>
      </c>
      <c r="I1181" s="19">
        <v>25</v>
      </c>
      <c r="J1181" s="19">
        <v>95</v>
      </c>
      <c r="K1181" s="19">
        <v>310</v>
      </c>
      <c r="L1181" s="19">
        <v>930</v>
      </c>
      <c r="M1181" s="19" t="s">
        <v>78</v>
      </c>
      <c r="N1181" s="19">
        <v>4000</v>
      </c>
      <c r="O1181" s="19">
        <v>8000</v>
      </c>
      <c r="P1181" s="19">
        <v>6700</v>
      </c>
      <c r="Q1181" s="19" t="s">
        <v>57</v>
      </c>
      <c r="R1181" s="19">
        <v>3350</v>
      </c>
      <c r="S1181" s="19">
        <v>20000</v>
      </c>
      <c r="T1181" s="19">
        <v>6.84</v>
      </c>
      <c r="U1181" s="19">
        <v>13</v>
      </c>
      <c r="V1181" s="19">
        <v>0.24</v>
      </c>
      <c r="W1181" s="19">
        <v>68</v>
      </c>
      <c r="X1181" s="93">
        <v>1314</v>
      </c>
      <c r="Y1181">
        <f t="shared" si="55"/>
        <v>666.66666666666663</v>
      </c>
      <c r="Z1181" t="b">
        <f>IF(N1181/G1181&gt;=Auswahlhilfe!$C$8,TRUE,FALSE)</f>
        <v>1</v>
      </c>
      <c r="AA1181" t="b">
        <f>IF(K1181&gt;Auswahlhilfe!$C$7,TRUE,FALSE)</f>
        <v>1</v>
      </c>
      <c r="AB1181" t="b">
        <f>IF(Auswahlhilfe!$C$17=F1181,TRUE,FALSE)</f>
        <v>0</v>
      </c>
      <c r="AC1181" t="b">
        <f>IFERROR(IF(FIND("P2",PGOptionList!D1181)&gt;0,TRUE),FALSE)</f>
        <v>1</v>
      </c>
      <c r="AD1181" t="b">
        <f>IFERROR(IF(FIND("P1",PGOptionList!D1181)&gt;0,TRUE),FALSE)</f>
        <v>0</v>
      </c>
      <c r="AE1181" t="b">
        <f>IFERROR(IF(FIND("P0",PGOptionList!D1181)&gt;0,TRUE),FALSE)</f>
        <v>0</v>
      </c>
      <c r="AF1181" t="b">
        <f>IF(AND(Z1181,AA1181,AB1181,AC1181,IF(C1181=Auswahlhilfe!$L$7,TRUE,FALSE)),D1181,FALSE)</f>
        <v>0</v>
      </c>
      <c r="AG1181" t="b">
        <f>IF(AND(Z1181,AA1181,AB1181,AD1181,IF(C1181=Auswahlhilfe!$L$17,TRUE,FALSE)),D1181,FALSE)</f>
        <v>0</v>
      </c>
      <c r="AH1181" t="b">
        <f>IF(AND(Z1181,AA1181,AB1181,AE1181,IF(C1181=Auswahlhilfe!$L$17,TRUE,FALSE)),D1181,FALSE)</f>
        <v>0</v>
      </c>
      <c r="AI1181" t="s">
        <v>4817</v>
      </c>
      <c r="AJ1181" s="90" t="str">
        <f t="shared" si="56"/>
        <v>mailto:info@oxni.ch?subject=Anfrage TBR-115-006-S1-P2</v>
      </c>
    </row>
    <row r="1182" spans="2:36" x14ac:dyDescent="0.2">
      <c r="B1182" s="78" t="str">
        <f t="shared" si="54"/>
        <v/>
      </c>
      <c r="C1182" s="19" t="s">
        <v>103</v>
      </c>
      <c r="D1182" s="19" t="s">
        <v>1483</v>
      </c>
      <c r="E1182" s="19">
        <v>130</v>
      </c>
      <c r="F1182" s="19" t="s">
        <v>58</v>
      </c>
      <c r="G1182" s="19">
        <v>6</v>
      </c>
      <c r="H1182" s="19">
        <v>6</v>
      </c>
      <c r="I1182" s="19">
        <v>25</v>
      </c>
      <c r="J1182" s="19">
        <v>95</v>
      </c>
      <c r="K1182" s="19">
        <v>310</v>
      </c>
      <c r="L1182" s="19">
        <v>930</v>
      </c>
      <c r="M1182" s="19" t="s">
        <v>78</v>
      </c>
      <c r="N1182" s="19">
        <v>4000</v>
      </c>
      <c r="O1182" s="19">
        <v>8000</v>
      </c>
      <c r="P1182" s="19">
        <v>6700</v>
      </c>
      <c r="Q1182" s="19" t="s">
        <v>57</v>
      </c>
      <c r="R1182" s="19">
        <v>3350</v>
      </c>
      <c r="S1182" s="19">
        <v>20000</v>
      </c>
      <c r="T1182" s="19">
        <v>6.84</v>
      </c>
      <c r="U1182" s="19">
        <v>13</v>
      </c>
      <c r="V1182" s="19">
        <v>0.24</v>
      </c>
      <c r="W1182" s="19">
        <v>68</v>
      </c>
      <c r="X1182" s="93">
        <v>1314</v>
      </c>
      <c r="Y1182">
        <f t="shared" si="55"/>
        <v>666.66666666666663</v>
      </c>
      <c r="Z1182" t="b">
        <f>IF(N1182/G1182&gt;=Auswahlhilfe!$C$8,TRUE,FALSE)</f>
        <v>1</v>
      </c>
      <c r="AA1182" t="b">
        <f>IF(K1182&gt;Auswahlhilfe!$C$7,TRUE,FALSE)</f>
        <v>1</v>
      </c>
      <c r="AB1182" t="b">
        <f>IF(Auswahlhilfe!$C$17=F1182,TRUE,FALSE)</f>
        <v>1</v>
      </c>
      <c r="AC1182" t="b">
        <f>IFERROR(IF(FIND("P2",PGOptionList!D1182)&gt;0,TRUE),FALSE)</f>
        <v>1</v>
      </c>
      <c r="AD1182" t="b">
        <f>IFERROR(IF(FIND("P1",PGOptionList!D1182)&gt;0,TRUE),FALSE)</f>
        <v>0</v>
      </c>
      <c r="AE1182" t="b">
        <f>IFERROR(IF(FIND("P0",PGOptionList!D1182)&gt;0,TRUE),FALSE)</f>
        <v>0</v>
      </c>
      <c r="AF1182" t="b">
        <f>IF(AND(Z1182,AA1182,AB1182,AC1182,IF(C1182=Auswahlhilfe!$L$7,TRUE,FALSE)),D1182,FALSE)</f>
        <v>0</v>
      </c>
      <c r="AG1182" t="b">
        <f>IF(AND(Z1182,AA1182,AB1182,AD1182,IF(C1182=Auswahlhilfe!$L$17,TRUE,FALSE)),D1182,FALSE)</f>
        <v>0</v>
      </c>
      <c r="AH1182" t="b">
        <f>IF(AND(Z1182,AA1182,AB1182,AE1182,IF(C1182=Auswahlhilfe!$L$17,TRUE,FALSE)),D1182,FALSE)</f>
        <v>0</v>
      </c>
      <c r="AI1182" t="s">
        <v>4818</v>
      </c>
      <c r="AJ1182" s="90" t="str">
        <f t="shared" si="56"/>
        <v>https://shop.oxni.ch/de/shop/motoren/planetengetriebe/tbr-115-006-s2-p2</v>
      </c>
    </row>
    <row r="1183" spans="2:36" x14ac:dyDescent="0.2">
      <c r="B1183" s="78" t="str">
        <f t="shared" si="54"/>
        <v/>
      </c>
      <c r="C1183" s="19" t="s">
        <v>103</v>
      </c>
      <c r="D1183" s="19" t="s">
        <v>1484</v>
      </c>
      <c r="E1183" s="19">
        <v>130</v>
      </c>
      <c r="F1183" s="19" t="s">
        <v>55</v>
      </c>
      <c r="G1183" s="19">
        <v>5</v>
      </c>
      <c r="H1183" s="19">
        <v>2</v>
      </c>
      <c r="I1183" s="19">
        <v>25</v>
      </c>
      <c r="J1183" s="19">
        <v>95</v>
      </c>
      <c r="K1183" s="19">
        <v>330</v>
      </c>
      <c r="L1183" s="19">
        <v>990</v>
      </c>
      <c r="M1183" s="19" t="s">
        <v>109</v>
      </c>
      <c r="N1183" s="19">
        <v>4000</v>
      </c>
      <c r="O1183" s="19">
        <v>8000</v>
      </c>
      <c r="P1183" s="19">
        <v>6700</v>
      </c>
      <c r="Q1183" s="19" t="s">
        <v>57</v>
      </c>
      <c r="R1183" s="19">
        <v>3350</v>
      </c>
      <c r="S1183" s="19">
        <v>20000</v>
      </c>
      <c r="T1183" s="19">
        <v>6.84</v>
      </c>
      <c r="U1183" s="19">
        <v>13</v>
      </c>
      <c r="V1183" s="19">
        <v>0.24</v>
      </c>
      <c r="W1183" s="19">
        <v>68</v>
      </c>
      <c r="X1183" s="93"/>
      <c r="Y1183">
        <f t="shared" si="55"/>
        <v>800</v>
      </c>
      <c r="Z1183" t="b">
        <f>IF(N1183/G1183&gt;=Auswahlhilfe!$C$8,TRUE,FALSE)</f>
        <v>1</v>
      </c>
      <c r="AA1183" t="b">
        <f>IF(K1183&gt;Auswahlhilfe!$C$7,TRUE,FALSE)</f>
        <v>1</v>
      </c>
      <c r="AB1183" t="b">
        <f>IF(Auswahlhilfe!$C$17=F1183,TRUE,FALSE)</f>
        <v>0</v>
      </c>
      <c r="AC1183" t="b">
        <f>IFERROR(IF(FIND("P2",PGOptionList!D1183)&gt;0,TRUE),FALSE)</f>
        <v>0</v>
      </c>
      <c r="AD1183" t="b">
        <f>IFERROR(IF(FIND("P1",PGOptionList!D1183)&gt;0,TRUE),FALSE)</f>
        <v>0</v>
      </c>
      <c r="AE1183" t="b">
        <f>IFERROR(IF(FIND("P0",PGOptionList!D1183)&gt;0,TRUE),FALSE)</f>
        <v>1</v>
      </c>
      <c r="AF1183" t="b">
        <f>IF(AND(Z1183,AA1183,AB1183,AC1183,IF(C1183=Auswahlhilfe!$L$7,TRUE,FALSE)),D1183,FALSE)</f>
        <v>0</v>
      </c>
      <c r="AG1183" t="b">
        <f>IF(AND(Z1183,AA1183,AB1183,AD1183,IF(C1183=Auswahlhilfe!$L$17,TRUE,FALSE)),D1183,FALSE)</f>
        <v>0</v>
      </c>
      <c r="AH1183" t="b">
        <f>IF(AND(Z1183,AA1183,AB1183,AE1183,IF(C1183=Auswahlhilfe!$L$17,TRUE,FALSE)),D1183,FALSE)</f>
        <v>0</v>
      </c>
      <c r="AI1183" t="s">
        <v>4817</v>
      </c>
      <c r="AJ1183" s="90" t="str">
        <f t="shared" si="56"/>
        <v>mailto:info@oxni.ch?subject=Anfrage TBR-115-005-S1-P0</v>
      </c>
    </row>
    <row r="1184" spans="2:36" x14ac:dyDescent="0.2">
      <c r="B1184" s="78" t="str">
        <f t="shared" si="54"/>
        <v/>
      </c>
      <c r="C1184" s="19" t="s">
        <v>103</v>
      </c>
      <c r="D1184" s="19" t="s">
        <v>1485</v>
      </c>
      <c r="E1184" s="19">
        <v>130</v>
      </c>
      <c r="F1184" s="19" t="s">
        <v>58</v>
      </c>
      <c r="G1184" s="19">
        <v>5</v>
      </c>
      <c r="H1184" s="19">
        <v>2</v>
      </c>
      <c r="I1184" s="19">
        <v>25</v>
      </c>
      <c r="J1184" s="19">
        <v>95</v>
      </c>
      <c r="K1184" s="19">
        <v>330</v>
      </c>
      <c r="L1184" s="19">
        <v>990</v>
      </c>
      <c r="M1184" s="19" t="s">
        <v>109</v>
      </c>
      <c r="N1184" s="19">
        <v>4000</v>
      </c>
      <c r="O1184" s="19">
        <v>8000</v>
      </c>
      <c r="P1184" s="19">
        <v>6700</v>
      </c>
      <c r="Q1184" s="19" t="s">
        <v>57</v>
      </c>
      <c r="R1184" s="19">
        <v>3350</v>
      </c>
      <c r="S1184" s="19">
        <v>20000</v>
      </c>
      <c r="T1184" s="19">
        <v>6.84</v>
      </c>
      <c r="U1184" s="19">
        <v>13</v>
      </c>
      <c r="V1184" s="19">
        <v>0.24</v>
      </c>
      <c r="W1184" s="19">
        <v>68</v>
      </c>
      <c r="X1184" s="93"/>
      <c r="Y1184">
        <f t="shared" si="55"/>
        <v>800</v>
      </c>
      <c r="Z1184" t="b">
        <f>IF(N1184/G1184&gt;=Auswahlhilfe!$C$8,TRUE,FALSE)</f>
        <v>1</v>
      </c>
      <c r="AA1184" t="b">
        <f>IF(K1184&gt;Auswahlhilfe!$C$7,TRUE,FALSE)</f>
        <v>1</v>
      </c>
      <c r="AB1184" t="b">
        <f>IF(Auswahlhilfe!$C$17=F1184,TRUE,FALSE)</f>
        <v>1</v>
      </c>
      <c r="AC1184" t="b">
        <f>IFERROR(IF(FIND("P2",PGOptionList!D1184)&gt;0,TRUE),FALSE)</f>
        <v>0</v>
      </c>
      <c r="AD1184" t="b">
        <f>IFERROR(IF(FIND("P1",PGOptionList!D1184)&gt;0,TRUE),FALSE)</f>
        <v>0</v>
      </c>
      <c r="AE1184" t="b">
        <f>IFERROR(IF(FIND("P0",PGOptionList!D1184)&gt;0,TRUE),FALSE)</f>
        <v>1</v>
      </c>
      <c r="AF1184" t="b">
        <f>IF(AND(Z1184,AA1184,AB1184,AC1184,IF(C1184=Auswahlhilfe!$L$7,TRUE,FALSE)),D1184,FALSE)</f>
        <v>0</v>
      </c>
      <c r="AG1184" t="b">
        <f>IF(AND(Z1184,AA1184,AB1184,AD1184,IF(C1184=Auswahlhilfe!$L$17,TRUE,FALSE)),D1184,FALSE)</f>
        <v>0</v>
      </c>
      <c r="AH1184" t="b">
        <f>IF(AND(Z1184,AA1184,AB1184,AE1184,IF(C1184=Auswahlhilfe!$L$17,TRUE,FALSE)),D1184,FALSE)</f>
        <v>0</v>
      </c>
      <c r="AI1184" t="s">
        <v>4817</v>
      </c>
      <c r="AJ1184" s="90" t="str">
        <f t="shared" si="56"/>
        <v>mailto:info@oxni.ch?subject=Anfrage TBR-115-005-S2-P0</v>
      </c>
    </row>
    <row r="1185" spans="2:36" x14ac:dyDescent="0.2">
      <c r="B1185" s="78" t="str">
        <f t="shared" si="54"/>
        <v/>
      </c>
      <c r="C1185" s="19" t="s">
        <v>103</v>
      </c>
      <c r="D1185" s="19" t="s">
        <v>1486</v>
      </c>
      <c r="E1185" s="19">
        <v>130</v>
      </c>
      <c r="F1185" s="19" t="s">
        <v>55</v>
      </c>
      <c r="G1185" s="19">
        <v>5</v>
      </c>
      <c r="H1185" s="19">
        <v>4</v>
      </c>
      <c r="I1185" s="19">
        <v>25</v>
      </c>
      <c r="J1185" s="19">
        <v>95</v>
      </c>
      <c r="K1185" s="19">
        <v>330</v>
      </c>
      <c r="L1185" s="19">
        <v>990</v>
      </c>
      <c r="M1185" s="19" t="s">
        <v>109</v>
      </c>
      <c r="N1185" s="19">
        <v>4000</v>
      </c>
      <c r="O1185" s="19">
        <v>8000</v>
      </c>
      <c r="P1185" s="19">
        <v>6700</v>
      </c>
      <c r="Q1185" s="19" t="s">
        <v>57</v>
      </c>
      <c r="R1185" s="19">
        <v>3350</v>
      </c>
      <c r="S1185" s="19">
        <v>20000</v>
      </c>
      <c r="T1185" s="19">
        <v>6.84</v>
      </c>
      <c r="U1185" s="19">
        <v>13</v>
      </c>
      <c r="V1185" s="19">
        <v>0.24</v>
      </c>
      <c r="W1185" s="19">
        <v>68</v>
      </c>
      <c r="X1185" s="93">
        <v>1445</v>
      </c>
      <c r="Y1185">
        <f t="shared" si="55"/>
        <v>800</v>
      </c>
      <c r="Z1185" t="b">
        <f>IF(N1185/G1185&gt;=Auswahlhilfe!$C$8,TRUE,FALSE)</f>
        <v>1</v>
      </c>
      <c r="AA1185" t="b">
        <f>IF(K1185&gt;Auswahlhilfe!$C$7,TRUE,FALSE)</f>
        <v>1</v>
      </c>
      <c r="AB1185" t="b">
        <f>IF(Auswahlhilfe!$C$17=F1185,TRUE,FALSE)</f>
        <v>0</v>
      </c>
      <c r="AC1185" t="b">
        <f>IFERROR(IF(FIND("P2",PGOptionList!D1185)&gt;0,TRUE),FALSE)</f>
        <v>0</v>
      </c>
      <c r="AD1185" t="b">
        <f>IFERROR(IF(FIND("P1",PGOptionList!D1185)&gt;0,TRUE),FALSE)</f>
        <v>1</v>
      </c>
      <c r="AE1185" t="b">
        <f>IFERROR(IF(FIND("P0",PGOptionList!D1185)&gt;0,TRUE),FALSE)</f>
        <v>0</v>
      </c>
      <c r="AF1185" t="b">
        <f>IF(AND(Z1185,AA1185,AB1185,AC1185,IF(C1185=Auswahlhilfe!$L$7,TRUE,FALSE)),D1185,FALSE)</f>
        <v>0</v>
      </c>
      <c r="AG1185" t="b">
        <f>IF(AND(Z1185,AA1185,AB1185,AD1185,IF(C1185=Auswahlhilfe!$L$17,TRUE,FALSE)),D1185,FALSE)</f>
        <v>0</v>
      </c>
      <c r="AH1185" t="b">
        <f>IF(AND(Z1185,AA1185,AB1185,AE1185,IF(C1185=Auswahlhilfe!$L$17,TRUE,FALSE)),D1185,FALSE)</f>
        <v>0</v>
      </c>
      <c r="AI1185" t="s">
        <v>4817</v>
      </c>
      <c r="AJ1185" s="90" t="str">
        <f t="shared" si="56"/>
        <v>mailto:info@oxni.ch?subject=Anfrage TBR-115-005-S1-P1</v>
      </c>
    </row>
    <row r="1186" spans="2:36" x14ac:dyDescent="0.2">
      <c r="B1186" s="78" t="str">
        <f t="shared" si="54"/>
        <v/>
      </c>
      <c r="C1186" s="19" t="s">
        <v>103</v>
      </c>
      <c r="D1186" s="19" t="s">
        <v>1487</v>
      </c>
      <c r="E1186" s="19">
        <v>130</v>
      </c>
      <c r="F1186" s="19" t="s">
        <v>58</v>
      </c>
      <c r="G1186" s="19">
        <v>5</v>
      </c>
      <c r="H1186" s="19">
        <v>4</v>
      </c>
      <c r="I1186" s="19">
        <v>25</v>
      </c>
      <c r="J1186" s="19">
        <v>95</v>
      </c>
      <c r="K1186" s="19">
        <v>330</v>
      </c>
      <c r="L1186" s="19">
        <v>990</v>
      </c>
      <c r="M1186" s="19" t="s">
        <v>109</v>
      </c>
      <c r="N1186" s="19">
        <v>4000</v>
      </c>
      <c r="O1186" s="19">
        <v>8000</v>
      </c>
      <c r="P1186" s="19">
        <v>6700</v>
      </c>
      <c r="Q1186" s="19" t="s">
        <v>57</v>
      </c>
      <c r="R1186" s="19">
        <v>3350</v>
      </c>
      <c r="S1186" s="19">
        <v>20000</v>
      </c>
      <c r="T1186" s="19">
        <v>6.84</v>
      </c>
      <c r="U1186" s="19">
        <v>13</v>
      </c>
      <c r="V1186" s="19">
        <v>0.24</v>
      </c>
      <c r="W1186" s="19">
        <v>68</v>
      </c>
      <c r="X1186" s="93">
        <v>1445</v>
      </c>
      <c r="Y1186">
        <f t="shared" si="55"/>
        <v>800</v>
      </c>
      <c r="Z1186" t="b">
        <f>IF(N1186/G1186&gt;=Auswahlhilfe!$C$8,TRUE,FALSE)</f>
        <v>1</v>
      </c>
      <c r="AA1186" t="b">
        <f>IF(K1186&gt;Auswahlhilfe!$C$7,TRUE,FALSE)</f>
        <v>1</v>
      </c>
      <c r="AB1186" t="b">
        <f>IF(Auswahlhilfe!$C$17=F1186,TRUE,FALSE)</f>
        <v>1</v>
      </c>
      <c r="AC1186" t="b">
        <f>IFERROR(IF(FIND("P2",PGOptionList!D1186)&gt;0,TRUE),FALSE)</f>
        <v>0</v>
      </c>
      <c r="AD1186" t="b">
        <f>IFERROR(IF(FIND("P1",PGOptionList!D1186)&gt;0,TRUE),FALSE)</f>
        <v>1</v>
      </c>
      <c r="AE1186" t="b">
        <f>IFERROR(IF(FIND("P0",PGOptionList!D1186)&gt;0,TRUE),FALSE)</f>
        <v>0</v>
      </c>
      <c r="AF1186" t="b">
        <f>IF(AND(Z1186,AA1186,AB1186,AC1186,IF(C1186=Auswahlhilfe!$L$7,TRUE,FALSE)),D1186,FALSE)</f>
        <v>0</v>
      </c>
      <c r="AG1186" t="b">
        <f>IF(AND(Z1186,AA1186,AB1186,AD1186,IF(C1186=Auswahlhilfe!$L$17,TRUE,FALSE)),D1186,FALSE)</f>
        <v>0</v>
      </c>
      <c r="AH1186" t="b">
        <f>IF(AND(Z1186,AA1186,AB1186,AE1186,IF(C1186=Auswahlhilfe!$L$17,TRUE,FALSE)),D1186,FALSE)</f>
        <v>0</v>
      </c>
      <c r="AI1186" t="s">
        <v>4818</v>
      </c>
      <c r="AJ1186" s="90" t="str">
        <f t="shared" si="56"/>
        <v>https://shop.oxni.ch/de/shop/motoren/planetengetriebe/tbr-115-005-s2-p1</v>
      </c>
    </row>
    <row r="1187" spans="2:36" x14ac:dyDescent="0.2">
      <c r="B1187" s="78" t="str">
        <f t="shared" si="54"/>
        <v/>
      </c>
      <c r="C1187" s="19" t="s">
        <v>103</v>
      </c>
      <c r="D1187" s="19" t="s">
        <v>1488</v>
      </c>
      <c r="E1187" s="19">
        <v>130</v>
      </c>
      <c r="F1187" s="19" t="s">
        <v>55</v>
      </c>
      <c r="G1187" s="19">
        <v>5</v>
      </c>
      <c r="H1187" s="19">
        <v>6</v>
      </c>
      <c r="I1187" s="19">
        <v>25</v>
      </c>
      <c r="J1187" s="19">
        <v>95</v>
      </c>
      <c r="K1187" s="19">
        <v>330</v>
      </c>
      <c r="L1187" s="19">
        <v>990</v>
      </c>
      <c r="M1187" s="19" t="s">
        <v>109</v>
      </c>
      <c r="N1187" s="19">
        <v>4000</v>
      </c>
      <c r="O1187" s="19">
        <v>8000</v>
      </c>
      <c r="P1187" s="19">
        <v>6700</v>
      </c>
      <c r="Q1187" s="19" t="s">
        <v>57</v>
      </c>
      <c r="R1187" s="19">
        <v>3350</v>
      </c>
      <c r="S1187" s="19">
        <v>20000</v>
      </c>
      <c r="T1187" s="19">
        <v>6.84</v>
      </c>
      <c r="U1187" s="19">
        <v>13</v>
      </c>
      <c r="V1187" s="19">
        <v>0.24</v>
      </c>
      <c r="W1187" s="19">
        <v>68</v>
      </c>
      <c r="X1187" s="93">
        <v>1314</v>
      </c>
      <c r="Y1187">
        <f t="shared" si="55"/>
        <v>800</v>
      </c>
      <c r="Z1187" t="b">
        <f>IF(N1187/G1187&gt;=Auswahlhilfe!$C$8,TRUE,FALSE)</f>
        <v>1</v>
      </c>
      <c r="AA1187" t="b">
        <f>IF(K1187&gt;Auswahlhilfe!$C$7,TRUE,FALSE)</f>
        <v>1</v>
      </c>
      <c r="AB1187" t="b">
        <f>IF(Auswahlhilfe!$C$17=F1187,TRUE,FALSE)</f>
        <v>0</v>
      </c>
      <c r="AC1187" t="b">
        <f>IFERROR(IF(FIND("P2",PGOptionList!D1187)&gt;0,TRUE),FALSE)</f>
        <v>1</v>
      </c>
      <c r="AD1187" t="b">
        <f>IFERROR(IF(FIND("P1",PGOptionList!D1187)&gt;0,TRUE),FALSE)</f>
        <v>0</v>
      </c>
      <c r="AE1187" t="b">
        <f>IFERROR(IF(FIND("P0",PGOptionList!D1187)&gt;0,TRUE),FALSE)</f>
        <v>0</v>
      </c>
      <c r="AF1187" t="b">
        <f>IF(AND(Z1187,AA1187,AB1187,AC1187,IF(C1187=Auswahlhilfe!$L$7,TRUE,FALSE)),D1187,FALSE)</f>
        <v>0</v>
      </c>
      <c r="AG1187" t="b">
        <f>IF(AND(Z1187,AA1187,AB1187,AD1187,IF(C1187=Auswahlhilfe!$L$17,TRUE,FALSE)),D1187,FALSE)</f>
        <v>0</v>
      </c>
      <c r="AH1187" t="b">
        <f>IF(AND(Z1187,AA1187,AB1187,AE1187,IF(C1187=Auswahlhilfe!$L$17,TRUE,FALSE)),D1187,FALSE)</f>
        <v>0</v>
      </c>
      <c r="AI1187" t="s">
        <v>4817</v>
      </c>
      <c r="AJ1187" s="90" t="str">
        <f t="shared" si="56"/>
        <v>mailto:info@oxni.ch?subject=Anfrage TBR-115-005-S1-P2</v>
      </c>
    </row>
    <row r="1188" spans="2:36" x14ac:dyDescent="0.2">
      <c r="B1188" s="78" t="str">
        <f t="shared" si="54"/>
        <v/>
      </c>
      <c r="C1188" s="19" t="s">
        <v>103</v>
      </c>
      <c r="D1188" s="19" t="s">
        <v>1489</v>
      </c>
      <c r="E1188" s="19">
        <v>130</v>
      </c>
      <c r="F1188" s="19" t="s">
        <v>58</v>
      </c>
      <c r="G1188" s="19">
        <v>5</v>
      </c>
      <c r="H1188" s="19">
        <v>6</v>
      </c>
      <c r="I1188" s="19">
        <v>25</v>
      </c>
      <c r="J1188" s="19">
        <v>95</v>
      </c>
      <c r="K1188" s="19">
        <v>330</v>
      </c>
      <c r="L1188" s="19">
        <v>990</v>
      </c>
      <c r="M1188" s="19" t="s">
        <v>109</v>
      </c>
      <c r="N1188" s="19">
        <v>4000</v>
      </c>
      <c r="O1188" s="19">
        <v>8000</v>
      </c>
      <c r="P1188" s="19">
        <v>6700</v>
      </c>
      <c r="Q1188" s="19" t="s">
        <v>57</v>
      </c>
      <c r="R1188" s="19">
        <v>3350</v>
      </c>
      <c r="S1188" s="19">
        <v>20000</v>
      </c>
      <c r="T1188" s="19">
        <v>6.84</v>
      </c>
      <c r="U1188" s="19">
        <v>13</v>
      </c>
      <c r="V1188" s="19">
        <v>0.24</v>
      </c>
      <c r="W1188" s="19">
        <v>68</v>
      </c>
      <c r="X1188" s="93">
        <v>1314</v>
      </c>
      <c r="Y1188">
        <f t="shared" si="55"/>
        <v>800</v>
      </c>
      <c r="Z1188" t="b">
        <f>IF(N1188/G1188&gt;=Auswahlhilfe!$C$8,TRUE,FALSE)</f>
        <v>1</v>
      </c>
      <c r="AA1188" t="b">
        <f>IF(K1188&gt;Auswahlhilfe!$C$7,TRUE,FALSE)</f>
        <v>1</v>
      </c>
      <c r="AB1188" t="b">
        <f>IF(Auswahlhilfe!$C$17=F1188,TRUE,FALSE)</f>
        <v>1</v>
      </c>
      <c r="AC1188" t="b">
        <f>IFERROR(IF(FIND("P2",PGOptionList!D1188)&gt;0,TRUE),FALSE)</f>
        <v>1</v>
      </c>
      <c r="AD1188" t="b">
        <f>IFERROR(IF(FIND("P1",PGOptionList!D1188)&gt;0,TRUE),FALSE)</f>
        <v>0</v>
      </c>
      <c r="AE1188" t="b">
        <f>IFERROR(IF(FIND("P0",PGOptionList!D1188)&gt;0,TRUE),FALSE)</f>
        <v>0</v>
      </c>
      <c r="AF1188" t="b">
        <f>IF(AND(Z1188,AA1188,AB1188,AC1188,IF(C1188=Auswahlhilfe!$L$7,TRUE,FALSE)),D1188,FALSE)</f>
        <v>0</v>
      </c>
      <c r="AG1188" t="b">
        <f>IF(AND(Z1188,AA1188,AB1188,AD1188,IF(C1188=Auswahlhilfe!$L$17,TRUE,FALSE)),D1188,FALSE)</f>
        <v>0</v>
      </c>
      <c r="AH1188" t="b">
        <f>IF(AND(Z1188,AA1188,AB1188,AE1188,IF(C1188=Auswahlhilfe!$L$17,TRUE,FALSE)),D1188,FALSE)</f>
        <v>0</v>
      </c>
      <c r="AI1188" t="s">
        <v>4818</v>
      </c>
      <c r="AJ1188" s="90" t="str">
        <f t="shared" si="56"/>
        <v>https://shop.oxni.ch/de/shop/motoren/planetengetriebe/tbr-115-005-s2-p2</v>
      </c>
    </row>
    <row r="1189" spans="2:36" x14ac:dyDescent="0.2">
      <c r="B1189" s="78" t="str">
        <f t="shared" si="54"/>
        <v/>
      </c>
      <c r="C1189" s="19" t="s">
        <v>103</v>
      </c>
      <c r="D1189" s="19" t="s">
        <v>1490</v>
      </c>
      <c r="E1189" s="19">
        <v>130</v>
      </c>
      <c r="F1189" s="19" t="s">
        <v>55</v>
      </c>
      <c r="G1189" s="19">
        <v>4</v>
      </c>
      <c r="H1189" s="19">
        <v>2</v>
      </c>
      <c r="I1189" s="19">
        <v>25</v>
      </c>
      <c r="J1189" s="19">
        <v>95</v>
      </c>
      <c r="K1189" s="19">
        <v>260</v>
      </c>
      <c r="L1189" s="19">
        <v>780</v>
      </c>
      <c r="M1189" s="19" t="s">
        <v>80</v>
      </c>
      <c r="N1189" s="19">
        <v>4000</v>
      </c>
      <c r="O1189" s="19">
        <v>8000</v>
      </c>
      <c r="P1189" s="19">
        <v>6700</v>
      </c>
      <c r="Q1189" s="19" t="s">
        <v>57</v>
      </c>
      <c r="R1189" s="19">
        <v>3350</v>
      </c>
      <c r="S1189" s="19">
        <v>20000</v>
      </c>
      <c r="T1189" s="19">
        <v>6.84</v>
      </c>
      <c r="U1189" s="19">
        <v>13</v>
      </c>
      <c r="V1189" s="19">
        <v>0.24</v>
      </c>
      <c r="W1189" s="19">
        <v>68</v>
      </c>
      <c r="X1189" s="93"/>
      <c r="Y1189">
        <f t="shared" si="55"/>
        <v>1000</v>
      </c>
      <c r="Z1189" t="b">
        <f>IF(N1189/G1189&gt;=Auswahlhilfe!$C$8,TRUE,FALSE)</f>
        <v>1</v>
      </c>
      <c r="AA1189" t="b">
        <f>IF(K1189&gt;Auswahlhilfe!$C$7,TRUE,FALSE)</f>
        <v>1</v>
      </c>
      <c r="AB1189" t="b">
        <f>IF(Auswahlhilfe!$C$17=F1189,TRUE,FALSE)</f>
        <v>0</v>
      </c>
      <c r="AC1189" t="b">
        <f>IFERROR(IF(FIND("P2",PGOptionList!D1189)&gt;0,TRUE),FALSE)</f>
        <v>0</v>
      </c>
      <c r="AD1189" t="b">
        <f>IFERROR(IF(FIND("P1",PGOptionList!D1189)&gt;0,TRUE),FALSE)</f>
        <v>0</v>
      </c>
      <c r="AE1189" t="b">
        <f>IFERROR(IF(FIND("P0",PGOptionList!D1189)&gt;0,TRUE),FALSE)</f>
        <v>1</v>
      </c>
      <c r="AF1189" t="b">
        <f>IF(AND(Z1189,AA1189,AB1189,AC1189,IF(C1189=Auswahlhilfe!$L$7,TRUE,FALSE)),D1189,FALSE)</f>
        <v>0</v>
      </c>
      <c r="AG1189" t="b">
        <f>IF(AND(Z1189,AA1189,AB1189,AD1189,IF(C1189=Auswahlhilfe!$L$17,TRUE,FALSE)),D1189,FALSE)</f>
        <v>0</v>
      </c>
      <c r="AH1189" t="b">
        <f>IF(AND(Z1189,AA1189,AB1189,AE1189,IF(C1189=Auswahlhilfe!$L$17,TRUE,FALSE)),D1189,FALSE)</f>
        <v>0</v>
      </c>
      <c r="AI1189" t="s">
        <v>4817</v>
      </c>
      <c r="AJ1189" s="90" t="str">
        <f t="shared" si="56"/>
        <v>mailto:info@oxni.ch?subject=Anfrage TBR-115-004-S1-P0</v>
      </c>
    </row>
    <row r="1190" spans="2:36" x14ac:dyDescent="0.2">
      <c r="B1190" s="78" t="str">
        <f t="shared" si="54"/>
        <v/>
      </c>
      <c r="C1190" s="19" t="s">
        <v>103</v>
      </c>
      <c r="D1190" s="19" t="s">
        <v>1491</v>
      </c>
      <c r="E1190" s="19">
        <v>130</v>
      </c>
      <c r="F1190" s="19" t="s">
        <v>58</v>
      </c>
      <c r="G1190" s="19">
        <v>4</v>
      </c>
      <c r="H1190" s="19">
        <v>2</v>
      </c>
      <c r="I1190" s="19">
        <v>25</v>
      </c>
      <c r="J1190" s="19">
        <v>95</v>
      </c>
      <c r="K1190" s="19">
        <v>260</v>
      </c>
      <c r="L1190" s="19">
        <v>780</v>
      </c>
      <c r="M1190" s="19" t="s">
        <v>80</v>
      </c>
      <c r="N1190" s="19">
        <v>4000</v>
      </c>
      <c r="O1190" s="19">
        <v>8000</v>
      </c>
      <c r="P1190" s="19">
        <v>6700</v>
      </c>
      <c r="Q1190" s="19" t="s">
        <v>57</v>
      </c>
      <c r="R1190" s="19">
        <v>3350</v>
      </c>
      <c r="S1190" s="19">
        <v>20000</v>
      </c>
      <c r="T1190" s="19">
        <v>6.84</v>
      </c>
      <c r="U1190" s="19">
        <v>13</v>
      </c>
      <c r="V1190" s="19">
        <v>0.24</v>
      </c>
      <c r="W1190" s="19">
        <v>68</v>
      </c>
      <c r="X1190" s="93"/>
      <c r="Y1190">
        <f t="shared" si="55"/>
        <v>1000</v>
      </c>
      <c r="Z1190" t="b">
        <f>IF(N1190/G1190&gt;=Auswahlhilfe!$C$8,TRUE,FALSE)</f>
        <v>1</v>
      </c>
      <c r="AA1190" t="b">
        <f>IF(K1190&gt;Auswahlhilfe!$C$7,TRUE,FALSE)</f>
        <v>1</v>
      </c>
      <c r="AB1190" t="b">
        <f>IF(Auswahlhilfe!$C$17=F1190,TRUE,FALSE)</f>
        <v>1</v>
      </c>
      <c r="AC1190" t="b">
        <f>IFERROR(IF(FIND("P2",PGOptionList!D1190)&gt;0,TRUE),FALSE)</f>
        <v>0</v>
      </c>
      <c r="AD1190" t="b">
        <f>IFERROR(IF(FIND("P1",PGOptionList!D1190)&gt;0,TRUE),FALSE)</f>
        <v>0</v>
      </c>
      <c r="AE1190" t="b">
        <f>IFERROR(IF(FIND("P0",PGOptionList!D1190)&gt;0,TRUE),FALSE)</f>
        <v>1</v>
      </c>
      <c r="AF1190" t="b">
        <f>IF(AND(Z1190,AA1190,AB1190,AC1190,IF(C1190=Auswahlhilfe!$L$7,TRUE,FALSE)),D1190,FALSE)</f>
        <v>0</v>
      </c>
      <c r="AG1190" t="b">
        <f>IF(AND(Z1190,AA1190,AB1190,AD1190,IF(C1190=Auswahlhilfe!$L$17,TRUE,FALSE)),D1190,FALSE)</f>
        <v>0</v>
      </c>
      <c r="AH1190" t="b">
        <f>IF(AND(Z1190,AA1190,AB1190,AE1190,IF(C1190=Auswahlhilfe!$L$17,TRUE,FALSE)),D1190,FALSE)</f>
        <v>0</v>
      </c>
      <c r="AI1190" t="s">
        <v>4817</v>
      </c>
      <c r="AJ1190" s="90" t="str">
        <f t="shared" si="56"/>
        <v>mailto:info@oxni.ch?subject=Anfrage TBR-115-004-S2-P0</v>
      </c>
    </row>
    <row r="1191" spans="2:36" x14ac:dyDescent="0.2">
      <c r="B1191" s="78" t="str">
        <f t="shared" si="54"/>
        <v/>
      </c>
      <c r="C1191" s="19" t="s">
        <v>103</v>
      </c>
      <c r="D1191" s="19" t="s">
        <v>1492</v>
      </c>
      <c r="E1191" s="19">
        <v>130</v>
      </c>
      <c r="F1191" s="19" t="s">
        <v>55</v>
      </c>
      <c r="G1191" s="19">
        <v>4</v>
      </c>
      <c r="H1191" s="19">
        <v>4</v>
      </c>
      <c r="I1191" s="19">
        <v>25</v>
      </c>
      <c r="J1191" s="19">
        <v>95</v>
      </c>
      <c r="K1191" s="19">
        <v>260</v>
      </c>
      <c r="L1191" s="19">
        <v>780</v>
      </c>
      <c r="M1191" s="19" t="s">
        <v>80</v>
      </c>
      <c r="N1191" s="19">
        <v>4000</v>
      </c>
      <c r="O1191" s="19">
        <v>8000</v>
      </c>
      <c r="P1191" s="19">
        <v>6700</v>
      </c>
      <c r="Q1191" s="19" t="s">
        <v>57</v>
      </c>
      <c r="R1191" s="19">
        <v>3350</v>
      </c>
      <c r="S1191" s="19">
        <v>20000</v>
      </c>
      <c r="T1191" s="19">
        <v>6.84</v>
      </c>
      <c r="U1191" s="19">
        <v>13</v>
      </c>
      <c r="V1191" s="19">
        <v>0.24</v>
      </c>
      <c r="W1191" s="19">
        <v>68</v>
      </c>
      <c r="X1191" s="93">
        <v>1445</v>
      </c>
      <c r="Y1191">
        <f t="shared" si="55"/>
        <v>1000</v>
      </c>
      <c r="Z1191" t="b">
        <f>IF(N1191/G1191&gt;=Auswahlhilfe!$C$8,TRUE,FALSE)</f>
        <v>1</v>
      </c>
      <c r="AA1191" t="b">
        <f>IF(K1191&gt;Auswahlhilfe!$C$7,TRUE,FALSE)</f>
        <v>1</v>
      </c>
      <c r="AB1191" t="b">
        <f>IF(Auswahlhilfe!$C$17=F1191,TRUE,FALSE)</f>
        <v>0</v>
      </c>
      <c r="AC1191" t="b">
        <f>IFERROR(IF(FIND("P2",PGOptionList!D1191)&gt;0,TRUE),FALSE)</f>
        <v>0</v>
      </c>
      <c r="AD1191" t="b">
        <f>IFERROR(IF(FIND("P1",PGOptionList!D1191)&gt;0,TRUE),FALSE)</f>
        <v>1</v>
      </c>
      <c r="AE1191" t="b">
        <f>IFERROR(IF(FIND("P0",PGOptionList!D1191)&gt;0,TRUE),FALSE)</f>
        <v>0</v>
      </c>
      <c r="AF1191" t="b">
        <f>IF(AND(Z1191,AA1191,AB1191,AC1191,IF(C1191=Auswahlhilfe!$L$7,TRUE,FALSE)),D1191,FALSE)</f>
        <v>0</v>
      </c>
      <c r="AG1191" t="b">
        <f>IF(AND(Z1191,AA1191,AB1191,AD1191,IF(C1191=Auswahlhilfe!$L$17,TRUE,FALSE)),D1191,FALSE)</f>
        <v>0</v>
      </c>
      <c r="AH1191" t="b">
        <f>IF(AND(Z1191,AA1191,AB1191,AE1191,IF(C1191=Auswahlhilfe!$L$17,TRUE,FALSE)),D1191,FALSE)</f>
        <v>0</v>
      </c>
      <c r="AI1191" t="s">
        <v>4817</v>
      </c>
      <c r="AJ1191" s="90" t="str">
        <f t="shared" si="56"/>
        <v>mailto:info@oxni.ch?subject=Anfrage TBR-115-004-S1-P1</v>
      </c>
    </row>
    <row r="1192" spans="2:36" x14ac:dyDescent="0.2">
      <c r="B1192" s="78" t="str">
        <f t="shared" si="54"/>
        <v/>
      </c>
      <c r="C1192" s="19" t="s">
        <v>103</v>
      </c>
      <c r="D1192" s="19" t="s">
        <v>1493</v>
      </c>
      <c r="E1192" s="19">
        <v>130</v>
      </c>
      <c r="F1192" s="19" t="s">
        <v>58</v>
      </c>
      <c r="G1192" s="19">
        <v>4</v>
      </c>
      <c r="H1192" s="19">
        <v>4</v>
      </c>
      <c r="I1192" s="19">
        <v>25</v>
      </c>
      <c r="J1192" s="19">
        <v>95</v>
      </c>
      <c r="K1192" s="19">
        <v>260</v>
      </c>
      <c r="L1192" s="19">
        <v>780</v>
      </c>
      <c r="M1192" s="19" t="s">
        <v>80</v>
      </c>
      <c r="N1192" s="19">
        <v>4000</v>
      </c>
      <c r="O1192" s="19">
        <v>8000</v>
      </c>
      <c r="P1192" s="19">
        <v>6700</v>
      </c>
      <c r="Q1192" s="19" t="s">
        <v>57</v>
      </c>
      <c r="R1192" s="19">
        <v>3350</v>
      </c>
      <c r="S1192" s="19">
        <v>20000</v>
      </c>
      <c r="T1192" s="19">
        <v>6.84</v>
      </c>
      <c r="U1192" s="19">
        <v>13</v>
      </c>
      <c r="V1192" s="19">
        <v>0.24</v>
      </c>
      <c r="W1192" s="19">
        <v>68</v>
      </c>
      <c r="X1192" s="93">
        <v>1445</v>
      </c>
      <c r="Y1192">
        <f t="shared" si="55"/>
        <v>1000</v>
      </c>
      <c r="Z1192" t="b">
        <f>IF(N1192/G1192&gt;=Auswahlhilfe!$C$8,TRUE,FALSE)</f>
        <v>1</v>
      </c>
      <c r="AA1192" t="b">
        <f>IF(K1192&gt;Auswahlhilfe!$C$7,TRUE,FALSE)</f>
        <v>1</v>
      </c>
      <c r="AB1192" t="b">
        <f>IF(Auswahlhilfe!$C$17=F1192,TRUE,FALSE)</f>
        <v>1</v>
      </c>
      <c r="AC1192" t="b">
        <f>IFERROR(IF(FIND("P2",PGOptionList!D1192)&gt;0,TRUE),FALSE)</f>
        <v>0</v>
      </c>
      <c r="AD1192" t="b">
        <f>IFERROR(IF(FIND("P1",PGOptionList!D1192)&gt;0,TRUE),FALSE)</f>
        <v>1</v>
      </c>
      <c r="AE1192" t="b">
        <f>IFERROR(IF(FIND("P0",PGOptionList!D1192)&gt;0,TRUE),FALSE)</f>
        <v>0</v>
      </c>
      <c r="AF1192" t="b">
        <f>IF(AND(Z1192,AA1192,AB1192,AC1192,IF(C1192=Auswahlhilfe!$L$7,TRUE,FALSE)),D1192,FALSE)</f>
        <v>0</v>
      </c>
      <c r="AG1192" t="b">
        <f>IF(AND(Z1192,AA1192,AB1192,AD1192,IF(C1192=Auswahlhilfe!$L$17,TRUE,FALSE)),D1192,FALSE)</f>
        <v>0</v>
      </c>
      <c r="AH1192" t="b">
        <f>IF(AND(Z1192,AA1192,AB1192,AE1192,IF(C1192=Auswahlhilfe!$L$17,TRUE,FALSE)),D1192,FALSE)</f>
        <v>0</v>
      </c>
      <c r="AI1192" t="s">
        <v>4818</v>
      </c>
      <c r="AJ1192" s="90" t="str">
        <f t="shared" si="56"/>
        <v>https://shop.oxni.ch/de/shop/motoren/planetengetriebe/tbr-115-004-s2-p1</v>
      </c>
    </row>
    <row r="1193" spans="2:36" x14ac:dyDescent="0.2">
      <c r="B1193" s="78" t="str">
        <f t="shared" si="54"/>
        <v/>
      </c>
      <c r="C1193" s="19" t="s">
        <v>103</v>
      </c>
      <c r="D1193" s="19" t="s">
        <v>1494</v>
      </c>
      <c r="E1193" s="19">
        <v>130</v>
      </c>
      <c r="F1193" s="19" t="s">
        <v>55</v>
      </c>
      <c r="G1193" s="19">
        <v>4</v>
      </c>
      <c r="H1193" s="19">
        <v>6</v>
      </c>
      <c r="I1193" s="19">
        <v>25</v>
      </c>
      <c r="J1193" s="19">
        <v>95</v>
      </c>
      <c r="K1193" s="19">
        <v>260</v>
      </c>
      <c r="L1193" s="19">
        <v>780</v>
      </c>
      <c r="M1193" s="19" t="s">
        <v>80</v>
      </c>
      <c r="N1193" s="19">
        <v>4000</v>
      </c>
      <c r="O1193" s="19">
        <v>8000</v>
      </c>
      <c r="P1193" s="19">
        <v>6700</v>
      </c>
      <c r="Q1193" s="19" t="s">
        <v>57</v>
      </c>
      <c r="R1193" s="19">
        <v>3350</v>
      </c>
      <c r="S1193" s="19">
        <v>20000</v>
      </c>
      <c r="T1193" s="19">
        <v>6.84</v>
      </c>
      <c r="U1193" s="19">
        <v>13</v>
      </c>
      <c r="V1193" s="19">
        <v>0.24</v>
      </c>
      <c r="W1193" s="19">
        <v>68</v>
      </c>
      <c r="X1193" s="93">
        <v>1314</v>
      </c>
      <c r="Y1193">
        <f t="shared" si="55"/>
        <v>1000</v>
      </c>
      <c r="Z1193" t="b">
        <f>IF(N1193/G1193&gt;=Auswahlhilfe!$C$8,TRUE,FALSE)</f>
        <v>1</v>
      </c>
      <c r="AA1193" t="b">
        <f>IF(K1193&gt;Auswahlhilfe!$C$7,TRUE,FALSE)</f>
        <v>1</v>
      </c>
      <c r="AB1193" t="b">
        <f>IF(Auswahlhilfe!$C$17=F1193,TRUE,FALSE)</f>
        <v>0</v>
      </c>
      <c r="AC1193" t="b">
        <f>IFERROR(IF(FIND("P2",PGOptionList!D1193)&gt;0,TRUE),FALSE)</f>
        <v>1</v>
      </c>
      <c r="AD1193" t="b">
        <f>IFERROR(IF(FIND("P1",PGOptionList!D1193)&gt;0,TRUE),FALSE)</f>
        <v>0</v>
      </c>
      <c r="AE1193" t="b">
        <f>IFERROR(IF(FIND("P0",PGOptionList!D1193)&gt;0,TRUE),FALSE)</f>
        <v>0</v>
      </c>
      <c r="AF1193" t="b">
        <f>IF(AND(Z1193,AA1193,AB1193,AC1193,IF(C1193=Auswahlhilfe!$L$7,TRUE,FALSE)),D1193,FALSE)</f>
        <v>0</v>
      </c>
      <c r="AG1193" t="b">
        <f>IF(AND(Z1193,AA1193,AB1193,AD1193,IF(C1193=Auswahlhilfe!$L$17,TRUE,FALSE)),D1193,FALSE)</f>
        <v>0</v>
      </c>
      <c r="AH1193" t="b">
        <f>IF(AND(Z1193,AA1193,AB1193,AE1193,IF(C1193=Auswahlhilfe!$L$17,TRUE,FALSE)),D1193,FALSE)</f>
        <v>0</v>
      </c>
      <c r="AI1193" t="s">
        <v>4817</v>
      </c>
      <c r="AJ1193" s="90" t="str">
        <f t="shared" si="56"/>
        <v>mailto:info@oxni.ch?subject=Anfrage TBR-115-004-S1-P2</v>
      </c>
    </row>
    <row r="1194" spans="2:36" x14ac:dyDescent="0.2">
      <c r="B1194" s="78" t="str">
        <f t="shared" si="54"/>
        <v/>
      </c>
      <c r="C1194" s="19" t="s">
        <v>103</v>
      </c>
      <c r="D1194" s="19" t="s">
        <v>1495</v>
      </c>
      <c r="E1194" s="19">
        <v>130</v>
      </c>
      <c r="F1194" s="19" t="s">
        <v>58</v>
      </c>
      <c r="G1194" s="19">
        <v>4</v>
      </c>
      <c r="H1194" s="19">
        <v>6</v>
      </c>
      <c r="I1194" s="19">
        <v>25</v>
      </c>
      <c r="J1194" s="19">
        <v>95</v>
      </c>
      <c r="K1194" s="19">
        <v>260</v>
      </c>
      <c r="L1194" s="19">
        <v>780</v>
      </c>
      <c r="M1194" s="19" t="s">
        <v>80</v>
      </c>
      <c r="N1194" s="19">
        <v>4000</v>
      </c>
      <c r="O1194" s="19">
        <v>8000</v>
      </c>
      <c r="P1194" s="19">
        <v>6700</v>
      </c>
      <c r="Q1194" s="19" t="s">
        <v>57</v>
      </c>
      <c r="R1194" s="19">
        <v>3350</v>
      </c>
      <c r="S1194" s="19">
        <v>20000</v>
      </c>
      <c r="T1194" s="19">
        <v>6.84</v>
      </c>
      <c r="U1194" s="19">
        <v>13</v>
      </c>
      <c r="V1194" s="19">
        <v>0.24</v>
      </c>
      <c r="W1194" s="19">
        <v>68</v>
      </c>
      <c r="X1194" s="93">
        <v>1314</v>
      </c>
      <c r="Y1194">
        <f t="shared" si="55"/>
        <v>1000</v>
      </c>
      <c r="Z1194" t="b">
        <f>IF(N1194/G1194&gt;=Auswahlhilfe!$C$8,TRUE,FALSE)</f>
        <v>1</v>
      </c>
      <c r="AA1194" t="b">
        <f>IF(K1194&gt;Auswahlhilfe!$C$7,TRUE,FALSE)</f>
        <v>1</v>
      </c>
      <c r="AB1194" t="b">
        <f>IF(Auswahlhilfe!$C$17=F1194,TRUE,FALSE)</f>
        <v>1</v>
      </c>
      <c r="AC1194" t="b">
        <f>IFERROR(IF(FIND("P2",PGOptionList!D1194)&gt;0,TRUE),FALSE)</f>
        <v>1</v>
      </c>
      <c r="AD1194" t="b">
        <f>IFERROR(IF(FIND("P1",PGOptionList!D1194)&gt;0,TRUE),FALSE)</f>
        <v>0</v>
      </c>
      <c r="AE1194" t="b">
        <f>IFERROR(IF(FIND("P0",PGOptionList!D1194)&gt;0,TRUE),FALSE)</f>
        <v>0</v>
      </c>
      <c r="AF1194" t="b">
        <f>IF(AND(Z1194,AA1194,AB1194,AC1194,IF(C1194=Auswahlhilfe!$L$7,TRUE,FALSE)),D1194,FALSE)</f>
        <v>0</v>
      </c>
      <c r="AG1194" t="b">
        <f>IF(AND(Z1194,AA1194,AB1194,AD1194,IF(C1194=Auswahlhilfe!$L$17,TRUE,FALSE)),D1194,FALSE)</f>
        <v>0</v>
      </c>
      <c r="AH1194" t="b">
        <f>IF(AND(Z1194,AA1194,AB1194,AE1194,IF(C1194=Auswahlhilfe!$L$17,TRUE,FALSE)),D1194,FALSE)</f>
        <v>0</v>
      </c>
      <c r="AI1194" t="s">
        <v>4818</v>
      </c>
      <c r="AJ1194" s="90" t="str">
        <f t="shared" si="56"/>
        <v>https://shop.oxni.ch/de/shop/motoren/planetengetriebe/tbr-115-004-s2-p2</v>
      </c>
    </row>
    <row r="1195" spans="2:36" x14ac:dyDescent="0.2">
      <c r="B1195" s="78" t="str">
        <f t="shared" si="54"/>
        <v/>
      </c>
      <c r="C1195" s="19" t="s">
        <v>103</v>
      </c>
      <c r="D1195" s="19" t="s">
        <v>1496</v>
      </c>
      <c r="E1195" s="19">
        <v>130</v>
      </c>
      <c r="F1195" s="19" t="s">
        <v>55</v>
      </c>
      <c r="G1195" s="19">
        <v>3</v>
      </c>
      <c r="H1195" s="19">
        <v>2</v>
      </c>
      <c r="I1195" s="19">
        <v>25</v>
      </c>
      <c r="J1195" s="19">
        <v>95</v>
      </c>
      <c r="K1195" s="19">
        <v>200</v>
      </c>
      <c r="L1195" s="19">
        <v>600</v>
      </c>
      <c r="M1195" s="19" t="s">
        <v>108</v>
      </c>
      <c r="N1195" s="19">
        <v>4000</v>
      </c>
      <c r="O1195" s="19">
        <v>8000</v>
      </c>
      <c r="P1195" s="19">
        <v>6700</v>
      </c>
      <c r="Q1195" s="19" t="s">
        <v>57</v>
      </c>
      <c r="R1195" s="19">
        <v>3350</v>
      </c>
      <c r="S1195" s="19">
        <v>20000</v>
      </c>
      <c r="T1195" s="19">
        <v>6.84</v>
      </c>
      <c r="U1195" s="19">
        <v>13</v>
      </c>
      <c r="V1195" s="19">
        <v>0.24</v>
      </c>
      <c r="W1195" s="19">
        <v>68</v>
      </c>
      <c r="X1195" s="93"/>
      <c r="Y1195">
        <f t="shared" si="55"/>
        <v>1333.3333333333333</v>
      </c>
      <c r="Z1195" t="b">
        <f>IF(N1195/G1195&gt;=Auswahlhilfe!$C$8,TRUE,FALSE)</f>
        <v>1</v>
      </c>
      <c r="AA1195" t="b">
        <f>IF(K1195&gt;Auswahlhilfe!$C$7,TRUE,FALSE)</f>
        <v>1</v>
      </c>
      <c r="AB1195" t="b">
        <f>IF(Auswahlhilfe!$C$17=F1195,TRUE,FALSE)</f>
        <v>0</v>
      </c>
      <c r="AC1195" t="b">
        <f>IFERROR(IF(FIND("P2",PGOptionList!D1195)&gt;0,TRUE),FALSE)</f>
        <v>0</v>
      </c>
      <c r="AD1195" t="b">
        <f>IFERROR(IF(FIND("P1",PGOptionList!D1195)&gt;0,TRUE),FALSE)</f>
        <v>0</v>
      </c>
      <c r="AE1195" t="b">
        <f>IFERROR(IF(FIND("P0",PGOptionList!D1195)&gt;0,TRUE),FALSE)</f>
        <v>1</v>
      </c>
      <c r="AF1195" t="b">
        <f>IF(AND(Z1195,AA1195,AB1195,AC1195,IF(C1195=Auswahlhilfe!$L$7,TRUE,FALSE)),D1195,FALSE)</f>
        <v>0</v>
      </c>
      <c r="AG1195" t="b">
        <f>IF(AND(Z1195,AA1195,AB1195,AD1195,IF(C1195=Auswahlhilfe!$L$17,TRUE,FALSE)),D1195,FALSE)</f>
        <v>0</v>
      </c>
      <c r="AH1195" t="b">
        <f>IF(AND(Z1195,AA1195,AB1195,AE1195,IF(C1195=Auswahlhilfe!$L$17,TRUE,FALSE)),D1195,FALSE)</f>
        <v>0</v>
      </c>
      <c r="AI1195" t="s">
        <v>4817</v>
      </c>
      <c r="AJ1195" s="90" t="str">
        <f t="shared" si="56"/>
        <v>mailto:info@oxni.ch?subject=Anfrage TBR-115-003-S1-P0</v>
      </c>
    </row>
    <row r="1196" spans="2:36" x14ac:dyDescent="0.2">
      <c r="B1196" s="78" t="str">
        <f t="shared" si="54"/>
        <v/>
      </c>
      <c r="C1196" s="19" t="s">
        <v>103</v>
      </c>
      <c r="D1196" s="19" t="s">
        <v>1497</v>
      </c>
      <c r="E1196" s="19">
        <v>130</v>
      </c>
      <c r="F1196" s="19" t="s">
        <v>58</v>
      </c>
      <c r="G1196" s="19">
        <v>3</v>
      </c>
      <c r="H1196" s="19">
        <v>2</v>
      </c>
      <c r="I1196" s="19">
        <v>25</v>
      </c>
      <c r="J1196" s="19">
        <v>95</v>
      </c>
      <c r="K1196" s="19">
        <v>200</v>
      </c>
      <c r="L1196" s="19">
        <v>600</v>
      </c>
      <c r="M1196" s="19" t="s">
        <v>108</v>
      </c>
      <c r="N1196" s="19">
        <v>4000</v>
      </c>
      <c r="O1196" s="19">
        <v>8000</v>
      </c>
      <c r="P1196" s="19">
        <v>6700</v>
      </c>
      <c r="Q1196" s="19" t="s">
        <v>57</v>
      </c>
      <c r="R1196" s="19">
        <v>3350</v>
      </c>
      <c r="S1196" s="19">
        <v>20000</v>
      </c>
      <c r="T1196" s="19">
        <v>6.84</v>
      </c>
      <c r="U1196" s="19">
        <v>13</v>
      </c>
      <c r="V1196" s="19">
        <v>0.24</v>
      </c>
      <c r="W1196" s="19">
        <v>68</v>
      </c>
      <c r="X1196" s="93"/>
      <c r="Y1196">
        <f t="shared" si="55"/>
        <v>1333.3333333333333</v>
      </c>
      <c r="Z1196" t="b">
        <f>IF(N1196/G1196&gt;=Auswahlhilfe!$C$8,TRUE,FALSE)</f>
        <v>1</v>
      </c>
      <c r="AA1196" t="b">
        <f>IF(K1196&gt;Auswahlhilfe!$C$7,TRUE,FALSE)</f>
        <v>1</v>
      </c>
      <c r="AB1196" t="b">
        <f>IF(Auswahlhilfe!$C$17=F1196,TRUE,FALSE)</f>
        <v>1</v>
      </c>
      <c r="AC1196" t="b">
        <f>IFERROR(IF(FIND("P2",PGOptionList!D1196)&gt;0,TRUE),FALSE)</f>
        <v>0</v>
      </c>
      <c r="AD1196" t="b">
        <f>IFERROR(IF(FIND("P1",PGOptionList!D1196)&gt;0,TRUE),FALSE)</f>
        <v>0</v>
      </c>
      <c r="AE1196" t="b">
        <f>IFERROR(IF(FIND("P0",PGOptionList!D1196)&gt;0,TRUE),FALSE)</f>
        <v>1</v>
      </c>
      <c r="AF1196" t="b">
        <f>IF(AND(Z1196,AA1196,AB1196,AC1196,IF(C1196=Auswahlhilfe!$L$7,TRUE,FALSE)),D1196,FALSE)</f>
        <v>0</v>
      </c>
      <c r="AG1196" t="b">
        <f>IF(AND(Z1196,AA1196,AB1196,AD1196,IF(C1196=Auswahlhilfe!$L$17,TRUE,FALSE)),D1196,FALSE)</f>
        <v>0</v>
      </c>
      <c r="AH1196" t="b">
        <f>IF(AND(Z1196,AA1196,AB1196,AE1196,IF(C1196=Auswahlhilfe!$L$17,TRUE,FALSE)),D1196,FALSE)</f>
        <v>0</v>
      </c>
      <c r="AI1196" t="s">
        <v>4817</v>
      </c>
      <c r="AJ1196" s="90" t="str">
        <f t="shared" si="56"/>
        <v>mailto:info@oxni.ch?subject=Anfrage TBR-115-003-S2-P0</v>
      </c>
    </row>
    <row r="1197" spans="2:36" x14ac:dyDescent="0.2">
      <c r="B1197" s="78" t="str">
        <f t="shared" si="54"/>
        <v/>
      </c>
      <c r="C1197" s="19" t="s">
        <v>103</v>
      </c>
      <c r="D1197" s="19" t="s">
        <v>1498</v>
      </c>
      <c r="E1197" s="19">
        <v>130</v>
      </c>
      <c r="F1197" s="19" t="s">
        <v>55</v>
      </c>
      <c r="G1197" s="19">
        <v>3</v>
      </c>
      <c r="H1197" s="19">
        <v>4</v>
      </c>
      <c r="I1197" s="19">
        <v>25</v>
      </c>
      <c r="J1197" s="19">
        <v>95</v>
      </c>
      <c r="K1197" s="19">
        <v>200</v>
      </c>
      <c r="L1197" s="19">
        <v>600</v>
      </c>
      <c r="M1197" s="19" t="s">
        <v>108</v>
      </c>
      <c r="N1197" s="19">
        <v>4000</v>
      </c>
      <c r="O1197" s="19">
        <v>8000</v>
      </c>
      <c r="P1197" s="19">
        <v>6700</v>
      </c>
      <c r="Q1197" s="19" t="s">
        <v>57</v>
      </c>
      <c r="R1197" s="19">
        <v>3350</v>
      </c>
      <c r="S1197" s="19">
        <v>20000</v>
      </c>
      <c r="T1197" s="19">
        <v>6.84</v>
      </c>
      <c r="U1197" s="19">
        <v>13</v>
      </c>
      <c r="V1197" s="19">
        <v>0.24</v>
      </c>
      <c r="W1197" s="19">
        <v>68</v>
      </c>
      <c r="X1197" s="93">
        <v>1445</v>
      </c>
      <c r="Y1197">
        <f t="shared" si="55"/>
        <v>1333.3333333333333</v>
      </c>
      <c r="Z1197" t="b">
        <f>IF(N1197/G1197&gt;=Auswahlhilfe!$C$8,TRUE,FALSE)</f>
        <v>1</v>
      </c>
      <c r="AA1197" t="b">
        <f>IF(K1197&gt;Auswahlhilfe!$C$7,TRUE,FALSE)</f>
        <v>1</v>
      </c>
      <c r="AB1197" t="b">
        <f>IF(Auswahlhilfe!$C$17=F1197,TRUE,FALSE)</f>
        <v>0</v>
      </c>
      <c r="AC1197" t="b">
        <f>IFERROR(IF(FIND("P2",PGOptionList!D1197)&gt;0,TRUE),FALSE)</f>
        <v>0</v>
      </c>
      <c r="AD1197" t="b">
        <f>IFERROR(IF(FIND("P1",PGOptionList!D1197)&gt;0,TRUE),FALSE)</f>
        <v>1</v>
      </c>
      <c r="AE1197" t="b">
        <f>IFERROR(IF(FIND("P0",PGOptionList!D1197)&gt;0,TRUE),FALSE)</f>
        <v>0</v>
      </c>
      <c r="AF1197" t="b">
        <f>IF(AND(Z1197,AA1197,AB1197,AC1197,IF(C1197=Auswahlhilfe!$L$7,TRUE,FALSE)),D1197,FALSE)</f>
        <v>0</v>
      </c>
      <c r="AG1197" t="b">
        <f>IF(AND(Z1197,AA1197,AB1197,AD1197,IF(C1197=Auswahlhilfe!$L$17,TRUE,FALSE)),D1197,FALSE)</f>
        <v>0</v>
      </c>
      <c r="AH1197" t="b">
        <f>IF(AND(Z1197,AA1197,AB1197,AE1197,IF(C1197=Auswahlhilfe!$L$17,TRUE,FALSE)),D1197,FALSE)</f>
        <v>0</v>
      </c>
      <c r="AI1197" t="s">
        <v>4817</v>
      </c>
      <c r="AJ1197" s="90" t="str">
        <f t="shared" si="56"/>
        <v>mailto:info@oxni.ch?subject=Anfrage TBR-115-003-S1-P1</v>
      </c>
    </row>
    <row r="1198" spans="2:36" x14ac:dyDescent="0.2">
      <c r="B1198" s="78" t="str">
        <f t="shared" si="54"/>
        <v/>
      </c>
      <c r="C1198" s="19" t="s">
        <v>103</v>
      </c>
      <c r="D1198" s="19" t="s">
        <v>1499</v>
      </c>
      <c r="E1198" s="19">
        <v>130</v>
      </c>
      <c r="F1198" s="19" t="s">
        <v>58</v>
      </c>
      <c r="G1198" s="19">
        <v>3</v>
      </c>
      <c r="H1198" s="19">
        <v>4</v>
      </c>
      <c r="I1198" s="19">
        <v>25</v>
      </c>
      <c r="J1198" s="19">
        <v>95</v>
      </c>
      <c r="K1198" s="19">
        <v>200</v>
      </c>
      <c r="L1198" s="19">
        <v>600</v>
      </c>
      <c r="M1198" s="19" t="s">
        <v>108</v>
      </c>
      <c r="N1198" s="19">
        <v>4000</v>
      </c>
      <c r="O1198" s="19">
        <v>8000</v>
      </c>
      <c r="P1198" s="19">
        <v>6700</v>
      </c>
      <c r="Q1198" s="19" t="s">
        <v>57</v>
      </c>
      <c r="R1198" s="19">
        <v>3350</v>
      </c>
      <c r="S1198" s="19">
        <v>20000</v>
      </c>
      <c r="T1198" s="19">
        <v>6.84</v>
      </c>
      <c r="U1198" s="19">
        <v>13</v>
      </c>
      <c r="V1198" s="19">
        <v>0.24</v>
      </c>
      <c r="W1198" s="19">
        <v>68</v>
      </c>
      <c r="X1198" s="93">
        <v>1445</v>
      </c>
      <c r="Y1198">
        <f t="shared" si="55"/>
        <v>1333.3333333333333</v>
      </c>
      <c r="Z1198" t="b">
        <f>IF(N1198/G1198&gt;=Auswahlhilfe!$C$8,TRUE,FALSE)</f>
        <v>1</v>
      </c>
      <c r="AA1198" t="b">
        <f>IF(K1198&gt;Auswahlhilfe!$C$7,TRUE,FALSE)</f>
        <v>1</v>
      </c>
      <c r="AB1198" t="b">
        <f>IF(Auswahlhilfe!$C$17=F1198,TRUE,FALSE)</f>
        <v>1</v>
      </c>
      <c r="AC1198" t="b">
        <f>IFERROR(IF(FIND("P2",PGOptionList!D1198)&gt;0,TRUE),FALSE)</f>
        <v>0</v>
      </c>
      <c r="AD1198" t="b">
        <f>IFERROR(IF(FIND("P1",PGOptionList!D1198)&gt;0,TRUE),FALSE)</f>
        <v>1</v>
      </c>
      <c r="AE1198" t="b">
        <f>IFERROR(IF(FIND("P0",PGOptionList!D1198)&gt;0,TRUE),FALSE)</f>
        <v>0</v>
      </c>
      <c r="AF1198" t="b">
        <f>IF(AND(Z1198,AA1198,AB1198,AC1198,IF(C1198=Auswahlhilfe!$L$7,TRUE,FALSE)),D1198,FALSE)</f>
        <v>0</v>
      </c>
      <c r="AG1198" t="b">
        <f>IF(AND(Z1198,AA1198,AB1198,AD1198,IF(C1198=Auswahlhilfe!$L$17,TRUE,FALSE)),D1198,FALSE)</f>
        <v>0</v>
      </c>
      <c r="AH1198" t="b">
        <f>IF(AND(Z1198,AA1198,AB1198,AE1198,IF(C1198=Auswahlhilfe!$L$17,TRUE,FALSE)),D1198,FALSE)</f>
        <v>0</v>
      </c>
      <c r="AI1198" t="s">
        <v>4818</v>
      </c>
      <c r="AJ1198" s="90" t="str">
        <f t="shared" si="56"/>
        <v>https://shop.oxni.ch/de/shop/motoren/planetengetriebe/tbr-115-003-s2-p1</v>
      </c>
    </row>
    <row r="1199" spans="2:36" x14ac:dyDescent="0.2">
      <c r="B1199" s="78" t="str">
        <f t="shared" si="54"/>
        <v/>
      </c>
      <c r="C1199" s="19" t="s">
        <v>103</v>
      </c>
      <c r="D1199" s="19" t="s">
        <v>1500</v>
      </c>
      <c r="E1199" s="19">
        <v>130</v>
      </c>
      <c r="F1199" s="19" t="s">
        <v>55</v>
      </c>
      <c r="G1199" s="19">
        <v>3</v>
      </c>
      <c r="H1199" s="19">
        <v>6</v>
      </c>
      <c r="I1199" s="19">
        <v>25</v>
      </c>
      <c r="J1199" s="19">
        <v>95</v>
      </c>
      <c r="K1199" s="19">
        <v>200</v>
      </c>
      <c r="L1199" s="19">
        <v>600</v>
      </c>
      <c r="M1199" s="19" t="s">
        <v>108</v>
      </c>
      <c r="N1199" s="19">
        <v>4000</v>
      </c>
      <c r="O1199" s="19">
        <v>8000</v>
      </c>
      <c r="P1199" s="19">
        <v>6700</v>
      </c>
      <c r="Q1199" s="19" t="s">
        <v>57</v>
      </c>
      <c r="R1199" s="19">
        <v>3350</v>
      </c>
      <c r="S1199" s="19">
        <v>20000</v>
      </c>
      <c r="T1199" s="19">
        <v>6.84</v>
      </c>
      <c r="U1199" s="19">
        <v>13</v>
      </c>
      <c r="V1199" s="19">
        <v>0.24</v>
      </c>
      <c r="W1199" s="19">
        <v>68</v>
      </c>
      <c r="X1199" s="93">
        <v>1314</v>
      </c>
      <c r="Y1199">
        <f t="shared" si="55"/>
        <v>1333.3333333333333</v>
      </c>
      <c r="Z1199" t="b">
        <f>IF(N1199/G1199&gt;=Auswahlhilfe!$C$8,TRUE,FALSE)</f>
        <v>1</v>
      </c>
      <c r="AA1199" t="b">
        <f>IF(K1199&gt;Auswahlhilfe!$C$7,TRUE,FALSE)</f>
        <v>1</v>
      </c>
      <c r="AB1199" t="b">
        <f>IF(Auswahlhilfe!$C$17=F1199,TRUE,FALSE)</f>
        <v>0</v>
      </c>
      <c r="AC1199" t="b">
        <f>IFERROR(IF(FIND("P2",PGOptionList!D1199)&gt;0,TRUE),FALSE)</f>
        <v>1</v>
      </c>
      <c r="AD1199" t="b">
        <f>IFERROR(IF(FIND("P1",PGOptionList!D1199)&gt;0,TRUE),FALSE)</f>
        <v>0</v>
      </c>
      <c r="AE1199" t="b">
        <f>IFERROR(IF(FIND("P0",PGOptionList!D1199)&gt;0,TRUE),FALSE)</f>
        <v>0</v>
      </c>
      <c r="AF1199" t="b">
        <f>IF(AND(Z1199,AA1199,AB1199,AC1199,IF(C1199=Auswahlhilfe!$L$7,TRUE,FALSE)),D1199,FALSE)</f>
        <v>0</v>
      </c>
      <c r="AG1199" t="b">
        <f>IF(AND(Z1199,AA1199,AB1199,AD1199,IF(C1199=Auswahlhilfe!$L$17,TRUE,FALSE)),D1199,FALSE)</f>
        <v>0</v>
      </c>
      <c r="AH1199" t="b">
        <f>IF(AND(Z1199,AA1199,AB1199,AE1199,IF(C1199=Auswahlhilfe!$L$17,TRUE,FALSE)),D1199,FALSE)</f>
        <v>0</v>
      </c>
      <c r="AI1199" t="s">
        <v>4817</v>
      </c>
      <c r="AJ1199" s="90" t="str">
        <f t="shared" si="56"/>
        <v>mailto:info@oxni.ch?subject=Anfrage TBR-115-003-S1-P2</v>
      </c>
    </row>
    <row r="1200" spans="2:36" x14ac:dyDescent="0.2">
      <c r="B1200" s="78" t="str">
        <f t="shared" si="54"/>
        <v/>
      </c>
      <c r="C1200" s="19" t="s">
        <v>103</v>
      </c>
      <c r="D1200" s="19" t="s">
        <v>1501</v>
      </c>
      <c r="E1200" s="19">
        <v>130</v>
      </c>
      <c r="F1200" s="19" t="s">
        <v>58</v>
      </c>
      <c r="G1200" s="19">
        <v>3</v>
      </c>
      <c r="H1200" s="19">
        <v>6</v>
      </c>
      <c r="I1200" s="19">
        <v>25</v>
      </c>
      <c r="J1200" s="19">
        <v>95</v>
      </c>
      <c r="K1200" s="19">
        <v>200</v>
      </c>
      <c r="L1200" s="19">
        <v>600</v>
      </c>
      <c r="M1200" s="19" t="s">
        <v>108</v>
      </c>
      <c r="N1200" s="19">
        <v>4000</v>
      </c>
      <c r="O1200" s="19">
        <v>8000</v>
      </c>
      <c r="P1200" s="19">
        <v>6700</v>
      </c>
      <c r="Q1200" s="19" t="s">
        <v>57</v>
      </c>
      <c r="R1200" s="19">
        <v>3350</v>
      </c>
      <c r="S1200" s="19">
        <v>20000</v>
      </c>
      <c r="T1200" s="19">
        <v>6.84</v>
      </c>
      <c r="U1200" s="19">
        <v>13</v>
      </c>
      <c r="V1200" s="19">
        <v>0.24</v>
      </c>
      <c r="W1200" s="19">
        <v>68</v>
      </c>
      <c r="X1200" s="93">
        <v>1314</v>
      </c>
      <c r="Y1200">
        <f t="shared" si="55"/>
        <v>1333.3333333333333</v>
      </c>
      <c r="Z1200" t="b">
        <f>IF(N1200/G1200&gt;=Auswahlhilfe!$C$8,TRUE,FALSE)</f>
        <v>1</v>
      </c>
      <c r="AA1200" t="b">
        <f>IF(K1200&gt;Auswahlhilfe!$C$7,TRUE,FALSE)</f>
        <v>1</v>
      </c>
      <c r="AB1200" t="b">
        <f>IF(Auswahlhilfe!$C$17=F1200,TRUE,FALSE)</f>
        <v>1</v>
      </c>
      <c r="AC1200" t="b">
        <f>IFERROR(IF(FIND("P2",PGOptionList!D1200)&gt;0,TRUE),FALSE)</f>
        <v>1</v>
      </c>
      <c r="AD1200" t="b">
        <f>IFERROR(IF(FIND("P1",PGOptionList!D1200)&gt;0,TRUE),FALSE)</f>
        <v>0</v>
      </c>
      <c r="AE1200" t="b">
        <f>IFERROR(IF(FIND("P0",PGOptionList!D1200)&gt;0,TRUE),FALSE)</f>
        <v>0</v>
      </c>
      <c r="AF1200" t="b">
        <f>IF(AND(Z1200,AA1200,AB1200,AC1200,IF(C1200=Auswahlhilfe!$L$7,TRUE,FALSE)),D1200,FALSE)</f>
        <v>0</v>
      </c>
      <c r="AG1200" t="b">
        <f>IF(AND(Z1200,AA1200,AB1200,AD1200,IF(C1200=Auswahlhilfe!$L$17,TRUE,FALSE)),D1200,FALSE)</f>
        <v>0</v>
      </c>
      <c r="AH1200" t="b">
        <f>IF(AND(Z1200,AA1200,AB1200,AE1200,IF(C1200=Auswahlhilfe!$L$17,TRUE,FALSE)),D1200,FALSE)</f>
        <v>0</v>
      </c>
      <c r="AI1200" t="s">
        <v>4818</v>
      </c>
      <c r="AJ1200" s="90" t="str">
        <f t="shared" si="56"/>
        <v>https://shop.oxni.ch/de/shop/motoren/planetengetriebe/tbr-115-003-s2-p2</v>
      </c>
    </row>
    <row r="1201" spans="2:36" x14ac:dyDescent="0.2">
      <c r="B1201" s="78" t="str">
        <f t="shared" si="54"/>
        <v/>
      </c>
      <c r="C1201" s="19" t="s">
        <v>103</v>
      </c>
      <c r="D1201" s="19" t="s">
        <v>1502</v>
      </c>
      <c r="E1201" s="19">
        <v>130</v>
      </c>
      <c r="F1201" s="19" t="s">
        <v>55</v>
      </c>
      <c r="G1201" s="19">
        <v>200</v>
      </c>
      <c r="H1201" s="19">
        <v>4</v>
      </c>
      <c r="I1201" s="19">
        <v>50</v>
      </c>
      <c r="J1201" s="19">
        <v>92</v>
      </c>
      <c r="K1201" s="19">
        <v>460</v>
      </c>
      <c r="L1201" s="19">
        <v>1380</v>
      </c>
      <c r="M1201" s="19" t="s">
        <v>88</v>
      </c>
      <c r="N1201" s="19">
        <v>3000</v>
      </c>
      <c r="O1201" s="19">
        <v>6000</v>
      </c>
      <c r="P1201" s="19">
        <v>9400</v>
      </c>
      <c r="Q1201" s="19" t="s">
        <v>57</v>
      </c>
      <c r="R1201" s="19">
        <v>4700</v>
      </c>
      <c r="S1201" s="19">
        <v>20000</v>
      </c>
      <c r="T1201" s="19">
        <v>6.25</v>
      </c>
      <c r="U1201" s="19">
        <v>21.4</v>
      </c>
      <c r="V1201" s="19">
        <v>0.24</v>
      </c>
      <c r="W1201" s="19">
        <v>70</v>
      </c>
      <c r="X1201" s="93"/>
      <c r="Y1201">
        <f t="shared" si="55"/>
        <v>15</v>
      </c>
      <c r="Z1201" t="b">
        <f>IF(N1201/G1201&gt;=Auswahlhilfe!$C$8,TRUE,FALSE)</f>
        <v>1</v>
      </c>
      <c r="AA1201" t="b">
        <f>IF(K1201&gt;Auswahlhilfe!$C$7,TRUE,FALSE)</f>
        <v>1</v>
      </c>
      <c r="AB1201" t="b">
        <f>IF(Auswahlhilfe!$C$17=F1201,TRUE,FALSE)</f>
        <v>0</v>
      </c>
      <c r="AC1201" t="b">
        <f>IFERROR(IF(FIND("P2",PGOptionList!D1201)&gt;0,TRUE),FALSE)</f>
        <v>0</v>
      </c>
      <c r="AD1201" t="b">
        <f>IFERROR(IF(FIND("P1",PGOptionList!D1201)&gt;0,TRUE),FALSE)</f>
        <v>0</v>
      </c>
      <c r="AE1201" t="b">
        <f>IFERROR(IF(FIND("P0",PGOptionList!D1201)&gt;0,TRUE),FALSE)</f>
        <v>1</v>
      </c>
      <c r="AF1201" t="b">
        <f>IF(AND(Z1201,AA1201,AB1201,AC1201,IF(C1201=Auswahlhilfe!$L$7,TRUE,FALSE)),D1201,FALSE)</f>
        <v>0</v>
      </c>
      <c r="AG1201" t="b">
        <f>IF(AND(Z1201,AA1201,AB1201,AD1201,IF(C1201=Auswahlhilfe!$L$17,TRUE,FALSE)),D1201,FALSE)</f>
        <v>0</v>
      </c>
      <c r="AH1201" t="b">
        <f>IF(AND(Z1201,AA1201,AB1201,AE1201,IF(C1201=Auswahlhilfe!$L$17,TRUE,FALSE)),D1201,FALSE)</f>
        <v>0</v>
      </c>
      <c r="AI1201" t="s">
        <v>4817</v>
      </c>
      <c r="AJ1201" s="90" t="str">
        <f t="shared" si="56"/>
        <v>mailto:info@oxni.ch?subject=Anfrage TBR-142-200-S1-P0</v>
      </c>
    </row>
    <row r="1202" spans="2:36" x14ac:dyDescent="0.2">
      <c r="B1202" s="78" t="str">
        <f t="shared" si="54"/>
        <v/>
      </c>
      <c r="C1202" s="19" t="s">
        <v>103</v>
      </c>
      <c r="D1202" s="19" t="s">
        <v>1503</v>
      </c>
      <c r="E1202" s="19">
        <v>130</v>
      </c>
      <c r="F1202" s="19" t="s">
        <v>58</v>
      </c>
      <c r="G1202" s="19">
        <v>200</v>
      </c>
      <c r="H1202" s="19">
        <v>4</v>
      </c>
      <c r="I1202" s="19">
        <v>50</v>
      </c>
      <c r="J1202" s="19">
        <v>92</v>
      </c>
      <c r="K1202" s="19">
        <v>460</v>
      </c>
      <c r="L1202" s="19">
        <v>1380</v>
      </c>
      <c r="M1202" s="19" t="s">
        <v>88</v>
      </c>
      <c r="N1202" s="19">
        <v>3000</v>
      </c>
      <c r="O1202" s="19">
        <v>6000</v>
      </c>
      <c r="P1202" s="19">
        <v>9400</v>
      </c>
      <c r="Q1202" s="19" t="s">
        <v>57</v>
      </c>
      <c r="R1202" s="19">
        <v>4700</v>
      </c>
      <c r="S1202" s="19">
        <v>20000</v>
      </c>
      <c r="T1202" s="19">
        <v>6.25</v>
      </c>
      <c r="U1202" s="19">
        <v>21.4</v>
      </c>
      <c r="V1202" s="19">
        <v>0.24</v>
      </c>
      <c r="W1202" s="19">
        <v>70</v>
      </c>
      <c r="X1202" s="93"/>
      <c r="Y1202">
        <f t="shared" si="55"/>
        <v>15</v>
      </c>
      <c r="Z1202" t="b">
        <f>IF(N1202/G1202&gt;=Auswahlhilfe!$C$8,TRUE,FALSE)</f>
        <v>1</v>
      </c>
      <c r="AA1202" t="b">
        <f>IF(K1202&gt;Auswahlhilfe!$C$7,TRUE,FALSE)</f>
        <v>1</v>
      </c>
      <c r="AB1202" t="b">
        <f>IF(Auswahlhilfe!$C$17=F1202,TRUE,FALSE)</f>
        <v>1</v>
      </c>
      <c r="AC1202" t="b">
        <f>IFERROR(IF(FIND("P2",PGOptionList!D1202)&gt;0,TRUE),FALSE)</f>
        <v>0</v>
      </c>
      <c r="AD1202" t="b">
        <f>IFERROR(IF(FIND("P1",PGOptionList!D1202)&gt;0,TRUE),FALSE)</f>
        <v>0</v>
      </c>
      <c r="AE1202" t="b">
        <f>IFERROR(IF(FIND("P0",PGOptionList!D1202)&gt;0,TRUE),FALSE)</f>
        <v>1</v>
      </c>
      <c r="AF1202" t="b">
        <f>IF(AND(Z1202,AA1202,AB1202,AC1202,IF(C1202=Auswahlhilfe!$L$7,TRUE,FALSE)),D1202,FALSE)</f>
        <v>0</v>
      </c>
      <c r="AG1202" t="b">
        <f>IF(AND(Z1202,AA1202,AB1202,AD1202,IF(C1202=Auswahlhilfe!$L$17,TRUE,FALSE)),D1202,FALSE)</f>
        <v>0</v>
      </c>
      <c r="AH1202" t="b">
        <f>IF(AND(Z1202,AA1202,AB1202,AE1202,IF(C1202=Auswahlhilfe!$L$17,TRUE,FALSE)),D1202,FALSE)</f>
        <v>0</v>
      </c>
      <c r="AI1202" t="s">
        <v>4817</v>
      </c>
      <c r="AJ1202" s="90" t="str">
        <f t="shared" si="56"/>
        <v>mailto:info@oxni.ch?subject=Anfrage TBR-142-200-S2-P0</v>
      </c>
    </row>
    <row r="1203" spans="2:36" x14ac:dyDescent="0.2">
      <c r="B1203" s="78" t="str">
        <f t="shared" si="54"/>
        <v/>
      </c>
      <c r="C1203" s="19" t="s">
        <v>103</v>
      </c>
      <c r="D1203" s="19" t="s">
        <v>1504</v>
      </c>
      <c r="E1203" s="19">
        <v>130</v>
      </c>
      <c r="F1203" s="19" t="s">
        <v>55</v>
      </c>
      <c r="G1203" s="19">
        <v>200</v>
      </c>
      <c r="H1203" s="19">
        <v>7</v>
      </c>
      <c r="I1203" s="19">
        <v>50</v>
      </c>
      <c r="J1203" s="19">
        <v>92</v>
      </c>
      <c r="K1203" s="19">
        <v>460</v>
      </c>
      <c r="L1203" s="19">
        <v>1380</v>
      </c>
      <c r="M1203" s="19" t="s">
        <v>88</v>
      </c>
      <c r="N1203" s="19">
        <v>3000</v>
      </c>
      <c r="O1203" s="19">
        <v>6000</v>
      </c>
      <c r="P1203" s="19">
        <v>9400</v>
      </c>
      <c r="Q1203" s="19" t="s">
        <v>57</v>
      </c>
      <c r="R1203" s="19">
        <v>4700</v>
      </c>
      <c r="S1203" s="19">
        <v>20000</v>
      </c>
      <c r="T1203" s="19">
        <v>6.25</v>
      </c>
      <c r="U1203" s="19">
        <v>21.4</v>
      </c>
      <c r="V1203" s="19">
        <v>0.24</v>
      </c>
      <c r="W1203" s="19">
        <v>70</v>
      </c>
      <c r="X1203" s="93">
        <v>2299</v>
      </c>
      <c r="Y1203">
        <f t="shared" si="55"/>
        <v>15</v>
      </c>
      <c r="Z1203" t="b">
        <f>IF(N1203/G1203&gt;=Auswahlhilfe!$C$8,TRUE,FALSE)</f>
        <v>1</v>
      </c>
      <c r="AA1203" t="b">
        <f>IF(K1203&gt;Auswahlhilfe!$C$7,TRUE,FALSE)</f>
        <v>1</v>
      </c>
      <c r="AB1203" t="b">
        <f>IF(Auswahlhilfe!$C$17=F1203,TRUE,FALSE)</f>
        <v>0</v>
      </c>
      <c r="AC1203" t="b">
        <f>IFERROR(IF(FIND("P2",PGOptionList!D1203)&gt;0,TRUE),FALSE)</f>
        <v>0</v>
      </c>
      <c r="AD1203" t="b">
        <f>IFERROR(IF(FIND("P1",PGOptionList!D1203)&gt;0,TRUE),FALSE)</f>
        <v>1</v>
      </c>
      <c r="AE1203" t="b">
        <f>IFERROR(IF(FIND("P0",PGOptionList!D1203)&gt;0,TRUE),FALSE)</f>
        <v>0</v>
      </c>
      <c r="AF1203" t="b">
        <f>IF(AND(Z1203,AA1203,AB1203,AC1203,IF(C1203=Auswahlhilfe!$L$7,TRUE,FALSE)),D1203,FALSE)</f>
        <v>0</v>
      </c>
      <c r="AG1203" t="b">
        <f>IF(AND(Z1203,AA1203,AB1203,AD1203,IF(C1203=Auswahlhilfe!$L$17,TRUE,FALSE)),D1203,FALSE)</f>
        <v>0</v>
      </c>
      <c r="AH1203" t="b">
        <f>IF(AND(Z1203,AA1203,AB1203,AE1203,IF(C1203=Auswahlhilfe!$L$17,TRUE,FALSE)),D1203,FALSE)</f>
        <v>0</v>
      </c>
      <c r="AI1203" t="s">
        <v>4817</v>
      </c>
      <c r="AJ1203" s="90" t="str">
        <f t="shared" si="56"/>
        <v>mailto:info@oxni.ch?subject=Anfrage TBR-142-200-S1-P1</v>
      </c>
    </row>
    <row r="1204" spans="2:36" x14ac:dyDescent="0.2">
      <c r="B1204" s="78" t="str">
        <f t="shared" si="54"/>
        <v/>
      </c>
      <c r="C1204" s="19" t="s">
        <v>103</v>
      </c>
      <c r="D1204" s="19" t="s">
        <v>1505</v>
      </c>
      <c r="E1204" s="19">
        <v>130</v>
      </c>
      <c r="F1204" s="19" t="s">
        <v>58</v>
      </c>
      <c r="G1204" s="19">
        <v>200</v>
      </c>
      <c r="H1204" s="19">
        <v>7</v>
      </c>
      <c r="I1204" s="19">
        <v>50</v>
      </c>
      <c r="J1204" s="19">
        <v>92</v>
      </c>
      <c r="K1204" s="19">
        <v>460</v>
      </c>
      <c r="L1204" s="19">
        <v>1380</v>
      </c>
      <c r="M1204" s="19" t="s">
        <v>88</v>
      </c>
      <c r="N1204" s="19">
        <v>3000</v>
      </c>
      <c r="O1204" s="19">
        <v>6000</v>
      </c>
      <c r="P1204" s="19">
        <v>9400</v>
      </c>
      <c r="Q1204" s="19" t="s">
        <v>57</v>
      </c>
      <c r="R1204" s="19">
        <v>4700</v>
      </c>
      <c r="S1204" s="19">
        <v>20000</v>
      </c>
      <c r="T1204" s="19">
        <v>6.25</v>
      </c>
      <c r="U1204" s="19">
        <v>21.4</v>
      </c>
      <c r="V1204" s="19">
        <v>0.24</v>
      </c>
      <c r="W1204" s="19">
        <v>70</v>
      </c>
      <c r="X1204" s="93">
        <v>2299</v>
      </c>
      <c r="Y1204">
        <f t="shared" si="55"/>
        <v>15</v>
      </c>
      <c r="Z1204" t="b">
        <f>IF(N1204/G1204&gt;=Auswahlhilfe!$C$8,TRUE,FALSE)</f>
        <v>1</v>
      </c>
      <c r="AA1204" t="b">
        <f>IF(K1204&gt;Auswahlhilfe!$C$7,TRUE,FALSE)</f>
        <v>1</v>
      </c>
      <c r="AB1204" t="b">
        <f>IF(Auswahlhilfe!$C$17=F1204,TRUE,FALSE)</f>
        <v>1</v>
      </c>
      <c r="AC1204" t="b">
        <f>IFERROR(IF(FIND("P2",PGOptionList!D1204)&gt;0,TRUE),FALSE)</f>
        <v>0</v>
      </c>
      <c r="AD1204" t="b">
        <f>IFERROR(IF(FIND("P1",PGOptionList!D1204)&gt;0,TRUE),FALSE)</f>
        <v>1</v>
      </c>
      <c r="AE1204" t="b">
        <f>IFERROR(IF(FIND("P0",PGOptionList!D1204)&gt;0,TRUE),FALSE)</f>
        <v>0</v>
      </c>
      <c r="AF1204" t="b">
        <f>IF(AND(Z1204,AA1204,AB1204,AC1204,IF(C1204=Auswahlhilfe!$L$7,TRUE,FALSE)),D1204,FALSE)</f>
        <v>0</v>
      </c>
      <c r="AG1204" t="b">
        <f>IF(AND(Z1204,AA1204,AB1204,AD1204,IF(C1204=Auswahlhilfe!$L$17,TRUE,FALSE)),D1204,FALSE)</f>
        <v>0</v>
      </c>
      <c r="AH1204" t="b">
        <f>IF(AND(Z1204,AA1204,AB1204,AE1204,IF(C1204=Auswahlhilfe!$L$17,TRUE,FALSE)),D1204,FALSE)</f>
        <v>0</v>
      </c>
      <c r="AI1204" t="s">
        <v>4818</v>
      </c>
      <c r="AJ1204" s="90" t="str">
        <f t="shared" si="56"/>
        <v>https://shop.oxni.ch/de/shop/motoren/planetengetriebe/tbr-142-200-s2-p1</v>
      </c>
    </row>
    <row r="1205" spans="2:36" x14ac:dyDescent="0.2">
      <c r="B1205" s="78" t="str">
        <f t="shared" si="54"/>
        <v/>
      </c>
      <c r="C1205" s="19" t="s">
        <v>103</v>
      </c>
      <c r="D1205" s="19" t="s">
        <v>1506</v>
      </c>
      <c r="E1205" s="19">
        <v>130</v>
      </c>
      <c r="F1205" s="19" t="s">
        <v>55</v>
      </c>
      <c r="G1205" s="19">
        <v>200</v>
      </c>
      <c r="H1205" s="19">
        <v>9</v>
      </c>
      <c r="I1205" s="19">
        <v>50</v>
      </c>
      <c r="J1205" s="19">
        <v>92</v>
      </c>
      <c r="K1205" s="19">
        <v>460</v>
      </c>
      <c r="L1205" s="19">
        <v>1380</v>
      </c>
      <c r="M1205" s="19" t="s">
        <v>88</v>
      </c>
      <c r="N1205" s="19">
        <v>3000</v>
      </c>
      <c r="O1205" s="19">
        <v>6000</v>
      </c>
      <c r="P1205" s="19">
        <v>9400</v>
      </c>
      <c r="Q1205" s="19" t="s">
        <v>57</v>
      </c>
      <c r="R1205" s="19">
        <v>4700</v>
      </c>
      <c r="S1205" s="19">
        <v>20000</v>
      </c>
      <c r="T1205" s="19">
        <v>6.25</v>
      </c>
      <c r="U1205" s="19">
        <v>21.4</v>
      </c>
      <c r="V1205" s="19">
        <v>0.24</v>
      </c>
      <c r="W1205" s="19">
        <v>70</v>
      </c>
      <c r="X1205" s="93">
        <v>2090</v>
      </c>
      <c r="Y1205">
        <f t="shared" si="55"/>
        <v>15</v>
      </c>
      <c r="Z1205" t="b">
        <f>IF(N1205/G1205&gt;=Auswahlhilfe!$C$8,TRUE,FALSE)</f>
        <v>1</v>
      </c>
      <c r="AA1205" t="b">
        <f>IF(K1205&gt;Auswahlhilfe!$C$7,TRUE,FALSE)</f>
        <v>1</v>
      </c>
      <c r="AB1205" t="b">
        <f>IF(Auswahlhilfe!$C$17=F1205,TRUE,FALSE)</f>
        <v>0</v>
      </c>
      <c r="AC1205" t="b">
        <f>IFERROR(IF(FIND("P2",PGOptionList!D1205)&gt;0,TRUE),FALSE)</f>
        <v>1</v>
      </c>
      <c r="AD1205" t="b">
        <f>IFERROR(IF(FIND("P1",PGOptionList!D1205)&gt;0,TRUE),FALSE)</f>
        <v>0</v>
      </c>
      <c r="AE1205" t="b">
        <f>IFERROR(IF(FIND("P0",PGOptionList!D1205)&gt;0,TRUE),FALSE)</f>
        <v>0</v>
      </c>
      <c r="AF1205" t="b">
        <f>IF(AND(Z1205,AA1205,AB1205,AC1205,IF(C1205=Auswahlhilfe!$L$7,TRUE,FALSE)),D1205,FALSE)</f>
        <v>0</v>
      </c>
      <c r="AG1205" t="b">
        <f>IF(AND(Z1205,AA1205,AB1205,AD1205,IF(C1205=Auswahlhilfe!$L$17,TRUE,FALSE)),D1205,FALSE)</f>
        <v>0</v>
      </c>
      <c r="AH1205" t="b">
        <f>IF(AND(Z1205,AA1205,AB1205,AE1205,IF(C1205=Auswahlhilfe!$L$17,TRUE,FALSE)),D1205,FALSE)</f>
        <v>0</v>
      </c>
      <c r="AI1205" t="s">
        <v>4817</v>
      </c>
      <c r="AJ1205" s="90" t="str">
        <f t="shared" si="56"/>
        <v>mailto:info@oxni.ch?subject=Anfrage TBR-142-200-S1-P2</v>
      </c>
    </row>
    <row r="1206" spans="2:36" x14ac:dyDescent="0.2">
      <c r="B1206" s="78" t="str">
        <f t="shared" si="54"/>
        <v/>
      </c>
      <c r="C1206" s="19" t="s">
        <v>103</v>
      </c>
      <c r="D1206" s="19" t="s">
        <v>1507</v>
      </c>
      <c r="E1206" s="19">
        <v>130</v>
      </c>
      <c r="F1206" s="19" t="s">
        <v>58</v>
      </c>
      <c r="G1206" s="19">
        <v>200</v>
      </c>
      <c r="H1206" s="19">
        <v>9</v>
      </c>
      <c r="I1206" s="19">
        <v>50</v>
      </c>
      <c r="J1206" s="19">
        <v>92</v>
      </c>
      <c r="K1206" s="19">
        <v>460</v>
      </c>
      <c r="L1206" s="19">
        <v>1380</v>
      </c>
      <c r="M1206" s="19" t="s">
        <v>88</v>
      </c>
      <c r="N1206" s="19">
        <v>3000</v>
      </c>
      <c r="O1206" s="19">
        <v>6000</v>
      </c>
      <c r="P1206" s="19">
        <v>9400</v>
      </c>
      <c r="Q1206" s="19" t="s">
        <v>57</v>
      </c>
      <c r="R1206" s="19">
        <v>4700</v>
      </c>
      <c r="S1206" s="19">
        <v>20000</v>
      </c>
      <c r="T1206" s="19">
        <v>6.25</v>
      </c>
      <c r="U1206" s="19">
        <v>21.4</v>
      </c>
      <c r="V1206" s="19">
        <v>0.24</v>
      </c>
      <c r="W1206" s="19">
        <v>70</v>
      </c>
      <c r="X1206" s="93">
        <v>2090</v>
      </c>
      <c r="Y1206">
        <f t="shared" si="55"/>
        <v>15</v>
      </c>
      <c r="Z1206" t="b">
        <f>IF(N1206/G1206&gt;=Auswahlhilfe!$C$8,TRUE,FALSE)</f>
        <v>1</v>
      </c>
      <c r="AA1206" t="b">
        <f>IF(K1206&gt;Auswahlhilfe!$C$7,TRUE,FALSE)</f>
        <v>1</v>
      </c>
      <c r="AB1206" t="b">
        <f>IF(Auswahlhilfe!$C$17=F1206,TRUE,FALSE)</f>
        <v>1</v>
      </c>
      <c r="AC1206" t="b">
        <f>IFERROR(IF(FIND("P2",PGOptionList!D1206)&gt;0,TRUE),FALSE)</f>
        <v>1</v>
      </c>
      <c r="AD1206" t="b">
        <f>IFERROR(IF(FIND("P1",PGOptionList!D1206)&gt;0,TRUE),FALSE)</f>
        <v>0</v>
      </c>
      <c r="AE1206" t="b">
        <f>IFERROR(IF(FIND("P0",PGOptionList!D1206)&gt;0,TRUE),FALSE)</f>
        <v>0</v>
      </c>
      <c r="AF1206" t="b">
        <f>IF(AND(Z1206,AA1206,AB1206,AC1206,IF(C1206=Auswahlhilfe!$L$7,TRUE,FALSE)),D1206,FALSE)</f>
        <v>0</v>
      </c>
      <c r="AG1206" t="b">
        <f>IF(AND(Z1206,AA1206,AB1206,AD1206,IF(C1206=Auswahlhilfe!$L$17,TRUE,FALSE)),D1206,FALSE)</f>
        <v>0</v>
      </c>
      <c r="AH1206" t="b">
        <f>IF(AND(Z1206,AA1206,AB1206,AE1206,IF(C1206=Auswahlhilfe!$L$17,TRUE,FALSE)),D1206,FALSE)</f>
        <v>0</v>
      </c>
      <c r="AI1206" t="s">
        <v>4818</v>
      </c>
      <c r="AJ1206" s="90" t="str">
        <f t="shared" si="56"/>
        <v>https://shop.oxni.ch/de/shop/motoren/planetengetriebe/tbr-142-200-s2-p2</v>
      </c>
    </row>
    <row r="1207" spans="2:36" x14ac:dyDescent="0.2">
      <c r="B1207" s="78" t="str">
        <f t="shared" si="54"/>
        <v/>
      </c>
      <c r="C1207" s="19" t="s">
        <v>103</v>
      </c>
      <c r="D1207" s="19" t="s">
        <v>1508</v>
      </c>
      <c r="E1207" s="19">
        <v>130</v>
      </c>
      <c r="F1207" s="19" t="s">
        <v>55</v>
      </c>
      <c r="G1207" s="19">
        <v>160</v>
      </c>
      <c r="H1207" s="19">
        <v>4</v>
      </c>
      <c r="I1207" s="19">
        <v>50</v>
      </c>
      <c r="J1207" s="19">
        <v>92</v>
      </c>
      <c r="K1207" s="19">
        <v>500</v>
      </c>
      <c r="L1207" s="19">
        <v>1500</v>
      </c>
      <c r="M1207" s="19" t="s">
        <v>87</v>
      </c>
      <c r="N1207" s="19">
        <v>3000</v>
      </c>
      <c r="O1207" s="19">
        <v>6000</v>
      </c>
      <c r="P1207" s="19">
        <v>9400</v>
      </c>
      <c r="Q1207" s="19" t="s">
        <v>57</v>
      </c>
      <c r="R1207" s="19">
        <v>4700</v>
      </c>
      <c r="S1207" s="19">
        <v>20000</v>
      </c>
      <c r="T1207" s="19">
        <v>6.25</v>
      </c>
      <c r="U1207" s="19">
        <v>21.4</v>
      </c>
      <c r="V1207" s="19">
        <v>0.24</v>
      </c>
      <c r="W1207" s="19">
        <v>70</v>
      </c>
      <c r="X1207" s="93"/>
      <c r="Y1207">
        <f t="shared" si="55"/>
        <v>18.75</v>
      </c>
      <c r="Z1207" t="b">
        <f>IF(N1207/G1207&gt;=Auswahlhilfe!$C$8,TRUE,FALSE)</f>
        <v>1</v>
      </c>
      <c r="AA1207" t="b">
        <f>IF(K1207&gt;Auswahlhilfe!$C$7,TRUE,FALSE)</f>
        <v>1</v>
      </c>
      <c r="AB1207" t="b">
        <f>IF(Auswahlhilfe!$C$17=F1207,TRUE,FALSE)</f>
        <v>0</v>
      </c>
      <c r="AC1207" t="b">
        <f>IFERROR(IF(FIND("P2",PGOptionList!D1207)&gt;0,TRUE),FALSE)</f>
        <v>0</v>
      </c>
      <c r="AD1207" t="b">
        <f>IFERROR(IF(FIND("P1",PGOptionList!D1207)&gt;0,TRUE),FALSE)</f>
        <v>0</v>
      </c>
      <c r="AE1207" t="b">
        <f>IFERROR(IF(FIND("P0",PGOptionList!D1207)&gt;0,TRUE),FALSE)</f>
        <v>1</v>
      </c>
      <c r="AF1207" t="b">
        <f>IF(AND(Z1207,AA1207,AB1207,AC1207,IF(C1207=Auswahlhilfe!$L$7,TRUE,FALSE)),D1207,FALSE)</f>
        <v>0</v>
      </c>
      <c r="AG1207" t="b">
        <f>IF(AND(Z1207,AA1207,AB1207,AD1207,IF(C1207=Auswahlhilfe!$L$17,TRUE,FALSE)),D1207,FALSE)</f>
        <v>0</v>
      </c>
      <c r="AH1207" t="b">
        <f>IF(AND(Z1207,AA1207,AB1207,AE1207,IF(C1207=Auswahlhilfe!$L$17,TRUE,FALSE)),D1207,FALSE)</f>
        <v>0</v>
      </c>
      <c r="AI1207" t="s">
        <v>4817</v>
      </c>
      <c r="AJ1207" s="90" t="str">
        <f t="shared" si="56"/>
        <v>mailto:info@oxni.ch?subject=Anfrage TBR-142-160-S1-P0</v>
      </c>
    </row>
    <row r="1208" spans="2:36" x14ac:dyDescent="0.2">
      <c r="B1208" s="78" t="str">
        <f t="shared" si="54"/>
        <v/>
      </c>
      <c r="C1208" s="19" t="s">
        <v>103</v>
      </c>
      <c r="D1208" s="19" t="s">
        <v>1509</v>
      </c>
      <c r="E1208" s="19">
        <v>130</v>
      </c>
      <c r="F1208" s="19" t="s">
        <v>58</v>
      </c>
      <c r="G1208" s="19">
        <v>160</v>
      </c>
      <c r="H1208" s="19">
        <v>4</v>
      </c>
      <c r="I1208" s="19">
        <v>50</v>
      </c>
      <c r="J1208" s="19">
        <v>92</v>
      </c>
      <c r="K1208" s="19">
        <v>500</v>
      </c>
      <c r="L1208" s="19">
        <v>1500</v>
      </c>
      <c r="M1208" s="19" t="s">
        <v>87</v>
      </c>
      <c r="N1208" s="19">
        <v>3000</v>
      </c>
      <c r="O1208" s="19">
        <v>6000</v>
      </c>
      <c r="P1208" s="19">
        <v>9400</v>
      </c>
      <c r="Q1208" s="19" t="s">
        <v>57</v>
      </c>
      <c r="R1208" s="19">
        <v>4700</v>
      </c>
      <c r="S1208" s="19">
        <v>20000</v>
      </c>
      <c r="T1208" s="19">
        <v>6.25</v>
      </c>
      <c r="U1208" s="19">
        <v>21.4</v>
      </c>
      <c r="V1208" s="19">
        <v>0.24</v>
      </c>
      <c r="W1208" s="19">
        <v>70</v>
      </c>
      <c r="X1208" s="93"/>
      <c r="Y1208">
        <f t="shared" si="55"/>
        <v>18.75</v>
      </c>
      <c r="Z1208" t="b">
        <f>IF(N1208/G1208&gt;=Auswahlhilfe!$C$8,TRUE,FALSE)</f>
        <v>1</v>
      </c>
      <c r="AA1208" t="b">
        <f>IF(K1208&gt;Auswahlhilfe!$C$7,TRUE,FALSE)</f>
        <v>1</v>
      </c>
      <c r="AB1208" t="b">
        <f>IF(Auswahlhilfe!$C$17=F1208,TRUE,FALSE)</f>
        <v>1</v>
      </c>
      <c r="AC1208" t="b">
        <f>IFERROR(IF(FIND("P2",PGOptionList!D1208)&gt;0,TRUE),FALSE)</f>
        <v>0</v>
      </c>
      <c r="AD1208" t="b">
        <f>IFERROR(IF(FIND("P1",PGOptionList!D1208)&gt;0,TRUE),FALSE)</f>
        <v>0</v>
      </c>
      <c r="AE1208" t="b">
        <f>IFERROR(IF(FIND("P0",PGOptionList!D1208)&gt;0,TRUE),FALSE)</f>
        <v>1</v>
      </c>
      <c r="AF1208" t="b">
        <f>IF(AND(Z1208,AA1208,AB1208,AC1208,IF(C1208=Auswahlhilfe!$L$7,TRUE,FALSE)),D1208,FALSE)</f>
        <v>0</v>
      </c>
      <c r="AG1208" t="b">
        <f>IF(AND(Z1208,AA1208,AB1208,AD1208,IF(C1208=Auswahlhilfe!$L$17,TRUE,FALSE)),D1208,FALSE)</f>
        <v>0</v>
      </c>
      <c r="AH1208" t="b">
        <f>IF(AND(Z1208,AA1208,AB1208,AE1208,IF(C1208=Auswahlhilfe!$L$17,TRUE,FALSE)),D1208,FALSE)</f>
        <v>0</v>
      </c>
      <c r="AI1208" t="s">
        <v>4817</v>
      </c>
      <c r="AJ1208" s="90" t="str">
        <f t="shared" si="56"/>
        <v>mailto:info@oxni.ch?subject=Anfrage TBR-142-160-S2-P0</v>
      </c>
    </row>
    <row r="1209" spans="2:36" x14ac:dyDescent="0.2">
      <c r="B1209" s="78" t="str">
        <f t="shared" si="54"/>
        <v/>
      </c>
      <c r="C1209" s="19" t="s">
        <v>103</v>
      </c>
      <c r="D1209" s="19" t="s">
        <v>1510</v>
      </c>
      <c r="E1209" s="19">
        <v>130</v>
      </c>
      <c r="F1209" s="19" t="s">
        <v>55</v>
      </c>
      <c r="G1209" s="19">
        <v>160</v>
      </c>
      <c r="H1209" s="19">
        <v>7</v>
      </c>
      <c r="I1209" s="19">
        <v>50</v>
      </c>
      <c r="J1209" s="19">
        <v>92</v>
      </c>
      <c r="K1209" s="19">
        <v>500</v>
      </c>
      <c r="L1209" s="19">
        <v>1500</v>
      </c>
      <c r="M1209" s="19" t="s">
        <v>87</v>
      </c>
      <c r="N1209" s="19">
        <v>3000</v>
      </c>
      <c r="O1209" s="19">
        <v>6000</v>
      </c>
      <c r="P1209" s="19">
        <v>9400</v>
      </c>
      <c r="Q1209" s="19" t="s">
        <v>57</v>
      </c>
      <c r="R1209" s="19">
        <v>4700</v>
      </c>
      <c r="S1209" s="19">
        <v>20000</v>
      </c>
      <c r="T1209" s="19">
        <v>6.25</v>
      </c>
      <c r="U1209" s="19">
        <v>21.4</v>
      </c>
      <c r="V1209" s="19">
        <v>0.24</v>
      </c>
      <c r="W1209" s="19">
        <v>70</v>
      </c>
      <c r="X1209" s="93">
        <v>2299</v>
      </c>
      <c r="Y1209">
        <f t="shared" si="55"/>
        <v>18.75</v>
      </c>
      <c r="Z1209" t="b">
        <f>IF(N1209/G1209&gt;=Auswahlhilfe!$C$8,TRUE,FALSE)</f>
        <v>1</v>
      </c>
      <c r="AA1209" t="b">
        <f>IF(K1209&gt;Auswahlhilfe!$C$7,TRUE,FALSE)</f>
        <v>1</v>
      </c>
      <c r="AB1209" t="b">
        <f>IF(Auswahlhilfe!$C$17=F1209,TRUE,FALSE)</f>
        <v>0</v>
      </c>
      <c r="AC1209" t="b">
        <f>IFERROR(IF(FIND("P2",PGOptionList!D1209)&gt;0,TRUE),FALSE)</f>
        <v>0</v>
      </c>
      <c r="AD1209" t="b">
        <f>IFERROR(IF(FIND("P1",PGOptionList!D1209)&gt;0,TRUE),FALSE)</f>
        <v>1</v>
      </c>
      <c r="AE1209" t="b">
        <f>IFERROR(IF(FIND("P0",PGOptionList!D1209)&gt;0,TRUE),FALSE)</f>
        <v>0</v>
      </c>
      <c r="AF1209" t="b">
        <f>IF(AND(Z1209,AA1209,AB1209,AC1209,IF(C1209=Auswahlhilfe!$L$7,TRUE,FALSE)),D1209,FALSE)</f>
        <v>0</v>
      </c>
      <c r="AG1209" t="b">
        <f>IF(AND(Z1209,AA1209,AB1209,AD1209,IF(C1209=Auswahlhilfe!$L$17,TRUE,FALSE)),D1209,FALSE)</f>
        <v>0</v>
      </c>
      <c r="AH1209" t="b">
        <f>IF(AND(Z1209,AA1209,AB1209,AE1209,IF(C1209=Auswahlhilfe!$L$17,TRUE,FALSE)),D1209,FALSE)</f>
        <v>0</v>
      </c>
      <c r="AI1209" t="s">
        <v>4817</v>
      </c>
      <c r="AJ1209" s="90" t="str">
        <f t="shared" si="56"/>
        <v>mailto:info@oxni.ch?subject=Anfrage TBR-142-160-S1-P1</v>
      </c>
    </row>
    <row r="1210" spans="2:36" x14ac:dyDescent="0.2">
      <c r="B1210" s="78" t="str">
        <f t="shared" si="54"/>
        <v/>
      </c>
      <c r="C1210" s="19" t="s">
        <v>103</v>
      </c>
      <c r="D1210" s="19" t="s">
        <v>1511</v>
      </c>
      <c r="E1210" s="19">
        <v>130</v>
      </c>
      <c r="F1210" s="19" t="s">
        <v>58</v>
      </c>
      <c r="G1210" s="19">
        <v>160</v>
      </c>
      <c r="H1210" s="19">
        <v>7</v>
      </c>
      <c r="I1210" s="19">
        <v>50</v>
      </c>
      <c r="J1210" s="19">
        <v>92</v>
      </c>
      <c r="K1210" s="19">
        <v>500</v>
      </c>
      <c r="L1210" s="19">
        <v>1500</v>
      </c>
      <c r="M1210" s="19" t="s">
        <v>87</v>
      </c>
      <c r="N1210" s="19">
        <v>3000</v>
      </c>
      <c r="O1210" s="19">
        <v>6000</v>
      </c>
      <c r="P1210" s="19">
        <v>9400</v>
      </c>
      <c r="Q1210" s="19" t="s">
        <v>57</v>
      </c>
      <c r="R1210" s="19">
        <v>4700</v>
      </c>
      <c r="S1210" s="19">
        <v>20000</v>
      </c>
      <c r="T1210" s="19">
        <v>6.25</v>
      </c>
      <c r="U1210" s="19">
        <v>21.4</v>
      </c>
      <c r="V1210" s="19">
        <v>0.24</v>
      </c>
      <c r="W1210" s="19">
        <v>70</v>
      </c>
      <c r="X1210" s="93">
        <v>2299</v>
      </c>
      <c r="Y1210">
        <f t="shared" si="55"/>
        <v>18.75</v>
      </c>
      <c r="Z1210" t="b">
        <f>IF(N1210/G1210&gt;=Auswahlhilfe!$C$8,TRUE,FALSE)</f>
        <v>1</v>
      </c>
      <c r="AA1210" t="b">
        <f>IF(K1210&gt;Auswahlhilfe!$C$7,TRUE,FALSE)</f>
        <v>1</v>
      </c>
      <c r="AB1210" t="b">
        <f>IF(Auswahlhilfe!$C$17=F1210,TRUE,FALSE)</f>
        <v>1</v>
      </c>
      <c r="AC1210" t="b">
        <f>IFERROR(IF(FIND("P2",PGOptionList!D1210)&gt;0,TRUE),FALSE)</f>
        <v>0</v>
      </c>
      <c r="AD1210" t="b">
        <f>IFERROR(IF(FIND("P1",PGOptionList!D1210)&gt;0,TRUE),FALSE)</f>
        <v>1</v>
      </c>
      <c r="AE1210" t="b">
        <f>IFERROR(IF(FIND("P0",PGOptionList!D1210)&gt;0,TRUE),FALSE)</f>
        <v>0</v>
      </c>
      <c r="AF1210" t="b">
        <f>IF(AND(Z1210,AA1210,AB1210,AC1210,IF(C1210=Auswahlhilfe!$L$7,TRUE,FALSE)),D1210,FALSE)</f>
        <v>0</v>
      </c>
      <c r="AG1210" t="b">
        <f>IF(AND(Z1210,AA1210,AB1210,AD1210,IF(C1210=Auswahlhilfe!$L$17,TRUE,FALSE)),D1210,FALSE)</f>
        <v>0</v>
      </c>
      <c r="AH1210" t="b">
        <f>IF(AND(Z1210,AA1210,AB1210,AE1210,IF(C1210=Auswahlhilfe!$L$17,TRUE,FALSE)),D1210,FALSE)</f>
        <v>0</v>
      </c>
      <c r="AI1210" t="s">
        <v>4818</v>
      </c>
      <c r="AJ1210" s="90" t="str">
        <f t="shared" si="56"/>
        <v>https://shop.oxni.ch/de/shop/motoren/planetengetriebe/tbr-142-160-s2-p1</v>
      </c>
    </row>
    <row r="1211" spans="2:36" x14ac:dyDescent="0.2">
      <c r="B1211" s="78" t="str">
        <f t="shared" si="54"/>
        <v/>
      </c>
      <c r="C1211" s="19" t="s">
        <v>103</v>
      </c>
      <c r="D1211" s="19" t="s">
        <v>1512</v>
      </c>
      <c r="E1211" s="19">
        <v>130</v>
      </c>
      <c r="F1211" s="19" t="s">
        <v>55</v>
      </c>
      <c r="G1211" s="19">
        <v>160</v>
      </c>
      <c r="H1211" s="19">
        <v>9</v>
      </c>
      <c r="I1211" s="19">
        <v>50</v>
      </c>
      <c r="J1211" s="19">
        <v>92</v>
      </c>
      <c r="K1211" s="19">
        <v>500</v>
      </c>
      <c r="L1211" s="19">
        <v>1500</v>
      </c>
      <c r="M1211" s="19" t="s">
        <v>87</v>
      </c>
      <c r="N1211" s="19">
        <v>3000</v>
      </c>
      <c r="O1211" s="19">
        <v>6000</v>
      </c>
      <c r="P1211" s="19">
        <v>9400</v>
      </c>
      <c r="Q1211" s="19" t="s">
        <v>57</v>
      </c>
      <c r="R1211" s="19">
        <v>4700</v>
      </c>
      <c r="S1211" s="19">
        <v>20000</v>
      </c>
      <c r="T1211" s="19">
        <v>6.25</v>
      </c>
      <c r="U1211" s="19">
        <v>21.4</v>
      </c>
      <c r="V1211" s="19">
        <v>0.24</v>
      </c>
      <c r="W1211" s="19">
        <v>70</v>
      </c>
      <c r="X1211" s="93">
        <v>2090</v>
      </c>
      <c r="Y1211">
        <f t="shared" si="55"/>
        <v>18.75</v>
      </c>
      <c r="Z1211" t="b">
        <f>IF(N1211/G1211&gt;=Auswahlhilfe!$C$8,TRUE,FALSE)</f>
        <v>1</v>
      </c>
      <c r="AA1211" t="b">
        <f>IF(K1211&gt;Auswahlhilfe!$C$7,TRUE,FALSE)</f>
        <v>1</v>
      </c>
      <c r="AB1211" t="b">
        <f>IF(Auswahlhilfe!$C$17=F1211,TRUE,FALSE)</f>
        <v>0</v>
      </c>
      <c r="AC1211" t="b">
        <f>IFERROR(IF(FIND("P2",PGOptionList!D1211)&gt;0,TRUE),FALSE)</f>
        <v>1</v>
      </c>
      <c r="AD1211" t="b">
        <f>IFERROR(IF(FIND("P1",PGOptionList!D1211)&gt;0,TRUE),FALSE)</f>
        <v>0</v>
      </c>
      <c r="AE1211" t="b">
        <f>IFERROR(IF(FIND("P0",PGOptionList!D1211)&gt;0,TRUE),FALSE)</f>
        <v>0</v>
      </c>
      <c r="AF1211" t="b">
        <f>IF(AND(Z1211,AA1211,AB1211,AC1211,IF(C1211=Auswahlhilfe!$L$7,TRUE,FALSE)),D1211,FALSE)</f>
        <v>0</v>
      </c>
      <c r="AG1211" t="b">
        <f>IF(AND(Z1211,AA1211,AB1211,AD1211,IF(C1211=Auswahlhilfe!$L$17,TRUE,FALSE)),D1211,FALSE)</f>
        <v>0</v>
      </c>
      <c r="AH1211" t="b">
        <f>IF(AND(Z1211,AA1211,AB1211,AE1211,IF(C1211=Auswahlhilfe!$L$17,TRUE,FALSE)),D1211,FALSE)</f>
        <v>0</v>
      </c>
      <c r="AI1211" t="s">
        <v>4817</v>
      </c>
      <c r="AJ1211" s="90" t="str">
        <f t="shared" si="56"/>
        <v>mailto:info@oxni.ch?subject=Anfrage TBR-142-160-S1-P2</v>
      </c>
    </row>
    <row r="1212" spans="2:36" x14ac:dyDescent="0.2">
      <c r="B1212" s="78" t="str">
        <f t="shared" si="54"/>
        <v/>
      </c>
      <c r="C1212" s="19" t="s">
        <v>103</v>
      </c>
      <c r="D1212" s="19" t="s">
        <v>1513</v>
      </c>
      <c r="E1212" s="19">
        <v>130</v>
      </c>
      <c r="F1212" s="19" t="s">
        <v>58</v>
      </c>
      <c r="G1212" s="19">
        <v>160</v>
      </c>
      <c r="H1212" s="19">
        <v>9</v>
      </c>
      <c r="I1212" s="19">
        <v>50</v>
      </c>
      <c r="J1212" s="19">
        <v>92</v>
      </c>
      <c r="K1212" s="19">
        <v>500</v>
      </c>
      <c r="L1212" s="19">
        <v>1500</v>
      </c>
      <c r="M1212" s="19" t="s">
        <v>87</v>
      </c>
      <c r="N1212" s="19">
        <v>3000</v>
      </c>
      <c r="O1212" s="19">
        <v>6000</v>
      </c>
      <c r="P1212" s="19">
        <v>9400</v>
      </c>
      <c r="Q1212" s="19" t="s">
        <v>57</v>
      </c>
      <c r="R1212" s="19">
        <v>4700</v>
      </c>
      <c r="S1212" s="19">
        <v>20000</v>
      </c>
      <c r="T1212" s="19">
        <v>6.25</v>
      </c>
      <c r="U1212" s="19">
        <v>21.4</v>
      </c>
      <c r="V1212" s="19">
        <v>0.24</v>
      </c>
      <c r="W1212" s="19">
        <v>70</v>
      </c>
      <c r="X1212" s="93">
        <v>2090</v>
      </c>
      <c r="Y1212">
        <f t="shared" si="55"/>
        <v>18.75</v>
      </c>
      <c r="Z1212" t="b">
        <f>IF(N1212/G1212&gt;=Auswahlhilfe!$C$8,TRUE,FALSE)</f>
        <v>1</v>
      </c>
      <c r="AA1212" t="b">
        <f>IF(K1212&gt;Auswahlhilfe!$C$7,TRUE,FALSE)</f>
        <v>1</v>
      </c>
      <c r="AB1212" t="b">
        <f>IF(Auswahlhilfe!$C$17=F1212,TRUE,FALSE)</f>
        <v>1</v>
      </c>
      <c r="AC1212" t="b">
        <f>IFERROR(IF(FIND("P2",PGOptionList!D1212)&gt;0,TRUE),FALSE)</f>
        <v>1</v>
      </c>
      <c r="AD1212" t="b">
        <f>IFERROR(IF(FIND("P1",PGOptionList!D1212)&gt;0,TRUE),FALSE)</f>
        <v>0</v>
      </c>
      <c r="AE1212" t="b">
        <f>IFERROR(IF(FIND("P0",PGOptionList!D1212)&gt;0,TRUE),FALSE)</f>
        <v>0</v>
      </c>
      <c r="AF1212" t="b">
        <f>IF(AND(Z1212,AA1212,AB1212,AC1212,IF(C1212=Auswahlhilfe!$L$7,TRUE,FALSE)),D1212,FALSE)</f>
        <v>0</v>
      </c>
      <c r="AG1212" t="b">
        <f>IF(AND(Z1212,AA1212,AB1212,AD1212,IF(C1212=Auswahlhilfe!$L$17,TRUE,FALSE)),D1212,FALSE)</f>
        <v>0</v>
      </c>
      <c r="AH1212" t="b">
        <f>IF(AND(Z1212,AA1212,AB1212,AE1212,IF(C1212=Auswahlhilfe!$L$17,TRUE,FALSE)),D1212,FALSE)</f>
        <v>0</v>
      </c>
      <c r="AI1212" t="s">
        <v>4818</v>
      </c>
      <c r="AJ1212" s="90" t="str">
        <f t="shared" si="56"/>
        <v>https://shop.oxni.ch/de/shop/motoren/planetengetriebe/tbr-142-160-s2-p2</v>
      </c>
    </row>
    <row r="1213" spans="2:36" x14ac:dyDescent="0.2">
      <c r="B1213" s="78" t="str">
        <f t="shared" si="54"/>
        <v/>
      </c>
      <c r="C1213" s="19" t="s">
        <v>103</v>
      </c>
      <c r="D1213" s="19" t="s">
        <v>1514</v>
      </c>
      <c r="E1213" s="19">
        <v>130</v>
      </c>
      <c r="F1213" s="19" t="s">
        <v>55</v>
      </c>
      <c r="G1213" s="19">
        <v>140</v>
      </c>
      <c r="H1213" s="19">
        <v>4</v>
      </c>
      <c r="I1213" s="19">
        <v>50</v>
      </c>
      <c r="J1213" s="19">
        <v>92</v>
      </c>
      <c r="K1213" s="19">
        <v>555</v>
      </c>
      <c r="L1213" s="19">
        <v>1665</v>
      </c>
      <c r="M1213" s="19" t="s">
        <v>86</v>
      </c>
      <c r="N1213" s="19">
        <v>3000</v>
      </c>
      <c r="O1213" s="19">
        <v>6000</v>
      </c>
      <c r="P1213" s="19">
        <v>9400</v>
      </c>
      <c r="Q1213" s="19" t="s">
        <v>57</v>
      </c>
      <c r="R1213" s="19">
        <v>4700</v>
      </c>
      <c r="S1213" s="19">
        <v>20000</v>
      </c>
      <c r="T1213" s="19">
        <v>6.25</v>
      </c>
      <c r="U1213" s="19">
        <v>21.4</v>
      </c>
      <c r="V1213" s="19">
        <v>0.24</v>
      </c>
      <c r="W1213" s="19">
        <v>70</v>
      </c>
      <c r="X1213" s="93"/>
      <c r="Y1213">
        <f t="shared" si="55"/>
        <v>21.428571428571427</v>
      </c>
      <c r="Z1213" t="b">
        <f>IF(N1213/G1213&gt;=Auswahlhilfe!$C$8,TRUE,FALSE)</f>
        <v>1</v>
      </c>
      <c r="AA1213" t="b">
        <f>IF(K1213&gt;Auswahlhilfe!$C$7,TRUE,FALSE)</f>
        <v>1</v>
      </c>
      <c r="AB1213" t="b">
        <f>IF(Auswahlhilfe!$C$17=F1213,TRUE,FALSE)</f>
        <v>0</v>
      </c>
      <c r="AC1213" t="b">
        <f>IFERROR(IF(FIND("P2",PGOptionList!D1213)&gt;0,TRUE),FALSE)</f>
        <v>0</v>
      </c>
      <c r="AD1213" t="b">
        <f>IFERROR(IF(FIND("P1",PGOptionList!D1213)&gt;0,TRUE),FALSE)</f>
        <v>0</v>
      </c>
      <c r="AE1213" t="b">
        <f>IFERROR(IF(FIND("P0",PGOptionList!D1213)&gt;0,TRUE),FALSE)</f>
        <v>1</v>
      </c>
      <c r="AF1213" t="b">
        <f>IF(AND(Z1213,AA1213,AB1213,AC1213,IF(C1213=Auswahlhilfe!$L$7,TRUE,FALSE)),D1213,FALSE)</f>
        <v>0</v>
      </c>
      <c r="AG1213" t="b">
        <f>IF(AND(Z1213,AA1213,AB1213,AD1213,IF(C1213=Auswahlhilfe!$L$17,TRUE,FALSE)),D1213,FALSE)</f>
        <v>0</v>
      </c>
      <c r="AH1213" t="b">
        <f>IF(AND(Z1213,AA1213,AB1213,AE1213,IF(C1213=Auswahlhilfe!$L$17,TRUE,FALSE)),D1213,FALSE)</f>
        <v>0</v>
      </c>
      <c r="AI1213" t="s">
        <v>4817</v>
      </c>
      <c r="AJ1213" s="90" t="str">
        <f t="shared" si="56"/>
        <v>mailto:info@oxni.ch?subject=Anfrage TBR-142-140-S1-P0</v>
      </c>
    </row>
    <row r="1214" spans="2:36" x14ac:dyDescent="0.2">
      <c r="B1214" s="78" t="str">
        <f t="shared" si="54"/>
        <v/>
      </c>
      <c r="C1214" s="19" t="s">
        <v>103</v>
      </c>
      <c r="D1214" s="19" t="s">
        <v>1515</v>
      </c>
      <c r="E1214" s="19">
        <v>130</v>
      </c>
      <c r="F1214" s="19" t="s">
        <v>58</v>
      </c>
      <c r="G1214" s="19">
        <v>140</v>
      </c>
      <c r="H1214" s="19">
        <v>4</v>
      </c>
      <c r="I1214" s="19">
        <v>50</v>
      </c>
      <c r="J1214" s="19">
        <v>92</v>
      </c>
      <c r="K1214" s="19">
        <v>555</v>
      </c>
      <c r="L1214" s="19">
        <v>1665</v>
      </c>
      <c r="M1214" s="19" t="s">
        <v>86</v>
      </c>
      <c r="N1214" s="19">
        <v>3000</v>
      </c>
      <c r="O1214" s="19">
        <v>6000</v>
      </c>
      <c r="P1214" s="19">
        <v>9400</v>
      </c>
      <c r="Q1214" s="19" t="s">
        <v>57</v>
      </c>
      <c r="R1214" s="19">
        <v>4700</v>
      </c>
      <c r="S1214" s="19">
        <v>20000</v>
      </c>
      <c r="T1214" s="19">
        <v>6.25</v>
      </c>
      <c r="U1214" s="19">
        <v>21.4</v>
      </c>
      <c r="V1214" s="19">
        <v>0.24</v>
      </c>
      <c r="W1214" s="19">
        <v>70</v>
      </c>
      <c r="X1214" s="93"/>
      <c r="Y1214">
        <f t="shared" si="55"/>
        <v>21.428571428571427</v>
      </c>
      <c r="Z1214" t="b">
        <f>IF(N1214/G1214&gt;=Auswahlhilfe!$C$8,TRUE,FALSE)</f>
        <v>1</v>
      </c>
      <c r="AA1214" t="b">
        <f>IF(K1214&gt;Auswahlhilfe!$C$7,TRUE,FALSE)</f>
        <v>1</v>
      </c>
      <c r="AB1214" t="b">
        <f>IF(Auswahlhilfe!$C$17=F1214,TRUE,FALSE)</f>
        <v>1</v>
      </c>
      <c r="AC1214" t="b">
        <f>IFERROR(IF(FIND("P2",PGOptionList!D1214)&gt;0,TRUE),FALSE)</f>
        <v>0</v>
      </c>
      <c r="AD1214" t="b">
        <f>IFERROR(IF(FIND("P1",PGOptionList!D1214)&gt;0,TRUE),FALSE)</f>
        <v>0</v>
      </c>
      <c r="AE1214" t="b">
        <f>IFERROR(IF(FIND("P0",PGOptionList!D1214)&gt;0,TRUE),FALSE)</f>
        <v>1</v>
      </c>
      <c r="AF1214" t="b">
        <f>IF(AND(Z1214,AA1214,AB1214,AC1214,IF(C1214=Auswahlhilfe!$L$7,TRUE,FALSE)),D1214,FALSE)</f>
        <v>0</v>
      </c>
      <c r="AG1214" t="b">
        <f>IF(AND(Z1214,AA1214,AB1214,AD1214,IF(C1214=Auswahlhilfe!$L$17,TRUE,FALSE)),D1214,FALSE)</f>
        <v>0</v>
      </c>
      <c r="AH1214" t="b">
        <f>IF(AND(Z1214,AA1214,AB1214,AE1214,IF(C1214=Auswahlhilfe!$L$17,TRUE,FALSE)),D1214,FALSE)</f>
        <v>0</v>
      </c>
      <c r="AI1214" t="s">
        <v>4817</v>
      </c>
      <c r="AJ1214" s="90" t="str">
        <f t="shared" si="56"/>
        <v>mailto:info@oxni.ch?subject=Anfrage TBR-142-140-S2-P0</v>
      </c>
    </row>
    <row r="1215" spans="2:36" x14ac:dyDescent="0.2">
      <c r="B1215" s="78" t="str">
        <f t="shared" si="54"/>
        <v/>
      </c>
      <c r="C1215" s="19" t="s">
        <v>103</v>
      </c>
      <c r="D1215" s="19" t="s">
        <v>1516</v>
      </c>
      <c r="E1215" s="19">
        <v>130</v>
      </c>
      <c r="F1215" s="19" t="s">
        <v>55</v>
      </c>
      <c r="G1215" s="19">
        <v>140</v>
      </c>
      <c r="H1215" s="19">
        <v>7</v>
      </c>
      <c r="I1215" s="19">
        <v>50</v>
      </c>
      <c r="J1215" s="19">
        <v>92</v>
      </c>
      <c r="K1215" s="19">
        <v>555</v>
      </c>
      <c r="L1215" s="19">
        <v>1665</v>
      </c>
      <c r="M1215" s="19" t="s">
        <v>86</v>
      </c>
      <c r="N1215" s="19">
        <v>3000</v>
      </c>
      <c r="O1215" s="19">
        <v>6000</v>
      </c>
      <c r="P1215" s="19">
        <v>9400</v>
      </c>
      <c r="Q1215" s="19" t="s">
        <v>57</v>
      </c>
      <c r="R1215" s="19">
        <v>4700</v>
      </c>
      <c r="S1215" s="19">
        <v>20000</v>
      </c>
      <c r="T1215" s="19">
        <v>6.25</v>
      </c>
      <c r="U1215" s="19">
        <v>21.4</v>
      </c>
      <c r="V1215" s="19">
        <v>0.24</v>
      </c>
      <c r="W1215" s="19">
        <v>70</v>
      </c>
      <c r="X1215" s="93">
        <v>2299</v>
      </c>
      <c r="Y1215">
        <f t="shared" si="55"/>
        <v>21.428571428571427</v>
      </c>
      <c r="Z1215" t="b">
        <f>IF(N1215/G1215&gt;=Auswahlhilfe!$C$8,TRUE,FALSE)</f>
        <v>1</v>
      </c>
      <c r="AA1215" t="b">
        <f>IF(K1215&gt;Auswahlhilfe!$C$7,TRUE,FALSE)</f>
        <v>1</v>
      </c>
      <c r="AB1215" t="b">
        <f>IF(Auswahlhilfe!$C$17=F1215,TRUE,FALSE)</f>
        <v>0</v>
      </c>
      <c r="AC1215" t="b">
        <f>IFERROR(IF(FIND("P2",PGOptionList!D1215)&gt;0,TRUE),FALSE)</f>
        <v>0</v>
      </c>
      <c r="AD1215" t="b">
        <f>IFERROR(IF(FIND("P1",PGOptionList!D1215)&gt;0,TRUE),FALSE)</f>
        <v>1</v>
      </c>
      <c r="AE1215" t="b">
        <f>IFERROR(IF(FIND("P0",PGOptionList!D1215)&gt;0,TRUE),FALSE)</f>
        <v>0</v>
      </c>
      <c r="AF1215" t="b">
        <f>IF(AND(Z1215,AA1215,AB1215,AC1215,IF(C1215=Auswahlhilfe!$L$7,TRUE,FALSE)),D1215,FALSE)</f>
        <v>0</v>
      </c>
      <c r="AG1215" t="b">
        <f>IF(AND(Z1215,AA1215,AB1215,AD1215,IF(C1215=Auswahlhilfe!$L$17,TRUE,FALSE)),D1215,FALSE)</f>
        <v>0</v>
      </c>
      <c r="AH1215" t="b">
        <f>IF(AND(Z1215,AA1215,AB1215,AE1215,IF(C1215=Auswahlhilfe!$L$17,TRUE,FALSE)),D1215,FALSE)</f>
        <v>0</v>
      </c>
      <c r="AI1215" t="s">
        <v>4817</v>
      </c>
      <c r="AJ1215" s="90" t="str">
        <f t="shared" si="56"/>
        <v>mailto:info@oxni.ch?subject=Anfrage TBR-142-140-S1-P1</v>
      </c>
    </row>
    <row r="1216" spans="2:36" x14ac:dyDescent="0.2">
      <c r="B1216" s="78" t="str">
        <f t="shared" si="54"/>
        <v/>
      </c>
      <c r="C1216" s="19" t="s">
        <v>103</v>
      </c>
      <c r="D1216" s="19" t="s">
        <v>1517</v>
      </c>
      <c r="E1216" s="19">
        <v>130</v>
      </c>
      <c r="F1216" s="19" t="s">
        <v>58</v>
      </c>
      <c r="G1216" s="19">
        <v>140</v>
      </c>
      <c r="H1216" s="19">
        <v>7</v>
      </c>
      <c r="I1216" s="19">
        <v>50</v>
      </c>
      <c r="J1216" s="19">
        <v>92</v>
      </c>
      <c r="K1216" s="19">
        <v>555</v>
      </c>
      <c r="L1216" s="19">
        <v>1665</v>
      </c>
      <c r="M1216" s="19" t="s">
        <v>86</v>
      </c>
      <c r="N1216" s="19">
        <v>3000</v>
      </c>
      <c r="O1216" s="19">
        <v>6000</v>
      </c>
      <c r="P1216" s="19">
        <v>9400</v>
      </c>
      <c r="Q1216" s="19" t="s">
        <v>57</v>
      </c>
      <c r="R1216" s="19">
        <v>4700</v>
      </c>
      <c r="S1216" s="19">
        <v>20000</v>
      </c>
      <c r="T1216" s="19">
        <v>6.25</v>
      </c>
      <c r="U1216" s="19">
        <v>21.4</v>
      </c>
      <c r="V1216" s="19">
        <v>0.24</v>
      </c>
      <c r="W1216" s="19">
        <v>70</v>
      </c>
      <c r="X1216" s="93">
        <v>2299</v>
      </c>
      <c r="Y1216">
        <f t="shared" si="55"/>
        <v>21.428571428571427</v>
      </c>
      <c r="Z1216" t="b">
        <f>IF(N1216/G1216&gt;=Auswahlhilfe!$C$8,TRUE,FALSE)</f>
        <v>1</v>
      </c>
      <c r="AA1216" t="b">
        <f>IF(K1216&gt;Auswahlhilfe!$C$7,TRUE,FALSE)</f>
        <v>1</v>
      </c>
      <c r="AB1216" t="b">
        <f>IF(Auswahlhilfe!$C$17=F1216,TRUE,FALSE)</f>
        <v>1</v>
      </c>
      <c r="AC1216" t="b">
        <f>IFERROR(IF(FIND("P2",PGOptionList!D1216)&gt;0,TRUE),FALSE)</f>
        <v>0</v>
      </c>
      <c r="AD1216" t="b">
        <f>IFERROR(IF(FIND("P1",PGOptionList!D1216)&gt;0,TRUE),FALSE)</f>
        <v>1</v>
      </c>
      <c r="AE1216" t="b">
        <f>IFERROR(IF(FIND("P0",PGOptionList!D1216)&gt;0,TRUE),FALSE)</f>
        <v>0</v>
      </c>
      <c r="AF1216" t="b">
        <f>IF(AND(Z1216,AA1216,AB1216,AC1216,IF(C1216=Auswahlhilfe!$L$7,TRUE,FALSE)),D1216,FALSE)</f>
        <v>0</v>
      </c>
      <c r="AG1216" t="b">
        <f>IF(AND(Z1216,AA1216,AB1216,AD1216,IF(C1216=Auswahlhilfe!$L$17,TRUE,FALSE)),D1216,FALSE)</f>
        <v>0</v>
      </c>
      <c r="AH1216" t="b">
        <f>IF(AND(Z1216,AA1216,AB1216,AE1216,IF(C1216=Auswahlhilfe!$L$17,TRUE,FALSE)),D1216,FALSE)</f>
        <v>0</v>
      </c>
      <c r="AI1216" t="s">
        <v>4818</v>
      </c>
      <c r="AJ1216" s="90" t="str">
        <f t="shared" si="56"/>
        <v>https://shop.oxni.ch/de/shop/motoren/planetengetriebe/tbr-142-140-s2-p1</v>
      </c>
    </row>
    <row r="1217" spans="2:36" x14ac:dyDescent="0.2">
      <c r="B1217" s="78" t="str">
        <f t="shared" si="54"/>
        <v/>
      </c>
      <c r="C1217" s="19" t="s">
        <v>103</v>
      </c>
      <c r="D1217" s="19" t="s">
        <v>1518</v>
      </c>
      <c r="E1217" s="19">
        <v>130</v>
      </c>
      <c r="F1217" s="19" t="s">
        <v>55</v>
      </c>
      <c r="G1217" s="19">
        <v>140</v>
      </c>
      <c r="H1217" s="19">
        <v>9</v>
      </c>
      <c r="I1217" s="19">
        <v>50</v>
      </c>
      <c r="J1217" s="19">
        <v>92</v>
      </c>
      <c r="K1217" s="19">
        <v>555</v>
      </c>
      <c r="L1217" s="19">
        <v>1665</v>
      </c>
      <c r="M1217" s="19" t="s">
        <v>86</v>
      </c>
      <c r="N1217" s="19">
        <v>3000</v>
      </c>
      <c r="O1217" s="19">
        <v>6000</v>
      </c>
      <c r="P1217" s="19">
        <v>9400</v>
      </c>
      <c r="Q1217" s="19" t="s">
        <v>57</v>
      </c>
      <c r="R1217" s="19">
        <v>4700</v>
      </c>
      <c r="S1217" s="19">
        <v>20000</v>
      </c>
      <c r="T1217" s="19">
        <v>6.25</v>
      </c>
      <c r="U1217" s="19">
        <v>21.4</v>
      </c>
      <c r="V1217" s="19">
        <v>0.24</v>
      </c>
      <c r="W1217" s="19">
        <v>70</v>
      </c>
      <c r="X1217" s="93">
        <v>2090</v>
      </c>
      <c r="Y1217">
        <f t="shared" si="55"/>
        <v>21.428571428571427</v>
      </c>
      <c r="Z1217" t="b">
        <f>IF(N1217/G1217&gt;=Auswahlhilfe!$C$8,TRUE,FALSE)</f>
        <v>1</v>
      </c>
      <c r="AA1217" t="b">
        <f>IF(K1217&gt;Auswahlhilfe!$C$7,TRUE,FALSE)</f>
        <v>1</v>
      </c>
      <c r="AB1217" t="b">
        <f>IF(Auswahlhilfe!$C$17=F1217,TRUE,FALSE)</f>
        <v>0</v>
      </c>
      <c r="AC1217" t="b">
        <f>IFERROR(IF(FIND("P2",PGOptionList!D1217)&gt;0,TRUE),FALSE)</f>
        <v>1</v>
      </c>
      <c r="AD1217" t="b">
        <f>IFERROR(IF(FIND("P1",PGOptionList!D1217)&gt;0,TRUE),FALSE)</f>
        <v>0</v>
      </c>
      <c r="AE1217" t="b">
        <f>IFERROR(IF(FIND("P0",PGOptionList!D1217)&gt;0,TRUE),FALSE)</f>
        <v>0</v>
      </c>
      <c r="AF1217" t="b">
        <f>IF(AND(Z1217,AA1217,AB1217,AC1217,IF(C1217=Auswahlhilfe!$L$7,TRUE,FALSE)),D1217,FALSE)</f>
        <v>0</v>
      </c>
      <c r="AG1217" t="b">
        <f>IF(AND(Z1217,AA1217,AB1217,AD1217,IF(C1217=Auswahlhilfe!$L$17,TRUE,FALSE)),D1217,FALSE)</f>
        <v>0</v>
      </c>
      <c r="AH1217" t="b">
        <f>IF(AND(Z1217,AA1217,AB1217,AE1217,IF(C1217=Auswahlhilfe!$L$17,TRUE,FALSE)),D1217,FALSE)</f>
        <v>0</v>
      </c>
      <c r="AI1217" t="s">
        <v>4817</v>
      </c>
      <c r="AJ1217" s="90" t="str">
        <f t="shared" si="56"/>
        <v>mailto:info@oxni.ch?subject=Anfrage TBR-142-140-S1-P2</v>
      </c>
    </row>
    <row r="1218" spans="2:36" x14ac:dyDescent="0.2">
      <c r="B1218" s="78" t="str">
        <f t="shared" si="54"/>
        <v/>
      </c>
      <c r="C1218" s="19" t="s">
        <v>103</v>
      </c>
      <c r="D1218" s="19" t="s">
        <v>1519</v>
      </c>
      <c r="E1218" s="19">
        <v>130</v>
      </c>
      <c r="F1218" s="19" t="s">
        <v>58</v>
      </c>
      <c r="G1218" s="19">
        <v>140</v>
      </c>
      <c r="H1218" s="19">
        <v>9</v>
      </c>
      <c r="I1218" s="19">
        <v>50</v>
      </c>
      <c r="J1218" s="19">
        <v>92</v>
      </c>
      <c r="K1218" s="19">
        <v>555</v>
      </c>
      <c r="L1218" s="19">
        <v>1665</v>
      </c>
      <c r="M1218" s="19" t="s">
        <v>86</v>
      </c>
      <c r="N1218" s="19">
        <v>3000</v>
      </c>
      <c r="O1218" s="19">
        <v>6000</v>
      </c>
      <c r="P1218" s="19">
        <v>9400</v>
      </c>
      <c r="Q1218" s="19" t="s">
        <v>57</v>
      </c>
      <c r="R1218" s="19">
        <v>4700</v>
      </c>
      <c r="S1218" s="19">
        <v>20000</v>
      </c>
      <c r="T1218" s="19">
        <v>6.25</v>
      </c>
      <c r="U1218" s="19">
        <v>21.4</v>
      </c>
      <c r="V1218" s="19">
        <v>0.24</v>
      </c>
      <c r="W1218" s="19">
        <v>70</v>
      </c>
      <c r="X1218" s="93">
        <v>2090</v>
      </c>
      <c r="Y1218">
        <f t="shared" si="55"/>
        <v>21.428571428571427</v>
      </c>
      <c r="Z1218" t="b">
        <f>IF(N1218/G1218&gt;=Auswahlhilfe!$C$8,TRUE,FALSE)</f>
        <v>1</v>
      </c>
      <c r="AA1218" t="b">
        <f>IF(K1218&gt;Auswahlhilfe!$C$7,TRUE,FALSE)</f>
        <v>1</v>
      </c>
      <c r="AB1218" t="b">
        <f>IF(Auswahlhilfe!$C$17=F1218,TRUE,FALSE)</f>
        <v>1</v>
      </c>
      <c r="AC1218" t="b">
        <f>IFERROR(IF(FIND("P2",PGOptionList!D1218)&gt;0,TRUE),FALSE)</f>
        <v>1</v>
      </c>
      <c r="AD1218" t="b">
        <f>IFERROR(IF(FIND("P1",PGOptionList!D1218)&gt;0,TRUE),FALSE)</f>
        <v>0</v>
      </c>
      <c r="AE1218" t="b">
        <f>IFERROR(IF(FIND("P0",PGOptionList!D1218)&gt;0,TRUE),FALSE)</f>
        <v>0</v>
      </c>
      <c r="AF1218" t="b">
        <f>IF(AND(Z1218,AA1218,AB1218,AC1218,IF(C1218=Auswahlhilfe!$L$7,TRUE,FALSE)),D1218,FALSE)</f>
        <v>0</v>
      </c>
      <c r="AG1218" t="b">
        <f>IF(AND(Z1218,AA1218,AB1218,AD1218,IF(C1218=Auswahlhilfe!$L$17,TRUE,FALSE)),D1218,FALSE)</f>
        <v>0</v>
      </c>
      <c r="AH1218" t="b">
        <f>IF(AND(Z1218,AA1218,AB1218,AE1218,IF(C1218=Auswahlhilfe!$L$17,TRUE,FALSE)),D1218,FALSE)</f>
        <v>0</v>
      </c>
      <c r="AI1218" t="s">
        <v>4818</v>
      </c>
      <c r="AJ1218" s="90" t="str">
        <f t="shared" si="56"/>
        <v>https://shop.oxni.ch/de/shop/motoren/planetengetriebe/tbr-142-140-s2-p2</v>
      </c>
    </row>
    <row r="1219" spans="2:36" x14ac:dyDescent="0.2">
      <c r="B1219" s="78" t="str">
        <f t="shared" si="54"/>
        <v/>
      </c>
      <c r="C1219" s="19" t="s">
        <v>103</v>
      </c>
      <c r="D1219" s="19" t="s">
        <v>1520</v>
      </c>
      <c r="E1219" s="19">
        <v>130</v>
      </c>
      <c r="F1219" s="19" t="s">
        <v>55</v>
      </c>
      <c r="G1219" s="19">
        <v>120</v>
      </c>
      <c r="H1219" s="19">
        <v>4</v>
      </c>
      <c r="I1219" s="19">
        <v>50</v>
      </c>
      <c r="J1219" s="19">
        <v>92</v>
      </c>
      <c r="K1219" s="19">
        <v>600</v>
      </c>
      <c r="L1219" s="19">
        <v>1800</v>
      </c>
      <c r="M1219" s="19" t="s">
        <v>85</v>
      </c>
      <c r="N1219" s="19">
        <v>3000</v>
      </c>
      <c r="O1219" s="19">
        <v>6000</v>
      </c>
      <c r="P1219" s="19">
        <v>9400</v>
      </c>
      <c r="Q1219" s="19" t="s">
        <v>57</v>
      </c>
      <c r="R1219" s="19">
        <v>4700</v>
      </c>
      <c r="S1219" s="19">
        <v>20000</v>
      </c>
      <c r="T1219" s="19">
        <v>6.25</v>
      </c>
      <c r="U1219" s="19">
        <v>21.4</v>
      </c>
      <c r="V1219" s="19">
        <v>0.24</v>
      </c>
      <c r="W1219" s="19">
        <v>70</v>
      </c>
      <c r="X1219" s="93"/>
      <c r="Y1219">
        <f t="shared" si="55"/>
        <v>25</v>
      </c>
      <c r="Z1219" t="b">
        <f>IF(N1219/G1219&gt;=Auswahlhilfe!$C$8,TRUE,FALSE)</f>
        <v>1</v>
      </c>
      <c r="AA1219" t="b">
        <f>IF(K1219&gt;Auswahlhilfe!$C$7,TRUE,FALSE)</f>
        <v>1</v>
      </c>
      <c r="AB1219" t="b">
        <f>IF(Auswahlhilfe!$C$17=F1219,TRUE,FALSE)</f>
        <v>0</v>
      </c>
      <c r="AC1219" t="b">
        <f>IFERROR(IF(FIND("P2",PGOptionList!D1219)&gt;0,TRUE),FALSE)</f>
        <v>0</v>
      </c>
      <c r="AD1219" t="b">
        <f>IFERROR(IF(FIND("P1",PGOptionList!D1219)&gt;0,TRUE),FALSE)</f>
        <v>0</v>
      </c>
      <c r="AE1219" t="b">
        <f>IFERROR(IF(FIND("P0",PGOptionList!D1219)&gt;0,TRUE),FALSE)</f>
        <v>1</v>
      </c>
      <c r="AF1219" t="b">
        <f>IF(AND(Z1219,AA1219,AB1219,AC1219,IF(C1219=Auswahlhilfe!$L$7,TRUE,FALSE)),D1219,FALSE)</f>
        <v>0</v>
      </c>
      <c r="AG1219" t="b">
        <f>IF(AND(Z1219,AA1219,AB1219,AD1219,IF(C1219=Auswahlhilfe!$L$17,TRUE,FALSE)),D1219,FALSE)</f>
        <v>0</v>
      </c>
      <c r="AH1219" t="b">
        <f>IF(AND(Z1219,AA1219,AB1219,AE1219,IF(C1219=Auswahlhilfe!$L$17,TRUE,FALSE)),D1219,FALSE)</f>
        <v>0</v>
      </c>
      <c r="AI1219" t="s">
        <v>4817</v>
      </c>
      <c r="AJ1219" s="90" t="str">
        <f t="shared" si="56"/>
        <v>mailto:info@oxni.ch?subject=Anfrage TBR-142-120-S1-P0</v>
      </c>
    </row>
    <row r="1220" spans="2:36" x14ac:dyDescent="0.2">
      <c r="B1220" s="78" t="str">
        <f t="shared" si="54"/>
        <v/>
      </c>
      <c r="C1220" s="19" t="s">
        <v>103</v>
      </c>
      <c r="D1220" s="19" t="s">
        <v>1521</v>
      </c>
      <c r="E1220" s="19">
        <v>130</v>
      </c>
      <c r="F1220" s="19" t="s">
        <v>58</v>
      </c>
      <c r="G1220" s="19">
        <v>120</v>
      </c>
      <c r="H1220" s="19">
        <v>4</v>
      </c>
      <c r="I1220" s="19">
        <v>50</v>
      </c>
      <c r="J1220" s="19">
        <v>92</v>
      </c>
      <c r="K1220" s="19">
        <v>600</v>
      </c>
      <c r="L1220" s="19">
        <v>1800</v>
      </c>
      <c r="M1220" s="19" t="s">
        <v>85</v>
      </c>
      <c r="N1220" s="19">
        <v>3000</v>
      </c>
      <c r="O1220" s="19">
        <v>6000</v>
      </c>
      <c r="P1220" s="19">
        <v>9400</v>
      </c>
      <c r="Q1220" s="19" t="s">
        <v>57</v>
      </c>
      <c r="R1220" s="19">
        <v>4700</v>
      </c>
      <c r="S1220" s="19">
        <v>20000</v>
      </c>
      <c r="T1220" s="19">
        <v>6.25</v>
      </c>
      <c r="U1220" s="19">
        <v>21.4</v>
      </c>
      <c r="V1220" s="19">
        <v>0.24</v>
      </c>
      <c r="W1220" s="19">
        <v>70</v>
      </c>
      <c r="X1220" s="93"/>
      <c r="Y1220">
        <f t="shared" si="55"/>
        <v>25</v>
      </c>
      <c r="Z1220" t="b">
        <f>IF(N1220/G1220&gt;=Auswahlhilfe!$C$8,TRUE,FALSE)</f>
        <v>1</v>
      </c>
      <c r="AA1220" t="b">
        <f>IF(K1220&gt;Auswahlhilfe!$C$7,TRUE,FALSE)</f>
        <v>1</v>
      </c>
      <c r="AB1220" t="b">
        <f>IF(Auswahlhilfe!$C$17=F1220,TRUE,FALSE)</f>
        <v>1</v>
      </c>
      <c r="AC1220" t="b">
        <f>IFERROR(IF(FIND("P2",PGOptionList!D1220)&gt;0,TRUE),FALSE)</f>
        <v>0</v>
      </c>
      <c r="AD1220" t="b">
        <f>IFERROR(IF(FIND("P1",PGOptionList!D1220)&gt;0,TRUE),FALSE)</f>
        <v>0</v>
      </c>
      <c r="AE1220" t="b">
        <f>IFERROR(IF(FIND("P0",PGOptionList!D1220)&gt;0,TRUE),FALSE)</f>
        <v>1</v>
      </c>
      <c r="AF1220" t="b">
        <f>IF(AND(Z1220,AA1220,AB1220,AC1220,IF(C1220=Auswahlhilfe!$L$7,TRUE,FALSE)),D1220,FALSE)</f>
        <v>0</v>
      </c>
      <c r="AG1220" t="b">
        <f>IF(AND(Z1220,AA1220,AB1220,AD1220,IF(C1220=Auswahlhilfe!$L$17,TRUE,FALSE)),D1220,FALSE)</f>
        <v>0</v>
      </c>
      <c r="AH1220" t="b">
        <f>IF(AND(Z1220,AA1220,AB1220,AE1220,IF(C1220=Auswahlhilfe!$L$17,TRUE,FALSE)),D1220,FALSE)</f>
        <v>0</v>
      </c>
      <c r="AI1220" t="s">
        <v>4817</v>
      </c>
      <c r="AJ1220" s="90" t="str">
        <f t="shared" si="56"/>
        <v>mailto:info@oxni.ch?subject=Anfrage TBR-142-120-S2-P0</v>
      </c>
    </row>
    <row r="1221" spans="2:36" x14ac:dyDescent="0.2">
      <c r="B1221" s="78" t="str">
        <f t="shared" si="54"/>
        <v/>
      </c>
      <c r="C1221" s="19" t="s">
        <v>103</v>
      </c>
      <c r="D1221" s="19" t="s">
        <v>1522</v>
      </c>
      <c r="E1221" s="19">
        <v>130</v>
      </c>
      <c r="F1221" s="19" t="s">
        <v>55</v>
      </c>
      <c r="G1221" s="19">
        <v>120</v>
      </c>
      <c r="H1221" s="19">
        <v>7</v>
      </c>
      <c r="I1221" s="19">
        <v>50</v>
      </c>
      <c r="J1221" s="19">
        <v>92</v>
      </c>
      <c r="K1221" s="19">
        <v>600</v>
      </c>
      <c r="L1221" s="19">
        <v>1800</v>
      </c>
      <c r="M1221" s="19" t="s">
        <v>85</v>
      </c>
      <c r="N1221" s="19">
        <v>3000</v>
      </c>
      <c r="O1221" s="19">
        <v>6000</v>
      </c>
      <c r="P1221" s="19">
        <v>9400</v>
      </c>
      <c r="Q1221" s="19" t="s">
        <v>57</v>
      </c>
      <c r="R1221" s="19">
        <v>4700</v>
      </c>
      <c r="S1221" s="19">
        <v>20000</v>
      </c>
      <c r="T1221" s="19">
        <v>6.25</v>
      </c>
      <c r="U1221" s="19">
        <v>21.4</v>
      </c>
      <c r="V1221" s="19">
        <v>0.24</v>
      </c>
      <c r="W1221" s="19">
        <v>70</v>
      </c>
      <c r="X1221" s="93">
        <v>2299</v>
      </c>
      <c r="Y1221">
        <f t="shared" si="55"/>
        <v>25</v>
      </c>
      <c r="Z1221" t="b">
        <f>IF(N1221/G1221&gt;=Auswahlhilfe!$C$8,TRUE,FALSE)</f>
        <v>1</v>
      </c>
      <c r="AA1221" t="b">
        <f>IF(K1221&gt;Auswahlhilfe!$C$7,TRUE,FALSE)</f>
        <v>1</v>
      </c>
      <c r="AB1221" t="b">
        <f>IF(Auswahlhilfe!$C$17=F1221,TRUE,FALSE)</f>
        <v>0</v>
      </c>
      <c r="AC1221" t="b">
        <f>IFERROR(IF(FIND("P2",PGOptionList!D1221)&gt;0,TRUE),FALSE)</f>
        <v>0</v>
      </c>
      <c r="AD1221" t="b">
        <f>IFERROR(IF(FIND("P1",PGOptionList!D1221)&gt;0,TRUE),FALSE)</f>
        <v>1</v>
      </c>
      <c r="AE1221" t="b">
        <f>IFERROR(IF(FIND("P0",PGOptionList!D1221)&gt;0,TRUE),FALSE)</f>
        <v>0</v>
      </c>
      <c r="AF1221" t="b">
        <f>IF(AND(Z1221,AA1221,AB1221,AC1221,IF(C1221=Auswahlhilfe!$L$7,TRUE,FALSE)),D1221,FALSE)</f>
        <v>0</v>
      </c>
      <c r="AG1221" t="b">
        <f>IF(AND(Z1221,AA1221,AB1221,AD1221,IF(C1221=Auswahlhilfe!$L$17,TRUE,FALSE)),D1221,FALSE)</f>
        <v>0</v>
      </c>
      <c r="AH1221" t="b">
        <f>IF(AND(Z1221,AA1221,AB1221,AE1221,IF(C1221=Auswahlhilfe!$L$17,TRUE,FALSE)),D1221,FALSE)</f>
        <v>0</v>
      </c>
      <c r="AI1221" t="s">
        <v>4817</v>
      </c>
      <c r="AJ1221" s="90" t="str">
        <f t="shared" si="56"/>
        <v>mailto:info@oxni.ch?subject=Anfrage TBR-142-120-S1-P1</v>
      </c>
    </row>
    <row r="1222" spans="2:36" x14ac:dyDescent="0.2">
      <c r="B1222" s="78" t="str">
        <f t="shared" si="54"/>
        <v/>
      </c>
      <c r="C1222" s="19" t="s">
        <v>103</v>
      </c>
      <c r="D1222" s="19" t="s">
        <v>1523</v>
      </c>
      <c r="E1222" s="19">
        <v>130</v>
      </c>
      <c r="F1222" s="19" t="s">
        <v>58</v>
      </c>
      <c r="G1222" s="19">
        <v>120</v>
      </c>
      <c r="H1222" s="19">
        <v>7</v>
      </c>
      <c r="I1222" s="19">
        <v>50</v>
      </c>
      <c r="J1222" s="19">
        <v>92</v>
      </c>
      <c r="K1222" s="19">
        <v>600</v>
      </c>
      <c r="L1222" s="19">
        <v>1800</v>
      </c>
      <c r="M1222" s="19" t="s">
        <v>85</v>
      </c>
      <c r="N1222" s="19">
        <v>3000</v>
      </c>
      <c r="O1222" s="19">
        <v>6000</v>
      </c>
      <c r="P1222" s="19">
        <v>9400</v>
      </c>
      <c r="Q1222" s="19" t="s">
        <v>57</v>
      </c>
      <c r="R1222" s="19">
        <v>4700</v>
      </c>
      <c r="S1222" s="19">
        <v>20000</v>
      </c>
      <c r="T1222" s="19">
        <v>6.25</v>
      </c>
      <c r="U1222" s="19">
        <v>21.4</v>
      </c>
      <c r="V1222" s="19">
        <v>0.24</v>
      </c>
      <c r="W1222" s="19">
        <v>70</v>
      </c>
      <c r="X1222" s="93">
        <v>2299</v>
      </c>
      <c r="Y1222">
        <f t="shared" si="55"/>
        <v>25</v>
      </c>
      <c r="Z1222" t="b">
        <f>IF(N1222/G1222&gt;=Auswahlhilfe!$C$8,TRUE,FALSE)</f>
        <v>1</v>
      </c>
      <c r="AA1222" t="b">
        <f>IF(K1222&gt;Auswahlhilfe!$C$7,TRUE,FALSE)</f>
        <v>1</v>
      </c>
      <c r="AB1222" t="b">
        <f>IF(Auswahlhilfe!$C$17=F1222,TRUE,FALSE)</f>
        <v>1</v>
      </c>
      <c r="AC1222" t="b">
        <f>IFERROR(IF(FIND("P2",PGOptionList!D1222)&gt;0,TRUE),FALSE)</f>
        <v>0</v>
      </c>
      <c r="AD1222" t="b">
        <f>IFERROR(IF(FIND("P1",PGOptionList!D1222)&gt;0,TRUE),FALSE)</f>
        <v>1</v>
      </c>
      <c r="AE1222" t="b">
        <f>IFERROR(IF(FIND("P0",PGOptionList!D1222)&gt;0,TRUE),FALSE)</f>
        <v>0</v>
      </c>
      <c r="AF1222" t="b">
        <f>IF(AND(Z1222,AA1222,AB1222,AC1222,IF(C1222=Auswahlhilfe!$L$7,TRUE,FALSE)),D1222,FALSE)</f>
        <v>0</v>
      </c>
      <c r="AG1222" t="b">
        <f>IF(AND(Z1222,AA1222,AB1222,AD1222,IF(C1222=Auswahlhilfe!$L$17,TRUE,FALSE)),D1222,FALSE)</f>
        <v>0</v>
      </c>
      <c r="AH1222" t="b">
        <f>IF(AND(Z1222,AA1222,AB1222,AE1222,IF(C1222=Auswahlhilfe!$L$17,TRUE,FALSE)),D1222,FALSE)</f>
        <v>0</v>
      </c>
      <c r="AI1222" t="s">
        <v>4818</v>
      </c>
      <c r="AJ1222" s="90" t="str">
        <f t="shared" si="56"/>
        <v>https://shop.oxni.ch/de/shop/motoren/planetengetriebe/tbr-142-120-s2-p1</v>
      </c>
    </row>
    <row r="1223" spans="2:36" x14ac:dyDescent="0.2">
      <c r="B1223" s="78" t="str">
        <f t="shared" si="54"/>
        <v/>
      </c>
      <c r="C1223" s="19" t="s">
        <v>103</v>
      </c>
      <c r="D1223" s="19" t="s">
        <v>1524</v>
      </c>
      <c r="E1223" s="19">
        <v>130</v>
      </c>
      <c r="F1223" s="19" t="s">
        <v>55</v>
      </c>
      <c r="G1223" s="19">
        <v>120</v>
      </c>
      <c r="H1223" s="19">
        <v>9</v>
      </c>
      <c r="I1223" s="19">
        <v>50</v>
      </c>
      <c r="J1223" s="19">
        <v>92</v>
      </c>
      <c r="K1223" s="19">
        <v>600</v>
      </c>
      <c r="L1223" s="19">
        <v>1800</v>
      </c>
      <c r="M1223" s="19" t="s">
        <v>85</v>
      </c>
      <c r="N1223" s="19">
        <v>3000</v>
      </c>
      <c r="O1223" s="19">
        <v>6000</v>
      </c>
      <c r="P1223" s="19">
        <v>9400</v>
      </c>
      <c r="Q1223" s="19" t="s">
        <v>57</v>
      </c>
      <c r="R1223" s="19">
        <v>4700</v>
      </c>
      <c r="S1223" s="19">
        <v>20000</v>
      </c>
      <c r="T1223" s="19">
        <v>6.25</v>
      </c>
      <c r="U1223" s="19">
        <v>21.4</v>
      </c>
      <c r="V1223" s="19">
        <v>0.24</v>
      </c>
      <c r="W1223" s="19">
        <v>70</v>
      </c>
      <c r="X1223" s="93">
        <v>2090</v>
      </c>
      <c r="Y1223">
        <f t="shared" si="55"/>
        <v>25</v>
      </c>
      <c r="Z1223" t="b">
        <f>IF(N1223/G1223&gt;=Auswahlhilfe!$C$8,TRUE,FALSE)</f>
        <v>1</v>
      </c>
      <c r="AA1223" t="b">
        <f>IF(K1223&gt;Auswahlhilfe!$C$7,TRUE,FALSE)</f>
        <v>1</v>
      </c>
      <c r="AB1223" t="b">
        <f>IF(Auswahlhilfe!$C$17=F1223,TRUE,FALSE)</f>
        <v>0</v>
      </c>
      <c r="AC1223" t="b">
        <f>IFERROR(IF(FIND("P2",PGOptionList!D1223)&gt;0,TRUE),FALSE)</f>
        <v>1</v>
      </c>
      <c r="AD1223" t="b">
        <f>IFERROR(IF(FIND("P1",PGOptionList!D1223)&gt;0,TRUE),FALSE)</f>
        <v>0</v>
      </c>
      <c r="AE1223" t="b">
        <f>IFERROR(IF(FIND("P0",PGOptionList!D1223)&gt;0,TRUE),FALSE)</f>
        <v>0</v>
      </c>
      <c r="AF1223" t="b">
        <f>IF(AND(Z1223,AA1223,AB1223,AC1223,IF(C1223=Auswahlhilfe!$L$7,TRUE,FALSE)),D1223,FALSE)</f>
        <v>0</v>
      </c>
      <c r="AG1223" t="b">
        <f>IF(AND(Z1223,AA1223,AB1223,AD1223,IF(C1223=Auswahlhilfe!$L$17,TRUE,FALSE)),D1223,FALSE)</f>
        <v>0</v>
      </c>
      <c r="AH1223" t="b">
        <f>IF(AND(Z1223,AA1223,AB1223,AE1223,IF(C1223=Auswahlhilfe!$L$17,TRUE,FALSE)),D1223,FALSE)</f>
        <v>0</v>
      </c>
      <c r="AI1223" t="s">
        <v>4817</v>
      </c>
      <c r="AJ1223" s="90" t="str">
        <f t="shared" si="56"/>
        <v>mailto:info@oxni.ch?subject=Anfrage TBR-142-120-S1-P2</v>
      </c>
    </row>
    <row r="1224" spans="2:36" x14ac:dyDescent="0.2">
      <c r="B1224" s="78" t="str">
        <f t="shared" si="54"/>
        <v/>
      </c>
      <c r="C1224" s="19" t="s">
        <v>103</v>
      </c>
      <c r="D1224" s="19" t="s">
        <v>1525</v>
      </c>
      <c r="E1224" s="19">
        <v>130</v>
      </c>
      <c r="F1224" s="19" t="s">
        <v>58</v>
      </c>
      <c r="G1224" s="19">
        <v>120</v>
      </c>
      <c r="H1224" s="19">
        <v>9</v>
      </c>
      <c r="I1224" s="19">
        <v>50</v>
      </c>
      <c r="J1224" s="19">
        <v>92</v>
      </c>
      <c r="K1224" s="19">
        <v>600</v>
      </c>
      <c r="L1224" s="19">
        <v>1800</v>
      </c>
      <c r="M1224" s="19" t="s">
        <v>85</v>
      </c>
      <c r="N1224" s="19">
        <v>3000</v>
      </c>
      <c r="O1224" s="19">
        <v>6000</v>
      </c>
      <c r="P1224" s="19">
        <v>9400</v>
      </c>
      <c r="Q1224" s="19" t="s">
        <v>57</v>
      </c>
      <c r="R1224" s="19">
        <v>4700</v>
      </c>
      <c r="S1224" s="19">
        <v>20000</v>
      </c>
      <c r="T1224" s="19">
        <v>6.25</v>
      </c>
      <c r="U1224" s="19">
        <v>21.4</v>
      </c>
      <c r="V1224" s="19">
        <v>0.24</v>
      </c>
      <c r="W1224" s="19">
        <v>70</v>
      </c>
      <c r="X1224" s="93">
        <v>2090</v>
      </c>
      <c r="Y1224">
        <f t="shared" si="55"/>
        <v>25</v>
      </c>
      <c r="Z1224" t="b">
        <f>IF(N1224/G1224&gt;=Auswahlhilfe!$C$8,TRUE,FALSE)</f>
        <v>1</v>
      </c>
      <c r="AA1224" t="b">
        <f>IF(K1224&gt;Auswahlhilfe!$C$7,TRUE,FALSE)</f>
        <v>1</v>
      </c>
      <c r="AB1224" t="b">
        <f>IF(Auswahlhilfe!$C$17=F1224,TRUE,FALSE)</f>
        <v>1</v>
      </c>
      <c r="AC1224" t="b">
        <f>IFERROR(IF(FIND("P2",PGOptionList!D1224)&gt;0,TRUE),FALSE)</f>
        <v>1</v>
      </c>
      <c r="AD1224" t="b">
        <f>IFERROR(IF(FIND("P1",PGOptionList!D1224)&gt;0,TRUE),FALSE)</f>
        <v>0</v>
      </c>
      <c r="AE1224" t="b">
        <f>IFERROR(IF(FIND("P0",PGOptionList!D1224)&gt;0,TRUE),FALSE)</f>
        <v>0</v>
      </c>
      <c r="AF1224" t="b">
        <f>IF(AND(Z1224,AA1224,AB1224,AC1224,IF(C1224=Auswahlhilfe!$L$7,TRUE,FALSE)),D1224,FALSE)</f>
        <v>0</v>
      </c>
      <c r="AG1224" t="b">
        <f>IF(AND(Z1224,AA1224,AB1224,AD1224,IF(C1224=Auswahlhilfe!$L$17,TRUE,FALSE)),D1224,FALSE)</f>
        <v>0</v>
      </c>
      <c r="AH1224" t="b">
        <f>IF(AND(Z1224,AA1224,AB1224,AE1224,IF(C1224=Auswahlhilfe!$L$17,TRUE,FALSE)),D1224,FALSE)</f>
        <v>0</v>
      </c>
      <c r="AI1224" t="s">
        <v>4818</v>
      </c>
      <c r="AJ1224" s="90" t="str">
        <f t="shared" si="56"/>
        <v>https://shop.oxni.ch/de/shop/motoren/planetengetriebe/tbr-142-120-s2-p2</v>
      </c>
    </row>
    <row r="1225" spans="2:36" x14ac:dyDescent="0.2">
      <c r="B1225" s="78" t="str">
        <f t="shared" si="54"/>
        <v/>
      </c>
      <c r="C1225" s="19" t="s">
        <v>103</v>
      </c>
      <c r="D1225" s="19" t="s">
        <v>1526</v>
      </c>
      <c r="E1225" s="19">
        <v>130</v>
      </c>
      <c r="F1225" s="19" t="s">
        <v>55</v>
      </c>
      <c r="G1225" s="19">
        <v>100</v>
      </c>
      <c r="H1225" s="19">
        <v>4</v>
      </c>
      <c r="I1225" s="19">
        <v>50</v>
      </c>
      <c r="J1225" s="19">
        <v>92</v>
      </c>
      <c r="K1225" s="19">
        <v>460</v>
      </c>
      <c r="L1225" s="19">
        <v>1380</v>
      </c>
      <c r="M1225" s="19" t="s">
        <v>88</v>
      </c>
      <c r="N1225" s="19">
        <v>3000</v>
      </c>
      <c r="O1225" s="19">
        <v>6000</v>
      </c>
      <c r="P1225" s="19">
        <v>9400</v>
      </c>
      <c r="Q1225" s="19" t="s">
        <v>57</v>
      </c>
      <c r="R1225" s="19">
        <v>4700</v>
      </c>
      <c r="S1225" s="19">
        <v>20000</v>
      </c>
      <c r="T1225" s="19">
        <v>6.25</v>
      </c>
      <c r="U1225" s="19">
        <v>21.4</v>
      </c>
      <c r="V1225" s="19">
        <v>0.24</v>
      </c>
      <c r="W1225" s="19">
        <v>70</v>
      </c>
      <c r="X1225" s="93"/>
      <c r="Y1225">
        <f t="shared" si="55"/>
        <v>30</v>
      </c>
      <c r="Z1225" t="b">
        <f>IF(N1225/G1225&gt;=Auswahlhilfe!$C$8,TRUE,FALSE)</f>
        <v>1</v>
      </c>
      <c r="AA1225" t="b">
        <f>IF(K1225&gt;Auswahlhilfe!$C$7,TRUE,FALSE)</f>
        <v>1</v>
      </c>
      <c r="AB1225" t="b">
        <f>IF(Auswahlhilfe!$C$17=F1225,TRUE,FALSE)</f>
        <v>0</v>
      </c>
      <c r="AC1225" t="b">
        <f>IFERROR(IF(FIND("P2",PGOptionList!D1225)&gt;0,TRUE),FALSE)</f>
        <v>0</v>
      </c>
      <c r="AD1225" t="b">
        <f>IFERROR(IF(FIND("P1",PGOptionList!D1225)&gt;0,TRUE),FALSE)</f>
        <v>0</v>
      </c>
      <c r="AE1225" t="b">
        <f>IFERROR(IF(FIND("P0",PGOptionList!D1225)&gt;0,TRUE),FALSE)</f>
        <v>1</v>
      </c>
      <c r="AF1225" t="b">
        <f>IF(AND(Z1225,AA1225,AB1225,AC1225,IF(C1225=Auswahlhilfe!$L$7,TRUE,FALSE)),D1225,FALSE)</f>
        <v>0</v>
      </c>
      <c r="AG1225" t="b">
        <f>IF(AND(Z1225,AA1225,AB1225,AD1225,IF(C1225=Auswahlhilfe!$L$17,TRUE,FALSE)),D1225,FALSE)</f>
        <v>0</v>
      </c>
      <c r="AH1225" t="b">
        <f>IF(AND(Z1225,AA1225,AB1225,AE1225,IF(C1225=Auswahlhilfe!$L$17,TRUE,FALSE)),D1225,FALSE)</f>
        <v>0</v>
      </c>
      <c r="AI1225" t="s">
        <v>4817</v>
      </c>
      <c r="AJ1225" s="90" t="str">
        <f t="shared" si="56"/>
        <v>mailto:info@oxni.ch?subject=Anfrage TBR-142-100-S1-P0</v>
      </c>
    </row>
    <row r="1226" spans="2:36" x14ac:dyDescent="0.2">
      <c r="B1226" s="78" t="str">
        <f t="shared" ref="B1226:B1289" si="57">IF(AF1226=D1226,"Economy",IF(AG1226=D1226,"Standard",IF(AH1226=D1226,"Präzision","")))</f>
        <v/>
      </c>
      <c r="C1226" s="19" t="s">
        <v>103</v>
      </c>
      <c r="D1226" s="19" t="s">
        <v>1527</v>
      </c>
      <c r="E1226" s="19">
        <v>130</v>
      </c>
      <c r="F1226" s="19" t="s">
        <v>58</v>
      </c>
      <c r="G1226" s="19">
        <v>100</v>
      </c>
      <c r="H1226" s="19">
        <v>4</v>
      </c>
      <c r="I1226" s="19">
        <v>50</v>
      </c>
      <c r="J1226" s="19">
        <v>92</v>
      </c>
      <c r="K1226" s="19">
        <v>460</v>
      </c>
      <c r="L1226" s="19">
        <v>1380</v>
      </c>
      <c r="M1226" s="19" t="s">
        <v>88</v>
      </c>
      <c r="N1226" s="19">
        <v>3000</v>
      </c>
      <c r="O1226" s="19">
        <v>6000</v>
      </c>
      <c r="P1226" s="19">
        <v>9400</v>
      </c>
      <c r="Q1226" s="19" t="s">
        <v>57</v>
      </c>
      <c r="R1226" s="19">
        <v>4700</v>
      </c>
      <c r="S1226" s="19">
        <v>20000</v>
      </c>
      <c r="T1226" s="19">
        <v>6.25</v>
      </c>
      <c r="U1226" s="19">
        <v>21.4</v>
      </c>
      <c r="V1226" s="19">
        <v>0.24</v>
      </c>
      <c r="W1226" s="19">
        <v>70</v>
      </c>
      <c r="X1226" s="93"/>
      <c r="Y1226">
        <f t="shared" ref="Y1226:Y1289" si="58">N1226/G1226</f>
        <v>30</v>
      </c>
      <c r="Z1226" t="b">
        <f>IF(N1226/G1226&gt;=Auswahlhilfe!$C$8,TRUE,FALSE)</f>
        <v>1</v>
      </c>
      <c r="AA1226" t="b">
        <f>IF(K1226&gt;Auswahlhilfe!$C$7,TRUE,FALSE)</f>
        <v>1</v>
      </c>
      <c r="AB1226" t="b">
        <f>IF(Auswahlhilfe!$C$17=F1226,TRUE,FALSE)</f>
        <v>1</v>
      </c>
      <c r="AC1226" t="b">
        <f>IFERROR(IF(FIND("P2",PGOptionList!D1226)&gt;0,TRUE),FALSE)</f>
        <v>0</v>
      </c>
      <c r="AD1226" t="b">
        <f>IFERROR(IF(FIND("P1",PGOptionList!D1226)&gt;0,TRUE),FALSE)</f>
        <v>0</v>
      </c>
      <c r="AE1226" t="b">
        <f>IFERROR(IF(FIND("P0",PGOptionList!D1226)&gt;0,TRUE),FALSE)</f>
        <v>1</v>
      </c>
      <c r="AF1226" t="b">
        <f>IF(AND(Z1226,AA1226,AB1226,AC1226,IF(C1226=Auswahlhilfe!$L$7,TRUE,FALSE)),D1226,FALSE)</f>
        <v>0</v>
      </c>
      <c r="AG1226" t="b">
        <f>IF(AND(Z1226,AA1226,AB1226,AD1226,IF(C1226=Auswahlhilfe!$L$17,TRUE,FALSE)),D1226,FALSE)</f>
        <v>0</v>
      </c>
      <c r="AH1226" t="b">
        <f>IF(AND(Z1226,AA1226,AB1226,AE1226,IF(C1226=Auswahlhilfe!$L$17,TRUE,FALSE)),D1226,FALSE)</f>
        <v>0</v>
      </c>
      <c r="AI1226" t="s">
        <v>4817</v>
      </c>
      <c r="AJ1226" s="90" t="str">
        <f t="shared" ref="AJ1226:AJ1289" si="59">IF(AI1226="ja",HYPERLINK(_xlfn.CONCAT("https://shop.oxni.ch/de/shop/motoren/planetengetriebe/",LOWER(D1226))),_xlfn.CONCAT("mailto:info@oxni.ch?subject=Anfrage ",D1226))</f>
        <v>mailto:info@oxni.ch?subject=Anfrage TBR-142-100-S2-P0</v>
      </c>
    </row>
    <row r="1227" spans="2:36" x14ac:dyDescent="0.2">
      <c r="B1227" s="78" t="str">
        <f t="shared" si="57"/>
        <v/>
      </c>
      <c r="C1227" s="19" t="s">
        <v>103</v>
      </c>
      <c r="D1227" s="19" t="s">
        <v>1528</v>
      </c>
      <c r="E1227" s="19">
        <v>130</v>
      </c>
      <c r="F1227" s="19" t="s">
        <v>55</v>
      </c>
      <c r="G1227" s="19">
        <v>100</v>
      </c>
      <c r="H1227" s="19">
        <v>7</v>
      </c>
      <c r="I1227" s="19">
        <v>50</v>
      </c>
      <c r="J1227" s="19">
        <v>92</v>
      </c>
      <c r="K1227" s="19">
        <v>460</v>
      </c>
      <c r="L1227" s="19">
        <v>1380</v>
      </c>
      <c r="M1227" s="19" t="s">
        <v>88</v>
      </c>
      <c r="N1227" s="19">
        <v>3000</v>
      </c>
      <c r="O1227" s="19">
        <v>6000</v>
      </c>
      <c r="P1227" s="19">
        <v>9400</v>
      </c>
      <c r="Q1227" s="19" t="s">
        <v>57</v>
      </c>
      <c r="R1227" s="19">
        <v>4700</v>
      </c>
      <c r="S1227" s="19">
        <v>20000</v>
      </c>
      <c r="T1227" s="19">
        <v>6.25</v>
      </c>
      <c r="U1227" s="19">
        <v>21.4</v>
      </c>
      <c r="V1227" s="19">
        <v>0.24</v>
      </c>
      <c r="W1227" s="19">
        <v>70</v>
      </c>
      <c r="X1227" s="93">
        <v>2299</v>
      </c>
      <c r="Y1227">
        <f t="shared" si="58"/>
        <v>30</v>
      </c>
      <c r="Z1227" t="b">
        <f>IF(N1227/G1227&gt;=Auswahlhilfe!$C$8,TRUE,FALSE)</f>
        <v>1</v>
      </c>
      <c r="AA1227" t="b">
        <f>IF(K1227&gt;Auswahlhilfe!$C$7,TRUE,FALSE)</f>
        <v>1</v>
      </c>
      <c r="AB1227" t="b">
        <f>IF(Auswahlhilfe!$C$17=F1227,TRUE,FALSE)</f>
        <v>0</v>
      </c>
      <c r="AC1227" t="b">
        <f>IFERROR(IF(FIND("P2",PGOptionList!D1227)&gt;0,TRUE),FALSE)</f>
        <v>0</v>
      </c>
      <c r="AD1227" t="b">
        <f>IFERROR(IF(FIND("P1",PGOptionList!D1227)&gt;0,TRUE),FALSE)</f>
        <v>1</v>
      </c>
      <c r="AE1227" t="b">
        <f>IFERROR(IF(FIND("P0",PGOptionList!D1227)&gt;0,TRUE),FALSE)</f>
        <v>0</v>
      </c>
      <c r="AF1227" t="b">
        <f>IF(AND(Z1227,AA1227,AB1227,AC1227,IF(C1227=Auswahlhilfe!$L$7,TRUE,FALSE)),D1227,FALSE)</f>
        <v>0</v>
      </c>
      <c r="AG1227" t="b">
        <f>IF(AND(Z1227,AA1227,AB1227,AD1227,IF(C1227=Auswahlhilfe!$L$17,TRUE,FALSE)),D1227,FALSE)</f>
        <v>0</v>
      </c>
      <c r="AH1227" t="b">
        <f>IF(AND(Z1227,AA1227,AB1227,AE1227,IF(C1227=Auswahlhilfe!$L$17,TRUE,FALSE)),D1227,FALSE)</f>
        <v>0</v>
      </c>
      <c r="AI1227" t="s">
        <v>4817</v>
      </c>
      <c r="AJ1227" s="90" t="str">
        <f t="shared" si="59"/>
        <v>mailto:info@oxni.ch?subject=Anfrage TBR-142-100-S1-P1</v>
      </c>
    </row>
    <row r="1228" spans="2:36" x14ac:dyDescent="0.2">
      <c r="B1228" s="78" t="str">
        <f t="shared" si="57"/>
        <v/>
      </c>
      <c r="C1228" s="19" t="s">
        <v>103</v>
      </c>
      <c r="D1228" s="19" t="s">
        <v>1529</v>
      </c>
      <c r="E1228" s="19">
        <v>130</v>
      </c>
      <c r="F1228" s="19" t="s">
        <v>58</v>
      </c>
      <c r="G1228" s="19">
        <v>100</v>
      </c>
      <c r="H1228" s="19">
        <v>7</v>
      </c>
      <c r="I1228" s="19">
        <v>50</v>
      </c>
      <c r="J1228" s="19">
        <v>92</v>
      </c>
      <c r="K1228" s="19">
        <v>460</v>
      </c>
      <c r="L1228" s="19">
        <v>1380</v>
      </c>
      <c r="M1228" s="19" t="s">
        <v>88</v>
      </c>
      <c r="N1228" s="19">
        <v>3000</v>
      </c>
      <c r="O1228" s="19">
        <v>6000</v>
      </c>
      <c r="P1228" s="19">
        <v>9400</v>
      </c>
      <c r="Q1228" s="19" t="s">
        <v>57</v>
      </c>
      <c r="R1228" s="19">
        <v>4700</v>
      </c>
      <c r="S1228" s="19">
        <v>20000</v>
      </c>
      <c r="T1228" s="19">
        <v>6.25</v>
      </c>
      <c r="U1228" s="19">
        <v>21.4</v>
      </c>
      <c r="V1228" s="19">
        <v>0.24</v>
      </c>
      <c r="W1228" s="19">
        <v>70</v>
      </c>
      <c r="X1228" s="93">
        <v>2299</v>
      </c>
      <c r="Y1228">
        <f t="shared" si="58"/>
        <v>30</v>
      </c>
      <c r="Z1228" t="b">
        <f>IF(N1228/G1228&gt;=Auswahlhilfe!$C$8,TRUE,FALSE)</f>
        <v>1</v>
      </c>
      <c r="AA1228" t="b">
        <f>IF(K1228&gt;Auswahlhilfe!$C$7,TRUE,FALSE)</f>
        <v>1</v>
      </c>
      <c r="AB1228" t="b">
        <f>IF(Auswahlhilfe!$C$17=F1228,TRUE,FALSE)</f>
        <v>1</v>
      </c>
      <c r="AC1228" t="b">
        <f>IFERROR(IF(FIND("P2",PGOptionList!D1228)&gt;0,TRUE),FALSE)</f>
        <v>0</v>
      </c>
      <c r="AD1228" t="b">
        <f>IFERROR(IF(FIND("P1",PGOptionList!D1228)&gt;0,TRUE),FALSE)</f>
        <v>1</v>
      </c>
      <c r="AE1228" t="b">
        <f>IFERROR(IF(FIND("P0",PGOptionList!D1228)&gt;0,TRUE),FALSE)</f>
        <v>0</v>
      </c>
      <c r="AF1228" t="b">
        <f>IF(AND(Z1228,AA1228,AB1228,AC1228,IF(C1228=Auswahlhilfe!$L$7,TRUE,FALSE)),D1228,FALSE)</f>
        <v>0</v>
      </c>
      <c r="AG1228" t="b">
        <f>IF(AND(Z1228,AA1228,AB1228,AD1228,IF(C1228=Auswahlhilfe!$L$17,TRUE,FALSE)),D1228,FALSE)</f>
        <v>0</v>
      </c>
      <c r="AH1228" t="b">
        <f>IF(AND(Z1228,AA1228,AB1228,AE1228,IF(C1228=Auswahlhilfe!$L$17,TRUE,FALSE)),D1228,FALSE)</f>
        <v>0</v>
      </c>
      <c r="AI1228" t="s">
        <v>4818</v>
      </c>
      <c r="AJ1228" s="90" t="str">
        <f t="shared" si="59"/>
        <v>https://shop.oxni.ch/de/shop/motoren/planetengetriebe/tbr-142-100-s2-p1</v>
      </c>
    </row>
    <row r="1229" spans="2:36" x14ac:dyDescent="0.2">
      <c r="B1229" s="78" t="str">
        <f t="shared" si="57"/>
        <v/>
      </c>
      <c r="C1229" s="19" t="s">
        <v>103</v>
      </c>
      <c r="D1229" s="19" t="s">
        <v>1530</v>
      </c>
      <c r="E1229" s="19">
        <v>130</v>
      </c>
      <c r="F1229" s="19" t="s">
        <v>55</v>
      </c>
      <c r="G1229" s="19">
        <v>100</v>
      </c>
      <c r="H1229" s="19">
        <v>9</v>
      </c>
      <c r="I1229" s="19">
        <v>50</v>
      </c>
      <c r="J1229" s="19">
        <v>92</v>
      </c>
      <c r="K1229" s="19">
        <v>460</v>
      </c>
      <c r="L1229" s="19">
        <v>1380</v>
      </c>
      <c r="M1229" s="19" t="s">
        <v>88</v>
      </c>
      <c r="N1229" s="19">
        <v>3000</v>
      </c>
      <c r="O1229" s="19">
        <v>6000</v>
      </c>
      <c r="P1229" s="19">
        <v>9400</v>
      </c>
      <c r="Q1229" s="19" t="s">
        <v>57</v>
      </c>
      <c r="R1229" s="19">
        <v>4700</v>
      </c>
      <c r="S1229" s="19">
        <v>20000</v>
      </c>
      <c r="T1229" s="19">
        <v>6.25</v>
      </c>
      <c r="U1229" s="19">
        <v>21.4</v>
      </c>
      <c r="V1229" s="19">
        <v>0.24</v>
      </c>
      <c r="W1229" s="19">
        <v>70</v>
      </c>
      <c r="X1229" s="93">
        <v>2090</v>
      </c>
      <c r="Y1229">
        <f t="shared" si="58"/>
        <v>30</v>
      </c>
      <c r="Z1229" t="b">
        <f>IF(N1229/G1229&gt;=Auswahlhilfe!$C$8,TRUE,FALSE)</f>
        <v>1</v>
      </c>
      <c r="AA1229" t="b">
        <f>IF(K1229&gt;Auswahlhilfe!$C$7,TRUE,FALSE)</f>
        <v>1</v>
      </c>
      <c r="AB1229" t="b">
        <f>IF(Auswahlhilfe!$C$17=F1229,TRUE,FALSE)</f>
        <v>0</v>
      </c>
      <c r="AC1229" t="b">
        <f>IFERROR(IF(FIND("P2",PGOptionList!D1229)&gt;0,TRUE),FALSE)</f>
        <v>1</v>
      </c>
      <c r="AD1229" t="b">
        <f>IFERROR(IF(FIND("P1",PGOptionList!D1229)&gt;0,TRUE),FALSE)</f>
        <v>0</v>
      </c>
      <c r="AE1229" t="b">
        <f>IFERROR(IF(FIND("P0",PGOptionList!D1229)&gt;0,TRUE),FALSE)</f>
        <v>0</v>
      </c>
      <c r="AF1229" t="b">
        <f>IF(AND(Z1229,AA1229,AB1229,AC1229,IF(C1229=Auswahlhilfe!$L$7,TRUE,FALSE)),D1229,FALSE)</f>
        <v>0</v>
      </c>
      <c r="AG1229" t="b">
        <f>IF(AND(Z1229,AA1229,AB1229,AD1229,IF(C1229=Auswahlhilfe!$L$17,TRUE,FALSE)),D1229,FALSE)</f>
        <v>0</v>
      </c>
      <c r="AH1229" t="b">
        <f>IF(AND(Z1229,AA1229,AB1229,AE1229,IF(C1229=Auswahlhilfe!$L$17,TRUE,FALSE)),D1229,FALSE)</f>
        <v>0</v>
      </c>
      <c r="AI1229" t="s">
        <v>4817</v>
      </c>
      <c r="AJ1229" s="90" t="str">
        <f t="shared" si="59"/>
        <v>mailto:info@oxni.ch?subject=Anfrage TBR-142-100-S1-P2</v>
      </c>
    </row>
    <row r="1230" spans="2:36" x14ac:dyDescent="0.2">
      <c r="B1230" s="78" t="str">
        <f t="shared" si="57"/>
        <v/>
      </c>
      <c r="C1230" s="19" t="s">
        <v>103</v>
      </c>
      <c r="D1230" s="19" t="s">
        <v>1531</v>
      </c>
      <c r="E1230" s="19">
        <v>130</v>
      </c>
      <c r="F1230" s="19" t="s">
        <v>58</v>
      </c>
      <c r="G1230" s="19">
        <v>100</v>
      </c>
      <c r="H1230" s="19">
        <v>9</v>
      </c>
      <c r="I1230" s="19">
        <v>50</v>
      </c>
      <c r="J1230" s="19">
        <v>92</v>
      </c>
      <c r="K1230" s="19">
        <v>460</v>
      </c>
      <c r="L1230" s="19">
        <v>1380</v>
      </c>
      <c r="M1230" s="19" t="s">
        <v>88</v>
      </c>
      <c r="N1230" s="19">
        <v>3000</v>
      </c>
      <c r="O1230" s="19">
        <v>6000</v>
      </c>
      <c r="P1230" s="19">
        <v>9400</v>
      </c>
      <c r="Q1230" s="19" t="s">
        <v>57</v>
      </c>
      <c r="R1230" s="19">
        <v>4700</v>
      </c>
      <c r="S1230" s="19">
        <v>20000</v>
      </c>
      <c r="T1230" s="19">
        <v>6.25</v>
      </c>
      <c r="U1230" s="19">
        <v>21.4</v>
      </c>
      <c r="V1230" s="19">
        <v>0.24</v>
      </c>
      <c r="W1230" s="19">
        <v>70</v>
      </c>
      <c r="X1230" s="93">
        <v>2090</v>
      </c>
      <c r="Y1230">
        <f t="shared" si="58"/>
        <v>30</v>
      </c>
      <c r="Z1230" t="b">
        <f>IF(N1230/G1230&gt;=Auswahlhilfe!$C$8,TRUE,FALSE)</f>
        <v>1</v>
      </c>
      <c r="AA1230" t="b">
        <f>IF(K1230&gt;Auswahlhilfe!$C$7,TRUE,FALSE)</f>
        <v>1</v>
      </c>
      <c r="AB1230" t="b">
        <f>IF(Auswahlhilfe!$C$17=F1230,TRUE,FALSE)</f>
        <v>1</v>
      </c>
      <c r="AC1230" t="b">
        <f>IFERROR(IF(FIND("P2",PGOptionList!D1230)&gt;0,TRUE),FALSE)</f>
        <v>1</v>
      </c>
      <c r="AD1230" t="b">
        <f>IFERROR(IF(FIND("P1",PGOptionList!D1230)&gt;0,TRUE),FALSE)</f>
        <v>0</v>
      </c>
      <c r="AE1230" t="b">
        <f>IFERROR(IF(FIND("P0",PGOptionList!D1230)&gt;0,TRUE),FALSE)</f>
        <v>0</v>
      </c>
      <c r="AF1230" t="b">
        <f>IF(AND(Z1230,AA1230,AB1230,AC1230,IF(C1230=Auswahlhilfe!$L$7,TRUE,FALSE)),D1230,FALSE)</f>
        <v>0</v>
      </c>
      <c r="AG1230" t="b">
        <f>IF(AND(Z1230,AA1230,AB1230,AD1230,IF(C1230=Auswahlhilfe!$L$17,TRUE,FALSE)),D1230,FALSE)</f>
        <v>0</v>
      </c>
      <c r="AH1230" t="b">
        <f>IF(AND(Z1230,AA1230,AB1230,AE1230,IF(C1230=Auswahlhilfe!$L$17,TRUE,FALSE)),D1230,FALSE)</f>
        <v>0</v>
      </c>
      <c r="AI1230" t="s">
        <v>4818</v>
      </c>
      <c r="AJ1230" s="90" t="str">
        <f t="shared" si="59"/>
        <v>https://shop.oxni.ch/de/shop/motoren/planetengetriebe/tbr-142-100-s2-p2</v>
      </c>
    </row>
    <row r="1231" spans="2:36" x14ac:dyDescent="0.2">
      <c r="B1231" s="78" t="str">
        <f t="shared" si="57"/>
        <v/>
      </c>
      <c r="C1231" s="19" t="s">
        <v>103</v>
      </c>
      <c r="D1231" s="19" t="s">
        <v>1532</v>
      </c>
      <c r="E1231" s="19">
        <v>130</v>
      </c>
      <c r="F1231" s="19" t="s">
        <v>55</v>
      </c>
      <c r="G1231" s="19">
        <v>80</v>
      </c>
      <c r="H1231" s="19">
        <v>4</v>
      </c>
      <c r="I1231" s="19">
        <v>50</v>
      </c>
      <c r="J1231" s="19">
        <v>92</v>
      </c>
      <c r="K1231" s="19">
        <v>500</v>
      </c>
      <c r="L1231" s="19">
        <v>1500</v>
      </c>
      <c r="M1231" s="19" t="s">
        <v>87</v>
      </c>
      <c r="N1231" s="19">
        <v>3000</v>
      </c>
      <c r="O1231" s="19">
        <v>6000</v>
      </c>
      <c r="P1231" s="19">
        <v>9400</v>
      </c>
      <c r="Q1231" s="19" t="s">
        <v>57</v>
      </c>
      <c r="R1231" s="19">
        <v>4700</v>
      </c>
      <c r="S1231" s="19">
        <v>20000</v>
      </c>
      <c r="T1231" s="19">
        <v>6.25</v>
      </c>
      <c r="U1231" s="19">
        <v>21.4</v>
      </c>
      <c r="V1231" s="19">
        <v>0.24</v>
      </c>
      <c r="W1231" s="19">
        <v>70</v>
      </c>
      <c r="X1231" s="93"/>
      <c r="Y1231">
        <f t="shared" si="58"/>
        <v>37.5</v>
      </c>
      <c r="Z1231" t="b">
        <f>IF(N1231/G1231&gt;=Auswahlhilfe!$C$8,TRUE,FALSE)</f>
        <v>1</v>
      </c>
      <c r="AA1231" t="b">
        <f>IF(K1231&gt;Auswahlhilfe!$C$7,TRUE,FALSE)</f>
        <v>1</v>
      </c>
      <c r="AB1231" t="b">
        <f>IF(Auswahlhilfe!$C$17=F1231,TRUE,FALSE)</f>
        <v>0</v>
      </c>
      <c r="AC1231" t="b">
        <f>IFERROR(IF(FIND("P2",PGOptionList!D1231)&gt;0,TRUE),FALSE)</f>
        <v>0</v>
      </c>
      <c r="AD1231" t="b">
        <f>IFERROR(IF(FIND("P1",PGOptionList!D1231)&gt;0,TRUE),FALSE)</f>
        <v>0</v>
      </c>
      <c r="AE1231" t="b">
        <f>IFERROR(IF(FIND("P0",PGOptionList!D1231)&gt;0,TRUE),FALSE)</f>
        <v>1</v>
      </c>
      <c r="AF1231" t="b">
        <f>IF(AND(Z1231,AA1231,AB1231,AC1231,IF(C1231=Auswahlhilfe!$L$7,TRUE,FALSE)),D1231,FALSE)</f>
        <v>0</v>
      </c>
      <c r="AG1231" t="b">
        <f>IF(AND(Z1231,AA1231,AB1231,AD1231,IF(C1231=Auswahlhilfe!$L$17,TRUE,FALSE)),D1231,FALSE)</f>
        <v>0</v>
      </c>
      <c r="AH1231" t="b">
        <f>IF(AND(Z1231,AA1231,AB1231,AE1231,IF(C1231=Auswahlhilfe!$L$17,TRUE,FALSE)),D1231,FALSE)</f>
        <v>0</v>
      </c>
      <c r="AI1231" t="s">
        <v>4817</v>
      </c>
      <c r="AJ1231" s="90" t="str">
        <f t="shared" si="59"/>
        <v>mailto:info@oxni.ch?subject=Anfrage TBR-142-080-S1-P0</v>
      </c>
    </row>
    <row r="1232" spans="2:36" x14ac:dyDescent="0.2">
      <c r="B1232" s="78" t="str">
        <f t="shared" si="57"/>
        <v/>
      </c>
      <c r="C1232" s="19" t="s">
        <v>103</v>
      </c>
      <c r="D1232" s="19" t="s">
        <v>1533</v>
      </c>
      <c r="E1232" s="19">
        <v>130</v>
      </c>
      <c r="F1232" s="19" t="s">
        <v>58</v>
      </c>
      <c r="G1232" s="19">
        <v>80</v>
      </c>
      <c r="H1232" s="19">
        <v>4</v>
      </c>
      <c r="I1232" s="19">
        <v>50</v>
      </c>
      <c r="J1232" s="19">
        <v>92</v>
      </c>
      <c r="K1232" s="19">
        <v>500</v>
      </c>
      <c r="L1232" s="19">
        <v>1500</v>
      </c>
      <c r="M1232" s="19" t="s">
        <v>87</v>
      </c>
      <c r="N1232" s="19">
        <v>3000</v>
      </c>
      <c r="O1232" s="19">
        <v>6000</v>
      </c>
      <c r="P1232" s="19">
        <v>9400</v>
      </c>
      <c r="Q1232" s="19" t="s">
        <v>57</v>
      </c>
      <c r="R1232" s="19">
        <v>4700</v>
      </c>
      <c r="S1232" s="19">
        <v>20000</v>
      </c>
      <c r="T1232" s="19">
        <v>6.25</v>
      </c>
      <c r="U1232" s="19">
        <v>21.4</v>
      </c>
      <c r="V1232" s="19">
        <v>0.24</v>
      </c>
      <c r="W1232" s="19">
        <v>70</v>
      </c>
      <c r="X1232" s="93"/>
      <c r="Y1232">
        <f t="shared" si="58"/>
        <v>37.5</v>
      </c>
      <c r="Z1232" t="b">
        <f>IF(N1232/G1232&gt;=Auswahlhilfe!$C$8,TRUE,FALSE)</f>
        <v>1</v>
      </c>
      <c r="AA1232" t="b">
        <f>IF(K1232&gt;Auswahlhilfe!$C$7,TRUE,FALSE)</f>
        <v>1</v>
      </c>
      <c r="AB1232" t="b">
        <f>IF(Auswahlhilfe!$C$17=F1232,TRUE,FALSE)</f>
        <v>1</v>
      </c>
      <c r="AC1232" t="b">
        <f>IFERROR(IF(FIND("P2",PGOptionList!D1232)&gt;0,TRUE),FALSE)</f>
        <v>0</v>
      </c>
      <c r="AD1232" t="b">
        <f>IFERROR(IF(FIND("P1",PGOptionList!D1232)&gt;0,TRUE),FALSE)</f>
        <v>0</v>
      </c>
      <c r="AE1232" t="b">
        <f>IFERROR(IF(FIND("P0",PGOptionList!D1232)&gt;0,TRUE),FALSE)</f>
        <v>1</v>
      </c>
      <c r="AF1232" t="b">
        <f>IF(AND(Z1232,AA1232,AB1232,AC1232,IF(C1232=Auswahlhilfe!$L$7,TRUE,FALSE)),D1232,FALSE)</f>
        <v>0</v>
      </c>
      <c r="AG1232" t="b">
        <f>IF(AND(Z1232,AA1232,AB1232,AD1232,IF(C1232=Auswahlhilfe!$L$17,TRUE,FALSE)),D1232,FALSE)</f>
        <v>0</v>
      </c>
      <c r="AH1232" t="b">
        <f>IF(AND(Z1232,AA1232,AB1232,AE1232,IF(C1232=Auswahlhilfe!$L$17,TRUE,FALSE)),D1232,FALSE)</f>
        <v>0</v>
      </c>
      <c r="AI1232" t="s">
        <v>4817</v>
      </c>
      <c r="AJ1232" s="90" t="str">
        <f t="shared" si="59"/>
        <v>mailto:info@oxni.ch?subject=Anfrage TBR-142-080-S2-P0</v>
      </c>
    </row>
    <row r="1233" spans="2:36" x14ac:dyDescent="0.2">
      <c r="B1233" s="78" t="str">
        <f t="shared" si="57"/>
        <v/>
      </c>
      <c r="C1233" s="19" t="s">
        <v>103</v>
      </c>
      <c r="D1233" s="19" t="s">
        <v>1534</v>
      </c>
      <c r="E1233" s="19">
        <v>130</v>
      </c>
      <c r="F1233" s="19" t="s">
        <v>55</v>
      </c>
      <c r="G1233" s="19">
        <v>80</v>
      </c>
      <c r="H1233" s="19">
        <v>7</v>
      </c>
      <c r="I1233" s="19">
        <v>50</v>
      </c>
      <c r="J1233" s="19">
        <v>92</v>
      </c>
      <c r="K1233" s="19">
        <v>500</v>
      </c>
      <c r="L1233" s="19">
        <v>1500</v>
      </c>
      <c r="M1233" s="19" t="s">
        <v>87</v>
      </c>
      <c r="N1233" s="19">
        <v>3000</v>
      </c>
      <c r="O1233" s="19">
        <v>6000</v>
      </c>
      <c r="P1233" s="19">
        <v>9400</v>
      </c>
      <c r="Q1233" s="19" t="s">
        <v>57</v>
      </c>
      <c r="R1233" s="19">
        <v>4700</v>
      </c>
      <c r="S1233" s="19">
        <v>20000</v>
      </c>
      <c r="T1233" s="19">
        <v>6.25</v>
      </c>
      <c r="U1233" s="19">
        <v>21.4</v>
      </c>
      <c r="V1233" s="19">
        <v>0.24</v>
      </c>
      <c r="W1233" s="19">
        <v>70</v>
      </c>
      <c r="X1233" s="93">
        <v>2299</v>
      </c>
      <c r="Y1233">
        <f t="shared" si="58"/>
        <v>37.5</v>
      </c>
      <c r="Z1233" t="b">
        <f>IF(N1233/G1233&gt;=Auswahlhilfe!$C$8,TRUE,FALSE)</f>
        <v>1</v>
      </c>
      <c r="AA1233" t="b">
        <f>IF(K1233&gt;Auswahlhilfe!$C$7,TRUE,FALSE)</f>
        <v>1</v>
      </c>
      <c r="AB1233" t="b">
        <f>IF(Auswahlhilfe!$C$17=F1233,TRUE,FALSE)</f>
        <v>0</v>
      </c>
      <c r="AC1233" t="b">
        <f>IFERROR(IF(FIND("P2",PGOptionList!D1233)&gt;0,TRUE),FALSE)</f>
        <v>0</v>
      </c>
      <c r="AD1233" t="b">
        <f>IFERROR(IF(FIND("P1",PGOptionList!D1233)&gt;0,TRUE),FALSE)</f>
        <v>1</v>
      </c>
      <c r="AE1233" t="b">
        <f>IFERROR(IF(FIND("P0",PGOptionList!D1233)&gt;0,TRUE),FALSE)</f>
        <v>0</v>
      </c>
      <c r="AF1233" t="b">
        <f>IF(AND(Z1233,AA1233,AB1233,AC1233,IF(C1233=Auswahlhilfe!$L$7,TRUE,FALSE)),D1233,FALSE)</f>
        <v>0</v>
      </c>
      <c r="AG1233" t="b">
        <f>IF(AND(Z1233,AA1233,AB1233,AD1233,IF(C1233=Auswahlhilfe!$L$17,TRUE,FALSE)),D1233,FALSE)</f>
        <v>0</v>
      </c>
      <c r="AH1233" t="b">
        <f>IF(AND(Z1233,AA1233,AB1233,AE1233,IF(C1233=Auswahlhilfe!$L$17,TRUE,FALSE)),D1233,FALSE)</f>
        <v>0</v>
      </c>
      <c r="AI1233" t="s">
        <v>4817</v>
      </c>
      <c r="AJ1233" s="90" t="str">
        <f t="shared" si="59"/>
        <v>mailto:info@oxni.ch?subject=Anfrage TBR-142-080-S1-P1</v>
      </c>
    </row>
    <row r="1234" spans="2:36" x14ac:dyDescent="0.2">
      <c r="B1234" s="78" t="str">
        <f t="shared" si="57"/>
        <v/>
      </c>
      <c r="C1234" s="19" t="s">
        <v>103</v>
      </c>
      <c r="D1234" s="19" t="s">
        <v>1535</v>
      </c>
      <c r="E1234" s="19">
        <v>130</v>
      </c>
      <c r="F1234" s="19" t="s">
        <v>58</v>
      </c>
      <c r="G1234" s="19">
        <v>80</v>
      </c>
      <c r="H1234" s="19">
        <v>7</v>
      </c>
      <c r="I1234" s="19">
        <v>50</v>
      </c>
      <c r="J1234" s="19">
        <v>92</v>
      </c>
      <c r="K1234" s="19">
        <v>500</v>
      </c>
      <c r="L1234" s="19">
        <v>1500</v>
      </c>
      <c r="M1234" s="19" t="s">
        <v>87</v>
      </c>
      <c r="N1234" s="19">
        <v>3000</v>
      </c>
      <c r="O1234" s="19">
        <v>6000</v>
      </c>
      <c r="P1234" s="19">
        <v>9400</v>
      </c>
      <c r="Q1234" s="19" t="s">
        <v>57</v>
      </c>
      <c r="R1234" s="19">
        <v>4700</v>
      </c>
      <c r="S1234" s="19">
        <v>20000</v>
      </c>
      <c r="T1234" s="19">
        <v>6.25</v>
      </c>
      <c r="U1234" s="19">
        <v>21.4</v>
      </c>
      <c r="V1234" s="19">
        <v>0.24</v>
      </c>
      <c r="W1234" s="19">
        <v>70</v>
      </c>
      <c r="X1234" s="93">
        <v>2299</v>
      </c>
      <c r="Y1234">
        <f t="shared" si="58"/>
        <v>37.5</v>
      </c>
      <c r="Z1234" t="b">
        <f>IF(N1234/G1234&gt;=Auswahlhilfe!$C$8,TRUE,FALSE)</f>
        <v>1</v>
      </c>
      <c r="AA1234" t="b">
        <f>IF(K1234&gt;Auswahlhilfe!$C$7,TRUE,FALSE)</f>
        <v>1</v>
      </c>
      <c r="AB1234" t="b">
        <f>IF(Auswahlhilfe!$C$17=F1234,TRUE,FALSE)</f>
        <v>1</v>
      </c>
      <c r="AC1234" t="b">
        <f>IFERROR(IF(FIND("P2",PGOptionList!D1234)&gt;0,TRUE),FALSE)</f>
        <v>0</v>
      </c>
      <c r="AD1234" t="b">
        <f>IFERROR(IF(FIND("P1",PGOptionList!D1234)&gt;0,TRUE),FALSE)</f>
        <v>1</v>
      </c>
      <c r="AE1234" t="b">
        <f>IFERROR(IF(FIND("P0",PGOptionList!D1234)&gt;0,TRUE),FALSE)</f>
        <v>0</v>
      </c>
      <c r="AF1234" t="b">
        <f>IF(AND(Z1234,AA1234,AB1234,AC1234,IF(C1234=Auswahlhilfe!$L$7,TRUE,FALSE)),D1234,FALSE)</f>
        <v>0</v>
      </c>
      <c r="AG1234" t="b">
        <f>IF(AND(Z1234,AA1234,AB1234,AD1234,IF(C1234=Auswahlhilfe!$L$17,TRUE,FALSE)),D1234,FALSE)</f>
        <v>0</v>
      </c>
      <c r="AH1234" t="b">
        <f>IF(AND(Z1234,AA1234,AB1234,AE1234,IF(C1234=Auswahlhilfe!$L$17,TRUE,FALSE)),D1234,FALSE)</f>
        <v>0</v>
      </c>
      <c r="AI1234" t="s">
        <v>4818</v>
      </c>
      <c r="AJ1234" s="90" t="str">
        <f t="shared" si="59"/>
        <v>https://shop.oxni.ch/de/shop/motoren/planetengetriebe/tbr-142-080-s2-p1</v>
      </c>
    </row>
    <row r="1235" spans="2:36" x14ac:dyDescent="0.2">
      <c r="B1235" s="78" t="str">
        <f t="shared" si="57"/>
        <v/>
      </c>
      <c r="C1235" s="19" t="s">
        <v>103</v>
      </c>
      <c r="D1235" s="19" t="s">
        <v>1536</v>
      </c>
      <c r="E1235" s="19">
        <v>130</v>
      </c>
      <c r="F1235" s="19" t="s">
        <v>55</v>
      </c>
      <c r="G1235" s="19">
        <v>80</v>
      </c>
      <c r="H1235" s="19">
        <v>9</v>
      </c>
      <c r="I1235" s="19">
        <v>50</v>
      </c>
      <c r="J1235" s="19">
        <v>92</v>
      </c>
      <c r="K1235" s="19">
        <v>500</v>
      </c>
      <c r="L1235" s="19">
        <v>1500</v>
      </c>
      <c r="M1235" s="19" t="s">
        <v>87</v>
      </c>
      <c r="N1235" s="19">
        <v>3000</v>
      </c>
      <c r="O1235" s="19">
        <v>6000</v>
      </c>
      <c r="P1235" s="19">
        <v>9400</v>
      </c>
      <c r="Q1235" s="19" t="s">
        <v>57</v>
      </c>
      <c r="R1235" s="19">
        <v>4700</v>
      </c>
      <c r="S1235" s="19">
        <v>20000</v>
      </c>
      <c r="T1235" s="19">
        <v>6.25</v>
      </c>
      <c r="U1235" s="19">
        <v>21.4</v>
      </c>
      <c r="V1235" s="19">
        <v>0.24</v>
      </c>
      <c r="W1235" s="19">
        <v>70</v>
      </c>
      <c r="X1235" s="93">
        <v>2090</v>
      </c>
      <c r="Y1235">
        <f t="shared" si="58"/>
        <v>37.5</v>
      </c>
      <c r="Z1235" t="b">
        <f>IF(N1235/G1235&gt;=Auswahlhilfe!$C$8,TRUE,FALSE)</f>
        <v>1</v>
      </c>
      <c r="AA1235" t="b">
        <f>IF(K1235&gt;Auswahlhilfe!$C$7,TRUE,FALSE)</f>
        <v>1</v>
      </c>
      <c r="AB1235" t="b">
        <f>IF(Auswahlhilfe!$C$17=F1235,TRUE,FALSE)</f>
        <v>0</v>
      </c>
      <c r="AC1235" t="b">
        <f>IFERROR(IF(FIND("P2",PGOptionList!D1235)&gt;0,TRUE),FALSE)</f>
        <v>1</v>
      </c>
      <c r="AD1235" t="b">
        <f>IFERROR(IF(FIND("P1",PGOptionList!D1235)&gt;0,TRUE),FALSE)</f>
        <v>0</v>
      </c>
      <c r="AE1235" t="b">
        <f>IFERROR(IF(FIND("P0",PGOptionList!D1235)&gt;0,TRUE),FALSE)</f>
        <v>0</v>
      </c>
      <c r="AF1235" t="b">
        <f>IF(AND(Z1235,AA1235,AB1235,AC1235,IF(C1235=Auswahlhilfe!$L$7,TRUE,FALSE)),D1235,FALSE)</f>
        <v>0</v>
      </c>
      <c r="AG1235" t="b">
        <f>IF(AND(Z1235,AA1235,AB1235,AD1235,IF(C1235=Auswahlhilfe!$L$17,TRUE,FALSE)),D1235,FALSE)</f>
        <v>0</v>
      </c>
      <c r="AH1235" t="b">
        <f>IF(AND(Z1235,AA1235,AB1235,AE1235,IF(C1235=Auswahlhilfe!$L$17,TRUE,FALSE)),D1235,FALSE)</f>
        <v>0</v>
      </c>
      <c r="AI1235" t="s">
        <v>4817</v>
      </c>
      <c r="AJ1235" s="90" t="str">
        <f t="shared" si="59"/>
        <v>mailto:info@oxni.ch?subject=Anfrage TBR-142-080-S1-P2</v>
      </c>
    </row>
    <row r="1236" spans="2:36" x14ac:dyDescent="0.2">
      <c r="B1236" s="78" t="str">
        <f t="shared" si="57"/>
        <v/>
      </c>
      <c r="C1236" s="19" t="s">
        <v>103</v>
      </c>
      <c r="D1236" s="19" t="s">
        <v>1537</v>
      </c>
      <c r="E1236" s="19">
        <v>130</v>
      </c>
      <c r="F1236" s="19" t="s">
        <v>58</v>
      </c>
      <c r="G1236" s="19">
        <v>80</v>
      </c>
      <c r="H1236" s="19">
        <v>9</v>
      </c>
      <c r="I1236" s="19">
        <v>50</v>
      </c>
      <c r="J1236" s="19">
        <v>92</v>
      </c>
      <c r="K1236" s="19">
        <v>500</v>
      </c>
      <c r="L1236" s="19">
        <v>1500</v>
      </c>
      <c r="M1236" s="19" t="s">
        <v>87</v>
      </c>
      <c r="N1236" s="19">
        <v>3000</v>
      </c>
      <c r="O1236" s="19">
        <v>6000</v>
      </c>
      <c r="P1236" s="19">
        <v>9400</v>
      </c>
      <c r="Q1236" s="19" t="s">
        <v>57</v>
      </c>
      <c r="R1236" s="19">
        <v>4700</v>
      </c>
      <c r="S1236" s="19">
        <v>20000</v>
      </c>
      <c r="T1236" s="19">
        <v>6.25</v>
      </c>
      <c r="U1236" s="19">
        <v>21.4</v>
      </c>
      <c r="V1236" s="19">
        <v>0.24</v>
      </c>
      <c r="W1236" s="19">
        <v>70</v>
      </c>
      <c r="X1236" s="93">
        <v>2090</v>
      </c>
      <c r="Y1236">
        <f t="shared" si="58"/>
        <v>37.5</v>
      </c>
      <c r="Z1236" t="b">
        <f>IF(N1236/G1236&gt;=Auswahlhilfe!$C$8,TRUE,FALSE)</f>
        <v>1</v>
      </c>
      <c r="AA1236" t="b">
        <f>IF(K1236&gt;Auswahlhilfe!$C$7,TRUE,FALSE)</f>
        <v>1</v>
      </c>
      <c r="AB1236" t="b">
        <f>IF(Auswahlhilfe!$C$17=F1236,TRUE,FALSE)</f>
        <v>1</v>
      </c>
      <c r="AC1236" t="b">
        <f>IFERROR(IF(FIND("P2",PGOptionList!D1236)&gt;0,TRUE),FALSE)</f>
        <v>1</v>
      </c>
      <c r="AD1236" t="b">
        <f>IFERROR(IF(FIND("P1",PGOptionList!D1236)&gt;0,TRUE),FALSE)</f>
        <v>0</v>
      </c>
      <c r="AE1236" t="b">
        <f>IFERROR(IF(FIND("P0",PGOptionList!D1236)&gt;0,TRUE),FALSE)</f>
        <v>0</v>
      </c>
      <c r="AF1236" t="b">
        <f>IF(AND(Z1236,AA1236,AB1236,AC1236,IF(C1236=Auswahlhilfe!$L$7,TRUE,FALSE)),D1236,FALSE)</f>
        <v>0</v>
      </c>
      <c r="AG1236" t="b">
        <f>IF(AND(Z1236,AA1236,AB1236,AD1236,IF(C1236=Auswahlhilfe!$L$17,TRUE,FALSE)),D1236,FALSE)</f>
        <v>0</v>
      </c>
      <c r="AH1236" t="b">
        <f>IF(AND(Z1236,AA1236,AB1236,AE1236,IF(C1236=Auswahlhilfe!$L$17,TRUE,FALSE)),D1236,FALSE)</f>
        <v>0</v>
      </c>
      <c r="AI1236" t="s">
        <v>4818</v>
      </c>
      <c r="AJ1236" s="90" t="str">
        <f t="shared" si="59"/>
        <v>https://shop.oxni.ch/de/shop/motoren/planetengetriebe/tbr-142-080-s2-p2</v>
      </c>
    </row>
    <row r="1237" spans="2:36" x14ac:dyDescent="0.2">
      <c r="B1237" s="78" t="str">
        <f t="shared" si="57"/>
        <v/>
      </c>
      <c r="C1237" s="19" t="s">
        <v>103</v>
      </c>
      <c r="D1237" s="19" t="s">
        <v>1538</v>
      </c>
      <c r="E1237" s="19">
        <v>130</v>
      </c>
      <c r="F1237" s="19" t="s">
        <v>55</v>
      </c>
      <c r="G1237" s="19">
        <v>70</v>
      </c>
      <c r="H1237" s="19">
        <v>4</v>
      </c>
      <c r="I1237" s="19">
        <v>50</v>
      </c>
      <c r="J1237" s="19">
        <v>92</v>
      </c>
      <c r="K1237" s="19">
        <v>555</v>
      </c>
      <c r="L1237" s="19">
        <v>1665</v>
      </c>
      <c r="M1237" s="19" t="s">
        <v>86</v>
      </c>
      <c r="N1237" s="19">
        <v>3000</v>
      </c>
      <c r="O1237" s="19">
        <v>6000</v>
      </c>
      <c r="P1237" s="19">
        <v>9400</v>
      </c>
      <c r="Q1237" s="19" t="s">
        <v>57</v>
      </c>
      <c r="R1237" s="19">
        <v>4700</v>
      </c>
      <c r="S1237" s="19">
        <v>20000</v>
      </c>
      <c r="T1237" s="19">
        <v>6.84</v>
      </c>
      <c r="U1237" s="19">
        <v>21.4</v>
      </c>
      <c r="V1237" s="19">
        <v>0.24</v>
      </c>
      <c r="W1237" s="19">
        <v>70</v>
      </c>
      <c r="X1237" s="93"/>
      <c r="Y1237">
        <f t="shared" si="58"/>
        <v>42.857142857142854</v>
      </c>
      <c r="Z1237" t="b">
        <f>IF(N1237/G1237&gt;=Auswahlhilfe!$C$8,TRUE,FALSE)</f>
        <v>1</v>
      </c>
      <c r="AA1237" t="b">
        <f>IF(K1237&gt;Auswahlhilfe!$C$7,TRUE,FALSE)</f>
        <v>1</v>
      </c>
      <c r="AB1237" t="b">
        <f>IF(Auswahlhilfe!$C$17=F1237,TRUE,FALSE)</f>
        <v>0</v>
      </c>
      <c r="AC1237" t="b">
        <f>IFERROR(IF(FIND("P2",PGOptionList!D1237)&gt;0,TRUE),FALSE)</f>
        <v>0</v>
      </c>
      <c r="AD1237" t="b">
        <f>IFERROR(IF(FIND("P1",PGOptionList!D1237)&gt;0,TRUE),FALSE)</f>
        <v>0</v>
      </c>
      <c r="AE1237" t="b">
        <f>IFERROR(IF(FIND("P0",PGOptionList!D1237)&gt;0,TRUE),FALSE)</f>
        <v>1</v>
      </c>
      <c r="AF1237" t="b">
        <f>IF(AND(Z1237,AA1237,AB1237,AC1237,IF(C1237=Auswahlhilfe!$L$7,TRUE,FALSE)),D1237,FALSE)</f>
        <v>0</v>
      </c>
      <c r="AG1237" t="b">
        <f>IF(AND(Z1237,AA1237,AB1237,AD1237,IF(C1237=Auswahlhilfe!$L$17,TRUE,FALSE)),D1237,FALSE)</f>
        <v>0</v>
      </c>
      <c r="AH1237" t="b">
        <f>IF(AND(Z1237,AA1237,AB1237,AE1237,IF(C1237=Auswahlhilfe!$L$17,TRUE,FALSE)),D1237,FALSE)</f>
        <v>0</v>
      </c>
      <c r="AI1237" t="s">
        <v>4817</v>
      </c>
      <c r="AJ1237" s="90" t="str">
        <f t="shared" si="59"/>
        <v>mailto:info@oxni.ch?subject=Anfrage TBR-142-070-S1-P0</v>
      </c>
    </row>
    <row r="1238" spans="2:36" x14ac:dyDescent="0.2">
      <c r="B1238" s="78" t="str">
        <f t="shared" si="57"/>
        <v/>
      </c>
      <c r="C1238" s="19" t="s">
        <v>103</v>
      </c>
      <c r="D1238" s="19" t="s">
        <v>1539</v>
      </c>
      <c r="E1238" s="19">
        <v>130</v>
      </c>
      <c r="F1238" s="19" t="s">
        <v>58</v>
      </c>
      <c r="G1238" s="19">
        <v>70</v>
      </c>
      <c r="H1238" s="19">
        <v>4</v>
      </c>
      <c r="I1238" s="19">
        <v>50</v>
      </c>
      <c r="J1238" s="19">
        <v>92</v>
      </c>
      <c r="K1238" s="19">
        <v>555</v>
      </c>
      <c r="L1238" s="19">
        <v>1665</v>
      </c>
      <c r="M1238" s="19" t="s">
        <v>86</v>
      </c>
      <c r="N1238" s="19">
        <v>3000</v>
      </c>
      <c r="O1238" s="19">
        <v>6000</v>
      </c>
      <c r="P1238" s="19">
        <v>9400</v>
      </c>
      <c r="Q1238" s="19" t="s">
        <v>57</v>
      </c>
      <c r="R1238" s="19">
        <v>4700</v>
      </c>
      <c r="S1238" s="19">
        <v>20000</v>
      </c>
      <c r="T1238" s="19">
        <v>6.84</v>
      </c>
      <c r="U1238" s="19">
        <v>21.4</v>
      </c>
      <c r="V1238" s="19">
        <v>0.24</v>
      </c>
      <c r="W1238" s="19">
        <v>70</v>
      </c>
      <c r="X1238" s="93"/>
      <c r="Y1238">
        <f t="shared" si="58"/>
        <v>42.857142857142854</v>
      </c>
      <c r="Z1238" t="b">
        <f>IF(N1238/G1238&gt;=Auswahlhilfe!$C$8,TRUE,FALSE)</f>
        <v>1</v>
      </c>
      <c r="AA1238" t="b">
        <f>IF(K1238&gt;Auswahlhilfe!$C$7,TRUE,FALSE)</f>
        <v>1</v>
      </c>
      <c r="AB1238" t="b">
        <f>IF(Auswahlhilfe!$C$17=F1238,TRUE,FALSE)</f>
        <v>1</v>
      </c>
      <c r="AC1238" t="b">
        <f>IFERROR(IF(FIND("P2",PGOptionList!D1238)&gt;0,TRUE),FALSE)</f>
        <v>0</v>
      </c>
      <c r="AD1238" t="b">
        <f>IFERROR(IF(FIND("P1",PGOptionList!D1238)&gt;0,TRUE),FALSE)</f>
        <v>0</v>
      </c>
      <c r="AE1238" t="b">
        <f>IFERROR(IF(FIND("P0",PGOptionList!D1238)&gt;0,TRUE),FALSE)</f>
        <v>1</v>
      </c>
      <c r="AF1238" t="b">
        <f>IF(AND(Z1238,AA1238,AB1238,AC1238,IF(C1238=Auswahlhilfe!$L$7,TRUE,FALSE)),D1238,FALSE)</f>
        <v>0</v>
      </c>
      <c r="AG1238" t="b">
        <f>IF(AND(Z1238,AA1238,AB1238,AD1238,IF(C1238=Auswahlhilfe!$L$17,TRUE,FALSE)),D1238,FALSE)</f>
        <v>0</v>
      </c>
      <c r="AH1238" t="b">
        <f>IF(AND(Z1238,AA1238,AB1238,AE1238,IF(C1238=Auswahlhilfe!$L$17,TRUE,FALSE)),D1238,FALSE)</f>
        <v>0</v>
      </c>
      <c r="AI1238" t="s">
        <v>4817</v>
      </c>
      <c r="AJ1238" s="90" t="str">
        <f t="shared" si="59"/>
        <v>mailto:info@oxni.ch?subject=Anfrage TBR-142-070-S2-P0</v>
      </c>
    </row>
    <row r="1239" spans="2:36" x14ac:dyDescent="0.2">
      <c r="B1239" s="78" t="str">
        <f t="shared" si="57"/>
        <v/>
      </c>
      <c r="C1239" s="19" t="s">
        <v>103</v>
      </c>
      <c r="D1239" s="19" t="s">
        <v>1540</v>
      </c>
      <c r="E1239" s="19">
        <v>130</v>
      </c>
      <c r="F1239" s="19" t="s">
        <v>55</v>
      </c>
      <c r="G1239" s="19">
        <v>70</v>
      </c>
      <c r="H1239" s="19">
        <v>7</v>
      </c>
      <c r="I1239" s="19">
        <v>50</v>
      </c>
      <c r="J1239" s="19">
        <v>92</v>
      </c>
      <c r="K1239" s="19">
        <v>555</v>
      </c>
      <c r="L1239" s="19">
        <v>1665</v>
      </c>
      <c r="M1239" s="19" t="s">
        <v>86</v>
      </c>
      <c r="N1239" s="19">
        <v>3000</v>
      </c>
      <c r="O1239" s="19">
        <v>6000</v>
      </c>
      <c r="P1239" s="19">
        <v>9400</v>
      </c>
      <c r="Q1239" s="19" t="s">
        <v>57</v>
      </c>
      <c r="R1239" s="19">
        <v>4700</v>
      </c>
      <c r="S1239" s="19">
        <v>20000</v>
      </c>
      <c r="T1239" s="19">
        <v>6.84</v>
      </c>
      <c r="U1239" s="19">
        <v>21.4</v>
      </c>
      <c r="V1239" s="19">
        <v>0.24</v>
      </c>
      <c r="W1239" s="19">
        <v>70</v>
      </c>
      <c r="X1239" s="93">
        <v>2299</v>
      </c>
      <c r="Y1239">
        <f t="shared" si="58"/>
        <v>42.857142857142854</v>
      </c>
      <c r="Z1239" t="b">
        <f>IF(N1239/G1239&gt;=Auswahlhilfe!$C$8,TRUE,FALSE)</f>
        <v>1</v>
      </c>
      <c r="AA1239" t="b">
        <f>IF(K1239&gt;Auswahlhilfe!$C$7,TRUE,FALSE)</f>
        <v>1</v>
      </c>
      <c r="AB1239" t="b">
        <f>IF(Auswahlhilfe!$C$17=F1239,TRUE,FALSE)</f>
        <v>0</v>
      </c>
      <c r="AC1239" t="b">
        <f>IFERROR(IF(FIND("P2",PGOptionList!D1239)&gt;0,TRUE),FALSE)</f>
        <v>0</v>
      </c>
      <c r="AD1239" t="b">
        <f>IFERROR(IF(FIND("P1",PGOptionList!D1239)&gt;0,TRUE),FALSE)</f>
        <v>1</v>
      </c>
      <c r="AE1239" t="b">
        <f>IFERROR(IF(FIND("P0",PGOptionList!D1239)&gt;0,TRUE),FALSE)</f>
        <v>0</v>
      </c>
      <c r="AF1239" t="b">
        <f>IF(AND(Z1239,AA1239,AB1239,AC1239,IF(C1239=Auswahlhilfe!$L$7,TRUE,FALSE)),D1239,FALSE)</f>
        <v>0</v>
      </c>
      <c r="AG1239" t="b">
        <f>IF(AND(Z1239,AA1239,AB1239,AD1239,IF(C1239=Auswahlhilfe!$L$17,TRUE,FALSE)),D1239,FALSE)</f>
        <v>0</v>
      </c>
      <c r="AH1239" t="b">
        <f>IF(AND(Z1239,AA1239,AB1239,AE1239,IF(C1239=Auswahlhilfe!$L$17,TRUE,FALSE)),D1239,FALSE)</f>
        <v>0</v>
      </c>
      <c r="AI1239" t="s">
        <v>4817</v>
      </c>
      <c r="AJ1239" s="90" t="str">
        <f t="shared" si="59"/>
        <v>mailto:info@oxni.ch?subject=Anfrage TBR-142-070-S1-P1</v>
      </c>
    </row>
    <row r="1240" spans="2:36" x14ac:dyDescent="0.2">
      <c r="B1240" s="78" t="str">
        <f t="shared" si="57"/>
        <v/>
      </c>
      <c r="C1240" s="19" t="s">
        <v>103</v>
      </c>
      <c r="D1240" s="19" t="s">
        <v>1541</v>
      </c>
      <c r="E1240" s="19">
        <v>130</v>
      </c>
      <c r="F1240" s="19" t="s">
        <v>58</v>
      </c>
      <c r="G1240" s="19">
        <v>70</v>
      </c>
      <c r="H1240" s="19">
        <v>7</v>
      </c>
      <c r="I1240" s="19">
        <v>50</v>
      </c>
      <c r="J1240" s="19">
        <v>92</v>
      </c>
      <c r="K1240" s="19">
        <v>555</v>
      </c>
      <c r="L1240" s="19">
        <v>1665</v>
      </c>
      <c r="M1240" s="19" t="s">
        <v>86</v>
      </c>
      <c r="N1240" s="19">
        <v>3000</v>
      </c>
      <c r="O1240" s="19">
        <v>6000</v>
      </c>
      <c r="P1240" s="19">
        <v>9400</v>
      </c>
      <c r="Q1240" s="19" t="s">
        <v>57</v>
      </c>
      <c r="R1240" s="19">
        <v>4700</v>
      </c>
      <c r="S1240" s="19">
        <v>20000</v>
      </c>
      <c r="T1240" s="19">
        <v>6.84</v>
      </c>
      <c r="U1240" s="19">
        <v>21.4</v>
      </c>
      <c r="V1240" s="19">
        <v>0.24</v>
      </c>
      <c r="W1240" s="19">
        <v>70</v>
      </c>
      <c r="X1240" s="93">
        <v>2299</v>
      </c>
      <c r="Y1240">
        <f t="shared" si="58"/>
        <v>42.857142857142854</v>
      </c>
      <c r="Z1240" t="b">
        <f>IF(N1240/G1240&gt;=Auswahlhilfe!$C$8,TRUE,FALSE)</f>
        <v>1</v>
      </c>
      <c r="AA1240" t="b">
        <f>IF(K1240&gt;Auswahlhilfe!$C$7,TRUE,FALSE)</f>
        <v>1</v>
      </c>
      <c r="AB1240" t="b">
        <f>IF(Auswahlhilfe!$C$17=F1240,TRUE,FALSE)</f>
        <v>1</v>
      </c>
      <c r="AC1240" t="b">
        <f>IFERROR(IF(FIND("P2",PGOptionList!D1240)&gt;0,TRUE),FALSE)</f>
        <v>0</v>
      </c>
      <c r="AD1240" t="b">
        <f>IFERROR(IF(FIND("P1",PGOptionList!D1240)&gt;0,TRUE),FALSE)</f>
        <v>1</v>
      </c>
      <c r="AE1240" t="b">
        <f>IFERROR(IF(FIND("P0",PGOptionList!D1240)&gt;0,TRUE),FALSE)</f>
        <v>0</v>
      </c>
      <c r="AF1240" t="b">
        <f>IF(AND(Z1240,AA1240,AB1240,AC1240,IF(C1240=Auswahlhilfe!$L$7,TRUE,FALSE)),D1240,FALSE)</f>
        <v>0</v>
      </c>
      <c r="AG1240" t="b">
        <f>IF(AND(Z1240,AA1240,AB1240,AD1240,IF(C1240=Auswahlhilfe!$L$17,TRUE,FALSE)),D1240,FALSE)</f>
        <v>0</v>
      </c>
      <c r="AH1240" t="b">
        <f>IF(AND(Z1240,AA1240,AB1240,AE1240,IF(C1240=Auswahlhilfe!$L$17,TRUE,FALSE)),D1240,FALSE)</f>
        <v>0</v>
      </c>
      <c r="AI1240" t="s">
        <v>4818</v>
      </c>
      <c r="AJ1240" s="90" t="str">
        <f t="shared" si="59"/>
        <v>https://shop.oxni.ch/de/shop/motoren/planetengetriebe/tbr-142-070-s2-p1</v>
      </c>
    </row>
    <row r="1241" spans="2:36" x14ac:dyDescent="0.2">
      <c r="B1241" s="78" t="str">
        <f t="shared" si="57"/>
        <v/>
      </c>
      <c r="C1241" s="19" t="s">
        <v>103</v>
      </c>
      <c r="D1241" s="19" t="s">
        <v>1542</v>
      </c>
      <c r="E1241" s="19">
        <v>130</v>
      </c>
      <c r="F1241" s="19" t="s">
        <v>55</v>
      </c>
      <c r="G1241" s="19">
        <v>70</v>
      </c>
      <c r="H1241" s="19">
        <v>9</v>
      </c>
      <c r="I1241" s="19">
        <v>50</v>
      </c>
      <c r="J1241" s="19">
        <v>92</v>
      </c>
      <c r="K1241" s="19">
        <v>555</v>
      </c>
      <c r="L1241" s="19">
        <v>1665</v>
      </c>
      <c r="M1241" s="19" t="s">
        <v>86</v>
      </c>
      <c r="N1241" s="19">
        <v>3000</v>
      </c>
      <c r="O1241" s="19">
        <v>6000</v>
      </c>
      <c r="P1241" s="19">
        <v>9400</v>
      </c>
      <c r="Q1241" s="19" t="s">
        <v>57</v>
      </c>
      <c r="R1241" s="19">
        <v>4700</v>
      </c>
      <c r="S1241" s="19">
        <v>20000</v>
      </c>
      <c r="T1241" s="19">
        <v>6.84</v>
      </c>
      <c r="U1241" s="19">
        <v>21.4</v>
      </c>
      <c r="V1241" s="19">
        <v>0.24</v>
      </c>
      <c r="W1241" s="19">
        <v>70</v>
      </c>
      <c r="X1241" s="93">
        <v>2090</v>
      </c>
      <c r="Y1241">
        <f t="shared" si="58"/>
        <v>42.857142857142854</v>
      </c>
      <c r="Z1241" t="b">
        <f>IF(N1241/G1241&gt;=Auswahlhilfe!$C$8,TRUE,FALSE)</f>
        <v>1</v>
      </c>
      <c r="AA1241" t="b">
        <f>IF(K1241&gt;Auswahlhilfe!$C$7,TRUE,FALSE)</f>
        <v>1</v>
      </c>
      <c r="AB1241" t="b">
        <f>IF(Auswahlhilfe!$C$17=F1241,TRUE,FALSE)</f>
        <v>0</v>
      </c>
      <c r="AC1241" t="b">
        <f>IFERROR(IF(FIND("P2",PGOptionList!D1241)&gt;0,TRUE),FALSE)</f>
        <v>1</v>
      </c>
      <c r="AD1241" t="b">
        <f>IFERROR(IF(FIND("P1",PGOptionList!D1241)&gt;0,TRUE),FALSE)</f>
        <v>0</v>
      </c>
      <c r="AE1241" t="b">
        <f>IFERROR(IF(FIND("P0",PGOptionList!D1241)&gt;0,TRUE),FALSE)</f>
        <v>0</v>
      </c>
      <c r="AF1241" t="b">
        <f>IF(AND(Z1241,AA1241,AB1241,AC1241,IF(C1241=Auswahlhilfe!$L$7,TRUE,FALSE)),D1241,FALSE)</f>
        <v>0</v>
      </c>
      <c r="AG1241" t="b">
        <f>IF(AND(Z1241,AA1241,AB1241,AD1241,IF(C1241=Auswahlhilfe!$L$17,TRUE,FALSE)),D1241,FALSE)</f>
        <v>0</v>
      </c>
      <c r="AH1241" t="b">
        <f>IF(AND(Z1241,AA1241,AB1241,AE1241,IF(C1241=Auswahlhilfe!$L$17,TRUE,FALSE)),D1241,FALSE)</f>
        <v>0</v>
      </c>
      <c r="AI1241" t="s">
        <v>4817</v>
      </c>
      <c r="AJ1241" s="90" t="str">
        <f t="shared" si="59"/>
        <v>mailto:info@oxni.ch?subject=Anfrage TBR-142-070-S1-P2</v>
      </c>
    </row>
    <row r="1242" spans="2:36" x14ac:dyDescent="0.2">
      <c r="B1242" s="78" t="str">
        <f t="shared" si="57"/>
        <v/>
      </c>
      <c r="C1242" s="19" t="s">
        <v>103</v>
      </c>
      <c r="D1242" s="19" t="s">
        <v>1543</v>
      </c>
      <c r="E1242" s="19">
        <v>130</v>
      </c>
      <c r="F1242" s="19" t="s">
        <v>58</v>
      </c>
      <c r="G1242" s="19">
        <v>70</v>
      </c>
      <c r="H1242" s="19">
        <v>9</v>
      </c>
      <c r="I1242" s="19">
        <v>50</v>
      </c>
      <c r="J1242" s="19">
        <v>92</v>
      </c>
      <c r="K1242" s="19">
        <v>555</v>
      </c>
      <c r="L1242" s="19">
        <v>1665</v>
      </c>
      <c r="M1242" s="19" t="s">
        <v>86</v>
      </c>
      <c r="N1242" s="19">
        <v>3000</v>
      </c>
      <c r="O1242" s="19">
        <v>6000</v>
      </c>
      <c r="P1242" s="19">
        <v>9400</v>
      </c>
      <c r="Q1242" s="19" t="s">
        <v>57</v>
      </c>
      <c r="R1242" s="19">
        <v>4700</v>
      </c>
      <c r="S1242" s="19">
        <v>20000</v>
      </c>
      <c r="T1242" s="19">
        <v>6.84</v>
      </c>
      <c r="U1242" s="19">
        <v>21.4</v>
      </c>
      <c r="V1242" s="19">
        <v>0.24</v>
      </c>
      <c r="W1242" s="19">
        <v>70</v>
      </c>
      <c r="X1242" s="93">
        <v>2090</v>
      </c>
      <c r="Y1242">
        <f t="shared" si="58"/>
        <v>42.857142857142854</v>
      </c>
      <c r="Z1242" t="b">
        <f>IF(N1242/G1242&gt;=Auswahlhilfe!$C$8,TRUE,FALSE)</f>
        <v>1</v>
      </c>
      <c r="AA1242" t="b">
        <f>IF(K1242&gt;Auswahlhilfe!$C$7,TRUE,FALSE)</f>
        <v>1</v>
      </c>
      <c r="AB1242" t="b">
        <f>IF(Auswahlhilfe!$C$17=F1242,TRUE,FALSE)</f>
        <v>1</v>
      </c>
      <c r="AC1242" t="b">
        <f>IFERROR(IF(FIND("P2",PGOptionList!D1242)&gt;0,TRUE),FALSE)</f>
        <v>1</v>
      </c>
      <c r="AD1242" t="b">
        <f>IFERROR(IF(FIND("P1",PGOptionList!D1242)&gt;0,TRUE),FALSE)</f>
        <v>0</v>
      </c>
      <c r="AE1242" t="b">
        <f>IFERROR(IF(FIND("P0",PGOptionList!D1242)&gt;0,TRUE),FALSE)</f>
        <v>0</v>
      </c>
      <c r="AF1242" t="b">
        <f>IF(AND(Z1242,AA1242,AB1242,AC1242,IF(C1242=Auswahlhilfe!$L$7,TRUE,FALSE)),D1242,FALSE)</f>
        <v>0</v>
      </c>
      <c r="AG1242" t="b">
        <f>IF(AND(Z1242,AA1242,AB1242,AD1242,IF(C1242=Auswahlhilfe!$L$17,TRUE,FALSE)),D1242,FALSE)</f>
        <v>0</v>
      </c>
      <c r="AH1242" t="b">
        <f>IF(AND(Z1242,AA1242,AB1242,AE1242,IF(C1242=Auswahlhilfe!$L$17,TRUE,FALSE)),D1242,FALSE)</f>
        <v>0</v>
      </c>
      <c r="AI1242" t="s">
        <v>4818</v>
      </c>
      <c r="AJ1242" s="90" t="str">
        <f t="shared" si="59"/>
        <v>https://shop.oxni.ch/de/shop/motoren/planetengetriebe/tbr-142-070-s2-p2</v>
      </c>
    </row>
    <row r="1243" spans="2:36" x14ac:dyDescent="0.2">
      <c r="B1243" s="78" t="str">
        <f t="shared" si="57"/>
        <v/>
      </c>
      <c r="C1243" s="19" t="s">
        <v>103</v>
      </c>
      <c r="D1243" s="19" t="s">
        <v>1544</v>
      </c>
      <c r="E1243" s="19">
        <v>130</v>
      </c>
      <c r="F1243" s="19" t="s">
        <v>55</v>
      </c>
      <c r="G1243" s="19">
        <v>60</v>
      </c>
      <c r="H1243" s="19">
        <v>4</v>
      </c>
      <c r="I1243" s="19">
        <v>50</v>
      </c>
      <c r="J1243" s="19">
        <v>92</v>
      </c>
      <c r="K1243" s="19">
        <v>600</v>
      </c>
      <c r="L1243" s="19">
        <v>1800</v>
      </c>
      <c r="M1243" s="19" t="s">
        <v>85</v>
      </c>
      <c r="N1243" s="19">
        <v>3000</v>
      </c>
      <c r="O1243" s="19">
        <v>6000</v>
      </c>
      <c r="P1243" s="19">
        <v>9400</v>
      </c>
      <c r="Q1243" s="19" t="s">
        <v>57</v>
      </c>
      <c r="R1243" s="19">
        <v>4700</v>
      </c>
      <c r="S1243" s="19">
        <v>20000</v>
      </c>
      <c r="T1243" s="19">
        <v>6.84</v>
      </c>
      <c r="U1243" s="19">
        <v>21.4</v>
      </c>
      <c r="V1243" s="19">
        <v>0.24</v>
      </c>
      <c r="W1243" s="19">
        <v>70</v>
      </c>
      <c r="X1243" s="93"/>
      <c r="Y1243">
        <f t="shared" si="58"/>
        <v>50</v>
      </c>
      <c r="Z1243" t="b">
        <f>IF(N1243/G1243&gt;=Auswahlhilfe!$C$8,TRUE,FALSE)</f>
        <v>1</v>
      </c>
      <c r="AA1243" t="b">
        <f>IF(K1243&gt;Auswahlhilfe!$C$7,TRUE,FALSE)</f>
        <v>1</v>
      </c>
      <c r="AB1243" t="b">
        <f>IF(Auswahlhilfe!$C$17=F1243,TRUE,FALSE)</f>
        <v>0</v>
      </c>
      <c r="AC1243" t="b">
        <f>IFERROR(IF(FIND("P2",PGOptionList!D1243)&gt;0,TRUE),FALSE)</f>
        <v>0</v>
      </c>
      <c r="AD1243" t="b">
        <f>IFERROR(IF(FIND("P1",PGOptionList!D1243)&gt;0,TRUE),FALSE)</f>
        <v>0</v>
      </c>
      <c r="AE1243" t="b">
        <f>IFERROR(IF(FIND("P0",PGOptionList!D1243)&gt;0,TRUE),FALSE)</f>
        <v>1</v>
      </c>
      <c r="AF1243" t="b">
        <f>IF(AND(Z1243,AA1243,AB1243,AC1243,IF(C1243=Auswahlhilfe!$L$7,TRUE,FALSE)),D1243,FALSE)</f>
        <v>0</v>
      </c>
      <c r="AG1243" t="b">
        <f>IF(AND(Z1243,AA1243,AB1243,AD1243,IF(C1243=Auswahlhilfe!$L$17,TRUE,FALSE)),D1243,FALSE)</f>
        <v>0</v>
      </c>
      <c r="AH1243" t="b">
        <f>IF(AND(Z1243,AA1243,AB1243,AE1243,IF(C1243=Auswahlhilfe!$L$17,TRUE,FALSE)),D1243,FALSE)</f>
        <v>0</v>
      </c>
      <c r="AI1243" t="s">
        <v>4817</v>
      </c>
      <c r="AJ1243" s="90" t="str">
        <f t="shared" si="59"/>
        <v>mailto:info@oxni.ch?subject=Anfrage TBR-142-060-S1-P0</v>
      </c>
    </row>
    <row r="1244" spans="2:36" x14ac:dyDescent="0.2">
      <c r="B1244" s="78" t="str">
        <f t="shared" si="57"/>
        <v/>
      </c>
      <c r="C1244" s="19" t="s">
        <v>103</v>
      </c>
      <c r="D1244" s="19" t="s">
        <v>1545</v>
      </c>
      <c r="E1244" s="19">
        <v>130</v>
      </c>
      <c r="F1244" s="19" t="s">
        <v>58</v>
      </c>
      <c r="G1244" s="19">
        <v>60</v>
      </c>
      <c r="H1244" s="19">
        <v>4</v>
      </c>
      <c r="I1244" s="19">
        <v>50</v>
      </c>
      <c r="J1244" s="19">
        <v>92</v>
      </c>
      <c r="K1244" s="19">
        <v>600</v>
      </c>
      <c r="L1244" s="19">
        <v>1800</v>
      </c>
      <c r="M1244" s="19" t="s">
        <v>85</v>
      </c>
      <c r="N1244" s="19">
        <v>3000</v>
      </c>
      <c r="O1244" s="19">
        <v>6000</v>
      </c>
      <c r="P1244" s="19">
        <v>9400</v>
      </c>
      <c r="Q1244" s="19" t="s">
        <v>57</v>
      </c>
      <c r="R1244" s="19">
        <v>4700</v>
      </c>
      <c r="S1244" s="19">
        <v>20000</v>
      </c>
      <c r="T1244" s="19">
        <v>6.84</v>
      </c>
      <c r="U1244" s="19">
        <v>21.4</v>
      </c>
      <c r="V1244" s="19">
        <v>0.24</v>
      </c>
      <c r="W1244" s="19">
        <v>70</v>
      </c>
      <c r="X1244" s="93"/>
      <c r="Y1244">
        <f t="shared" si="58"/>
        <v>50</v>
      </c>
      <c r="Z1244" t="b">
        <f>IF(N1244/G1244&gt;=Auswahlhilfe!$C$8,TRUE,FALSE)</f>
        <v>1</v>
      </c>
      <c r="AA1244" t="b">
        <f>IF(K1244&gt;Auswahlhilfe!$C$7,TRUE,FALSE)</f>
        <v>1</v>
      </c>
      <c r="AB1244" t="b">
        <f>IF(Auswahlhilfe!$C$17=F1244,TRUE,FALSE)</f>
        <v>1</v>
      </c>
      <c r="AC1244" t="b">
        <f>IFERROR(IF(FIND("P2",PGOptionList!D1244)&gt;0,TRUE),FALSE)</f>
        <v>0</v>
      </c>
      <c r="AD1244" t="b">
        <f>IFERROR(IF(FIND("P1",PGOptionList!D1244)&gt;0,TRUE),FALSE)</f>
        <v>0</v>
      </c>
      <c r="AE1244" t="b">
        <f>IFERROR(IF(FIND("P0",PGOptionList!D1244)&gt;0,TRUE),FALSE)</f>
        <v>1</v>
      </c>
      <c r="AF1244" t="b">
        <f>IF(AND(Z1244,AA1244,AB1244,AC1244,IF(C1244=Auswahlhilfe!$L$7,TRUE,FALSE)),D1244,FALSE)</f>
        <v>0</v>
      </c>
      <c r="AG1244" t="b">
        <f>IF(AND(Z1244,AA1244,AB1244,AD1244,IF(C1244=Auswahlhilfe!$L$17,TRUE,FALSE)),D1244,FALSE)</f>
        <v>0</v>
      </c>
      <c r="AH1244" t="b">
        <f>IF(AND(Z1244,AA1244,AB1244,AE1244,IF(C1244=Auswahlhilfe!$L$17,TRUE,FALSE)),D1244,FALSE)</f>
        <v>0</v>
      </c>
      <c r="AI1244" t="s">
        <v>4817</v>
      </c>
      <c r="AJ1244" s="90" t="str">
        <f t="shared" si="59"/>
        <v>mailto:info@oxni.ch?subject=Anfrage TBR-142-060-S2-P0</v>
      </c>
    </row>
    <row r="1245" spans="2:36" x14ac:dyDescent="0.2">
      <c r="B1245" s="78" t="str">
        <f t="shared" si="57"/>
        <v/>
      </c>
      <c r="C1245" s="19" t="s">
        <v>103</v>
      </c>
      <c r="D1245" s="19" t="s">
        <v>1546</v>
      </c>
      <c r="E1245" s="19">
        <v>130</v>
      </c>
      <c r="F1245" s="19" t="s">
        <v>55</v>
      </c>
      <c r="G1245" s="19">
        <v>60</v>
      </c>
      <c r="H1245" s="19">
        <v>7</v>
      </c>
      <c r="I1245" s="19">
        <v>50</v>
      </c>
      <c r="J1245" s="19">
        <v>92</v>
      </c>
      <c r="K1245" s="19">
        <v>600</v>
      </c>
      <c r="L1245" s="19">
        <v>1800</v>
      </c>
      <c r="M1245" s="19" t="s">
        <v>85</v>
      </c>
      <c r="N1245" s="19">
        <v>3000</v>
      </c>
      <c r="O1245" s="19">
        <v>6000</v>
      </c>
      <c r="P1245" s="19">
        <v>9400</v>
      </c>
      <c r="Q1245" s="19" t="s">
        <v>57</v>
      </c>
      <c r="R1245" s="19">
        <v>4700</v>
      </c>
      <c r="S1245" s="19">
        <v>20000</v>
      </c>
      <c r="T1245" s="19">
        <v>6.84</v>
      </c>
      <c r="U1245" s="19">
        <v>21.4</v>
      </c>
      <c r="V1245" s="19">
        <v>0.24</v>
      </c>
      <c r="W1245" s="19">
        <v>70</v>
      </c>
      <c r="X1245" s="93">
        <v>2299</v>
      </c>
      <c r="Y1245">
        <f t="shared" si="58"/>
        <v>50</v>
      </c>
      <c r="Z1245" t="b">
        <f>IF(N1245/G1245&gt;=Auswahlhilfe!$C$8,TRUE,FALSE)</f>
        <v>1</v>
      </c>
      <c r="AA1245" t="b">
        <f>IF(K1245&gt;Auswahlhilfe!$C$7,TRUE,FALSE)</f>
        <v>1</v>
      </c>
      <c r="AB1245" t="b">
        <f>IF(Auswahlhilfe!$C$17=F1245,TRUE,FALSE)</f>
        <v>0</v>
      </c>
      <c r="AC1245" t="b">
        <f>IFERROR(IF(FIND("P2",PGOptionList!D1245)&gt;0,TRUE),FALSE)</f>
        <v>0</v>
      </c>
      <c r="AD1245" t="b">
        <f>IFERROR(IF(FIND("P1",PGOptionList!D1245)&gt;0,TRUE),FALSE)</f>
        <v>1</v>
      </c>
      <c r="AE1245" t="b">
        <f>IFERROR(IF(FIND("P0",PGOptionList!D1245)&gt;0,TRUE),FALSE)</f>
        <v>0</v>
      </c>
      <c r="AF1245" t="b">
        <f>IF(AND(Z1245,AA1245,AB1245,AC1245,IF(C1245=Auswahlhilfe!$L$7,TRUE,FALSE)),D1245,FALSE)</f>
        <v>0</v>
      </c>
      <c r="AG1245" t="b">
        <f>IF(AND(Z1245,AA1245,AB1245,AD1245,IF(C1245=Auswahlhilfe!$L$17,TRUE,FALSE)),D1245,FALSE)</f>
        <v>0</v>
      </c>
      <c r="AH1245" t="b">
        <f>IF(AND(Z1245,AA1245,AB1245,AE1245,IF(C1245=Auswahlhilfe!$L$17,TRUE,FALSE)),D1245,FALSE)</f>
        <v>0</v>
      </c>
      <c r="AI1245" t="s">
        <v>4817</v>
      </c>
      <c r="AJ1245" s="90" t="str">
        <f t="shared" si="59"/>
        <v>mailto:info@oxni.ch?subject=Anfrage TBR-142-060-S1-P1</v>
      </c>
    </row>
    <row r="1246" spans="2:36" x14ac:dyDescent="0.2">
      <c r="B1246" s="78" t="str">
        <f t="shared" si="57"/>
        <v/>
      </c>
      <c r="C1246" s="19" t="s">
        <v>103</v>
      </c>
      <c r="D1246" s="19" t="s">
        <v>1547</v>
      </c>
      <c r="E1246" s="19">
        <v>130</v>
      </c>
      <c r="F1246" s="19" t="s">
        <v>58</v>
      </c>
      <c r="G1246" s="19">
        <v>60</v>
      </c>
      <c r="H1246" s="19">
        <v>7</v>
      </c>
      <c r="I1246" s="19">
        <v>50</v>
      </c>
      <c r="J1246" s="19">
        <v>92</v>
      </c>
      <c r="K1246" s="19">
        <v>600</v>
      </c>
      <c r="L1246" s="19">
        <v>1800</v>
      </c>
      <c r="M1246" s="19" t="s">
        <v>85</v>
      </c>
      <c r="N1246" s="19">
        <v>3000</v>
      </c>
      <c r="O1246" s="19">
        <v>6000</v>
      </c>
      <c r="P1246" s="19">
        <v>9400</v>
      </c>
      <c r="Q1246" s="19" t="s">
        <v>57</v>
      </c>
      <c r="R1246" s="19">
        <v>4700</v>
      </c>
      <c r="S1246" s="19">
        <v>20000</v>
      </c>
      <c r="T1246" s="19">
        <v>6.84</v>
      </c>
      <c r="U1246" s="19">
        <v>21.4</v>
      </c>
      <c r="V1246" s="19">
        <v>0.24</v>
      </c>
      <c r="W1246" s="19">
        <v>70</v>
      </c>
      <c r="X1246" s="93">
        <v>2299</v>
      </c>
      <c r="Y1246">
        <f t="shared" si="58"/>
        <v>50</v>
      </c>
      <c r="Z1246" t="b">
        <f>IF(N1246/G1246&gt;=Auswahlhilfe!$C$8,TRUE,FALSE)</f>
        <v>1</v>
      </c>
      <c r="AA1246" t="b">
        <f>IF(K1246&gt;Auswahlhilfe!$C$7,TRUE,FALSE)</f>
        <v>1</v>
      </c>
      <c r="AB1246" t="b">
        <f>IF(Auswahlhilfe!$C$17=F1246,TRUE,FALSE)</f>
        <v>1</v>
      </c>
      <c r="AC1246" t="b">
        <f>IFERROR(IF(FIND("P2",PGOptionList!D1246)&gt;0,TRUE),FALSE)</f>
        <v>0</v>
      </c>
      <c r="AD1246" t="b">
        <f>IFERROR(IF(FIND("P1",PGOptionList!D1246)&gt;0,TRUE),FALSE)</f>
        <v>1</v>
      </c>
      <c r="AE1246" t="b">
        <f>IFERROR(IF(FIND("P0",PGOptionList!D1246)&gt;0,TRUE),FALSE)</f>
        <v>0</v>
      </c>
      <c r="AF1246" t="b">
        <f>IF(AND(Z1246,AA1246,AB1246,AC1246,IF(C1246=Auswahlhilfe!$L$7,TRUE,FALSE)),D1246,FALSE)</f>
        <v>0</v>
      </c>
      <c r="AG1246" t="b">
        <f>IF(AND(Z1246,AA1246,AB1246,AD1246,IF(C1246=Auswahlhilfe!$L$17,TRUE,FALSE)),D1246,FALSE)</f>
        <v>0</v>
      </c>
      <c r="AH1246" t="b">
        <f>IF(AND(Z1246,AA1246,AB1246,AE1246,IF(C1246=Auswahlhilfe!$L$17,TRUE,FALSE)),D1246,FALSE)</f>
        <v>0</v>
      </c>
      <c r="AI1246" t="s">
        <v>4818</v>
      </c>
      <c r="AJ1246" s="90" t="str">
        <f t="shared" si="59"/>
        <v>https://shop.oxni.ch/de/shop/motoren/planetengetriebe/tbr-142-060-s2-p1</v>
      </c>
    </row>
    <row r="1247" spans="2:36" x14ac:dyDescent="0.2">
      <c r="B1247" s="78" t="str">
        <f t="shared" si="57"/>
        <v/>
      </c>
      <c r="C1247" s="19" t="s">
        <v>103</v>
      </c>
      <c r="D1247" s="19" t="s">
        <v>1548</v>
      </c>
      <c r="E1247" s="19">
        <v>130</v>
      </c>
      <c r="F1247" s="19" t="s">
        <v>55</v>
      </c>
      <c r="G1247" s="19">
        <v>60</v>
      </c>
      <c r="H1247" s="19">
        <v>9</v>
      </c>
      <c r="I1247" s="19">
        <v>50</v>
      </c>
      <c r="J1247" s="19">
        <v>92</v>
      </c>
      <c r="K1247" s="19">
        <v>600</v>
      </c>
      <c r="L1247" s="19">
        <v>1800</v>
      </c>
      <c r="M1247" s="19" t="s">
        <v>85</v>
      </c>
      <c r="N1247" s="19">
        <v>3000</v>
      </c>
      <c r="O1247" s="19">
        <v>6000</v>
      </c>
      <c r="P1247" s="19">
        <v>9400</v>
      </c>
      <c r="Q1247" s="19" t="s">
        <v>57</v>
      </c>
      <c r="R1247" s="19">
        <v>4700</v>
      </c>
      <c r="S1247" s="19">
        <v>20000</v>
      </c>
      <c r="T1247" s="19">
        <v>6.84</v>
      </c>
      <c r="U1247" s="19">
        <v>21.4</v>
      </c>
      <c r="V1247" s="19">
        <v>0.24</v>
      </c>
      <c r="W1247" s="19">
        <v>70</v>
      </c>
      <c r="X1247" s="93">
        <v>2090</v>
      </c>
      <c r="Y1247">
        <f t="shared" si="58"/>
        <v>50</v>
      </c>
      <c r="Z1247" t="b">
        <f>IF(N1247/G1247&gt;=Auswahlhilfe!$C$8,TRUE,FALSE)</f>
        <v>1</v>
      </c>
      <c r="AA1247" t="b">
        <f>IF(K1247&gt;Auswahlhilfe!$C$7,TRUE,FALSE)</f>
        <v>1</v>
      </c>
      <c r="AB1247" t="b">
        <f>IF(Auswahlhilfe!$C$17=F1247,TRUE,FALSE)</f>
        <v>0</v>
      </c>
      <c r="AC1247" t="b">
        <f>IFERROR(IF(FIND("P2",PGOptionList!D1247)&gt;0,TRUE),FALSE)</f>
        <v>1</v>
      </c>
      <c r="AD1247" t="b">
        <f>IFERROR(IF(FIND("P1",PGOptionList!D1247)&gt;0,TRUE),FALSE)</f>
        <v>0</v>
      </c>
      <c r="AE1247" t="b">
        <f>IFERROR(IF(FIND("P0",PGOptionList!D1247)&gt;0,TRUE),FALSE)</f>
        <v>0</v>
      </c>
      <c r="AF1247" t="b">
        <f>IF(AND(Z1247,AA1247,AB1247,AC1247,IF(C1247=Auswahlhilfe!$L$7,TRUE,FALSE)),D1247,FALSE)</f>
        <v>0</v>
      </c>
      <c r="AG1247" t="b">
        <f>IF(AND(Z1247,AA1247,AB1247,AD1247,IF(C1247=Auswahlhilfe!$L$17,TRUE,FALSE)),D1247,FALSE)</f>
        <v>0</v>
      </c>
      <c r="AH1247" t="b">
        <f>IF(AND(Z1247,AA1247,AB1247,AE1247,IF(C1247=Auswahlhilfe!$L$17,TRUE,FALSE)),D1247,FALSE)</f>
        <v>0</v>
      </c>
      <c r="AI1247" t="s">
        <v>4817</v>
      </c>
      <c r="AJ1247" s="90" t="str">
        <f t="shared" si="59"/>
        <v>mailto:info@oxni.ch?subject=Anfrage TBR-142-060-S1-P2</v>
      </c>
    </row>
    <row r="1248" spans="2:36" x14ac:dyDescent="0.2">
      <c r="B1248" s="78" t="str">
        <f t="shared" si="57"/>
        <v/>
      </c>
      <c r="C1248" s="19" t="s">
        <v>103</v>
      </c>
      <c r="D1248" s="19" t="s">
        <v>1549</v>
      </c>
      <c r="E1248" s="19">
        <v>130</v>
      </c>
      <c r="F1248" s="19" t="s">
        <v>58</v>
      </c>
      <c r="G1248" s="19">
        <v>60</v>
      </c>
      <c r="H1248" s="19">
        <v>9</v>
      </c>
      <c r="I1248" s="19">
        <v>50</v>
      </c>
      <c r="J1248" s="19">
        <v>92</v>
      </c>
      <c r="K1248" s="19">
        <v>600</v>
      </c>
      <c r="L1248" s="19">
        <v>1800</v>
      </c>
      <c r="M1248" s="19" t="s">
        <v>85</v>
      </c>
      <c r="N1248" s="19">
        <v>3000</v>
      </c>
      <c r="O1248" s="19">
        <v>6000</v>
      </c>
      <c r="P1248" s="19">
        <v>9400</v>
      </c>
      <c r="Q1248" s="19" t="s">
        <v>57</v>
      </c>
      <c r="R1248" s="19">
        <v>4700</v>
      </c>
      <c r="S1248" s="19">
        <v>20000</v>
      </c>
      <c r="T1248" s="19">
        <v>6.84</v>
      </c>
      <c r="U1248" s="19">
        <v>21.4</v>
      </c>
      <c r="V1248" s="19">
        <v>0.24</v>
      </c>
      <c r="W1248" s="19">
        <v>70</v>
      </c>
      <c r="X1248" s="93">
        <v>2090</v>
      </c>
      <c r="Y1248">
        <f t="shared" si="58"/>
        <v>50</v>
      </c>
      <c r="Z1248" t="b">
        <f>IF(N1248/G1248&gt;=Auswahlhilfe!$C$8,TRUE,FALSE)</f>
        <v>1</v>
      </c>
      <c r="AA1248" t="b">
        <f>IF(K1248&gt;Auswahlhilfe!$C$7,TRUE,FALSE)</f>
        <v>1</v>
      </c>
      <c r="AB1248" t="b">
        <f>IF(Auswahlhilfe!$C$17=F1248,TRUE,FALSE)</f>
        <v>1</v>
      </c>
      <c r="AC1248" t="b">
        <f>IFERROR(IF(FIND("P2",PGOptionList!D1248)&gt;0,TRUE),FALSE)</f>
        <v>1</v>
      </c>
      <c r="AD1248" t="b">
        <f>IFERROR(IF(FIND("P1",PGOptionList!D1248)&gt;0,TRUE),FALSE)</f>
        <v>0</v>
      </c>
      <c r="AE1248" t="b">
        <f>IFERROR(IF(FIND("P0",PGOptionList!D1248)&gt;0,TRUE),FALSE)</f>
        <v>0</v>
      </c>
      <c r="AF1248" t="b">
        <f>IF(AND(Z1248,AA1248,AB1248,AC1248,IF(C1248=Auswahlhilfe!$L$7,TRUE,FALSE)),D1248,FALSE)</f>
        <v>0</v>
      </c>
      <c r="AG1248" t="b">
        <f>IF(AND(Z1248,AA1248,AB1248,AD1248,IF(C1248=Auswahlhilfe!$L$17,TRUE,FALSE)),D1248,FALSE)</f>
        <v>0</v>
      </c>
      <c r="AH1248" t="b">
        <f>IF(AND(Z1248,AA1248,AB1248,AE1248,IF(C1248=Auswahlhilfe!$L$17,TRUE,FALSE)),D1248,FALSE)</f>
        <v>0</v>
      </c>
      <c r="AI1248" t="s">
        <v>4818</v>
      </c>
      <c r="AJ1248" s="90" t="str">
        <f t="shared" si="59"/>
        <v>https://shop.oxni.ch/de/shop/motoren/planetengetriebe/tbr-142-060-s2-p2</v>
      </c>
    </row>
    <row r="1249" spans="2:36" x14ac:dyDescent="0.2">
      <c r="B1249" s="78" t="str">
        <f t="shared" si="57"/>
        <v/>
      </c>
      <c r="C1249" s="19" t="s">
        <v>103</v>
      </c>
      <c r="D1249" s="19" t="s">
        <v>1550</v>
      </c>
      <c r="E1249" s="19">
        <v>130</v>
      </c>
      <c r="F1249" s="19" t="s">
        <v>55</v>
      </c>
      <c r="G1249" s="19">
        <v>50</v>
      </c>
      <c r="H1249" s="19">
        <v>4</v>
      </c>
      <c r="I1249" s="19">
        <v>50</v>
      </c>
      <c r="J1249" s="19">
        <v>92</v>
      </c>
      <c r="K1249" s="19">
        <v>650</v>
      </c>
      <c r="L1249" s="19">
        <v>1950</v>
      </c>
      <c r="M1249" s="19" t="s">
        <v>84</v>
      </c>
      <c r="N1249" s="19">
        <v>3000</v>
      </c>
      <c r="O1249" s="19">
        <v>6000</v>
      </c>
      <c r="P1249" s="19">
        <v>9400</v>
      </c>
      <c r="Q1249" s="19" t="s">
        <v>57</v>
      </c>
      <c r="R1249" s="19">
        <v>4700</v>
      </c>
      <c r="S1249" s="19">
        <v>20000</v>
      </c>
      <c r="T1249" s="19">
        <v>6.84</v>
      </c>
      <c r="U1249" s="19">
        <v>21.4</v>
      </c>
      <c r="V1249" s="19">
        <v>0.24</v>
      </c>
      <c r="W1249" s="19">
        <v>70</v>
      </c>
      <c r="X1249" s="93"/>
      <c r="Y1249">
        <f t="shared" si="58"/>
        <v>60</v>
      </c>
      <c r="Z1249" t="b">
        <f>IF(N1249/G1249&gt;=Auswahlhilfe!$C$8,TRUE,FALSE)</f>
        <v>1</v>
      </c>
      <c r="AA1249" t="b">
        <f>IF(K1249&gt;Auswahlhilfe!$C$7,TRUE,FALSE)</f>
        <v>1</v>
      </c>
      <c r="AB1249" t="b">
        <f>IF(Auswahlhilfe!$C$17=F1249,TRUE,FALSE)</f>
        <v>0</v>
      </c>
      <c r="AC1249" t="b">
        <f>IFERROR(IF(FIND("P2",PGOptionList!D1249)&gt;0,TRUE),FALSE)</f>
        <v>0</v>
      </c>
      <c r="AD1249" t="b">
        <f>IFERROR(IF(FIND("P1",PGOptionList!D1249)&gt;0,TRUE),FALSE)</f>
        <v>0</v>
      </c>
      <c r="AE1249" t="b">
        <f>IFERROR(IF(FIND("P0",PGOptionList!D1249)&gt;0,TRUE),FALSE)</f>
        <v>1</v>
      </c>
      <c r="AF1249" t="b">
        <f>IF(AND(Z1249,AA1249,AB1249,AC1249,IF(C1249=Auswahlhilfe!$L$7,TRUE,FALSE)),D1249,FALSE)</f>
        <v>0</v>
      </c>
      <c r="AG1249" t="b">
        <f>IF(AND(Z1249,AA1249,AB1249,AD1249,IF(C1249=Auswahlhilfe!$L$17,TRUE,FALSE)),D1249,FALSE)</f>
        <v>0</v>
      </c>
      <c r="AH1249" t="b">
        <f>IF(AND(Z1249,AA1249,AB1249,AE1249,IF(C1249=Auswahlhilfe!$L$17,TRUE,FALSE)),D1249,FALSE)</f>
        <v>0</v>
      </c>
      <c r="AI1249" t="s">
        <v>4817</v>
      </c>
      <c r="AJ1249" s="90" t="str">
        <f t="shared" si="59"/>
        <v>mailto:info@oxni.ch?subject=Anfrage TBR-142-050-S1-P0</v>
      </c>
    </row>
    <row r="1250" spans="2:36" x14ac:dyDescent="0.2">
      <c r="B1250" s="78" t="str">
        <f t="shared" si="57"/>
        <v/>
      </c>
      <c r="C1250" s="19" t="s">
        <v>103</v>
      </c>
      <c r="D1250" s="19" t="s">
        <v>1551</v>
      </c>
      <c r="E1250" s="19">
        <v>130</v>
      </c>
      <c r="F1250" s="19" t="s">
        <v>58</v>
      </c>
      <c r="G1250" s="19">
        <v>50</v>
      </c>
      <c r="H1250" s="19">
        <v>4</v>
      </c>
      <c r="I1250" s="19">
        <v>50</v>
      </c>
      <c r="J1250" s="19">
        <v>92</v>
      </c>
      <c r="K1250" s="19">
        <v>650</v>
      </c>
      <c r="L1250" s="19">
        <v>1950</v>
      </c>
      <c r="M1250" s="19" t="s">
        <v>84</v>
      </c>
      <c r="N1250" s="19">
        <v>3000</v>
      </c>
      <c r="O1250" s="19">
        <v>6000</v>
      </c>
      <c r="P1250" s="19">
        <v>9400</v>
      </c>
      <c r="Q1250" s="19" t="s">
        <v>57</v>
      </c>
      <c r="R1250" s="19">
        <v>4700</v>
      </c>
      <c r="S1250" s="19">
        <v>20000</v>
      </c>
      <c r="T1250" s="19">
        <v>6.84</v>
      </c>
      <c r="U1250" s="19">
        <v>21.4</v>
      </c>
      <c r="V1250" s="19">
        <v>0.24</v>
      </c>
      <c r="W1250" s="19">
        <v>70</v>
      </c>
      <c r="X1250" s="93"/>
      <c r="Y1250">
        <f t="shared" si="58"/>
        <v>60</v>
      </c>
      <c r="Z1250" t="b">
        <f>IF(N1250/G1250&gt;=Auswahlhilfe!$C$8,TRUE,FALSE)</f>
        <v>1</v>
      </c>
      <c r="AA1250" t="b">
        <f>IF(K1250&gt;Auswahlhilfe!$C$7,TRUE,FALSE)</f>
        <v>1</v>
      </c>
      <c r="AB1250" t="b">
        <f>IF(Auswahlhilfe!$C$17=F1250,TRUE,FALSE)</f>
        <v>1</v>
      </c>
      <c r="AC1250" t="b">
        <f>IFERROR(IF(FIND("P2",PGOptionList!D1250)&gt;0,TRUE),FALSE)</f>
        <v>0</v>
      </c>
      <c r="AD1250" t="b">
        <f>IFERROR(IF(FIND("P1",PGOptionList!D1250)&gt;0,TRUE),FALSE)</f>
        <v>0</v>
      </c>
      <c r="AE1250" t="b">
        <f>IFERROR(IF(FIND("P0",PGOptionList!D1250)&gt;0,TRUE),FALSE)</f>
        <v>1</v>
      </c>
      <c r="AF1250" t="b">
        <f>IF(AND(Z1250,AA1250,AB1250,AC1250,IF(C1250=Auswahlhilfe!$L$7,TRUE,FALSE)),D1250,FALSE)</f>
        <v>0</v>
      </c>
      <c r="AG1250" t="b">
        <f>IF(AND(Z1250,AA1250,AB1250,AD1250,IF(C1250=Auswahlhilfe!$L$17,TRUE,FALSE)),D1250,FALSE)</f>
        <v>0</v>
      </c>
      <c r="AH1250" t="b">
        <f>IF(AND(Z1250,AA1250,AB1250,AE1250,IF(C1250=Auswahlhilfe!$L$17,TRUE,FALSE)),D1250,FALSE)</f>
        <v>0</v>
      </c>
      <c r="AI1250" t="s">
        <v>4817</v>
      </c>
      <c r="AJ1250" s="90" t="str">
        <f t="shared" si="59"/>
        <v>mailto:info@oxni.ch?subject=Anfrage TBR-142-050-S2-P0</v>
      </c>
    </row>
    <row r="1251" spans="2:36" x14ac:dyDescent="0.2">
      <c r="B1251" s="78" t="str">
        <f t="shared" si="57"/>
        <v/>
      </c>
      <c r="C1251" s="19" t="s">
        <v>103</v>
      </c>
      <c r="D1251" s="19" t="s">
        <v>1552</v>
      </c>
      <c r="E1251" s="19">
        <v>130</v>
      </c>
      <c r="F1251" s="19" t="s">
        <v>55</v>
      </c>
      <c r="G1251" s="19">
        <v>50</v>
      </c>
      <c r="H1251" s="19">
        <v>7</v>
      </c>
      <c r="I1251" s="19">
        <v>50</v>
      </c>
      <c r="J1251" s="19">
        <v>92</v>
      </c>
      <c r="K1251" s="19">
        <v>650</v>
      </c>
      <c r="L1251" s="19">
        <v>1950</v>
      </c>
      <c r="M1251" s="19" t="s">
        <v>84</v>
      </c>
      <c r="N1251" s="19">
        <v>3000</v>
      </c>
      <c r="O1251" s="19">
        <v>6000</v>
      </c>
      <c r="P1251" s="19">
        <v>9400</v>
      </c>
      <c r="Q1251" s="19" t="s">
        <v>57</v>
      </c>
      <c r="R1251" s="19">
        <v>4700</v>
      </c>
      <c r="S1251" s="19">
        <v>20000</v>
      </c>
      <c r="T1251" s="19">
        <v>6.84</v>
      </c>
      <c r="U1251" s="19">
        <v>21.4</v>
      </c>
      <c r="V1251" s="19">
        <v>0.24</v>
      </c>
      <c r="W1251" s="19">
        <v>70</v>
      </c>
      <c r="X1251" s="93">
        <v>2299</v>
      </c>
      <c r="Y1251">
        <f t="shared" si="58"/>
        <v>60</v>
      </c>
      <c r="Z1251" t="b">
        <f>IF(N1251/G1251&gt;=Auswahlhilfe!$C$8,TRUE,FALSE)</f>
        <v>1</v>
      </c>
      <c r="AA1251" t="b">
        <f>IF(K1251&gt;Auswahlhilfe!$C$7,TRUE,FALSE)</f>
        <v>1</v>
      </c>
      <c r="AB1251" t="b">
        <f>IF(Auswahlhilfe!$C$17=F1251,TRUE,FALSE)</f>
        <v>0</v>
      </c>
      <c r="AC1251" t="b">
        <f>IFERROR(IF(FIND("P2",PGOptionList!D1251)&gt;0,TRUE),FALSE)</f>
        <v>0</v>
      </c>
      <c r="AD1251" t="b">
        <f>IFERROR(IF(FIND("P1",PGOptionList!D1251)&gt;0,TRUE),FALSE)</f>
        <v>1</v>
      </c>
      <c r="AE1251" t="b">
        <f>IFERROR(IF(FIND("P0",PGOptionList!D1251)&gt;0,TRUE),FALSE)</f>
        <v>0</v>
      </c>
      <c r="AF1251" t="b">
        <f>IF(AND(Z1251,AA1251,AB1251,AC1251,IF(C1251=Auswahlhilfe!$L$7,TRUE,FALSE)),D1251,FALSE)</f>
        <v>0</v>
      </c>
      <c r="AG1251" t="b">
        <f>IF(AND(Z1251,AA1251,AB1251,AD1251,IF(C1251=Auswahlhilfe!$L$17,TRUE,FALSE)),D1251,FALSE)</f>
        <v>0</v>
      </c>
      <c r="AH1251" t="b">
        <f>IF(AND(Z1251,AA1251,AB1251,AE1251,IF(C1251=Auswahlhilfe!$L$17,TRUE,FALSE)),D1251,FALSE)</f>
        <v>0</v>
      </c>
      <c r="AI1251" t="s">
        <v>4817</v>
      </c>
      <c r="AJ1251" s="90" t="str">
        <f t="shared" si="59"/>
        <v>mailto:info@oxni.ch?subject=Anfrage TBR-142-050-S1-P1</v>
      </c>
    </row>
    <row r="1252" spans="2:36" x14ac:dyDescent="0.2">
      <c r="B1252" s="78" t="str">
        <f t="shared" si="57"/>
        <v/>
      </c>
      <c r="C1252" s="19" t="s">
        <v>103</v>
      </c>
      <c r="D1252" s="19" t="s">
        <v>1553</v>
      </c>
      <c r="E1252" s="19">
        <v>130</v>
      </c>
      <c r="F1252" s="19" t="s">
        <v>58</v>
      </c>
      <c r="G1252" s="19">
        <v>50</v>
      </c>
      <c r="H1252" s="19">
        <v>7</v>
      </c>
      <c r="I1252" s="19">
        <v>50</v>
      </c>
      <c r="J1252" s="19">
        <v>92</v>
      </c>
      <c r="K1252" s="19">
        <v>650</v>
      </c>
      <c r="L1252" s="19">
        <v>1950</v>
      </c>
      <c r="M1252" s="19" t="s">
        <v>84</v>
      </c>
      <c r="N1252" s="19">
        <v>3000</v>
      </c>
      <c r="O1252" s="19">
        <v>6000</v>
      </c>
      <c r="P1252" s="19">
        <v>9400</v>
      </c>
      <c r="Q1252" s="19" t="s">
        <v>57</v>
      </c>
      <c r="R1252" s="19">
        <v>4700</v>
      </c>
      <c r="S1252" s="19">
        <v>20000</v>
      </c>
      <c r="T1252" s="19">
        <v>6.84</v>
      </c>
      <c r="U1252" s="19">
        <v>21.4</v>
      </c>
      <c r="V1252" s="19">
        <v>0.24</v>
      </c>
      <c r="W1252" s="19">
        <v>70</v>
      </c>
      <c r="X1252" s="93">
        <v>2299</v>
      </c>
      <c r="Y1252">
        <f t="shared" si="58"/>
        <v>60</v>
      </c>
      <c r="Z1252" t="b">
        <f>IF(N1252/G1252&gt;=Auswahlhilfe!$C$8,TRUE,FALSE)</f>
        <v>1</v>
      </c>
      <c r="AA1252" t="b">
        <f>IF(K1252&gt;Auswahlhilfe!$C$7,TRUE,FALSE)</f>
        <v>1</v>
      </c>
      <c r="AB1252" t="b">
        <f>IF(Auswahlhilfe!$C$17=F1252,TRUE,FALSE)</f>
        <v>1</v>
      </c>
      <c r="AC1252" t="b">
        <f>IFERROR(IF(FIND("P2",PGOptionList!D1252)&gt;0,TRUE),FALSE)</f>
        <v>0</v>
      </c>
      <c r="AD1252" t="b">
        <f>IFERROR(IF(FIND("P1",PGOptionList!D1252)&gt;0,TRUE),FALSE)</f>
        <v>1</v>
      </c>
      <c r="AE1252" t="b">
        <f>IFERROR(IF(FIND("P0",PGOptionList!D1252)&gt;0,TRUE),FALSE)</f>
        <v>0</v>
      </c>
      <c r="AF1252" t="b">
        <f>IF(AND(Z1252,AA1252,AB1252,AC1252,IF(C1252=Auswahlhilfe!$L$7,TRUE,FALSE)),D1252,FALSE)</f>
        <v>0</v>
      </c>
      <c r="AG1252" t="b">
        <f>IF(AND(Z1252,AA1252,AB1252,AD1252,IF(C1252=Auswahlhilfe!$L$17,TRUE,FALSE)),D1252,FALSE)</f>
        <v>0</v>
      </c>
      <c r="AH1252" t="b">
        <f>IF(AND(Z1252,AA1252,AB1252,AE1252,IF(C1252=Auswahlhilfe!$L$17,TRUE,FALSE)),D1252,FALSE)</f>
        <v>0</v>
      </c>
      <c r="AI1252" t="s">
        <v>4818</v>
      </c>
      <c r="AJ1252" s="90" t="str">
        <f t="shared" si="59"/>
        <v>https://shop.oxni.ch/de/shop/motoren/planetengetriebe/tbr-142-050-s2-p1</v>
      </c>
    </row>
    <row r="1253" spans="2:36" x14ac:dyDescent="0.2">
      <c r="B1253" s="78" t="str">
        <f t="shared" si="57"/>
        <v/>
      </c>
      <c r="C1253" s="19" t="s">
        <v>103</v>
      </c>
      <c r="D1253" s="19" t="s">
        <v>1554</v>
      </c>
      <c r="E1253" s="19">
        <v>130</v>
      </c>
      <c r="F1253" s="19" t="s">
        <v>55</v>
      </c>
      <c r="G1253" s="19">
        <v>50</v>
      </c>
      <c r="H1253" s="19">
        <v>9</v>
      </c>
      <c r="I1253" s="19">
        <v>50</v>
      </c>
      <c r="J1253" s="19">
        <v>92</v>
      </c>
      <c r="K1253" s="19">
        <v>650</v>
      </c>
      <c r="L1253" s="19">
        <v>1950</v>
      </c>
      <c r="M1253" s="19" t="s">
        <v>84</v>
      </c>
      <c r="N1253" s="19">
        <v>3000</v>
      </c>
      <c r="O1253" s="19">
        <v>6000</v>
      </c>
      <c r="P1253" s="19">
        <v>9400</v>
      </c>
      <c r="Q1253" s="19" t="s">
        <v>57</v>
      </c>
      <c r="R1253" s="19">
        <v>4700</v>
      </c>
      <c r="S1253" s="19">
        <v>20000</v>
      </c>
      <c r="T1253" s="19">
        <v>6.84</v>
      </c>
      <c r="U1253" s="19">
        <v>21.4</v>
      </c>
      <c r="V1253" s="19">
        <v>0.24</v>
      </c>
      <c r="W1253" s="19">
        <v>70</v>
      </c>
      <c r="X1253" s="93">
        <v>2090</v>
      </c>
      <c r="Y1253">
        <f t="shared" si="58"/>
        <v>60</v>
      </c>
      <c r="Z1253" t="b">
        <f>IF(N1253/G1253&gt;=Auswahlhilfe!$C$8,TRUE,FALSE)</f>
        <v>1</v>
      </c>
      <c r="AA1253" t="b">
        <f>IF(K1253&gt;Auswahlhilfe!$C$7,TRUE,FALSE)</f>
        <v>1</v>
      </c>
      <c r="AB1253" t="b">
        <f>IF(Auswahlhilfe!$C$17=F1253,TRUE,FALSE)</f>
        <v>0</v>
      </c>
      <c r="AC1253" t="b">
        <f>IFERROR(IF(FIND("P2",PGOptionList!D1253)&gt;0,TRUE),FALSE)</f>
        <v>1</v>
      </c>
      <c r="AD1253" t="b">
        <f>IFERROR(IF(FIND("P1",PGOptionList!D1253)&gt;0,TRUE),FALSE)</f>
        <v>0</v>
      </c>
      <c r="AE1253" t="b">
        <f>IFERROR(IF(FIND("P0",PGOptionList!D1253)&gt;0,TRUE),FALSE)</f>
        <v>0</v>
      </c>
      <c r="AF1253" t="b">
        <f>IF(AND(Z1253,AA1253,AB1253,AC1253,IF(C1253=Auswahlhilfe!$L$7,TRUE,FALSE)),D1253,FALSE)</f>
        <v>0</v>
      </c>
      <c r="AG1253" t="b">
        <f>IF(AND(Z1253,AA1253,AB1253,AD1253,IF(C1253=Auswahlhilfe!$L$17,TRUE,FALSE)),D1253,FALSE)</f>
        <v>0</v>
      </c>
      <c r="AH1253" t="b">
        <f>IF(AND(Z1253,AA1253,AB1253,AE1253,IF(C1253=Auswahlhilfe!$L$17,TRUE,FALSE)),D1253,FALSE)</f>
        <v>0</v>
      </c>
      <c r="AI1253" t="s">
        <v>4817</v>
      </c>
      <c r="AJ1253" s="90" t="str">
        <f t="shared" si="59"/>
        <v>mailto:info@oxni.ch?subject=Anfrage TBR-142-050-S1-P2</v>
      </c>
    </row>
    <row r="1254" spans="2:36" x14ac:dyDescent="0.2">
      <c r="B1254" s="78" t="str">
        <f t="shared" si="57"/>
        <v/>
      </c>
      <c r="C1254" s="19" t="s">
        <v>103</v>
      </c>
      <c r="D1254" s="19" t="s">
        <v>1555</v>
      </c>
      <c r="E1254" s="19">
        <v>130</v>
      </c>
      <c r="F1254" s="19" t="s">
        <v>58</v>
      </c>
      <c r="G1254" s="19">
        <v>50</v>
      </c>
      <c r="H1254" s="19">
        <v>9</v>
      </c>
      <c r="I1254" s="19">
        <v>50</v>
      </c>
      <c r="J1254" s="19">
        <v>92</v>
      </c>
      <c r="K1254" s="19">
        <v>650</v>
      </c>
      <c r="L1254" s="19">
        <v>1950</v>
      </c>
      <c r="M1254" s="19" t="s">
        <v>84</v>
      </c>
      <c r="N1254" s="19">
        <v>3000</v>
      </c>
      <c r="O1254" s="19">
        <v>6000</v>
      </c>
      <c r="P1254" s="19">
        <v>9400</v>
      </c>
      <c r="Q1254" s="19" t="s">
        <v>57</v>
      </c>
      <c r="R1254" s="19">
        <v>4700</v>
      </c>
      <c r="S1254" s="19">
        <v>20000</v>
      </c>
      <c r="T1254" s="19">
        <v>6.84</v>
      </c>
      <c r="U1254" s="19">
        <v>21.4</v>
      </c>
      <c r="V1254" s="19">
        <v>0.24</v>
      </c>
      <c r="W1254" s="19">
        <v>70</v>
      </c>
      <c r="X1254" s="93">
        <v>2090</v>
      </c>
      <c r="Y1254">
        <f t="shared" si="58"/>
        <v>60</v>
      </c>
      <c r="Z1254" t="b">
        <f>IF(N1254/G1254&gt;=Auswahlhilfe!$C$8,TRUE,FALSE)</f>
        <v>1</v>
      </c>
      <c r="AA1254" t="b">
        <f>IF(K1254&gt;Auswahlhilfe!$C$7,TRUE,FALSE)</f>
        <v>1</v>
      </c>
      <c r="AB1254" t="b">
        <f>IF(Auswahlhilfe!$C$17=F1254,TRUE,FALSE)</f>
        <v>1</v>
      </c>
      <c r="AC1254" t="b">
        <f>IFERROR(IF(FIND("P2",PGOptionList!D1254)&gt;0,TRUE),FALSE)</f>
        <v>1</v>
      </c>
      <c r="AD1254" t="b">
        <f>IFERROR(IF(FIND("P1",PGOptionList!D1254)&gt;0,TRUE),FALSE)</f>
        <v>0</v>
      </c>
      <c r="AE1254" t="b">
        <f>IFERROR(IF(FIND("P0",PGOptionList!D1254)&gt;0,TRUE),FALSE)</f>
        <v>0</v>
      </c>
      <c r="AF1254" t="b">
        <f>IF(AND(Z1254,AA1254,AB1254,AC1254,IF(C1254=Auswahlhilfe!$L$7,TRUE,FALSE)),D1254,FALSE)</f>
        <v>0</v>
      </c>
      <c r="AG1254" t="b">
        <f>IF(AND(Z1254,AA1254,AB1254,AD1254,IF(C1254=Auswahlhilfe!$L$17,TRUE,FALSE)),D1254,FALSE)</f>
        <v>0</v>
      </c>
      <c r="AH1254" t="b">
        <f>IF(AND(Z1254,AA1254,AB1254,AE1254,IF(C1254=Auswahlhilfe!$L$17,TRUE,FALSE)),D1254,FALSE)</f>
        <v>0</v>
      </c>
      <c r="AI1254" t="s">
        <v>4818</v>
      </c>
      <c r="AJ1254" s="90" t="str">
        <f t="shared" si="59"/>
        <v>https://shop.oxni.ch/de/shop/motoren/planetengetriebe/tbr-142-050-s2-p2</v>
      </c>
    </row>
    <row r="1255" spans="2:36" x14ac:dyDescent="0.2">
      <c r="B1255" s="78" t="str">
        <f t="shared" si="57"/>
        <v/>
      </c>
      <c r="C1255" s="19" t="s">
        <v>103</v>
      </c>
      <c r="D1255" s="19" t="s">
        <v>1556</v>
      </c>
      <c r="E1255" s="19">
        <v>130</v>
      </c>
      <c r="F1255" s="19" t="s">
        <v>55</v>
      </c>
      <c r="G1255" s="19">
        <v>40</v>
      </c>
      <c r="H1255" s="19">
        <v>4</v>
      </c>
      <c r="I1255" s="19">
        <v>50</v>
      </c>
      <c r="J1255" s="19">
        <v>92</v>
      </c>
      <c r="K1255" s="19">
        <v>500</v>
      </c>
      <c r="L1255" s="19">
        <v>1500</v>
      </c>
      <c r="M1255" s="19" t="s">
        <v>87</v>
      </c>
      <c r="N1255" s="19">
        <v>3000</v>
      </c>
      <c r="O1255" s="19">
        <v>6000</v>
      </c>
      <c r="P1255" s="19">
        <v>9400</v>
      </c>
      <c r="Q1255" s="19" t="s">
        <v>57</v>
      </c>
      <c r="R1255" s="19">
        <v>4700</v>
      </c>
      <c r="S1255" s="19">
        <v>20000</v>
      </c>
      <c r="T1255" s="19">
        <v>6.84</v>
      </c>
      <c r="U1255" s="19">
        <v>21.4</v>
      </c>
      <c r="V1255" s="19">
        <v>0.24</v>
      </c>
      <c r="W1255" s="19">
        <v>70</v>
      </c>
      <c r="X1255" s="93"/>
      <c r="Y1255">
        <f t="shared" si="58"/>
        <v>75</v>
      </c>
      <c r="Z1255" t="b">
        <f>IF(N1255/G1255&gt;=Auswahlhilfe!$C$8,TRUE,FALSE)</f>
        <v>1</v>
      </c>
      <c r="AA1255" t="b">
        <f>IF(K1255&gt;Auswahlhilfe!$C$7,TRUE,FALSE)</f>
        <v>1</v>
      </c>
      <c r="AB1255" t="b">
        <f>IF(Auswahlhilfe!$C$17=F1255,TRUE,FALSE)</f>
        <v>0</v>
      </c>
      <c r="AC1255" t="b">
        <f>IFERROR(IF(FIND("P2",PGOptionList!D1255)&gt;0,TRUE),FALSE)</f>
        <v>0</v>
      </c>
      <c r="AD1255" t="b">
        <f>IFERROR(IF(FIND("P1",PGOptionList!D1255)&gt;0,TRUE),FALSE)</f>
        <v>0</v>
      </c>
      <c r="AE1255" t="b">
        <f>IFERROR(IF(FIND("P0",PGOptionList!D1255)&gt;0,TRUE),FALSE)</f>
        <v>1</v>
      </c>
      <c r="AF1255" t="b">
        <f>IF(AND(Z1255,AA1255,AB1255,AC1255,IF(C1255=Auswahlhilfe!$L$7,TRUE,FALSE)),D1255,FALSE)</f>
        <v>0</v>
      </c>
      <c r="AG1255" t="b">
        <f>IF(AND(Z1255,AA1255,AB1255,AD1255,IF(C1255=Auswahlhilfe!$L$17,TRUE,FALSE)),D1255,FALSE)</f>
        <v>0</v>
      </c>
      <c r="AH1255" t="b">
        <f>IF(AND(Z1255,AA1255,AB1255,AE1255,IF(C1255=Auswahlhilfe!$L$17,TRUE,FALSE)),D1255,FALSE)</f>
        <v>0</v>
      </c>
      <c r="AI1255" t="s">
        <v>4817</v>
      </c>
      <c r="AJ1255" s="90" t="str">
        <f t="shared" si="59"/>
        <v>mailto:info@oxni.ch?subject=Anfrage TBR-142-040-S1-P0</v>
      </c>
    </row>
    <row r="1256" spans="2:36" x14ac:dyDescent="0.2">
      <c r="B1256" s="78" t="str">
        <f t="shared" si="57"/>
        <v/>
      </c>
      <c r="C1256" s="19" t="s">
        <v>103</v>
      </c>
      <c r="D1256" s="19" t="s">
        <v>1557</v>
      </c>
      <c r="E1256" s="19">
        <v>130</v>
      </c>
      <c r="F1256" s="19" t="s">
        <v>58</v>
      </c>
      <c r="G1256" s="19">
        <v>40</v>
      </c>
      <c r="H1256" s="19">
        <v>4</v>
      </c>
      <c r="I1256" s="19">
        <v>50</v>
      </c>
      <c r="J1256" s="19">
        <v>92</v>
      </c>
      <c r="K1256" s="19">
        <v>500</v>
      </c>
      <c r="L1256" s="19">
        <v>1500</v>
      </c>
      <c r="M1256" s="19" t="s">
        <v>87</v>
      </c>
      <c r="N1256" s="19">
        <v>3000</v>
      </c>
      <c r="O1256" s="19">
        <v>6000</v>
      </c>
      <c r="P1256" s="19">
        <v>9400</v>
      </c>
      <c r="Q1256" s="19" t="s">
        <v>57</v>
      </c>
      <c r="R1256" s="19">
        <v>4700</v>
      </c>
      <c r="S1256" s="19">
        <v>20000</v>
      </c>
      <c r="T1256" s="19">
        <v>6.84</v>
      </c>
      <c r="U1256" s="19">
        <v>21.4</v>
      </c>
      <c r="V1256" s="19">
        <v>0.24</v>
      </c>
      <c r="W1256" s="19">
        <v>70</v>
      </c>
      <c r="X1256" s="93"/>
      <c r="Y1256">
        <f t="shared" si="58"/>
        <v>75</v>
      </c>
      <c r="Z1256" t="b">
        <f>IF(N1256/G1256&gt;=Auswahlhilfe!$C$8,TRUE,FALSE)</f>
        <v>1</v>
      </c>
      <c r="AA1256" t="b">
        <f>IF(K1256&gt;Auswahlhilfe!$C$7,TRUE,FALSE)</f>
        <v>1</v>
      </c>
      <c r="AB1256" t="b">
        <f>IF(Auswahlhilfe!$C$17=F1256,TRUE,FALSE)</f>
        <v>1</v>
      </c>
      <c r="AC1256" t="b">
        <f>IFERROR(IF(FIND("P2",PGOptionList!D1256)&gt;0,TRUE),FALSE)</f>
        <v>0</v>
      </c>
      <c r="AD1256" t="b">
        <f>IFERROR(IF(FIND("P1",PGOptionList!D1256)&gt;0,TRUE),FALSE)</f>
        <v>0</v>
      </c>
      <c r="AE1256" t="b">
        <f>IFERROR(IF(FIND("P0",PGOptionList!D1256)&gt;0,TRUE),FALSE)</f>
        <v>1</v>
      </c>
      <c r="AF1256" t="b">
        <f>IF(AND(Z1256,AA1256,AB1256,AC1256,IF(C1256=Auswahlhilfe!$L$7,TRUE,FALSE)),D1256,FALSE)</f>
        <v>0</v>
      </c>
      <c r="AG1256" t="b">
        <f>IF(AND(Z1256,AA1256,AB1256,AD1256,IF(C1256=Auswahlhilfe!$L$17,TRUE,FALSE)),D1256,FALSE)</f>
        <v>0</v>
      </c>
      <c r="AH1256" t="b">
        <f>IF(AND(Z1256,AA1256,AB1256,AE1256,IF(C1256=Auswahlhilfe!$L$17,TRUE,FALSE)),D1256,FALSE)</f>
        <v>0</v>
      </c>
      <c r="AI1256" t="s">
        <v>4817</v>
      </c>
      <c r="AJ1256" s="90" t="str">
        <f t="shared" si="59"/>
        <v>mailto:info@oxni.ch?subject=Anfrage TBR-142-040-S2-P0</v>
      </c>
    </row>
    <row r="1257" spans="2:36" x14ac:dyDescent="0.2">
      <c r="B1257" s="78" t="str">
        <f t="shared" si="57"/>
        <v/>
      </c>
      <c r="C1257" s="19" t="s">
        <v>103</v>
      </c>
      <c r="D1257" s="19" t="s">
        <v>1558</v>
      </c>
      <c r="E1257" s="19">
        <v>130</v>
      </c>
      <c r="F1257" s="19" t="s">
        <v>55</v>
      </c>
      <c r="G1257" s="19">
        <v>40</v>
      </c>
      <c r="H1257" s="19">
        <v>7</v>
      </c>
      <c r="I1257" s="19">
        <v>50</v>
      </c>
      <c r="J1257" s="19">
        <v>92</v>
      </c>
      <c r="K1257" s="19">
        <v>500</v>
      </c>
      <c r="L1257" s="19">
        <v>1500</v>
      </c>
      <c r="M1257" s="19" t="s">
        <v>87</v>
      </c>
      <c r="N1257" s="19">
        <v>3000</v>
      </c>
      <c r="O1257" s="19">
        <v>6000</v>
      </c>
      <c r="P1257" s="19">
        <v>9400</v>
      </c>
      <c r="Q1257" s="19" t="s">
        <v>57</v>
      </c>
      <c r="R1257" s="19">
        <v>4700</v>
      </c>
      <c r="S1257" s="19">
        <v>20000</v>
      </c>
      <c r="T1257" s="19">
        <v>6.84</v>
      </c>
      <c r="U1257" s="19">
        <v>21.4</v>
      </c>
      <c r="V1257" s="19">
        <v>0.24</v>
      </c>
      <c r="W1257" s="19">
        <v>70</v>
      </c>
      <c r="X1257" s="93">
        <v>2299</v>
      </c>
      <c r="Y1257">
        <f t="shared" si="58"/>
        <v>75</v>
      </c>
      <c r="Z1257" t="b">
        <f>IF(N1257/G1257&gt;=Auswahlhilfe!$C$8,TRUE,FALSE)</f>
        <v>1</v>
      </c>
      <c r="AA1257" t="b">
        <f>IF(K1257&gt;Auswahlhilfe!$C$7,TRUE,FALSE)</f>
        <v>1</v>
      </c>
      <c r="AB1257" t="b">
        <f>IF(Auswahlhilfe!$C$17=F1257,TRUE,FALSE)</f>
        <v>0</v>
      </c>
      <c r="AC1257" t="b">
        <f>IFERROR(IF(FIND("P2",PGOptionList!D1257)&gt;0,TRUE),FALSE)</f>
        <v>0</v>
      </c>
      <c r="AD1257" t="b">
        <f>IFERROR(IF(FIND("P1",PGOptionList!D1257)&gt;0,TRUE),FALSE)</f>
        <v>1</v>
      </c>
      <c r="AE1257" t="b">
        <f>IFERROR(IF(FIND("P0",PGOptionList!D1257)&gt;0,TRUE),FALSE)</f>
        <v>0</v>
      </c>
      <c r="AF1257" t="b">
        <f>IF(AND(Z1257,AA1257,AB1257,AC1257,IF(C1257=Auswahlhilfe!$L$7,TRUE,FALSE)),D1257,FALSE)</f>
        <v>0</v>
      </c>
      <c r="AG1257" t="b">
        <f>IF(AND(Z1257,AA1257,AB1257,AD1257,IF(C1257=Auswahlhilfe!$L$17,TRUE,FALSE)),D1257,FALSE)</f>
        <v>0</v>
      </c>
      <c r="AH1257" t="b">
        <f>IF(AND(Z1257,AA1257,AB1257,AE1257,IF(C1257=Auswahlhilfe!$L$17,TRUE,FALSE)),D1257,FALSE)</f>
        <v>0</v>
      </c>
      <c r="AI1257" t="s">
        <v>4817</v>
      </c>
      <c r="AJ1257" s="90" t="str">
        <f t="shared" si="59"/>
        <v>mailto:info@oxni.ch?subject=Anfrage TBR-142-040-S1-P1</v>
      </c>
    </row>
    <row r="1258" spans="2:36" x14ac:dyDescent="0.2">
      <c r="B1258" s="78" t="str">
        <f t="shared" si="57"/>
        <v/>
      </c>
      <c r="C1258" s="19" t="s">
        <v>103</v>
      </c>
      <c r="D1258" s="19" t="s">
        <v>1559</v>
      </c>
      <c r="E1258" s="19">
        <v>130</v>
      </c>
      <c r="F1258" s="19" t="s">
        <v>58</v>
      </c>
      <c r="G1258" s="19">
        <v>40</v>
      </c>
      <c r="H1258" s="19">
        <v>7</v>
      </c>
      <c r="I1258" s="19">
        <v>50</v>
      </c>
      <c r="J1258" s="19">
        <v>92</v>
      </c>
      <c r="K1258" s="19">
        <v>500</v>
      </c>
      <c r="L1258" s="19">
        <v>1500</v>
      </c>
      <c r="M1258" s="19" t="s">
        <v>87</v>
      </c>
      <c r="N1258" s="19">
        <v>3000</v>
      </c>
      <c r="O1258" s="19">
        <v>6000</v>
      </c>
      <c r="P1258" s="19">
        <v>9400</v>
      </c>
      <c r="Q1258" s="19" t="s">
        <v>57</v>
      </c>
      <c r="R1258" s="19">
        <v>4700</v>
      </c>
      <c r="S1258" s="19">
        <v>20000</v>
      </c>
      <c r="T1258" s="19">
        <v>6.84</v>
      </c>
      <c r="U1258" s="19">
        <v>21.4</v>
      </c>
      <c r="V1258" s="19">
        <v>0.24</v>
      </c>
      <c r="W1258" s="19">
        <v>70</v>
      </c>
      <c r="X1258" s="93">
        <v>2299</v>
      </c>
      <c r="Y1258">
        <f t="shared" si="58"/>
        <v>75</v>
      </c>
      <c r="Z1258" t="b">
        <f>IF(N1258/G1258&gt;=Auswahlhilfe!$C$8,TRUE,FALSE)</f>
        <v>1</v>
      </c>
      <c r="AA1258" t="b">
        <f>IF(K1258&gt;Auswahlhilfe!$C$7,TRUE,FALSE)</f>
        <v>1</v>
      </c>
      <c r="AB1258" t="b">
        <f>IF(Auswahlhilfe!$C$17=F1258,TRUE,FALSE)</f>
        <v>1</v>
      </c>
      <c r="AC1258" t="b">
        <f>IFERROR(IF(FIND("P2",PGOptionList!D1258)&gt;0,TRUE),FALSE)</f>
        <v>0</v>
      </c>
      <c r="AD1258" t="b">
        <f>IFERROR(IF(FIND("P1",PGOptionList!D1258)&gt;0,TRUE),FALSE)</f>
        <v>1</v>
      </c>
      <c r="AE1258" t="b">
        <f>IFERROR(IF(FIND("P0",PGOptionList!D1258)&gt;0,TRUE),FALSE)</f>
        <v>0</v>
      </c>
      <c r="AF1258" t="b">
        <f>IF(AND(Z1258,AA1258,AB1258,AC1258,IF(C1258=Auswahlhilfe!$L$7,TRUE,FALSE)),D1258,FALSE)</f>
        <v>0</v>
      </c>
      <c r="AG1258" t="b">
        <f>IF(AND(Z1258,AA1258,AB1258,AD1258,IF(C1258=Auswahlhilfe!$L$17,TRUE,FALSE)),D1258,FALSE)</f>
        <v>0</v>
      </c>
      <c r="AH1258" t="b">
        <f>IF(AND(Z1258,AA1258,AB1258,AE1258,IF(C1258=Auswahlhilfe!$L$17,TRUE,FALSE)),D1258,FALSE)</f>
        <v>0</v>
      </c>
      <c r="AI1258" t="s">
        <v>4818</v>
      </c>
      <c r="AJ1258" s="90" t="str">
        <f t="shared" si="59"/>
        <v>https://shop.oxni.ch/de/shop/motoren/planetengetriebe/tbr-142-040-s2-p1</v>
      </c>
    </row>
    <row r="1259" spans="2:36" x14ac:dyDescent="0.2">
      <c r="B1259" s="78" t="str">
        <f t="shared" si="57"/>
        <v/>
      </c>
      <c r="C1259" s="19" t="s">
        <v>103</v>
      </c>
      <c r="D1259" s="19" t="s">
        <v>1560</v>
      </c>
      <c r="E1259" s="19">
        <v>130</v>
      </c>
      <c r="F1259" s="19" t="s">
        <v>55</v>
      </c>
      <c r="G1259" s="19">
        <v>40</v>
      </c>
      <c r="H1259" s="19">
        <v>9</v>
      </c>
      <c r="I1259" s="19">
        <v>50</v>
      </c>
      <c r="J1259" s="19">
        <v>92</v>
      </c>
      <c r="K1259" s="19">
        <v>500</v>
      </c>
      <c r="L1259" s="19">
        <v>1500</v>
      </c>
      <c r="M1259" s="19" t="s">
        <v>87</v>
      </c>
      <c r="N1259" s="19">
        <v>3000</v>
      </c>
      <c r="O1259" s="19">
        <v>6000</v>
      </c>
      <c r="P1259" s="19">
        <v>9400</v>
      </c>
      <c r="Q1259" s="19" t="s">
        <v>57</v>
      </c>
      <c r="R1259" s="19">
        <v>4700</v>
      </c>
      <c r="S1259" s="19">
        <v>20000</v>
      </c>
      <c r="T1259" s="19">
        <v>6.84</v>
      </c>
      <c r="U1259" s="19">
        <v>21.4</v>
      </c>
      <c r="V1259" s="19">
        <v>0.24</v>
      </c>
      <c r="W1259" s="19">
        <v>70</v>
      </c>
      <c r="X1259" s="93">
        <v>2090</v>
      </c>
      <c r="Y1259">
        <f t="shared" si="58"/>
        <v>75</v>
      </c>
      <c r="Z1259" t="b">
        <f>IF(N1259/G1259&gt;=Auswahlhilfe!$C$8,TRUE,FALSE)</f>
        <v>1</v>
      </c>
      <c r="AA1259" t="b">
        <f>IF(K1259&gt;Auswahlhilfe!$C$7,TRUE,FALSE)</f>
        <v>1</v>
      </c>
      <c r="AB1259" t="b">
        <f>IF(Auswahlhilfe!$C$17=F1259,TRUE,FALSE)</f>
        <v>0</v>
      </c>
      <c r="AC1259" t="b">
        <f>IFERROR(IF(FIND("P2",PGOptionList!D1259)&gt;0,TRUE),FALSE)</f>
        <v>1</v>
      </c>
      <c r="AD1259" t="b">
        <f>IFERROR(IF(FIND("P1",PGOptionList!D1259)&gt;0,TRUE),FALSE)</f>
        <v>0</v>
      </c>
      <c r="AE1259" t="b">
        <f>IFERROR(IF(FIND("P0",PGOptionList!D1259)&gt;0,TRUE),FALSE)</f>
        <v>0</v>
      </c>
      <c r="AF1259" t="b">
        <f>IF(AND(Z1259,AA1259,AB1259,AC1259,IF(C1259=Auswahlhilfe!$L$7,TRUE,FALSE)),D1259,FALSE)</f>
        <v>0</v>
      </c>
      <c r="AG1259" t="b">
        <f>IF(AND(Z1259,AA1259,AB1259,AD1259,IF(C1259=Auswahlhilfe!$L$17,TRUE,FALSE)),D1259,FALSE)</f>
        <v>0</v>
      </c>
      <c r="AH1259" t="b">
        <f>IF(AND(Z1259,AA1259,AB1259,AE1259,IF(C1259=Auswahlhilfe!$L$17,TRUE,FALSE)),D1259,FALSE)</f>
        <v>0</v>
      </c>
      <c r="AI1259" t="s">
        <v>4817</v>
      </c>
      <c r="AJ1259" s="90" t="str">
        <f t="shared" si="59"/>
        <v>mailto:info@oxni.ch?subject=Anfrage TBR-142-040-S1-P2</v>
      </c>
    </row>
    <row r="1260" spans="2:36" x14ac:dyDescent="0.2">
      <c r="B1260" s="78" t="str">
        <f t="shared" si="57"/>
        <v/>
      </c>
      <c r="C1260" s="19" t="s">
        <v>103</v>
      </c>
      <c r="D1260" s="19" t="s">
        <v>1561</v>
      </c>
      <c r="E1260" s="19">
        <v>130</v>
      </c>
      <c r="F1260" s="19" t="s">
        <v>58</v>
      </c>
      <c r="G1260" s="19">
        <v>40</v>
      </c>
      <c r="H1260" s="19">
        <v>9</v>
      </c>
      <c r="I1260" s="19">
        <v>50</v>
      </c>
      <c r="J1260" s="19">
        <v>92</v>
      </c>
      <c r="K1260" s="19">
        <v>500</v>
      </c>
      <c r="L1260" s="19">
        <v>1500</v>
      </c>
      <c r="M1260" s="19" t="s">
        <v>87</v>
      </c>
      <c r="N1260" s="19">
        <v>3000</v>
      </c>
      <c r="O1260" s="19">
        <v>6000</v>
      </c>
      <c r="P1260" s="19">
        <v>9400</v>
      </c>
      <c r="Q1260" s="19" t="s">
        <v>57</v>
      </c>
      <c r="R1260" s="19">
        <v>4700</v>
      </c>
      <c r="S1260" s="19">
        <v>20000</v>
      </c>
      <c r="T1260" s="19">
        <v>6.84</v>
      </c>
      <c r="U1260" s="19">
        <v>21.4</v>
      </c>
      <c r="V1260" s="19">
        <v>0.24</v>
      </c>
      <c r="W1260" s="19">
        <v>70</v>
      </c>
      <c r="X1260" s="93">
        <v>2090</v>
      </c>
      <c r="Y1260">
        <f t="shared" si="58"/>
        <v>75</v>
      </c>
      <c r="Z1260" t="b">
        <f>IF(N1260/G1260&gt;=Auswahlhilfe!$C$8,TRUE,FALSE)</f>
        <v>1</v>
      </c>
      <c r="AA1260" t="b">
        <f>IF(K1260&gt;Auswahlhilfe!$C$7,TRUE,FALSE)</f>
        <v>1</v>
      </c>
      <c r="AB1260" t="b">
        <f>IF(Auswahlhilfe!$C$17=F1260,TRUE,FALSE)</f>
        <v>1</v>
      </c>
      <c r="AC1260" t="b">
        <f>IFERROR(IF(FIND("P2",PGOptionList!D1260)&gt;0,TRUE),FALSE)</f>
        <v>1</v>
      </c>
      <c r="AD1260" t="b">
        <f>IFERROR(IF(FIND("P1",PGOptionList!D1260)&gt;0,TRUE),FALSE)</f>
        <v>0</v>
      </c>
      <c r="AE1260" t="b">
        <f>IFERROR(IF(FIND("P0",PGOptionList!D1260)&gt;0,TRUE),FALSE)</f>
        <v>0</v>
      </c>
      <c r="AF1260" t="b">
        <f>IF(AND(Z1260,AA1260,AB1260,AC1260,IF(C1260=Auswahlhilfe!$L$7,TRUE,FALSE)),D1260,FALSE)</f>
        <v>0</v>
      </c>
      <c r="AG1260" t="b">
        <f>IF(AND(Z1260,AA1260,AB1260,AD1260,IF(C1260=Auswahlhilfe!$L$17,TRUE,FALSE)),D1260,FALSE)</f>
        <v>0</v>
      </c>
      <c r="AH1260" t="b">
        <f>IF(AND(Z1260,AA1260,AB1260,AE1260,IF(C1260=Auswahlhilfe!$L$17,TRUE,FALSE)),D1260,FALSE)</f>
        <v>0</v>
      </c>
      <c r="AI1260" t="s">
        <v>4818</v>
      </c>
      <c r="AJ1260" s="90" t="str">
        <f t="shared" si="59"/>
        <v>https://shop.oxni.ch/de/shop/motoren/planetengetriebe/tbr-142-040-s2-p2</v>
      </c>
    </row>
    <row r="1261" spans="2:36" x14ac:dyDescent="0.2">
      <c r="B1261" s="78" t="str">
        <f t="shared" si="57"/>
        <v/>
      </c>
      <c r="C1261" s="19" t="s">
        <v>103</v>
      </c>
      <c r="D1261" s="19" t="s">
        <v>1562</v>
      </c>
      <c r="E1261" s="19">
        <v>130</v>
      </c>
      <c r="F1261" s="19" t="s">
        <v>55</v>
      </c>
      <c r="G1261" s="19">
        <v>35</v>
      </c>
      <c r="H1261" s="19">
        <v>4</v>
      </c>
      <c r="I1261" s="19">
        <v>50</v>
      </c>
      <c r="J1261" s="19">
        <v>92</v>
      </c>
      <c r="K1261" s="19">
        <v>555</v>
      </c>
      <c r="L1261" s="19">
        <v>1665</v>
      </c>
      <c r="M1261" s="19" t="s">
        <v>86</v>
      </c>
      <c r="N1261" s="19">
        <v>3000</v>
      </c>
      <c r="O1261" s="19">
        <v>6000</v>
      </c>
      <c r="P1261" s="19">
        <v>9400</v>
      </c>
      <c r="Q1261" s="19" t="s">
        <v>57</v>
      </c>
      <c r="R1261" s="19">
        <v>4700</v>
      </c>
      <c r="S1261" s="19">
        <v>20000</v>
      </c>
      <c r="T1261" s="19">
        <v>6.84</v>
      </c>
      <c r="U1261" s="19">
        <v>21.4</v>
      </c>
      <c r="V1261" s="19">
        <v>0.24</v>
      </c>
      <c r="W1261" s="19">
        <v>70</v>
      </c>
      <c r="X1261" s="93"/>
      <c r="Y1261">
        <f t="shared" si="58"/>
        <v>85.714285714285708</v>
      </c>
      <c r="Z1261" t="b">
        <f>IF(N1261/G1261&gt;=Auswahlhilfe!$C$8,TRUE,FALSE)</f>
        <v>1</v>
      </c>
      <c r="AA1261" t="b">
        <f>IF(K1261&gt;Auswahlhilfe!$C$7,TRUE,FALSE)</f>
        <v>1</v>
      </c>
      <c r="AB1261" t="b">
        <f>IF(Auswahlhilfe!$C$17=F1261,TRUE,FALSE)</f>
        <v>0</v>
      </c>
      <c r="AC1261" t="b">
        <f>IFERROR(IF(FIND("P2",PGOptionList!D1261)&gt;0,TRUE),FALSE)</f>
        <v>0</v>
      </c>
      <c r="AD1261" t="b">
        <f>IFERROR(IF(FIND("P1",PGOptionList!D1261)&gt;0,TRUE),FALSE)</f>
        <v>0</v>
      </c>
      <c r="AE1261" t="b">
        <f>IFERROR(IF(FIND("P0",PGOptionList!D1261)&gt;0,TRUE),FALSE)</f>
        <v>1</v>
      </c>
      <c r="AF1261" t="b">
        <f>IF(AND(Z1261,AA1261,AB1261,AC1261,IF(C1261=Auswahlhilfe!$L$7,TRUE,FALSE)),D1261,FALSE)</f>
        <v>0</v>
      </c>
      <c r="AG1261" t="b">
        <f>IF(AND(Z1261,AA1261,AB1261,AD1261,IF(C1261=Auswahlhilfe!$L$17,TRUE,FALSE)),D1261,FALSE)</f>
        <v>0</v>
      </c>
      <c r="AH1261" t="b">
        <f>IF(AND(Z1261,AA1261,AB1261,AE1261,IF(C1261=Auswahlhilfe!$L$17,TRUE,FALSE)),D1261,FALSE)</f>
        <v>0</v>
      </c>
      <c r="AI1261" t="s">
        <v>4817</v>
      </c>
      <c r="AJ1261" s="90" t="str">
        <f t="shared" si="59"/>
        <v>mailto:info@oxni.ch?subject=Anfrage TBR-142-035-S1-P0</v>
      </c>
    </row>
    <row r="1262" spans="2:36" x14ac:dyDescent="0.2">
      <c r="B1262" s="78" t="str">
        <f t="shared" si="57"/>
        <v/>
      </c>
      <c r="C1262" s="19" t="s">
        <v>103</v>
      </c>
      <c r="D1262" s="19" t="s">
        <v>1563</v>
      </c>
      <c r="E1262" s="19">
        <v>130</v>
      </c>
      <c r="F1262" s="19" t="s">
        <v>58</v>
      </c>
      <c r="G1262" s="19">
        <v>35</v>
      </c>
      <c r="H1262" s="19">
        <v>4</v>
      </c>
      <c r="I1262" s="19">
        <v>50</v>
      </c>
      <c r="J1262" s="19">
        <v>92</v>
      </c>
      <c r="K1262" s="19">
        <v>555</v>
      </c>
      <c r="L1262" s="19">
        <v>1665</v>
      </c>
      <c r="M1262" s="19" t="s">
        <v>86</v>
      </c>
      <c r="N1262" s="19">
        <v>3000</v>
      </c>
      <c r="O1262" s="19">
        <v>6000</v>
      </c>
      <c r="P1262" s="19">
        <v>9400</v>
      </c>
      <c r="Q1262" s="19" t="s">
        <v>57</v>
      </c>
      <c r="R1262" s="19">
        <v>4700</v>
      </c>
      <c r="S1262" s="19">
        <v>20000</v>
      </c>
      <c r="T1262" s="19">
        <v>6.84</v>
      </c>
      <c r="U1262" s="19">
        <v>21.4</v>
      </c>
      <c r="V1262" s="19">
        <v>0.24</v>
      </c>
      <c r="W1262" s="19">
        <v>70</v>
      </c>
      <c r="X1262" s="93"/>
      <c r="Y1262">
        <f t="shared" si="58"/>
        <v>85.714285714285708</v>
      </c>
      <c r="Z1262" t="b">
        <f>IF(N1262/G1262&gt;=Auswahlhilfe!$C$8,TRUE,FALSE)</f>
        <v>1</v>
      </c>
      <c r="AA1262" t="b">
        <f>IF(K1262&gt;Auswahlhilfe!$C$7,TRUE,FALSE)</f>
        <v>1</v>
      </c>
      <c r="AB1262" t="b">
        <f>IF(Auswahlhilfe!$C$17=F1262,TRUE,FALSE)</f>
        <v>1</v>
      </c>
      <c r="AC1262" t="b">
        <f>IFERROR(IF(FIND("P2",PGOptionList!D1262)&gt;0,TRUE),FALSE)</f>
        <v>0</v>
      </c>
      <c r="AD1262" t="b">
        <f>IFERROR(IF(FIND("P1",PGOptionList!D1262)&gt;0,TRUE),FALSE)</f>
        <v>0</v>
      </c>
      <c r="AE1262" t="b">
        <f>IFERROR(IF(FIND("P0",PGOptionList!D1262)&gt;0,TRUE),FALSE)</f>
        <v>1</v>
      </c>
      <c r="AF1262" t="b">
        <f>IF(AND(Z1262,AA1262,AB1262,AC1262,IF(C1262=Auswahlhilfe!$L$7,TRUE,FALSE)),D1262,FALSE)</f>
        <v>0</v>
      </c>
      <c r="AG1262" t="b">
        <f>IF(AND(Z1262,AA1262,AB1262,AD1262,IF(C1262=Auswahlhilfe!$L$17,TRUE,FALSE)),D1262,FALSE)</f>
        <v>0</v>
      </c>
      <c r="AH1262" t="b">
        <f>IF(AND(Z1262,AA1262,AB1262,AE1262,IF(C1262=Auswahlhilfe!$L$17,TRUE,FALSE)),D1262,FALSE)</f>
        <v>0</v>
      </c>
      <c r="AI1262" t="s">
        <v>4817</v>
      </c>
      <c r="AJ1262" s="90" t="str">
        <f t="shared" si="59"/>
        <v>mailto:info@oxni.ch?subject=Anfrage TBR-142-035-S2-P0</v>
      </c>
    </row>
    <row r="1263" spans="2:36" x14ac:dyDescent="0.2">
      <c r="B1263" s="78" t="str">
        <f t="shared" si="57"/>
        <v/>
      </c>
      <c r="C1263" s="19" t="s">
        <v>103</v>
      </c>
      <c r="D1263" s="19" t="s">
        <v>1564</v>
      </c>
      <c r="E1263" s="19">
        <v>130</v>
      </c>
      <c r="F1263" s="19" t="s">
        <v>55</v>
      </c>
      <c r="G1263" s="19">
        <v>35</v>
      </c>
      <c r="H1263" s="19">
        <v>7</v>
      </c>
      <c r="I1263" s="19">
        <v>50</v>
      </c>
      <c r="J1263" s="19">
        <v>92</v>
      </c>
      <c r="K1263" s="19">
        <v>555</v>
      </c>
      <c r="L1263" s="19">
        <v>1665</v>
      </c>
      <c r="M1263" s="19" t="s">
        <v>86</v>
      </c>
      <c r="N1263" s="19">
        <v>3000</v>
      </c>
      <c r="O1263" s="19">
        <v>6000</v>
      </c>
      <c r="P1263" s="19">
        <v>9400</v>
      </c>
      <c r="Q1263" s="19" t="s">
        <v>57</v>
      </c>
      <c r="R1263" s="19">
        <v>4700</v>
      </c>
      <c r="S1263" s="19">
        <v>20000</v>
      </c>
      <c r="T1263" s="19">
        <v>6.84</v>
      </c>
      <c r="U1263" s="19">
        <v>21.4</v>
      </c>
      <c r="V1263" s="19">
        <v>0.24</v>
      </c>
      <c r="W1263" s="19">
        <v>70</v>
      </c>
      <c r="X1263" s="93">
        <v>2299</v>
      </c>
      <c r="Y1263">
        <f t="shared" si="58"/>
        <v>85.714285714285708</v>
      </c>
      <c r="Z1263" t="b">
        <f>IF(N1263/G1263&gt;=Auswahlhilfe!$C$8,TRUE,FALSE)</f>
        <v>1</v>
      </c>
      <c r="AA1263" t="b">
        <f>IF(K1263&gt;Auswahlhilfe!$C$7,TRUE,FALSE)</f>
        <v>1</v>
      </c>
      <c r="AB1263" t="b">
        <f>IF(Auswahlhilfe!$C$17=F1263,TRUE,FALSE)</f>
        <v>0</v>
      </c>
      <c r="AC1263" t="b">
        <f>IFERROR(IF(FIND("P2",PGOptionList!D1263)&gt;0,TRUE),FALSE)</f>
        <v>0</v>
      </c>
      <c r="AD1263" t="b">
        <f>IFERROR(IF(FIND("P1",PGOptionList!D1263)&gt;0,TRUE),FALSE)</f>
        <v>1</v>
      </c>
      <c r="AE1263" t="b">
        <f>IFERROR(IF(FIND("P0",PGOptionList!D1263)&gt;0,TRUE),FALSE)</f>
        <v>0</v>
      </c>
      <c r="AF1263" t="b">
        <f>IF(AND(Z1263,AA1263,AB1263,AC1263,IF(C1263=Auswahlhilfe!$L$7,TRUE,FALSE)),D1263,FALSE)</f>
        <v>0</v>
      </c>
      <c r="AG1263" t="b">
        <f>IF(AND(Z1263,AA1263,AB1263,AD1263,IF(C1263=Auswahlhilfe!$L$17,TRUE,FALSE)),D1263,FALSE)</f>
        <v>0</v>
      </c>
      <c r="AH1263" t="b">
        <f>IF(AND(Z1263,AA1263,AB1263,AE1263,IF(C1263=Auswahlhilfe!$L$17,TRUE,FALSE)),D1263,FALSE)</f>
        <v>0</v>
      </c>
      <c r="AI1263" t="s">
        <v>4817</v>
      </c>
      <c r="AJ1263" s="90" t="str">
        <f t="shared" si="59"/>
        <v>mailto:info@oxni.ch?subject=Anfrage TBR-142-035-S1-P1</v>
      </c>
    </row>
    <row r="1264" spans="2:36" x14ac:dyDescent="0.2">
      <c r="B1264" s="78" t="str">
        <f t="shared" si="57"/>
        <v/>
      </c>
      <c r="C1264" s="19" t="s">
        <v>103</v>
      </c>
      <c r="D1264" s="19" t="s">
        <v>1565</v>
      </c>
      <c r="E1264" s="19">
        <v>130</v>
      </c>
      <c r="F1264" s="19" t="s">
        <v>58</v>
      </c>
      <c r="G1264" s="19">
        <v>35</v>
      </c>
      <c r="H1264" s="19">
        <v>7</v>
      </c>
      <c r="I1264" s="19">
        <v>50</v>
      </c>
      <c r="J1264" s="19">
        <v>92</v>
      </c>
      <c r="K1264" s="19">
        <v>555</v>
      </c>
      <c r="L1264" s="19">
        <v>1665</v>
      </c>
      <c r="M1264" s="19" t="s">
        <v>86</v>
      </c>
      <c r="N1264" s="19">
        <v>3000</v>
      </c>
      <c r="O1264" s="19">
        <v>6000</v>
      </c>
      <c r="P1264" s="19">
        <v>9400</v>
      </c>
      <c r="Q1264" s="19" t="s">
        <v>57</v>
      </c>
      <c r="R1264" s="19">
        <v>4700</v>
      </c>
      <c r="S1264" s="19">
        <v>20000</v>
      </c>
      <c r="T1264" s="19">
        <v>6.84</v>
      </c>
      <c r="U1264" s="19">
        <v>21.4</v>
      </c>
      <c r="V1264" s="19">
        <v>0.24</v>
      </c>
      <c r="W1264" s="19">
        <v>70</v>
      </c>
      <c r="X1264" s="93">
        <v>2299</v>
      </c>
      <c r="Y1264">
        <f t="shared" si="58"/>
        <v>85.714285714285708</v>
      </c>
      <c r="Z1264" t="b">
        <f>IF(N1264/G1264&gt;=Auswahlhilfe!$C$8,TRUE,FALSE)</f>
        <v>1</v>
      </c>
      <c r="AA1264" t="b">
        <f>IF(K1264&gt;Auswahlhilfe!$C$7,TRUE,FALSE)</f>
        <v>1</v>
      </c>
      <c r="AB1264" t="b">
        <f>IF(Auswahlhilfe!$C$17=F1264,TRUE,FALSE)</f>
        <v>1</v>
      </c>
      <c r="AC1264" t="b">
        <f>IFERROR(IF(FIND("P2",PGOptionList!D1264)&gt;0,TRUE),FALSE)</f>
        <v>0</v>
      </c>
      <c r="AD1264" t="b">
        <f>IFERROR(IF(FIND("P1",PGOptionList!D1264)&gt;0,TRUE),FALSE)</f>
        <v>1</v>
      </c>
      <c r="AE1264" t="b">
        <f>IFERROR(IF(FIND("P0",PGOptionList!D1264)&gt;0,TRUE),FALSE)</f>
        <v>0</v>
      </c>
      <c r="AF1264" t="b">
        <f>IF(AND(Z1264,AA1264,AB1264,AC1264,IF(C1264=Auswahlhilfe!$L$7,TRUE,FALSE)),D1264,FALSE)</f>
        <v>0</v>
      </c>
      <c r="AG1264" t="b">
        <f>IF(AND(Z1264,AA1264,AB1264,AD1264,IF(C1264=Auswahlhilfe!$L$17,TRUE,FALSE)),D1264,FALSE)</f>
        <v>0</v>
      </c>
      <c r="AH1264" t="b">
        <f>IF(AND(Z1264,AA1264,AB1264,AE1264,IF(C1264=Auswahlhilfe!$L$17,TRUE,FALSE)),D1264,FALSE)</f>
        <v>0</v>
      </c>
      <c r="AI1264" t="s">
        <v>4818</v>
      </c>
      <c r="AJ1264" s="90" t="str">
        <f t="shared" si="59"/>
        <v>https://shop.oxni.ch/de/shop/motoren/planetengetriebe/tbr-142-035-s2-p1</v>
      </c>
    </row>
    <row r="1265" spans="2:36" x14ac:dyDescent="0.2">
      <c r="B1265" s="78" t="str">
        <f t="shared" si="57"/>
        <v/>
      </c>
      <c r="C1265" s="19" t="s">
        <v>103</v>
      </c>
      <c r="D1265" s="19" t="s">
        <v>1566</v>
      </c>
      <c r="E1265" s="19">
        <v>130</v>
      </c>
      <c r="F1265" s="19" t="s">
        <v>55</v>
      </c>
      <c r="G1265" s="19">
        <v>35</v>
      </c>
      <c r="H1265" s="19">
        <v>9</v>
      </c>
      <c r="I1265" s="19">
        <v>50</v>
      </c>
      <c r="J1265" s="19">
        <v>92</v>
      </c>
      <c r="K1265" s="19">
        <v>555</v>
      </c>
      <c r="L1265" s="19">
        <v>1665</v>
      </c>
      <c r="M1265" s="19" t="s">
        <v>86</v>
      </c>
      <c r="N1265" s="19">
        <v>3000</v>
      </c>
      <c r="O1265" s="19">
        <v>6000</v>
      </c>
      <c r="P1265" s="19">
        <v>9400</v>
      </c>
      <c r="Q1265" s="19" t="s">
        <v>57</v>
      </c>
      <c r="R1265" s="19">
        <v>4700</v>
      </c>
      <c r="S1265" s="19">
        <v>20000</v>
      </c>
      <c r="T1265" s="19">
        <v>6.84</v>
      </c>
      <c r="U1265" s="19">
        <v>21.4</v>
      </c>
      <c r="V1265" s="19">
        <v>0.24</v>
      </c>
      <c r="W1265" s="19">
        <v>70</v>
      </c>
      <c r="X1265" s="93">
        <v>2090</v>
      </c>
      <c r="Y1265">
        <f t="shared" si="58"/>
        <v>85.714285714285708</v>
      </c>
      <c r="Z1265" t="b">
        <f>IF(N1265/G1265&gt;=Auswahlhilfe!$C$8,TRUE,FALSE)</f>
        <v>1</v>
      </c>
      <c r="AA1265" t="b">
        <f>IF(K1265&gt;Auswahlhilfe!$C$7,TRUE,FALSE)</f>
        <v>1</v>
      </c>
      <c r="AB1265" t="b">
        <f>IF(Auswahlhilfe!$C$17=F1265,TRUE,FALSE)</f>
        <v>0</v>
      </c>
      <c r="AC1265" t="b">
        <f>IFERROR(IF(FIND("P2",PGOptionList!D1265)&gt;0,TRUE),FALSE)</f>
        <v>1</v>
      </c>
      <c r="AD1265" t="b">
        <f>IFERROR(IF(FIND("P1",PGOptionList!D1265)&gt;0,TRUE),FALSE)</f>
        <v>0</v>
      </c>
      <c r="AE1265" t="b">
        <f>IFERROR(IF(FIND("P0",PGOptionList!D1265)&gt;0,TRUE),FALSE)</f>
        <v>0</v>
      </c>
      <c r="AF1265" t="b">
        <f>IF(AND(Z1265,AA1265,AB1265,AC1265,IF(C1265=Auswahlhilfe!$L$7,TRUE,FALSE)),D1265,FALSE)</f>
        <v>0</v>
      </c>
      <c r="AG1265" t="b">
        <f>IF(AND(Z1265,AA1265,AB1265,AD1265,IF(C1265=Auswahlhilfe!$L$17,TRUE,FALSE)),D1265,FALSE)</f>
        <v>0</v>
      </c>
      <c r="AH1265" t="b">
        <f>IF(AND(Z1265,AA1265,AB1265,AE1265,IF(C1265=Auswahlhilfe!$L$17,TRUE,FALSE)),D1265,FALSE)</f>
        <v>0</v>
      </c>
      <c r="AI1265" t="s">
        <v>4817</v>
      </c>
      <c r="AJ1265" s="90" t="str">
        <f t="shared" si="59"/>
        <v>mailto:info@oxni.ch?subject=Anfrage TBR-142-035-S1-P2</v>
      </c>
    </row>
    <row r="1266" spans="2:36" x14ac:dyDescent="0.2">
      <c r="B1266" s="78" t="str">
        <f t="shared" si="57"/>
        <v/>
      </c>
      <c r="C1266" s="19" t="s">
        <v>103</v>
      </c>
      <c r="D1266" s="19" t="s">
        <v>1567</v>
      </c>
      <c r="E1266" s="19">
        <v>130</v>
      </c>
      <c r="F1266" s="19" t="s">
        <v>58</v>
      </c>
      <c r="G1266" s="19">
        <v>35</v>
      </c>
      <c r="H1266" s="19">
        <v>9</v>
      </c>
      <c r="I1266" s="19">
        <v>50</v>
      </c>
      <c r="J1266" s="19">
        <v>92</v>
      </c>
      <c r="K1266" s="19">
        <v>555</v>
      </c>
      <c r="L1266" s="19">
        <v>1665</v>
      </c>
      <c r="M1266" s="19" t="s">
        <v>86</v>
      </c>
      <c r="N1266" s="19">
        <v>3000</v>
      </c>
      <c r="O1266" s="19">
        <v>6000</v>
      </c>
      <c r="P1266" s="19">
        <v>9400</v>
      </c>
      <c r="Q1266" s="19" t="s">
        <v>57</v>
      </c>
      <c r="R1266" s="19">
        <v>4700</v>
      </c>
      <c r="S1266" s="19">
        <v>20000</v>
      </c>
      <c r="T1266" s="19">
        <v>6.84</v>
      </c>
      <c r="U1266" s="19">
        <v>21.4</v>
      </c>
      <c r="V1266" s="19">
        <v>0.24</v>
      </c>
      <c r="W1266" s="19">
        <v>70</v>
      </c>
      <c r="X1266" s="93">
        <v>2090</v>
      </c>
      <c r="Y1266">
        <f t="shared" si="58"/>
        <v>85.714285714285708</v>
      </c>
      <c r="Z1266" t="b">
        <f>IF(N1266/G1266&gt;=Auswahlhilfe!$C$8,TRUE,FALSE)</f>
        <v>1</v>
      </c>
      <c r="AA1266" t="b">
        <f>IF(K1266&gt;Auswahlhilfe!$C$7,TRUE,FALSE)</f>
        <v>1</v>
      </c>
      <c r="AB1266" t="b">
        <f>IF(Auswahlhilfe!$C$17=F1266,TRUE,FALSE)</f>
        <v>1</v>
      </c>
      <c r="AC1266" t="b">
        <f>IFERROR(IF(FIND("P2",PGOptionList!D1266)&gt;0,TRUE),FALSE)</f>
        <v>1</v>
      </c>
      <c r="AD1266" t="b">
        <f>IFERROR(IF(FIND("P1",PGOptionList!D1266)&gt;0,TRUE),FALSE)</f>
        <v>0</v>
      </c>
      <c r="AE1266" t="b">
        <f>IFERROR(IF(FIND("P0",PGOptionList!D1266)&gt;0,TRUE),FALSE)</f>
        <v>0</v>
      </c>
      <c r="AF1266" t="b">
        <f>IF(AND(Z1266,AA1266,AB1266,AC1266,IF(C1266=Auswahlhilfe!$L$7,TRUE,FALSE)),D1266,FALSE)</f>
        <v>0</v>
      </c>
      <c r="AG1266" t="b">
        <f>IF(AND(Z1266,AA1266,AB1266,AD1266,IF(C1266=Auswahlhilfe!$L$17,TRUE,FALSE)),D1266,FALSE)</f>
        <v>0</v>
      </c>
      <c r="AH1266" t="b">
        <f>IF(AND(Z1266,AA1266,AB1266,AE1266,IF(C1266=Auswahlhilfe!$L$17,TRUE,FALSE)),D1266,FALSE)</f>
        <v>0</v>
      </c>
      <c r="AI1266" t="s">
        <v>4818</v>
      </c>
      <c r="AJ1266" s="90" t="str">
        <f t="shared" si="59"/>
        <v>https://shop.oxni.ch/de/shop/motoren/planetengetriebe/tbr-142-035-s2-p2</v>
      </c>
    </row>
    <row r="1267" spans="2:36" x14ac:dyDescent="0.2">
      <c r="B1267" s="78" t="str">
        <f t="shared" si="57"/>
        <v/>
      </c>
      <c r="C1267" s="19" t="s">
        <v>103</v>
      </c>
      <c r="D1267" s="19" t="s">
        <v>1568</v>
      </c>
      <c r="E1267" s="19">
        <v>130</v>
      </c>
      <c r="F1267" s="19" t="s">
        <v>55</v>
      </c>
      <c r="G1267" s="19">
        <v>30</v>
      </c>
      <c r="H1267" s="19">
        <v>4</v>
      </c>
      <c r="I1267" s="19">
        <v>50</v>
      </c>
      <c r="J1267" s="19">
        <v>92</v>
      </c>
      <c r="K1267" s="19">
        <v>600</v>
      </c>
      <c r="L1267" s="19">
        <v>1800</v>
      </c>
      <c r="M1267" s="19" t="s">
        <v>85</v>
      </c>
      <c r="N1267" s="19">
        <v>3000</v>
      </c>
      <c r="O1267" s="19">
        <v>6000</v>
      </c>
      <c r="P1267" s="19">
        <v>9400</v>
      </c>
      <c r="Q1267" s="19" t="s">
        <v>57</v>
      </c>
      <c r="R1267" s="19">
        <v>4700</v>
      </c>
      <c r="S1267" s="19">
        <v>20000</v>
      </c>
      <c r="T1267" s="19">
        <v>6.84</v>
      </c>
      <c r="U1267" s="19">
        <v>21.4</v>
      </c>
      <c r="V1267" s="19">
        <v>0.24</v>
      </c>
      <c r="W1267" s="19">
        <v>70</v>
      </c>
      <c r="X1267" s="93"/>
      <c r="Y1267">
        <f t="shared" si="58"/>
        <v>100</v>
      </c>
      <c r="Z1267" t="b">
        <f>IF(N1267/G1267&gt;=Auswahlhilfe!$C$8,TRUE,FALSE)</f>
        <v>1</v>
      </c>
      <c r="AA1267" t="b">
        <f>IF(K1267&gt;Auswahlhilfe!$C$7,TRUE,FALSE)</f>
        <v>1</v>
      </c>
      <c r="AB1267" t="b">
        <f>IF(Auswahlhilfe!$C$17=F1267,TRUE,FALSE)</f>
        <v>0</v>
      </c>
      <c r="AC1267" t="b">
        <f>IFERROR(IF(FIND("P2",PGOptionList!D1267)&gt;0,TRUE),FALSE)</f>
        <v>0</v>
      </c>
      <c r="AD1267" t="b">
        <f>IFERROR(IF(FIND("P1",PGOptionList!D1267)&gt;0,TRUE),FALSE)</f>
        <v>0</v>
      </c>
      <c r="AE1267" t="b">
        <f>IFERROR(IF(FIND("P0",PGOptionList!D1267)&gt;0,TRUE),FALSE)</f>
        <v>1</v>
      </c>
      <c r="AF1267" t="b">
        <f>IF(AND(Z1267,AA1267,AB1267,AC1267,IF(C1267=Auswahlhilfe!$L$7,TRUE,FALSE)),D1267,FALSE)</f>
        <v>0</v>
      </c>
      <c r="AG1267" t="b">
        <f>IF(AND(Z1267,AA1267,AB1267,AD1267,IF(C1267=Auswahlhilfe!$L$17,TRUE,FALSE)),D1267,FALSE)</f>
        <v>0</v>
      </c>
      <c r="AH1267" t="b">
        <f>IF(AND(Z1267,AA1267,AB1267,AE1267,IF(C1267=Auswahlhilfe!$L$17,TRUE,FALSE)),D1267,FALSE)</f>
        <v>0</v>
      </c>
      <c r="AI1267" t="s">
        <v>4817</v>
      </c>
      <c r="AJ1267" s="90" t="str">
        <f t="shared" si="59"/>
        <v>mailto:info@oxni.ch?subject=Anfrage TBR-142-030-S1-P0</v>
      </c>
    </row>
    <row r="1268" spans="2:36" x14ac:dyDescent="0.2">
      <c r="B1268" s="78" t="str">
        <f t="shared" si="57"/>
        <v/>
      </c>
      <c r="C1268" s="19" t="s">
        <v>103</v>
      </c>
      <c r="D1268" s="19" t="s">
        <v>1569</v>
      </c>
      <c r="E1268" s="19">
        <v>130</v>
      </c>
      <c r="F1268" s="19" t="s">
        <v>58</v>
      </c>
      <c r="G1268" s="19">
        <v>30</v>
      </c>
      <c r="H1268" s="19">
        <v>4</v>
      </c>
      <c r="I1268" s="19">
        <v>50</v>
      </c>
      <c r="J1268" s="19">
        <v>92</v>
      </c>
      <c r="K1268" s="19">
        <v>600</v>
      </c>
      <c r="L1268" s="19">
        <v>1800</v>
      </c>
      <c r="M1268" s="19" t="s">
        <v>85</v>
      </c>
      <c r="N1268" s="19">
        <v>3000</v>
      </c>
      <c r="O1268" s="19">
        <v>6000</v>
      </c>
      <c r="P1268" s="19">
        <v>9400</v>
      </c>
      <c r="Q1268" s="19" t="s">
        <v>57</v>
      </c>
      <c r="R1268" s="19">
        <v>4700</v>
      </c>
      <c r="S1268" s="19">
        <v>20000</v>
      </c>
      <c r="T1268" s="19">
        <v>6.84</v>
      </c>
      <c r="U1268" s="19">
        <v>21.4</v>
      </c>
      <c r="V1268" s="19">
        <v>0.24</v>
      </c>
      <c r="W1268" s="19">
        <v>70</v>
      </c>
      <c r="X1268" s="93"/>
      <c r="Y1268">
        <f t="shared" si="58"/>
        <v>100</v>
      </c>
      <c r="Z1268" t="b">
        <f>IF(N1268/G1268&gt;=Auswahlhilfe!$C$8,TRUE,FALSE)</f>
        <v>1</v>
      </c>
      <c r="AA1268" t="b">
        <f>IF(K1268&gt;Auswahlhilfe!$C$7,TRUE,FALSE)</f>
        <v>1</v>
      </c>
      <c r="AB1268" t="b">
        <f>IF(Auswahlhilfe!$C$17=F1268,TRUE,FALSE)</f>
        <v>1</v>
      </c>
      <c r="AC1268" t="b">
        <f>IFERROR(IF(FIND("P2",PGOptionList!D1268)&gt;0,TRUE),FALSE)</f>
        <v>0</v>
      </c>
      <c r="AD1268" t="b">
        <f>IFERROR(IF(FIND("P1",PGOptionList!D1268)&gt;0,TRUE),FALSE)</f>
        <v>0</v>
      </c>
      <c r="AE1268" t="b">
        <f>IFERROR(IF(FIND("P0",PGOptionList!D1268)&gt;0,TRUE),FALSE)</f>
        <v>1</v>
      </c>
      <c r="AF1268" t="b">
        <f>IF(AND(Z1268,AA1268,AB1268,AC1268,IF(C1268=Auswahlhilfe!$L$7,TRUE,FALSE)),D1268,FALSE)</f>
        <v>0</v>
      </c>
      <c r="AG1268" t="b">
        <f>IF(AND(Z1268,AA1268,AB1268,AD1268,IF(C1268=Auswahlhilfe!$L$17,TRUE,FALSE)),D1268,FALSE)</f>
        <v>0</v>
      </c>
      <c r="AH1268" t="b">
        <f>IF(AND(Z1268,AA1268,AB1268,AE1268,IF(C1268=Auswahlhilfe!$L$17,TRUE,FALSE)),D1268,FALSE)</f>
        <v>0</v>
      </c>
      <c r="AI1268" t="s">
        <v>4817</v>
      </c>
      <c r="AJ1268" s="90" t="str">
        <f t="shared" si="59"/>
        <v>mailto:info@oxni.ch?subject=Anfrage TBR-142-030-S2-P0</v>
      </c>
    </row>
    <row r="1269" spans="2:36" x14ac:dyDescent="0.2">
      <c r="B1269" s="78" t="str">
        <f t="shared" si="57"/>
        <v/>
      </c>
      <c r="C1269" s="19" t="s">
        <v>103</v>
      </c>
      <c r="D1269" s="19" t="s">
        <v>1570</v>
      </c>
      <c r="E1269" s="19">
        <v>130</v>
      </c>
      <c r="F1269" s="19" t="s">
        <v>55</v>
      </c>
      <c r="G1269" s="19">
        <v>30</v>
      </c>
      <c r="H1269" s="19">
        <v>7</v>
      </c>
      <c r="I1269" s="19">
        <v>50</v>
      </c>
      <c r="J1269" s="19">
        <v>92</v>
      </c>
      <c r="K1269" s="19">
        <v>600</v>
      </c>
      <c r="L1269" s="19">
        <v>1800</v>
      </c>
      <c r="M1269" s="19" t="s">
        <v>85</v>
      </c>
      <c r="N1269" s="19">
        <v>3000</v>
      </c>
      <c r="O1269" s="19">
        <v>6000</v>
      </c>
      <c r="P1269" s="19">
        <v>9400</v>
      </c>
      <c r="Q1269" s="19" t="s">
        <v>57</v>
      </c>
      <c r="R1269" s="19">
        <v>4700</v>
      </c>
      <c r="S1269" s="19">
        <v>20000</v>
      </c>
      <c r="T1269" s="19">
        <v>6.84</v>
      </c>
      <c r="U1269" s="19">
        <v>21.4</v>
      </c>
      <c r="V1269" s="19">
        <v>0.24</v>
      </c>
      <c r="W1269" s="19">
        <v>70</v>
      </c>
      <c r="X1269" s="93">
        <v>2299</v>
      </c>
      <c r="Y1269">
        <f t="shared" si="58"/>
        <v>100</v>
      </c>
      <c r="Z1269" t="b">
        <f>IF(N1269/G1269&gt;=Auswahlhilfe!$C$8,TRUE,FALSE)</f>
        <v>1</v>
      </c>
      <c r="AA1269" t="b">
        <f>IF(K1269&gt;Auswahlhilfe!$C$7,TRUE,FALSE)</f>
        <v>1</v>
      </c>
      <c r="AB1269" t="b">
        <f>IF(Auswahlhilfe!$C$17=F1269,TRUE,FALSE)</f>
        <v>0</v>
      </c>
      <c r="AC1269" t="b">
        <f>IFERROR(IF(FIND("P2",PGOptionList!D1269)&gt;0,TRUE),FALSE)</f>
        <v>0</v>
      </c>
      <c r="AD1269" t="b">
        <f>IFERROR(IF(FIND("P1",PGOptionList!D1269)&gt;0,TRUE),FALSE)</f>
        <v>1</v>
      </c>
      <c r="AE1269" t="b">
        <f>IFERROR(IF(FIND("P0",PGOptionList!D1269)&gt;0,TRUE),FALSE)</f>
        <v>0</v>
      </c>
      <c r="AF1269" t="b">
        <f>IF(AND(Z1269,AA1269,AB1269,AC1269,IF(C1269=Auswahlhilfe!$L$7,TRUE,FALSE)),D1269,FALSE)</f>
        <v>0</v>
      </c>
      <c r="AG1269" t="b">
        <f>IF(AND(Z1269,AA1269,AB1269,AD1269,IF(C1269=Auswahlhilfe!$L$17,TRUE,FALSE)),D1269,FALSE)</f>
        <v>0</v>
      </c>
      <c r="AH1269" t="b">
        <f>IF(AND(Z1269,AA1269,AB1269,AE1269,IF(C1269=Auswahlhilfe!$L$17,TRUE,FALSE)),D1269,FALSE)</f>
        <v>0</v>
      </c>
      <c r="AI1269" t="s">
        <v>4817</v>
      </c>
      <c r="AJ1269" s="90" t="str">
        <f t="shared" si="59"/>
        <v>mailto:info@oxni.ch?subject=Anfrage TBR-142-030-S1-P1</v>
      </c>
    </row>
    <row r="1270" spans="2:36" x14ac:dyDescent="0.2">
      <c r="B1270" s="78" t="str">
        <f t="shared" si="57"/>
        <v/>
      </c>
      <c r="C1270" s="19" t="s">
        <v>103</v>
      </c>
      <c r="D1270" s="19" t="s">
        <v>1571</v>
      </c>
      <c r="E1270" s="19">
        <v>130</v>
      </c>
      <c r="F1270" s="19" t="s">
        <v>58</v>
      </c>
      <c r="G1270" s="19">
        <v>30</v>
      </c>
      <c r="H1270" s="19">
        <v>7</v>
      </c>
      <c r="I1270" s="19">
        <v>50</v>
      </c>
      <c r="J1270" s="19">
        <v>92</v>
      </c>
      <c r="K1270" s="19">
        <v>600</v>
      </c>
      <c r="L1270" s="19">
        <v>1800</v>
      </c>
      <c r="M1270" s="19" t="s">
        <v>85</v>
      </c>
      <c r="N1270" s="19">
        <v>3000</v>
      </c>
      <c r="O1270" s="19">
        <v>6000</v>
      </c>
      <c r="P1270" s="19">
        <v>9400</v>
      </c>
      <c r="Q1270" s="19" t="s">
        <v>57</v>
      </c>
      <c r="R1270" s="19">
        <v>4700</v>
      </c>
      <c r="S1270" s="19">
        <v>20000</v>
      </c>
      <c r="T1270" s="19">
        <v>6.84</v>
      </c>
      <c r="U1270" s="19">
        <v>21.4</v>
      </c>
      <c r="V1270" s="19">
        <v>0.24</v>
      </c>
      <c r="W1270" s="19">
        <v>70</v>
      </c>
      <c r="X1270" s="93">
        <v>2299</v>
      </c>
      <c r="Y1270">
        <f t="shared" si="58"/>
        <v>100</v>
      </c>
      <c r="Z1270" t="b">
        <f>IF(N1270/G1270&gt;=Auswahlhilfe!$C$8,TRUE,FALSE)</f>
        <v>1</v>
      </c>
      <c r="AA1270" t="b">
        <f>IF(K1270&gt;Auswahlhilfe!$C$7,TRUE,FALSE)</f>
        <v>1</v>
      </c>
      <c r="AB1270" t="b">
        <f>IF(Auswahlhilfe!$C$17=F1270,TRUE,FALSE)</f>
        <v>1</v>
      </c>
      <c r="AC1270" t="b">
        <f>IFERROR(IF(FIND("P2",PGOptionList!D1270)&gt;0,TRUE),FALSE)</f>
        <v>0</v>
      </c>
      <c r="AD1270" t="b">
        <f>IFERROR(IF(FIND("P1",PGOptionList!D1270)&gt;0,TRUE),FALSE)</f>
        <v>1</v>
      </c>
      <c r="AE1270" t="b">
        <f>IFERROR(IF(FIND("P0",PGOptionList!D1270)&gt;0,TRUE),FALSE)</f>
        <v>0</v>
      </c>
      <c r="AF1270" t="b">
        <f>IF(AND(Z1270,AA1270,AB1270,AC1270,IF(C1270=Auswahlhilfe!$L$7,TRUE,FALSE)),D1270,FALSE)</f>
        <v>0</v>
      </c>
      <c r="AG1270" t="b">
        <f>IF(AND(Z1270,AA1270,AB1270,AD1270,IF(C1270=Auswahlhilfe!$L$17,TRUE,FALSE)),D1270,FALSE)</f>
        <v>0</v>
      </c>
      <c r="AH1270" t="b">
        <f>IF(AND(Z1270,AA1270,AB1270,AE1270,IF(C1270=Auswahlhilfe!$L$17,TRUE,FALSE)),D1270,FALSE)</f>
        <v>0</v>
      </c>
      <c r="AI1270" t="s">
        <v>4818</v>
      </c>
      <c r="AJ1270" s="90" t="str">
        <f t="shared" si="59"/>
        <v>https://shop.oxni.ch/de/shop/motoren/planetengetriebe/tbr-142-030-s2-p1</v>
      </c>
    </row>
    <row r="1271" spans="2:36" x14ac:dyDescent="0.2">
      <c r="B1271" s="78" t="str">
        <f t="shared" si="57"/>
        <v/>
      </c>
      <c r="C1271" s="19" t="s">
        <v>103</v>
      </c>
      <c r="D1271" s="19" t="s">
        <v>1572</v>
      </c>
      <c r="E1271" s="19">
        <v>130</v>
      </c>
      <c r="F1271" s="19" t="s">
        <v>55</v>
      </c>
      <c r="G1271" s="19">
        <v>30</v>
      </c>
      <c r="H1271" s="19">
        <v>9</v>
      </c>
      <c r="I1271" s="19">
        <v>50</v>
      </c>
      <c r="J1271" s="19">
        <v>92</v>
      </c>
      <c r="K1271" s="19">
        <v>600</v>
      </c>
      <c r="L1271" s="19">
        <v>1800</v>
      </c>
      <c r="M1271" s="19" t="s">
        <v>85</v>
      </c>
      <c r="N1271" s="19">
        <v>3000</v>
      </c>
      <c r="O1271" s="19">
        <v>6000</v>
      </c>
      <c r="P1271" s="19">
        <v>9400</v>
      </c>
      <c r="Q1271" s="19" t="s">
        <v>57</v>
      </c>
      <c r="R1271" s="19">
        <v>4700</v>
      </c>
      <c r="S1271" s="19">
        <v>20000</v>
      </c>
      <c r="T1271" s="19">
        <v>6.84</v>
      </c>
      <c r="U1271" s="19">
        <v>21.4</v>
      </c>
      <c r="V1271" s="19">
        <v>0.24</v>
      </c>
      <c r="W1271" s="19">
        <v>70</v>
      </c>
      <c r="X1271" s="93">
        <v>2090</v>
      </c>
      <c r="Y1271">
        <f t="shared" si="58"/>
        <v>100</v>
      </c>
      <c r="Z1271" t="b">
        <f>IF(N1271/G1271&gt;=Auswahlhilfe!$C$8,TRUE,FALSE)</f>
        <v>1</v>
      </c>
      <c r="AA1271" t="b">
        <f>IF(K1271&gt;Auswahlhilfe!$C$7,TRUE,FALSE)</f>
        <v>1</v>
      </c>
      <c r="AB1271" t="b">
        <f>IF(Auswahlhilfe!$C$17=F1271,TRUE,FALSE)</f>
        <v>0</v>
      </c>
      <c r="AC1271" t="b">
        <f>IFERROR(IF(FIND("P2",PGOptionList!D1271)&gt;0,TRUE),FALSE)</f>
        <v>1</v>
      </c>
      <c r="AD1271" t="b">
        <f>IFERROR(IF(FIND("P1",PGOptionList!D1271)&gt;0,TRUE),FALSE)</f>
        <v>0</v>
      </c>
      <c r="AE1271" t="b">
        <f>IFERROR(IF(FIND("P0",PGOptionList!D1271)&gt;0,TRUE),FALSE)</f>
        <v>0</v>
      </c>
      <c r="AF1271" t="b">
        <f>IF(AND(Z1271,AA1271,AB1271,AC1271,IF(C1271=Auswahlhilfe!$L$7,TRUE,FALSE)),D1271,FALSE)</f>
        <v>0</v>
      </c>
      <c r="AG1271" t="b">
        <f>IF(AND(Z1271,AA1271,AB1271,AD1271,IF(C1271=Auswahlhilfe!$L$17,TRUE,FALSE)),D1271,FALSE)</f>
        <v>0</v>
      </c>
      <c r="AH1271" t="b">
        <f>IF(AND(Z1271,AA1271,AB1271,AE1271,IF(C1271=Auswahlhilfe!$L$17,TRUE,FALSE)),D1271,FALSE)</f>
        <v>0</v>
      </c>
      <c r="AI1271" t="s">
        <v>4817</v>
      </c>
      <c r="AJ1271" s="90" t="str">
        <f t="shared" si="59"/>
        <v>mailto:info@oxni.ch?subject=Anfrage TBR-142-030-S1-P2</v>
      </c>
    </row>
    <row r="1272" spans="2:36" x14ac:dyDescent="0.2">
      <c r="B1272" s="78" t="str">
        <f t="shared" si="57"/>
        <v/>
      </c>
      <c r="C1272" s="19" t="s">
        <v>103</v>
      </c>
      <c r="D1272" s="19" t="s">
        <v>1573</v>
      </c>
      <c r="E1272" s="19">
        <v>130</v>
      </c>
      <c r="F1272" s="19" t="s">
        <v>58</v>
      </c>
      <c r="G1272" s="19">
        <v>30</v>
      </c>
      <c r="H1272" s="19">
        <v>9</v>
      </c>
      <c r="I1272" s="19">
        <v>50</v>
      </c>
      <c r="J1272" s="19">
        <v>92</v>
      </c>
      <c r="K1272" s="19">
        <v>600</v>
      </c>
      <c r="L1272" s="19">
        <v>1800</v>
      </c>
      <c r="M1272" s="19" t="s">
        <v>85</v>
      </c>
      <c r="N1272" s="19">
        <v>3000</v>
      </c>
      <c r="O1272" s="19">
        <v>6000</v>
      </c>
      <c r="P1272" s="19">
        <v>9400</v>
      </c>
      <c r="Q1272" s="19" t="s">
        <v>57</v>
      </c>
      <c r="R1272" s="19">
        <v>4700</v>
      </c>
      <c r="S1272" s="19">
        <v>20000</v>
      </c>
      <c r="T1272" s="19">
        <v>6.84</v>
      </c>
      <c r="U1272" s="19">
        <v>21.4</v>
      </c>
      <c r="V1272" s="19">
        <v>0.24</v>
      </c>
      <c r="W1272" s="19">
        <v>70</v>
      </c>
      <c r="X1272" s="93">
        <v>2090</v>
      </c>
      <c r="Y1272">
        <f t="shared" si="58"/>
        <v>100</v>
      </c>
      <c r="Z1272" t="b">
        <f>IF(N1272/G1272&gt;=Auswahlhilfe!$C$8,TRUE,FALSE)</f>
        <v>1</v>
      </c>
      <c r="AA1272" t="b">
        <f>IF(K1272&gt;Auswahlhilfe!$C$7,TRUE,FALSE)</f>
        <v>1</v>
      </c>
      <c r="AB1272" t="b">
        <f>IF(Auswahlhilfe!$C$17=F1272,TRUE,FALSE)</f>
        <v>1</v>
      </c>
      <c r="AC1272" t="b">
        <f>IFERROR(IF(FIND("P2",PGOptionList!D1272)&gt;0,TRUE),FALSE)</f>
        <v>1</v>
      </c>
      <c r="AD1272" t="b">
        <f>IFERROR(IF(FIND("P1",PGOptionList!D1272)&gt;0,TRUE),FALSE)</f>
        <v>0</v>
      </c>
      <c r="AE1272" t="b">
        <f>IFERROR(IF(FIND("P0",PGOptionList!D1272)&gt;0,TRUE),FALSE)</f>
        <v>0</v>
      </c>
      <c r="AF1272" t="b">
        <f>IF(AND(Z1272,AA1272,AB1272,AC1272,IF(C1272=Auswahlhilfe!$L$7,TRUE,FALSE)),D1272,FALSE)</f>
        <v>0</v>
      </c>
      <c r="AG1272" t="b">
        <f>IF(AND(Z1272,AA1272,AB1272,AD1272,IF(C1272=Auswahlhilfe!$L$17,TRUE,FALSE)),D1272,FALSE)</f>
        <v>0</v>
      </c>
      <c r="AH1272" t="b">
        <f>IF(AND(Z1272,AA1272,AB1272,AE1272,IF(C1272=Auswahlhilfe!$L$17,TRUE,FALSE)),D1272,FALSE)</f>
        <v>0</v>
      </c>
      <c r="AI1272" t="s">
        <v>4818</v>
      </c>
      <c r="AJ1272" s="90" t="str">
        <f t="shared" si="59"/>
        <v>https://shop.oxni.ch/de/shop/motoren/planetengetriebe/tbr-142-030-s2-p2</v>
      </c>
    </row>
    <row r="1273" spans="2:36" x14ac:dyDescent="0.2">
      <c r="B1273" s="78" t="str">
        <f t="shared" si="57"/>
        <v/>
      </c>
      <c r="C1273" s="19" t="s">
        <v>103</v>
      </c>
      <c r="D1273" s="19" t="s">
        <v>1574</v>
      </c>
      <c r="E1273" s="19">
        <v>130</v>
      </c>
      <c r="F1273" s="19" t="s">
        <v>55</v>
      </c>
      <c r="G1273" s="19">
        <v>25</v>
      </c>
      <c r="H1273" s="19">
        <v>4</v>
      </c>
      <c r="I1273" s="19">
        <v>50</v>
      </c>
      <c r="J1273" s="19">
        <v>92</v>
      </c>
      <c r="K1273" s="19">
        <v>650</v>
      </c>
      <c r="L1273" s="19">
        <v>1950</v>
      </c>
      <c r="M1273" s="19" t="s">
        <v>84</v>
      </c>
      <c r="N1273" s="19">
        <v>3000</v>
      </c>
      <c r="O1273" s="19">
        <v>6000</v>
      </c>
      <c r="P1273" s="19">
        <v>9400</v>
      </c>
      <c r="Q1273" s="19" t="s">
        <v>57</v>
      </c>
      <c r="R1273" s="19">
        <v>4700</v>
      </c>
      <c r="S1273" s="19">
        <v>20000</v>
      </c>
      <c r="T1273" s="19">
        <v>6.84</v>
      </c>
      <c r="U1273" s="19">
        <v>21.4</v>
      </c>
      <c r="V1273" s="19">
        <v>0.24</v>
      </c>
      <c r="W1273" s="19">
        <v>70</v>
      </c>
      <c r="X1273" s="93"/>
      <c r="Y1273">
        <f t="shared" si="58"/>
        <v>120</v>
      </c>
      <c r="Z1273" t="b">
        <f>IF(N1273/G1273&gt;=Auswahlhilfe!$C$8,TRUE,FALSE)</f>
        <v>1</v>
      </c>
      <c r="AA1273" t="b">
        <f>IF(K1273&gt;Auswahlhilfe!$C$7,TRUE,FALSE)</f>
        <v>1</v>
      </c>
      <c r="AB1273" t="b">
        <f>IF(Auswahlhilfe!$C$17=F1273,TRUE,FALSE)</f>
        <v>0</v>
      </c>
      <c r="AC1273" t="b">
        <f>IFERROR(IF(FIND("P2",PGOptionList!D1273)&gt;0,TRUE),FALSE)</f>
        <v>0</v>
      </c>
      <c r="AD1273" t="b">
        <f>IFERROR(IF(FIND("P1",PGOptionList!D1273)&gt;0,TRUE),FALSE)</f>
        <v>0</v>
      </c>
      <c r="AE1273" t="b">
        <f>IFERROR(IF(FIND("P0",PGOptionList!D1273)&gt;0,TRUE),FALSE)</f>
        <v>1</v>
      </c>
      <c r="AF1273" t="b">
        <f>IF(AND(Z1273,AA1273,AB1273,AC1273,IF(C1273=Auswahlhilfe!$L$7,TRUE,FALSE)),D1273,FALSE)</f>
        <v>0</v>
      </c>
      <c r="AG1273" t="b">
        <f>IF(AND(Z1273,AA1273,AB1273,AD1273,IF(C1273=Auswahlhilfe!$L$17,TRUE,FALSE)),D1273,FALSE)</f>
        <v>0</v>
      </c>
      <c r="AH1273" t="b">
        <f>IF(AND(Z1273,AA1273,AB1273,AE1273,IF(C1273=Auswahlhilfe!$L$17,TRUE,FALSE)),D1273,FALSE)</f>
        <v>0</v>
      </c>
      <c r="AI1273" t="s">
        <v>4817</v>
      </c>
      <c r="AJ1273" s="90" t="str">
        <f t="shared" si="59"/>
        <v>mailto:info@oxni.ch?subject=Anfrage TBR-142-025-S1-P0</v>
      </c>
    </row>
    <row r="1274" spans="2:36" x14ac:dyDescent="0.2">
      <c r="B1274" s="78" t="str">
        <f t="shared" si="57"/>
        <v/>
      </c>
      <c r="C1274" s="19" t="s">
        <v>103</v>
      </c>
      <c r="D1274" s="19" t="s">
        <v>1575</v>
      </c>
      <c r="E1274" s="19">
        <v>130</v>
      </c>
      <c r="F1274" s="19" t="s">
        <v>58</v>
      </c>
      <c r="G1274" s="19">
        <v>25</v>
      </c>
      <c r="H1274" s="19">
        <v>4</v>
      </c>
      <c r="I1274" s="19">
        <v>50</v>
      </c>
      <c r="J1274" s="19">
        <v>92</v>
      </c>
      <c r="K1274" s="19">
        <v>650</v>
      </c>
      <c r="L1274" s="19">
        <v>1950</v>
      </c>
      <c r="M1274" s="19" t="s">
        <v>84</v>
      </c>
      <c r="N1274" s="19">
        <v>3000</v>
      </c>
      <c r="O1274" s="19">
        <v>6000</v>
      </c>
      <c r="P1274" s="19">
        <v>9400</v>
      </c>
      <c r="Q1274" s="19" t="s">
        <v>57</v>
      </c>
      <c r="R1274" s="19">
        <v>4700</v>
      </c>
      <c r="S1274" s="19">
        <v>20000</v>
      </c>
      <c r="T1274" s="19">
        <v>6.84</v>
      </c>
      <c r="U1274" s="19">
        <v>21.4</v>
      </c>
      <c r="V1274" s="19">
        <v>0.24</v>
      </c>
      <c r="W1274" s="19">
        <v>70</v>
      </c>
      <c r="X1274" s="93"/>
      <c r="Y1274">
        <f t="shared" si="58"/>
        <v>120</v>
      </c>
      <c r="Z1274" t="b">
        <f>IF(N1274/G1274&gt;=Auswahlhilfe!$C$8,TRUE,FALSE)</f>
        <v>1</v>
      </c>
      <c r="AA1274" t="b">
        <f>IF(K1274&gt;Auswahlhilfe!$C$7,TRUE,FALSE)</f>
        <v>1</v>
      </c>
      <c r="AB1274" t="b">
        <f>IF(Auswahlhilfe!$C$17=F1274,TRUE,FALSE)</f>
        <v>1</v>
      </c>
      <c r="AC1274" t="b">
        <f>IFERROR(IF(FIND("P2",PGOptionList!D1274)&gt;0,TRUE),FALSE)</f>
        <v>0</v>
      </c>
      <c r="AD1274" t="b">
        <f>IFERROR(IF(FIND("P1",PGOptionList!D1274)&gt;0,TRUE),FALSE)</f>
        <v>0</v>
      </c>
      <c r="AE1274" t="b">
        <f>IFERROR(IF(FIND("P0",PGOptionList!D1274)&gt;0,TRUE),FALSE)</f>
        <v>1</v>
      </c>
      <c r="AF1274" t="b">
        <f>IF(AND(Z1274,AA1274,AB1274,AC1274,IF(C1274=Auswahlhilfe!$L$7,TRUE,FALSE)),D1274,FALSE)</f>
        <v>0</v>
      </c>
      <c r="AG1274" t="b">
        <f>IF(AND(Z1274,AA1274,AB1274,AD1274,IF(C1274=Auswahlhilfe!$L$17,TRUE,FALSE)),D1274,FALSE)</f>
        <v>0</v>
      </c>
      <c r="AH1274" t="b">
        <f>IF(AND(Z1274,AA1274,AB1274,AE1274,IF(C1274=Auswahlhilfe!$L$17,TRUE,FALSE)),D1274,FALSE)</f>
        <v>0</v>
      </c>
      <c r="AI1274" t="s">
        <v>4817</v>
      </c>
      <c r="AJ1274" s="90" t="str">
        <f t="shared" si="59"/>
        <v>mailto:info@oxni.ch?subject=Anfrage TBR-142-025-S2-P0</v>
      </c>
    </row>
    <row r="1275" spans="2:36" x14ac:dyDescent="0.2">
      <c r="B1275" s="78" t="str">
        <f t="shared" si="57"/>
        <v/>
      </c>
      <c r="C1275" s="19" t="s">
        <v>103</v>
      </c>
      <c r="D1275" s="19" t="s">
        <v>1576</v>
      </c>
      <c r="E1275" s="19">
        <v>130</v>
      </c>
      <c r="F1275" s="19" t="s">
        <v>55</v>
      </c>
      <c r="G1275" s="19">
        <v>25</v>
      </c>
      <c r="H1275" s="19">
        <v>7</v>
      </c>
      <c r="I1275" s="19">
        <v>50</v>
      </c>
      <c r="J1275" s="19">
        <v>92</v>
      </c>
      <c r="K1275" s="19">
        <v>650</v>
      </c>
      <c r="L1275" s="19">
        <v>1950</v>
      </c>
      <c r="M1275" s="19" t="s">
        <v>84</v>
      </c>
      <c r="N1275" s="19">
        <v>3000</v>
      </c>
      <c r="O1275" s="19">
        <v>6000</v>
      </c>
      <c r="P1275" s="19">
        <v>9400</v>
      </c>
      <c r="Q1275" s="19" t="s">
        <v>57</v>
      </c>
      <c r="R1275" s="19">
        <v>4700</v>
      </c>
      <c r="S1275" s="19">
        <v>20000</v>
      </c>
      <c r="T1275" s="19">
        <v>6.84</v>
      </c>
      <c r="U1275" s="19">
        <v>21.4</v>
      </c>
      <c r="V1275" s="19">
        <v>0.24</v>
      </c>
      <c r="W1275" s="19">
        <v>70</v>
      </c>
      <c r="X1275" s="93">
        <v>2299</v>
      </c>
      <c r="Y1275">
        <f t="shared" si="58"/>
        <v>120</v>
      </c>
      <c r="Z1275" t="b">
        <f>IF(N1275/G1275&gt;=Auswahlhilfe!$C$8,TRUE,FALSE)</f>
        <v>1</v>
      </c>
      <c r="AA1275" t="b">
        <f>IF(K1275&gt;Auswahlhilfe!$C$7,TRUE,FALSE)</f>
        <v>1</v>
      </c>
      <c r="AB1275" t="b">
        <f>IF(Auswahlhilfe!$C$17=F1275,TRUE,FALSE)</f>
        <v>0</v>
      </c>
      <c r="AC1275" t="b">
        <f>IFERROR(IF(FIND("P2",PGOptionList!D1275)&gt;0,TRUE),FALSE)</f>
        <v>0</v>
      </c>
      <c r="AD1275" t="b">
        <f>IFERROR(IF(FIND("P1",PGOptionList!D1275)&gt;0,TRUE),FALSE)</f>
        <v>1</v>
      </c>
      <c r="AE1275" t="b">
        <f>IFERROR(IF(FIND("P0",PGOptionList!D1275)&gt;0,TRUE),FALSE)</f>
        <v>0</v>
      </c>
      <c r="AF1275" t="b">
        <f>IF(AND(Z1275,AA1275,AB1275,AC1275,IF(C1275=Auswahlhilfe!$L$7,TRUE,FALSE)),D1275,FALSE)</f>
        <v>0</v>
      </c>
      <c r="AG1275" t="b">
        <f>IF(AND(Z1275,AA1275,AB1275,AD1275,IF(C1275=Auswahlhilfe!$L$17,TRUE,FALSE)),D1275,FALSE)</f>
        <v>0</v>
      </c>
      <c r="AH1275" t="b">
        <f>IF(AND(Z1275,AA1275,AB1275,AE1275,IF(C1275=Auswahlhilfe!$L$17,TRUE,FALSE)),D1275,FALSE)</f>
        <v>0</v>
      </c>
      <c r="AI1275" t="s">
        <v>4817</v>
      </c>
      <c r="AJ1275" s="90" t="str">
        <f t="shared" si="59"/>
        <v>mailto:info@oxni.ch?subject=Anfrage TBR-142-025-S1-P1</v>
      </c>
    </row>
    <row r="1276" spans="2:36" x14ac:dyDescent="0.2">
      <c r="B1276" s="78" t="str">
        <f t="shared" si="57"/>
        <v/>
      </c>
      <c r="C1276" s="19" t="s">
        <v>103</v>
      </c>
      <c r="D1276" s="19" t="s">
        <v>1577</v>
      </c>
      <c r="E1276" s="19">
        <v>130</v>
      </c>
      <c r="F1276" s="19" t="s">
        <v>58</v>
      </c>
      <c r="G1276" s="19">
        <v>25</v>
      </c>
      <c r="H1276" s="19">
        <v>7</v>
      </c>
      <c r="I1276" s="19">
        <v>50</v>
      </c>
      <c r="J1276" s="19">
        <v>92</v>
      </c>
      <c r="K1276" s="19">
        <v>650</v>
      </c>
      <c r="L1276" s="19">
        <v>1950</v>
      </c>
      <c r="M1276" s="19" t="s">
        <v>84</v>
      </c>
      <c r="N1276" s="19">
        <v>3000</v>
      </c>
      <c r="O1276" s="19">
        <v>6000</v>
      </c>
      <c r="P1276" s="19">
        <v>9400</v>
      </c>
      <c r="Q1276" s="19" t="s">
        <v>57</v>
      </c>
      <c r="R1276" s="19">
        <v>4700</v>
      </c>
      <c r="S1276" s="19">
        <v>20000</v>
      </c>
      <c r="T1276" s="19">
        <v>6.84</v>
      </c>
      <c r="U1276" s="19">
        <v>21.4</v>
      </c>
      <c r="V1276" s="19">
        <v>0.24</v>
      </c>
      <c r="W1276" s="19">
        <v>70</v>
      </c>
      <c r="X1276" s="93">
        <v>2299</v>
      </c>
      <c r="Y1276">
        <f t="shared" si="58"/>
        <v>120</v>
      </c>
      <c r="Z1276" t="b">
        <f>IF(N1276/G1276&gt;=Auswahlhilfe!$C$8,TRUE,FALSE)</f>
        <v>1</v>
      </c>
      <c r="AA1276" t="b">
        <f>IF(K1276&gt;Auswahlhilfe!$C$7,TRUE,FALSE)</f>
        <v>1</v>
      </c>
      <c r="AB1276" t="b">
        <f>IF(Auswahlhilfe!$C$17=F1276,TRUE,FALSE)</f>
        <v>1</v>
      </c>
      <c r="AC1276" t="b">
        <f>IFERROR(IF(FIND("P2",PGOptionList!D1276)&gt;0,TRUE),FALSE)</f>
        <v>0</v>
      </c>
      <c r="AD1276" t="b">
        <f>IFERROR(IF(FIND("P1",PGOptionList!D1276)&gt;0,TRUE),FALSE)</f>
        <v>1</v>
      </c>
      <c r="AE1276" t="b">
        <f>IFERROR(IF(FIND("P0",PGOptionList!D1276)&gt;0,TRUE),FALSE)</f>
        <v>0</v>
      </c>
      <c r="AF1276" t="b">
        <f>IF(AND(Z1276,AA1276,AB1276,AC1276,IF(C1276=Auswahlhilfe!$L$7,TRUE,FALSE)),D1276,FALSE)</f>
        <v>0</v>
      </c>
      <c r="AG1276" t="b">
        <f>IF(AND(Z1276,AA1276,AB1276,AD1276,IF(C1276=Auswahlhilfe!$L$17,TRUE,FALSE)),D1276,FALSE)</f>
        <v>0</v>
      </c>
      <c r="AH1276" t="b">
        <f>IF(AND(Z1276,AA1276,AB1276,AE1276,IF(C1276=Auswahlhilfe!$L$17,TRUE,FALSE)),D1276,FALSE)</f>
        <v>0</v>
      </c>
      <c r="AI1276" t="s">
        <v>4818</v>
      </c>
      <c r="AJ1276" s="90" t="str">
        <f t="shared" si="59"/>
        <v>https://shop.oxni.ch/de/shop/motoren/planetengetriebe/tbr-142-025-s2-p1</v>
      </c>
    </row>
    <row r="1277" spans="2:36" x14ac:dyDescent="0.2">
      <c r="B1277" s="78" t="str">
        <f t="shared" si="57"/>
        <v/>
      </c>
      <c r="C1277" s="19" t="s">
        <v>103</v>
      </c>
      <c r="D1277" s="19" t="s">
        <v>1578</v>
      </c>
      <c r="E1277" s="19">
        <v>130</v>
      </c>
      <c r="F1277" s="19" t="s">
        <v>55</v>
      </c>
      <c r="G1277" s="19">
        <v>25</v>
      </c>
      <c r="H1277" s="19">
        <v>9</v>
      </c>
      <c r="I1277" s="19">
        <v>50</v>
      </c>
      <c r="J1277" s="19">
        <v>92</v>
      </c>
      <c r="K1277" s="19">
        <v>650</v>
      </c>
      <c r="L1277" s="19">
        <v>1950</v>
      </c>
      <c r="M1277" s="19" t="s">
        <v>84</v>
      </c>
      <c r="N1277" s="19">
        <v>3000</v>
      </c>
      <c r="O1277" s="19">
        <v>6000</v>
      </c>
      <c r="P1277" s="19">
        <v>9400</v>
      </c>
      <c r="Q1277" s="19" t="s">
        <v>57</v>
      </c>
      <c r="R1277" s="19">
        <v>4700</v>
      </c>
      <c r="S1277" s="19">
        <v>20000</v>
      </c>
      <c r="T1277" s="19">
        <v>6.84</v>
      </c>
      <c r="U1277" s="19">
        <v>21.4</v>
      </c>
      <c r="V1277" s="19">
        <v>0.24</v>
      </c>
      <c r="W1277" s="19">
        <v>70</v>
      </c>
      <c r="X1277" s="93">
        <v>2090</v>
      </c>
      <c r="Y1277">
        <f t="shared" si="58"/>
        <v>120</v>
      </c>
      <c r="Z1277" t="b">
        <f>IF(N1277/G1277&gt;=Auswahlhilfe!$C$8,TRUE,FALSE)</f>
        <v>1</v>
      </c>
      <c r="AA1277" t="b">
        <f>IF(K1277&gt;Auswahlhilfe!$C$7,TRUE,FALSE)</f>
        <v>1</v>
      </c>
      <c r="AB1277" t="b">
        <f>IF(Auswahlhilfe!$C$17=F1277,TRUE,FALSE)</f>
        <v>0</v>
      </c>
      <c r="AC1277" t="b">
        <f>IFERROR(IF(FIND("P2",PGOptionList!D1277)&gt;0,TRUE),FALSE)</f>
        <v>1</v>
      </c>
      <c r="AD1277" t="b">
        <f>IFERROR(IF(FIND("P1",PGOptionList!D1277)&gt;0,TRUE),FALSE)</f>
        <v>0</v>
      </c>
      <c r="AE1277" t="b">
        <f>IFERROR(IF(FIND("P0",PGOptionList!D1277)&gt;0,TRUE),FALSE)</f>
        <v>0</v>
      </c>
      <c r="AF1277" t="b">
        <f>IF(AND(Z1277,AA1277,AB1277,AC1277,IF(C1277=Auswahlhilfe!$L$7,TRUE,FALSE)),D1277,FALSE)</f>
        <v>0</v>
      </c>
      <c r="AG1277" t="b">
        <f>IF(AND(Z1277,AA1277,AB1277,AD1277,IF(C1277=Auswahlhilfe!$L$17,TRUE,FALSE)),D1277,FALSE)</f>
        <v>0</v>
      </c>
      <c r="AH1277" t="b">
        <f>IF(AND(Z1277,AA1277,AB1277,AE1277,IF(C1277=Auswahlhilfe!$L$17,TRUE,FALSE)),D1277,FALSE)</f>
        <v>0</v>
      </c>
      <c r="AI1277" t="s">
        <v>4817</v>
      </c>
      <c r="AJ1277" s="90" t="str">
        <f t="shared" si="59"/>
        <v>mailto:info@oxni.ch?subject=Anfrage TBR-142-025-S1-P2</v>
      </c>
    </row>
    <row r="1278" spans="2:36" x14ac:dyDescent="0.2">
      <c r="B1278" s="78" t="str">
        <f t="shared" si="57"/>
        <v/>
      </c>
      <c r="C1278" s="19" t="s">
        <v>103</v>
      </c>
      <c r="D1278" s="19" t="s">
        <v>1579</v>
      </c>
      <c r="E1278" s="19">
        <v>130</v>
      </c>
      <c r="F1278" s="19" t="s">
        <v>58</v>
      </c>
      <c r="G1278" s="19">
        <v>25</v>
      </c>
      <c r="H1278" s="19">
        <v>9</v>
      </c>
      <c r="I1278" s="19">
        <v>50</v>
      </c>
      <c r="J1278" s="19">
        <v>92</v>
      </c>
      <c r="K1278" s="19">
        <v>650</v>
      </c>
      <c r="L1278" s="19">
        <v>1950</v>
      </c>
      <c r="M1278" s="19" t="s">
        <v>84</v>
      </c>
      <c r="N1278" s="19">
        <v>3000</v>
      </c>
      <c r="O1278" s="19">
        <v>6000</v>
      </c>
      <c r="P1278" s="19">
        <v>9400</v>
      </c>
      <c r="Q1278" s="19" t="s">
        <v>57</v>
      </c>
      <c r="R1278" s="19">
        <v>4700</v>
      </c>
      <c r="S1278" s="19">
        <v>20000</v>
      </c>
      <c r="T1278" s="19">
        <v>6.84</v>
      </c>
      <c r="U1278" s="19">
        <v>21.4</v>
      </c>
      <c r="V1278" s="19">
        <v>0.24</v>
      </c>
      <c r="W1278" s="19">
        <v>70</v>
      </c>
      <c r="X1278" s="93">
        <v>2090</v>
      </c>
      <c r="Y1278">
        <f t="shared" si="58"/>
        <v>120</v>
      </c>
      <c r="Z1278" t="b">
        <f>IF(N1278/G1278&gt;=Auswahlhilfe!$C$8,TRUE,FALSE)</f>
        <v>1</v>
      </c>
      <c r="AA1278" t="b">
        <f>IF(K1278&gt;Auswahlhilfe!$C$7,TRUE,FALSE)</f>
        <v>1</v>
      </c>
      <c r="AB1278" t="b">
        <f>IF(Auswahlhilfe!$C$17=F1278,TRUE,FALSE)</f>
        <v>1</v>
      </c>
      <c r="AC1278" t="b">
        <f>IFERROR(IF(FIND("P2",PGOptionList!D1278)&gt;0,TRUE),FALSE)</f>
        <v>1</v>
      </c>
      <c r="AD1278" t="b">
        <f>IFERROR(IF(FIND("P1",PGOptionList!D1278)&gt;0,TRUE),FALSE)</f>
        <v>0</v>
      </c>
      <c r="AE1278" t="b">
        <f>IFERROR(IF(FIND("P0",PGOptionList!D1278)&gt;0,TRUE),FALSE)</f>
        <v>0</v>
      </c>
      <c r="AF1278" t="b">
        <f>IF(AND(Z1278,AA1278,AB1278,AC1278,IF(C1278=Auswahlhilfe!$L$7,TRUE,FALSE)),D1278,FALSE)</f>
        <v>0</v>
      </c>
      <c r="AG1278" t="b">
        <f>IF(AND(Z1278,AA1278,AB1278,AD1278,IF(C1278=Auswahlhilfe!$L$17,TRUE,FALSE)),D1278,FALSE)</f>
        <v>0</v>
      </c>
      <c r="AH1278" t="b">
        <f>IF(AND(Z1278,AA1278,AB1278,AE1278,IF(C1278=Auswahlhilfe!$L$17,TRUE,FALSE)),D1278,FALSE)</f>
        <v>0</v>
      </c>
      <c r="AI1278" t="s">
        <v>4818</v>
      </c>
      <c r="AJ1278" s="90" t="str">
        <f t="shared" si="59"/>
        <v>https://shop.oxni.ch/de/shop/motoren/planetengetriebe/tbr-142-025-s2-p2</v>
      </c>
    </row>
    <row r="1279" spans="2:36" x14ac:dyDescent="0.2">
      <c r="B1279" s="78" t="str">
        <f t="shared" si="57"/>
        <v/>
      </c>
      <c r="C1279" s="19" t="s">
        <v>103</v>
      </c>
      <c r="D1279" s="19" t="s">
        <v>1580</v>
      </c>
      <c r="E1279" s="19">
        <v>180</v>
      </c>
      <c r="F1279" s="19" t="s">
        <v>55</v>
      </c>
      <c r="G1279" s="19">
        <v>20</v>
      </c>
      <c r="H1279" s="19">
        <v>2</v>
      </c>
      <c r="I1279" s="19">
        <v>50</v>
      </c>
      <c r="J1279" s="19">
        <v>95</v>
      </c>
      <c r="K1279" s="19">
        <v>450</v>
      </c>
      <c r="L1279" s="19">
        <v>1350</v>
      </c>
      <c r="M1279" s="19" t="s">
        <v>111</v>
      </c>
      <c r="N1279" s="19">
        <v>3000</v>
      </c>
      <c r="O1279" s="19">
        <v>6000</v>
      </c>
      <c r="P1279" s="19">
        <v>9400</v>
      </c>
      <c r="Q1279" s="19" t="s">
        <v>57</v>
      </c>
      <c r="R1279" s="19">
        <v>4700</v>
      </c>
      <c r="S1279" s="19">
        <v>20000</v>
      </c>
      <c r="T1279" s="19">
        <v>21.8</v>
      </c>
      <c r="U1279" s="19">
        <v>25.2</v>
      </c>
      <c r="V1279" s="19">
        <v>0.24</v>
      </c>
      <c r="W1279" s="19">
        <v>70</v>
      </c>
      <c r="X1279" s="93"/>
      <c r="Y1279">
        <f t="shared" si="58"/>
        <v>150</v>
      </c>
      <c r="Z1279" t="b">
        <f>IF(N1279/G1279&gt;=Auswahlhilfe!$C$8,TRUE,FALSE)</f>
        <v>1</v>
      </c>
      <c r="AA1279" t="b">
        <f>IF(K1279&gt;Auswahlhilfe!$C$7,TRUE,FALSE)</f>
        <v>1</v>
      </c>
      <c r="AB1279" t="b">
        <f>IF(Auswahlhilfe!$C$17=F1279,TRUE,FALSE)</f>
        <v>0</v>
      </c>
      <c r="AC1279" t="b">
        <f>IFERROR(IF(FIND("P2",PGOptionList!D1279)&gt;0,TRUE),FALSE)</f>
        <v>0</v>
      </c>
      <c r="AD1279" t="b">
        <f>IFERROR(IF(FIND("P1",PGOptionList!D1279)&gt;0,TRUE),FALSE)</f>
        <v>0</v>
      </c>
      <c r="AE1279" t="b">
        <f>IFERROR(IF(FIND("P0",PGOptionList!D1279)&gt;0,TRUE),FALSE)</f>
        <v>1</v>
      </c>
      <c r="AF1279" t="b">
        <f>IF(AND(Z1279,AA1279,AB1279,AC1279,IF(C1279=Auswahlhilfe!$L$7,TRUE,FALSE)),D1279,FALSE)</f>
        <v>0</v>
      </c>
      <c r="AG1279" t="b">
        <f>IF(AND(Z1279,AA1279,AB1279,AD1279,IF(C1279=Auswahlhilfe!$L$17,TRUE,FALSE)),D1279,FALSE)</f>
        <v>0</v>
      </c>
      <c r="AH1279" t="b">
        <f>IF(AND(Z1279,AA1279,AB1279,AE1279,IF(C1279=Auswahlhilfe!$L$17,TRUE,FALSE)),D1279,FALSE)</f>
        <v>0</v>
      </c>
      <c r="AI1279" t="s">
        <v>4817</v>
      </c>
      <c r="AJ1279" s="90" t="str">
        <f t="shared" si="59"/>
        <v>mailto:info@oxni.ch?subject=Anfrage TBR-142-020-S1-P0</v>
      </c>
    </row>
    <row r="1280" spans="2:36" x14ac:dyDescent="0.2">
      <c r="B1280" s="78" t="str">
        <f t="shared" si="57"/>
        <v/>
      </c>
      <c r="C1280" s="19" t="s">
        <v>103</v>
      </c>
      <c r="D1280" s="19" t="s">
        <v>1581</v>
      </c>
      <c r="E1280" s="19">
        <v>180</v>
      </c>
      <c r="F1280" s="19" t="s">
        <v>58</v>
      </c>
      <c r="G1280" s="19">
        <v>20</v>
      </c>
      <c r="H1280" s="19">
        <v>2</v>
      </c>
      <c r="I1280" s="19">
        <v>50</v>
      </c>
      <c r="J1280" s="19">
        <v>95</v>
      </c>
      <c r="K1280" s="19">
        <v>450</v>
      </c>
      <c r="L1280" s="19">
        <v>1350</v>
      </c>
      <c r="M1280" s="19" t="s">
        <v>111</v>
      </c>
      <c r="N1280" s="19">
        <v>3000</v>
      </c>
      <c r="O1280" s="19">
        <v>6000</v>
      </c>
      <c r="P1280" s="19">
        <v>9400</v>
      </c>
      <c r="Q1280" s="19" t="s">
        <v>57</v>
      </c>
      <c r="R1280" s="19">
        <v>4700</v>
      </c>
      <c r="S1280" s="19">
        <v>20000</v>
      </c>
      <c r="T1280" s="19">
        <v>21.8</v>
      </c>
      <c r="U1280" s="19">
        <v>25.2</v>
      </c>
      <c r="V1280" s="19">
        <v>0.24</v>
      </c>
      <c r="W1280" s="19">
        <v>70</v>
      </c>
      <c r="X1280" s="93"/>
      <c r="Y1280">
        <f t="shared" si="58"/>
        <v>150</v>
      </c>
      <c r="Z1280" t="b">
        <f>IF(N1280/G1280&gt;=Auswahlhilfe!$C$8,TRUE,FALSE)</f>
        <v>1</v>
      </c>
      <c r="AA1280" t="b">
        <f>IF(K1280&gt;Auswahlhilfe!$C$7,TRUE,FALSE)</f>
        <v>1</v>
      </c>
      <c r="AB1280" t="b">
        <f>IF(Auswahlhilfe!$C$17=F1280,TRUE,FALSE)</f>
        <v>1</v>
      </c>
      <c r="AC1280" t="b">
        <f>IFERROR(IF(FIND("P2",PGOptionList!D1280)&gt;0,TRUE),FALSE)</f>
        <v>0</v>
      </c>
      <c r="AD1280" t="b">
        <f>IFERROR(IF(FIND("P1",PGOptionList!D1280)&gt;0,TRUE),FALSE)</f>
        <v>0</v>
      </c>
      <c r="AE1280" t="b">
        <f>IFERROR(IF(FIND("P0",PGOptionList!D1280)&gt;0,TRUE),FALSE)</f>
        <v>1</v>
      </c>
      <c r="AF1280" t="b">
        <f>IF(AND(Z1280,AA1280,AB1280,AC1280,IF(C1280=Auswahlhilfe!$L$7,TRUE,FALSE)),D1280,FALSE)</f>
        <v>0</v>
      </c>
      <c r="AG1280" t="b">
        <f>IF(AND(Z1280,AA1280,AB1280,AD1280,IF(C1280=Auswahlhilfe!$L$17,TRUE,FALSE)),D1280,FALSE)</f>
        <v>0</v>
      </c>
      <c r="AH1280" t="b">
        <f>IF(AND(Z1280,AA1280,AB1280,AE1280,IF(C1280=Auswahlhilfe!$L$17,TRUE,FALSE)),D1280,FALSE)</f>
        <v>0</v>
      </c>
      <c r="AI1280" t="s">
        <v>4817</v>
      </c>
      <c r="AJ1280" s="90" t="str">
        <f t="shared" si="59"/>
        <v>mailto:info@oxni.ch?subject=Anfrage TBR-142-020-S2-P0</v>
      </c>
    </row>
    <row r="1281" spans="2:36" x14ac:dyDescent="0.2">
      <c r="B1281" s="78" t="str">
        <f t="shared" si="57"/>
        <v/>
      </c>
      <c r="C1281" s="19" t="s">
        <v>103</v>
      </c>
      <c r="D1281" s="19" t="s">
        <v>1582</v>
      </c>
      <c r="E1281" s="19">
        <v>180</v>
      </c>
      <c r="F1281" s="19" t="s">
        <v>55</v>
      </c>
      <c r="G1281" s="19">
        <v>20</v>
      </c>
      <c r="H1281" s="19">
        <v>4</v>
      </c>
      <c r="I1281" s="19">
        <v>50</v>
      </c>
      <c r="J1281" s="19">
        <v>95</v>
      </c>
      <c r="K1281" s="19">
        <v>450</v>
      </c>
      <c r="L1281" s="19">
        <v>1350</v>
      </c>
      <c r="M1281" s="19" t="s">
        <v>111</v>
      </c>
      <c r="N1281" s="19">
        <v>3000</v>
      </c>
      <c r="O1281" s="19">
        <v>6000</v>
      </c>
      <c r="P1281" s="19">
        <v>9400</v>
      </c>
      <c r="Q1281" s="19" t="s">
        <v>57</v>
      </c>
      <c r="R1281" s="19">
        <v>4700</v>
      </c>
      <c r="S1281" s="19">
        <v>20000</v>
      </c>
      <c r="T1281" s="19">
        <v>21.8</v>
      </c>
      <c r="U1281" s="19">
        <v>25.2</v>
      </c>
      <c r="V1281" s="19">
        <v>0.24</v>
      </c>
      <c r="W1281" s="19">
        <v>70</v>
      </c>
      <c r="X1281" s="93">
        <v>1861</v>
      </c>
      <c r="Y1281">
        <f t="shared" si="58"/>
        <v>150</v>
      </c>
      <c r="Z1281" t="b">
        <f>IF(N1281/G1281&gt;=Auswahlhilfe!$C$8,TRUE,FALSE)</f>
        <v>1</v>
      </c>
      <c r="AA1281" t="b">
        <f>IF(K1281&gt;Auswahlhilfe!$C$7,TRUE,FALSE)</f>
        <v>1</v>
      </c>
      <c r="AB1281" t="b">
        <f>IF(Auswahlhilfe!$C$17=F1281,TRUE,FALSE)</f>
        <v>0</v>
      </c>
      <c r="AC1281" t="b">
        <f>IFERROR(IF(FIND("P2",PGOptionList!D1281)&gt;0,TRUE),FALSE)</f>
        <v>0</v>
      </c>
      <c r="AD1281" t="b">
        <f>IFERROR(IF(FIND("P1",PGOptionList!D1281)&gt;0,TRUE),FALSE)</f>
        <v>1</v>
      </c>
      <c r="AE1281" t="b">
        <f>IFERROR(IF(FIND("P0",PGOptionList!D1281)&gt;0,TRUE),FALSE)</f>
        <v>0</v>
      </c>
      <c r="AF1281" t="b">
        <f>IF(AND(Z1281,AA1281,AB1281,AC1281,IF(C1281=Auswahlhilfe!$L$7,TRUE,FALSE)),D1281,FALSE)</f>
        <v>0</v>
      </c>
      <c r="AG1281" t="b">
        <f>IF(AND(Z1281,AA1281,AB1281,AD1281,IF(C1281=Auswahlhilfe!$L$17,TRUE,FALSE)),D1281,FALSE)</f>
        <v>0</v>
      </c>
      <c r="AH1281" t="b">
        <f>IF(AND(Z1281,AA1281,AB1281,AE1281,IF(C1281=Auswahlhilfe!$L$17,TRUE,FALSE)),D1281,FALSE)</f>
        <v>0</v>
      </c>
      <c r="AI1281" t="s">
        <v>4817</v>
      </c>
      <c r="AJ1281" s="90" t="str">
        <f t="shared" si="59"/>
        <v>mailto:info@oxni.ch?subject=Anfrage TBR-142-020-S1-P1</v>
      </c>
    </row>
    <row r="1282" spans="2:36" x14ac:dyDescent="0.2">
      <c r="B1282" s="78" t="str">
        <f t="shared" si="57"/>
        <v/>
      </c>
      <c r="C1282" s="19" t="s">
        <v>103</v>
      </c>
      <c r="D1282" s="19" t="s">
        <v>1583</v>
      </c>
      <c r="E1282" s="19">
        <v>180</v>
      </c>
      <c r="F1282" s="19" t="s">
        <v>58</v>
      </c>
      <c r="G1282" s="19">
        <v>20</v>
      </c>
      <c r="H1282" s="19">
        <v>4</v>
      </c>
      <c r="I1282" s="19">
        <v>50</v>
      </c>
      <c r="J1282" s="19">
        <v>95</v>
      </c>
      <c r="K1282" s="19">
        <v>450</v>
      </c>
      <c r="L1282" s="19">
        <v>1350</v>
      </c>
      <c r="M1282" s="19" t="s">
        <v>111</v>
      </c>
      <c r="N1282" s="19">
        <v>3000</v>
      </c>
      <c r="O1282" s="19">
        <v>6000</v>
      </c>
      <c r="P1282" s="19">
        <v>9400</v>
      </c>
      <c r="Q1282" s="19" t="s">
        <v>57</v>
      </c>
      <c r="R1282" s="19">
        <v>4700</v>
      </c>
      <c r="S1282" s="19">
        <v>20000</v>
      </c>
      <c r="T1282" s="19">
        <v>21.8</v>
      </c>
      <c r="U1282" s="19">
        <v>25.2</v>
      </c>
      <c r="V1282" s="19">
        <v>0.24</v>
      </c>
      <c r="W1282" s="19">
        <v>70</v>
      </c>
      <c r="X1282" s="93">
        <v>1861</v>
      </c>
      <c r="Y1282">
        <f t="shared" si="58"/>
        <v>150</v>
      </c>
      <c r="Z1282" t="b">
        <f>IF(N1282/G1282&gt;=Auswahlhilfe!$C$8,TRUE,FALSE)</f>
        <v>1</v>
      </c>
      <c r="AA1282" t="b">
        <f>IF(K1282&gt;Auswahlhilfe!$C$7,TRUE,FALSE)</f>
        <v>1</v>
      </c>
      <c r="AB1282" t="b">
        <f>IF(Auswahlhilfe!$C$17=F1282,TRUE,FALSE)</f>
        <v>1</v>
      </c>
      <c r="AC1282" t="b">
        <f>IFERROR(IF(FIND("P2",PGOptionList!D1282)&gt;0,TRUE),FALSE)</f>
        <v>0</v>
      </c>
      <c r="AD1282" t="b">
        <f>IFERROR(IF(FIND("P1",PGOptionList!D1282)&gt;0,TRUE),FALSE)</f>
        <v>1</v>
      </c>
      <c r="AE1282" t="b">
        <f>IFERROR(IF(FIND("P0",PGOptionList!D1282)&gt;0,TRUE),FALSE)</f>
        <v>0</v>
      </c>
      <c r="AF1282" t="b">
        <f>IF(AND(Z1282,AA1282,AB1282,AC1282,IF(C1282=Auswahlhilfe!$L$7,TRUE,FALSE)),D1282,FALSE)</f>
        <v>0</v>
      </c>
      <c r="AG1282" t="b">
        <f>IF(AND(Z1282,AA1282,AB1282,AD1282,IF(C1282=Auswahlhilfe!$L$17,TRUE,FALSE)),D1282,FALSE)</f>
        <v>0</v>
      </c>
      <c r="AH1282" t="b">
        <f>IF(AND(Z1282,AA1282,AB1282,AE1282,IF(C1282=Auswahlhilfe!$L$17,TRUE,FALSE)),D1282,FALSE)</f>
        <v>0</v>
      </c>
      <c r="AI1282" t="s">
        <v>4818</v>
      </c>
      <c r="AJ1282" s="90" t="str">
        <f t="shared" si="59"/>
        <v>https://shop.oxni.ch/de/shop/motoren/planetengetriebe/tbr-142-020-s2-p1</v>
      </c>
    </row>
    <row r="1283" spans="2:36" x14ac:dyDescent="0.2">
      <c r="B1283" s="78" t="str">
        <f t="shared" si="57"/>
        <v/>
      </c>
      <c r="C1283" s="19" t="s">
        <v>103</v>
      </c>
      <c r="D1283" s="19" t="s">
        <v>1584</v>
      </c>
      <c r="E1283" s="19">
        <v>180</v>
      </c>
      <c r="F1283" s="19" t="s">
        <v>55</v>
      </c>
      <c r="G1283" s="19">
        <v>20</v>
      </c>
      <c r="H1283" s="19">
        <v>6</v>
      </c>
      <c r="I1283" s="19">
        <v>50</v>
      </c>
      <c r="J1283" s="19">
        <v>95</v>
      </c>
      <c r="K1283" s="19">
        <v>450</v>
      </c>
      <c r="L1283" s="19">
        <v>1350</v>
      </c>
      <c r="M1283" s="19" t="s">
        <v>111</v>
      </c>
      <c r="N1283" s="19">
        <v>3000</v>
      </c>
      <c r="O1283" s="19">
        <v>6000</v>
      </c>
      <c r="P1283" s="19">
        <v>9400</v>
      </c>
      <c r="Q1283" s="19" t="s">
        <v>57</v>
      </c>
      <c r="R1283" s="19">
        <v>4700</v>
      </c>
      <c r="S1283" s="19">
        <v>20000</v>
      </c>
      <c r="T1283" s="19">
        <v>21.8</v>
      </c>
      <c r="U1283" s="19">
        <v>25.2</v>
      </c>
      <c r="V1283" s="19">
        <v>0.24</v>
      </c>
      <c r="W1283" s="19">
        <v>70</v>
      </c>
      <c r="X1283" s="93">
        <v>1692</v>
      </c>
      <c r="Y1283">
        <f t="shared" si="58"/>
        <v>150</v>
      </c>
      <c r="Z1283" t="b">
        <f>IF(N1283/G1283&gt;=Auswahlhilfe!$C$8,TRUE,FALSE)</f>
        <v>1</v>
      </c>
      <c r="AA1283" t="b">
        <f>IF(K1283&gt;Auswahlhilfe!$C$7,TRUE,FALSE)</f>
        <v>1</v>
      </c>
      <c r="AB1283" t="b">
        <f>IF(Auswahlhilfe!$C$17=F1283,TRUE,FALSE)</f>
        <v>0</v>
      </c>
      <c r="AC1283" t="b">
        <f>IFERROR(IF(FIND("P2",PGOptionList!D1283)&gt;0,TRUE),FALSE)</f>
        <v>1</v>
      </c>
      <c r="AD1283" t="b">
        <f>IFERROR(IF(FIND("P1",PGOptionList!D1283)&gt;0,TRUE),FALSE)</f>
        <v>0</v>
      </c>
      <c r="AE1283" t="b">
        <f>IFERROR(IF(FIND("P0",PGOptionList!D1283)&gt;0,TRUE),FALSE)</f>
        <v>0</v>
      </c>
      <c r="AF1283" t="b">
        <f>IF(AND(Z1283,AA1283,AB1283,AC1283,IF(C1283=Auswahlhilfe!$L$7,TRUE,FALSE)),D1283,FALSE)</f>
        <v>0</v>
      </c>
      <c r="AG1283" t="b">
        <f>IF(AND(Z1283,AA1283,AB1283,AD1283,IF(C1283=Auswahlhilfe!$L$17,TRUE,FALSE)),D1283,FALSE)</f>
        <v>0</v>
      </c>
      <c r="AH1283" t="b">
        <f>IF(AND(Z1283,AA1283,AB1283,AE1283,IF(C1283=Auswahlhilfe!$L$17,TRUE,FALSE)),D1283,FALSE)</f>
        <v>0</v>
      </c>
      <c r="AI1283" t="s">
        <v>4817</v>
      </c>
      <c r="AJ1283" s="90" t="str">
        <f t="shared" si="59"/>
        <v>mailto:info@oxni.ch?subject=Anfrage TBR-142-020-S1-P2</v>
      </c>
    </row>
    <row r="1284" spans="2:36" x14ac:dyDescent="0.2">
      <c r="B1284" s="78" t="str">
        <f t="shared" si="57"/>
        <v/>
      </c>
      <c r="C1284" s="19" t="s">
        <v>103</v>
      </c>
      <c r="D1284" s="19" t="s">
        <v>1585</v>
      </c>
      <c r="E1284" s="19">
        <v>180</v>
      </c>
      <c r="F1284" s="19" t="s">
        <v>58</v>
      </c>
      <c r="G1284" s="19">
        <v>20</v>
      </c>
      <c r="H1284" s="19">
        <v>6</v>
      </c>
      <c r="I1284" s="19">
        <v>50</v>
      </c>
      <c r="J1284" s="19">
        <v>95</v>
      </c>
      <c r="K1284" s="19">
        <v>450</v>
      </c>
      <c r="L1284" s="19">
        <v>1350</v>
      </c>
      <c r="M1284" s="19" t="s">
        <v>111</v>
      </c>
      <c r="N1284" s="19">
        <v>3000</v>
      </c>
      <c r="O1284" s="19">
        <v>6000</v>
      </c>
      <c r="P1284" s="19">
        <v>9400</v>
      </c>
      <c r="Q1284" s="19" t="s">
        <v>57</v>
      </c>
      <c r="R1284" s="19">
        <v>4700</v>
      </c>
      <c r="S1284" s="19">
        <v>20000</v>
      </c>
      <c r="T1284" s="19">
        <v>21.8</v>
      </c>
      <c r="U1284" s="19">
        <v>25.2</v>
      </c>
      <c r="V1284" s="19">
        <v>0.24</v>
      </c>
      <c r="W1284" s="19">
        <v>70</v>
      </c>
      <c r="X1284" s="93">
        <v>1692</v>
      </c>
      <c r="Y1284">
        <f t="shared" si="58"/>
        <v>150</v>
      </c>
      <c r="Z1284" t="b">
        <f>IF(N1284/G1284&gt;=Auswahlhilfe!$C$8,TRUE,FALSE)</f>
        <v>1</v>
      </c>
      <c r="AA1284" t="b">
        <f>IF(K1284&gt;Auswahlhilfe!$C$7,TRUE,FALSE)</f>
        <v>1</v>
      </c>
      <c r="AB1284" t="b">
        <f>IF(Auswahlhilfe!$C$17=F1284,TRUE,FALSE)</f>
        <v>1</v>
      </c>
      <c r="AC1284" t="b">
        <f>IFERROR(IF(FIND("P2",PGOptionList!D1284)&gt;0,TRUE),FALSE)</f>
        <v>1</v>
      </c>
      <c r="AD1284" t="b">
        <f>IFERROR(IF(FIND("P1",PGOptionList!D1284)&gt;0,TRUE),FALSE)</f>
        <v>0</v>
      </c>
      <c r="AE1284" t="b">
        <f>IFERROR(IF(FIND("P0",PGOptionList!D1284)&gt;0,TRUE),FALSE)</f>
        <v>0</v>
      </c>
      <c r="AF1284" t="b">
        <f>IF(AND(Z1284,AA1284,AB1284,AC1284,IF(C1284=Auswahlhilfe!$L$7,TRUE,FALSE)),D1284,FALSE)</f>
        <v>0</v>
      </c>
      <c r="AG1284" t="b">
        <f>IF(AND(Z1284,AA1284,AB1284,AD1284,IF(C1284=Auswahlhilfe!$L$17,TRUE,FALSE)),D1284,FALSE)</f>
        <v>0</v>
      </c>
      <c r="AH1284" t="b">
        <f>IF(AND(Z1284,AA1284,AB1284,AE1284,IF(C1284=Auswahlhilfe!$L$17,TRUE,FALSE)),D1284,FALSE)</f>
        <v>0</v>
      </c>
      <c r="AI1284" t="s">
        <v>4818</v>
      </c>
      <c r="AJ1284" s="90" t="str">
        <f t="shared" si="59"/>
        <v>https://shop.oxni.ch/de/shop/motoren/planetengetriebe/tbr-142-020-s2-p2</v>
      </c>
    </row>
    <row r="1285" spans="2:36" x14ac:dyDescent="0.2">
      <c r="B1285" s="78" t="str">
        <f t="shared" si="57"/>
        <v/>
      </c>
      <c r="C1285" s="19" t="s">
        <v>103</v>
      </c>
      <c r="D1285" s="19" t="s">
        <v>1586</v>
      </c>
      <c r="E1285" s="19">
        <v>180</v>
      </c>
      <c r="F1285" s="19" t="s">
        <v>55</v>
      </c>
      <c r="G1285" s="19">
        <v>16</v>
      </c>
      <c r="H1285" s="19">
        <v>2</v>
      </c>
      <c r="I1285" s="19">
        <v>50</v>
      </c>
      <c r="J1285" s="19">
        <v>95</v>
      </c>
      <c r="K1285" s="19">
        <v>500</v>
      </c>
      <c r="L1285" s="19">
        <v>1500</v>
      </c>
      <c r="M1285" s="19" t="s">
        <v>87</v>
      </c>
      <c r="N1285" s="19">
        <v>3000</v>
      </c>
      <c r="O1285" s="19">
        <v>6000</v>
      </c>
      <c r="P1285" s="19">
        <v>9400</v>
      </c>
      <c r="Q1285" s="19" t="s">
        <v>57</v>
      </c>
      <c r="R1285" s="19">
        <v>4700</v>
      </c>
      <c r="S1285" s="19">
        <v>20000</v>
      </c>
      <c r="T1285" s="19">
        <v>21.8</v>
      </c>
      <c r="U1285" s="19">
        <v>25.2</v>
      </c>
      <c r="V1285" s="19">
        <v>0.24</v>
      </c>
      <c r="W1285" s="19">
        <v>70</v>
      </c>
      <c r="X1285" s="93"/>
      <c r="Y1285">
        <f t="shared" si="58"/>
        <v>187.5</v>
      </c>
      <c r="Z1285" t="b">
        <f>IF(N1285/G1285&gt;=Auswahlhilfe!$C$8,TRUE,FALSE)</f>
        <v>1</v>
      </c>
      <c r="AA1285" t="b">
        <f>IF(K1285&gt;Auswahlhilfe!$C$7,TRUE,FALSE)</f>
        <v>1</v>
      </c>
      <c r="AB1285" t="b">
        <f>IF(Auswahlhilfe!$C$17=F1285,TRUE,FALSE)</f>
        <v>0</v>
      </c>
      <c r="AC1285" t="b">
        <f>IFERROR(IF(FIND("P2",PGOptionList!D1285)&gt;0,TRUE),FALSE)</f>
        <v>0</v>
      </c>
      <c r="AD1285" t="b">
        <f>IFERROR(IF(FIND("P1",PGOptionList!D1285)&gt;0,TRUE),FALSE)</f>
        <v>0</v>
      </c>
      <c r="AE1285" t="b">
        <f>IFERROR(IF(FIND("P0",PGOptionList!D1285)&gt;0,TRUE),FALSE)</f>
        <v>1</v>
      </c>
      <c r="AF1285" t="b">
        <f>IF(AND(Z1285,AA1285,AB1285,AC1285,IF(C1285=Auswahlhilfe!$L$7,TRUE,FALSE)),D1285,FALSE)</f>
        <v>0</v>
      </c>
      <c r="AG1285" t="b">
        <f>IF(AND(Z1285,AA1285,AB1285,AD1285,IF(C1285=Auswahlhilfe!$L$17,TRUE,FALSE)),D1285,FALSE)</f>
        <v>0</v>
      </c>
      <c r="AH1285" t="b">
        <f>IF(AND(Z1285,AA1285,AB1285,AE1285,IF(C1285=Auswahlhilfe!$L$17,TRUE,FALSE)),D1285,FALSE)</f>
        <v>0</v>
      </c>
      <c r="AI1285" t="s">
        <v>4817</v>
      </c>
      <c r="AJ1285" s="90" t="str">
        <f t="shared" si="59"/>
        <v>mailto:info@oxni.ch?subject=Anfrage TBR-142-016-S1-P0</v>
      </c>
    </row>
    <row r="1286" spans="2:36" x14ac:dyDescent="0.2">
      <c r="B1286" s="78" t="str">
        <f t="shared" si="57"/>
        <v/>
      </c>
      <c r="C1286" s="19" t="s">
        <v>103</v>
      </c>
      <c r="D1286" s="19" t="s">
        <v>1587</v>
      </c>
      <c r="E1286" s="19">
        <v>180</v>
      </c>
      <c r="F1286" s="19" t="s">
        <v>58</v>
      </c>
      <c r="G1286" s="19">
        <v>16</v>
      </c>
      <c r="H1286" s="19">
        <v>2</v>
      </c>
      <c r="I1286" s="19">
        <v>50</v>
      </c>
      <c r="J1286" s="19">
        <v>95</v>
      </c>
      <c r="K1286" s="19">
        <v>500</v>
      </c>
      <c r="L1286" s="19">
        <v>1500</v>
      </c>
      <c r="M1286" s="19" t="s">
        <v>87</v>
      </c>
      <c r="N1286" s="19">
        <v>3000</v>
      </c>
      <c r="O1286" s="19">
        <v>6000</v>
      </c>
      <c r="P1286" s="19">
        <v>9400</v>
      </c>
      <c r="Q1286" s="19" t="s">
        <v>57</v>
      </c>
      <c r="R1286" s="19">
        <v>4700</v>
      </c>
      <c r="S1286" s="19">
        <v>20000</v>
      </c>
      <c r="T1286" s="19">
        <v>21.8</v>
      </c>
      <c r="U1286" s="19">
        <v>25.2</v>
      </c>
      <c r="V1286" s="19">
        <v>0.24</v>
      </c>
      <c r="W1286" s="19">
        <v>70</v>
      </c>
      <c r="X1286" s="93"/>
      <c r="Y1286">
        <f t="shared" si="58"/>
        <v>187.5</v>
      </c>
      <c r="Z1286" t="b">
        <f>IF(N1286/G1286&gt;=Auswahlhilfe!$C$8,TRUE,FALSE)</f>
        <v>1</v>
      </c>
      <c r="AA1286" t="b">
        <f>IF(K1286&gt;Auswahlhilfe!$C$7,TRUE,FALSE)</f>
        <v>1</v>
      </c>
      <c r="AB1286" t="b">
        <f>IF(Auswahlhilfe!$C$17=F1286,TRUE,FALSE)</f>
        <v>1</v>
      </c>
      <c r="AC1286" t="b">
        <f>IFERROR(IF(FIND("P2",PGOptionList!D1286)&gt;0,TRUE),FALSE)</f>
        <v>0</v>
      </c>
      <c r="AD1286" t="b">
        <f>IFERROR(IF(FIND("P1",PGOptionList!D1286)&gt;0,TRUE),FALSE)</f>
        <v>0</v>
      </c>
      <c r="AE1286" t="b">
        <f>IFERROR(IF(FIND("P0",PGOptionList!D1286)&gt;0,TRUE),FALSE)</f>
        <v>1</v>
      </c>
      <c r="AF1286" t="b">
        <f>IF(AND(Z1286,AA1286,AB1286,AC1286,IF(C1286=Auswahlhilfe!$L$7,TRUE,FALSE)),D1286,FALSE)</f>
        <v>0</v>
      </c>
      <c r="AG1286" t="b">
        <f>IF(AND(Z1286,AA1286,AB1286,AD1286,IF(C1286=Auswahlhilfe!$L$17,TRUE,FALSE)),D1286,FALSE)</f>
        <v>0</v>
      </c>
      <c r="AH1286" t="b">
        <f>IF(AND(Z1286,AA1286,AB1286,AE1286,IF(C1286=Auswahlhilfe!$L$17,TRUE,FALSE)),D1286,FALSE)</f>
        <v>0</v>
      </c>
      <c r="AI1286" t="s">
        <v>4817</v>
      </c>
      <c r="AJ1286" s="90" t="str">
        <f t="shared" si="59"/>
        <v>mailto:info@oxni.ch?subject=Anfrage TBR-142-016-S2-P0</v>
      </c>
    </row>
    <row r="1287" spans="2:36" x14ac:dyDescent="0.2">
      <c r="B1287" s="78" t="str">
        <f t="shared" si="57"/>
        <v/>
      </c>
      <c r="C1287" s="19" t="s">
        <v>103</v>
      </c>
      <c r="D1287" s="19" t="s">
        <v>1588</v>
      </c>
      <c r="E1287" s="19">
        <v>180</v>
      </c>
      <c r="F1287" s="19" t="s">
        <v>55</v>
      </c>
      <c r="G1287" s="19">
        <v>16</v>
      </c>
      <c r="H1287" s="19">
        <v>4</v>
      </c>
      <c r="I1287" s="19">
        <v>50</v>
      </c>
      <c r="J1287" s="19">
        <v>95</v>
      </c>
      <c r="K1287" s="19">
        <v>500</v>
      </c>
      <c r="L1287" s="19">
        <v>1500</v>
      </c>
      <c r="M1287" s="19" t="s">
        <v>87</v>
      </c>
      <c r="N1287" s="19">
        <v>3000</v>
      </c>
      <c r="O1287" s="19">
        <v>6000</v>
      </c>
      <c r="P1287" s="19">
        <v>9400</v>
      </c>
      <c r="Q1287" s="19" t="s">
        <v>57</v>
      </c>
      <c r="R1287" s="19">
        <v>4700</v>
      </c>
      <c r="S1287" s="19">
        <v>20000</v>
      </c>
      <c r="T1287" s="19">
        <v>21.8</v>
      </c>
      <c r="U1287" s="19">
        <v>25.2</v>
      </c>
      <c r="V1287" s="19">
        <v>0.24</v>
      </c>
      <c r="W1287" s="19">
        <v>70</v>
      </c>
      <c r="X1287" s="93">
        <v>1861</v>
      </c>
      <c r="Y1287">
        <f t="shared" si="58"/>
        <v>187.5</v>
      </c>
      <c r="Z1287" t="b">
        <f>IF(N1287/G1287&gt;=Auswahlhilfe!$C$8,TRUE,FALSE)</f>
        <v>1</v>
      </c>
      <c r="AA1287" t="b">
        <f>IF(K1287&gt;Auswahlhilfe!$C$7,TRUE,FALSE)</f>
        <v>1</v>
      </c>
      <c r="AB1287" t="b">
        <f>IF(Auswahlhilfe!$C$17=F1287,TRUE,FALSE)</f>
        <v>0</v>
      </c>
      <c r="AC1287" t="b">
        <f>IFERROR(IF(FIND("P2",PGOptionList!D1287)&gt;0,TRUE),FALSE)</f>
        <v>0</v>
      </c>
      <c r="AD1287" t="b">
        <f>IFERROR(IF(FIND("P1",PGOptionList!D1287)&gt;0,TRUE),FALSE)</f>
        <v>1</v>
      </c>
      <c r="AE1287" t="b">
        <f>IFERROR(IF(FIND("P0",PGOptionList!D1287)&gt;0,TRUE),FALSE)</f>
        <v>0</v>
      </c>
      <c r="AF1287" t="b">
        <f>IF(AND(Z1287,AA1287,AB1287,AC1287,IF(C1287=Auswahlhilfe!$L$7,TRUE,FALSE)),D1287,FALSE)</f>
        <v>0</v>
      </c>
      <c r="AG1287" t="b">
        <f>IF(AND(Z1287,AA1287,AB1287,AD1287,IF(C1287=Auswahlhilfe!$L$17,TRUE,FALSE)),D1287,FALSE)</f>
        <v>0</v>
      </c>
      <c r="AH1287" t="b">
        <f>IF(AND(Z1287,AA1287,AB1287,AE1287,IF(C1287=Auswahlhilfe!$L$17,TRUE,FALSE)),D1287,FALSE)</f>
        <v>0</v>
      </c>
      <c r="AI1287" t="s">
        <v>4817</v>
      </c>
      <c r="AJ1287" s="90" t="str">
        <f t="shared" si="59"/>
        <v>mailto:info@oxni.ch?subject=Anfrage TBR-142-016-S1-P1</v>
      </c>
    </row>
    <row r="1288" spans="2:36" x14ac:dyDescent="0.2">
      <c r="B1288" s="78" t="str">
        <f t="shared" si="57"/>
        <v/>
      </c>
      <c r="C1288" s="19" t="s">
        <v>103</v>
      </c>
      <c r="D1288" s="19" t="s">
        <v>1589</v>
      </c>
      <c r="E1288" s="19">
        <v>180</v>
      </c>
      <c r="F1288" s="19" t="s">
        <v>58</v>
      </c>
      <c r="G1288" s="19">
        <v>16</v>
      </c>
      <c r="H1288" s="19">
        <v>4</v>
      </c>
      <c r="I1288" s="19">
        <v>50</v>
      </c>
      <c r="J1288" s="19">
        <v>95</v>
      </c>
      <c r="K1288" s="19">
        <v>500</v>
      </c>
      <c r="L1288" s="19">
        <v>1500</v>
      </c>
      <c r="M1288" s="19" t="s">
        <v>87</v>
      </c>
      <c r="N1288" s="19">
        <v>3000</v>
      </c>
      <c r="O1288" s="19">
        <v>6000</v>
      </c>
      <c r="P1288" s="19">
        <v>9400</v>
      </c>
      <c r="Q1288" s="19" t="s">
        <v>57</v>
      </c>
      <c r="R1288" s="19">
        <v>4700</v>
      </c>
      <c r="S1288" s="19">
        <v>20000</v>
      </c>
      <c r="T1288" s="19">
        <v>21.8</v>
      </c>
      <c r="U1288" s="19">
        <v>25.2</v>
      </c>
      <c r="V1288" s="19">
        <v>0.24</v>
      </c>
      <c r="W1288" s="19">
        <v>70</v>
      </c>
      <c r="X1288" s="93">
        <v>1861</v>
      </c>
      <c r="Y1288">
        <f t="shared" si="58"/>
        <v>187.5</v>
      </c>
      <c r="Z1288" t="b">
        <f>IF(N1288/G1288&gt;=Auswahlhilfe!$C$8,TRUE,FALSE)</f>
        <v>1</v>
      </c>
      <c r="AA1288" t="b">
        <f>IF(K1288&gt;Auswahlhilfe!$C$7,TRUE,FALSE)</f>
        <v>1</v>
      </c>
      <c r="AB1288" t="b">
        <f>IF(Auswahlhilfe!$C$17=F1288,TRUE,FALSE)</f>
        <v>1</v>
      </c>
      <c r="AC1288" t="b">
        <f>IFERROR(IF(FIND("P2",PGOptionList!D1288)&gt;0,TRUE),FALSE)</f>
        <v>0</v>
      </c>
      <c r="AD1288" t="b">
        <f>IFERROR(IF(FIND("P1",PGOptionList!D1288)&gt;0,TRUE),FALSE)</f>
        <v>1</v>
      </c>
      <c r="AE1288" t="b">
        <f>IFERROR(IF(FIND("P0",PGOptionList!D1288)&gt;0,TRUE),FALSE)</f>
        <v>0</v>
      </c>
      <c r="AF1288" t="b">
        <f>IF(AND(Z1288,AA1288,AB1288,AC1288,IF(C1288=Auswahlhilfe!$L$7,TRUE,FALSE)),D1288,FALSE)</f>
        <v>0</v>
      </c>
      <c r="AG1288" t="b">
        <f>IF(AND(Z1288,AA1288,AB1288,AD1288,IF(C1288=Auswahlhilfe!$L$17,TRUE,FALSE)),D1288,FALSE)</f>
        <v>0</v>
      </c>
      <c r="AH1288" t="b">
        <f>IF(AND(Z1288,AA1288,AB1288,AE1288,IF(C1288=Auswahlhilfe!$L$17,TRUE,FALSE)),D1288,FALSE)</f>
        <v>0</v>
      </c>
      <c r="AI1288" t="s">
        <v>4818</v>
      </c>
      <c r="AJ1288" s="90" t="str">
        <f t="shared" si="59"/>
        <v>https://shop.oxni.ch/de/shop/motoren/planetengetriebe/tbr-142-016-s2-p1</v>
      </c>
    </row>
    <row r="1289" spans="2:36" x14ac:dyDescent="0.2">
      <c r="B1289" s="78" t="str">
        <f t="shared" si="57"/>
        <v/>
      </c>
      <c r="C1289" s="19" t="s">
        <v>103</v>
      </c>
      <c r="D1289" s="19" t="s">
        <v>1590</v>
      </c>
      <c r="E1289" s="19">
        <v>180</v>
      </c>
      <c r="F1289" s="19" t="s">
        <v>55</v>
      </c>
      <c r="G1289" s="19">
        <v>16</v>
      </c>
      <c r="H1289" s="19">
        <v>6</v>
      </c>
      <c r="I1289" s="19">
        <v>50</v>
      </c>
      <c r="J1289" s="19">
        <v>95</v>
      </c>
      <c r="K1289" s="19">
        <v>500</v>
      </c>
      <c r="L1289" s="19">
        <v>1500</v>
      </c>
      <c r="M1289" s="19" t="s">
        <v>87</v>
      </c>
      <c r="N1289" s="19">
        <v>3000</v>
      </c>
      <c r="O1289" s="19">
        <v>6000</v>
      </c>
      <c r="P1289" s="19">
        <v>9400</v>
      </c>
      <c r="Q1289" s="19" t="s">
        <v>57</v>
      </c>
      <c r="R1289" s="19">
        <v>4700</v>
      </c>
      <c r="S1289" s="19">
        <v>20000</v>
      </c>
      <c r="T1289" s="19">
        <v>21.8</v>
      </c>
      <c r="U1289" s="19">
        <v>25.2</v>
      </c>
      <c r="V1289" s="19">
        <v>0.24</v>
      </c>
      <c r="W1289" s="19">
        <v>70</v>
      </c>
      <c r="X1289" s="93">
        <v>1692</v>
      </c>
      <c r="Y1289">
        <f t="shared" si="58"/>
        <v>187.5</v>
      </c>
      <c r="Z1289" t="b">
        <f>IF(N1289/G1289&gt;=Auswahlhilfe!$C$8,TRUE,FALSE)</f>
        <v>1</v>
      </c>
      <c r="AA1289" t="b">
        <f>IF(K1289&gt;Auswahlhilfe!$C$7,TRUE,FALSE)</f>
        <v>1</v>
      </c>
      <c r="AB1289" t="b">
        <f>IF(Auswahlhilfe!$C$17=F1289,TRUE,FALSE)</f>
        <v>0</v>
      </c>
      <c r="AC1289" t="b">
        <f>IFERROR(IF(FIND("P2",PGOptionList!D1289)&gt;0,TRUE),FALSE)</f>
        <v>1</v>
      </c>
      <c r="AD1289" t="b">
        <f>IFERROR(IF(FIND("P1",PGOptionList!D1289)&gt;0,TRUE),FALSE)</f>
        <v>0</v>
      </c>
      <c r="AE1289" t="b">
        <f>IFERROR(IF(FIND("P0",PGOptionList!D1289)&gt;0,TRUE),FALSE)</f>
        <v>0</v>
      </c>
      <c r="AF1289" t="b">
        <f>IF(AND(Z1289,AA1289,AB1289,AC1289,IF(C1289=Auswahlhilfe!$L$7,TRUE,FALSE)),D1289,FALSE)</f>
        <v>0</v>
      </c>
      <c r="AG1289" t="b">
        <f>IF(AND(Z1289,AA1289,AB1289,AD1289,IF(C1289=Auswahlhilfe!$L$17,TRUE,FALSE)),D1289,FALSE)</f>
        <v>0</v>
      </c>
      <c r="AH1289" t="b">
        <f>IF(AND(Z1289,AA1289,AB1289,AE1289,IF(C1289=Auswahlhilfe!$L$17,TRUE,FALSE)),D1289,FALSE)</f>
        <v>0</v>
      </c>
      <c r="AI1289" t="s">
        <v>4817</v>
      </c>
      <c r="AJ1289" s="90" t="str">
        <f t="shared" si="59"/>
        <v>mailto:info@oxni.ch?subject=Anfrage TBR-142-016-S1-P2</v>
      </c>
    </row>
    <row r="1290" spans="2:36" x14ac:dyDescent="0.2">
      <c r="B1290" s="78" t="str">
        <f t="shared" ref="B1290:B1353" si="60">IF(AF1290=D1290,"Economy",IF(AG1290=D1290,"Standard",IF(AH1290=D1290,"Präzision","")))</f>
        <v/>
      </c>
      <c r="C1290" s="19" t="s">
        <v>103</v>
      </c>
      <c r="D1290" s="19" t="s">
        <v>1591</v>
      </c>
      <c r="E1290" s="19">
        <v>180</v>
      </c>
      <c r="F1290" s="19" t="s">
        <v>58</v>
      </c>
      <c r="G1290" s="19">
        <v>16</v>
      </c>
      <c r="H1290" s="19">
        <v>6</v>
      </c>
      <c r="I1290" s="19">
        <v>50</v>
      </c>
      <c r="J1290" s="19">
        <v>95</v>
      </c>
      <c r="K1290" s="19">
        <v>500</v>
      </c>
      <c r="L1290" s="19">
        <v>1500</v>
      </c>
      <c r="M1290" s="19" t="s">
        <v>87</v>
      </c>
      <c r="N1290" s="19">
        <v>3000</v>
      </c>
      <c r="O1290" s="19">
        <v>6000</v>
      </c>
      <c r="P1290" s="19">
        <v>9400</v>
      </c>
      <c r="Q1290" s="19" t="s">
        <v>57</v>
      </c>
      <c r="R1290" s="19">
        <v>4700</v>
      </c>
      <c r="S1290" s="19">
        <v>20000</v>
      </c>
      <c r="T1290" s="19">
        <v>21.8</v>
      </c>
      <c r="U1290" s="19">
        <v>25.2</v>
      </c>
      <c r="V1290" s="19">
        <v>0.24</v>
      </c>
      <c r="W1290" s="19">
        <v>70</v>
      </c>
      <c r="X1290" s="93">
        <v>1692</v>
      </c>
      <c r="Y1290">
        <f t="shared" ref="Y1290:Y1353" si="61">N1290/G1290</f>
        <v>187.5</v>
      </c>
      <c r="Z1290" t="b">
        <f>IF(N1290/G1290&gt;=Auswahlhilfe!$C$8,TRUE,FALSE)</f>
        <v>1</v>
      </c>
      <c r="AA1290" t="b">
        <f>IF(K1290&gt;Auswahlhilfe!$C$7,TRUE,FALSE)</f>
        <v>1</v>
      </c>
      <c r="AB1290" t="b">
        <f>IF(Auswahlhilfe!$C$17=F1290,TRUE,FALSE)</f>
        <v>1</v>
      </c>
      <c r="AC1290" t="b">
        <f>IFERROR(IF(FIND("P2",PGOptionList!D1290)&gt;0,TRUE),FALSE)</f>
        <v>1</v>
      </c>
      <c r="AD1290" t="b">
        <f>IFERROR(IF(FIND("P1",PGOptionList!D1290)&gt;0,TRUE),FALSE)</f>
        <v>0</v>
      </c>
      <c r="AE1290" t="b">
        <f>IFERROR(IF(FIND("P0",PGOptionList!D1290)&gt;0,TRUE),FALSE)</f>
        <v>0</v>
      </c>
      <c r="AF1290" t="b">
        <f>IF(AND(Z1290,AA1290,AB1290,AC1290,IF(C1290=Auswahlhilfe!$L$7,TRUE,FALSE)),D1290,FALSE)</f>
        <v>0</v>
      </c>
      <c r="AG1290" t="b">
        <f>IF(AND(Z1290,AA1290,AB1290,AD1290,IF(C1290=Auswahlhilfe!$L$17,TRUE,FALSE)),D1290,FALSE)</f>
        <v>0</v>
      </c>
      <c r="AH1290" t="b">
        <f>IF(AND(Z1290,AA1290,AB1290,AE1290,IF(C1290=Auswahlhilfe!$L$17,TRUE,FALSE)),D1290,FALSE)</f>
        <v>0</v>
      </c>
      <c r="AI1290" t="s">
        <v>4818</v>
      </c>
      <c r="AJ1290" s="90" t="str">
        <f t="shared" ref="AJ1290:AJ1353" si="62">IF(AI1290="ja",HYPERLINK(_xlfn.CONCAT("https://shop.oxni.ch/de/shop/motoren/planetengetriebe/",LOWER(D1290))),_xlfn.CONCAT("mailto:info@oxni.ch?subject=Anfrage ",D1290))</f>
        <v>https://shop.oxni.ch/de/shop/motoren/planetengetriebe/tbr-142-016-s2-p2</v>
      </c>
    </row>
    <row r="1291" spans="2:36" x14ac:dyDescent="0.2">
      <c r="B1291" s="78" t="str">
        <f t="shared" si="60"/>
        <v/>
      </c>
      <c r="C1291" s="19" t="s">
        <v>103</v>
      </c>
      <c r="D1291" s="19" t="s">
        <v>1592</v>
      </c>
      <c r="E1291" s="19">
        <v>180</v>
      </c>
      <c r="F1291" s="19" t="s">
        <v>55</v>
      </c>
      <c r="G1291" s="19">
        <v>14</v>
      </c>
      <c r="H1291" s="19">
        <v>2</v>
      </c>
      <c r="I1291" s="19">
        <v>50</v>
      </c>
      <c r="J1291" s="19">
        <v>95</v>
      </c>
      <c r="K1291" s="19">
        <v>555</v>
      </c>
      <c r="L1291" s="19">
        <v>1665</v>
      </c>
      <c r="M1291" s="19" t="s">
        <v>86</v>
      </c>
      <c r="N1291" s="19">
        <v>3000</v>
      </c>
      <c r="O1291" s="19">
        <v>6000</v>
      </c>
      <c r="P1291" s="19">
        <v>9400</v>
      </c>
      <c r="Q1291" s="19" t="s">
        <v>57</v>
      </c>
      <c r="R1291" s="19">
        <v>4700</v>
      </c>
      <c r="S1291" s="19">
        <v>20000</v>
      </c>
      <c r="T1291" s="19">
        <v>21.8</v>
      </c>
      <c r="U1291" s="19">
        <v>25.2</v>
      </c>
      <c r="V1291" s="19">
        <v>0.24</v>
      </c>
      <c r="W1291" s="19">
        <v>70</v>
      </c>
      <c r="X1291" s="93"/>
      <c r="Y1291">
        <f t="shared" si="61"/>
        <v>214.28571428571428</v>
      </c>
      <c r="Z1291" t="b">
        <f>IF(N1291/G1291&gt;=Auswahlhilfe!$C$8,TRUE,FALSE)</f>
        <v>1</v>
      </c>
      <c r="AA1291" t="b">
        <f>IF(K1291&gt;Auswahlhilfe!$C$7,TRUE,FALSE)</f>
        <v>1</v>
      </c>
      <c r="AB1291" t="b">
        <f>IF(Auswahlhilfe!$C$17=F1291,TRUE,FALSE)</f>
        <v>0</v>
      </c>
      <c r="AC1291" t="b">
        <f>IFERROR(IF(FIND("P2",PGOptionList!D1291)&gt;0,TRUE),FALSE)</f>
        <v>0</v>
      </c>
      <c r="AD1291" t="b">
        <f>IFERROR(IF(FIND("P1",PGOptionList!D1291)&gt;0,TRUE),FALSE)</f>
        <v>0</v>
      </c>
      <c r="AE1291" t="b">
        <f>IFERROR(IF(FIND("P0",PGOptionList!D1291)&gt;0,TRUE),FALSE)</f>
        <v>1</v>
      </c>
      <c r="AF1291" t="b">
        <f>IF(AND(Z1291,AA1291,AB1291,AC1291,IF(C1291=Auswahlhilfe!$L$7,TRUE,FALSE)),D1291,FALSE)</f>
        <v>0</v>
      </c>
      <c r="AG1291" t="b">
        <f>IF(AND(Z1291,AA1291,AB1291,AD1291,IF(C1291=Auswahlhilfe!$L$17,TRUE,FALSE)),D1291,FALSE)</f>
        <v>0</v>
      </c>
      <c r="AH1291" t="b">
        <f>IF(AND(Z1291,AA1291,AB1291,AE1291,IF(C1291=Auswahlhilfe!$L$17,TRUE,FALSE)),D1291,FALSE)</f>
        <v>0</v>
      </c>
      <c r="AI1291" t="s">
        <v>4817</v>
      </c>
      <c r="AJ1291" s="90" t="str">
        <f t="shared" si="62"/>
        <v>mailto:info@oxni.ch?subject=Anfrage TBR-142-014-S1-P0</v>
      </c>
    </row>
    <row r="1292" spans="2:36" x14ac:dyDescent="0.2">
      <c r="B1292" s="78" t="str">
        <f t="shared" si="60"/>
        <v/>
      </c>
      <c r="C1292" s="19" t="s">
        <v>103</v>
      </c>
      <c r="D1292" s="19" t="s">
        <v>1593</v>
      </c>
      <c r="E1292" s="19">
        <v>180</v>
      </c>
      <c r="F1292" s="19" t="s">
        <v>58</v>
      </c>
      <c r="G1292" s="19">
        <v>14</v>
      </c>
      <c r="H1292" s="19">
        <v>2</v>
      </c>
      <c r="I1292" s="19">
        <v>50</v>
      </c>
      <c r="J1292" s="19">
        <v>95</v>
      </c>
      <c r="K1292" s="19">
        <v>555</v>
      </c>
      <c r="L1292" s="19">
        <v>1665</v>
      </c>
      <c r="M1292" s="19" t="s">
        <v>86</v>
      </c>
      <c r="N1292" s="19">
        <v>3000</v>
      </c>
      <c r="O1292" s="19">
        <v>6000</v>
      </c>
      <c r="P1292" s="19">
        <v>9400</v>
      </c>
      <c r="Q1292" s="19" t="s">
        <v>57</v>
      </c>
      <c r="R1292" s="19">
        <v>4700</v>
      </c>
      <c r="S1292" s="19">
        <v>20000</v>
      </c>
      <c r="T1292" s="19">
        <v>21.8</v>
      </c>
      <c r="U1292" s="19">
        <v>25.2</v>
      </c>
      <c r="V1292" s="19">
        <v>0.24</v>
      </c>
      <c r="W1292" s="19">
        <v>70</v>
      </c>
      <c r="X1292" s="93"/>
      <c r="Y1292">
        <f t="shared" si="61"/>
        <v>214.28571428571428</v>
      </c>
      <c r="Z1292" t="b">
        <f>IF(N1292/G1292&gt;=Auswahlhilfe!$C$8,TRUE,FALSE)</f>
        <v>1</v>
      </c>
      <c r="AA1292" t="b">
        <f>IF(K1292&gt;Auswahlhilfe!$C$7,TRUE,FALSE)</f>
        <v>1</v>
      </c>
      <c r="AB1292" t="b">
        <f>IF(Auswahlhilfe!$C$17=F1292,TRUE,FALSE)</f>
        <v>1</v>
      </c>
      <c r="AC1292" t="b">
        <f>IFERROR(IF(FIND("P2",PGOptionList!D1292)&gt;0,TRUE),FALSE)</f>
        <v>0</v>
      </c>
      <c r="AD1292" t="b">
        <f>IFERROR(IF(FIND("P1",PGOptionList!D1292)&gt;0,TRUE),FALSE)</f>
        <v>0</v>
      </c>
      <c r="AE1292" t="b">
        <f>IFERROR(IF(FIND("P0",PGOptionList!D1292)&gt;0,TRUE),FALSE)</f>
        <v>1</v>
      </c>
      <c r="AF1292" t="b">
        <f>IF(AND(Z1292,AA1292,AB1292,AC1292,IF(C1292=Auswahlhilfe!$L$7,TRUE,FALSE)),D1292,FALSE)</f>
        <v>0</v>
      </c>
      <c r="AG1292" t="b">
        <f>IF(AND(Z1292,AA1292,AB1292,AD1292,IF(C1292=Auswahlhilfe!$L$17,TRUE,FALSE)),D1292,FALSE)</f>
        <v>0</v>
      </c>
      <c r="AH1292" t="b">
        <f>IF(AND(Z1292,AA1292,AB1292,AE1292,IF(C1292=Auswahlhilfe!$L$17,TRUE,FALSE)),D1292,FALSE)</f>
        <v>0</v>
      </c>
      <c r="AI1292" t="s">
        <v>4817</v>
      </c>
      <c r="AJ1292" s="90" t="str">
        <f t="shared" si="62"/>
        <v>mailto:info@oxni.ch?subject=Anfrage TBR-142-014-S2-P0</v>
      </c>
    </row>
    <row r="1293" spans="2:36" x14ac:dyDescent="0.2">
      <c r="B1293" s="78" t="str">
        <f t="shared" si="60"/>
        <v/>
      </c>
      <c r="C1293" s="19" t="s">
        <v>103</v>
      </c>
      <c r="D1293" s="19" t="s">
        <v>1594</v>
      </c>
      <c r="E1293" s="19">
        <v>180</v>
      </c>
      <c r="F1293" s="19" t="s">
        <v>55</v>
      </c>
      <c r="G1293" s="19">
        <v>14</v>
      </c>
      <c r="H1293" s="19">
        <v>4</v>
      </c>
      <c r="I1293" s="19">
        <v>50</v>
      </c>
      <c r="J1293" s="19">
        <v>95</v>
      </c>
      <c r="K1293" s="19">
        <v>555</v>
      </c>
      <c r="L1293" s="19">
        <v>1665</v>
      </c>
      <c r="M1293" s="19" t="s">
        <v>86</v>
      </c>
      <c r="N1293" s="19">
        <v>3000</v>
      </c>
      <c r="O1293" s="19">
        <v>6000</v>
      </c>
      <c r="P1293" s="19">
        <v>9400</v>
      </c>
      <c r="Q1293" s="19" t="s">
        <v>57</v>
      </c>
      <c r="R1293" s="19">
        <v>4700</v>
      </c>
      <c r="S1293" s="19">
        <v>20000</v>
      </c>
      <c r="T1293" s="19">
        <v>21.8</v>
      </c>
      <c r="U1293" s="19">
        <v>25.2</v>
      </c>
      <c r="V1293" s="19">
        <v>0.24</v>
      </c>
      <c r="W1293" s="19">
        <v>70</v>
      </c>
      <c r="X1293" s="93">
        <v>1861</v>
      </c>
      <c r="Y1293">
        <f t="shared" si="61"/>
        <v>214.28571428571428</v>
      </c>
      <c r="Z1293" t="b">
        <f>IF(N1293/G1293&gt;=Auswahlhilfe!$C$8,TRUE,FALSE)</f>
        <v>1</v>
      </c>
      <c r="AA1293" t="b">
        <f>IF(K1293&gt;Auswahlhilfe!$C$7,TRUE,FALSE)</f>
        <v>1</v>
      </c>
      <c r="AB1293" t="b">
        <f>IF(Auswahlhilfe!$C$17=F1293,TRUE,FALSE)</f>
        <v>0</v>
      </c>
      <c r="AC1293" t="b">
        <f>IFERROR(IF(FIND("P2",PGOptionList!D1293)&gt;0,TRUE),FALSE)</f>
        <v>0</v>
      </c>
      <c r="AD1293" t="b">
        <f>IFERROR(IF(FIND("P1",PGOptionList!D1293)&gt;0,TRUE),FALSE)</f>
        <v>1</v>
      </c>
      <c r="AE1293" t="b">
        <f>IFERROR(IF(FIND("P0",PGOptionList!D1293)&gt;0,TRUE),FALSE)</f>
        <v>0</v>
      </c>
      <c r="AF1293" t="b">
        <f>IF(AND(Z1293,AA1293,AB1293,AC1293,IF(C1293=Auswahlhilfe!$L$7,TRUE,FALSE)),D1293,FALSE)</f>
        <v>0</v>
      </c>
      <c r="AG1293" t="b">
        <f>IF(AND(Z1293,AA1293,AB1293,AD1293,IF(C1293=Auswahlhilfe!$L$17,TRUE,FALSE)),D1293,FALSE)</f>
        <v>0</v>
      </c>
      <c r="AH1293" t="b">
        <f>IF(AND(Z1293,AA1293,AB1293,AE1293,IF(C1293=Auswahlhilfe!$L$17,TRUE,FALSE)),D1293,FALSE)</f>
        <v>0</v>
      </c>
      <c r="AI1293" t="s">
        <v>4817</v>
      </c>
      <c r="AJ1293" s="90" t="str">
        <f t="shared" si="62"/>
        <v>mailto:info@oxni.ch?subject=Anfrage TBR-142-014-S1-P1</v>
      </c>
    </row>
    <row r="1294" spans="2:36" x14ac:dyDescent="0.2">
      <c r="B1294" s="78" t="str">
        <f t="shared" si="60"/>
        <v/>
      </c>
      <c r="C1294" s="19" t="s">
        <v>103</v>
      </c>
      <c r="D1294" s="19" t="s">
        <v>1595</v>
      </c>
      <c r="E1294" s="19">
        <v>180</v>
      </c>
      <c r="F1294" s="19" t="s">
        <v>58</v>
      </c>
      <c r="G1294" s="19">
        <v>14</v>
      </c>
      <c r="H1294" s="19">
        <v>4</v>
      </c>
      <c r="I1294" s="19">
        <v>50</v>
      </c>
      <c r="J1294" s="19">
        <v>95</v>
      </c>
      <c r="K1294" s="19">
        <v>555</v>
      </c>
      <c r="L1294" s="19">
        <v>1665</v>
      </c>
      <c r="M1294" s="19" t="s">
        <v>86</v>
      </c>
      <c r="N1294" s="19">
        <v>3000</v>
      </c>
      <c r="O1294" s="19">
        <v>6000</v>
      </c>
      <c r="P1294" s="19">
        <v>9400</v>
      </c>
      <c r="Q1294" s="19" t="s">
        <v>57</v>
      </c>
      <c r="R1294" s="19">
        <v>4700</v>
      </c>
      <c r="S1294" s="19">
        <v>20000</v>
      </c>
      <c r="T1294" s="19">
        <v>21.8</v>
      </c>
      <c r="U1294" s="19">
        <v>25.2</v>
      </c>
      <c r="V1294" s="19">
        <v>0.24</v>
      </c>
      <c r="W1294" s="19">
        <v>70</v>
      </c>
      <c r="X1294" s="93">
        <v>1861</v>
      </c>
      <c r="Y1294">
        <f t="shared" si="61"/>
        <v>214.28571428571428</v>
      </c>
      <c r="Z1294" t="b">
        <f>IF(N1294/G1294&gt;=Auswahlhilfe!$C$8,TRUE,FALSE)</f>
        <v>1</v>
      </c>
      <c r="AA1294" t="b">
        <f>IF(K1294&gt;Auswahlhilfe!$C$7,TRUE,FALSE)</f>
        <v>1</v>
      </c>
      <c r="AB1294" t="b">
        <f>IF(Auswahlhilfe!$C$17=F1294,TRUE,FALSE)</f>
        <v>1</v>
      </c>
      <c r="AC1294" t="b">
        <f>IFERROR(IF(FIND("P2",PGOptionList!D1294)&gt;0,TRUE),FALSE)</f>
        <v>0</v>
      </c>
      <c r="AD1294" t="b">
        <f>IFERROR(IF(FIND("P1",PGOptionList!D1294)&gt;0,TRUE),FALSE)</f>
        <v>1</v>
      </c>
      <c r="AE1294" t="b">
        <f>IFERROR(IF(FIND("P0",PGOptionList!D1294)&gt;0,TRUE),FALSE)</f>
        <v>0</v>
      </c>
      <c r="AF1294" t="b">
        <f>IF(AND(Z1294,AA1294,AB1294,AC1294,IF(C1294=Auswahlhilfe!$L$7,TRUE,FALSE)),D1294,FALSE)</f>
        <v>0</v>
      </c>
      <c r="AG1294" t="b">
        <f>IF(AND(Z1294,AA1294,AB1294,AD1294,IF(C1294=Auswahlhilfe!$L$17,TRUE,FALSE)),D1294,FALSE)</f>
        <v>0</v>
      </c>
      <c r="AH1294" t="b">
        <f>IF(AND(Z1294,AA1294,AB1294,AE1294,IF(C1294=Auswahlhilfe!$L$17,TRUE,FALSE)),D1294,FALSE)</f>
        <v>0</v>
      </c>
      <c r="AI1294" t="s">
        <v>4818</v>
      </c>
      <c r="AJ1294" s="90" t="str">
        <f t="shared" si="62"/>
        <v>https://shop.oxni.ch/de/shop/motoren/planetengetriebe/tbr-142-014-s2-p1</v>
      </c>
    </row>
    <row r="1295" spans="2:36" x14ac:dyDescent="0.2">
      <c r="B1295" s="78" t="str">
        <f t="shared" si="60"/>
        <v/>
      </c>
      <c r="C1295" s="19" t="s">
        <v>103</v>
      </c>
      <c r="D1295" s="19" t="s">
        <v>1596</v>
      </c>
      <c r="E1295" s="19">
        <v>180</v>
      </c>
      <c r="F1295" s="19" t="s">
        <v>55</v>
      </c>
      <c r="G1295" s="19">
        <v>14</v>
      </c>
      <c r="H1295" s="19">
        <v>6</v>
      </c>
      <c r="I1295" s="19">
        <v>50</v>
      </c>
      <c r="J1295" s="19">
        <v>95</v>
      </c>
      <c r="K1295" s="19">
        <v>555</v>
      </c>
      <c r="L1295" s="19">
        <v>1665</v>
      </c>
      <c r="M1295" s="19" t="s">
        <v>86</v>
      </c>
      <c r="N1295" s="19">
        <v>3000</v>
      </c>
      <c r="O1295" s="19">
        <v>6000</v>
      </c>
      <c r="P1295" s="19">
        <v>9400</v>
      </c>
      <c r="Q1295" s="19" t="s">
        <v>57</v>
      </c>
      <c r="R1295" s="19">
        <v>4700</v>
      </c>
      <c r="S1295" s="19">
        <v>20000</v>
      </c>
      <c r="T1295" s="19">
        <v>21.8</v>
      </c>
      <c r="U1295" s="19">
        <v>25.2</v>
      </c>
      <c r="V1295" s="19">
        <v>0.24</v>
      </c>
      <c r="W1295" s="19">
        <v>70</v>
      </c>
      <c r="X1295" s="93">
        <v>1692</v>
      </c>
      <c r="Y1295">
        <f t="shared" si="61"/>
        <v>214.28571428571428</v>
      </c>
      <c r="Z1295" t="b">
        <f>IF(N1295/G1295&gt;=Auswahlhilfe!$C$8,TRUE,FALSE)</f>
        <v>1</v>
      </c>
      <c r="AA1295" t="b">
        <f>IF(K1295&gt;Auswahlhilfe!$C$7,TRUE,FALSE)</f>
        <v>1</v>
      </c>
      <c r="AB1295" t="b">
        <f>IF(Auswahlhilfe!$C$17=F1295,TRUE,FALSE)</f>
        <v>0</v>
      </c>
      <c r="AC1295" t="b">
        <f>IFERROR(IF(FIND("P2",PGOptionList!D1295)&gt;0,TRUE),FALSE)</f>
        <v>1</v>
      </c>
      <c r="AD1295" t="b">
        <f>IFERROR(IF(FIND("P1",PGOptionList!D1295)&gt;0,TRUE),FALSE)</f>
        <v>0</v>
      </c>
      <c r="AE1295" t="b">
        <f>IFERROR(IF(FIND("P0",PGOptionList!D1295)&gt;0,TRUE),FALSE)</f>
        <v>0</v>
      </c>
      <c r="AF1295" t="b">
        <f>IF(AND(Z1295,AA1295,AB1295,AC1295,IF(C1295=Auswahlhilfe!$L$7,TRUE,FALSE)),D1295,FALSE)</f>
        <v>0</v>
      </c>
      <c r="AG1295" t="b">
        <f>IF(AND(Z1295,AA1295,AB1295,AD1295,IF(C1295=Auswahlhilfe!$L$17,TRUE,FALSE)),D1295,FALSE)</f>
        <v>0</v>
      </c>
      <c r="AH1295" t="b">
        <f>IF(AND(Z1295,AA1295,AB1295,AE1295,IF(C1295=Auswahlhilfe!$L$17,TRUE,FALSE)),D1295,FALSE)</f>
        <v>0</v>
      </c>
      <c r="AI1295" t="s">
        <v>4817</v>
      </c>
      <c r="AJ1295" s="90" t="str">
        <f t="shared" si="62"/>
        <v>mailto:info@oxni.ch?subject=Anfrage TBR-142-014-S1-P2</v>
      </c>
    </row>
    <row r="1296" spans="2:36" x14ac:dyDescent="0.2">
      <c r="B1296" s="78" t="str">
        <f t="shared" si="60"/>
        <v/>
      </c>
      <c r="C1296" s="19" t="s">
        <v>103</v>
      </c>
      <c r="D1296" s="19" t="s">
        <v>1597</v>
      </c>
      <c r="E1296" s="19">
        <v>180</v>
      </c>
      <c r="F1296" s="19" t="s">
        <v>58</v>
      </c>
      <c r="G1296" s="19">
        <v>14</v>
      </c>
      <c r="H1296" s="19">
        <v>6</v>
      </c>
      <c r="I1296" s="19">
        <v>50</v>
      </c>
      <c r="J1296" s="19">
        <v>95</v>
      </c>
      <c r="K1296" s="19">
        <v>555</v>
      </c>
      <c r="L1296" s="19">
        <v>1665</v>
      </c>
      <c r="M1296" s="19" t="s">
        <v>86</v>
      </c>
      <c r="N1296" s="19">
        <v>3000</v>
      </c>
      <c r="O1296" s="19">
        <v>6000</v>
      </c>
      <c r="P1296" s="19">
        <v>9400</v>
      </c>
      <c r="Q1296" s="19" t="s">
        <v>57</v>
      </c>
      <c r="R1296" s="19">
        <v>4700</v>
      </c>
      <c r="S1296" s="19">
        <v>20000</v>
      </c>
      <c r="T1296" s="19">
        <v>21.8</v>
      </c>
      <c r="U1296" s="19">
        <v>25.2</v>
      </c>
      <c r="V1296" s="19">
        <v>0.24</v>
      </c>
      <c r="W1296" s="19">
        <v>70</v>
      </c>
      <c r="X1296" s="93">
        <v>1692</v>
      </c>
      <c r="Y1296">
        <f t="shared" si="61"/>
        <v>214.28571428571428</v>
      </c>
      <c r="Z1296" t="b">
        <f>IF(N1296/G1296&gt;=Auswahlhilfe!$C$8,TRUE,FALSE)</f>
        <v>1</v>
      </c>
      <c r="AA1296" t="b">
        <f>IF(K1296&gt;Auswahlhilfe!$C$7,TRUE,FALSE)</f>
        <v>1</v>
      </c>
      <c r="AB1296" t="b">
        <f>IF(Auswahlhilfe!$C$17=F1296,TRUE,FALSE)</f>
        <v>1</v>
      </c>
      <c r="AC1296" t="b">
        <f>IFERROR(IF(FIND("P2",PGOptionList!D1296)&gt;0,TRUE),FALSE)</f>
        <v>1</v>
      </c>
      <c r="AD1296" t="b">
        <f>IFERROR(IF(FIND("P1",PGOptionList!D1296)&gt;0,TRUE),FALSE)</f>
        <v>0</v>
      </c>
      <c r="AE1296" t="b">
        <f>IFERROR(IF(FIND("P0",PGOptionList!D1296)&gt;0,TRUE),FALSE)</f>
        <v>0</v>
      </c>
      <c r="AF1296" t="b">
        <f>IF(AND(Z1296,AA1296,AB1296,AC1296,IF(C1296=Auswahlhilfe!$L$7,TRUE,FALSE)),D1296,FALSE)</f>
        <v>0</v>
      </c>
      <c r="AG1296" t="b">
        <f>IF(AND(Z1296,AA1296,AB1296,AD1296,IF(C1296=Auswahlhilfe!$L$17,TRUE,FALSE)),D1296,FALSE)</f>
        <v>0</v>
      </c>
      <c r="AH1296" t="b">
        <f>IF(AND(Z1296,AA1296,AB1296,AE1296,IF(C1296=Auswahlhilfe!$L$17,TRUE,FALSE)),D1296,FALSE)</f>
        <v>0</v>
      </c>
      <c r="AI1296" t="s">
        <v>4818</v>
      </c>
      <c r="AJ1296" s="90" t="str">
        <f t="shared" si="62"/>
        <v>https://shop.oxni.ch/de/shop/motoren/planetengetriebe/tbr-142-014-s2-p2</v>
      </c>
    </row>
    <row r="1297" spans="2:36" x14ac:dyDescent="0.2">
      <c r="B1297" s="78" t="str">
        <f t="shared" si="60"/>
        <v/>
      </c>
      <c r="C1297" s="19" t="s">
        <v>103</v>
      </c>
      <c r="D1297" s="19" t="s">
        <v>1598</v>
      </c>
      <c r="E1297" s="19">
        <v>180</v>
      </c>
      <c r="F1297" s="19" t="s">
        <v>55</v>
      </c>
      <c r="G1297" s="19">
        <v>12</v>
      </c>
      <c r="H1297" s="19">
        <v>2</v>
      </c>
      <c r="I1297" s="19">
        <v>50</v>
      </c>
      <c r="J1297" s="19">
        <v>95</v>
      </c>
      <c r="K1297" s="19">
        <v>600</v>
      </c>
      <c r="L1297" s="19">
        <v>1800</v>
      </c>
      <c r="M1297" s="19" t="s">
        <v>85</v>
      </c>
      <c r="N1297" s="19">
        <v>3000</v>
      </c>
      <c r="O1297" s="19">
        <v>6000</v>
      </c>
      <c r="P1297" s="19">
        <v>9400</v>
      </c>
      <c r="Q1297" s="19" t="s">
        <v>57</v>
      </c>
      <c r="R1297" s="19">
        <v>4700</v>
      </c>
      <c r="S1297" s="19">
        <v>20000</v>
      </c>
      <c r="T1297" s="19">
        <v>21.8</v>
      </c>
      <c r="U1297" s="19">
        <v>25.2</v>
      </c>
      <c r="V1297" s="19">
        <v>0.24</v>
      </c>
      <c r="W1297" s="19">
        <v>70</v>
      </c>
      <c r="X1297" s="93"/>
      <c r="Y1297">
        <f t="shared" si="61"/>
        <v>250</v>
      </c>
      <c r="Z1297" t="b">
        <f>IF(N1297/G1297&gt;=Auswahlhilfe!$C$8,TRUE,FALSE)</f>
        <v>1</v>
      </c>
      <c r="AA1297" t="b">
        <f>IF(K1297&gt;Auswahlhilfe!$C$7,TRUE,FALSE)</f>
        <v>1</v>
      </c>
      <c r="AB1297" t="b">
        <f>IF(Auswahlhilfe!$C$17=F1297,TRUE,FALSE)</f>
        <v>0</v>
      </c>
      <c r="AC1297" t="b">
        <f>IFERROR(IF(FIND("P2",PGOptionList!D1297)&gt;0,TRUE),FALSE)</f>
        <v>0</v>
      </c>
      <c r="AD1297" t="b">
        <f>IFERROR(IF(FIND("P1",PGOptionList!D1297)&gt;0,TRUE),FALSE)</f>
        <v>0</v>
      </c>
      <c r="AE1297" t="b">
        <f>IFERROR(IF(FIND("P0",PGOptionList!D1297)&gt;0,TRUE),FALSE)</f>
        <v>1</v>
      </c>
      <c r="AF1297" t="b">
        <f>IF(AND(Z1297,AA1297,AB1297,AC1297,IF(C1297=Auswahlhilfe!$L$7,TRUE,FALSE)),D1297,FALSE)</f>
        <v>0</v>
      </c>
      <c r="AG1297" t="b">
        <f>IF(AND(Z1297,AA1297,AB1297,AD1297,IF(C1297=Auswahlhilfe!$L$17,TRUE,FALSE)),D1297,FALSE)</f>
        <v>0</v>
      </c>
      <c r="AH1297" t="b">
        <f>IF(AND(Z1297,AA1297,AB1297,AE1297,IF(C1297=Auswahlhilfe!$L$17,TRUE,FALSE)),D1297,FALSE)</f>
        <v>0</v>
      </c>
      <c r="AI1297" t="s">
        <v>4817</v>
      </c>
      <c r="AJ1297" s="90" t="str">
        <f t="shared" si="62"/>
        <v>mailto:info@oxni.ch?subject=Anfrage TBR-142-012-S1-P0</v>
      </c>
    </row>
    <row r="1298" spans="2:36" x14ac:dyDescent="0.2">
      <c r="B1298" s="78" t="str">
        <f t="shared" si="60"/>
        <v/>
      </c>
      <c r="C1298" s="19" t="s">
        <v>103</v>
      </c>
      <c r="D1298" s="19" t="s">
        <v>1599</v>
      </c>
      <c r="E1298" s="19">
        <v>180</v>
      </c>
      <c r="F1298" s="19" t="s">
        <v>58</v>
      </c>
      <c r="G1298" s="19">
        <v>12</v>
      </c>
      <c r="H1298" s="19">
        <v>2</v>
      </c>
      <c r="I1298" s="19">
        <v>50</v>
      </c>
      <c r="J1298" s="19">
        <v>95</v>
      </c>
      <c r="K1298" s="19">
        <v>600</v>
      </c>
      <c r="L1298" s="19">
        <v>1800</v>
      </c>
      <c r="M1298" s="19" t="s">
        <v>85</v>
      </c>
      <c r="N1298" s="19">
        <v>3000</v>
      </c>
      <c r="O1298" s="19">
        <v>6000</v>
      </c>
      <c r="P1298" s="19">
        <v>9400</v>
      </c>
      <c r="Q1298" s="19" t="s">
        <v>57</v>
      </c>
      <c r="R1298" s="19">
        <v>4700</v>
      </c>
      <c r="S1298" s="19">
        <v>20000</v>
      </c>
      <c r="T1298" s="19">
        <v>21.8</v>
      </c>
      <c r="U1298" s="19">
        <v>25.2</v>
      </c>
      <c r="V1298" s="19">
        <v>0.24</v>
      </c>
      <c r="W1298" s="19">
        <v>70</v>
      </c>
      <c r="X1298" s="93"/>
      <c r="Y1298">
        <f t="shared" si="61"/>
        <v>250</v>
      </c>
      <c r="Z1298" t="b">
        <f>IF(N1298/G1298&gt;=Auswahlhilfe!$C$8,TRUE,FALSE)</f>
        <v>1</v>
      </c>
      <c r="AA1298" t="b">
        <f>IF(K1298&gt;Auswahlhilfe!$C$7,TRUE,FALSE)</f>
        <v>1</v>
      </c>
      <c r="AB1298" t="b">
        <f>IF(Auswahlhilfe!$C$17=F1298,TRUE,FALSE)</f>
        <v>1</v>
      </c>
      <c r="AC1298" t="b">
        <f>IFERROR(IF(FIND("P2",PGOptionList!D1298)&gt;0,TRUE),FALSE)</f>
        <v>0</v>
      </c>
      <c r="AD1298" t="b">
        <f>IFERROR(IF(FIND("P1",PGOptionList!D1298)&gt;0,TRUE),FALSE)</f>
        <v>0</v>
      </c>
      <c r="AE1298" t="b">
        <f>IFERROR(IF(FIND("P0",PGOptionList!D1298)&gt;0,TRUE),FALSE)</f>
        <v>1</v>
      </c>
      <c r="AF1298" t="b">
        <f>IF(AND(Z1298,AA1298,AB1298,AC1298,IF(C1298=Auswahlhilfe!$L$7,TRUE,FALSE)),D1298,FALSE)</f>
        <v>0</v>
      </c>
      <c r="AG1298" t="b">
        <f>IF(AND(Z1298,AA1298,AB1298,AD1298,IF(C1298=Auswahlhilfe!$L$17,TRUE,FALSE)),D1298,FALSE)</f>
        <v>0</v>
      </c>
      <c r="AH1298" t="b">
        <f>IF(AND(Z1298,AA1298,AB1298,AE1298,IF(C1298=Auswahlhilfe!$L$17,TRUE,FALSE)),D1298,FALSE)</f>
        <v>0</v>
      </c>
      <c r="AI1298" t="s">
        <v>4817</v>
      </c>
      <c r="AJ1298" s="90" t="str">
        <f t="shared" si="62"/>
        <v>mailto:info@oxni.ch?subject=Anfrage TBR-142-012-S2-P0</v>
      </c>
    </row>
    <row r="1299" spans="2:36" x14ac:dyDescent="0.2">
      <c r="B1299" s="78" t="str">
        <f t="shared" si="60"/>
        <v/>
      </c>
      <c r="C1299" s="19" t="s">
        <v>103</v>
      </c>
      <c r="D1299" s="19" t="s">
        <v>1600</v>
      </c>
      <c r="E1299" s="19">
        <v>180</v>
      </c>
      <c r="F1299" s="19" t="s">
        <v>55</v>
      </c>
      <c r="G1299" s="19">
        <v>12</v>
      </c>
      <c r="H1299" s="19">
        <v>4</v>
      </c>
      <c r="I1299" s="19">
        <v>50</v>
      </c>
      <c r="J1299" s="19">
        <v>95</v>
      </c>
      <c r="K1299" s="19">
        <v>600</v>
      </c>
      <c r="L1299" s="19">
        <v>1800</v>
      </c>
      <c r="M1299" s="19" t="s">
        <v>85</v>
      </c>
      <c r="N1299" s="19">
        <v>3000</v>
      </c>
      <c r="O1299" s="19">
        <v>6000</v>
      </c>
      <c r="P1299" s="19">
        <v>9400</v>
      </c>
      <c r="Q1299" s="19" t="s">
        <v>57</v>
      </c>
      <c r="R1299" s="19">
        <v>4700</v>
      </c>
      <c r="S1299" s="19">
        <v>20000</v>
      </c>
      <c r="T1299" s="19">
        <v>21.8</v>
      </c>
      <c r="U1299" s="19">
        <v>25.2</v>
      </c>
      <c r="V1299" s="19">
        <v>0.24</v>
      </c>
      <c r="W1299" s="19">
        <v>70</v>
      </c>
      <c r="X1299" s="93">
        <v>1861</v>
      </c>
      <c r="Y1299">
        <f t="shared" si="61"/>
        <v>250</v>
      </c>
      <c r="Z1299" t="b">
        <f>IF(N1299/G1299&gt;=Auswahlhilfe!$C$8,TRUE,FALSE)</f>
        <v>1</v>
      </c>
      <c r="AA1299" t="b">
        <f>IF(K1299&gt;Auswahlhilfe!$C$7,TRUE,FALSE)</f>
        <v>1</v>
      </c>
      <c r="AB1299" t="b">
        <f>IF(Auswahlhilfe!$C$17=F1299,TRUE,FALSE)</f>
        <v>0</v>
      </c>
      <c r="AC1299" t="b">
        <f>IFERROR(IF(FIND("P2",PGOptionList!D1299)&gt;0,TRUE),FALSE)</f>
        <v>0</v>
      </c>
      <c r="AD1299" t="b">
        <f>IFERROR(IF(FIND("P1",PGOptionList!D1299)&gt;0,TRUE),FALSE)</f>
        <v>1</v>
      </c>
      <c r="AE1299" t="b">
        <f>IFERROR(IF(FIND("P0",PGOptionList!D1299)&gt;0,TRUE),FALSE)</f>
        <v>0</v>
      </c>
      <c r="AF1299" t="b">
        <f>IF(AND(Z1299,AA1299,AB1299,AC1299,IF(C1299=Auswahlhilfe!$L$7,TRUE,FALSE)),D1299,FALSE)</f>
        <v>0</v>
      </c>
      <c r="AG1299" t="b">
        <f>IF(AND(Z1299,AA1299,AB1299,AD1299,IF(C1299=Auswahlhilfe!$L$17,TRUE,FALSE)),D1299,FALSE)</f>
        <v>0</v>
      </c>
      <c r="AH1299" t="b">
        <f>IF(AND(Z1299,AA1299,AB1299,AE1299,IF(C1299=Auswahlhilfe!$L$17,TRUE,FALSE)),D1299,FALSE)</f>
        <v>0</v>
      </c>
      <c r="AI1299" t="s">
        <v>4817</v>
      </c>
      <c r="AJ1299" s="90" t="str">
        <f t="shared" si="62"/>
        <v>mailto:info@oxni.ch?subject=Anfrage TBR-142-012-S1-P1</v>
      </c>
    </row>
    <row r="1300" spans="2:36" x14ac:dyDescent="0.2">
      <c r="B1300" s="78" t="str">
        <f t="shared" si="60"/>
        <v/>
      </c>
      <c r="C1300" s="19" t="s">
        <v>103</v>
      </c>
      <c r="D1300" s="19" t="s">
        <v>1601</v>
      </c>
      <c r="E1300" s="19">
        <v>180</v>
      </c>
      <c r="F1300" s="19" t="s">
        <v>58</v>
      </c>
      <c r="G1300" s="19">
        <v>12</v>
      </c>
      <c r="H1300" s="19">
        <v>4</v>
      </c>
      <c r="I1300" s="19">
        <v>50</v>
      </c>
      <c r="J1300" s="19">
        <v>95</v>
      </c>
      <c r="K1300" s="19">
        <v>600</v>
      </c>
      <c r="L1300" s="19">
        <v>1800</v>
      </c>
      <c r="M1300" s="19" t="s">
        <v>85</v>
      </c>
      <c r="N1300" s="19">
        <v>3000</v>
      </c>
      <c r="O1300" s="19">
        <v>6000</v>
      </c>
      <c r="P1300" s="19">
        <v>9400</v>
      </c>
      <c r="Q1300" s="19" t="s">
        <v>57</v>
      </c>
      <c r="R1300" s="19">
        <v>4700</v>
      </c>
      <c r="S1300" s="19">
        <v>20000</v>
      </c>
      <c r="T1300" s="19">
        <v>21.8</v>
      </c>
      <c r="U1300" s="19">
        <v>25.2</v>
      </c>
      <c r="V1300" s="19">
        <v>0.24</v>
      </c>
      <c r="W1300" s="19">
        <v>70</v>
      </c>
      <c r="X1300" s="93">
        <v>1861</v>
      </c>
      <c r="Y1300">
        <f t="shared" si="61"/>
        <v>250</v>
      </c>
      <c r="Z1300" t="b">
        <f>IF(N1300/G1300&gt;=Auswahlhilfe!$C$8,TRUE,FALSE)</f>
        <v>1</v>
      </c>
      <c r="AA1300" t="b">
        <f>IF(K1300&gt;Auswahlhilfe!$C$7,TRUE,FALSE)</f>
        <v>1</v>
      </c>
      <c r="AB1300" t="b">
        <f>IF(Auswahlhilfe!$C$17=F1300,TRUE,FALSE)</f>
        <v>1</v>
      </c>
      <c r="AC1300" t="b">
        <f>IFERROR(IF(FIND("P2",PGOptionList!D1300)&gt;0,TRUE),FALSE)</f>
        <v>0</v>
      </c>
      <c r="AD1300" t="b">
        <f>IFERROR(IF(FIND("P1",PGOptionList!D1300)&gt;0,TRUE),FALSE)</f>
        <v>1</v>
      </c>
      <c r="AE1300" t="b">
        <f>IFERROR(IF(FIND("P0",PGOptionList!D1300)&gt;0,TRUE),FALSE)</f>
        <v>0</v>
      </c>
      <c r="AF1300" t="b">
        <f>IF(AND(Z1300,AA1300,AB1300,AC1300,IF(C1300=Auswahlhilfe!$L$7,TRUE,FALSE)),D1300,FALSE)</f>
        <v>0</v>
      </c>
      <c r="AG1300" t="b">
        <f>IF(AND(Z1300,AA1300,AB1300,AD1300,IF(C1300=Auswahlhilfe!$L$17,TRUE,FALSE)),D1300,FALSE)</f>
        <v>0</v>
      </c>
      <c r="AH1300" t="b">
        <f>IF(AND(Z1300,AA1300,AB1300,AE1300,IF(C1300=Auswahlhilfe!$L$17,TRUE,FALSE)),D1300,FALSE)</f>
        <v>0</v>
      </c>
      <c r="AI1300" t="s">
        <v>4818</v>
      </c>
      <c r="AJ1300" s="90" t="str">
        <f t="shared" si="62"/>
        <v>https://shop.oxni.ch/de/shop/motoren/planetengetriebe/tbr-142-012-s2-p1</v>
      </c>
    </row>
    <row r="1301" spans="2:36" x14ac:dyDescent="0.2">
      <c r="B1301" s="78" t="str">
        <f t="shared" si="60"/>
        <v/>
      </c>
      <c r="C1301" s="19" t="s">
        <v>103</v>
      </c>
      <c r="D1301" s="19" t="s">
        <v>1602</v>
      </c>
      <c r="E1301" s="19">
        <v>180</v>
      </c>
      <c r="F1301" s="19" t="s">
        <v>55</v>
      </c>
      <c r="G1301" s="19">
        <v>12</v>
      </c>
      <c r="H1301" s="19">
        <v>6</v>
      </c>
      <c r="I1301" s="19">
        <v>50</v>
      </c>
      <c r="J1301" s="19">
        <v>95</v>
      </c>
      <c r="K1301" s="19">
        <v>600</v>
      </c>
      <c r="L1301" s="19">
        <v>1800</v>
      </c>
      <c r="M1301" s="19" t="s">
        <v>85</v>
      </c>
      <c r="N1301" s="19">
        <v>3000</v>
      </c>
      <c r="O1301" s="19">
        <v>6000</v>
      </c>
      <c r="P1301" s="19">
        <v>9400</v>
      </c>
      <c r="Q1301" s="19" t="s">
        <v>57</v>
      </c>
      <c r="R1301" s="19">
        <v>4700</v>
      </c>
      <c r="S1301" s="19">
        <v>20000</v>
      </c>
      <c r="T1301" s="19">
        <v>21.8</v>
      </c>
      <c r="U1301" s="19">
        <v>25.2</v>
      </c>
      <c r="V1301" s="19">
        <v>0.24</v>
      </c>
      <c r="W1301" s="19">
        <v>70</v>
      </c>
      <c r="X1301" s="93">
        <v>1692</v>
      </c>
      <c r="Y1301">
        <f t="shared" si="61"/>
        <v>250</v>
      </c>
      <c r="Z1301" t="b">
        <f>IF(N1301/G1301&gt;=Auswahlhilfe!$C$8,TRUE,FALSE)</f>
        <v>1</v>
      </c>
      <c r="AA1301" t="b">
        <f>IF(K1301&gt;Auswahlhilfe!$C$7,TRUE,FALSE)</f>
        <v>1</v>
      </c>
      <c r="AB1301" t="b">
        <f>IF(Auswahlhilfe!$C$17=F1301,TRUE,FALSE)</f>
        <v>0</v>
      </c>
      <c r="AC1301" t="b">
        <f>IFERROR(IF(FIND("P2",PGOptionList!D1301)&gt;0,TRUE),FALSE)</f>
        <v>1</v>
      </c>
      <c r="AD1301" t="b">
        <f>IFERROR(IF(FIND("P1",PGOptionList!D1301)&gt;0,TRUE),FALSE)</f>
        <v>0</v>
      </c>
      <c r="AE1301" t="b">
        <f>IFERROR(IF(FIND("P0",PGOptionList!D1301)&gt;0,TRUE),FALSE)</f>
        <v>0</v>
      </c>
      <c r="AF1301" t="b">
        <f>IF(AND(Z1301,AA1301,AB1301,AC1301,IF(C1301=Auswahlhilfe!$L$7,TRUE,FALSE)),D1301,FALSE)</f>
        <v>0</v>
      </c>
      <c r="AG1301" t="b">
        <f>IF(AND(Z1301,AA1301,AB1301,AD1301,IF(C1301=Auswahlhilfe!$L$17,TRUE,FALSE)),D1301,FALSE)</f>
        <v>0</v>
      </c>
      <c r="AH1301" t="b">
        <f>IF(AND(Z1301,AA1301,AB1301,AE1301,IF(C1301=Auswahlhilfe!$L$17,TRUE,FALSE)),D1301,FALSE)</f>
        <v>0</v>
      </c>
      <c r="AI1301" t="s">
        <v>4817</v>
      </c>
      <c r="AJ1301" s="90" t="str">
        <f t="shared" si="62"/>
        <v>mailto:info@oxni.ch?subject=Anfrage TBR-142-012-S1-P2</v>
      </c>
    </row>
    <row r="1302" spans="2:36" x14ac:dyDescent="0.2">
      <c r="B1302" s="78" t="str">
        <f t="shared" si="60"/>
        <v/>
      </c>
      <c r="C1302" s="19" t="s">
        <v>103</v>
      </c>
      <c r="D1302" s="19" t="s">
        <v>1603</v>
      </c>
      <c r="E1302" s="19">
        <v>180</v>
      </c>
      <c r="F1302" s="19" t="s">
        <v>58</v>
      </c>
      <c r="G1302" s="19">
        <v>12</v>
      </c>
      <c r="H1302" s="19">
        <v>6</v>
      </c>
      <c r="I1302" s="19">
        <v>50</v>
      </c>
      <c r="J1302" s="19">
        <v>95</v>
      </c>
      <c r="K1302" s="19">
        <v>600</v>
      </c>
      <c r="L1302" s="19">
        <v>1800</v>
      </c>
      <c r="M1302" s="19" t="s">
        <v>85</v>
      </c>
      <c r="N1302" s="19">
        <v>3000</v>
      </c>
      <c r="O1302" s="19">
        <v>6000</v>
      </c>
      <c r="P1302" s="19">
        <v>9400</v>
      </c>
      <c r="Q1302" s="19" t="s">
        <v>57</v>
      </c>
      <c r="R1302" s="19">
        <v>4700</v>
      </c>
      <c r="S1302" s="19">
        <v>20000</v>
      </c>
      <c r="T1302" s="19">
        <v>21.8</v>
      </c>
      <c r="U1302" s="19">
        <v>25.2</v>
      </c>
      <c r="V1302" s="19">
        <v>0.24</v>
      </c>
      <c r="W1302" s="19">
        <v>70</v>
      </c>
      <c r="X1302" s="93">
        <v>1692</v>
      </c>
      <c r="Y1302">
        <f t="shared" si="61"/>
        <v>250</v>
      </c>
      <c r="Z1302" t="b">
        <f>IF(N1302/G1302&gt;=Auswahlhilfe!$C$8,TRUE,FALSE)</f>
        <v>1</v>
      </c>
      <c r="AA1302" t="b">
        <f>IF(K1302&gt;Auswahlhilfe!$C$7,TRUE,FALSE)</f>
        <v>1</v>
      </c>
      <c r="AB1302" t="b">
        <f>IF(Auswahlhilfe!$C$17=F1302,TRUE,FALSE)</f>
        <v>1</v>
      </c>
      <c r="AC1302" t="b">
        <f>IFERROR(IF(FIND("P2",PGOptionList!D1302)&gt;0,TRUE),FALSE)</f>
        <v>1</v>
      </c>
      <c r="AD1302" t="b">
        <f>IFERROR(IF(FIND("P1",PGOptionList!D1302)&gt;0,TRUE),FALSE)</f>
        <v>0</v>
      </c>
      <c r="AE1302" t="b">
        <f>IFERROR(IF(FIND("P0",PGOptionList!D1302)&gt;0,TRUE),FALSE)</f>
        <v>0</v>
      </c>
      <c r="AF1302" t="b">
        <f>IF(AND(Z1302,AA1302,AB1302,AC1302,IF(C1302=Auswahlhilfe!$L$7,TRUE,FALSE)),D1302,FALSE)</f>
        <v>0</v>
      </c>
      <c r="AG1302" t="b">
        <f>IF(AND(Z1302,AA1302,AB1302,AD1302,IF(C1302=Auswahlhilfe!$L$17,TRUE,FALSE)),D1302,FALSE)</f>
        <v>0</v>
      </c>
      <c r="AH1302" t="b">
        <f>IF(AND(Z1302,AA1302,AB1302,AE1302,IF(C1302=Auswahlhilfe!$L$17,TRUE,FALSE)),D1302,FALSE)</f>
        <v>0</v>
      </c>
      <c r="AI1302" t="s">
        <v>4818</v>
      </c>
      <c r="AJ1302" s="90" t="str">
        <f t="shared" si="62"/>
        <v>https://shop.oxni.ch/de/shop/motoren/planetengetriebe/tbr-142-012-s2-p2</v>
      </c>
    </row>
    <row r="1303" spans="2:36" x14ac:dyDescent="0.2">
      <c r="B1303" s="78" t="str">
        <f t="shared" si="60"/>
        <v/>
      </c>
      <c r="C1303" s="19" t="s">
        <v>103</v>
      </c>
      <c r="D1303" s="19" t="s">
        <v>1604</v>
      </c>
      <c r="E1303" s="19">
        <v>180</v>
      </c>
      <c r="F1303" s="19" t="s">
        <v>55</v>
      </c>
      <c r="G1303" s="19">
        <v>10</v>
      </c>
      <c r="H1303" s="19">
        <v>2</v>
      </c>
      <c r="I1303" s="19">
        <v>50</v>
      </c>
      <c r="J1303" s="19">
        <v>95</v>
      </c>
      <c r="K1303" s="19">
        <v>460</v>
      </c>
      <c r="L1303" s="19">
        <v>1380</v>
      </c>
      <c r="M1303" s="19" t="s">
        <v>88</v>
      </c>
      <c r="N1303" s="19">
        <v>3000</v>
      </c>
      <c r="O1303" s="19">
        <v>6000</v>
      </c>
      <c r="P1303" s="19">
        <v>9400</v>
      </c>
      <c r="Q1303" s="19" t="s">
        <v>57</v>
      </c>
      <c r="R1303" s="19">
        <v>4700</v>
      </c>
      <c r="S1303" s="19">
        <v>20000</v>
      </c>
      <c r="T1303" s="19">
        <v>21.8</v>
      </c>
      <c r="U1303" s="19">
        <v>25.2</v>
      </c>
      <c r="V1303" s="19">
        <v>0.24</v>
      </c>
      <c r="W1303" s="19">
        <v>70</v>
      </c>
      <c r="X1303" s="93"/>
      <c r="Y1303">
        <f t="shared" si="61"/>
        <v>300</v>
      </c>
      <c r="Z1303" t="b">
        <f>IF(N1303/G1303&gt;=Auswahlhilfe!$C$8,TRUE,FALSE)</f>
        <v>1</v>
      </c>
      <c r="AA1303" t="b">
        <f>IF(K1303&gt;Auswahlhilfe!$C$7,TRUE,FALSE)</f>
        <v>1</v>
      </c>
      <c r="AB1303" t="b">
        <f>IF(Auswahlhilfe!$C$17=F1303,TRUE,FALSE)</f>
        <v>0</v>
      </c>
      <c r="AC1303" t="b">
        <f>IFERROR(IF(FIND("P2",PGOptionList!D1303)&gt;0,TRUE),FALSE)</f>
        <v>0</v>
      </c>
      <c r="AD1303" t="b">
        <f>IFERROR(IF(FIND("P1",PGOptionList!D1303)&gt;0,TRUE),FALSE)</f>
        <v>0</v>
      </c>
      <c r="AE1303" t="b">
        <f>IFERROR(IF(FIND("P0",PGOptionList!D1303)&gt;0,TRUE),FALSE)</f>
        <v>1</v>
      </c>
      <c r="AF1303" t="b">
        <f>IF(AND(Z1303,AA1303,AB1303,AC1303,IF(C1303=Auswahlhilfe!$L$7,TRUE,FALSE)),D1303,FALSE)</f>
        <v>0</v>
      </c>
      <c r="AG1303" t="b">
        <f>IF(AND(Z1303,AA1303,AB1303,AD1303,IF(C1303=Auswahlhilfe!$L$17,TRUE,FALSE)),D1303,FALSE)</f>
        <v>0</v>
      </c>
      <c r="AH1303" t="b">
        <f>IF(AND(Z1303,AA1303,AB1303,AE1303,IF(C1303=Auswahlhilfe!$L$17,TRUE,FALSE)),D1303,FALSE)</f>
        <v>0</v>
      </c>
      <c r="AI1303" t="s">
        <v>4817</v>
      </c>
      <c r="AJ1303" s="90" t="str">
        <f t="shared" si="62"/>
        <v>mailto:info@oxni.ch?subject=Anfrage TBR-142-010-S1-P0</v>
      </c>
    </row>
    <row r="1304" spans="2:36" x14ac:dyDescent="0.2">
      <c r="B1304" s="78" t="str">
        <f t="shared" si="60"/>
        <v/>
      </c>
      <c r="C1304" s="19" t="s">
        <v>103</v>
      </c>
      <c r="D1304" s="19" t="s">
        <v>1605</v>
      </c>
      <c r="E1304" s="19">
        <v>180</v>
      </c>
      <c r="F1304" s="19" t="s">
        <v>58</v>
      </c>
      <c r="G1304" s="19">
        <v>10</v>
      </c>
      <c r="H1304" s="19">
        <v>2</v>
      </c>
      <c r="I1304" s="19">
        <v>50</v>
      </c>
      <c r="J1304" s="19">
        <v>95</v>
      </c>
      <c r="K1304" s="19">
        <v>460</v>
      </c>
      <c r="L1304" s="19">
        <v>1380</v>
      </c>
      <c r="M1304" s="19" t="s">
        <v>88</v>
      </c>
      <c r="N1304" s="19">
        <v>3000</v>
      </c>
      <c r="O1304" s="19">
        <v>6000</v>
      </c>
      <c r="P1304" s="19">
        <v>9400</v>
      </c>
      <c r="Q1304" s="19" t="s">
        <v>57</v>
      </c>
      <c r="R1304" s="19">
        <v>4700</v>
      </c>
      <c r="S1304" s="19">
        <v>20000</v>
      </c>
      <c r="T1304" s="19">
        <v>21.8</v>
      </c>
      <c r="U1304" s="19">
        <v>25.2</v>
      </c>
      <c r="V1304" s="19">
        <v>0.24</v>
      </c>
      <c r="W1304" s="19">
        <v>70</v>
      </c>
      <c r="X1304" s="93"/>
      <c r="Y1304">
        <f t="shared" si="61"/>
        <v>300</v>
      </c>
      <c r="Z1304" t="b">
        <f>IF(N1304/G1304&gt;=Auswahlhilfe!$C$8,TRUE,FALSE)</f>
        <v>1</v>
      </c>
      <c r="AA1304" t="b">
        <f>IF(K1304&gt;Auswahlhilfe!$C$7,TRUE,FALSE)</f>
        <v>1</v>
      </c>
      <c r="AB1304" t="b">
        <f>IF(Auswahlhilfe!$C$17=F1304,TRUE,FALSE)</f>
        <v>1</v>
      </c>
      <c r="AC1304" t="b">
        <f>IFERROR(IF(FIND("P2",PGOptionList!D1304)&gt;0,TRUE),FALSE)</f>
        <v>0</v>
      </c>
      <c r="AD1304" t="b">
        <f>IFERROR(IF(FIND("P1",PGOptionList!D1304)&gt;0,TRUE),FALSE)</f>
        <v>0</v>
      </c>
      <c r="AE1304" t="b">
        <f>IFERROR(IF(FIND("P0",PGOptionList!D1304)&gt;0,TRUE),FALSE)</f>
        <v>1</v>
      </c>
      <c r="AF1304" t="b">
        <f>IF(AND(Z1304,AA1304,AB1304,AC1304,IF(C1304=Auswahlhilfe!$L$7,TRUE,FALSE)),D1304,FALSE)</f>
        <v>0</v>
      </c>
      <c r="AG1304" t="b">
        <f>IF(AND(Z1304,AA1304,AB1304,AD1304,IF(C1304=Auswahlhilfe!$L$17,TRUE,FALSE)),D1304,FALSE)</f>
        <v>0</v>
      </c>
      <c r="AH1304" t="b">
        <f>IF(AND(Z1304,AA1304,AB1304,AE1304,IF(C1304=Auswahlhilfe!$L$17,TRUE,FALSE)),D1304,FALSE)</f>
        <v>0</v>
      </c>
      <c r="AI1304" t="s">
        <v>4817</v>
      </c>
      <c r="AJ1304" s="90" t="str">
        <f t="shared" si="62"/>
        <v>mailto:info@oxni.ch?subject=Anfrage TBR-142-010-S2-P0</v>
      </c>
    </row>
    <row r="1305" spans="2:36" x14ac:dyDescent="0.2">
      <c r="B1305" s="78" t="str">
        <f t="shared" si="60"/>
        <v/>
      </c>
      <c r="C1305" s="19" t="s">
        <v>103</v>
      </c>
      <c r="D1305" s="19" t="s">
        <v>1606</v>
      </c>
      <c r="E1305" s="19">
        <v>180</v>
      </c>
      <c r="F1305" s="19" t="s">
        <v>55</v>
      </c>
      <c r="G1305" s="19">
        <v>10</v>
      </c>
      <c r="H1305" s="19">
        <v>4</v>
      </c>
      <c r="I1305" s="19">
        <v>50</v>
      </c>
      <c r="J1305" s="19">
        <v>95</v>
      </c>
      <c r="K1305" s="19">
        <v>460</v>
      </c>
      <c r="L1305" s="19">
        <v>1380</v>
      </c>
      <c r="M1305" s="19" t="s">
        <v>88</v>
      </c>
      <c r="N1305" s="19">
        <v>3000</v>
      </c>
      <c r="O1305" s="19">
        <v>6000</v>
      </c>
      <c r="P1305" s="19">
        <v>9400</v>
      </c>
      <c r="Q1305" s="19" t="s">
        <v>57</v>
      </c>
      <c r="R1305" s="19">
        <v>4700</v>
      </c>
      <c r="S1305" s="19">
        <v>20000</v>
      </c>
      <c r="T1305" s="19">
        <v>21.8</v>
      </c>
      <c r="U1305" s="19">
        <v>25.2</v>
      </c>
      <c r="V1305" s="19">
        <v>0.24</v>
      </c>
      <c r="W1305" s="19">
        <v>70</v>
      </c>
      <c r="X1305" s="93">
        <v>1861</v>
      </c>
      <c r="Y1305">
        <f t="shared" si="61"/>
        <v>300</v>
      </c>
      <c r="Z1305" t="b">
        <f>IF(N1305/G1305&gt;=Auswahlhilfe!$C$8,TRUE,FALSE)</f>
        <v>1</v>
      </c>
      <c r="AA1305" t="b">
        <f>IF(K1305&gt;Auswahlhilfe!$C$7,TRUE,FALSE)</f>
        <v>1</v>
      </c>
      <c r="AB1305" t="b">
        <f>IF(Auswahlhilfe!$C$17=F1305,TRUE,FALSE)</f>
        <v>0</v>
      </c>
      <c r="AC1305" t="b">
        <f>IFERROR(IF(FIND("P2",PGOptionList!D1305)&gt;0,TRUE),FALSE)</f>
        <v>0</v>
      </c>
      <c r="AD1305" t="b">
        <f>IFERROR(IF(FIND("P1",PGOptionList!D1305)&gt;0,TRUE),FALSE)</f>
        <v>1</v>
      </c>
      <c r="AE1305" t="b">
        <f>IFERROR(IF(FIND("P0",PGOptionList!D1305)&gt;0,TRUE),FALSE)</f>
        <v>0</v>
      </c>
      <c r="AF1305" t="b">
        <f>IF(AND(Z1305,AA1305,AB1305,AC1305,IF(C1305=Auswahlhilfe!$L$7,TRUE,FALSE)),D1305,FALSE)</f>
        <v>0</v>
      </c>
      <c r="AG1305" t="b">
        <f>IF(AND(Z1305,AA1305,AB1305,AD1305,IF(C1305=Auswahlhilfe!$L$17,TRUE,FALSE)),D1305,FALSE)</f>
        <v>0</v>
      </c>
      <c r="AH1305" t="b">
        <f>IF(AND(Z1305,AA1305,AB1305,AE1305,IF(C1305=Auswahlhilfe!$L$17,TRUE,FALSE)),D1305,FALSE)</f>
        <v>0</v>
      </c>
      <c r="AI1305" t="s">
        <v>4817</v>
      </c>
      <c r="AJ1305" s="90" t="str">
        <f t="shared" si="62"/>
        <v>mailto:info@oxni.ch?subject=Anfrage TBR-142-010-S1-P1</v>
      </c>
    </row>
    <row r="1306" spans="2:36" x14ac:dyDescent="0.2">
      <c r="B1306" s="78" t="str">
        <f t="shared" si="60"/>
        <v/>
      </c>
      <c r="C1306" s="19" t="s">
        <v>103</v>
      </c>
      <c r="D1306" s="19" t="s">
        <v>1607</v>
      </c>
      <c r="E1306" s="19">
        <v>180</v>
      </c>
      <c r="F1306" s="19" t="s">
        <v>58</v>
      </c>
      <c r="G1306" s="19">
        <v>10</v>
      </c>
      <c r="H1306" s="19">
        <v>4</v>
      </c>
      <c r="I1306" s="19">
        <v>50</v>
      </c>
      <c r="J1306" s="19">
        <v>95</v>
      </c>
      <c r="K1306" s="19">
        <v>460</v>
      </c>
      <c r="L1306" s="19">
        <v>1380</v>
      </c>
      <c r="M1306" s="19" t="s">
        <v>88</v>
      </c>
      <c r="N1306" s="19">
        <v>3000</v>
      </c>
      <c r="O1306" s="19">
        <v>6000</v>
      </c>
      <c r="P1306" s="19">
        <v>9400</v>
      </c>
      <c r="Q1306" s="19" t="s">
        <v>57</v>
      </c>
      <c r="R1306" s="19">
        <v>4700</v>
      </c>
      <c r="S1306" s="19">
        <v>20000</v>
      </c>
      <c r="T1306" s="19">
        <v>21.8</v>
      </c>
      <c r="U1306" s="19">
        <v>25.2</v>
      </c>
      <c r="V1306" s="19">
        <v>0.24</v>
      </c>
      <c r="W1306" s="19">
        <v>70</v>
      </c>
      <c r="X1306" s="93">
        <v>1861</v>
      </c>
      <c r="Y1306">
        <f t="shared" si="61"/>
        <v>300</v>
      </c>
      <c r="Z1306" t="b">
        <f>IF(N1306/G1306&gt;=Auswahlhilfe!$C$8,TRUE,FALSE)</f>
        <v>1</v>
      </c>
      <c r="AA1306" t="b">
        <f>IF(K1306&gt;Auswahlhilfe!$C$7,TRUE,FALSE)</f>
        <v>1</v>
      </c>
      <c r="AB1306" t="b">
        <f>IF(Auswahlhilfe!$C$17=F1306,TRUE,FALSE)</f>
        <v>1</v>
      </c>
      <c r="AC1306" t="b">
        <f>IFERROR(IF(FIND("P2",PGOptionList!D1306)&gt;0,TRUE),FALSE)</f>
        <v>0</v>
      </c>
      <c r="AD1306" t="b">
        <f>IFERROR(IF(FIND("P1",PGOptionList!D1306)&gt;0,TRUE),FALSE)</f>
        <v>1</v>
      </c>
      <c r="AE1306" t="b">
        <f>IFERROR(IF(FIND("P0",PGOptionList!D1306)&gt;0,TRUE),FALSE)</f>
        <v>0</v>
      </c>
      <c r="AF1306" t="b">
        <f>IF(AND(Z1306,AA1306,AB1306,AC1306,IF(C1306=Auswahlhilfe!$L$7,TRUE,FALSE)),D1306,FALSE)</f>
        <v>0</v>
      </c>
      <c r="AG1306" t="b">
        <f>IF(AND(Z1306,AA1306,AB1306,AD1306,IF(C1306=Auswahlhilfe!$L$17,TRUE,FALSE)),D1306,FALSE)</f>
        <v>0</v>
      </c>
      <c r="AH1306" t="b">
        <f>IF(AND(Z1306,AA1306,AB1306,AE1306,IF(C1306=Auswahlhilfe!$L$17,TRUE,FALSE)),D1306,FALSE)</f>
        <v>0</v>
      </c>
      <c r="AI1306" t="s">
        <v>4818</v>
      </c>
      <c r="AJ1306" s="90" t="str">
        <f t="shared" si="62"/>
        <v>https://shop.oxni.ch/de/shop/motoren/planetengetriebe/tbr-142-010-s2-p1</v>
      </c>
    </row>
    <row r="1307" spans="2:36" x14ac:dyDescent="0.2">
      <c r="B1307" s="78" t="str">
        <f t="shared" si="60"/>
        <v/>
      </c>
      <c r="C1307" s="19" t="s">
        <v>103</v>
      </c>
      <c r="D1307" s="19" t="s">
        <v>1608</v>
      </c>
      <c r="E1307" s="19">
        <v>180</v>
      </c>
      <c r="F1307" s="19" t="s">
        <v>55</v>
      </c>
      <c r="G1307" s="19">
        <v>10</v>
      </c>
      <c r="H1307" s="19">
        <v>6</v>
      </c>
      <c r="I1307" s="19">
        <v>50</v>
      </c>
      <c r="J1307" s="19">
        <v>95</v>
      </c>
      <c r="K1307" s="19">
        <v>460</v>
      </c>
      <c r="L1307" s="19">
        <v>1380</v>
      </c>
      <c r="M1307" s="19" t="s">
        <v>88</v>
      </c>
      <c r="N1307" s="19">
        <v>3000</v>
      </c>
      <c r="O1307" s="19">
        <v>6000</v>
      </c>
      <c r="P1307" s="19">
        <v>9400</v>
      </c>
      <c r="Q1307" s="19" t="s">
        <v>57</v>
      </c>
      <c r="R1307" s="19">
        <v>4700</v>
      </c>
      <c r="S1307" s="19">
        <v>20000</v>
      </c>
      <c r="T1307" s="19">
        <v>21.8</v>
      </c>
      <c r="U1307" s="19">
        <v>25.2</v>
      </c>
      <c r="V1307" s="19">
        <v>0.24</v>
      </c>
      <c r="W1307" s="19">
        <v>70</v>
      </c>
      <c r="X1307" s="93">
        <v>1692</v>
      </c>
      <c r="Y1307">
        <f t="shared" si="61"/>
        <v>300</v>
      </c>
      <c r="Z1307" t="b">
        <f>IF(N1307/G1307&gt;=Auswahlhilfe!$C$8,TRUE,FALSE)</f>
        <v>1</v>
      </c>
      <c r="AA1307" t="b">
        <f>IF(K1307&gt;Auswahlhilfe!$C$7,TRUE,FALSE)</f>
        <v>1</v>
      </c>
      <c r="AB1307" t="b">
        <f>IF(Auswahlhilfe!$C$17=F1307,TRUE,FALSE)</f>
        <v>0</v>
      </c>
      <c r="AC1307" t="b">
        <f>IFERROR(IF(FIND("P2",PGOptionList!D1307)&gt;0,TRUE),FALSE)</f>
        <v>1</v>
      </c>
      <c r="AD1307" t="b">
        <f>IFERROR(IF(FIND("P1",PGOptionList!D1307)&gt;0,TRUE),FALSE)</f>
        <v>0</v>
      </c>
      <c r="AE1307" t="b">
        <f>IFERROR(IF(FIND("P0",PGOptionList!D1307)&gt;0,TRUE),FALSE)</f>
        <v>0</v>
      </c>
      <c r="AF1307" t="b">
        <f>IF(AND(Z1307,AA1307,AB1307,AC1307,IF(C1307=Auswahlhilfe!$L$7,TRUE,FALSE)),D1307,FALSE)</f>
        <v>0</v>
      </c>
      <c r="AG1307" t="b">
        <f>IF(AND(Z1307,AA1307,AB1307,AD1307,IF(C1307=Auswahlhilfe!$L$17,TRUE,FALSE)),D1307,FALSE)</f>
        <v>0</v>
      </c>
      <c r="AH1307" t="b">
        <f>IF(AND(Z1307,AA1307,AB1307,AE1307,IF(C1307=Auswahlhilfe!$L$17,TRUE,FALSE)),D1307,FALSE)</f>
        <v>0</v>
      </c>
      <c r="AI1307" t="s">
        <v>4817</v>
      </c>
      <c r="AJ1307" s="90" t="str">
        <f t="shared" si="62"/>
        <v>mailto:info@oxni.ch?subject=Anfrage TBR-142-010-S1-P2</v>
      </c>
    </row>
    <row r="1308" spans="2:36" x14ac:dyDescent="0.2">
      <c r="B1308" s="78" t="str">
        <f t="shared" si="60"/>
        <v/>
      </c>
      <c r="C1308" s="19" t="s">
        <v>103</v>
      </c>
      <c r="D1308" s="19" t="s">
        <v>1609</v>
      </c>
      <c r="E1308" s="19">
        <v>180</v>
      </c>
      <c r="F1308" s="19" t="s">
        <v>58</v>
      </c>
      <c r="G1308" s="19">
        <v>10</v>
      </c>
      <c r="H1308" s="19">
        <v>6</v>
      </c>
      <c r="I1308" s="19">
        <v>50</v>
      </c>
      <c r="J1308" s="19">
        <v>95</v>
      </c>
      <c r="K1308" s="19">
        <v>460</v>
      </c>
      <c r="L1308" s="19">
        <v>1380</v>
      </c>
      <c r="M1308" s="19" t="s">
        <v>88</v>
      </c>
      <c r="N1308" s="19">
        <v>3000</v>
      </c>
      <c r="O1308" s="19">
        <v>6000</v>
      </c>
      <c r="P1308" s="19">
        <v>9400</v>
      </c>
      <c r="Q1308" s="19" t="s">
        <v>57</v>
      </c>
      <c r="R1308" s="19">
        <v>4700</v>
      </c>
      <c r="S1308" s="19">
        <v>20000</v>
      </c>
      <c r="T1308" s="19">
        <v>21.8</v>
      </c>
      <c r="U1308" s="19">
        <v>25.2</v>
      </c>
      <c r="V1308" s="19">
        <v>0.24</v>
      </c>
      <c r="W1308" s="19">
        <v>70</v>
      </c>
      <c r="X1308" s="93">
        <v>1692</v>
      </c>
      <c r="Y1308">
        <f t="shared" si="61"/>
        <v>300</v>
      </c>
      <c r="Z1308" t="b">
        <f>IF(N1308/G1308&gt;=Auswahlhilfe!$C$8,TRUE,FALSE)</f>
        <v>1</v>
      </c>
      <c r="AA1308" t="b">
        <f>IF(K1308&gt;Auswahlhilfe!$C$7,TRUE,FALSE)</f>
        <v>1</v>
      </c>
      <c r="AB1308" t="b">
        <f>IF(Auswahlhilfe!$C$17=F1308,TRUE,FALSE)</f>
        <v>1</v>
      </c>
      <c r="AC1308" t="b">
        <f>IFERROR(IF(FIND("P2",PGOptionList!D1308)&gt;0,TRUE),FALSE)</f>
        <v>1</v>
      </c>
      <c r="AD1308" t="b">
        <f>IFERROR(IF(FIND("P1",PGOptionList!D1308)&gt;0,TRUE),FALSE)</f>
        <v>0</v>
      </c>
      <c r="AE1308" t="b">
        <f>IFERROR(IF(FIND("P0",PGOptionList!D1308)&gt;0,TRUE),FALSE)</f>
        <v>0</v>
      </c>
      <c r="AF1308" t="b">
        <f>IF(AND(Z1308,AA1308,AB1308,AC1308,IF(C1308=Auswahlhilfe!$L$7,TRUE,FALSE)),D1308,FALSE)</f>
        <v>0</v>
      </c>
      <c r="AG1308" t="b">
        <f>IF(AND(Z1308,AA1308,AB1308,AD1308,IF(C1308=Auswahlhilfe!$L$17,TRUE,FALSE)),D1308,FALSE)</f>
        <v>0</v>
      </c>
      <c r="AH1308" t="b">
        <f>IF(AND(Z1308,AA1308,AB1308,AE1308,IF(C1308=Auswahlhilfe!$L$17,TRUE,FALSE)),D1308,FALSE)</f>
        <v>0</v>
      </c>
      <c r="AI1308" t="s">
        <v>4818</v>
      </c>
      <c r="AJ1308" s="90" t="str">
        <f t="shared" si="62"/>
        <v>https://shop.oxni.ch/de/shop/motoren/planetengetriebe/tbr-142-010-s2-p2</v>
      </c>
    </row>
    <row r="1309" spans="2:36" x14ac:dyDescent="0.2">
      <c r="B1309" s="78" t="str">
        <f t="shared" si="60"/>
        <v/>
      </c>
      <c r="C1309" s="19" t="s">
        <v>103</v>
      </c>
      <c r="D1309" s="19" t="s">
        <v>1610</v>
      </c>
      <c r="E1309" s="19">
        <v>180</v>
      </c>
      <c r="F1309" s="19" t="s">
        <v>55</v>
      </c>
      <c r="G1309" s="19">
        <v>8</v>
      </c>
      <c r="H1309" s="19">
        <v>2</v>
      </c>
      <c r="I1309" s="19">
        <v>50</v>
      </c>
      <c r="J1309" s="19">
        <v>95</v>
      </c>
      <c r="K1309" s="19">
        <v>500</v>
      </c>
      <c r="L1309" s="19">
        <v>1500</v>
      </c>
      <c r="M1309" s="19" t="s">
        <v>87</v>
      </c>
      <c r="N1309" s="19">
        <v>3000</v>
      </c>
      <c r="O1309" s="19">
        <v>6000</v>
      </c>
      <c r="P1309" s="19">
        <v>9400</v>
      </c>
      <c r="Q1309" s="19" t="s">
        <v>57</v>
      </c>
      <c r="R1309" s="19">
        <v>4700</v>
      </c>
      <c r="S1309" s="19">
        <v>20000</v>
      </c>
      <c r="T1309" s="19">
        <v>23.4</v>
      </c>
      <c r="U1309" s="19">
        <v>25.2</v>
      </c>
      <c r="V1309" s="19">
        <v>0.24</v>
      </c>
      <c r="W1309" s="19">
        <v>70</v>
      </c>
      <c r="X1309" s="93"/>
      <c r="Y1309">
        <f t="shared" si="61"/>
        <v>375</v>
      </c>
      <c r="Z1309" t="b">
        <f>IF(N1309/G1309&gt;=Auswahlhilfe!$C$8,TRUE,FALSE)</f>
        <v>1</v>
      </c>
      <c r="AA1309" t="b">
        <f>IF(K1309&gt;Auswahlhilfe!$C$7,TRUE,FALSE)</f>
        <v>1</v>
      </c>
      <c r="AB1309" t="b">
        <f>IF(Auswahlhilfe!$C$17=F1309,TRUE,FALSE)</f>
        <v>0</v>
      </c>
      <c r="AC1309" t="b">
        <f>IFERROR(IF(FIND("P2",PGOptionList!D1309)&gt;0,TRUE),FALSE)</f>
        <v>0</v>
      </c>
      <c r="AD1309" t="b">
        <f>IFERROR(IF(FIND("P1",PGOptionList!D1309)&gt;0,TRUE),FALSE)</f>
        <v>0</v>
      </c>
      <c r="AE1309" t="b">
        <f>IFERROR(IF(FIND("P0",PGOptionList!D1309)&gt;0,TRUE),FALSE)</f>
        <v>1</v>
      </c>
      <c r="AF1309" t="b">
        <f>IF(AND(Z1309,AA1309,AB1309,AC1309,IF(C1309=Auswahlhilfe!$L$7,TRUE,FALSE)),D1309,FALSE)</f>
        <v>0</v>
      </c>
      <c r="AG1309" t="b">
        <f>IF(AND(Z1309,AA1309,AB1309,AD1309,IF(C1309=Auswahlhilfe!$L$17,TRUE,FALSE)),D1309,FALSE)</f>
        <v>0</v>
      </c>
      <c r="AH1309" t="b">
        <f>IF(AND(Z1309,AA1309,AB1309,AE1309,IF(C1309=Auswahlhilfe!$L$17,TRUE,FALSE)),D1309,FALSE)</f>
        <v>0</v>
      </c>
      <c r="AI1309" t="s">
        <v>4817</v>
      </c>
      <c r="AJ1309" s="90" t="str">
        <f t="shared" si="62"/>
        <v>mailto:info@oxni.ch?subject=Anfrage TBR-142-008-S1-P0</v>
      </c>
    </row>
    <row r="1310" spans="2:36" x14ac:dyDescent="0.2">
      <c r="B1310" s="78" t="str">
        <f t="shared" si="60"/>
        <v/>
      </c>
      <c r="C1310" s="19" t="s">
        <v>103</v>
      </c>
      <c r="D1310" s="19" t="s">
        <v>1611</v>
      </c>
      <c r="E1310" s="19">
        <v>180</v>
      </c>
      <c r="F1310" s="19" t="s">
        <v>58</v>
      </c>
      <c r="G1310" s="19">
        <v>8</v>
      </c>
      <c r="H1310" s="19">
        <v>2</v>
      </c>
      <c r="I1310" s="19">
        <v>50</v>
      </c>
      <c r="J1310" s="19">
        <v>95</v>
      </c>
      <c r="K1310" s="19">
        <v>500</v>
      </c>
      <c r="L1310" s="19">
        <v>1500</v>
      </c>
      <c r="M1310" s="19" t="s">
        <v>87</v>
      </c>
      <c r="N1310" s="19">
        <v>3000</v>
      </c>
      <c r="O1310" s="19">
        <v>6000</v>
      </c>
      <c r="P1310" s="19">
        <v>9400</v>
      </c>
      <c r="Q1310" s="19" t="s">
        <v>57</v>
      </c>
      <c r="R1310" s="19">
        <v>4700</v>
      </c>
      <c r="S1310" s="19">
        <v>20000</v>
      </c>
      <c r="T1310" s="19">
        <v>23.4</v>
      </c>
      <c r="U1310" s="19">
        <v>25.2</v>
      </c>
      <c r="V1310" s="19">
        <v>0.24</v>
      </c>
      <c r="W1310" s="19">
        <v>70</v>
      </c>
      <c r="X1310" s="93"/>
      <c r="Y1310">
        <f t="shared" si="61"/>
        <v>375</v>
      </c>
      <c r="Z1310" t="b">
        <f>IF(N1310/G1310&gt;=Auswahlhilfe!$C$8,TRUE,FALSE)</f>
        <v>1</v>
      </c>
      <c r="AA1310" t="b">
        <f>IF(K1310&gt;Auswahlhilfe!$C$7,TRUE,FALSE)</f>
        <v>1</v>
      </c>
      <c r="AB1310" t="b">
        <f>IF(Auswahlhilfe!$C$17=F1310,TRUE,FALSE)</f>
        <v>1</v>
      </c>
      <c r="AC1310" t="b">
        <f>IFERROR(IF(FIND("P2",PGOptionList!D1310)&gt;0,TRUE),FALSE)</f>
        <v>0</v>
      </c>
      <c r="AD1310" t="b">
        <f>IFERROR(IF(FIND("P1",PGOptionList!D1310)&gt;0,TRUE),FALSE)</f>
        <v>0</v>
      </c>
      <c r="AE1310" t="b">
        <f>IFERROR(IF(FIND("P0",PGOptionList!D1310)&gt;0,TRUE),FALSE)</f>
        <v>1</v>
      </c>
      <c r="AF1310" t="b">
        <f>IF(AND(Z1310,AA1310,AB1310,AC1310,IF(C1310=Auswahlhilfe!$L$7,TRUE,FALSE)),D1310,FALSE)</f>
        <v>0</v>
      </c>
      <c r="AG1310" t="b">
        <f>IF(AND(Z1310,AA1310,AB1310,AD1310,IF(C1310=Auswahlhilfe!$L$17,TRUE,FALSE)),D1310,FALSE)</f>
        <v>0</v>
      </c>
      <c r="AH1310" t="b">
        <f>IF(AND(Z1310,AA1310,AB1310,AE1310,IF(C1310=Auswahlhilfe!$L$17,TRUE,FALSE)),D1310,FALSE)</f>
        <v>0</v>
      </c>
      <c r="AI1310" t="s">
        <v>4817</v>
      </c>
      <c r="AJ1310" s="90" t="str">
        <f t="shared" si="62"/>
        <v>mailto:info@oxni.ch?subject=Anfrage TBR-142-008-S2-P0</v>
      </c>
    </row>
    <row r="1311" spans="2:36" x14ac:dyDescent="0.2">
      <c r="B1311" s="78" t="str">
        <f t="shared" si="60"/>
        <v/>
      </c>
      <c r="C1311" s="19" t="s">
        <v>103</v>
      </c>
      <c r="D1311" s="19" t="s">
        <v>1612</v>
      </c>
      <c r="E1311" s="19">
        <v>180</v>
      </c>
      <c r="F1311" s="19" t="s">
        <v>55</v>
      </c>
      <c r="G1311" s="19">
        <v>8</v>
      </c>
      <c r="H1311" s="19">
        <v>4</v>
      </c>
      <c r="I1311" s="19">
        <v>50</v>
      </c>
      <c r="J1311" s="19">
        <v>95</v>
      </c>
      <c r="K1311" s="19">
        <v>500</v>
      </c>
      <c r="L1311" s="19">
        <v>1500</v>
      </c>
      <c r="M1311" s="19" t="s">
        <v>87</v>
      </c>
      <c r="N1311" s="19">
        <v>3000</v>
      </c>
      <c r="O1311" s="19">
        <v>6000</v>
      </c>
      <c r="P1311" s="19">
        <v>9400</v>
      </c>
      <c r="Q1311" s="19" t="s">
        <v>57</v>
      </c>
      <c r="R1311" s="19">
        <v>4700</v>
      </c>
      <c r="S1311" s="19">
        <v>20000</v>
      </c>
      <c r="T1311" s="19">
        <v>23.4</v>
      </c>
      <c r="U1311" s="19">
        <v>25.2</v>
      </c>
      <c r="V1311" s="19">
        <v>0.24</v>
      </c>
      <c r="W1311" s="19">
        <v>70</v>
      </c>
      <c r="X1311" s="93">
        <v>1861</v>
      </c>
      <c r="Y1311">
        <f t="shared" si="61"/>
        <v>375</v>
      </c>
      <c r="Z1311" t="b">
        <f>IF(N1311/G1311&gt;=Auswahlhilfe!$C$8,TRUE,FALSE)</f>
        <v>1</v>
      </c>
      <c r="AA1311" t="b">
        <f>IF(K1311&gt;Auswahlhilfe!$C$7,TRUE,FALSE)</f>
        <v>1</v>
      </c>
      <c r="AB1311" t="b">
        <f>IF(Auswahlhilfe!$C$17=F1311,TRUE,FALSE)</f>
        <v>0</v>
      </c>
      <c r="AC1311" t="b">
        <f>IFERROR(IF(FIND("P2",PGOptionList!D1311)&gt;0,TRUE),FALSE)</f>
        <v>0</v>
      </c>
      <c r="AD1311" t="b">
        <f>IFERROR(IF(FIND("P1",PGOptionList!D1311)&gt;0,TRUE),FALSE)</f>
        <v>1</v>
      </c>
      <c r="AE1311" t="b">
        <f>IFERROR(IF(FIND("P0",PGOptionList!D1311)&gt;0,TRUE),FALSE)</f>
        <v>0</v>
      </c>
      <c r="AF1311" t="b">
        <f>IF(AND(Z1311,AA1311,AB1311,AC1311,IF(C1311=Auswahlhilfe!$L$7,TRUE,FALSE)),D1311,FALSE)</f>
        <v>0</v>
      </c>
      <c r="AG1311" t="b">
        <f>IF(AND(Z1311,AA1311,AB1311,AD1311,IF(C1311=Auswahlhilfe!$L$17,TRUE,FALSE)),D1311,FALSE)</f>
        <v>0</v>
      </c>
      <c r="AH1311" t="b">
        <f>IF(AND(Z1311,AA1311,AB1311,AE1311,IF(C1311=Auswahlhilfe!$L$17,TRUE,FALSE)),D1311,FALSE)</f>
        <v>0</v>
      </c>
      <c r="AI1311" t="s">
        <v>4817</v>
      </c>
      <c r="AJ1311" s="90" t="str">
        <f t="shared" si="62"/>
        <v>mailto:info@oxni.ch?subject=Anfrage TBR-142-008-S1-P1</v>
      </c>
    </row>
    <row r="1312" spans="2:36" x14ac:dyDescent="0.2">
      <c r="B1312" s="78" t="str">
        <f t="shared" si="60"/>
        <v/>
      </c>
      <c r="C1312" s="19" t="s">
        <v>103</v>
      </c>
      <c r="D1312" s="19" t="s">
        <v>1613</v>
      </c>
      <c r="E1312" s="19">
        <v>180</v>
      </c>
      <c r="F1312" s="19" t="s">
        <v>58</v>
      </c>
      <c r="G1312" s="19">
        <v>8</v>
      </c>
      <c r="H1312" s="19">
        <v>4</v>
      </c>
      <c r="I1312" s="19">
        <v>50</v>
      </c>
      <c r="J1312" s="19">
        <v>95</v>
      </c>
      <c r="K1312" s="19">
        <v>500</v>
      </c>
      <c r="L1312" s="19">
        <v>1500</v>
      </c>
      <c r="M1312" s="19" t="s">
        <v>87</v>
      </c>
      <c r="N1312" s="19">
        <v>3000</v>
      </c>
      <c r="O1312" s="19">
        <v>6000</v>
      </c>
      <c r="P1312" s="19">
        <v>9400</v>
      </c>
      <c r="Q1312" s="19" t="s">
        <v>57</v>
      </c>
      <c r="R1312" s="19">
        <v>4700</v>
      </c>
      <c r="S1312" s="19">
        <v>20000</v>
      </c>
      <c r="T1312" s="19">
        <v>23.4</v>
      </c>
      <c r="U1312" s="19">
        <v>25.2</v>
      </c>
      <c r="V1312" s="19">
        <v>0.24</v>
      </c>
      <c r="W1312" s="19">
        <v>70</v>
      </c>
      <c r="X1312" s="93">
        <v>1861</v>
      </c>
      <c r="Y1312">
        <f t="shared" si="61"/>
        <v>375</v>
      </c>
      <c r="Z1312" t="b">
        <f>IF(N1312/G1312&gt;=Auswahlhilfe!$C$8,TRUE,FALSE)</f>
        <v>1</v>
      </c>
      <c r="AA1312" t="b">
        <f>IF(K1312&gt;Auswahlhilfe!$C$7,TRUE,FALSE)</f>
        <v>1</v>
      </c>
      <c r="AB1312" t="b">
        <f>IF(Auswahlhilfe!$C$17=F1312,TRUE,FALSE)</f>
        <v>1</v>
      </c>
      <c r="AC1312" t="b">
        <f>IFERROR(IF(FIND("P2",PGOptionList!D1312)&gt;0,TRUE),FALSE)</f>
        <v>0</v>
      </c>
      <c r="AD1312" t="b">
        <f>IFERROR(IF(FIND("P1",PGOptionList!D1312)&gt;0,TRUE),FALSE)</f>
        <v>1</v>
      </c>
      <c r="AE1312" t="b">
        <f>IFERROR(IF(FIND("P0",PGOptionList!D1312)&gt;0,TRUE),FALSE)</f>
        <v>0</v>
      </c>
      <c r="AF1312" t="b">
        <f>IF(AND(Z1312,AA1312,AB1312,AC1312,IF(C1312=Auswahlhilfe!$L$7,TRUE,FALSE)),D1312,FALSE)</f>
        <v>0</v>
      </c>
      <c r="AG1312" t="b">
        <f>IF(AND(Z1312,AA1312,AB1312,AD1312,IF(C1312=Auswahlhilfe!$L$17,TRUE,FALSE)),D1312,FALSE)</f>
        <v>0</v>
      </c>
      <c r="AH1312" t="b">
        <f>IF(AND(Z1312,AA1312,AB1312,AE1312,IF(C1312=Auswahlhilfe!$L$17,TRUE,FALSE)),D1312,FALSE)</f>
        <v>0</v>
      </c>
      <c r="AI1312" t="s">
        <v>4818</v>
      </c>
      <c r="AJ1312" s="90" t="str">
        <f t="shared" si="62"/>
        <v>https://shop.oxni.ch/de/shop/motoren/planetengetriebe/tbr-142-008-s2-p1</v>
      </c>
    </row>
    <row r="1313" spans="2:36" x14ac:dyDescent="0.2">
      <c r="B1313" s="78" t="str">
        <f t="shared" si="60"/>
        <v/>
      </c>
      <c r="C1313" s="19" t="s">
        <v>103</v>
      </c>
      <c r="D1313" s="19" t="s">
        <v>1614</v>
      </c>
      <c r="E1313" s="19">
        <v>180</v>
      </c>
      <c r="F1313" s="19" t="s">
        <v>55</v>
      </c>
      <c r="G1313" s="19">
        <v>8</v>
      </c>
      <c r="H1313" s="19">
        <v>6</v>
      </c>
      <c r="I1313" s="19">
        <v>50</v>
      </c>
      <c r="J1313" s="19">
        <v>95</v>
      </c>
      <c r="K1313" s="19">
        <v>500</v>
      </c>
      <c r="L1313" s="19">
        <v>1500</v>
      </c>
      <c r="M1313" s="19" t="s">
        <v>87</v>
      </c>
      <c r="N1313" s="19">
        <v>3000</v>
      </c>
      <c r="O1313" s="19">
        <v>6000</v>
      </c>
      <c r="P1313" s="19">
        <v>9400</v>
      </c>
      <c r="Q1313" s="19" t="s">
        <v>57</v>
      </c>
      <c r="R1313" s="19">
        <v>4700</v>
      </c>
      <c r="S1313" s="19">
        <v>20000</v>
      </c>
      <c r="T1313" s="19">
        <v>23.4</v>
      </c>
      <c r="U1313" s="19">
        <v>25.2</v>
      </c>
      <c r="V1313" s="19">
        <v>0.24</v>
      </c>
      <c r="W1313" s="19">
        <v>70</v>
      </c>
      <c r="X1313" s="93">
        <v>1692</v>
      </c>
      <c r="Y1313">
        <f t="shared" si="61"/>
        <v>375</v>
      </c>
      <c r="Z1313" t="b">
        <f>IF(N1313/G1313&gt;=Auswahlhilfe!$C$8,TRUE,FALSE)</f>
        <v>1</v>
      </c>
      <c r="AA1313" t="b">
        <f>IF(K1313&gt;Auswahlhilfe!$C$7,TRUE,FALSE)</f>
        <v>1</v>
      </c>
      <c r="AB1313" t="b">
        <f>IF(Auswahlhilfe!$C$17=F1313,TRUE,FALSE)</f>
        <v>0</v>
      </c>
      <c r="AC1313" t="b">
        <f>IFERROR(IF(FIND("P2",PGOptionList!D1313)&gt;0,TRUE),FALSE)</f>
        <v>1</v>
      </c>
      <c r="AD1313" t="b">
        <f>IFERROR(IF(FIND("P1",PGOptionList!D1313)&gt;0,TRUE),FALSE)</f>
        <v>0</v>
      </c>
      <c r="AE1313" t="b">
        <f>IFERROR(IF(FIND("P0",PGOptionList!D1313)&gt;0,TRUE),FALSE)</f>
        <v>0</v>
      </c>
      <c r="AF1313" t="b">
        <f>IF(AND(Z1313,AA1313,AB1313,AC1313,IF(C1313=Auswahlhilfe!$L$7,TRUE,FALSE)),D1313,FALSE)</f>
        <v>0</v>
      </c>
      <c r="AG1313" t="b">
        <f>IF(AND(Z1313,AA1313,AB1313,AD1313,IF(C1313=Auswahlhilfe!$L$17,TRUE,FALSE)),D1313,FALSE)</f>
        <v>0</v>
      </c>
      <c r="AH1313" t="b">
        <f>IF(AND(Z1313,AA1313,AB1313,AE1313,IF(C1313=Auswahlhilfe!$L$17,TRUE,FALSE)),D1313,FALSE)</f>
        <v>0</v>
      </c>
      <c r="AI1313" t="s">
        <v>4817</v>
      </c>
      <c r="AJ1313" s="90" t="str">
        <f t="shared" si="62"/>
        <v>mailto:info@oxni.ch?subject=Anfrage TBR-142-008-S1-P2</v>
      </c>
    </row>
    <row r="1314" spans="2:36" x14ac:dyDescent="0.2">
      <c r="B1314" s="78" t="str">
        <f t="shared" si="60"/>
        <v/>
      </c>
      <c r="C1314" s="19" t="s">
        <v>103</v>
      </c>
      <c r="D1314" s="19" t="s">
        <v>1615</v>
      </c>
      <c r="E1314" s="19">
        <v>180</v>
      </c>
      <c r="F1314" s="19" t="s">
        <v>58</v>
      </c>
      <c r="G1314" s="19">
        <v>8</v>
      </c>
      <c r="H1314" s="19">
        <v>6</v>
      </c>
      <c r="I1314" s="19">
        <v>50</v>
      </c>
      <c r="J1314" s="19">
        <v>95</v>
      </c>
      <c r="K1314" s="19">
        <v>500</v>
      </c>
      <c r="L1314" s="19">
        <v>1500</v>
      </c>
      <c r="M1314" s="19" t="s">
        <v>87</v>
      </c>
      <c r="N1314" s="19">
        <v>3000</v>
      </c>
      <c r="O1314" s="19">
        <v>6000</v>
      </c>
      <c r="P1314" s="19">
        <v>9400</v>
      </c>
      <c r="Q1314" s="19" t="s">
        <v>57</v>
      </c>
      <c r="R1314" s="19">
        <v>4700</v>
      </c>
      <c r="S1314" s="19">
        <v>20000</v>
      </c>
      <c r="T1314" s="19">
        <v>23.4</v>
      </c>
      <c r="U1314" s="19">
        <v>25.2</v>
      </c>
      <c r="V1314" s="19">
        <v>0.24</v>
      </c>
      <c r="W1314" s="19">
        <v>70</v>
      </c>
      <c r="X1314" s="93">
        <v>1692</v>
      </c>
      <c r="Y1314">
        <f t="shared" si="61"/>
        <v>375</v>
      </c>
      <c r="Z1314" t="b">
        <f>IF(N1314/G1314&gt;=Auswahlhilfe!$C$8,TRUE,FALSE)</f>
        <v>1</v>
      </c>
      <c r="AA1314" t="b">
        <f>IF(K1314&gt;Auswahlhilfe!$C$7,TRUE,FALSE)</f>
        <v>1</v>
      </c>
      <c r="AB1314" t="b">
        <f>IF(Auswahlhilfe!$C$17=F1314,TRUE,FALSE)</f>
        <v>1</v>
      </c>
      <c r="AC1314" t="b">
        <f>IFERROR(IF(FIND("P2",PGOptionList!D1314)&gt;0,TRUE),FALSE)</f>
        <v>1</v>
      </c>
      <c r="AD1314" t="b">
        <f>IFERROR(IF(FIND("P1",PGOptionList!D1314)&gt;0,TRUE),FALSE)</f>
        <v>0</v>
      </c>
      <c r="AE1314" t="b">
        <f>IFERROR(IF(FIND("P0",PGOptionList!D1314)&gt;0,TRUE),FALSE)</f>
        <v>0</v>
      </c>
      <c r="AF1314" t="b">
        <f>IF(AND(Z1314,AA1314,AB1314,AC1314,IF(C1314=Auswahlhilfe!$L$7,TRUE,FALSE)),D1314,FALSE)</f>
        <v>0</v>
      </c>
      <c r="AG1314" t="b">
        <f>IF(AND(Z1314,AA1314,AB1314,AD1314,IF(C1314=Auswahlhilfe!$L$17,TRUE,FALSE)),D1314,FALSE)</f>
        <v>0</v>
      </c>
      <c r="AH1314" t="b">
        <f>IF(AND(Z1314,AA1314,AB1314,AE1314,IF(C1314=Auswahlhilfe!$L$17,TRUE,FALSE)),D1314,FALSE)</f>
        <v>0</v>
      </c>
      <c r="AI1314" t="s">
        <v>4818</v>
      </c>
      <c r="AJ1314" s="90" t="str">
        <f t="shared" si="62"/>
        <v>https://shop.oxni.ch/de/shop/motoren/planetengetriebe/tbr-142-008-s2-p2</v>
      </c>
    </row>
    <row r="1315" spans="2:36" x14ac:dyDescent="0.2">
      <c r="B1315" s="78" t="str">
        <f t="shared" si="60"/>
        <v/>
      </c>
      <c r="C1315" s="19" t="s">
        <v>103</v>
      </c>
      <c r="D1315" s="19" t="s">
        <v>1616</v>
      </c>
      <c r="E1315" s="19">
        <v>180</v>
      </c>
      <c r="F1315" s="19" t="s">
        <v>55</v>
      </c>
      <c r="G1315" s="19">
        <v>7</v>
      </c>
      <c r="H1315" s="19">
        <v>2</v>
      </c>
      <c r="I1315" s="19">
        <v>50</v>
      </c>
      <c r="J1315" s="19">
        <v>95</v>
      </c>
      <c r="K1315" s="19">
        <v>555</v>
      </c>
      <c r="L1315" s="19">
        <v>1665</v>
      </c>
      <c r="M1315" s="19" t="s">
        <v>86</v>
      </c>
      <c r="N1315" s="19">
        <v>3000</v>
      </c>
      <c r="O1315" s="19">
        <v>6000</v>
      </c>
      <c r="P1315" s="19">
        <v>9400</v>
      </c>
      <c r="Q1315" s="19" t="s">
        <v>57</v>
      </c>
      <c r="R1315" s="19">
        <v>4700</v>
      </c>
      <c r="S1315" s="19">
        <v>20000</v>
      </c>
      <c r="T1315" s="19">
        <v>23.4</v>
      </c>
      <c r="U1315" s="19">
        <v>25.2</v>
      </c>
      <c r="V1315" s="19">
        <v>0.24</v>
      </c>
      <c r="W1315" s="19">
        <v>70</v>
      </c>
      <c r="X1315" s="93"/>
      <c r="Y1315">
        <f t="shared" si="61"/>
        <v>428.57142857142856</v>
      </c>
      <c r="Z1315" t="b">
        <f>IF(N1315/G1315&gt;=Auswahlhilfe!$C$8,TRUE,FALSE)</f>
        <v>1</v>
      </c>
      <c r="AA1315" t="b">
        <f>IF(K1315&gt;Auswahlhilfe!$C$7,TRUE,FALSE)</f>
        <v>1</v>
      </c>
      <c r="AB1315" t="b">
        <f>IF(Auswahlhilfe!$C$17=F1315,TRUE,FALSE)</f>
        <v>0</v>
      </c>
      <c r="AC1315" t="b">
        <f>IFERROR(IF(FIND("P2",PGOptionList!D1315)&gt;0,TRUE),FALSE)</f>
        <v>0</v>
      </c>
      <c r="AD1315" t="b">
        <f>IFERROR(IF(FIND("P1",PGOptionList!D1315)&gt;0,TRUE),FALSE)</f>
        <v>0</v>
      </c>
      <c r="AE1315" t="b">
        <f>IFERROR(IF(FIND("P0",PGOptionList!D1315)&gt;0,TRUE),FALSE)</f>
        <v>1</v>
      </c>
      <c r="AF1315" t="b">
        <f>IF(AND(Z1315,AA1315,AB1315,AC1315,IF(C1315=Auswahlhilfe!$L$7,TRUE,FALSE)),D1315,FALSE)</f>
        <v>0</v>
      </c>
      <c r="AG1315" t="b">
        <f>IF(AND(Z1315,AA1315,AB1315,AD1315,IF(C1315=Auswahlhilfe!$L$17,TRUE,FALSE)),D1315,FALSE)</f>
        <v>0</v>
      </c>
      <c r="AH1315" t="b">
        <f>IF(AND(Z1315,AA1315,AB1315,AE1315,IF(C1315=Auswahlhilfe!$L$17,TRUE,FALSE)),D1315,FALSE)</f>
        <v>0</v>
      </c>
      <c r="AI1315" t="s">
        <v>4817</v>
      </c>
      <c r="AJ1315" s="90" t="str">
        <f t="shared" si="62"/>
        <v>mailto:info@oxni.ch?subject=Anfrage TBR-142-007-S1-P0</v>
      </c>
    </row>
    <row r="1316" spans="2:36" x14ac:dyDescent="0.2">
      <c r="B1316" s="78" t="str">
        <f t="shared" si="60"/>
        <v/>
      </c>
      <c r="C1316" s="19" t="s">
        <v>103</v>
      </c>
      <c r="D1316" s="19" t="s">
        <v>1617</v>
      </c>
      <c r="E1316" s="19">
        <v>180</v>
      </c>
      <c r="F1316" s="19" t="s">
        <v>58</v>
      </c>
      <c r="G1316" s="19">
        <v>7</v>
      </c>
      <c r="H1316" s="19">
        <v>2</v>
      </c>
      <c r="I1316" s="19">
        <v>50</v>
      </c>
      <c r="J1316" s="19">
        <v>95</v>
      </c>
      <c r="K1316" s="19">
        <v>555</v>
      </c>
      <c r="L1316" s="19">
        <v>1665</v>
      </c>
      <c r="M1316" s="19" t="s">
        <v>86</v>
      </c>
      <c r="N1316" s="19">
        <v>3000</v>
      </c>
      <c r="O1316" s="19">
        <v>6000</v>
      </c>
      <c r="P1316" s="19">
        <v>9400</v>
      </c>
      <c r="Q1316" s="19" t="s">
        <v>57</v>
      </c>
      <c r="R1316" s="19">
        <v>4700</v>
      </c>
      <c r="S1316" s="19">
        <v>20000</v>
      </c>
      <c r="T1316" s="19">
        <v>23.4</v>
      </c>
      <c r="U1316" s="19">
        <v>25.2</v>
      </c>
      <c r="V1316" s="19">
        <v>0.24</v>
      </c>
      <c r="W1316" s="19">
        <v>70</v>
      </c>
      <c r="X1316" s="93"/>
      <c r="Y1316">
        <f t="shared" si="61"/>
        <v>428.57142857142856</v>
      </c>
      <c r="Z1316" t="b">
        <f>IF(N1316/G1316&gt;=Auswahlhilfe!$C$8,TRUE,FALSE)</f>
        <v>1</v>
      </c>
      <c r="AA1316" t="b">
        <f>IF(K1316&gt;Auswahlhilfe!$C$7,TRUE,FALSE)</f>
        <v>1</v>
      </c>
      <c r="AB1316" t="b">
        <f>IF(Auswahlhilfe!$C$17=F1316,TRUE,FALSE)</f>
        <v>1</v>
      </c>
      <c r="AC1316" t="b">
        <f>IFERROR(IF(FIND("P2",PGOptionList!D1316)&gt;0,TRUE),FALSE)</f>
        <v>0</v>
      </c>
      <c r="AD1316" t="b">
        <f>IFERROR(IF(FIND("P1",PGOptionList!D1316)&gt;0,TRUE),FALSE)</f>
        <v>0</v>
      </c>
      <c r="AE1316" t="b">
        <f>IFERROR(IF(FIND("P0",PGOptionList!D1316)&gt;0,TRUE),FALSE)</f>
        <v>1</v>
      </c>
      <c r="AF1316" t="b">
        <f>IF(AND(Z1316,AA1316,AB1316,AC1316,IF(C1316=Auswahlhilfe!$L$7,TRUE,FALSE)),D1316,FALSE)</f>
        <v>0</v>
      </c>
      <c r="AG1316" t="b">
        <f>IF(AND(Z1316,AA1316,AB1316,AD1316,IF(C1316=Auswahlhilfe!$L$17,TRUE,FALSE)),D1316,FALSE)</f>
        <v>0</v>
      </c>
      <c r="AH1316" t="b">
        <f>IF(AND(Z1316,AA1316,AB1316,AE1316,IF(C1316=Auswahlhilfe!$L$17,TRUE,FALSE)),D1316,FALSE)</f>
        <v>0</v>
      </c>
      <c r="AI1316" t="s">
        <v>4817</v>
      </c>
      <c r="AJ1316" s="90" t="str">
        <f t="shared" si="62"/>
        <v>mailto:info@oxni.ch?subject=Anfrage TBR-142-007-S2-P0</v>
      </c>
    </row>
    <row r="1317" spans="2:36" x14ac:dyDescent="0.2">
      <c r="B1317" s="78" t="str">
        <f t="shared" si="60"/>
        <v/>
      </c>
      <c r="C1317" s="19" t="s">
        <v>103</v>
      </c>
      <c r="D1317" s="19" t="s">
        <v>1618</v>
      </c>
      <c r="E1317" s="19">
        <v>180</v>
      </c>
      <c r="F1317" s="19" t="s">
        <v>55</v>
      </c>
      <c r="G1317" s="19">
        <v>7</v>
      </c>
      <c r="H1317" s="19">
        <v>4</v>
      </c>
      <c r="I1317" s="19">
        <v>50</v>
      </c>
      <c r="J1317" s="19">
        <v>95</v>
      </c>
      <c r="K1317" s="19">
        <v>555</v>
      </c>
      <c r="L1317" s="19">
        <v>1665</v>
      </c>
      <c r="M1317" s="19" t="s">
        <v>86</v>
      </c>
      <c r="N1317" s="19">
        <v>3000</v>
      </c>
      <c r="O1317" s="19">
        <v>6000</v>
      </c>
      <c r="P1317" s="19">
        <v>9400</v>
      </c>
      <c r="Q1317" s="19" t="s">
        <v>57</v>
      </c>
      <c r="R1317" s="19">
        <v>4700</v>
      </c>
      <c r="S1317" s="19">
        <v>20000</v>
      </c>
      <c r="T1317" s="19">
        <v>23.4</v>
      </c>
      <c r="U1317" s="19">
        <v>25.2</v>
      </c>
      <c r="V1317" s="19">
        <v>0.24</v>
      </c>
      <c r="W1317" s="19">
        <v>70</v>
      </c>
      <c r="X1317" s="93">
        <v>1861</v>
      </c>
      <c r="Y1317">
        <f t="shared" si="61"/>
        <v>428.57142857142856</v>
      </c>
      <c r="Z1317" t="b">
        <f>IF(N1317/G1317&gt;=Auswahlhilfe!$C$8,TRUE,FALSE)</f>
        <v>1</v>
      </c>
      <c r="AA1317" t="b">
        <f>IF(K1317&gt;Auswahlhilfe!$C$7,TRUE,FALSE)</f>
        <v>1</v>
      </c>
      <c r="AB1317" t="b">
        <f>IF(Auswahlhilfe!$C$17=F1317,TRUE,FALSE)</f>
        <v>0</v>
      </c>
      <c r="AC1317" t="b">
        <f>IFERROR(IF(FIND("P2",PGOptionList!D1317)&gt;0,TRUE),FALSE)</f>
        <v>0</v>
      </c>
      <c r="AD1317" t="b">
        <f>IFERROR(IF(FIND("P1",PGOptionList!D1317)&gt;0,TRUE),FALSE)</f>
        <v>1</v>
      </c>
      <c r="AE1317" t="b">
        <f>IFERROR(IF(FIND("P0",PGOptionList!D1317)&gt;0,TRUE),FALSE)</f>
        <v>0</v>
      </c>
      <c r="AF1317" t="b">
        <f>IF(AND(Z1317,AA1317,AB1317,AC1317,IF(C1317=Auswahlhilfe!$L$7,TRUE,FALSE)),D1317,FALSE)</f>
        <v>0</v>
      </c>
      <c r="AG1317" t="b">
        <f>IF(AND(Z1317,AA1317,AB1317,AD1317,IF(C1317=Auswahlhilfe!$L$17,TRUE,FALSE)),D1317,FALSE)</f>
        <v>0</v>
      </c>
      <c r="AH1317" t="b">
        <f>IF(AND(Z1317,AA1317,AB1317,AE1317,IF(C1317=Auswahlhilfe!$L$17,TRUE,FALSE)),D1317,FALSE)</f>
        <v>0</v>
      </c>
      <c r="AI1317" t="s">
        <v>4817</v>
      </c>
      <c r="AJ1317" s="90" t="str">
        <f t="shared" si="62"/>
        <v>mailto:info@oxni.ch?subject=Anfrage TBR-142-007-S1-P1</v>
      </c>
    </row>
    <row r="1318" spans="2:36" x14ac:dyDescent="0.2">
      <c r="B1318" s="78" t="str">
        <f t="shared" si="60"/>
        <v/>
      </c>
      <c r="C1318" s="19" t="s">
        <v>103</v>
      </c>
      <c r="D1318" s="19" t="s">
        <v>1619</v>
      </c>
      <c r="E1318" s="19">
        <v>180</v>
      </c>
      <c r="F1318" s="19" t="s">
        <v>58</v>
      </c>
      <c r="G1318" s="19">
        <v>7</v>
      </c>
      <c r="H1318" s="19">
        <v>4</v>
      </c>
      <c r="I1318" s="19">
        <v>50</v>
      </c>
      <c r="J1318" s="19">
        <v>95</v>
      </c>
      <c r="K1318" s="19">
        <v>555</v>
      </c>
      <c r="L1318" s="19">
        <v>1665</v>
      </c>
      <c r="M1318" s="19" t="s">
        <v>86</v>
      </c>
      <c r="N1318" s="19">
        <v>3000</v>
      </c>
      <c r="O1318" s="19">
        <v>6000</v>
      </c>
      <c r="P1318" s="19">
        <v>9400</v>
      </c>
      <c r="Q1318" s="19" t="s">
        <v>57</v>
      </c>
      <c r="R1318" s="19">
        <v>4700</v>
      </c>
      <c r="S1318" s="19">
        <v>20000</v>
      </c>
      <c r="T1318" s="19">
        <v>23.4</v>
      </c>
      <c r="U1318" s="19">
        <v>25.2</v>
      </c>
      <c r="V1318" s="19">
        <v>0.24</v>
      </c>
      <c r="W1318" s="19">
        <v>70</v>
      </c>
      <c r="X1318" s="93">
        <v>1861</v>
      </c>
      <c r="Y1318">
        <f t="shared" si="61"/>
        <v>428.57142857142856</v>
      </c>
      <c r="Z1318" t="b">
        <f>IF(N1318/G1318&gt;=Auswahlhilfe!$C$8,TRUE,FALSE)</f>
        <v>1</v>
      </c>
      <c r="AA1318" t="b">
        <f>IF(K1318&gt;Auswahlhilfe!$C$7,TRUE,FALSE)</f>
        <v>1</v>
      </c>
      <c r="AB1318" t="b">
        <f>IF(Auswahlhilfe!$C$17=F1318,TRUE,FALSE)</f>
        <v>1</v>
      </c>
      <c r="AC1318" t="b">
        <f>IFERROR(IF(FIND("P2",PGOptionList!D1318)&gt;0,TRUE),FALSE)</f>
        <v>0</v>
      </c>
      <c r="AD1318" t="b">
        <f>IFERROR(IF(FIND("P1",PGOptionList!D1318)&gt;0,TRUE),FALSE)</f>
        <v>1</v>
      </c>
      <c r="AE1318" t="b">
        <f>IFERROR(IF(FIND("P0",PGOptionList!D1318)&gt;0,TRUE),FALSE)</f>
        <v>0</v>
      </c>
      <c r="AF1318" t="b">
        <f>IF(AND(Z1318,AA1318,AB1318,AC1318,IF(C1318=Auswahlhilfe!$L$7,TRUE,FALSE)),D1318,FALSE)</f>
        <v>0</v>
      </c>
      <c r="AG1318" t="b">
        <f>IF(AND(Z1318,AA1318,AB1318,AD1318,IF(C1318=Auswahlhilfe!$L$17,TRUE,FALSE)),D1318,FALSE)</f>
        <v>0</v>
      </c>
      <c r="AH1318" t="b">
        <f>IF(AND(Z1318,AA1318,AB1318,AE1318,IF(C1318=Auswahlhilfe!$L$17,TRUE,FALSE)),D1318,FALSE)</f>
        <v>0</v>
      </c>
      <c r="AI1318" t="s">
        <v>4818</v>
      </c>
      <c r="AJ1318" s="90" t="str">
        <f t="shared" si="62"/>
        <v>https://shop.oxni.ch/de/shop/motoren/planetengetriebe/tbr-142-007-s2-p1</v>
      </c>
    </row>
    <row r="1319" spans="2:36" x14ac:dyDescent="0.2">
      <c r="B1319" s="78" t="str">
        <f t="shared" si="60"/>
        <v/>
      </c>
      <c r="C1319" s="19" t="s">
        <v>103</v>
      </c>
      <c r="D1319" s="19" t="s">
        <v>1620</v>
      </c>
      <c r="E1319" s="19">
        <v>180</v>
      </c>
      <c r="F1319" s="19" t="s">
        <v>55</v>
      </c>
      <c r="G1319" s="19">
        <v>7</v>
      </c>
      <c r="H1319" s="19">
        <v>6</v>
      </c>
      <c r="I1319" s="19">
        <v>50</v>
      </c>
      <c r="J1319" s="19">
        <v>95</v>
      </c>
      <c r="K1319" s="19">
        <v>555</v>
      </c>
      <c r="L1319" s="19">
        <v>1665</v>
      </c>
      <c r="M1319" s="19" t="s">
        <v>86</v>
      </c>
      <c r="N1319" s="19">
        <v>3000</v>
      </c>
      <c r="O1319" s="19">
        <v>6000</v>
      </c>
      <c r="P1319" s="19">
        <v>9400</v>
      </c>
      <c r="Q1319" s="19" t="s">
        <v>57</v>
      </c>
      <c r="R1319" s="19">
        <v>4700</v>
      </c>
      <c r="S1319" s="19">
        <v>20000</v>
      </c>
      <c r="T1319" s="19">
        <v>23.4</v>
      </c>
      <c r="U1319" s="19">
        <v>25.2</v>
      </c>
      <c r="V1319" s="19">
        <v>0.24</v>
      </c>
      <c r="W1319" s="19">
        <v>70</v>
      </c>
      <c r="X1319" s="93">
        <v>1692</v>
      </c>
      <c r="Y1319">
        <f t="shared" si="61"/>
        <v>428.57142857142856</v>
      </c>
      <c r="Z1319" t="b">
        <f>IF(N1319/G1319&gt;=Auswahlhilfe!$C$8,TRUE,FALSE)</f>
        <v>1</v>
      </c>
      <c r="AA1319" t="b">
        <f>IF(K1319&gt;Auswahlhilfe!$C$7,TRUE,FALSE)</f>
        <v>1</v>
      </c>
      <c r="AB1319" t="b">
        <f>IF(Auswahlhilfe!$C$17=F1319,TRUE,FALSE)</f>
        <v>0</v>
      </c>
      <c r="AC1319" t="b">
        <f>IFERROR(IF(FIND("P2",PGOptionList!D1319)&gt;0,TRUE),FALSE)</f>
        <v>1</v>
      </c>
      <c r="AD1319" t="b">
        <f>IFERROR(IF(FIND("P1",PGOptionList!D1319)&gt;0,TRUE),FALSE)</f>
        <v>0</v>
      </c>
      <c r="AE1319" t="b">
        <f>IFERROR(IF(FIND("P0",PGOptionList!D1319)&gt;0,TRUE),FALSE)</f>
        <v>0</v>
      </c>
      <c r="AF1319" t="b">
        <f>IF(AND(Z1319,AA1319,AB1319,AC1319,IF(C1319=Auswahlhilfe!$L$7,TRUE,FALSE)),D1319,FALSE)</f>
        <v>0</v>
      </c>
      <c r="AG1319" t="b">
        <f>IF(AND(Z1319,AA1319,AB1319,AD1319,IF(C1319=Auswahlhilfe!$L$17,TRUE,FALSE)),D1319,FALSE)</f>
        <v>0</v>
      </c>
      <c r="AH1319" t="b">
        <f>IF(AND(Z1319,AA1319,AB1319,AE1319,IF(C1319=Auswahlhilfe!$L$17,TRUE,FALSE)),D1319,FALSE)</f>
        <v>0</v>
      </c>
      <c r="AI1319" t="s">
        <v>4817</v>
      </c>
      <c r="AJ1319" s="90" t="str">
        <f t="shared" si="62"/>
        <v>mailto:info@oxni.ch?subject=Anfrage TBR-142-007-S1-P2</v>
      </c>
    </row>
    <row r="1320" spans="2:36" x14ac:dyDescent="0.2">
      <c r="B1320" s="78" t="str">
        <f t="shared" si="60"/>
        <v/>
      </c>
      <c r="C1320" s="19" t="s">
        <v>103</v>
      </c>
      <c r="D1320" s="19" t="s">
        <v>1621</v>
      </c>
      <c r="E1320" s="19">
        <v>180</v>
      </c>
      <c r="F1320" s="19" t="s">
        <v>58</v>
      </c>
      <c r="G1320" s="19">
        <v>7</v>
      </c>
      <c r="H1320" s="19">
        <v>6</v>
      </c>
      <c r="I1320" s="19">
        <v>50</v>
      </c>
      <c r="J1320" s="19">
        <v>95</v>
      </c>
      <c r="K1320" s="19">
        <v>555</v>
      </c>
      <c r="L1320" s="19">
        <v>1665</v>
      </c>
      <c r="M1320" s="19" t="s">
        <v>86</v>
      </c>
      <c r="N1320" s="19">
        <v>3000</v>
      </c>
      <c r="O1320" s="19">
        <v>6000</v>
      </c>
      <c r="P1320" s="19">
        <v>9400</v>
      </c>
      <c r="Q1320" s="19" t="s">
        <v>57</v>
      </c>
      <c r="R1320" s="19">
        <v>4700</v>
      </c>
      <c r="S1320" s="19">
        <v>20000</v>
      </c>
      <c r="T1320" s="19">
        <v>23.4</v>
      </c>
      <c r="U1320" s="19">
        <v>25.2</v>
      </c>
      <c r="V1320" s="19">
        <v>0.24</v>
      </c>
      <c r="W1320" s="19">
        <v>70</v>
      </c>
      <c r="X1320" s="93">
        <v>1692</v>
      </c>
      <c r="Y1320">
        <f t="shared" si="61"/>
        <v>428.57142857142856</v>
      </c>
      <c r="Z1320" t="b">
        <f>IF(N1320/G1320&gt;=Auswahlhilfe!$C$8,TRUE,FALSE)</f>
        <v>1</v>
      </c>
      <c r="AA1320" t="b">
        <f>IF(K1320&gt;Auswahlhilfe!$C$7,TRUE,FALSE)</f>
        <v>1</v>
      </c>
      <c r="AB1320" t="b">
        <f>IF(Auswahlhilfe!$C$17=F1320,TRUE,FALSE)</f>
        <v>1</v>
      </c>
      <c r="AC1320" t="b">
        <f>IFERROR(IF(FIND("P2",PGOptionList!D1320)&gt;0,TRUE),FALSE)</f>
        <v>1</v>
      </c>
      <c r="AD1320" t="b">
        <f>IFERROR(IF(FIND("P1",PGOptionList!D1320)&gt;0,TRUE),FALSE)</f>
        <v>0</v>
      </c>
      <c r="AE1320" t="b">
        <f>IFERROR(IF(FIND("P0",PGOptionList!D1320)&gt;0,TRUE),FALSE)</f>
        <v>0</v>
      </c>
      <c r="AF1320" t="b">
        <f>IF(AND(Z1320,AA1320,AB1320,AC1320,IF(C1320=Auswahlhilfe!$L$7,TRUE,FALSE)),D1320,FALSE)</f>
        <v>0</v>
      </c>
      <c r="AG1320" t="b">
        <f>IF(AND(Z1320,AA1320,AB1320,AD1320,IF(C1320=Auswahlhilfe!$L$17,TRUE,FALSE)),D1320,FALSE)</f>
        <v>0</v>
      </c>
      <c r="AH1320" t="b">
        <f>IF(AND(Z1320,AA1320,AB1320,AE1320,IF(C1320=Auswahlhilfe!$L$17,TRUE,FALSE)),D1320,FALSE)</f>
        <v>0</v>
      </c>
      <c r="AI1320" t="s">
        <v>4818</v>
      </c>
      <c r="AJ1320" s="90" t="str">
        <f t="shared" si="62"/>
        <v>https://shop.oxni.ch/de/shop/motoren/planetengetriebe/tbr-142-007-s2-p2</v>
      </c>
    </row>
    <row r="1321" spans="2:36" x14ac:dyDescent="0.2">
      <c r="B1321" s="78" t="str">
        <f t="shared" si="60"/>
        <v/>
      </c>
      <c r="C1321" s="19" t="s">
        <v>103</v>
      </c>
      <c r="D1321" s="19" t="s">
        <v>1622</v>
      </c>
      <c r="E1321" s="19">
        <v>180</v>
      </c>
      <c r="F1321" s="19" t="s">
        <v>55</v>
      </c>
      <c r="G1321" s="19">
        <v>6</v>
      </c>
      <c r="H1321" s="19">
        <v>2</v>
      </c>
      <c r="I1321" s="19">
        <v>50</v>
      </c>
      <c r="J1321" s="19">
        <v>95</v>
      </c>
      <c r="K1321" s="19">
        <v>600</v>
      </c>
      <c r="L1321" s="19">
        <v>1800</v>
      </c>
      <c r="M1321" s="19" t="s">
        <v>85</v>
      </c>
      <c r="N1321" s="19">
        <v>3000</v>
      </c>
      <c r="O1321" s="19">
        <v>6000</v>
      </c>
      <c r="P1321" s="19">
        <v>9400</v>
      </c>
      <c r="Q1321" s="19" t="s">
        <v>57</v>
      </c>
      <c r="R1321" s="19">
        <v>4700</v>
      </c>
      <c r="S1321" s="19">
        <v>20000</v>
      </c>
      <c r="T1321" s="19">
        <v>23.4</v>
      </c>
      <c r="U1321" s="19">
        <v>25.2</v>
      </c>
      <c r="V1321" s="19">
        <v>0.24</v>
      </c>
      <c r="W1321" s="19">
        <v>70</v>
      </c>
      <c r="X1321" s="93"/>
      <c r="Y1321">
        <f t="shared" si="61"/>
        <v>500</v>
      </c>
      <c r="Z1321" t="b">
        <f>IF(N1321/G1321&gt;=Auswahlhilfe!$C$8,TRUE,FALSE)</f>
        <v>1</v>
      </c>
      <c r="AA1321" t="b">
        <f>IF(K1321&gt;Auswahlhilfe!$C$7,TRUE,FALSE)</f>
        <v>1</v>
      </c>
      <c r="AB1321" t="b">
        <f>IF(Auswahlhilfe!$C$17=F1321,TRUE,FALSE)</f>
        <v>0</v>
      </c>
      <c r="AC1321" t="b">
        <f>IFERROR(IF(FIND("P2",PGOptionList!D1321)&gt;0,TRUE),FALSE)</f>
        <v>0</v>
      </c>
      <c r="AD1321" t="b">
        <f>IFERROR(IF(FIND("P1",PGOptionList!D1321)&gt;0,TRUE),FALSE)</f>
        <v>0</v>
      </c>
      <c r="AE1321" t="b">
        <f>IFERROR(IF(FIND("P0",PGOptionList!D1321)&gt;0,TRUE),FALSE)</f>
        <v>1</v>
      </c>
      <c r="AF1321" t="b">
        <f>IF(AND(Z1321,AA1321,AB1321,AC1321,IF(C1321=Auswahlhilfe!$L$7,TRUE,FALSE)),D1321,FALSE)</f>
        <v>0</v>
      </c>
      <c r="AG1321" t="b">
        <f>IF(AND(Z1321,AA1321,AB1321,AD1321,IF(C1321=Auswahlhilfe!$L$17,TRUE,FALSE)),D1321,FALSE)</f>
        <v>0</v>
      </c>
      <c r="AH1321" t="b">
        <f>IF(AND(Z1321,AA1321,AB1321,AE1321,IF(C1321=Auswahlhilfe!$L$17,TRUE,FALSE)),D1321,FALSE)</f>
        <v>0</v>
      </c>
      <c r="AI1321" t="s">
        <v>4817</v>
      </c>
      <c r="AJ1321" s="90" t="str">
        <f t="shared" si="62"/>
        <v>mailto:info@oxni.ch?subject=Anfrage TBR-142-006-S1-P0</v>
      </c>
    </row>
    <row r="1322" spans="2:36" x14ac:dyDescent="0.2">
      <c r="B1322" s="78" t="str">
        <f t="shared" si="60"/>
        <v/>
      </c>
      <c r="C1322" s="19" t="s">
        <v>103</v>
      </c>
      <c r="D1322" s="19" t="s">
        <v>1623</v>
      </c>
      <c r="E1322" s="19">
        <v>180</v>
      </c>
      <c r="F1322" s="19" t="s">
        <v>58</v>
      </c>
      <c r="G1322" s="19">
        <v>6</v>
      </c>
      <c r="H1322" s="19">
        <v>2</v>
      </c>
      <c r="I1322" s="19">
        <v>50</v>
      </c>
      <c r="J1322" s="19">
        <v>95</v>
      </c>
      <c r="K1322" s="19">
        <v>600</v>
      </c>
      <c r="L1322" s="19">
        <v>1800</v>
      </c>
      <c r="M1322" s="19" t="s">
        <v>85</v>
      </c>
      <c r="N1322" s="19">
        <v>3000</v>
      </c>
      <c r="O1322" s="19">
        <v>6000</v>
      </c>
      <c r="P1322" s="19">
        <v>9400</v>
      </c>
      <c r="Q1322" s="19" t="s">
        <v>57</v>
      </c>
      <c r="R1322" s="19">
        <v>4700</v>
      </c>
      <c r="S1322" s="19">
        <v>20000</v>
      </c>
      <c r="T1322" s="19">
        <v>23.4</v>
      </c>
      <c r="U1322" s="19">
        <v>25.2</v>
      </c>
      <c r="V1322" s="19">
        <v>0.24</v>
      </c>
      <c r="W1322" s="19">
        <v>70</v>
      </c>
      <c r="X1322" s="93"/>
      <c r="Y1322">
        <f t="shared" si="61"/>
        <v>500</v>
      </c>
      <c r="Z1322" t="b">
        <f>IF(N1322/G1322&gt;=Auswahlhilfe!$C$8,TRUE,FALSE)</f>
        <v>1</v>
      </c>
      <c r="AA1322" t="b">
        <f>IF(K1322&gt;Auswahlhilfe!$C$7,TRUE,FALSE)</f>
        <v>1</v>
      </c>
      <c r="AB1322" t="b">
        <f>IF(Auswahlhilfe!$C$17=F1322,TRUE,FALSE)</f>
        <v>1</v>
      </c>
      <c r="AC1322" t="b">
        <f>IFERROR(IF(FIND("P2",PGOptionList!D1322)&gt;0,TRUE),FALSE)</f>
        <v>0</v>
      </c>
      <c r="AD1322" t="b">
        <f>IFERROR(IF(FIND("P1",PGOptionList!D1322)&gt;0,TRUE),FALSE)</f>
        <v>0</v>
      </c>
      <c r="AE1322" t="b">
        <f>IFERROR(IF(FIND("P0",PGOptionList!D1322)&gt;0,TRUE),FALSE)</f>
        <v>1</v>
      </c>
      <c r="AF1322" t="b">
        <f>IF(AND(Z1322,AA1322,AB1322,AC1322,IF(C1322=Auswahlhilfe!$L$7,TRUE,FALSE)),D1322,FALSE)</f>
        <v>0</v>
      </c>
      <c r="AG1322" t="b">
        <f>IF(AND(Z1322,AA1322,AB1322,AD1322,IF(C1322=Auswahlhilfe!$L$17,TRUE,FALSE)),D1322,FALSE)</f>
        <v>0</v>
      </c>
      <c r="AH1322" t="b">
        <f>IF(AND(Z1322,AA1322,AB1322,AE1322,IF(C1322=Auswahlhilfe!$L$17,TRUE,FALSE)),D1322,FALSE)</f>
        <v>0</v>
      </c>
      <c r="AI1322" t="s">
        <v>4817</v>
      </c>
      <c r="AJ1322" s="90" t="str">
        <f t="shared" si="62"/>
        <v>mailto:info@oxni.ch?subject=Anfrage TBR-142-006-S2-P0</v>
      </c>
    </row>
    <row r="1323" spans="2:36" x14ac:dyDescent="0.2">
      <c r="B1323" s="78" t="str">
        <f t="shared" si="60"/>
        <v/>
      </c>
      <c r="C1323" s="19" t="s">
        <v>103</v>
      </c>
      <c r="D1323" s="19" t="s">
        <v>1624</v>
      </c>
      <c r="E1323" s="19">
        <v>180</v>
      </c>
      <c r="F1323" s="19" t="s">
        <v>55</v>
      </c>
      <c r="G1323" s="19">
        <v>6</v>
      </c>
      <c r="H1323" s="19">
        <v>4</v>
      </c>
      <c r="I1323" s="19">
        <v>50</v>
      </c>
      <c r="J1323" s="19">
        <v>95</v>
      </c>
      <c r="K1323" s="19">
        <v>600</v>
      </c>
      <c r="L1323" s="19">
        <v>1800</v>
      </c>
      <c r="M1323" s="19" t="s">
        <v>85</v>
      </c>
      <c r="N1323" s="19">
        <v>3000</v>
      </c>
      <c r="O1323" s="19">
        <v>6000</v>
      </c>
      <c r="P1323" s="19">
        <v>9400</v>
      </c>
      <c r="Q1323" s="19" t="s">
        <v>57</v>
      </c>
      <c r="R1323" s="19">
        <v>4700</v>
      </c>
      <c r="S1323" s="19">
        <v>20000</v>
      </c>
      <c r="T1323" s="19">
        <v>23.4</v>
      </c>
      <c r="U1323" s="19">
        <v>25.2</v>
      </c>
      <c r="V1323" s="19">
        <v>0.24</v>
      </c>
      <c r="W1323" s="19">
        <v>70</v>
      </c>
      <c r="X1323" s="93">
        <v>1861</v>
      </c>
      <c r="Y1323">
        <f t="shared" si="61"/>
        <v>500</v>
      </c>
      <c r="Z1323" t="b">
        <f>IF(N1323/G1323&gt;=Auswahlhilfe!$C$8,TRUE,FALSE)</f>
        <v>1</v>
      </c>
      <c r="AA1323" t="b">
        <f>IF(K1323&gt;Auswahlhilfe!$C$7,TRUE,FALSE)</f>
        <v>1</v>
      </c>
      <c r="AB1323" t="b">
        <f>IF(Auswahlhilfe!$C$17=F1323,TRUE,FALSE)</f>
        <v>0</v>
      </c>
      <c r="AC1323" t="b">
        <f>IFERROR(IF(FIND("P2",PGOptionList!D1323)&gt;0,TRUE),FALSE)</f>
        <v>0</v>
      </c>
      <c r="AD1323" t="b">
        <f>IFERROR(IF(FIND("P1",PGOptionList!D1323)&gt;0,TRUE),FALSE)</f>
        <v>1</v>
      </c>
      <c r="AE1323" t="b">
        <f>IFERROR(IF(FIND("P0",PGOptionList!D1323)&gt;0,TRUE),FALSE)</f>
        <v>0</v>
      </c>
      <c r="AF1323" t="b">
        <f>IF(AND(Z1323,AA1323,AB1323,AC1323,IF(C1323=Auswahlhilfe!$L$7,TRUE,FALSE)),D1323,FALSE)</f>
        <v>0</v>
      </c>
      <c r="AG1323" t="b">
        <f>IF(AND(Z1323,AA1323,AB1323,AD1323,IF(C1323=Auswahlhilfe!$L$17,TRUE,FALSE)),D1323,FALSE)</f>
        <v>0</v>
      </c>
      <c r="AH1323" t="b">
        <f>IF(AND(Z1323,AA1323,AB1323,AE1323,IF(C1323=Auswahlhilfe!$L$17,TRUE,FALSE)),D1323,FALSE)</f>
        <v>0</v>
      </c>
      <c r="AI1323" t="s">
        <v>4817</v>
      </c>
      <c r="AJ1323" s="90" t="str">
        <f t="shared" si="62"/>
        <v>mailto:info@oxni.ch?subject=Anfrage TBR-142-006-S1-P1</v>
      </c>
    </row>
    <row r="1324" spans="2:36" x14ac:dyDescent="0.2">
      <c r="B1324" s="78" t="str">
        <f t="shared" si="60"/>
        <v/>
      </c>
      <c r="C1324" s="19" t="s">
        <v>103</v>
      </c>
      <c r="D1324" s="19" t="s">
        <v>1625</v>
      </c>
      <c r="E1324" s="19">
        <v>180</v>
      </c>
      <c r="F1324" s="19" t="s">
        <v>58</v>
      </c>
      <c r="G1324" s="19">
        <v>6</v>
      </c>
      <c r="H1324" s="19">
        <v>4</v>
      </c>
      <c r="I1324" s="19">
        <v>50</v>
      </c>
      <c r="J1324" s="19">
        <v>95</v>
      </c>
      <c r="K1324" s="19">
        <v>600</v>
      </c>
      <c r="L1324" s="19">
        <v>1800</v>
      </c>
      <c r="M1324" s="19" t="s">
        <v>85</v>
      </c>
      <c r="N1324" s="19">
        <v>3000</v>
      </c>
      <c r="O1324" s="19">
        <v>6000</v>
      </c>
      <c r="P1324" s="19">
        <v>9400</v>
      </c>
      <c r="Q1324" s="19" t="s">
        <v>57</v>
      </c>
      <c r="R1324" s="19">
        <v>4700</v>
      </c>
      <c r="S1324" s="19">
        <v>20000</v>
      </c>
      <c r="T1324" s="19">
        <v>23.4</v>
      </c>
      <c r="U1324" s="19">
        <v>25.2</v>
      </c>
      <c r="V1324" s="19">
        <v>0.24</v>
      </c>
      <c r="W1324" s="19">
        <v>70</v>
      </c>
      <c r="X1324" s="93">
        <v>1861</v>
      </c>
      <c r="Y1324">
        <f t="shared" si="61"/>
        <v>500</v>
      </c>
      <c r="Z1324" t="b">
        <f>IF(N1324/G1324&gt;=Auswahlhilfe!$C$8,TRUE,FALSE)</f>
        <v>1</v>
      </c>
      <c r="AA1324" t="b">
        <f>IF(K1324&gt;Auswahlhilfe!$C$7,TRUE,FALSE)</f>
        <v>1</v>
      </c>
      <c r="AB1324" t="b">
        <f>IF(Auswahlhilfe!$C$17=F1324,TRUE,FALSE)</f>
        <v>1</v>
      </c>
      <c r="AC1324" t="b">
        <f>IFERROR(IF(FIND("P2",PGOptionList!D1324)&gt;0,TRUE),FALSE)</f>
        <v>0</v>
      </c>
      <c r="AD1324" t="b">
        <f>IFERROR(IF(FIND("P1",PGOptionList!D1324)&gt;0,TRUE),FALSE)</f>
        <v>1</v>
      </c>
      <c r="AE1324" t="b">
        <f>IFERROR(IF(FIND("P0",PGOptionList!D1324)&gt;0,TRUE),FALSE)</f>
        <v>0</v>
      </c>
      <c r="AF1324" t="b">
        <f>IF(AND(Z1324,AA1324,AB1324,AC1324,IF(C1324=Auswahlhilfe!$L$7,TRUE,FALSE)),D1324,FALSE)</f>
        <v>0</v>
      </c>
      <c r="AG1324" t="b">
        <f>IF(AND(Z1324,AA1324,AB1324,AD1324,IF(C1324=Auswahlhilfe!$L$17,TRUE,FALSE)),D1324,FALSE)</f>
        <v>0</v>
      </c>
      <c r="AH1324" t="b">
        <f>IF(AND(Z1324,AA1324,AB1324,AE1324,IF(C1324=Auswahlhilfe!$L$17,TRUE,FALSE)),D1324,FALSE)</f>
        <v>0</v>
      </c>
      <c r="AI1324" t="s">
        <v>4818</v>
      </c>
      <c r="AJ1324" s="90" t="str">
        <f t="shared" si="62"/>
        <v>https://shop.oxni.ch/de/shop/motoren/planetengetriebe/tbr-142-006-s2-p1</v>
      </c>
    </row>
    <row r="1325" spans="2:36" x14ac:dyDescent="0.2">
      <c r="B1325" s="78" t="str">
        <f t="shared" si="60"/>
        <v/>
      </c>
      <c r="C1325" s="19" t="s">
        <v>103</v>
      </c>
      <c r="D1325" s="19" t="s">
        <v>1626</v>
      </c>
      <c r="E1325" s="19">
        <v>180</v>
      </c>
      <c r="F1325" s="19" t="s">
        <v>55</v>
      </c>
      <c r="G1325" s="19">
        <v>6</v>
      </c>
      <c r="H1325" s="19">
        <v>6</v>
      </c>
      <c r="I1325" s="19">
        <v>50</v>
      </c>
      <c r="J1325" s="19">
        <v>95</v>
      </c>
      <c r="K1325" s="19">
        <v>600</v>
      </c>
      <c r="L1325" s="19">
        <v>1800</v>
      </c>
      <c r="M1325" s="19" t="s">
        <v>85</v>
      </c>
      <c r="N1325" s="19">
        <v>3000</v>
      </c>
      <c r="O1325" s="19">
        <v>6000</v>
      </c>
      <c r="P1325" s="19">
        <v>9400</v>
      </c>
      <c r="Q1325" s="19" t="s">
        <v>57</v>
      </c>
      <c r="R1325" s="19">
        <v>4700</v>
      </c>
      <c r="S1325" s="19">
        <v>20000</v>
      </c>
      <c r="T1325" s="19">
        <v>23.4</v>
      </c>
      <c r="U1325" s="19">
        <v>25.2</v>
      </c>
      <c r="V1325" s="19">
        <v>0.24</v>
      </c>
      <c r="W1325" s="19">
        <v>70</v>
      </c>
      <c r="X1325" s="93">
        <v>1692</v>
      </c>
      <c r="Y1325">
        <f t="shared" si="61"/>
        <v>500</v>
      </c>
      <c r="Z1325" t="b">
        <f>IF(N1325/G1325&gt;=Auswahlhilfe!$C$8,TRUE,FALSE)</f>
        <v>1</v>
      </c>
      <c r="AA1325" t="b">
        <f>IF(K1325&gt;Auswahlhilfe!$C$7,TRUE,FALSE)</f>
        <v>1</v>
      </c>
      <c r="AB1325" t="b">
        <f>IF(Auswahlhilfe!$C$17=F1325,TRUE,FALSE)</f>
        <v>0</v>
      </c>
      <c r="AC1325" t="b">
        <f>IFERROR(IF(FIND("P2",PGOptionList!D1325)&gt;0,TRUE),FALSE)</f>
        <v>1</v>
      </c>
      <c r="AD1325" t="b">
        <f>IFERROR(IF(FIND("P1",PGOptionList!D1325)&gt;0,TRUE),FALSE)</f>
        <v>0</v>
      </c>
      <c r="AE1325" t="b">
        <f>IFERROR(IF(FIND("P0",PGOptionList!D1325)&gt;0,TRUE),FALSE)</f>
        <v>0</v>
      </c>
      <c r="AF1325" t="b">
        <f>IF(AND(Z1325,AA1325,AB1325,AC1325,IF(C1325=Auswahlhilfe!$L$7,TRUE,FALSE)),D1325,FALSE)</f>
        <v>0</v>
      </c>
      <c r="AG1325" t="b">
        <f>IF(AND(Z1325,AA1325,AB1325,AD1325,IF(C1325=Auswahlhilfe!$L$17,TRUE,FALSE)),D1325,FALSE)</f>
        <v>0</v>
      </c>
      <c r="AH1325" t="b">
        <f>IF(AND(Z1325,AA1325,AB1325,AE1325,IF(C1325=Auswahlhilfe!$L$17,TRUE,FALSE)),D1325,FALSE)</f>
        <v>0</v>
      </c>
      <c r="AI1325" t="s">
        <v>4817</v>
      </c>
      <c r="AJ1325" s="90" t="str">
        <f t="shared" si="62"/>
        <v>mailto:info@oxni.ch?subject=Anfrage TBR-142-006-S1-P2</v>
      </c>
    </row>
    <row r="1326" spans="2:36" x14ac:dyDescent="0.2">
      <c r="B1326" s="78" t="str">
        <f t="shared" si="60"/>
        <v/>
      </c>
      <c r="C1326" s="19" t="s">
        <v>103</v>
      </c>
      <c r="D1326" s="19" t="s">
        <v>1627</v>
      </c>
      <c r="E1326" s="19">
        <v>180</v>
      </c>
      <c r="F1326" s="19" t="s">
        <v>58</v>
      </c>
      <c r="G1326" s="19">
        <v>6</v>
      </c>
      <c r="H1326" s="19">
        <v>6</v>
      </c>
      <c r="I1326" s="19">
        <v>50</v>
      </c>
      <c r="J1326" s="19">
        <v>95</v>
      </c>
      <c r="K1326" s="19">
        <v>600</v>
      </c>
      <c r="L1326" s="19">
        <v>1800</v>
      </c>
      <c r="M1326" s="19" t="s">
        <v>85</v>
      </c>
      <c r="N1326" s="19">
        <v>3000</v>
      </c>
      <c r="O1326" s="19">
        <v>6000</v>
      </c>
      <c r="P1326" s="19">
        <v>9400</v>
      </c>
      <c r="Q1326" s="19" t="s">
        <v>57</v>
      </c>
      <c r="R1326" s="19">
        <v>4700</v>
      </c>
      <c r="S1326" s="19">
        <v>20000</v>
      </c>
      <c r="T1326" s="19">
        <v>23.4</v>
      </c>
      <c r="U1326" s="19">
        <v>25.2</v>
      </c>
      <c r="V1326" s="19">
        <v>0.24</v>
      </c>
      <c r="W1326" s="19">
        <v>70</v>
      </c>
      <c r="X1326" s="93">
        <v>1692</v>
      </c>
      <c r="Y1326">
        <f t="shared" si="61"/>
        <v>500</v>
      </c>
      <c r="Z1326" t="b">
        <f>IF(N1326/G1326&gt;=Auswahlhilfe!$C$8,TRUE,FALSE)</f>
        <v>1</v>
      </c>
      <c r="AA1326" t="b">
        <f>IF(K1326&gt;Auswahlhilfe!$C$7,TRUE,FALSE)</f>
        <v>1</v>
      </c>
      <c r="AB1326" t="b">
        <f>IF(Auswahlhilfe!$C$17=F1326,TRUE,FALSE)</f>
        <v>1</v>
      </c>
      <c r="AC1326" t="b">
        <f>IFERROR(IF(FIND("P2",PGOptionList!D1326)&gt;0,TRUE),FALSE)</f>
        <v>1</v>
      </c>
      <c r="AD1326" t="b">
        <f>IFERROR(IF(FIND("P1",PGOptionList!D1326)&gt;0,TRUE),FALSE)</f>
        <v>0</v>
      </c>
      <c r="AE1326" t="b">
        <f>IFERROR(IF(FIND("P0",PGOptionList!D1326)&gt;0,TRUE),FALSE)</f>
        <v>0</v>
      </c>
      <c r="AF1326" t="b">
        <f>IF(AND(Z1326,AA1326,AB1326,AC1326,IF(C1326=Auswahlhilfe!$L$7,TRUE,FALSE)),D1326,FALSE)</f>
        <v>0</v>
      </c>
      <c r="AG1326" t="b">
        <f>IF(AND(Z1326,AA1326,AB1326,AD1326,IF(C1326=Auswahlhilfe!$L$17,TRUE,FALSE)),D1326,FALSE)</f>
        <v>0</v>
      </c>
      <c r="AH1326" t="b">
        <f>IF(AND(Z1326,AA1326,AB1326,AE1326,IF(C1326=Auswahlhilfe!$L$17,TRUE,FALSE)),D1326,FALSE)</f>
        <v>0</v>
      </c>
      <c r="AI1326" t="s">
        <v>4818</v>
      </c>
      <c r="AJ1326" s="90" t="str">
        <f t="shared" si="62"/>
        <v>https://shop.oxni.ch/de/shop/motoren/planetengetriebe/tbr-142-006-s2-p2</v>
      </c>
    </row>
    <row r="1327" spans="2:36" x14ac:dyDescent="0.2">
      <c r="B1327" s="78" t="str">
        <f t="shared" si="60"/>
        <v/>
      </c>
      <c r="C1327" s="19" t="s">
        <v>103</v>
      </c>
      <c r="D1327" s="19" t="s">
        <v>1628</v>
      </c>
      <c r="E1327" s="19">
        <v>180</v>
      </c>
      <c r="F1327" s="19" t="s">
        <v>55</v>
      </c>
      <c r="G1327" s="19">
        <v>5</v>
      </c>
      <c r="H1327" s="19">
        <v>2</v>
      </c>
      <c r="I1327" s="19">
        <v>50</v>
      </c>
      <c r="J1327" s="19">
        <v>95</v>
      </c>
      <c r="K1327" s="19">
        <v>650</v>
      </c>
      <c r="L1327" s="19">
        <v>1950</v>
      </c>
      <c r="M1327" s="19" t="s">
        <v>84</v>
      </c>
      <c r="N1327" s="19">
        <v>3000</v>
      </c>
      <c r="O1327" s="19">
        <v>6000</v>
      </c>
      <c r="P1327" s="19">
        <v>9400</v>
      </c>
      <c r="Q1327" s="19" t="s">
        <v>57</v>
      </c>
      <c r="R1327" s="19">
        <v>4700</v>
      </c>
      <c r="S1327" s="19">
        <v>20000</v>
      </c>
      <c r="T1327" s="19">
        <v>23.4</v>
      </c>
      <c r="U1327" s="19">
        <v>25.2</v>
      </c>
      <c r="V1327" s="19">
        <v>0.24</v>
      </c>
      <c r="W1327" s="19">
        <v>70</v>
      </c>
      <c r="X1327" s="93"/>
      <c r="Y1327">
        <f t="shared" si="61"/>
        <v>600</v>
      </c>
      <c r="Z1327" t="b">
        <f>IF(N1327/G1327&gt;=Auswahlhilfe!$C$8,TRUE,FALSE)</f>
        <v>1</v>
      </c>
      <c r="AA1327" t="b">
        <f>IF(K1327&gt;Auswahlhilfe!$C$7,TRUE,FALSE)</f>
        <v>1</v>
      </c>
      <c r="AB1327" t="b">
        <f>IF(Auswahlhilfe!$C$17=F1327,TRUE,FALSE)</f>
        <v>0</v>
      </c>
      <c r="AC1327" t="b">
        <f>IFERROR(IF(FIND("P2",PGOptionList!D1327)&gt;0,TRUE),FALSE)</f>
        <v>0</v>
      </c>
      <c r="AD1327" t="b">
        <f>IFERROR(IF(FIND("P1",PGOptionList!D1327)&gt;0,TRUE),FALSE)</f>
        <v>0</v>
      </c>
      <c r="AE1327" t="b">
        <f>IFERROR(IF(FIND("P0",PGOptionList!D1327)&gt;0,TRUE),FALSE)</f>
        <v>1</v>
      </c>
      <c r="AF1327" t="b">
        <f>IF(AND(Z1327,AA1327,AB1327,AC1327,IF(C1327=Auswahlhilfe!$L$7,TRUE,FALSE)),D1327,FALSE)</f>
        <v>0</v>
      </c>
      <c r="AG1327" t="b">
        <f>IF(AND(Z1327,AA1327,AB1327,AD1327,IF(C1327=Auswahlhilfe!$L$17,TRUE,FALSE)),D1327,FALSE)</f>
        <v>0</v>
      </c>
      <c r="AH1327" t="b">
        <f>IF(AND(Z1327,AA1327,AB1327,AE1327,IF(C1327=Auswahlhilfe!$L$17,TRUE,FALSE)),D1327,FALSE)</f>
        <v>0</v>
      </c>
      <c r="AI1327" t="s">
        <v>4817</v>
      </c>
      <c r="AJ1327" s="90" t="str">
        <f t="shared" si="62"/>
        <v>mailto:info@oxni.ch?subject=Anfrage TBR-142-005-S1-P0</v>
      </c>
    </row>
    <row r="1328" spans="2:36" x14ac:dyDescent="0.2">
      <c r="B1328" s="78" t="str">
        <f t="shared" si="60"/>
        <v/>
      </c>
      <c r="C1328" s="19" t="s">
        <v>103</v>
      </c>
      <c r="D1328" s="19" t="s">
        <v>1629</v>
      </c>
      <c r="E1328" s="19">
        <v>180</v>
      </c>
      <c r="F1328" s="19" t="s">
        <v>58</v>
      </c>
      <c r="G1328" s="19">
        <v>5</v>
      </c>
      <c r="H1328" s="19">
        <v>2</v>
      </c>
      <c r="I1328" s="19">
        <v>50</v>
      </c>
      <c r="J1328" s="19">
        <v>95</v>
      </c>
      <c r="K1328" s="19">
        <v>650</v>
      </c>
      <c r="L1328" s="19">
        <v>1950</v>
      </c>
      <c r="M1328" s="19" t="s">
        <v>84</v>
      </c>
      <c r="N1328" s="19">
        <v>3000</v>
      </c>
      <c r="O1328" s="19">
        <v>6000</v>
      </c>
      <c r="P1328" s="19">
        <v>9400</v>
      </c>
      <c r="Q1328" s="19" t="s">
        <v>57</v>
      </c>
      <c r="R1328" s="19">
        <v>4700</v>
      </c>
      <c r="S1328" s="19">
        <v>20000</v>
      </c>
      <c r="T1328" s="19">
        <v>23.4</v>
      </c>
      <c r="U1328" s="19">
        <v>25.2</v>
      </c>
      <c r="V1328" s="19">
        <v>0.24</v>
      </c>
      <c r="W1328" s="19">
        <v>70</v>
      </c>
      <c r="X1328" s="93"/>
      <c r="Y1328">
        <f t="shared" si="61"/>
        <v>600</v>
      </c>
      <c r="Z1328" t="b">
        <f>IF(N1328/G1328&gt;=Auswahlhilfe!$C$8,TRUE,FALSE)</f>
        <v>1</v>
      </c>
      <c r="AA1328" t="b">
        <f>IF(K1328&gt;Auswahlhilfe!$C$7,TRUE,FALSE)</f>
        <v>1</v>
      </c>
      <c r="AB1328" t="b">
        <f>IF(Auswahlhilfe!$C$17=F1328,TRUE,FALSE)</f>
        <v>1</v>
      </c>
      <c r="AC1328" t="b">
        <f>IFERROR(IF(FIND("P2",PGOptionList!D1328)&gt;0,TRUE),FALSE)</f>
        <v>0</v>
      </c>
      <c r="AD1328" t="b">
        <f>IFERROR(IF(FIND("P1",PGOptionList!D1328)&gt;0,TRUE),FALSE)</f>
        <v>0</v>
      </c>
      <c r="AE1328" t="b">
        <f>IFERROR(IF(FIND("P0",PGOptionList!D1328)&gt;0,TRUE),FALSE)</f>
        <v>1</v>
      </c>
      <c r="AF1328" t="b">
        <f>IF(AND(Z1328,AA1328,AB1328,AC1328,IF(C1328=Auswahlhilfe!$L$7,TRUE,FALSE)),D1328,FALSE)</f>
        <v>0</v>
      </c>
      <c r="AG1328" t="b">
        <f>IF(AND(Z1328,AA1328,AB1328,AD1328,IF(C1328=Auswahlhilfe!$L$17,TRUE,FALSE)),D1328,FALSE)</f>
        <v>0</v>
      </c>
      <c r="AH1328" t="b">
        <f>IF(AND(Z1328,AA1328,AB1328,AE1328,IF(C1328=Auswahlhilfe!$L$17,TRUE,FALSE)),D1328,FALSE)</f>
        <v>0</v>
      </c>
      <c r="AI1328" t="s">
        <v>4817</v>
      </c>
      <c r="AJ1328" s="90" t="str">
        <f t="shared" si="62"/>
        <v>mailto:info@oxni.ch?subject=Anfrage TBR-142-005-S2-P0</v>
      </c>
    </row>
    <row r="1329" spans="2:36" x14ac:dyDescent="0.2">
      <c r="B1329" s="78" t="str">
        <f t="shared" si="60"/>
        <v/>
      </c>
      <c r="C1329" s="19" t="s">
        <v>103</v>
      </c>
      <c r="D1329" s="19" t="s">
        <v>1630</v>
      </c>
      <c r="E1329" s="19">
        <v>180</v>
      </c>
      <c r="F1329" s="19" t="s">
        <v>55</v>
      </c>
      <c r="G1329" s="19">
        <v>5</v>
      </c>
      <c r="H1329" s="19">
        <v>4</v>
      </c>
      <c r="I1329" s="19">
        <v>50</v>
      </c>
      <c r="J1329" s="19">
        <v>95</v>
      </c>
      <c r="K1329" s="19">
        <v>650</v>
      </c>
      <c r="L1329" s="19">
        <v>1950</v>
      </c>
      <c r="M1329" s="19" t="s">
        <v>84</v>
      </c>
      <c r="N1329" s="19">
        <v>3000</v>
      </c>
      <c r="O1329" s="19">
        <v>6000</v>
      </c>
      <c r="P1329" s="19">
        <v>9400</v>
      </c>
      <c r="Q1329" s="19" t="s">
        <v>57</v>
      </c>
      <c r="R1329" s="19">
        <v>4700</v>
      </c>
      <c r="S1329" s="19">
        <v>20000</v>
      </c>
      <c r="T1329" s="19">
        <v>23.4</v>
      </c>
      <c r="U1329" s="19">
        <v>25.2</v>
      </c>
      <c r="V1329" s="19">
        <v>0.24</v>
      </c>
      <c r="W1329" s="19">
        <v>70</v>
      </c>
      <c r="X1329" s="93">
        <v>1861</v>
      </c>
      <c r="Y1329">
        <f t="shared" si="61"/>
        <v>600</v>
      </c>
      <c r="Z1329" t="b">
        <f>IF(N1329/G1329&gt;=Auswahlhilfe!$C$8,TRUE,FALSE)</f>
        <v>1</v>
      </c>
      <c r="AA1329" t="b">
        <f>IF(K1329&gt;Auswahlhilfe!$C$7,TRUE,FALSE)</f>
        <v>1</v>
      </c>
      <c r="AB1329" t="b">
        <f>IF(Auswahlhilfe!$C$17=F1329,TRUE,FALSE)</f>
        <v>0</v>
      </c>
      <c r="AC1329" t="b">
        <f>IFERROR(IF(FIND("P2",PGOptionList!D1329)&gt;0,TRUE),FALSE)</f>
        <v>0</v>
      </c>
      <c r="AD1329" t="b">
        <f>IFERROR(IF(FIND("P1",PGOptionList!D1329)&gt;0,TRUE),FALSE)</f>
        <v>1</v>
      </c>
      <c r="AE1329" t="b">
        <f>IFERROR(IF(FIND("P0",PGOptionList!D1329)&gt;0,TRUE),FALSE)</f>
        <v>0</v>
      </c>
      <c r="AF1329" t="b">
        <f>IF(AND(Z1329,AA1329,AB1329,AC1329,IF(C1329=Auswahlhilfe!$L$7,TRUE,FALSE)),D1329,FALSE)</f>
        <v>0</v>
      </c>
      <c r="AG1329" t="b">
        <f>IF(AND(Z1329,AA1329,AB1329,AD1329,IF(C1329=Auswahlhilfe!$L$17,TRUE,FALSE)),D1329,FALSE)</f>
        <v>0</v>
      </c>
      <c r="AH1329" t="b">
        <f>IF(AND(Z1329,AA1329,AB1329,AE1329,IF(C1329=Auswahlhilfe!$L$17,TRUE,FALSE)),D1329,FALSE)</f>
        <v>0</v>
      </c>
      <c r="AI1329" t="s">
        <v>4817</v>
      </c>
      <c r="AJ1329" s="90" t="str">
        <f t="shared" si="62"/>
        <v>mailto:info@oxni.ch?subject=Anfrage TBR-142-005-S1-P1</v>
      </c>
    </row>
    <row r="1330" spans="2:36" x14ac:dyDescent="0.2">
      <c r="B1330" s="78" t="str">
        <f t="shared" si="60"/>
        <v/>
      </c>
      <c r="C1330" s="19" t="s">
        <v>103</v>
      </c>
      <c r="D1330" s="19" t="s">
        <v>1631</v>
      </c>
      <c r="E1330" s="19">
        <v>180</v>
      </c>
      <c r="F1330" s="19" t="s">
        <v>58</v>
      </c>
      <c r="G1330" s="19">
        <v>5</v>
      </c>
      <c r="H1330" s="19">
        <v>4</v>
      </c>
      <c r="I1330" s="19">
        <v>50</v>
      </c>
      <c r="J1330" s="19">
        <v>95</v>
      </c>
      <c r="K1330" s="19">
        <v>650</v>
      </c>
      <c r="L1330" s="19">
        <v>1950</v>
      </c>
      <c r="M1330" s="19" t="s">
        <v>84</v>
      </c>
      <c r="N1330" s="19">
        <v>3000</v>
      </c>
      <c r="O1330" s="19">
        <v>6000</v>
      </c>
      <c r="P1330" s="19">
        <v>9400</v>
      </c>
      <c r="Q1330" s="19" t="s">
        <v>57</v>
      </c>
      <c r="R1330" s="19">
        <v>4700</v>
      </c>
      <c r="S1330" s="19">
        <v>20000</v>
      </c>
      <c r="T1330" s="19">
        <v>23.4</v>
      </c>
      <c r="U1330" s="19">
        <v>25.2</v>
      </c>
      <c r="V1330" s="19">
        <v>0.24</v>
      </c>
      <c r="W1330" s="19">
        <v>70</v>
      </c>
      <c r="X1330" s="93">
        <v>1861</v>
      </c>
      <c r="Y1330">
        <f t="shared" si="61"/>
        <v>600</v>
      </c>
      <c r="Z1330" t="b">
        <f>IF(N1330/G1330&gt;=Auswahlhilfe!$C$8,TRUE,FALSE)</f>
        <v>1</v>
      </c>
      <c r="AA1330" t="b">
        <f>IF(K1330&gt;Auswahlhilfe!$C$7,TRUE,FALSE)</f>
        <v>1</v>
      </c>
      <c r="AB1330" t="b">
        <f>IF(Auswahlhilfe!$C$17=F1330,TRUE,FALSE)</f>
        <v>1</v>
      </c>
      <c r="AC1330" t="b">
        <f>IFERROR(IF(FIND("P2",PGOptionList!D1330)&gt;0,TRUE),FALSE)</f>
        <v>0</v>
      </c>
      <c r="AD1330" t="b">
        <f>IFERROR(IF(FIND("P1",PGOptionList!D1330)&gt;0,TRUE),FALSE)</f>
        <v>1</v>
      </c>
      <c r="AE1330" t="b">
        <f>IFERROR(IF(FIND("P0",PGOptionList!D1330)&gt;0,TRUE),FALSE)</f>
        <v>0</v>
      </c>
      <c r="AF1330" t="b">
        <f>IF(AND(Z1330,AA1330,AB1330,AC1330,IF(C1330=Auswahlhilfe!$L$7,TRUE,FALSE)),D1330,FALSE)</f>
        <v>0</v>
      </c>
      <c r="AG1330" t="b">
        <f>IF(AND(Z1330,AA1330,AB1330,AD1330,IF(C1330=Auswahlhilfe!$L$17,TRUE,FALSE)),D1330,FALSE)</f>
        <v>0</v>
      </c>
      <c r="AH1330" t="b">
        <f>IF(AND(Z1330,AA1330,AB1330,AE1330,IF(C1330=Auswahlhilfe!$L$17,TRUE,FALSE)),D1330,FALSE)</f>
        <v>0</v>
      </c>
      <c r="AI1330" t="s">
        <v>4818</v>
      </c>
      <c r="AJ1330" s="90" t="str">
        <f t="shared" si="62"/>
        <v>https://shop.oxni.ch/de/shop/motoren/planetengetriebe/tbr-142-005-s2-p1</v>
      </c>
    </row>
    <row r="1331" spans="2:36" x14ac:dyDescent="0.2">
      <c r="B1331" s="78" t="str">
        <f t="shared" si="60"/>
        <v/>
      </c>
      <c r="C1331" s="19" t="s">
        <v>103</v>
      </c>
      <c r="D1331" s="19" t="s">
        <v>1632</v>
      </c>
      <c r="E1331" s="19">
        <v>180</v>
      </c>
      <c r="F1331" s="19" t="s">
        <v>55</v>
      </c>
      <c r="G1331" s="19">
        <v>5</v>
      </c>
      <c r="H1331" s="19">
        <v>6</v>
      </c>
      <c r="I1331" s="19">
        <v>50</v>
      </c>
      <c r="J1331" s="19">
        <v>95</v>
      </c>
      <c r="K1331" s="19">
        <v>650</v>
      </c>
      <c r="L1331" s="19">
        <v>1950</v>
      </c>
      <c r="M1331" s="19" t="s">
        <v>84</v>
      </c>
      <c r="N1331" s="19">
        <v>3000</v>
      </c>
      <c r="O1331" s="19">
        <v>6000</v>
      </c>
      <c r="P1331" s="19">
        <v>9400</v>
      </c>
      <c r="Q1331" s="19" t="s">
        <v>57</v>
      </c>
      <c r="R1331" s="19">
        <v>4700</v>
      </c>
      <c r="S1331" s="19">
        <v>20000</v>
      </c>
      <c r="T1331" s="19">
        <v>23.4</v>
      </c>
      <c r="U1331" s="19">
        <v>25.2</v>
      </c>
      <c r="V1331" s="19">
        <v>0.24</v>
      </c>
      <c r="W1331" s="19">
        <v>70</v>
      </c>
      <c r="X1331" s="93">
        <v>1692</v>
      </c>
      <c r="Y1331">
        <f t="shared" si="61"/>
        <v>600</v>
      </c>
      <c r="Z1331" t="b">
        <f>IF(N1331/G1331&gt;=Auswahlhilfe!$C$8,TRUE,FALSE)</f>
        <v>1</v>
      </c>
      <c r="AA1331" t="b">
        <f>IF(K1331&gt;Auswahlhilfe!$C$7,TRUE,FALSE)</f>
        <v>1</v>
      </c>
      <c r="AB1331" t="b">
        <f>IF(Auswahlhilfe!$C$17=F1331,TRUE,FALSE)</f>
        <v>0</v>
      </c>
      <c r="AC1331" t="b">
        <f>IFERROR(IF(FIND("P2",PGOptionList!D1331)&gt;0,TRUE),FALSE)</f>
        <v>1</v>
      </c>
      <c r="AD1331" t="b">
        <f>IFERROR(IF(FIND("P1",PGOptionList!D1331)&gt;0,TRUE),FALSE)</f>
        <v>0</v>
      </c>
      <c r="AE1331" t="b">
        <f>IFERROR(IF(FIND("P0",PGOptionList!D1331)&gt;0,TRUE),FALSE)</f>
        <v>0</v>
      </c>
      <c r="AF1331" t="b">
        <f>IF(AND(Z1331,AA1331,AB1331,AC1331,IF(C1331=Auswahlhilfe!$L$7,TRUE,FALSE)),D1331,FALSE)</f>
        <v>0</v>
      </c>
      <c r="AG1331" t="b">
        <f>IF(AND(Z1331,AA1331,AB1331,AD1331,IF(C1331=Auswahlhilfe!$L$17,TRUE,FALSE)),D1331,FALSE)</f>
        <v>0</v>
      </c>
      <c r="AH1331" t="b">
        <f>IF(AND(Z1331,AA1331,AB1331,AE1331,IF(C1331=Auswahlhilfe!$L$17,TRUE,FALSE)),D1331,FALSE)</f>
        <v>0</v>
      </c>
      <c r="AI1331" t="s">
        <v>4817</v>
      </c>
      <c r="AJ1331" s="90" t="str">
        <f t="shared" si="62"/>
        <v>mailto:info@oxni.ch?subject=Anfrage TBR-142-005-S1-P2</v>
      </c>
    </row>
    <row r="1332" spans="2:36" x14ac:dyDescent="0.2">
      <c r="B1332" s="78" t="str">
        <f t="shared" si="60"/>
        <v/>
      </c>
      <c r="C1332" s="19" t="s">
        <v>103</v>
      </c>
      <c r="D1332" s="19" t="s">
        <v>1633</v>
      </c>
      <c r="E1332" s="19">
        <v>180</v>
      </c>
      <c r="F1332" s="19" t="s">
        <v>58</v>
      </c>
      <c r="G1332" s="19">
        <v>5</v>
      </c>
      <c r="H1332" s="19">
        <v>6</v>
      </c>
      <c r="I1332" s="19">
        <v>50</v>
      </c>
      <c r="J1332" s="19">
        <v>95</v>
      </c>
      <c r="K1332" s="19">
        <v>650</v>
      </c>
      <c r="L1332" s="19">
        <v>1950</v>
      </c>
      <c r="M1332" s="19" t="s">
        <v>84</v>
      </c>
      <c r="N1332" s="19">
        <v>3000</v>
      </c>
      <c r="O1332" s="19">
        <v>6000</v>
      </c>
      <c r="P1332" s="19">
        <v>9400</v>
      </c>
      <c r="Q1332" s="19" t="s">
        <v>57</v>
      </c>
      <c r="R1332" s="19">
        <v>4700</v>
      </c>
      <c r="S1332" s="19">
        <v>20000</v>
      </c>
      <c r="T1332" s="19">
        <v>23.4</v>
      </c>
      <c r="U1332" s="19">
        <v>25.2</v>
      </c>
      <c r="V1332" s="19">
        <v>0.24</v>
      </c>
      <c r="W1332" s="19">
        <v>70</v>
      </c>
      <c r="X1332" s="93">
        <v>1692</v>
      </c>
      <c r="Y1332">
        <f t="shared" si="61"/>
        <v>600</v>
      </c>
      <c r="Z1332" t="b">
        <f>IF(N1332/G1332&gt;=Auswahlhilfe!$C$8,TRUE,FALSE)</f>
        <v>1</v>
      </c>
      <c r="AA1332" t="b">
        <f>IF(K1332&gt;Auswahlhilfe!$C$7,TRUE,FALSE)</f>
        <v>1</v>
      </c>
      <c r="AB1332" t="b">
        <f>IF(Auswahlhilfe!$C$17=F1332,TRUE,FALSE)</f>
        <v>1</v>
      </c>
      <c r="AC1332" t="b">
        <f>IFERROR(IF(FIND("P2",PGOptionList!D1332)&gt;0,TRUE),FALSE)</f>
        <v>1</v>
      </c>
      <c r="AD1332" t="b">
        <f>IFERROR(IF(FIND("P1",PGOptionList!D1332)&gt;0,TRUE),FALSE)</f>
        <v>0</v>
      </c>
      <c r="AE1332" t="b">
        <f>IFERROR(IF(FIND("P0",PGOptionList!D1332)&gt;0,TRUE),FALSE)</f>
        <v>0</v>
      </c>
      <c r="AF1332" t="b">
        <f>IF(AND(Z1332,AA1332,AB1332,AC1332,IF(C1332=Auswahlhilfe!$L$7,TRUE,FALSE)),D1332,FALSE)</f>
        <v>0</v>
      </c>
      <c r="AG1332" t="b">
        <f>IF(AND(Z1332,AA1332,AB1332,AD1332,IF(C1332=Auswahlhilfe!$L$17,TRUE,FALSE)),D1332,FALSE)</f>
        <v>0</v>
      </c>
      <c r="AH1332" t="b">
        <f>IF(AND(Z1332,AA1332,AB1332,AE1332,IF(C1332=Auswahlhilfe!$L$17,TRUE,FALSE)),D1332,FALSE)</f>
        <v>0</v>
      </c>
      <c r="AI1332" t="s">
        <v>4818</v>
      </c>
      <c r="AJ1332" s="90" t="str">
        <f t="shared" si="62"/>
        <v>https://shop.oxni.ch/de/shop/motoren/planetengetriebe/tbr-142-005-s2-p2</v>
      </c>
    </row>
    <row r="1333" spans="2:36" x14ac:dyDescent="0.2">
      <c r="B1333" s="78" t="str">
        <f t="shared" si="60"/>
        <v/>
      </c>
      <c r="C1333" s="19" t="s">
        <v>103</v>
      </c>
      <c r="D1333" s="19" t="s">
        <v>1634</v>
      </c>
      <c r="E1333" s="19">
        <v>180</v>
      </c>
      <c r="F1333" s="19" t="s">
        <v>55</v>
      </c>
      <c r="G1333" s="19">
        <v>4</v>
      </c>
      <c r="H1333" s="19">
        <v>2</v>
      </c>
      <c r="I1333" s="19">
        <v>50</v>
      </c>
      <c r="J1333" s="19">
        <v>95</v>
      </c>
      <c r="K1333" s="19">
        <v>540</v>
      </c>
      <c r="L1333" s="19">
        <v>1620</v>
      </c>
      <c r="M1333" s="19" t="s">
        <v>110</v>
      </c>
      <c r="N1333" s="19">
        <v>3000</v>
      </c>
      <c r="O1333" s="19">
        <v>6000</v>
      </c>
      <c r="P1333" s="19">
        <v>9400</v>
      </c>
      <c r="Q1333" s="19" t="s">
        <v>57</v>
      </c>
      <c r="R1333" s="19">
        <v>4700</v>
      </c>
      <c r="S1333" s="19">
        <v>20000</v>
      </c>
      <c r="T1333" s="19">
        <v>23.4</v>
      </c>
      <c r="U1333" s="19">
        <v>25.2</v>
      </c>
      <c r="V1333" s="19">
        <v>0.24</v>
      </c>
      <c r="W1333" s="19">
        <v>70</v>
      </c>
      <c r="X1333" s="93"/>
      <c r="Y1333">
        <f t="shared" si="61"/>
        <v>750</v>
      </c>
      <c r="Z1333" t="b">
        <f>IF(N1333/G1333&gt;=Auswahlhilfe!$C$8,TRUE,FALSE)</f>
        <v>1</v>
      </c>
      <c r="AA1333" t="b">
        <f>IF(K1333&gt;Auswahlhilfe!$C$7,TRUE,FALSE)</f>
        <v>1</v>
      </c>
      <c r="AB1333" t="b">
        <f>IF(Auswahlhilfe!$C$17=F1333,TRUE,FALSE)</f>
        <v>0</v>
      </c>
      <c r="AC1333" t="b">
        <f>IFERROR(IF(FIND("P2",PGOptionList!D1333)&gt;0,TRUE),FALSE)</f>
        <v>0</v>
      </c>
      <c r="AD1333" t="b">
        <f>IFERROR(IF(FIND("P1",PGOptionList!D1333)&gt;0,TRUE),FALSE)</f>
        <v>0</v>
      </c>
      <c r="AE1333" t="b">
        <f>IFERROR(IF(FIND("P0",PGOptionList!D1333)&gt;0,TRUE),FALSE)</f>
        <v>1</v>
      </c>
      <c r="AF1333" t="b">
        <f>IF(AND(Z1333,AA1333,AB1333,AC1333,IF(C1333=Auswahlhilfe!$L$7,TRUE,FALSE)),D1333,FALSE)</f>
        <v>0</v>
      </c>
      <c r="AG1333" t="b">
        <f>IF(AND(Z1333,AA1333,AB1333,AD1333,IF(C1333=Auswahlhilfe!$L$17,TRUE,FALSE)),D1333,FALSE)</f>
        <v>0</v>
      </c>
      <c r="AH1333" t="b">
        <f>IF(AND(Z1333,AA1333,AB1333,AE1333,IF(C1333=Auswahlhilfe!$L$17,TRUE,FALSE)),D1333,FALSE)</f>
        <v>0</v>
      </c>
      <c r="AI1333" t="s">
        <v>4817</v>
      </c>
      <c r="AJ1333" s="90" t="str">
        <f t="shared" si="62"/>
        <v>mailto:info@oxni.ch?subject=Anfrage TBR-142-004-S1-P0</v>
      </c>
    </row>
    <row r="1334" spans="2:36" x14ac:dyDescent="0.2">
      <c r="B1334" s="78" t="str">
        <f t="shared" si="60"/>
        <v/>
      </c>
      <c r="C1334" s="19" t="s">
        <v>103</v>
      </c>
      <c r="D1334" s="19" t="s">
        <v>1635</v>
      </c>
      <c r="E1334" s="19">
        <v>180</v>
      </c>
      <c r="F1334" s="19" t="s">
        <v>58</v>
      </c>
      <c r="G1334" s="19">
        <v>4</v>
      </c>
      <c r="H1334" s="19">
        <v>2</v>
      </c>
      <c r="I1334" s="19">
        <v>50</v>
      </c>
      <c r="J1334" s="19">
        <v>95</v>
      </c>
      <c r="K1334" s="19">
        <v>540</v>
      </c>
      <c r="L1334" s="19">
        <v>1620</v>
      </c>
      <c r="M1334" s="19" t="s">
        <v>110</v>
      </c>
      <c r="N1334" s="19">
        <v>3000</v>
      </c>
      <c r="O1334" s="19">
        <v>6000</v>
      </c>
      <c r="P1334" s="19">
        <v>9400</v>
      </c>
      <c r="Q1334" s="19" t="s">
        <v>57</v>
      </c>
      <c r="R1334" s="19">
        <v>4700</v>
      </c>
      <c r="S1334" s="19">
        <v>20000</v>
      </c>
      <c r="T1334" s="19">
        <v>23.4</v>
      </c>
      <c r="U1334" s="19">
        <v>25.2</v>
      </c>
      <c r="V1334" s="19">
        <v>0.24</v>
      </c>
      <c r="W1334" s="19">
        <v>70</v>
      </c>
      <c r="X1334" s="93"/>
      <c r="Y1334">
        <f t="shared" si="61"/>
        <v>750</v>
      </c>
      <c r="Z1334" t="b">
        <f>IF(N1334/G1334&gt;=Auswahlhilfe!$C$8,TRUE,FALSE)</f>
        <v>1</v>
      </c>
      <c r="AA1334" t="b">
        <f>IF(K1334&gt;Auswahlhilfe!$C$7,TRUE,FALSE)</f>
        <v>1</v>
      </c>
      <c r="AB1334" t="b">
        <f>IF(Auswahlhilfe!$C$17=F1334,TRUE,FALSE)</f>
        <v>1</v>
      </c>
      <c r="AC1334" t="b">
        <f>IFERROR(IF(FIND("P2",PGOptionList!D1334)&gt;0,TRUE),FALSE)</f>
        <v>0</v>
      </c>
      <c r="AD1334" t="b">
        <f>IFERROR(IF(FIND("P1",PGOptionList!D1334)&gt;0,TRUE),FALSE)</f>
        <v>0</v>
      </c>
      <c r="AE1334" t="b">
        <f>IFERROR(IF(FIND("P0",PGOptionList!D1334)&gt;0,TRUE),FALSE)</f>
        <v>1</v>
      </c>
      <c r="AF1334" t="b">
        <f>IF(AND(Z1334,AA1334,AB1334,AC1334,IF(C1334=Auswahlhilfe!$L$7,TRUE,FALSE)),D1334,FALSE)</f>
        <v>0</v>
      </c>
      <c r="AG1334" t="b">
        <f>IF(AND(Z1334,AA1334,AB1334,AD1334,IF(C1334=Auswahlhilfe!$L$17,TRUE,FALSE)),D1334,FALSE)</f>
        <v>0</v>
      </c>
      <c r="AH1334" t="b">
        <f>IF(AND(Z1334,AA1334,AB1334,AE1334,IF(C1334=Auswahlhilfe!$L$17,TRUE,FALSE)),D1334,FALSE)</f>
        <v>0</v>
      </c>
      <c r="AI1334" t="s">
        <v>4817</v>
      </c>
      <c r="AJ1334" s="90" t="str">
        <f t="shared" si="62"/>
        <v>mailto:info@oxni.ch?subject=Anfrage TBR-142-004-S2-P0</v>
      </c>
    </row>
    <row r="1335" spans="2:36" x14ac:dyDescent="0.2">
      <c r="B1335" s="78" t="str">
        <f t="shared" si="60"/>
        <v/>
      </c>
      <c r="C1335" s="19" t="s">
        <v>103</v>
      </c>
      <c r="D1335" s="19" t="s">
        <v>1636</v>
      </c>
      <c r="E1335" s="19">
        <v>180</v>
      </c>
      <c r="F1335" s="19" t="s">
        <v>55</v>
      </c>
      <c r="G1335" s="19">
        <v>4</v>
      </c>
      <c r="H1335" s="19">
        <v>4</v>
      </c>
      <c r="I1335" s="19">
        <v>50</v>
      </c>
      <c r="J1335" s="19">
        <v>95</v>
      </c>
      <c r="K1335" s="19">
        <v>540</v>
      </c>
      <c r="L1335" s="19">
        <v>1620</v>
      </c>
      <c r="M1335" s="19" t="s">
        <v>110</v>
      </c>
      <c r="N1335" s="19">
        <v>3000</v>
      </c>
      <c r="O1335" s="19">
        <v>6000</v>
      </c>
      <c r="P1335" s="19">
        <v>9400</v>
      </c>
      <c r="Q1335" s="19" t="s">
        <v>57</v>
      </c>
      <c r="R1335" s="19">
        <v>4700</v>
      </c>
      <c r="S1335" s="19">
        <v>20000</v>
      </c>
      <c r="T1335" s="19">
        <v>23.4</v>
      </c>
      <c r="U1335" s="19">
        <v>25.2</v>
      </c>
      <c r="V1335" s="19">
        <v>0.24</v>
      </c>
      <c r="W1335" s="19">
        <v>70</v>
      </c>
      <c r="X1335" s="93">
        <v>1861</v>
      </c>
      <c r="Y1335">
        <f t="shared" si="61"/>
        <v>750</v>
      </c>
      <c r="Z1335" t="b">
        <f>IF(N1335/G1335&gt;=Auswahlhilfe!$C$8,TRUE,FALSE)</f>
        <v>1</v>
      </c>
      <c r="AA1335" t="b">
        <f>IF(K1335&gt;Auswahlhilfe!$C$7,TRUE,FALSE)</f>
        <v>1</v>
      </c>
      <c r="AB1335" t="b">
        <f>IF(Auswahlhilfe!$C$17=F1335,TRUE,FALSE)</f>
        <v>0</v>
      </c>
      <c r="AC1335" t="b">
        <f>IFERROR(IF(FIND("P2",PGOptionList!D1335)&gt;0,TRUE),FALSE)</f>
        <v>0</v>
      </c>
      <c r="AD1335" t="b">
        <f>IFERROR(IF(FIND("P1",PGOptionList!D1335)&gt;0,TRUE),FALSE)</f>
        <v>1</v>
      </c>
      <c r="AE1335" t="b">
        <f>IFERROR(IF(FIND("P0",PGOptionList!D1335)&gt;0,TRUE),FALSE)</f>
        <v>0</v>
      </c>
      <c r="AF1335" t="b">
        <f>IF(AND(Z1335,AA1335,AB1335,AC1335,IF(C1335=Auswahlhilfe!$L$7,TRUE,FALSE)),D1335,FALSE)</f>
        <v>0</v>
      </c>
      <c r="AG1335" t="b">
        <f>IF(AND(Z1335,AA1335,AB1335,AD1335,IF(C1335=Auswahlhilfe!$L$17,TRUE,FALSE)),D1335,FALSE)</f>
        <v>0</v>
      </c>
      <c r="AH1335" t="b">
        <f>IF(AND(Z1335,AA1335,AB1335,AE1335,IF(C1335=Auswahlhilfe!$L$17,TRUE,FALSE)),D1335,FALSE)</f>
        <v>0</v>
      </c>
      <c r="AI1335" t="s">
        <v>4817</v>
      </c>
      <c r="AJ1335" s="90" t="str">
        <f t="shared" si="62"/>
        <v>mailto:info@oxni.ch?subject=Anfrage TBR-142-004-S1-P1</v>
      </c>
    </row>
    <row r="1336" spans="2:36" x14ac:dyDescent="0.2">
      <c r="B1336" s="78" t="str">
        <f t="shared" si="60"/>
        <v/>
      </c>
      <c r="C1336" s="19" t="s">
        <v>103</v>
      </c>
      <c r="D1336" s="19" t="s">
        <v>1637</v>
      </c>
      <c r="E1336" s="19">
        <v>180</v>
      </c>
      <c r="F1336" s="19" t="s">
        <v>58</v>
      </c>
      <c r="G1336" s="19">
        <v>4</v>
      </c>
      <c r="H1336" s="19">
        <v>4</v>
      </c>
      <c r="I1336" s="19">
        <v>50</v>
      </c>
      <c r="J1336" s="19">
        <v>95</v>
      </c>
      <c r="K1336" s="19">
        <v>540</v>
      </c>
      <c r="L1336" s="19">
        <v>1620</v>
      </c>
      <c r="M1336" s="19" t="s">
        <v>110</v>
      </c>
      <c r="N1336" s="19">
        <v>3000</v>
      </c>
      <c r="O1336" s="19">
        <v>6000</v>
      </c>
      <c r="P1336" s="19">
        <v>9400</v>
      </c>
      <c r="Q1336" s="19" t="s">
        <v>57</v>
      </c>
      <c r="R1336" s="19">
        <v>4700</v>
      </c>
      <c r="S1336" s="19">
        <v>20000</v>
      </c>
      <c r="T1336" s="19">
        <v>23.4</v>
      </c>
      <c r="U1336" s="19">
        <v>25.2</v>
      </c>
      <c r="V1336" s="19">
        <v>0.24</v>
      </c>
      <c r="W1336" s="19">
        <v>70</v>
      </c>
      <c r="X1336" s="93">
        <v>1861</v>
      </c>
      <c r="Y1336">
        <f t="shared" si="61"/>
        <v>750</v>
      </c>
      <c r="Z1336" t="b">
        <f>IF(N1336/G1336&gt;=Auswahlhilfe!$C$8,TRUE,FALSE)</f>
        <v>1</v>
      </c>
      <c r="AA1336" t="b">
        <f>IF(K1336&gt;Auswahlhilfe!$C$7,TRUE,FALSE)</f>
        <v>1</v>
      </c>
      <c r="AB1336" t="b">
        <f>IF(Auswahlhilfe!$C$17=F1336,TRUE,FALSE)</f>
        <v>1</v>
      </c>
      <c r="AC1336" t="b">
        <f>IFERROR(IF(FIND("P2",PGOptionList!D1336)&gt;0,TRUE),FALSE)</f>
        <v>0</v>
      </c>
      <c r="AD1336" t="b">
        <f>IFERROR(IF(FIND("P1",PGOptionList!D1336)&gt;0,TRUE),FALSE)</f>
        <v>1</v>
      </c>
      <c r="AE1336" t="b">
        <f>IFERROR(IF(FIND("P0",PGOptionList!D1336)&gt;0,TRUE),FALSE)</f>
        <v>0</v>
      </c>
      <c r="AF1336" t="b">
        <f>IF(AND(Z1336,AA1336,AB1336,AC1336,IF(C1336=Auswahlhilfe!$L$7,TRUE,FALSE)),D1336,FALSE)</f>
        <v>0</v>
      </c>
      <c r="AG1336" t="b">
        <f>IF(AND(Z1336,AA1336,AB1336,AD1336,IF(C1336=Auswahlhilfe!$L$17,TRUE,FALSE)),D1336,FALSE)</f>
        <v>0</v>
      </c>
      <c r="AH1336" t="b">
        <f>IF(AND(Z1336,AA1336,AB1336,AE1336,IF(C1336=Auswahlhilfe!$L$17,TRUE,FALSE)),D1336,FALSE)</f>
        <v>0</v>
      </c>
      <c r="AI1336" t="s">
        <v>4818</v>
      </c>
      <c r="AJ1336" s="90" t="str">
        <f t="shared" si="62"/>
        <v>https://shop.oxni.ch/de/shop/motoren/planetengetriebe/tbr-142-004-s2-p1</v>
      </c>
    </row>
    <row r="1337" spans="2:36" x14ac:dyDescent="0.2">
      <c r="B1337" s="78" t="str">
        <f t="shared" si="60"/>
        <v/>
      </c>
      <c r="C1337" s="19" t="s">
        <v>103</v>
      </c>
      <c r="D1337" s="19" t="s">
        <v>1638</v>
      </c>
      <c r="E1337" s="19">
        <v>180</v>
      </c>
      <c r="F1337" s="19" t="s">
        <v>55</v>
      </c>
      <c r="G1337" s="19">
        <v>4</v>
      </c>
      <c r="H1337" s="19">
        <v>6</v>
      </c>
      <c r="I1337" s="19">
        <v>50</v>
      </c>
      <c r="J1337" s="19">
        <v>95</v>
      </c>
      <c r="K1337" s="19">
        <v>540</v>
      </c>
      <c r="L1337" s="19">
        <v>1620</v>
      </c>
      <c r="M1337" s="19" t="s">
        <v>110</v>
      </c>
      <c r="N1337" s="19">
        <v>3000</v>
      </c>
      <c r="O1337" s="19">
        <v>6000</v>
      </c>
      <c r="P1337" s="19">
        <v>9400</v>
      </c>
      <c r="Q1337" s="19" t="s">
        <v>57</v>
      </c>
      <c r="R1337" s="19">
        <v>4700</v>
      </c>
      <c r="S1337" s="19">
        <v>20000</v>
      </c>
      <c r="T1337" s="19">
        <v>23.4</v>
      </c>
      <c r="U1337" s="19">
        <v>25.2</v>
      </c>
      <c r="V1337" s="19">
        <v>0.24</v>
      </c>
      <c r="W1337" s="19">
        <v>70</v>
      </c>
      <c r="X1337" s="93">
        <v>1692</v>
      </c>
      <c r="Y1337">
        <f t="shared" si="61"/>
        <v>750</v>
      </c>
      <c r="Z1337" t="b">
        <f>IF(N1337/G1337&gt;=Auswahlhilfe!$C$8,TRUE,FALSE)</f>
        <v>1</v>
      </c>
      <c r="AA1337" t="b">
        <f>IF(K1337&gt;Auswahlhilfe!$C$7,TRUE,FALSE)</f>
        <v>1</v>
      </c>
      <c r="AB1337" t="b">
        <f>IF(Auswahlhilfe!$C$17=F1337,TRUE,FALSE)</f>
        <v>0</v>
      </c>
      <c r="AC1337" t="b">
        <f>IFERROR(IF(FIND("P2",PGOptionList!D1337)&gt;0,TRUE),FALSE)</f>
        <v>1</v>
      </c>
      <c r="AD1337" t="b">
        <f>IFERROR(IF(FIND("P1",PGOptionList!D1337)&gt;0,TRUE),FALSE)</f>
        <v>0</v>
      </c>
      <c r="AE1337" t="b">
        <f>IFERROR(IF(FIND("P0",PGOptionList!D1337)&gt;0,TRUE),FALSE)</f>
        <v>0</v>
      </c>
      <c r="AF1337" t="b">
        <f>IF(AND(Z1337,AA1337,AB1337,AC1337,IF(C1337=Auswahlhilfe!$L$7,TRUE,FALSE)),D1337,FALSE)</f>
        <v>0</v>
      </c>
      <c r="AG1337" t="b">
        <f>IF(AND(Z1337,AA1337,AB1337,AD1337,IF(C1337=Auswahlhilfe!$L$17,TRUE,FALSE)),D1337,FALSE)</f>
        <v>0</v>
      </c>
      <c r="AH1337" t="b">
        <f>IF(AND(Z1337,AA1337,AB1337,AE1337,IF(C1337=Auswahlhilfe!$L$17,TRUE,FALSE)),D1337,FALSE)</f>
        <v>0</v>
      </c>
      <c r="AI1337" t="s">
        <v>4817</v>
      </c>
      <c r="AJ1337" s="90" t="str">
        <f t="shared" si="62"/>
        <v>mailto:info@oxni.ch?subject=Anfrage TBR-142-004-S1-P2</v>
      </c>
    </row>
    <row r="1338" spans="2:36" x14ac:dyDescent="0.2">
      <c r="B1338" s="78" t="str">
        <f t="shared" si="60"/>
        <v/>
      </c>
      <c r="C1338" s="19" t="s">
        <v>103</v>
      </c>
      <c r="D1338" s="19" t="s">
        <v>1639</v>
      </c>
      <c r="E1338" s="19">
        <v>180</v>
      </c>
      <c r="F1338" s="19" t="s">
        <v>58</v>
      </c>
      <c r="G1338" s="19">
        <v>4</v>
      </c>
      <c r="H1338" s="19">
        <v>6</v>
      </c>
      <c r="I1338" s="19">
        <v>50</v>
      </c>
      <c r="J1338" s="19">
        <v>95</v>
      </c>
      <c r="K1338" s="19">
        <v>540</v>
      </c>
      <c r="L1338" s="19">
        <v>1620</v>
      </c>
      <c r="M1338" s="19" t="s">
        <v>110</v>
      </c>
      <c r="N1338" s="19">
        <v>3000</v>
      </c>
      <c r="O1338" s="19">
        <v>6000</v>
      </c>
      <c r="P1338" s="19">
        <v>9400</v>
      </c>
      <c r="Q1338" s="19" t="s">
        <v>57</v>
      </c>
      <c r="R1338" s="19">
        <v>4700</v>
      </c>
      <c r="S1338" s="19">
        <v>20000</v>
      </c>
      <c r="T1338" s="19">
        <v>23.4</v>
      </c>
      <c r="U1338" s="19">
        <v>25.2</v>
      </c>
      <c r="V1338" s="19">
        <v>0.24</v>
      </c>
      <c r="W1338" s="19">
        <v>70</v>
      </c>
      <c r="X1338" s="93">
        <v>1692</v>
      </c>
      <c r="Y1338">
        <f t="shared" si="61"/>
        <v>750</v>
      </c>
      <c r="Z1338" t="b">
        <f>IF(N1338/G1338&gt;=Auswahlhilfe!$C$8,TRUE,FALSE)</f>
        <v>1</v>
      </c>
      <c r="AA1338" t="b">
        <f>IF(K1338&gt;Auswahlhilfe!$C$7,TRUE,FALSE)</f>
        <v>1</v>
      </c>
      <c r="AB1338" t="b">
        <f>IF(Auswahlhilfe!$C$17=F1338,TRUE,FALSE)</f>
        <v>1</v>
      </c>
      <c r="AC1338" t="b">
        <f>IFERROR(IF(FIND("P2",PGOptionList!D1338)&gt;0,TRUE),FALSE)</f>
        <v>1</v>
      </c>
      <c r="AD1338" t="b">
        <f>IFERROR(IF(FIND("P1",PGOptionList!D1338)&gt;0,TRUE),FALSE)</f>
        <v>0</v>
      </c>
      <c r="AE1338" t="b">
        <f>IFERROR(IF(FIND("P0",PGOptionList!D1338)&gt;0,TRUE),FALSE)</f>
        <v>0</v>
      </c>
      <c r="AF1338" t="b">
        <f>IF(AND(Z1338,AA1338,AB1338,AC1338,IF(C1338=Auswahlhilfe!$L$7,TRUE,FALSE)),D1338,FALSE)</f>
        <v>0</v>
      </c>
      <c r="AG1338" t="b">
        <f>IF(AND(Z1338,AA1338,AB1338,AD1338,IF(C1338=Auswahlhilfe!$L$17,TRUE,FALSE)),D1338,FALSE)</f>
        <v>0</v>
      </c>
      <c r="AH1338" t="b">
        <f>IF(AND(Z1338,AA1338,AB1338,AE1338,IF(C1338=Auswahlhilfe!$L$17,TRUE,FALSE)),D1338,FALSE)</f>
        <v>0</v>
      </c>
      <c r="AI1338" t="s">
        <v>4818</v>
      </c>
      <c r="AJ1338" s="90" t="str">
        <f t="shared" si="62"/>
        <v>https://shop.oxni.ch/de/shop/motoren/planetengetriebe/tbr-142-004-s2-p2</v>
      </c>
    </row>
    <row r="1339" spans="2:36" x14ac:dyDescent="0.2">
      <c r="B1339" s="78" t="str">
        <f t="shared" si="60"/>
        <v/>
      </c>
      <c r="C1339" s="19" t="s">
        <v>103</v>
      </c>
      <c r="D1339" s="19" t="s">
        <v>1640</v>
      </c>
      <c r="E1339" s="19">
        <v>180</v>
      </c>
      <c r="F1339" s="19" t="s">
        <v>55</v>
      </c>
      <c r="G1339" s="19">
        <v>3</v>
      </c>
      <c r="H1339" s="19">
        <v>2</v>
      </c>
      <c r="I1339" s="19">
        <v>50</v>
      </c>
      <c r="J1339" s="19">
        <v>95</v>
      </c>
      <c r="K1339" s="19">
        <v>340</v>
      </c>
      <c r="L1339" s="19">
        <v>1020</v>
      </c>
      <c r="M1339" s="19" t="s">
        <v>82</v>
      </c>
      <c r="N1339" s="19">
        <v>3000</v>
      </c>
      <c r="O1339" s="19">
        <v>6000</v>
      </c>
      <c r="P1339" s="19">
        <v>9400</v>
      </c>
      <c r="Q1339" s="19" t="s">
        <v>57</v>
      </c>
      <c r="R1339" s="19">
        <v>4700</v>
      </c>
      <c r="S1339" s="19">
        <v>20000</v>
      </c>
      <c r="T1339" s="19">
        <v>23.4</v>
      </c>
      <c r="U1339" s="19">
        <v>25.2</v>
      </c>
      <c r="V1339" s="19">
        <v>0.24</v>
      </c>
      <c r="W1339" s="19">
        <v>70</v>
      </c>
      <c r="X1339" s="93"/>
      <c r="Y1339">
        <f t="shared" si="61"/>
        <v>1000</v>
      </c>
      <c r="Z1339" t="b">
        <f>IF(N1339/G1339&gt;=Auswahlhilfe!$C$8,TRUE,FALSE)</f>
        <v>1</v>
      </c>
      <c r="AA1339" t="b">
        <f>IF(K1339&gt;Auswahlhilfe!$C$7,TRUE,FALSE)</f>
        <v>1</v>
      </c>
      <c r="AB1339" t="b">
        <f>IF(Auswahlhilfe!$C$17=F1339,TRUE,FALSE)</f>
        <v>0</v>
      </c>
      <c r="AC1339" t="b">
        <f>IFERROR(IF(FIND("P2",PGOptionList!D1339)&gt;0,TRUE),FALSE)</f>
        <v>0</v>
      </c>
      <c r="AD1339" t="b">
        <f>IFERROR(IF(FIND("P1",PGOptionList!D1339)&gt;0,TRUE),FALSE)</f>
        <v>0</v>
      </c>
      <c r="AE1339" t="b">
        <f>IFERROR(IF(FIND("P0",PGOptionList!D1339)&gt;0,TRUE),FALSE)</f>
        <v>1</v>
      </c>
      <c r="AF1339" t="b">
        <f>IF(AND(Z1339,AA1339,AB1339,AC1339,IF(C1339=Auswahlhilfe!$L$7,TRUE,FALSE)),D1339,FALSE)</f>
        <v>0</v>
      </c>
      <c r="AG1339" t="b">
        <f>IF(AND(Z1339,AA1339,AB1339,AD1339,IF(C1339=Auswahlhilfe!$L$17,TRUE,FALSE)),D1339,FALSE)</f>
        <v>0</v>
      </c>
      <c r="AH1339" t="b">
        <f>IF(AND(Z1339,AA1339,AB1339,AE1339,IF(C1339=Auswahlhilfe!$L$17,TRUE,FALSE)),D1339,FALSE)</f>
        <v>0</v>
      </c>
      <c r="AI1339" t="s">
        <v>4817</v>
      </c>
      <c r="AJ1339" s="90" t="str">
        <f t="shared" si="62"/>
        <v>mailto:info@oxni.ch?subject=Anfrage TBR-142-003-S1-P0</v>
      </c>
    </row>
    <row r="1340" spans="2:36" x14ac:dyDescent="0.2">
      <c r="B1340" s="78" t="str">
        <f t="shared" si="60"/>
        <v/>
      </c>
      <c r="C1340" s="19" t="s">
        <v>103</v>
      </c>
      <c r="D1340" s="19" t="s">
        <v>1641</v>
      </c>
      <c r="E1340" s="19">
        <v>180</v>
      </c>
      <c r="F1340" s="19" t="s">
        <v>58</v>
      </c>
      <c r="G1340" s="19">
        <v>3</v>
      </c>
      <c r="H1340" s="19">
        <v>2</v>
      </c>
      <c r="I1340" s="19">
        <v>50</v>
      </c>
      <c r="J1340" s="19">
        <v>95</v>
      </c>
      <c r="K1340" s="19">
        <v>340</v>
      </c>
      <c r="L1340" s="19">
        <v>1020</v>
      </c>
      <c r="M1340" s="19" t="s">
        <v>82</v>
      </c>
      <c r="N1340" s="19">
        <v>3000</v>
      </c>
      <c r="O1340" s="19">
        <v>6000</v>
      </c>
      <c r="P1340" s="19">
        <v>9400</v>
      </c>
      <c r="Q1340" s="19" t="s">
        <v>57</v>
      </c>
      <c r="R1340" s="19">
        <v>4700</v>
      </c>
      <c r="S1340" s="19">
        <v>20000</v>
      </c>
      <c r="T1340" s="19">
        <v>23.4</v>
      </c>
      <c r="U1340" s="19">
        <v>25.2</v>
      </c>
      <c r="V1340" s="19">
        <v>0.24</v>
      </c>
      <c r="W1340" s="19">
        <v>70</v>
      </c>
      <c r="X1340" s="93"/>
      <c r="Y1340">
        <f t="shared" si="61"/>
        <v>1000</v>
      </c>
      <c r="Z1340" t="b">
        <f>IF(N1340/G1340&gt;=Auswahlhilfe!$C$8,TRUE,FALSE)</f>
        <v>1</v>
      </c>
      <c r="AA1340" t="b">
        <f>IF(K1340&gt;Auswahlhilfe!$C$7,TRUE,FALSE)</f>
        <v>1</v>
      </c>
      <c r="AB1340" t="b">
        <f>IF(Auswahlhilfe!$C$17=F1340,TRUE,FALSE)</f>
        <v>1</v>
      </c>
      <c r="AC1340" t="b">
        <f>IFERROR(IF(FIND("P2",PGOptionList!D1340)&gt;0,TRUE),FALSE)</f>
        <v>0</v>
      </c>
      <c r="AD1340" t="b">
        <f>IFERROR(IF(FIND("P1",PGOptionList!D1340)&gt;0,TRUE),FALSE)</f>
        <v>0</v>
      </c>
      <c r="AE1340" t="b">
        <f>IFERROR(IF(FIND("P0",PGOptionList!D1340)&gt;0,TRUE),FALSE)</f>
        <v>1</v>
      </c>
      <c r="AF1340" t="b">
        <f>IF(AND(Z1340,AA1340,AB1340,AC1340,IF(C1340=Auswahlhilfe!$L$7,TRUE,FALSE)),D1340,FALSE)</f>
        <v>0</v>
      </c>
      <c r="AG1340" t="b">
        <f>IF(AND(Z1340,AA1340,AB1340,AD1340,IF(C1340=Auswahlhilfe!$L$17,TRUE,FALSE)),D1340,FALSE)</f>
        <v>0</v>
      </c>
      <c r="AH1340" t="b">
        <f>IF(AND(Z1340,AA1340,AB1340,AE1340,IF(C1340=Auswahlhilfe!$L$17,TRUE,FALSE)),D1340,FALSE)</f>
        <v>0</v>
      </c>
      <c r="AI1340" t="s">
        <v>4817</v>
      </c>
      <c r="AJ1340" s="90" t="str">
        <f t="shared" si="62"/>
        <v>mailto:info@oxni.ch?subject=Anfrage TBR-142-003-S2-P0</v>
      </c>
    </row>
    <row r="1341" spans="2:36" x14ac:dyDescent="0.2">
      <c r="B1341" s="78" t="str">
        <f t="shared" si="60"/>
        <v/>
      </c>
      <c r="C1341" s="19" t="s">
        <v>103</v>
      </c>
      <c r="D1341" s="19" t="s">
        <v>1642</v>
      </c>
      <c r="E1341" s="19">
        <v>180</v>
      </c>
      <c r="F1341" s="19" t="s">
        <v>55</v>
      </c>
      <c r="G1341" s="19">
        <v>3</v>
      </c>
      <c r="H1341" s="19">
        <v>4</v>
      </c>
      <c r="I1341" s="19">
        <v>50</v>
      </c>
      <c r="J1341" s="19">
        <v>95</v>
      </c>
      <c r="K1341" s="19">
        <v>340</v>
      </c>
      <c r="L1341" s="19">
        <v>1020</v>
      </c>
      <c r="M1341" s="19" t="s">
        <v>82</v>
      </c>
      <c r="N1341" s="19">
        <v>3000</v>
      </c>
      <c r="O1341" s="19">
        <v>6000</v>
      </c>
      <c r="P1341" s="19">
        <v>9400</v>
      </c>
      <c r="Q1341" s="19" t="s">
        <v>57</v>
      </c>
      <c r="R1341" s="19">
        <v>4700</v>
      </c>
      <c r="S1341" s="19">
        <v>20000</v>
      </c>
      <c r="T1341" s="19">
        <v>23.4</v>
      </c>
      <c r="U1341" s="19">
        <v>25.2</v>
      </c>
      <c r="V1341" s="19">
        <v>0.24</v>
      </c>
      <c r="W1341" s="19">
        <v>70</v>
      </c>
      <c r="X1341" s="93">
        <v>1861</v>
      </c>
      <c r="Y1341">
        <f t="shared" si="61"/>
        <v>1000</v>
      </c>
      <c r="Z1341" t="b">
        <f>IF(N1341/G1341&gt;=Auswahlhilfe!$C$8,TRUE,FALSE)</f>
        <v>1</v>
      </c>
      <c r="AA1341" t="b">
        <f>IF(K1341&gt;Auswahlhilfe!$C$7,TRUE,FALSE)</f>
        <v>1</v>
      </c>
      <c r="AB1341" t="b">
        <f>IF(Auswahlhilfe!$C$17=F1341,TRUE,FALSE)</f>
        <v>0</v>
      </c>
      <c r="AC1341" t="b">
        <f>IFERROR(IF(FIND("P2",PGOptionList!D1341)&gt;0,TRUE),FALSE)</f>
        <v>0</v>
      </c>
      <c r="AD1341" t="b">
        <f>IFERROR(IF(FIND("P1",PGOptionList!D1341)&gt;0,TRUE),FALSE)</f>
        <v>1</v>
      </c>
      <c r="AE1341" t="b">
        <f>IFERROR(IF(FIND("P0",PGOptionList!D1341)&gt;0,TRUE),FALSE)</f>
        <v>0</v>
      </c>
      <c r="AF1341" t="b">
        <f>IF(AND(Z1341,AA1341,AB1341,AC1341,IF(C1341=Auswahlhilfe!$L$7,TRUE,FALSE)),D1341,FALSE)</f>
        <v>0</v>
      </c>
      <c r="AG1341" t="b">
        <f>IF(AND(Z1341,AA1341,AB1341,AD1341,IF(C1341=Auswahlhilfe!$L$17,TRUE,FALSE)),D1341,FALSE)</f>
        <v>0</v>
      </c>
      <c r="AH1341" t="b">
        <f>IF(AND(Z1341,AA1341,AB1341,AE1341,IF(C1341=Auswahlhilfe!$L$17,TRUE,FALSE)),D1341,FALSE)</f>
        <v>0</v>
      </c>
      <c r="AI1341" t="s">
        <v>4817</v>
      </c>
      <c r="AJ1341" s="90" t="str">
        <f t="shared" si="62"/>
        <v>mailto:info@oxni.ch?subject=Anfrage TBR-142-003-S1-P1</v>
      </c>
    </row>
    <row r="1342" spans="2:36" x14ac:dyDescent="0.2">
      <c r="B1342" s="78" t="str">
        <f t="shared" si="60"/>
        <v/>
      </c>
      <c r="C1342" s="19" t="s">
        <v>103</v>
      </c>
      <c r="D1342" s="19" t="s">
        <v>1643</v>
      </c>
      <c r="E1342" s="19">
        <v>180</v>
      </c>
      <c r="F1342" s="19" t="s">
        <v>58</v>
      </c>
      <c r="G1342" s="19">
        <v>3</v>
      </c>
      <c r="H1342" s="19">
        <v>4</v>
      </c>
      <c r="I1342" s="19">
        <v>50</v>
      </c>
      <c r="J1342" s="19">
        <v>95</v>
      </c>
      <c r="K1342" s="19">
        <v>340</v>
      </c>
      <c r="L1342" s="19">
        <v>1020</v>
      </c>
      <c r="M1342" s="19" t="s">
        <v>82</v>
      </c>
      <c r="N1342" s="19">
        <v>3000</v>
      </c>
      <c r="O1342" s="19">
        <v>6000</v>
      </c>
      <c r="P1342" s="19">
        <v>9400</v>
      </c>
      <c r="Q1342" s="19" t="s">
        <v>57</v>
      </c>
      <c r="R1342" s="19">
        <v>4700</v>
      </c>
      <c r="S1342" s="19">
        <v>20000</v>
      </c>
      <c r="T1342" s="19">
        <v>23.4</v>
      </c>
      <c r="U1342" s="19">
        <v>25.2</v>
      </c>
      <c r="V1342" s="19">
        <v>0.24</v>
      </c>
      <c r="W1342" s="19">
        <v>70</v>
      </c>
      <c r="X1342" s="93">
        <v>1861</v>
      </c>
      <c r="Y1342">
        <f t="shared" si="61"/>
        <v>1000</v>
      </c>
      <c r="Z1342" t="b">
        <f>IF(N1342/G1342&gt;=Auswahlhilfe!$C$8,TRUE,FALSE)</f>
        <v>1</v>
      </c>
      <c r="AA1342" t="b">
        <f>IF(K1342&gt;Auswahlhilfe!$C$7,TRUE,FALSE)</f>
        <v>1</v>
      </c>
      <c r="AB1342" t="b">
        <f>IF(Auswahlhilfe!$C$17=F1342,TRUE,FALSE)</f>
        <v>1</v>
      </c>
      <c r="AC1342" t="b">
        <f>IFERROR(IF(FIND("P2",PGOptionList!D1342)&gt;0,TRUE),FALSE)</f>
        <v>0</v>
      </c>
      <c r="AD1342" t="b">
        <f>IFERROR(IF(FIND("P1",PGOptionList!D1342)&gt;0,TRUE),FALSE)</f>
        <v>1</v>
      </c>
      <c r="AE1342" t="b">
        <f>IFERROR(IF(FIND("P0",PGOptionList!D1342)&gt;0,TRUE),FALSE)</f>
        <v>0</v>
      </c>
      <c r="AF1342" t="b">
        <f>IF(AND(Z1342,AA1342,AB1342,AC1342,IF(C1342=Auswahlhilfe!$L$7,TRUE,FALSE)),D1342,FALSE)</f>
        <v>0</v>
      </c>
      <c r="AG1342" t="b">
        <f>IF(AND(Z1342,AA1342,AB1342,AD1342,IF(C1342=Auswahlhilfe!$L$17,TRUE,FALSE)),D1342,FALSE)</f>
        <v>0</v>
      </c>
      <c r="AH1342" t="b">
        <f>IF(AND(Z1342,AA1342,AB1342,AE1342,IF(C1342=Auswahlhilfe!$L$17,TRUE,FALSE)),D1342,FALSE)</f>
        <v>0</v>
      </c>
      <c r="AI1342" t="s">
        <v>4818</v>
      </c>
      <c r="AJ1342" s="90" t="str">
        <f t="shared" si="62"/>
        <v>https://shop.oxni.ch/de/shop/motoren/planetengetriebe/tbr-142-003-s2-p1</v>
      </c>
    </row>
    <row r="1343" spans="2:36" x14ac:dyDescent="0.2">
      <c r="B1343" s="78" t="str">
        <f t="shared" si="60"/>
        <v/>
      </c>
      <c r="C1343" s="19" t="s">
        <v>103</v>
      </c>
      <c r="D1343" s="19" t="s">
        <v>1644</v>
      </c>
      <c r="E1343" s="19">
        <v>180</v>
      </c>
      <c r="F1343" s="19" t="s">
        <v>55</v>
      </c>
      <c r="G1343" s="19">
        <v>3</v>
      </c>
      <c r="H1343" s="19">
        <v>6</v>
      </c>
      <c r="I1343" s="19">
        <v>50</v>
      </c>
      <c r="J1343" s="19">
        <v>95</v>
      </c>
      <c r="K1343" s="19">
        <v>340</v>
      </c>
      <c r="L1343" s="19">
        <v>1020</v>
      </c>
      <c r="M1343" s="19" t="s">
        <v>82</v>
      </c>
      <c r="N1343" s="19">
        <v>3000</v>
      </c>
      <c r="O1343" s="19">
        <v>6000</v>
      </c>
      <c r="P1343" s="19">
        <v>9400</v>
      </c>
      <c r="Q1343" s="19" t="s">
        <v>57</v>
      </c>
      <c r="R1343" s="19">
        <v>4700</v>
      </c>
      <c r="S1343" s="19">
        <v>20000</v>
      </c>
      <c r="T1343" s="19">
        <v>23.4</v>
      </c>
      <c r="U1343" s="19">
        <v>25.2</v>
      </c>
      <c r="V1343" s="19">
        <v>0.24</v>
      </c>
      <c r="W1343" s="19">
        <v>70</v>
      </c>
      <c r="X1343" s="93">
        <v>1692</v>
      </c>
      <c r="Y1343">
        <f t="shared" si="61"/>
        <v>1000</v>
      </c>
      <c r="Z1343" t="b">
        <f>IF(N1343/G1343&gt;=Auswahlhilfe!$C$8,TRUE,FALSE)</f>
        <v>1</v>
      </c>
      <c r="AA1343" t="b">
        <f>IF(K1343&gt;Auswahlhilfe!$C$7,TRUE,FALSE)</f>
        <v>1</v>
      </c>
      <c r="AB1343" t="b">
        <f>IF(Auswahlhilfe!$C$17=F1343,TRUE,FALSE)</f>
        <v>0</v>
      </c>
      <c r="AC1343" t="b">
        <f>IFERROR(IF(FIND("P2",PGOptionList!D1343)&gt;0,TRUE),FALSE)</f>
        <v>1</v>
      </c>
      <c r="AD1343" t="b">
        <f>IFERROR(IF(FIND("P1",PGOptionList!D1343)&gt;0,TRUE),FALSE)</f>
        <v>0</v>
      </c>
      <c r="AE1343" t="b">
        <f>IFERROR(IF(FIND("P0",PGOptionList!D1343)&gt;0,TRUE),FALSE)</f>
        <v>0</v>
      </c>
      <c r="AF1343" t="b">
        <f>IF(AND(Z1343,AA1343,AB1343,AC1343,IF(C1343=Auswahlhilfe!$L$7,TRUE,FALSE)),D1343,FALSE)</f>
        <v>0</v>
      </c>
      <c r="AG1343" t="b">
        <f>IF(AND(Z1343,AA1343,AB1343,AD1343,IF(C1343=Auswahlhilfe!$L$17,TRUE,FALSE)),D1343,FALSE)</f>
        <v>0</v>
      </c>
      <c r="AH1343" t="b">
        <f>IF(AND(Z1343,AA1343,AB1343,AE1343,IF(C1343=Auswahlhilfe!$L$17,TRUE,FALSE)),D1343,FALSE)</f>
        <v>0</v>
      </c>
      <c r="AI1343" t="s">
        <v>4817</v>
      </c>
      <c r="AJ1343" s="90" t="str">
        <f t="shared" si="62"/>
        <v>mailto:info@oxni.ch?subject=Anfrage TBR-142-003-S1-P2</v>
      </c>
    </row>
    <row r="1344" spans="2:36" x14ac:dyDescent="0.2">
      <c r="B1344" s="78" t="str">
        <f t="shared" si="60"/>
        <v/>
      </c>
      <c r="C1344" s="19" t="s">
        <v>103</v>
      </c>
      <c r="D1344" s="19" t="s">
        <v>1645</v>
      </c>
      <c r="E1344" s="19">
        <v>180</v>
      </c>
      <c r="F1344" s="19" t="s">
        <v>58</v>
      </c>
      <c r="G1344" s="19">
        <v>3</v>
      </c>
      <c r="H1344" s="19">
        <v>6</v>
      </c>
      <c r="I1344" s="19">
        <v>50</v>
      </c>
      <c r="J1344" s="19">
        <v>95</v>
      </c>
      <c r="K1344" s="19">
        <v>340</v>
      </c>
      <c r="L1344" s="19">
        <v>1020</v>
      </c>
      <c r="M1344" s="19" t="s">
        <v>82</v>
      </c>
      <c r="N1344" s="19">
        <v>3000</v>
      </c>
      <c r="O1344" s="19">
        <v>6000</v>
      </c>
      <c r="P1344" s="19">
        <v>9400</v>
      </c>
      <c r="Q1344" s="19" t="s">
        <v>57</v>
      </c>
      <c r="R1344" s="19">
        <v>4700</v>
      </c>
      <c r="S1344" s="19">
        <v>20000</v>
      </c>
      <c r="T1344" s="19">
        <v>23.4</v>
      </c>
      <c r="U1344" s="19">
        <v>25.2</v>
      </c>
      <c r="V1344" s="19">
        <v>0.24</v>
      </c>
      <c r="W1344" s="19">
        <v>70</v>
      </c>
      <c r="X1344" s="93">
        <v>1692</v>
      </c>
      <c r="Y1344">
        <f t="shared" si="61"/>
        <v>1000</v>
      </c>
      <c r="Z1344" t="b">
        <f>IF(N1344/G1344&gt;=Auswahlhilfe!$C$8,TRUE,FALSE)</f>
        <v>1</v>
      </c>
      <c r="AA1344" t="b">
        <f>IF(K1344&gt;Auswahlhilfe!$C$7,TRUE,FALSE)</f>
        <v>1</v>
      </c>
      <c r="AB1344" t="b">
        <f>IF(Auswahlhilfe!$C$17=F1344,TRUE,FALSE)</f>
        <v>1</v>
      </c>
      <c r="AC1344" t="b">
        <f>IFERROR(IF(FIND("P2",PGOptionList!D1344)&gt;0,TRUE),FALSE)</f>
        <v>1</v>
      </c>
      <c r="AD1344" t="b">
        <f>IFERROR(IF(FIND("P1",PGOptionList!D1344)&gt;0,TRUE),FALSE)</f>
        <v>0</v>
      </c>
      <c r="AE1344" t="b">
        <f>IFERROR(IF(FIND("P0",PGOptionList!D1344)&gt;0,TRUE),FALSE)</f>
        <v>0</v>
      </c>
      <c r="AF1344" t="b">
        <f>IF(AND(Z1344,AA1344,AB1344,AC1344,IF(C1344=Auswahlhilfe!$L$7,TRUE,FALSE)),D1344,FALSE)</f>
        <v>0</v>
      </c>
      <c r="AG1344" t="b">
        <f>IF(AND(Z1344,AA1344,AB1344,AD1344,IF(C1344=Auswahlhilfe!$L$17,TRUE,FALSE)),D1344,FALSE)</f>
        <v>0</v>
      </c>
      <c r="AH1344" t="b">
        <f>IF(AND(Z1344,AA1344,AB1344,AE1344,IF(C1344=Auswahlhilfe!$L$17,TRUE,FALSE)),D1344,FALSE)</f>
        <v>0</v>
      </c>
      <c r="AI1344" t="s">
        <v>4818</v>
      </c>
      <c r="AJ1344" s="90" t="str">
        <f t="shared" si="62"/>
        <v>https://shop.oxni.ch/de/shop/motoren/planetengetriebe/tbr-142-003-s2-p2</v>
      </c>
    </row>
    <row r="1345" spans="2:36" x14ac:dyDescent="0.2">
      <c r="B1345" s="78" t="str">
        <f t="shared" si="60"/>
        <v/>
      </c>
      <c r="C1345" s="19" t="s">
        <v>103</v>
      </c>
      <c r="D1345" s="19" t="s">
        <v>1646</v>
      </c>
      <c r="E1345" s="19">
        <v>180</v>
      </c>
      <c r="F1345" s="19" t="s">
        <v>55</v>
      </c>
      <c r="G1345" s="19">
        <v>200</v>
      </c>
      <c r="H1345" s="19">
        <v>4</v>
      </c>
      <c r="I1345" s="19">
        <v>145</v>
      </c>
      <c r="J1345" s="19">
        <v>92</v>
      </c>
      <c r="K1345" s="19">
        <v>910</v>
      </c>
      <c r="L1345" s="19">
        <v>2730</v>
      </c>
      <c r="M1345" s="19" t="s">
        <v>95</v>
      </c>
      <c r="N1345" s="19">
        <v>3000</v>
      </c>
      <c r="O1345" s="19">
        <v>6000</v>
      </c>
      <c r="P1345" s="19">
        <v>14500</v>
      </c>
      <c r="Q1345" s="19" t="s">
        <v>57</v>
      </c>
      <c r="R1345" s="19">
        <v>7250</v>
      </c>
      <c r="S1345" s="19">
        <v>20000</v>
      </c>
      <c r="T1345" s="19">
        <v>21.8</v>
      </c>
      <c r="U1345" s="19">
        <v>43</v>
      </c>
      <c r="V1345" s="19">
        <v>0.24</v>
      </c>
      <c r="W1345" s="19">
        <v>72</v>
      </c>
      <c r="X1345" s="93"/>
      <c r="Y1345">
        <f t="shared" si="61"/>
        <v>15</v>
      </c>
      <c r="Z1345" t="b">
        <f>IF(N1345/G1345&gt;=Auswahlhilfe!$C$8,TRUE,FALSE)</f>
        <v>1</v>
      </c>
      <c r="AA1345" t="b">
        <f>IF(K1345&gt;Auswahlhilfe!$C$7,TRUE,FALSE)</f>
        <v>1</v>
      </c>
      <c r="AB1345" t="b">
        <f>IF(Auswahlhilfe!$C$17=F1345,TRUE,FALSE)</f>
        <v>0</v>
      </c>
      <c r="AC1345" t="b">
        <f>IFERROR(IF(FIND("P2",PGOptionList!D1345)&gt;0,TRUE),FALSE)</f>
        <v>0</v>
      </c>
      <c r="AD1345" t="b">
        <f>IFERROR(IF(FIND("P1",PGOptionList!D1345)&gt;0,TRUE),FALSE)</f>
        <v>0</v>
      </c>
      <c r="AE1345" t="b">
        <f>IFERROR(IF(FIND("P0",PGOptionList!D1345)&gt;0,TRUE),FALSE)</f>
        <v>1</v>
      </c>
      <c r="AF1345" t="b">
        <f>IF(AND(Z1345,AA1345,AB1345,AC1345,IF(C1345=Auswahlhilfe!$L$7,TRUE,FALSE)),D1345,FALSE)</f>
        <v>0</v>
      </c>
      <c r="AG1345" t="b">
        <f>IF(AND(Z1345,AA1345,AB1345,AD1345,IF(C1345=Auswahlhilfe!$L$17,TRUE,FALSE)),D1345,FALSE)</f>
        <v>0</v>
      </c>
      <c r="AH1345" t="b">
        <f>IF(AND(Z1345,AA1345,AB1345,AE1345,IF(C1345=Auswahlhilfe!$L$17,TRUE,FALSE)),D1345,FALSE)</f>
        <v>0</v>
      </c>
      <c r="AI1345" t="s">
        <v>4817</v>
      </c>
      <c r="AJ1345" s="90" t="str">
        <f t="shared" si="62"/>
        <v>mailto:info@oxni.ch?subject=Anfrage TBR-180-200-S1-P0</v>
      </c>
    </row>
    <row r="1346" spans="2:36" x14ac:dyDescent="0.2">
      <c r="B1346" s="78" t="str">
        <f t="shared" si="60"/>
        <v/>
      </c>
      <c r="C1346" s="19" t="s">
        <v>103</v>
      </c>
      <c r="D1346" s="19" t="s">
        <v>1647</v>
      </c>
      <c r="E1346" s="19">
        <v>180</v>
      </c>
      <c r="F1346" s="19" t="s">
        <v>58</v>
      </c>
      <c r="G1346" s="19">
        <v>200</v>
      </c>
      <c r="H1346" s="19">
        <v>4</v>
      </c>
      <c r="I1346" s="19">
        <v>145</v>
      </c>
      <c r="J1346" s="19">
        <v>92</v>
      </c>
      <c r="K1346" s="19">
        <v>910</v>
      </c>
      <c r="L1346" s="19">
        <v>2730</v>
      </c>
      <c r="M1346" s="19" t="s">
        <v>95</v>
      </c>
      <c r="N1346" s="19">
        <v>3000</v>
      </c>
      <c r="O1346" s="19">
        <v>6000</v>
      </c>
      <c r="P1346" s="19">
        <v>14500</v>
      </c>
      <c r="Q1346" s="19" t="s">
        <v>57</v>
      </c>
      <c r="R1346" s="19">
        <v>7250</v>
      </c>
      <c r="S1346" s="19">
        <v>20000</v>
      </c>
      <c r="T1346" s="19">
        <v>21.8</v>
      </c>
      <c r="U1346" s="19">
        <v>43</v>
      </c>
      <c r="V1346" s="19">
        <v>0.24</v>
      </c>
      <c r="W1346" s="19">
        <v>72</v>
      </c>
      <c r="X1346" s="93"/>
      <c r="Y1346">
        <f t="shared" si="61"/>
        <v>15</v>
      </c>
      <c r="Z1346" t="b">
        <f>IF(N1346/G1346&gt;=Auswahlhilfe!$C$8,TRUE,FALSE)</f>
        <v>1</v>
      </c>
      <c r="AA1346" t="b">
        <f>IF(K1346&gt;Auswahlhilfe!$C$7,TRUE,FALSE)</f>
        <v>1</v>
      </c>
      <c r="AB1346" t="b">
        <f>IF(Auswahlhilfe!$C$17=F1346,TRUE,FALSE)</f>
        <v>1</v>
      </c>
      <c r="AC1346" t="b">
        <f>IFERROR(IF(FIND("P2",PGOptionList!D1346)&gt;0,TRUE),FALSE)</f>
        <v>0</v>
      </c>
      <c r="AD1346" t="b">
        <f>IFERROR(IF(FIND("P1",PGOptionList!D1346)&gt;0,TRUE),FALSE)</f>
        <v>0</v>
      </c>
      <c r="AE1346" t="b">
        <f>IFERROR(IF(FIND("P0",PGOptionList!D1346)&gt;0,TRUE),FALSE)</f>
        <v>1</v>
      </c>
      <c r="AF1346" t="b">
        <f>IF(AND(Z1346,AA1346,AB1346,AC1346,IF(C1346=Auswahlhilfe!$L$7,TRUE,FALSE)),D1346,FALSE)</f>
        <v>0</v>
      </c>
      <c r="AG1346" t="b">
        <f>IF(AND(Z1346,AA1346,AB1346,AD1346,IF(C1346=Auswahlhilfe!$L$17,TRUE,FALSE)),D1346,FALSE)</f>
        <v>0</v>
      </c>
      <c r="AH1346" t="b">
        <f>IF(AND(Z1346,AA1346,AB1346,AE1346,IF(C1346=Auswahlhilfe!$L$17,TRUE,FALSE)),D1346,FALSE)</f>
        <v>0</v>
      </c>
      <c r="AI1346" t="s">
        <v>4817</v>
      </c>
      <c r="AJ1346" s="90" t="str">
        <f t="shared" si="62"/>
        <v>mailto:info@oxni.ch?subject=Anfrage TBR-180-200-S2-P0</v>
      </c>
    </row>
    <row r="1347" spans="2:36" x14ac:dyDescent="0.2">
      <c r="B1347" s="78" t="str">
        <f t="shared" si="60"/>
        <v/>
      </c>
      <c r="C1347" s="19" t="s">
        <v>103</v>
      </c>
      <c r="D1347" s="19" t="s">
        <v>1648</v>
      </c>
      <c r="E1347" s="19">
        <v>180</v>
      </c>
      <c r="F1347" s="19" t="s">
        <v>55</v>
      </c>
      <c r="G1347" s="19">
        <v>200</v>
      </c>
      <c r="H1347" s="19">
        <v>7</v>
      </c>
      <c r="I1347" s="19">
        <v>145</v>
      </c>
      <c r="J1347" s="19">
        <v>92</v>
      </c>
      <c r="K1347" s="19">
        <v>910</v>
      </c>
      <c r="L1347" s="19">
        <v>2730</v>
      </c>
      <c r="M1347" s="19" t="s">
        <v>95</v>
      </c>
      <c r="N1347" s="19">
        <v>3000</v>
      </c>
      <c r="O1347" s="19">
        <v>6000</v>
      </c>
      <c r="P1347" s="19">
        <v>14500</v>
      </c>
      <c r="Q1347" s="19" t="s">
        <v>57</v>
      </c>
      <c r="R1347" s="19">
        <v>7250</v>
      </c>
      <c r="S1347" s="19">
        <v>20000</v>
      </c>
      <c r="T1347" s="19">
        <v>21.8</v>
      </c>
      <c r="U1347" s="19">
        <v>43</v>
      </c>
      <c r="V1347" s="19">
        <v>0.24</v>
      </c>
      <c r="W1347" s="19">
        <v>72</v>
      </c>
      <c r="X1347" s="93">
        <v>3223</v>
      </c>
      <c r="Y1347">
        <f t="shared" si="61"/>
        <v>15</v>
      </c>
      <c r="Z1347" t="b">
        <f>IF(N1347/G1347&gt;=Auswahlhilfe!$C$8,TRUE,FALSE)</f>
        <v>1</v>
      </c>
      <c r="AA1347" t="b">
        <f>IF(K1347&gt;Auswahlhilfe!$C$7,TRUE,FALSE)</f>
        <v>1</v>
      </c>
      <c r="AB1347" t="b">
        <f>IF(Auswahlhilfe!$C$17=F1347,TRUE,FALSE)</f>
        <v>0</v>
      </c>
      <c r="AC1347" t="b">
        <f>IFERROR(IF(FIND("P2",PGOptionList!D1347)&gt;0,TRUE),FALSE)</f>
        <v>0</v>
      </c>
      <c r="AD1347" t="b">
        <f>IFERROR(IF(FIND("P1",PGOptionList!D1347)&gt;0,TRUE),FALSE)</f>
        <v>1</v>
      </c>
      <c r="AE1347" t="b">
        <f>IFERROR(IF(FIND("P0",PGOptionList!D1347)&gt;0,TRUE),FALSE)</f>
        <v>0</v>
      </c>
      <c r="AF1347" t="b">
        <f>IF(AND(Z1347,AA1347,AB1347,AC1347,IF(C1347=Auswahlhilfe!$L$7,TRUE,FALSE)),D1347,FALSE)</f>
        <v>0</v>
      </c>
      <c r="AG1347" t="b">
        <f>IF(AND(Z1347,AA1347,AB1347,AD1347,IF(C1347=Auswahlhilfe!$L$17,TRUE,FALSE)),D1347,FALSE)</f>
        <v>0</v>
      </c>
      <c r="AH1347" t="b">
        <f>IF(AND(Z1347,AA1347,AB1347,AE1347,IF(C1347=Auswahlhilfe!$L$17,TRUE,FALSE)),D1347,FALSE)</f>
        <v>0</v>
      </c>
      <c r="AI1347" t="s">
        <v>4817</v>
      </c>
      <c r="AJ1347" s="90" t="str">
        <f t="shared" si="62"/>
        <v>mailto:info@oxni.ch?subject=Anfrage TBR-180-200-S1-P1</v>
      </c>
    </row>
    <row r="1348" spans="2:36" x14ac:dyDescent="0.2">
      <c r="B1348" s="78" t="str">
        <f t="shared" si="60"/>
        <v/>
      </c>
      <c r="C1348" s="19" t="s">
        <v>103</v>
      </c>
      <c r="D1348" s="19" t="s">
        <v>1649</v>
      </c>
      <c r="E1348" s="19">
        <v>180</v>
      </c>
      <c r="F1348" s="19" t="s">
        <v>58</v>
      </c>
      <c r="G1348" s="19">
        <v>200</v>
      </c>
      <c r="H1348" s="19">
        <v>7</v>
      </c>
      <c r="I1348" s="19">
        <v>145</v>
      </c>
      <c r="J1348" s="19">
        <v>92</v>
      </c>
      <c r="K1348" s="19">
        <v>910</v>
      </c>
      <c r="L1348" s="19">
        <v>2730</v>
      </c>
      <c r="M1348" s="19" t="s">
        <v>95</v>
      </c>
      <c r="N1348" s="19">
        <v>3000</v>
      </c>
      <c r="O1348" s="19">
        <v>6000</v>
      </c>
      <c r="P1348" s="19">
        <v>14500</v>
      </c>
      <c r="Q1348" s="19" t="s">
        <v>57</v>
      </c>
      <c r="R1348" s="19">
        <v>7250</v>
      </c>
      <c r="S1348" s="19">
        <v>20000</v>
      </c>
      <c r="T1348" s="19">
        <v>21.8</v>
      </c>
      <c r="U1348" s="19">
        <v>43</v>
      </c>
      <c r="V1348" s="19">
        <v>0.24</v>
      </c>
      <c r="W1348" s="19">
        <v>72</v>
      </c>
      <c r="X1348" s="93">
        <v>3223</v>
      </c>
      <c r="Y1348">
        <f t="shared" si="61"/>
        <v>15</v>
      </c>
      <c r="Z1348" t="b">
        <f>IF(N1348/G1348&gt;=Auswahlhilfe!$C$8,TRUE,FALSE)</f>
        <v>1</v>
      </c>
      <c r="AA1348" t="b">
        <f>IF(K1348&gt;Auswahlhilfe!$C$7,TRUE,FALSE)</f>
        <v>1</v>
      </c>
      <c r="AB1348" t="b">
        <f>IF(Auswahlhilfe!$C$17=F1348,TRUE,FALSE)</f>
        <v>1</v>
      </c>
      <c r="AC1348" t="b">
        <f>IFERROR(IF(FIND("P2",PGOptionList!D1348)&gt;0,TRUE),FALSE)</f>
        <v>0</v>
      </c>
      <c r="AD1348" t="b">
        <f>IFERROR(IF(FIND("P1",PGOptionList!D1348)&gt;0,TRUE),FALSE)</f>
        <v>1</v>
      </c>
      <c r="AE1348" t="b">
        <f>IFERROR(IF(FIND("P0",PGOptionList!D1348)&gt;0,TRUE),FALSE)</f>
        <v>0</v>
      </c>
      <c r="AF1348" t="b">
        <f>IF(AND(Z1348,AA1348,AB1348,AC1348,IF(C1348=Auswahlhilfe!$L$7,TRUE,FALSE)),D1348,FALSE)</f>
        <v>0</v>
      </c>
      <c r="AG1348" t="b">
        <f>IF(AND(Z1348,AA1348,AB1348,AD1348,IF(C1348=Auswahlhilfe!$L$17,TRUE,FALSE)),D1348,FALSE)</f>
        <v>0</v>
      </c>
      <c r="AH1348" t="b">
        <f>IF(AND(Z1348,AA1348,AB1348,AE1348,IF(C1348=Auswahlhilfe!$L$17,TRUE,FALSE)),D1348,FALSE)</f>
        <v>0</v>
      </c>
      <c r="AI1348" t="s">
        <v>4818</v>
      </c>
      <c r="AJ1348" s="90" t="str">
        <f t="shared" si="62"/>
        <v>https://shop.oxni.ch/de/shop/motoren/planetengetriebe/tbr-180-200-s2-p1</v>
      </c>
    </row>
    <row r="1349" spans="2:36" x14ac:dyDescent="0.2">
      <c r="B1349" s="78" t="str">
        <f t="shared" si="60"/>
        <v/>
      </c>
      <c r="C1349" s="19" t="s">
        <v>103</v>
      </c>
      <c r="D1349" s="19" t="s">
        <v>1650</v>
      </c>
      <c r="E1349" s="19">
        <v>180</v>
      </c>
      <c r="F1349" s="19" t="s">
        <v>55</v>
      </c>
      <c r="G1349" s="19">
        <v>200</v>
      </c>
      <c r="H1349" s="19">
        <v>9</v>
      </c>
      <c r="I1349" s="19">
        <v>145</v>
      </c>
      <c r="J1349" s="19">
        <v>92</v>
      </c>
      <c r="K1349" s="19">
        <v>910</v>
      </c>
      <c r="L1349" s="19">
        <v>2730</v>
      </c>
      <c r="M1349" s="19" t="s">
        <v>95</v>
      </c>
      <c r="N1349" s="19">
        <v>3000</v>
      </c>
      <c r="O1349" s="19">
        <v>6000</v>
      </c>
      <c r="P1349" s="19">
        <v>14500</v>
      </c>
      <c r="Q1349" s="19" t="s">
        <v>57</v>
      </c>
      <c r="R1349" s="19">
        <v>7250</v>
      </c>
      <c r="S1349" s="19">
        <v>20000</v>
      </c>
      <c r="T1349" s="19">
        <v>21.8</v>
      </c>
      <c r="U1349" s="19">
        <v>43</v>
      </c>
      <c r="V1349" s="19">
        <v>0.24</v>
      </c>
      <c r="W1349" s="19">
        <v>72</v>
      </c>
      <c r="X1349" s="93">
        <v>2930</v>
      </c>
      <c r="Y1349">
        <f t="shared" si="61"/>
        <v>15</v>
      </c>
      <c r="Z1349" t="b">
        <f>IF(N1349/G1349&gt;=Auswahlhilfe!$C$8,TRUE,FALSE)</f>
        <v>1</v>
      </c>
      <c r="AA1349" t="b">
        <f>IF(K1349&gt;Auswahlhilfe!$C$7,TRUE,FALSE)</f>
        <v>1</v>
      </c>
      <c r="AB1349" t="b">
        <f>IF(Auswahlhilfe!$C$17=F1349,TRUE,FALSE)</f>
        <v>0</v>
      </c>
      <c r="AC1349" t="b">
        <f>IFERROR(IF(FIND("P2",PGOptionList!D1349)&gt;0,TRUE),FALSE)</f>
        <v>1</v>
      </c>
      <c r="AD1349" t="b">
        <f>IFERROR(IF(FIND("P1",PGOptionList!D1349)&gt;0,TRUE),FALSE)</f>
        <v>0</v>
      </c>
      <c r="AE1349" t="b">
        <f>IFERROR(IF(FIND("P0",PGOptionList!D1349)&gt;0,TRUE),FALSE)</f>
        <v>0</v>
      </c>
      <c r="AF1349" t="b">
        <f>IF(AND(Z1349,AA1349,AB1349,AC1349,IF(C1349=Auswahlhilfe!$L$7,TRUE,FALSE)),D1349,FALSE)</f>
        <v>0</v>
      </c>
      <c r="AG1349" t="b">
        <f>IF(AND(Z1349,AA1349,AB1349,AD1349,IF(C1349=Auswahlhilfe!$L$17,TRUE,FALSE)),D1349,FALSE)</f>
        <v>0</v>
      </c>
      <c r="AH1349" t="b">
        <f>IF(AND(Z1349,AA1349,AB1349,AE1349,IF(C1349=Auswahlhilfe!$L$17,TRUE,FALSE)),D1349,FALSE)</f>
        <v>0</v>
      </c>
      <c r="AI1349" t="s">
        <v>4817</v>
      </c>
      <c r="AJ1349" s="90" t="str">
        <f t="shared" si="62"/>
        <v>mailto:info@oxni.ch?subject=Anfrage TBR-180-200-S1-P2</v>
      </c>
    </row>
    <row r="1350" spans="2:36" x14ac:dyDescent="0.2">
      <c r="B1350" s="78" t="str">
        <f t="shared" si="60"/>
        <v/>
      </c>
      <c r="C1350" s="19" t="s">
        <v>103</v>
      </c>
      <c r="D1350" s="19" t="s">
        <v>1651</v>
      </c>
      <c r="E1350" s="19">
        <v>180</v>
      </c>
      <c r="F1350" s="19" t="s">
        <v>58</v>
      </c>
      <c r="G1350" s="19">
        <v>200</v>
      </c>
      <c r="H1350" s="19">
        <v>9</v>
      </c>
      <c r="I1350" s="19">
        <v>145</v>
      </c>
      <c r="J1350" s="19">
        <v>92</v>
      </c>
      <c r="K1350" s="19">
        <v>910</v>
      </c>
      <c r="L1350" s="19">
        <v>2730</v>
      </c>
      <c r="M1350" s="19" t="s">
        <v>95</v>
      </c>
      <c r="N1350" s="19">
        <v>3000</v>
      </c>
      <c r="O1350" s="19">
        <v>6000</v>
      </c>
      <c r="P1350" s="19">
        <v>14500</v>
      </c>
      <c r="Q1350" s="19" t="s">
        <v>57</v>
      </c>
      <c r="R1350" s="19">
        <v>7250</v>
      </c>
      <c r="S1350" s="19">
        <v>20000</v>
      </c>
      <c r="T1350" s="19">
        <v>21.8</v>
      </c>
      <c r="U1350" s="19">
        <v>43</v>
      </c>
      <c r="V1350" s="19">
        <v>0.24</v>
      </c>
      <c r="W1350" s="19">
        <v>72</v>
      </c>
      <c r="X1350" s="93">
        <v>2930</v>
      </c>
      <c r="Y1350">
        <f t="shared" si="61"/>
        <v>15</v>
      </c>
      <c r="Z1350" t="b">
        <f>IF(N1350/G1350&gt;=Auswahlhilfe!$C$8,TRUE,FALSE)</f>
        <v>1</v>
      </c>
      <c r="AA1350" t="b">
        <f>IF(K1350&gt;Auswahlhilfe!$C$7,TRUE,FALSE)</f>
        <v>1</v>
      </c>
      <c r="AB1350" t="b">
        <f>IF(Auswahlhilfe!$C$17=F1350,TRUE,FALSE)</f>
        <v>1</v>
      </c>
      <c r="AC1350" t="b">
        <f>IFERROR(IF(FIND("P2",PGOptionList!D1350)&gt;0,TRUE),FALSE)</f>
        <v>1</v>
      </c>
      <c r="AD1350" t="b">
        <f>IFERROR(IF(FIND("P1",PGOptionList!D1350)&gt;0,TRUE),FALSE)</f>
        <v>0</v>
      </c>
      <c r="AE1350" t="b">
        <f>IFERROR(IF(FIND("P0",PGOptionList!D1350)&gt;0,TRUE),FALSE)</f>
        <v>0</v>
      </c>
      <c r="AF1350" t="b">
        <f>IF(AND(Z1350,AA1350,AB1350,AC1350,IF(C1350=Auswahlhilfe!$L$7,TRUE,FALSE)),D1350,FALSE)</f>
        <v>0</v>
      </c>
      <c r="AG1350" t="b">
        <f>IF(AND(Z1350,AA1350,AB1350,AD1350,IF(C1350=Auswahlhilfe!$L$17,TRUE,FALSE)),D1350,FALSE)</f>
        <v>0</v>
      </c>
      <c r="AH1350" t="b">
        <f>IF(AND(Z1350,AA1350,AB1350,AE1350,IF(C1350=Auswahlhilfe!$L$17,TRUE,FALSE)),D1350,FALSE)</f>
        <v>0</v>
      </c>
      <c r="AI1350" t="s">
        <v>4818</v>
      </c>
      <c r="AJ1350" s="90" t="str">
        <f t="shared" si="62"/>
        <v>https://shop.oxni.ch/de/shop/motoren/planetengetriebe/tbr-180-200-s2-p2</v>
      </c>
    </row>
    <row r="1351" spans="2:36" x14ac:dyDescent="0.2">
      <c r="B1351" s="78" t="str">
        <f t="shared" si="60"/>
        <v/>
      </c>
      <c r="C1351" s="19" t="s">
        <v>103</v>
      </c>
      <c r="D1351" s="19" t="s">
        <v>1652</v>
      </c>
      <c r="E1351" s="19">
        <v>180</v>
      </c>
      <c r="F1351" s="19" t="s">
        <v>55</v>
      </c>
      <c r="G1351" s="19">
        <v>160</v>
      </c>
      <c r="H1351" s="19">
        <v>4</v>
      </c>
      <c r="I1351" s="19">
        <v>145</v>
      </c>
      <c r="J1351" s="19">
        <v>92</v>
      </c>
      <c r="K1351" s="19">
        <v>1000</v>
      </c>
      <c r="L1351" s="19">
        <v>3000</v>
      </c>
      <c r="M1351" s="19" t="s">
        <v>94</v>
      </c>
      <c r="N1351" s="19">
        <v>3000</v>
      </c>
      <c r="O1351" s="19">
        <v>6000</v>
      </c>
      <c r="P1351" s="19">
        <v>14500</v>
      </c>
      <c r="Q1351" s="19" t="s">
        <v>57</v>
      </c>
      <c r="R1351" s="19">
        <v>7250</v>
      </c>
      <c r="S1351" s="19">
        <v>20000</v>
      </c>
      <c r="T1351" s="19">
        <v>21.8</v>
      </c>
      <c r="U1351" s="19">
        <v>43</v>
      </c>
      <c r="V1351" s="19">
        <v>0.24</v>
      </c>
      <c r="W1351" s="19">
        <v>72</v>
      </c>
      <c r="X1351" s="93"/>
      <c r="Y1351">
        <f t="shared" si="61"/>
        <v>18.75</v>
      </c>
      <c r="Z1351" t="b">
        <f>IF(N1351/G1351&gt;=Auswahlhilfe!$C$8,TRUE,FALSE)</f>
        <v>1</v>
      </c>
      <c r="AA1351" t="b">
        <f>IF(K1351&gt;Auswahlhilfe!$C$7,TRUE,FALSE)</f>
        <v>1</v>
      </c>
      <c r="AB1351" t="b">
        <f>IF(Auswahlhilfe!$C$17=F1351,TRUE,FALSE)</f>
        <v>0</v>
      </c>
      <c r="AC1351" t="b">
        <f>IFERROR(IF(FIND("P2",PGOptionList!D1351)&gt;0,TRUE),FALSE)</f>
        <v>0</v>
      </c>
      <c r="AD1351" t="b">
        <f>IFERROR(IF(FIND("P1",PGOptionList!D1351)&gt;0,TRUE),FALSE)</f>
        <v>0</v>
      </c>
      <c r="AE1351" t="b">
        <f>IFERROR(IF(FIND("P0",PGOptionList!D1351)&gt;0,TRUE),FALSE)</f>
        <v>1</v>
      </c>
      <c r="AF1351" t="b">
        <f>IF(AND(Z1351,AA1351,AB1351,AC1351,IF(C1351=Auswahlhilfe!$L$7,TRUE,FALSE)),D1351,FALSE)</f>
        <v>0</v>
      </c>
      <c r="AG1351" t="b">
        <f>IF(AND(Z1351,AA1351,AB1351,AD1351,IF(C1351=Auswahlhilfe!$L$17,TRUE,FALSE)),D1351,FALSE)</f>
        <v>0</v>
      </c>
      <c r="AH1351" t="b">
        <f>IF(AND(Z1351,AA1351,AB1351,AE1351,IF(C1351=Auswahlhilfe!$L$17,TRUE,FALSE)),D1351,FALSE)</f>
        <v>0</v>
      </c>
      <c r="AI1351" t="s">
        <v>4817</v>
      </c>
      <c r="AJ1351" s="90" t="str">
        <f t="shared" si="62"/>
        <v>mailto:info@oxni.ch?subject=Anfrage TBR-180-160-S1-P0</v>
      </c>
    </row>
    <row r="1352" spans="2:36" x14ac:dyDescent="0.2">
      <c r="B1352" s="78" t="str">
        <f t="shared" si="60"/>
        <v/>
      </c>
      <c r="C1352" s="19" t="s">
        <v>103</v>
      </c>
      <c r="D1352" s="19" t="s">
        <v>1653</v>
      </c>
      <c r="E1352" s="19">
        <v>180</v>
      </c>
      <c r="F1352" s="19" t="s">
        <v>58</v>
      </c>
      <c r="G1352" s="19">
        <v>160</v>
      </c>
      <c r="H1352" s="19">
        <v>4</v>
      </c>
      <c r="I1352" s="19">
        <v>145</v>
      </c>
      <c r="J1352" s="19">
        <v>92</v>
      </c>
      <c r="K1352" s="19">
        <v>1000</v>
      </c>
      <c r="L1352" s="19">
        <v>3000</v>
      </c>
      <c r="M1352" s="19" t="s">
        <v>94</v>
      </c>
      <c r="N1352" s="19">
        <v>3000</v>
      </c>
      <c r="O1352" s="19">
        <v>6000</v>
      </c>
      <c r="P1352" s="19">
        <v>14500</v>
      </c>
      <c r="Q1352" s="19" t="s">
        <v>57</v>
      </c>
      <c r="R1352" s="19">
        <v>7250</v>
      </c>
      <c r="S1352" s="19">
        <v>20000</v>
      </c>
      <c r="T1352" s="19">
        <v>21.8</v>
      </c>
      <c r="U1352" s="19">
        <v>43</v>
      </c>
      <c r="V1352" s="19">
        <v>0.24</v>
      </c>
      <c r="W1352" s="19">
        <v>72</v>
      </c>
      <c r="X1352" s="93"/>
      <c r="Y1352">
        <f t="shared" si="61"/>
        <v>18.75</v>
      </c>
      <c r="Z1352" t="b">
        <f>IF(N1352/G1352&gt;=Auswahlhilfe!$C$8,TRUE,FALSE)</f>
        <v>1</v>
      </c>
      <c r="AA1352" t="b">
        <f>IF(K1352&gt;Auswahlhilfe!$C$7,TRUE,FALSE)</f>
        <v>1</v>
      </c>
      <c r="AB1352" t="b">
        <f>IF(Auswahlhilfe!$C$17=F1352,TRUE,FALSE)</f>
        <v>1</v>
      </c>
      <c r="AC1352" t="b">
        <f>IFERROR(IF(FIND("P2",PGOptionList!D1352)&gt;0,TRUE),FALSE)</f>
        <v>0</v>
      </c>
      <c r="AD1352" t="b">
        <f>IFERROR(IF(FIND("P1",PGOptionList!D1352)&gt;0,TRUE),FALSE)</f>
        <v>0</v>
      </c>
      <c r="AE1352" t="b">
        <f>IFERROR(IF(FIND("P0",PGOptionList!D1352)&gt;0,TRUE),FALSE)</f>
        <v>1</v>
      </c>
      <c r="AF1352" t="b">
        <f>IF(AND(Z1352,AA1352,AB1352,AC1352,IF(C1352=Auswahlhilfe!$L$7,TRUE,FALSE)),D1352,FALSE)</f>
        <v>0</v>
      </c>
      <c r="AG1352" t="b">
        <f>IF(AND(Z1352,AA1352,AB1352,AD1352,IF(C1352=Auswahlhilfe!$L$17,TRUE,FALSE)),D1352,FALSE)</f>
        <v>0</v>
      </c>
      <c r="AH1352" t="b">
        <f>IF(AND(Z1352,AA1352,AB1352,AE1352,IF(C1352=Auswahlhilfe!$L$17,TRUE,FALSE)),D1352,FALSE)</f>
        <v>0</v>
      </c>
      <c r="AI1352" t="s">
        <v>4817</v>
      </c>
      <c r="AJ1352" s="90" t="str">
        <f t="shared" si="62"/>
        <v>mailto:info@oxni.ch?subject=Anfrage TBR-180-160-S2-P0</v>
      </c>
    </row>
    <row r="1353" spans="2:36" x14ac:dyDescent="0.2">
      <c r="B1353" s="78" t="str">
        <f t="shared" si="60"/>
        <v/>
      </c>
      <c r="C1353" s="19" t="s">
        <v>103</v>
      </c>
      <c r="D1353" s="19" t="s">
        <v>1654</v>
      </c>
      <c r="E1353" s="19">
        <v>180</v>
      </c>
      <c r="F1353" s="19" t="s">
        <v>55</v>
      </c>
      <c r="G1353" s="19">
        <v>160</v>
      </c>
      <c r="H1353" s="19">
        <v>7</v>
      </c>
      <c r="I1353" s="19">
        <v>145</v>
      </c>
      <c r="J1353" s="19">
        <v>92</v>
      </c>
      <c r="K1353" s="19">
        <v>1000</v>
      </c>
      <c r="L1353" s="19">
        <v>3000</v>
      </c>
      <c r="M1353" s="19" t="s">
        <v>94</v>
      </c>
      <c r="N1353" s="19">
        <v>3000</v>
      </c>
      <c r="O1353" s="19">
        <v>6000</v>
      </c>
      <c r="P1353" s="19">
        <v>14500</v>
      </c>
      <c r="Q1353" s="19" t="s">
        <v>57</v>
      </c>
      <c r="R1353" s="19">
        <v>7250</v>
      </c>
      <c r="S1353" s="19">
        <v>20000</v>
      </c>
      <c r="T1353" s="19">
        <v>21.8</v>
      </c>
      <c r="U1353" s="19">
        <v>43</v>
      </c>
      <c r="V1353" s="19">
        <v>0.24</v>
      </c>
      <c r="W1353" s="19">
        <v>72</v>
      </c>
      <c r="X1353" s="93">
        <v>3223</v>
      </c>
      <c r="Y1353">
        <f t="shared" si="61"/>
        <v>18.75</v>
      </c>
      <c r="Z1353" t="b">
        <f>IF(N1353/G1353&gt;=Auswahlhilfe!$C$8,TRUE,FALSE)</f>
        <v>1</v>
      </c>
      <c r="AA1353" t="b">
        <f>IF(K1353&gt;Auswahlhilfe!$C$7,TRUE,FALSE)</f>
        <v>1</v>
      </c>
      <c r="AB1353" t="b">
        <f>IF(Auswahlhilfe!$C$17=F1353,TRUE,FALSE)</f>
        <v>0</v>
      </c>
      <c r="AC1353" t="b">
        <f>IFERROR(IF(FIND("P2",PGOptionList!D1353)&gt;0,TRUE),FALSE)</f>
        <v>0</v>
      </c>
      <c r="AD1353" t="b">
        <f>IFERROR(IF(FIND("P1",PGOptionList!D1353)&gt;0,TRUE),FALSE)</f>
        <v>1</v>
      </c>
      <c r="AE1353" t="b">
        <f>IFERROR(IF(FIND("P0",PGOptionList!D1353)&gt;0,TRUE),FALSE)</f>
        <v>0</v>
      </c>
      <c r="AF1353" t="b">
        <f>IF(AND(Z1353,AA1353,AB1353,AC1353,IF(C1353=Auswahlhilfe!$L$7,TRUE,FALSE)),D1353,FALSE)</f>
        <v>0</v>
      </c>
      <c r="AG1353" t="b">
        <f>IF(AND(Z1353,AA1353,AB1353,AD1353,IF(C1353=Auswahlhilfe!$L$17,TRUE,FALSE)),D1353,FALSE)</f>
        <v>0</v>
      </c>
      <c r="AH1353" t="b">
        <f>IF(AND(Z1353,AA1353,AB1353,AE1353,IF(C1353=Auswahlhilfe!$L$17,TRUE,FALSE)),D1353,FALSE)</f>
        <v>0</v>
      </c>
      <c r="AI1353" t="s">
        <v>4817</v>
      </c>
      <c r="AJ1353" s="90" t="str">
        <f t="shared" si="62"/>
        <v>mailto:info@oxni.ch?subject=Anfrage TBR-180-160-S1-P1</v>
      </c>
    </row>
    <row r="1354" spans="2:36" x14ac:dyDescent="0.2">
      <c r="B1354" s="78" t="str">
        <f t="shared" ref="B1354:B1417" si="63">IF(AF1354=D1354,"Economy",IF(AG1354=D1354,"Standard",IF(AH1354=D1354,"Präzision","")))</f>
        <v/>
      </c>
      <c r="C1354" s="19" t="s">
        <v>103</v>
      </c>
      <c r="D1354" s="19" t="s">
        <v>1655</v>
      </c>
      <c r="E1354" s="19">
        <v>180</v>
      </c>
      <c r="F1354" s="19" t="s">
        <v>58</v>
      </c>
      <c r="G1354" s="19">
        <v>160</v>
      </c>
      <c r="H1354" s="19">
        <v>7</v>
      </c>
      <c r="I1354" s="19">
        <v>145</v>
      </c>
      <c r="J1354" s="19">
        <v>92</v>
      </c>
      <c r="K1354" s="19">
        <v>1000</v>
      </c>
      <c r="L1354" s="19">
        <v>3000</v>
      </c>
      <c r="M1354" s="19" t="s">
        <v>94</v>
      </c>
      <c r="N1354" s="19">
        <v>3000</v>
      </c>
      <c r="O1354" s="19">
        <v>6000</v>
      </c>
      <c r="P1354" s="19">
        <v>14500</v>
      </c>
      <c r="Q1354" s="19" t="s">
        <v>57</v>
      </c>
      <c r="R1354" s="19">
        <v>7250</v>
      </c>
      <c r="S1354" s="19">
        <v>20000</v>
      </c>
      <c r="T1354" s="19">
        <v>21.8</v>
      </c>
      <c r="U1354" s="19">
        <v>43</v>
      </c>
      <c r="V1354" s="19">
        <v>0.24</v>
      </c>
      <c r="W1354" s="19">
        <v>72</v>
      </c>
      <c r="X1354" s="93">
        <v>3223</v>
      </c>
      <c r="Y1354">
        <f t="shared" ref="Y1354:Y1417" si="64">N1354/G1354</f>
        <v>18.75</v>
      </c>
      <c r="Z1354" t="b">
        <f>IF(N1354/G1354&gt;=Auswahlhilfe!$C$8,TRUE,FALSE)</f>
        <v>1</v>
      </c>
      <c r="AA1354" t="b">
        <f>IF(K1354&gt;Auswahlhilfe!$C$7,TRUE,FALSE)</f>
        <v>1</v>
      </c>
      <c r="AB1354" t="b">
        <f>IF(Auswahlhilfe!$C$17=F1354,TRUE,FALSE)</f>
        <v>1</v>
      </c>
      <c r="AC1354" t="b">
        <f>IFERROR(IF(FIND("P2",PGOptionList!D1354)&gt;0,TRUE),FALSE)</f>
        <v>0</v>
      </c>
      <c r="AD1354" t="b">
        <f>IFERROR(IF(FIND("P1",PGOptionList!D1354)&gt;0,TRUE),FALSE)</f>
        <v>1</v>
      </c>
      <c r="AE1354" t="b">
        <f>IFERROR(IF(FIND("P0",PGOptionList!D1354)&gt;0,TRUE),FALSE)</f>
        <v>0</v>
      </c>
      <c r="AF1354" t="b">
        <f>IF(AND(Z1354,AA1354,AB1354,AC1354,IF(C1354=Auswahlhilfe!$L$7,TRUE,FALSE)),D1354,FALSE)</f>
        <v>0</v>
      </c>
      <c r="AG1354" t="b">
        <f>IF(AND(Z1354,AA1354,AB1354,AD1354,IF(C1354=Auswahlhilfe!$L$17,TRUE,FALSE)),D1354,FALSE)</f>
        <v>0</v>
      </c>
      <c r="AH1354" t="b">
        <f>IF(AND(Z1354,AA1354,AB1354,AE1354,IF(C1354=Auswahlhilfe!$L$17,TRUE,FALSE)),D1354,FALSE)</f>
        <v>0</v>
      </c>
      <c r="AI1354" t="s">
        <v>4818</v>
      </c>
      <c r="AJ1354" s="90" t="str">
        <f t="shared" ref="AJ1354:AJ1417" si="65">IF(AI1354="ja",HYPERLINK(_xlfn.CONCAT("https://shop.oxni.ch/de/shop/motoren/planetengetriebe/",LOWER(D1354))),_xlfn.CONCAT("mailto:info@oxni.ch?subject=Anfrage ",D1354))</f>
        <v>https://shop.oxni.ch/de/shop/motoren/planetengetriebe/tbr-180-160-s2-p1</v>
      </c>
    </row>
    <row r="1355" spans="2:36" x14ac:dyDescent="0.2">
      <c r="B1355" s="78" t="str">
        <f t="shared" si="63"/>
        <v/>
      </c>
      <c r="C1355" s="19" t="s">
        <v>103</v>
      </c>
      <c r="D1355" s="19" t="s">
        <v>1656</v>
      </c>
      <c r="E1355" s="19">
        <v>180</v>
      </c>
      <c r="F1355" s="19" t="s">
        <v>55</v>
      </c>
      <c r="G1355" s="19">
        <v>160</v>
      </c>
      <c r="H1355" s="19">
        <v>9</v>
      </c>
      <c r="I1355" s="19">
        <v>145</v>
      </c>
      <c r="J1355" s="19">
        <v>92</v>
      </c>
      <c r="K1355" s="19">
        <v>1000</v>
      </c>
      <c r="L1355" s="19">
        <v>3000</v>
      </c>
      <c r="M1355" s="19" t="s">
        <v>94</v>
      </c>
      <c r="N1355" s="19">
        <v>3000</v>
      </c>
      <c r="O1355" s="19">
        <v>6000</v>
      </c>
      <c r="P1355" s="19">
        <v>14500</v>
      </c>
      <c r="Q1355" s="19" t="s">
        <v>57</v>
      </c>
      <c r="R1355" s="19">
        <v>7250</v>
      </c>
      <c r="S1355" s="19">
        <v>20000</v>
      </c>
      <c r="T1355" s="19">
        <v>21.8</v>
      </c>
      <c r="U1355" s="19">
        <v>43</v>
      </c>
      <c r="V1355" s="19">
        <v>0.24</v>
      </c>
      <c r="W1355" s="19">
        <v>72</v>
      </c>
      <c r="X1355" s="93">
        <v>2930</v>
      </c>
      <c r="Y1355">
        <f t="shared" si="64"/>
        <v>18.75</v>
      </c>
      <c r="Z1355" t="b">
        <f>IF(N1355/G1355&gt;=Auswahlhilfe!$C$8,TRUE,FALSE)</f>
        <v>1</v>
      </c>
      <c r="AA1355" t="b">
        <f>IF(K1355&gt;Auswahlhilfe!$C$7,TRUE,FALSE)</f>
        <v>1</v>
      </c>
      <c r="AB1355" t="b">
        <f>IF(Auswahlhilfe!$C$17=F1355,TRUE,FALSE)</f>
        <v>0</v>
      </c>
      <c r="AC1355" t="b">
        <f>IFERROR(IF(FIND("P2",PGOptionList!D1355)&gt;0,TRUE),FALSE)</f>
        <v>1</v>
      </c>
      <c r="AD1355" t="b">
        <f>IFERROR(IF(FIND("P1",PGOptionList!D1355)&gt;0,TRUE),FALSE)</f>
        <v>0</v>
      </c>
      <c r="AE1355" t="b">
        <f>IFERROR(IF(FIND("P0",PGOptionList!D1355)&gt;0,TRUE),FALSE)</f>
        <v>0</v>
      </c>
      <c r="AF1355" t="b">
        <f>IF(AND(Z1355,AA1355,AB1355,AC1355,IF(C1355=Auswahlhilfe!$L$7,TRUE,FALSE)),D1355,FALSE)</f>
        <v>0</v>
      </c>
      <c r="AG1355" t="b">
        <f>IF(AND(Z1355,AA1355,AB1355,AD1355,IF(C1355=Auswahlhilfe!$L$17,TRUE,FALSE)),D1355,FALSE)</f>
        <v>0</v>
      </c>
      <c r="AH1355" t="b">
        <f>IF(AND(Z1355,AA1355,AB1355,AE1355,IF(C1355=Auswahlhilfe!$L$17,TRUE,FALSE)),D1355,FALSE)</f>
        <v>0</v>
      </c>
      <c r="AI1355" t="s">
        <v>4817</v>
      </c>
      <c r="AJ1355" s="90" t="str">
        <f t="shared" si="65"/>
        <v>mailto:info@oxni.ch?subject=Anfrage TBR-180-160-S1-P2</v>
      </c>
    </row>
    <row r="1356" spans="2:36" x14ac:dyDescent="0.2">
      <c r="B1356" s="78" t="str">
        <f t="shared" si="63"/>
        <v/>
      </c>
      <c r="C1356" s="19" t="s">
        <v>103</v>
      </c>
      <c r="D1356" s="19" t="s">
        <v>1657</v>
      </c>
      <c r="E1356" s="19">
        <v>180</v>
      </c>
      <c r="F1356" s="19" t="s">
        <v>58</v>
      </c>
      <c r="G1356" s="19">
        <v>160</v>
      </c>
      <c r="H1356" s="19">
        <v>9</v>
      </c>
      <c r="I1356" s="19">
        <v>145</v>
      </c>
      <c r="J1356" s="19">
        <v>92</v>
      </c>
      <c r="K1356" s="19">
        <v>1000</v>
      </c>
      <c r="L1356" s="19">
        <v>3000</v>
      </c>
      <c r="M1356" s="19" t="s">
        <v>94</v>
      </c>
      <c r="N1356" s="19">
        <v>3000</v>
      </c>
      <c r="O1356" s="19">
        <v>6000</v>
      </c>
      <c r="P1356" s="19">
        <v>14500</v>
      </c>
      <c r="Q1356" s="19" t="s">
        <v>57</v>
      </c>
      <c r="R1356" s="19">
        <v>7250</v>
      </c>
      <c r="S1356" s="19">
        <v>20000</v>
      </c>
      <c r="T1356" s="19">
        <v>21.8</v>
      </c>
      <c r="U1356" s="19">
        <v>43</v>
      </c>
      <c r="V1356" s="19">
        <v>0.24</v>
      </c>
      <c r="W1356" s="19">
        <v>72</v>
      </c>
      <c r="X1356" s="93">
        <v>2930</v>
      </c>
      <c r="Y1356">
        <f t="shared" si="64"/>
        <v>18.75</v>
      </c>
      <c r="Z1356" t="b">
        <f>IF(N1356/G1356&gt;=Auswahlhilfe!$C$8,TRUE,FALSE)</f>
        <v>1</v>
      </c>
      <c r="AA1356" t="b">
        <f>IF(K1356&gt;Auswahlhilfe!$C$7,TRUE,FALSE)</f>
        <v>1</v>
      </c>
      <c r="AB1356" t="b">
        <f>IF(Auswahlhilfe!$C$17=F1356,TRUE,FALSE)</f>
        <v>1</v>
      </c>
      <c r="AC1356" t="b">
        <f>IFERROR(IF(FIND("P2",PGOptionList!D1356)&gt;0,TRUE),FALSE)</f>
        <v>1</v>
      </c>
      <c r="AD1356" t="b">
        <f>IFERROR(IF(FIND("P1",PGOptionList!D1356)&gt;0,TRUE),FALSE)</f>
        <v>0</v>
      </c>
      <c r="AE1356" t="b">
        <f>IFERROR(IF(FIND("P0",PGOptionList!D1356)&gt;0,TRUE),FALSE)</f>
        <v>0</v>
      </c>
      <c r="AF1356" t="b">
        <f>IF(AND(Z1356,AA1356,AB1356,AC1356,IF(C1356=Auswahlhilfe!$L$7,TRUE,FALSE)),D1356,FALSE)</f>
        <v>0</v>
      </c>
      <c r="AG1356" t="b">
        <f>IF(AND(Z1356,AA1356,AB1356,AD1356,IF(C1356=Auswahlhilfe!$L$17,TRUE,FALSE)),D1356,FALSE)</f>
        <v>0</v>
      </c>
      <c r="AH1356" t="b">
        <f>IF(AND(Z1356,AA1356,AB1356,AE1356,IF(C1356=Auswahlhilfe!$L$17,TRUE,FALSE)),D1356,FALSE)</f>
        <v>0</v>
      </c>
      <c r="AI1356" t="s">
        <v>4818</v>
      </c>
      <c r="AJ1356" s="90" t="str">
        <f t="shared" si="65"/>
        <v>https://shop.oxni.ch/de/shop/motoren/planetengetriebe/tbr-180-160-s2-p2</v>
      </c>
    </row>
    <row r="1357" spans="2:36" x14ac:dyDescent="0.2">
      <c r="B1357" s="78" t="str">
        <f t="shared" si="63"/>
        <v/>
      </c>
      <c r="C1357" s="19" t="s">
        <v>103</v>
      </c>
      <c r="D1357" s="19" t="s">
        <v>1658</v>
      </c>
      <c r="E1357" s="19">
        <v>180</v>
      </c>
      <c r="F1357" s="19" t="s">
        <v>55</v>
      </c>
      <c r="G1357" s="19">
        <v>140</v>
      </c>
      <c r="H1357" s="19">
        <v>4</v>
      </c>
      <c r="I1357" s="19">
        <v>145</v>
      </c>
      <c r="J1357" s="19">
        <v>92</v>
      </c>
      <c r="K1357" s="19">
        <v>1100</v>
      </c>
      <c r="L1357" s="19">
        <v>3300</v>
      </c>
      <c r="M1357" s="19" t="s">
        <v>93</v>
      </c>
      <c r="N1357" s="19">
        <v>3000</v>
      </c>
      <c r="O1357" s="19">
        <v>6000</v>
      </c>
      <c r="P1357" s="19">
        <v>14500</v>
      </c>
      <c r="Q1357" s="19" t="s">
        <v>57</v>
      </c>
      <c r="R1357" s="19">
        <v>7250</v>
      </c>
      <c r="S1357" s="19">
        <v>20000</v>
      </c>
      <c r="T1357" s="19">
        <v>21.8</v>
      </c>
      <c r="U1357" s="19">
        <v>43</v>
      </c>
      <c r="V1357" s="19">
        <v>0.24</v>
      </c>
      <c r="W1357" s="19">
        <v>72</v>
      </c>
      <c r="X1357" s="93"/>
      <c r="Y1357">
        <f t="shared" si="64"/>
        <v>21.428571428571427</v>
      </c>
      <c r="Z1357" t="b">
        <f>IF(N1357/G1357&gt;=Auswahlhilfe!$C$8,TRUE,FALSE)</f>
        <v>1</v>
      </c>
      <c r="AA1357" t="b">
        <f>IF(K1357&gt;Auswahlhilfe!$C$7,TRUE,FALSE)</f>
        <v>1</v>
      </c>
      <c r="AB1357" t="b">
        <f>IF(Auswahlhilfe!$C$17=F1357,TRUE,FALSE)</f>
        <v>0</v>
      </c>
      <c r="AC1357" t="b">
        <f>IFERROR(IF(FIND("P2",PGOptionList!D1357)&gt;0,TRUE),FALSE)</f>
        <v>0</v>
      </c>
      <c r="AD1357" t="b">
        <f>IFERROR(IF(FIND("P1",PGOptionList!D1357)&gt;0,TRUE),FALSE)</f>
        <v>0</v>
      </c>
      <c r="AE1357" t="b">
        <f>IFERROR(IF(FIND("P0",PGOptionList!D1357)&gt;0,TRUE),FALSE)</f>
        <v>1</v>
      </c>
      <c r="AF1357" t="b">
        <f>IF(AND(Z1357,AA1357,AB1357,AC1357,IF(C1357=Auswahlhilfe!$L$7,TRUE,FALSE)),D1357,FALSE)</f>
        <v>0</v>
      </c>
      <c r="AG1357" t="b">
        <f>IF(AND(Z1357,AA1357,AB1357,AD1357,IF(C1357=Auswahlhilfe!$L$17,TRUE,FALSE)),D1357,FALSE)</f>
        <v>0</v>
      </c>
      <c r="AH1357" t="b">
        <f>IF(AND(Z1357,AA1357,AB1357,AE1357,IF(C1357=Auswahlhilfe!$L$17,TRUE,FALSE)),D1357,FALSE)</f>
        <v>0</v>
      </c>
      <c r="AI1357" t="s">
        <v>4817</v>
      </c>
      <c r="AJ1357" s="90" t="str">
        <f t="shared" si="65"/>
        <v>mailto:info@oxni.ch?subject=Anfrage TBR-180-140-S1-P0</v>
      </c>
    </row>
    <row r="1358" spans="2:36" x14ac:dyDescent="0.2">
      <c r="B1358" s="78" t="str">
        <f t="shared" si="63"/>
        <v/>
      </c>
      <c r="C1358" s="19" t="s">
        <v>103</v>
      </c>
      <c r="D1358" s="19" t="s">
        <v>1659</v>
      </c>
      <c r="E1358" s="19">
        <v>180</v>
      </c>
      <c r="F1358" s="19" t="s">
        <v>58</v>
      </c>
      <c r="G1358" s="19">
        <v>140</v>
      </c>
      <c r="H1358" s="19">
        <v>4</v>
      </c>
      <c r="I1358" s="19">
        <v>145</v>
      </c>
      <c r="J1358" s="19">
        <v>92</v>
      </c>
      <c r="K1358" s="19">
        <v>1100</v>
      </c>
      <c r="L1358" s="19">
        <v>3300</v>
      </c>
      <c r="M1358" s="19" t="s">
        <v>93</v>
      </c>
      <c r="N1358" s="19">
        <v>3000</v>
      </c>
      <c r="O1358" s="19">
        <v>6000</v>
      </c>
      <c r="P1358" s="19">
        <v>14500</v>
      </c>
      <c r="Q1358" s="19" t="s">
        <v>57</v>
      </c>
      <c r="R1358" s="19">
        <v>7250</v>
      </c>
      <c r="S1358" s="19">
        <v>20000</v>
      </c>
      <c r="T1358" s="19">
        <v>21.8</v>
      </c>
      <c r="U1358" s="19">
        <v>43</v>
      </c>
      <c r="V1358" s="19">
        <v>0.24</v>
      </c>
      <c r="W1358" s="19">
        <v>72</v>
      </c>
      <c r="X1358" s="93"/>
      <c r="Y1358">
        <f t="shared" si="64"/>
        <v>21.428571428571427</v>
      </c>
      <c r="Z1358" t="b">
        <f>IF(N1358/G1358&gt;=Auswahlhilfe!$C$8,TRUE,FALSE)</f>
        <v>1</v>
      </c>
      <c r="AA1358" t="b">
        <f>IF(K1358&gt;Auswahlhilfe!$C$7,TRUE,FALSE)</f>
        <v>1</v>
      </c>
      <c r="AB1358" t="b">
        <f>IF(Auswahlhilfe!$C$17=F1358,TRUE,FALSE)</f>
        <v>1</v>
      </c>
      <c r="AC1358" t="b">
        <f>IFERROR(IF(FIND("P2",PGOptionList!D1358)&gt;0,TRUE),FALSE)</f>
        <v>0</v>
      </c>
      <c r="AD1358" t="b">
        <f>IFERROR(IF(FIND("P1",PGOptionList!D1358)&gt;0,TRUE),FALSE)</f>
        <v>0</v>
      </c>
      <c r="AE1358" t="b">
        <f>IFERROR(IF(FIND("P0",PGOptionList!D1358)&gt;0,TRUE),FALSE)</f>
        <v>1</v>
      </c>
      <c r="AF1358" t="b">
        <f>IF(AND(Z1358,AA1358,AB1358,AC1358,IF(C1358=Auswahlhilfe!$L$7,TRUE,FALSE)),D1358,FALSE)</f>
        <v>0</v>
      </c>
      <c r="AG1358" t="b">
        <f>IF(AND(Z1358,AA1358,AB1358,AD1358,IF(C1358=Auswahlhilfe!$L$17,TRUE,FALSE)),D1358,FALSE)</f>
        <v>0</v>
      </c>
      <c r="AH1358" t="b">
        <f>IF(AND(Z1358,AA1358,AB1358,AE1358,IF(C1358=Auswahlhilfe!$L$17,TRUE,FALSE)),D1358,FALSE)</f>
        <v>0</v>
      </c>
      <c r="AI1358" t="s">
        <v>4817</v>
      </c>
      <c r="AJ1358" s="90" t="str">
        <f t="shared" si="65"/>
        <v>mailto:info@oxni.ch?subject=Anfrage TBR-180-140-S2-P0</v>
      </c>
    </row>
    <row r="1359" spans="2:36" x14ac:dyDescent="0.2">
      <c r="B1359" s="78" t="str">
        <f t="shared" si="63"/>
        <v/>
      </c>
      <c r="C1359" s="19" t="s">
        <v>103</v>
      </c>
      <c r="D1359" s="19" t="s">
        <v>1660</v>
      </c>
      <c r="E1359" s="19">
        <v>180</v>
      </c>
      <c r="F1359" s="19" t="s">
        <v>55</v>
      </c>
      <c r="G1359" s="19">
        <v>140</v>
      </c>
      <c r="H1359" s="19">
        <v>7</v>
      </c>
      <c r="I1359" s="19">
        <v>145</v>
      </c>
      <c r="J1359" s="19">
        <v>92</v>
      </c>
      <c r="K1359" s="19">
        <v>1100</v>
      </c>
      <c r="L1359" s="19">
        <v>3300</v>
      </c>
      <c r="M1359" s="19" t="s">
        <v>93</v>
      </c>
      <c r="N1359" s="19">
        <v>3000</v>
      </c>
      <c r="O1359" s="19">
        <v>6000</v>
      </c>
      <c r="P1359" s="19">
        <v>14500</v>
      </c>
      <c r="Q1359" s="19" t="s">
        <v>57</v>
      </c>
      <c r="R1359" s="19">
        <v>7250</v>
      </c>
      <c r="S1359" s="19">
        <v>20000</v>
      </c>
      <c r="T1359" s="19">
        <v>21.8</v>
      </c>
      <c r="U1359" s="19">
        <v>43</v>
      </c>
      <c r="V1359" s="19">
        <v>0.24</v>
      </c>
      <c r="W1359" s="19">
        <v>72</v>
      </c>
      <c r="X1359" s="93">
        <v>3223</v>
      </c>
      <c r="Y1359">
        <f t="shared" si="64"/>
        <v>21.428571428571427</v>
      </c>
      <c r="Z1359" t="b">
        <f>IF(N1359/G1359&gt;=Auswahlhilfe!$C$8,TRUE,FALSE)</f>
        <v>1</v>
      </c>
      <c r="AA1359" t="b">
        <f>IF(K1359&gt;Auswahlhilfe!$C$7,TRUE,FALSE)</f>
        <v>1</v>
      </c>
      <c r="AB1359" t="b">
        <f>IF(Auswahlhilfe!$C$17=F1359,TRUE,FALSE)</f>
        <v>0</v>
      </c>
      <c r="AC1359" t="b">
        <f>IFERROR(IF(FIND("P2",PGOptionList!D1359)&gt;0,TRUE),FALSE)</f>
        <v>0</v>
      </c>
      <c r="AD1359" t="b">
        <f>IFERROR(IF(FIND("P1",PGOptionList!D1359)&gt;0,TRUE),FALSE)</f>
        <v>1</v>
      </c>
      <c r="AE1359" t="b">
        <f>IFERROR(IF(FIND("P0",PGOptionList!D1359)&gt;0,TRUE),FALSE)</f>
        <v>0</v>
      </c>
      <c r="AF1359" t="b">
        <f>IF(AND(Z1359,AA1359,AB1359,AC1359,IF(C1359=Auswahlhilfe!$L$7,TRUE,FALSE)),D1359,FALSE)</f>
        <v>0</v>
      </c>
      <c r="AG1359" t="b">
        <f>IF(AND(Z1359,AA1359,AB1359,AD1359,IF(C1359=Auswahlhilfe!$L$17,TRUE,FALSE)),D1359,FALSE)</f>
        <v>0</v>
      </c>
      <c r="AH1359" t="b">
        <f>IF(AND(Z1359,AA1359,AB1359,AE1359,IF(C1359=Auswahlhilfe!$L$17,TRUE,FALSE)),D1359,FALSE)</f>
        <v>0</v>
      </c>
      <c r="AI1359" t="s">
        <v>4817</v>
      </c>
      <c r="AJ1359" s="90" t="str">
        <f t="shared" si="65"/>
        <v>mailto:info@oxni.ch?subject=Anfrage TBR-180-140-S1-P1</v>
      </c>
    </row>
    <row r="1360" spans="2:36" x14ac:dyDescent="0.2">
      <c r="B1360" s="78" t="str">
        <f t="shared" si="63"/>
        <v/>
      </c>
      <c r="C1360" s="19" t="s">
        <v>103</v>
      </c>
      <c r="D1360" s="19" t="s">
        <v>1661</v>
      </c>
      <c r="E1360" s="19">
        <v>180</v>
      </c>
      <c r="F1360" s="19" t="s">
        <v>58</v>
      </c>
      <c r="G1360" s="19">
        <v>140</v>
      </c>
      <c r="H1360" s="19">
        <v>7</v>
      </c>
      <c r="I1360" s="19">
        <v>145</v>
      </c>
      <c r="J1360" s="19">
        <v>92</v>
      </c>
      <c r="K1360" s="19">
        <v>1100</v>
      </c>
      <c r="L1360" s="19">
        <v>3300</v>
      </c>
      <c r="M1360" s="19" t="s">
        <v>93</v>
      </c>
      <c r="N1360" s="19">
        <v>3000</v>
      </c>
      <c r="O1360" s="19">
        <v>6000</v>
      </c>
      <c r="P1360" s="19">
        <v>14500</v>
      </c>
      <c r="Q1360" s="19" t="s">
        <v>57</v>
      </c>
      <c r="R1360" s="19">
        <v>7250</v>
      </c>
      <c r="S1360" s="19">
        <v>20000</v>
      </c>
      <c r="T1360" s="19">
        <v>21.8</v>
      </c>
      <c r="U1360" s="19">
        <v>43</v>
      </c>
      <c r="V1360" s="19">
        <v>0.24</v>
      </c>
      <c r="W1360" s="19">
        <v>72</v>
      </c>
      <c r="X1360" s="93">
        <v>3223</v>
      </c>
      <c r="Y1360">
        <f t="shared" si="64"/>
        <v>21.428571428571427</v>
      </c>
      <c r="Z1360" t="b">
        <f>IF(N1360/G1360&gt;=Auswahlhilfe!$C$8,TRUE,FALSE)</f>
        <v>1</v>
      </c>
      <c r="AA1360" t="b">
        <f>IF(K1360&gt;Auswahlhilfe!$C$7,TRUE,FALSE)</f>
        <v>1</v>
      </c>
      <c r="AB1360" t="b">
        <f>IF(Auswahlhilfe!$C$17=F1360,TRUE,FALSE)</f>
        <v>1</v>
      </c>
      <c r="AC1360" t="b">
        <f>IFERROR(IF(FIND("P2",PGOptionList!D1360)&gt;0,TRUE),FALSE)</f>
        <v>0</v>
      </c>
      <c r="AD1360" t="b">
        <f>IFERROR(IF(FIND("P1",PGOptionList!D1360)&gt;0,TRUE),FALSE)</f>
        <v>1</v>
      </c>
      <c r="AE1360" t="b">
        <f>IFERROR(IF(FIND("P0",PGOptionList!D1360)&gt;0,TRUE),FALSE)</f>
        <v>0</v>
      </c>
      <c r="AF1360" t="b">
        <f>IF(AND(Z1360,AA1360,AB1360,AC1360,IF(C1360=Auswahlhilfe!$L$7,TRUE,FALSE)),D1360,FALSE)</f>
        <v>0</v>
      </c>
      <c r="AG1360" t="b">
        <f>IF(AND(Z1360,AA1360,AB1360,AD1360,IF(C1360=Auswahlhilfe!$L$17,TRUE,FALSE)),D1360,FALSE)</f>
        <v>0</v>
      </c>
      <c r="AH1360" t="b">
        <f>IF(AND(Z1360,AA1360,AB1360,AE1360,IF(C1360=Auswahlhilfe!$L$17,TRUE,FALSE)),D1360,FALSE)</f>
        <v>0</v>
      </c>
      <c r="AI1360" t="s">
        <v>4818</v>
      </c>
      <c r="AJ1360" s="90" t="str">
        <f t="shared" si="65"/>
        <v>https://shop.oxni.ch/de/shop/motoren/planetengetriebe/tbr-180-140-s2-p1</v>
      </c>
    </row>
    <row r="1361" spans="2:36" x14ac:dyDescent="0.2">
      <c r="B1361" s="78" t="str">
        <f t="shared" si="63"/>
        <v/>
      </c>
      <c r="C1361" s="19" t="s">
        <v>103</v>
      </c>
      <c r="D1361" s="19" t="s">
        <v>1662</v>
      </c>
      <c r="E1361" s="19">
        <v>180</v>
      </c>
      <c r="F1361" s="19" t="s">
        <v>55</v>
      </c>
      <c r="G1361" s="19">
        <v>140</v>
      </c>
      <c r="H1361" s="19">
        <v>9</v>
      </c>
      <c r="I1361" s="19">
        <v>145</v>
      </c>
      <c r="J1361" s="19">
        <v>92</v>
      </c>
      <c r="K1361" s="19">
        <v>1100</v>
      </c>
      <c r="L1361" s="19">
        <v>3300</v>
      </c>
      <c r="M1361" s="19" t="s">
        <v>93</v>
      </c>
      <c r="N1361" s="19">
        <v>3000</v>
      </c>
      <c r="O1361" s="19">
        <v>6000</v>
      </c>
      <c r="P1361" s="19">
        <v>14500</v>
      </c>
      <c r="Q1361" s="19" t="s">
        <v>57</v>
      </c>
      <c r="R1361" s="19">
        <v>7250</v>
      </c>
      <c r="S1361" s="19">
        <v>20000</v>
      </c>
      <c r="T1361" s="19">
        <v>21.8</v>
      </c>
      <c r="U1361" s="19">
        <v>43</v>
      </c>
      <c r="V1361" s="19">
        <v>0.24</v>
      </c>
      <c r="W1361" s="19">
        <v>72</v>
      </c>
      <c r="X1361" s="93">
        <v>2930</v>
      </c>
      <c r="Y1361">
        <f t="shared" si="64"/>
        <v>21.428571428571427</v>
      </c>
      <c r="Z1361" t="b">
        <f>IF(N1361/G1361&gt;=Auswahlhilfe!$C$8,TRUE,FALSE)</f>
        <v>1</v>
      </c>
      <c r="AA1361" t="b">
        <f>IF(K1361&gt;Auswahlhilfe!$C$7,TRUE,FALSE)</f>
        <v>1</v>
      </c>
      <c r="AB1361" t="b">
        <f>IF(Auswahlhilfe!$C$17=F1361,TRUE,FALSE)</f>
        <v>0</v>
      </c>
      <c r="AC1361" t="b">
        <f>IFERROR(IF(FIND("P2",PGOptionList!D1361)&gt;0,TRUE),FALSE)</f>
        <v>1</v>
      </c>
      <c r="AD1361" t="b">
        <f>IFERROR(IF(FIND("P1",PGOptionList!D1361)&gt;0,TRUE),FALSE)</f>
        <v>0</v>
      </c>
      <c r="AE1361" t="b">
        <f>IFERROR(IF(FIND("P0",PGOptionList!D1361)&gt;0,TRUE),FALSE)</f>
        <v>0</v>
      </c>
      <c r="AF1361" t="b">
        <f>IF(AND(Z1361,AA1361,AB1361,AC1361,IF(C1361=Auswahlhilfe!$L$7,TRUE,FALSE)),D1361,FALSE)</f>
        <v>0</v>
      </c>
      <c r="AG1361" t="b">
        <f>IF(AND(Z1361,AA1361,AB1361,AD1361,IF(C1361=Auswahlhilfe!$L$17,TRUE,FALSE)),D1361,FALSE)</f>
        <v>0</v>
      </c>
      <c r="AH1361" t="b">
        <f>IF(AND(Z1361,AA1361,AB1361,AE1361,IF(C1361=Auswahlhilfe!$L$17,TRUE,FALSE)),D1361,FALSE)</f>
        <v>0</v>
      </c>
      <c r="AI1361" t="s">
        <v>4817</v>
      </c>
      <c r="AJ1361" s="90" t="str">
        <f t="shared" si="65"/>
        <v>mailto:info@oxni.ch?subject=Anfrage TBR-180-140-S1-P2</v>
      </c>
    </row>
    <row r="1362" spans="2:36" x14ac:dyDescent="0.2">
      <c r="B1362" s="78" t="str">
        <f t="shared" si="63"/>
        <v/>
      </c>
      <c r="C1362" s="19" t="s">
        <v>103</v>
      </c>
      <c r="D1362" s="19" t="s">
        <v>1663</v>
      </c>
      <c r="E1362" s="19">
        <v>180</v>
      </c>
      <c r="F1362" s="19" t="s">
        <v>58</v>
      </c>
      <c r="G1362" s="19">
        <v>140</v>
      </c>
      <c r="H1362" s="19">
        <v>9</v>
      </c>
      <c r="I1362" s="19">
        <v>145</v>
      </c>
      <c r="J1362" s="19">
        <v>92</v>
      </c>
      <c r="K1362" s="19">
        <v>1100</v>
      </c>
      <c r="L1362" s="19">
        <v>3300</v>
      </c>
      <c r="M1362" s="19" t="s">
        <v>93</v>
      </c>
      <c r="N1362" s="19">
        <v>3000</v>
      </c>
      <c r="O1362" s="19">
        <v>6000</v>
      </c>
      <c r="P1362" s="19">
        <v>14500</v>
      </c>
      <c r="Q1362" s="19" t="s">
        <v>57</v>
      </c>
      <c r="R1362" s="19">
        <v>7250</v>
      </c>
      <c r="S1362" s="19">
        <v>20000</v>
      </c>
      <c r="T1362" s="19">
        <v>21.8</v>
      </c>
      <c r="U1362" s="19">
        <v>43</v>
      </c>
      <c r="V1362" s="19">
        <v>0.24</v>
      </c>
      <c r="W1362" s="19">
        <v>72</v>
      </c>
      <c r="X1362" s="93">
        <v>2930</v>
      </c>
      <c r="Y1362">
        <f t="shared" si="64"/>
        <v>21.428571428571427</v>
      </c>
      <c r="Z1362" t="b">
        <f>IF(N1362/G1362&gt;=Auswahlhilfe!$C$8,TRUE,FALSE)</f>
        <v>1</v>
      </c>
      <c r="AA1362" t="b">
        <f>IF(K1362&gt;Auswahlhilfe!$C$7,TRUE,FALSE)</f>
        <v>1</v>
      </c>
      <c r="AB1362" t="b">
        <f>IF(Auswahlhilfe!$C$17=F1362,TRUE,FALSE)</f>
        <v>1</v>
      </c>
      <c r="AC1362" t="b">
        <f>IFERROR(IF(FIND("P2",PGOptionList!D1362)&gt;0,TRUE),FALSE)</f>
        <v>1</v>
      </c>
      <c r="AD1362" t="b">
        <f>IFERROR(IF(FIND("P1",PGOptionList!D1362)&gt;0,TRUE),FALSE)</f>
        <v>0</v>
      </c>
      <c r="AE1362" t="b">
        <f>IFERROR(IF(FIND("P0",PGOptionList!D1362)&gt;0,TRUE),FALSE)</f>
        <v>0</v>
      </c>
      <c r="AF1362" t="b">
        <f>IF(AND(Z1362,AA1362,AB1362,AC1362,IF(C1362=Auswahlhilfe!$L$7,TRUE,FALSE)),D1362,FALSE)</f>
        <v>0</v>
      </c>
      <c r="AG1362" t="b">
        <f>IF(AND(Z1362,AA1362,AB1362,AD1362,IF(C1362=Auswahlhilfe!$L$17,TRUE,FALSE)),D1362,FALSE)</f>
        <v>0</v>
      </c>
      <c r="AH1362" t="b">
        <f>IF(AND(Z1362,AA1362,AB1362,AE1362,IF(C1362=Auswahlhilfe!$L$17,TRUE,FALSE)),D1362,FALSE)</f>
        <v>0</v>
      </c>
      <c r="AI1362" t="s">
        <v>4818</v>
      </c>
      <c r="AJ1362" s="90" t="str">
        <f t="shared" si="65"/>
        <v>https://shop.oxni.ch/de/shop/motoren/planetengetriebe/tbr-180-140-s2-p2</v>
      </c>
    </row>
    <row r="1363" spans="2:36" x14ac:dyDescent="0.2">
      <c r="B1363" s="78" t="str">
        <f t="shared" si="63"/>
        <v/>
      </c>
      <c r="C1363" s="19" t="s">
        <v>103</v>
      </c>
      <c r="D1363" s="19" t="s">
        <v>1664</v>
      </c>
      <c r="E1363" s="19">
        <v>180</v>
      </c>
      <c r="F1363" s="19" t="s">
        <v>55</v>
      </c>
      <c r="G1363" s="19">
        <v>120</v>
      </c>
      <c r="H1363" s="19">
        <v>4</v>
      </c>
      <c r="I1363" s="19">
        <v>145</v>
      </c>
      <c r="J1363" s="19">
        <v>92</v>
      </c>
      <c r="K1363" s="19">
        <v>1108</v>
      </c>
      <c r="L1363" s="19">
        <v>3324</v>
      </c>
      <c r="M1363" s="19" t="s">
        <v>92</v>
      </c>
      <c r="N1363" s="19">
        <v>3000</v>
      </c>
      <c r="O1363" s="19">
        <v>6000</v>
      </c>
      <c r="P1363" s="19">
        <v>14500</v>
      </c>
      <c r="Q1363" s="19" t="s">
        <v>57</v>
      </c>
      <c r="R1363" s="19">
        <v>7250</v>
      </c>
      <c r="S1363" s="19">
        <v>20000</v>
      </c>
      <c r="T1363" s="19">
        <v>21.8</v>
      </c>
      <c r="U1363" s="19">
        <v>43</v>
      </c>
      <c r="V1363" s="19">
        <v>0.24</v>
      </c>
      <c r="W1363" s="19">
        <v>72</v>
      </c>
      <c r="X1363" s="93"/>
      <c r="Y1363">
        <f t="shared" si="64"/>
        <v>25</v>
      </c>
      <c r="Z1363" t="b">
        <f>IF(N1363/G1363&gt;=Auswahlhilfe!$C$8,TRUE,FALSE)</f>
        <v>1</v>
      </c>
      <c r="AA1363" t="b">
        <f>IF(K1363&gt;Auswahlhilfe!$C$7,TRUE,FALSE)</f>
        <v>1</v>
      </c>
      <c r="AB1363" t="b">
        <f>IF(Auswahlhilfe!$C$17=F1363,TRUE,FALSE)</f>
        <v>0</v>
      </c>
      <c r="AC1363" t="b">
        <f>IFERROR(IF(FIND("P2",PGOptionList!D1363)&gt;0,TRUE),FALSE)</f>
        <v>0</v>
      </c>
      <c r="AD1363" t="b">
        <f>IFERROR(IF(FIND("P1",PGOptionList!D1363)&gt;0,TRUE),FALSE)</f>
        <v>0</v>
      </c>
      <c r="AE1363" t="b">
        <f>IFERROR(IF(FIND("P0",PGOptionList!D1363)&gt;0,TRUE),FALSE)</f>
        <v>1</v>
      </c>
      <c r="AF1363" t="b">
        <f>IF(AND(Z1363,AA1363,AB1363,AC1363,IF(C1363=Auswahlhilfe!$L$7,TRUE,FALSE)),D1363,FALSE)</f>
        <v>0</v>
      </c>
      <c r="AG1363" t="b">
        <f>IF(AND(Z1363,AA1363,AB1363,AD1363,IF(C1363=Auswahlhilfe!$L$17,TRUE,FALSE)),D1363,FALSE)</f>
        <v>0</v>
      </c>
      <c r="AH1363" t="b">
        <f>IF(AND(Z1363,AA1363,AB1363,AE1363,IF(C1363=Auswahlhilfe!$L$17,TRUE,FALSE)),D1363,FALSE)</f>
        <v>0</v>
      </c>
      <c r="AI1363" t="s">
        <v>4817</v>
      </c>
      <c r="AJ1363" s="90" t="str">
        <f t="shared" si="65"/>
        <v>mailto:info@oxni.ch?subject=Anfrage TBR-180-120-S1-P0</v>
      </c>
    </row>
    <row r="1364" spans="2:36" x14ac:dyDescent="0.2">
      <c r="B1364" s="78" t="str">
        <f t="shared" si="63"/>
        <v/>
      </c>
      <c r="C1364" s="19" t="s">
        <v>103</v>
      </c>
      <c r="D1364" s="19" t="s">
        <v>1665</v>
      </c>
      <c r="E1364" s="19">
        <v>180</v>
      </c>
      <c r="F1364" s="19" t="s">
        <v>58</v>
      </c>
      <c r="G1364" s="19">
        <v>120</v>
      </c>
      <c r="H1364" s="19">
        <v>4</v>
      </c>
      <c r="I1364" s="19">
        <v>145</v>
      </c>
      <c r="J1364" s="19">
        <v>92</v>
      </c>
      <c r="K1364" s="19">
        <v>1108</v>
      </c>
      <c r="L1364" s="19">
        <v>3324</v>
      </c>
      <c r="M1364" s="19" t="s">
        <v>92</v>
      </c>
      <c r="N1364" s="19">
        <v>3000</v>
      </c>
      <c r="O1364" s="19">
        <v>6000</v>
      </c>
      <c r="P1364" s="19">
        <v>14500</v>
      </c>
      <c r="Q1364" s="19" t="s">
        <v>57</v>
      </c>
      <c r="R1364" s="19">
        <v>7250</v>
      </c>
      <c r="S1364" s="19">
        <v>20000</v>
      </c>
      <c r="T1364" s="19">
        <v>21.8</v>
      </c>
      <c r="U1364" s="19">
        <v>43</v>
      </c>
      <c r="V1364" s="19">
        <v>0.24</v>
      </c>
      <c r="W1364" s="19">
        <v>72</v>
      </c>
      <c r="X1364" s="93"/>
      <c r="Y1364">
        <f t="shared" si="64"/>
        <v>25</v>
      </c>
      <c r="Z1364" t="b">
        <f>IF(N1364/G1364&gt;=Auswahlhilfe!$C$8,TRUE,FALSE)</f>
        <v>1</v>
      </c>
      <c r="AA1364" t="b">
        <f>IF(K1364&gt;Auswahlhilfe!$C$7,TRUE,FALSE)</f>
        <v>1</v>
      </c>
      <c r="AB1364" t="b">
        <f>IF(Auswahlhilfe!$C$17=F1364,TRUE,FALSE)</f>
        <v>1</v>
      </c>
      <c r="AC1364" t="b">
        <f>IFERROR(IF(FIND("P2",PGOptionList!D1364)&gt;0,TRUE),FALSE)</f>
        <v>0</v>
      </c>
      <c r="AD1364" t="b">
        <f>IFERROR(IF(FIND("P1",PGOptionList!D1364)&gt;0,TRUE),FALSE)</f>
        <v>0</v>
      </c>
      <c r="AE1364" t="b">
        <f>IFERROR(IF(FIND("P0",PGOptionList!D1364)&gt;0,TRUE),FALSE)</f>
        <v>1</v>
      </c>
      <c r="AF1364" t="b">
        <f>IF(AND(Z1364,AA1364,AB1364,AC1364,IF(C1364=Auswahlhilfe!$L$7,TRUE,FALSE)),D1364,FALSE)</f>
        <v>0</v>
      </c>
      <c r="AG1364" t="b">
        <f>IF(AND(Z1364,AA1364,AB1364,AD1364,IF(C1364=Auswahlhilfe!$L$17,TRUE,FALSE)),D1364,FALSE)</f>
        <v>0</v>
      </c>
      <c r="AH1364" t="b">
        <f>IF(AND(Z1364,AA1364,AB1364,AE1364,IF(C1364=Auswahlhilfe!$L$17,TRUE,FALSE)),D1364,FALSE)</f>
        <v>0</v>
      </c>
      <c r="AI1364" t="s">
        <v>4817</v>
      </c>
      <c r="AJ1364" s="90" t="str">
        <f t="shared" si="65"/>
        <v>mailto:info@oxni.ch?subject=Anfrage TBR-180-120-S2-P0</v>
      </c>
    </row>
    <row r="1365" spans="2:36" x14ac:dyDescent="0.2">
      <c r="B1365" s="78" t="str">
        <f t="shared" si="63"/>
        <v/>
      </c>
      <c r="C1365" s="19" t="s">
        <v>103</v>
      </c>
      <c r="D1365" s="19" t="s">
        <v>1666</v>
      </c>
      <c r="E1365" s="19">
        <v>180</v>
      </c>
      <c r="F1365" s="19" t="s">
        <v>55</v>
      </c>
      <c r="G1365" s="19">
        <v>120</v>
      </c>
      <c r="H1365" s="19">
        <v>7</v>
      </c>
      <c r="I1365" s="19">
        <v>145</v>
      </c>
      <c r="J1365" s="19">
        <v>92</v>
      </c>
      <c r="K1365" s="19">
        <v>1108</v>
      </c>
      <c r="L1365" s="19">
        <v>3324</v>
      </c>
      <c r="M1365" s="19" t="s">
        <v>92</v>
      </c>
      <c r="N1365" s="19">
        <v>3000</v>
      </c>
      <c r="O1365" s="19">
        <v>6000</v>
      </c>
      <c r="P1365" s="19">
        <v>14500</v>
      </c>
      <c r="Q1365" s="19" t="s">
        <v>57</v>
      </c>
      <c r="R1365" s="19">
        <v>7250</v>
      </c>
      <c r="S1365" s="19">
        <v>20000</v>
      </c>
      <c r="T1365" s="19">
        <v>21.8</v>
      </c>
      <c r="U1365" s="19">
        <v>43</v>
      </c>
      <c r="V1365" s="19">
        <v>0.24</v>
      </c>
      <c r="W1365" s="19">
        <v>72</v>
      </c>
      <c r="X1365" s="93">
        <v>3223</v>
      </c>
      <c r="Y1365">
        <f t="shared" si="64"/>
        <v>25</v>
      </c>
      <c r="Z1365" t="b">
        <f>IF(N1365/G1365&gt;=Auswahlhilfe!$C$8,TRUE,FALSE)</f>
        <v>1</v>
      </c>
      <c r="AA1365" t="b">
        <f>IF(K1365&gt;Auswahlhilfe!$C$7,TRUE,FALSE)</f>
        <v>1</v>
      </c>
      <c r="AB1365" t="b">
        <f>IF(Auswahlhilfe!$C$17=F1365,TRUE,FALSE)</f>
        <v>0</v>
      </c>
      <c r="AC1365" t="b">
        <f>IFERROR(IF(FIND("P2",PGOptionList!D1365)&gt;0,TRUE),FALSE)</f>
        <v>0</v>
      </c>
      <c r="AD1365" t="b">
        <f>IFERROR(IF(FIND("P1",PGOptionList!D1365)&gt;0,TRUE),FALSE)</f>
        <v>1</v>
      </c>
      <c r="AE1365" t="b">
        <f>IFERROR(IF(FIND("P0",PGOptionList!D1365)&gt;0,TRUE),FALSE)</f>
        <v>0</v>
      </c>
      <c r="AF1365" t="b">
        <f>IF(AND(Z1365,AA1365,AB1365,AC1365,IF(C1365=Auswahlhilfe!$L$7,TRUE,FALSE)),D1365,FALSE)</f>
        <v>0</v>
      </c>
      <c r="AG1365" t="b">
        <f>IF(AND(Z1365,AA1365,AB1365,AD1365,IF(C1365=Auswahlhilfe!$L$17,TRUE,FALSE)),D1365,FALSE)</f>
        <v>0</v>
      </c>
      <c r="AH1365" t="b">
        <f>IF(AND(Z1365,AA1365,AB1365,AE1365,IF(C1365=Auswahlhilfe!$L$17,TRUE,FALSE)),D1365,FALSE)</f>
        <v>0</v>
      </c>
      <c r="AI1365" t="s">
        <v>4817</v>
      </c>
      <c r="AJ1365" s="90" t="str">
        <f t="shared" si="65"/>
        <v>mailto:info@oxni.ch?subject=Anfrage TBR-180-120-S1-P1</v>
      </c>
    </row>
    <row r="1366" spans="2:36" x14ac:dyDescent="0.2">
      <c r="B1366" s="78" t="str">
        <f t="shared" si="63"/>
        <v/>
      </c>
      <c r="C1366" s="19" t="s">
        <v>103</v>
      </c>
      <c r="D1366" s="19" t="s">
        <v>1667</v>
      </c>
      <c r="E1366" s="19">
        <v>180</v>
      </c>
      <c r="F1366" s="19" t="s">
        <v>58</v>
      </c>
      <c r="G1366" s="19">
        <v>120</v>
      </c>
      <c r="H1366" s="19">
        <v>7</v>
      </c>
      <c r="I1366" s="19">
        <v>145</v>
      </c>
      <c r="J1366" s="19">
        <v>92</v>
      </c>
      <c r="K1366" s="19">
        <v>1108</v>
      </c>
      <c r="L1366" s="19">
        <v>3324</v>
      </c>
      <c r="M1366" s="19" t="s">
        <v>92</v>
      </c>
      <c r="N1366" s="19">
        <v>3000</v>
      </c>
      <c r="O1366" s="19">
        <v>6000</v>
      </c>
      <c r="P1366" s="19">
        <v>14500</v>
      </c>
      <c r="Q1366" s="19" t="s">
        <v>57</v>
      </c>
      <c r="R1366" s="19">
        <v>7250</v>
      </c>
      <c r="S1366" s="19">
        <v>20000</v>
      </c>
      <c r="T1366" s="19">
        <v>21.8</v>
      </c>
      <c r="U1366" s="19">
        <v>43</v>
      </c>
      <c r="V1366" s="19">
        <v>0.24</v>
      </c>
      <c r="W1366" s="19">
        <v>72</v>
      </c>
      <c r="X1366" s="93">
        <v>3223</v>
      </c>
      <c r="Y1366">
        <f t="shared" si="64"/>
        <v>25</v>
      </c>
      <c r="Z1366" t="b">
        <f>IF(N1366/G1366&gt;=Auswahlhilfe!$C$8,TRUE,FALSE)</f>
        <v>1</v>
      </c>
      <c r="AA1366" t="b">
        <f>IF(K1366&gt;Auswahlhilfe!$C$7,TRUE,FALSE)</f>
        <v>1</v>
      </c>
      <c r="AB1366" t="b">
        <f>IF(Auswahlhilfe!$C$17=F1366,TRUE,FALSE)</f>
        <v>1</v>
      </c>
      <c r="AC1366" t="b">
        <f>IFERROR(IF(FIND("P2",PGOptionList!D1366)&gt;0,TRUE),FALSE)</f>
        <v>0</v>
      </c>
      <c r="AD1366" t="b">
        <f>IFERROR(IF(FIND("P1",PGOptionList!D1366)&gt;0,TRUE),FALSE)</f>
        <v>1</v>
      </c>
      <c r="AE1366" t="b">
        <f>IFERROR(IF(FIND("P0",PGOptionList!D1366)&gt;0,TRUE),FALSE)</f>
        <v>0</v>
      </c>
      <c r="AF1366" t="b">
        <f>IF(AND(Z1366,AA1366,AB1366,AC1366,IF(C1366=Auswahlhilfe!$L$7,TRUE,FALSE)),D1366,FALSE)</f>
        <v>0</v>
      </c>
      <c r="AG1366" t="b">
        <f>IF(AND(Z1366,AA1366,AB1366,AD1366,IF(C1366=Auswahlhilfe!$L$17,TRUE,FALSE)),D1366,FALSE)</f>
        <v>0</v>
      </c>
      <c r="AH1366" t="b">
        <f>IF(AND(Z1366,AA1366,AB1366,AE1366,IF(C1366=Auswahlhilfe!$L$17,TRUE,FALSE)),D1366,FALSE)</f>
        <v>0</v>
      </c>
      <c r="AI1366" t="s">
        <v>4818</v>
      </c>
      <c r="AJ1366" s="90" t="str">
        <f t="shared" si="65"/>
        <v>https://shop.oxni.ch/de/shop/motoren/planetengetriebe/tbr-180-120-s2-p1</v>
      </c>
    </row>
    <row r="1367" spans="2:36" x14ac:dyDescent="0.2">
      <c r="B1367" s="78" t="str">
        <f t="shared" si="63"/>
        <v/>
      </c>
      <c r="C1367" s="19" t="s">
        <v>103</v>
      </c>
      <c r="D1367" s="19" t="s">
        <v>1668</v>
      </c>
      <c r="E1367" s="19">
        <v>180</v>
      </c>
      <c r="F1367" s="19" t="s">
        <v>55</v>
      </c>
      <c r="G1367" s="19">
        <v>120</v>
      </c>
      <c r="H1367" s="19">
        <v>9</v>
      </c>
      <c r="I1367" s="19">
        <v>145</v>
      </c>
      <c r="J1367" s="19">
        <v>92</v>
      </c>
      <c r="K1367" s="19">
        <v>1108</v>
      </c>
      <c r="L1367" s="19">
        <v>3324</v>
      </c>
      <c r="M1367" s="19" t="s">
        <v>92</v>
      </c>
      <c r="N1367" s="19">
        <v>3000</v>
      </c>
      <c r="O1367" s="19">
        <v>6000</v>
      </c>
      <c r="P1367" s="19">
        <v>14500</v>
      </c>
      <c r="Q1367" s="19" t="s">
        <v>57</v>
      </c>
      <c r="R1367" s="19">
        <v>7250</v>
      </c>
      <c r="S1367" s="19">
        <v>20000</v>
      </c>
      <c r="T1367" s="19">
        <v>21.8</v>
      </c>
      <c r="U1367" s="19">
        <v>43</v>
      </c>
      <c r="V1367" s="19">
        <v>0.24</v>
      </c>
      <c r="W1367" s="19">
        <v>72</v>
      </c>
      <c r="X1367" s="93">
        <v>2930</v>
      </c>
      <c r="Y1367">
        <f t="shared" si="64"/>
        <v>25</v>
      </c>
      <c r="Z1367" t="b">
        <f>IF(N1367/G1367&gt;=Auswahlhilfe!$C$8,TRUE,FALSE)</f>
        <v>1</v>
      </c>
      <c r="AA1367" t="b">
        <f>IF(K1367&gt;Auswahlhilfe!$C$7,TRUE,FALSE)</f>
        <v>1</v>
      </c>
      <c r="AB1367" t="b">
        <f>IF(Auswahlhilfe!$C$17=F1367,TRUE,FALSE)</f>
        <v>0</v>
      </c>
      <c r="AC1367" t="b">
        <f>IFERROR(IF(FIND("P2",PGOptionList!D1367)&gt;0,TRUE),FALSE)</f>
        <v>1</v>
      </c>
      <c r="AD1367" t="b">
        <f>IFERROR(IF(FIND("P1",PGOptionList!D1367)&gt;0,TRUE),FALSE)</f>
        <v>0</v>
      </c>
      <c r="AE1367" t="b">
        <f>IFERROR(IF(FIND("P0",PGOptionList!D1367)&gt;0,TRUE),FALSE)</f>
        <v>0</v>
      </c>
      <c r="AF1367" t="b">
        <f>IF(AND(Z1367,AA1367,AB1367,AC1367,IF(C1367=Auswahlhilfe!$L$7,TRUE,FALSE)),D1367,FALSE)</f>
        <v>0</v>
      </c>
      <c r="AG1367" t="b">
        <f>IF(AND(Z1367,AA1367,AB1367,AD1367,IF(C1367=Auswahlhilfe!$L$17,TRUE,FALSE)),D1367,FALSE)</f>
        <v>0</v>
      </c>
      <c r="AH1367" t="b">
        <f>IF(AND(Z1367,AA1367,AB1367,AE1367,IF(C1367=Auswahlhilfe!$L$17,TRUE,FALSE)),D1367,FALSE)</f>
        <v>0</v>
      </c>
      <c r="AI1367" t="s">
        <v>4817</v>
      </c>
      <c r="AJ1367" s="90" t="str">
        <f t="shared" si="65"/>
        <v>mailto:info@oxni.ch?subject=Anfrage TBR-180-120-S1-P2</v>
      </c>
    </row>
    <row r="1368" spans="2:36" x14ac:dyDescent="0.2">
      <c r="B1368" s="78" t="str">
        <f t="shared" si="63"/>
        <v/>
      </c>
      <c r="C1368" s="19" t="s">
        <v>103</v>
      </c>
      <c r="D1368" s="19" t="s">
        <v>1669</v>
      </c>
      <c r="E1368" s="19">
        <v>180</v>
      </c>
      <c r="F1368" s="19" t="s">
        <v>58</v>
      </c>
      <c r="G1368" s="19">
        <v>120</v>
      </c>
      <c r="H1368" s="19">
        <v>9</v>
      </c>
      <c r="I1368" s="19">
        <v>145</v>
      </c>
      <c r="J1368" s="19">
        <v>92</v>
      </c>
      <c r="K1368" s="19">
        <v>1108</v>
      </c>
      <c r="L1368" s="19">
        <v>3324</v>
      </c>
      <c r="M1368" s="19" t="s">
        <v>92</v>
      </c>
      <c r="N1368" s="19">
        <v>3000</v>
      </c>
      <c r="O1368" s="19">
        <v>6000</v>
      </c>
      <c r="P1368" s="19">
        <v>14500</v>
      </c>
      <c r="Q1368" s="19" t="s">
        <v>57</v>
      </c>
      <c r="R1368" s="19">
        <v>7250</v>
      </c>
      <c r="S1368" s="19">
        <v>20000</v>
      </c>
      <c r="T1368" s="19">
        <v>21.8</v>
      </c>
      <c r="U1368" s="19">
        <v>43</v>
      </c>
      <c r="V1368" s="19">
        <v>0.24</v>
      </c>
      <c r="W1368" s="19">
        <v>72</v>
      </c>
      <c r="X1368" s="93">
        <v>2930</v>
      </c>
      <c r="Y1368">
        <f t="shared" si="64"/>
        <v>25</v>
      </c>
      <c r="Z1368" t="b">
        <f>IF(N1368/G1368&gt;=Auswahlhilfe!$C$8,TRUE,FALSE)</f>
        <v>1</v>
      </c>
      <c r="AA1368" t="b">
        <f>IF(K1368&gt;Auswahlhilfe!$C$7,TRUE,FALSE)</f>
        <v>1</v>
      </c>
      <c r="AB1368" t="b">
        <f>IF(Auswahlhilfe!$C$17=F1368,TRUE,FALSE)</f>
        <v>1</v>
      </c>
      <c r="AC1368" t="b">
        <f>IFERROR(IF(FIND("P2",PGOptionList!D1368)&gt;0,TRUE),FALSE)</f>
        <v>1</v>
      </c>
      <c r="AD1368" t="b">
        <f>IFERROR(IF(FIND("P1",PGOptionList!D1368)&gt;0,TRUE),FALSE)</f>
        <v>0</v>
      </c>
      <c r="AE1368" t="b">
        <f>IFERROR(IF(FIND("P0",PGOptionList!D1368)&gt;0,TRUE),FALSE)</f>
        <v>0</v>
      </c>
      <c r="AF1368" t="b">
        <f>IF(AND(Z1368,AA1368,AB1368,AC1368,IF(C1368=Auswahlhilfe!$L$7,TRUE,FALSE)),D1368,FALSE)</f>
        <v>0</v>
      </c>
      <c r="AG1368" t="b">
        <f>IF(AND(Z1368,AA1368,AB1368,AD1368,IF(C1368=Auswahlhilfe!$L$17,TRUE,FALSE)),D1368,FALSE)</f>
        <v>0</v>
      </c>
      <c r="AH1368" t="b">
        <f>IF(AND(Z1368,AA1368,AB1368,AE1368,IF(C1368=Auswahlhilfe!$L$17,TRUE,FALSE)),D1368,FALSE)</f>
        <v>0</v>
      </c>
      <c r="AI1368" t="s">
        <v>4818</v>
      </c>
      <c r="AJ1368" s="90" t="str">
        <f t="shared" si="65"/>
        <v>https://shop.oxni.ch/de/shop/motoren/planetengetriebe/tbr-180-120-s2-p2</v>
      </c>
    </row>
    <row r="1369" spans="2:36" x14ac:dyDescent="0.2">
      <c r="B1369" s="78" t="str">
        <f t="shared" si="63"/>
        <v/>
      </c>
      <c r="C1369" s="19" t="s">
        <v>103</v>
      </c>
      <c r="D1369" s="19" t="s">
        <v>1670</v>
      </c>
      <c r="E1369" s="19">
        <v>180</v>
      </c>
      <c r="F1369" s="19" t="s">
        <v>55</v>
      </c>
      <c r="G1369" s="19">
        <v>100</v>
      </c>
      <c r="H1369" s="19">
        <v>4</v>
      </c>
      <c r="I1369" s="19">
        <v>145</v>
      </c>
      <c r="J1369" s="19">
        <v>92</v>
      </c>
      <c r="K1369" s="19">
        <v>910</v>
      </c>
      <c r="L1369" s="19">
        <v>2730</v>
      </c>
      <c r="M1369" s="19" t="s">
        <v>95</v>
      </c>
      <c r="N1369" s="19">
        <v>3000</v>
      </c>
      <c r="O1369" s="19">
        <v>6000</v>
      </c>
      <c r="P1369" s="19">
        <v>14500</v>
      </c>
      <c r="Q1369" s="19" t="s">
        <v>57</v>
      </c>
      <c r="R1369" s="19">
        <v>7250</v>
      </c>
      <c r="S1369" s="19">
        <v>20000</v>
      </c>
      <c r="T1369" s="19">
        <v>21.8</v>
      </c>
      <c r="U1369" s="19">
        <v>43</v>
      </c>
      <c r="V1369" s="19">
        <v>0.24</v>
      </c>
      <c r="W1369" s="19">
        <v>72</v>
      </c>
      <c r="X1369" s="93"/>
      <c r="Y1369">
        <f t="shared" si="64"/>
        <v>30</v>
      </c>
      <c r="Z1369" t="b">
        <f>IF(N1369/G1369&gt;=Auswahlhilfe!$C$8,TRUE,FALSE)</f>
        <v>1</v>
      </c>
      <c r="AA1369" t="b">
        <f>IF(K1369&gt;Auswahlhilfe!$C$7,TRUE,FALSE)</f>
        <v>1</v>
      </c>
      <c r="AB1369" t="b">
        <f>IF(Auswahlhilfe!$C$17=F1369,TRUE,FALSE)</f>
        <v>0</v>
      </c>
      <c r="AC1369" t="b">
        <f>IFERROR(IF(FIND("P2",PGOptionList!D1369)&gt;0,TRUE),FALSE)</f>
        <v>0</v>
      </c>
      <c r="AD1369" t="b">
        <f>IFERROR(IF(FIND("P1",PGOptionList!D1369)&gt;0,TRUE),FALSE)</f>
        <v>0</v>
      </c>
      <c r="AE1369" t="b">
        <f>IFERROR(IF(FIND("P0",PGOptionList!D1369)&gt;0,TRUE),FALSE)</f>
        <v>1</v>
      </c>
      <c r="AF1369" t="b">
        <f>IF(AND(Z1369,AA1369,AB1369,AC1369,IF(C1369=Auswahlhilfe!$L$7,TRUE,FALSE)),D1369,FALSE)</f>
        <v>0</v>
      </c>
      <c r="AG1369" t="b">
        <f>IF(AND(Z1369,AA1369,AB1369,AD1369,IF(C1369=Auswahlhilfe!$L$17,TRUE,FALSE)),D1369,FALSE)</f>
        <v>0</v>
      </c>
      <c r="AH1369" t="b">
        <f>IF(AND(Z1369,AA1369,AB1369,AE1369,IF(C1369=Auswahlhilfe!$L$17,TRUE,FALSE)),D1369,FALSE)</f>
        <v>0</v>
      </c>
      <c r="AI1369" t="s">
        <v>4817</v>
      </c>
      <c r="AJ1369" s="90" t="str">
        <f t="shared" si="65"/>
        <v>mailto:info@oxni.ch?subject=Anfrage TBR-180-100-S1-P0</v>
      </c>
    </row>
    <row r="1370" spans="2:36" x14ac:dyDescent="0.2">
      <c r="B1370" s="78" t="str">
        <f t="shared" si="63"/>
        <v/>
      </c>
      <c r="C1370" s="19" t="s">
        <v>103</v>
      </c>
      <c r="D1370" s="19" t="s">
        <v>1671</v>
      </c>
      <c r="E1370" s="19">
        <v>180</v>
      </c>
      <c r="F1370" s="19" t="s">
        <v>58</v>
      </c>
      <c r="G1370" s="19">
        <v>100</v>
      </c>
      <c r="H1370" s="19">
        <v>4</v>
      </c>
      <c r="I1370" s="19">
        <v>145</v>
      </c>
      <c r="J1370" s="19">
        <v>92</v>
      </c>
      <c r="K1370" s="19">
        <v>910</v>
      </c>
      <c r="L1370" s="19">
        <v>2730</v>
      </c>
      <c r="M1370" s="19" t="s">
        <v>95</v>
      </c>
      <c r="N1370" s="19">
        <v>3000</v>
      </c>
      <c r="O1370" s="19">
        <v>6000</v>
      </c>
      <c r="P1370" s="19">
        <v>14500</v>
      </c>
      <c r="Q1370" s="19" t="s">
        <v>57</v>
      </c>
      <c r="R1370" s="19">
        <v>7250</v>
      </c>
      <c r="S1370" s="19">
        <v>20000</v>
      </c>
      <c r="T1370" s="19">
        <v>21.8</v>
      </c>
      <c r="U1370" s="19">
        <v>43</v>
      </c>
      <c r="V1370" s="19">
        <v>0.24</v>
      </c>
      <c r="W1370" s="19">
        <v>72</v>
      </c>
      <c r="X1370" s="93"/>
      <c r="Y1370">
        <f t="shared" si="64"/>
        <v>30</v>
      </c>
      <c r="Z1370" t="b">
        <f>IF(N1370/G1370&gt;=Auswahlhilfe!$C$8,TRUE,FALSE)</f>
        <v>1</v>
      </c>
      <c r="AA1370" t="b">
        <f>IF(K1370&gt;Auswahlhilfe!$C$7,TRUE,FALSE)</f>
        <v>1</v>
      </c>
      <c r="AB1370" t="b">
        <f>IF(Auswahlhilfe!$C$17=F1370,TRUE,FALSE)</f>
        <v>1</v>
      </c>
      <c r="AC1370" t="b">
        <f>IFERROR(IF(FIND("P2",PGOptionList!D1370)&gt;0,TRUE),FALSE)</f>
        <v>0</v>
      </c>
      <c r="AD1370" t="b">
        <f>IFERROR(IF(FIND("P1",PGOptionList!D1370)&gt;0,TRUE),FALSE)</f>
        <v>0</v>
      </c>
      <c r="AE1370" t="b">
        <f>IFERROR(IF(FIND("P0",PGOptionList!D1370)&gt;0,TRUE),FALSE)</f>
        <v>1</v>
      </c>
      <c r="AF1370" t="b">
        <f>IF(AND(Z1370,AA1370,AB1370,AC1370,IF(C1370=Auswahlhilfe!$L$7,TRUE,FALSE)),D1370,FALSE)</f>
        <v>0</v>
      </c>
      <c r="AG1370" t="b">
        <f>IF(AND(Z1370,AA1370,AB1370,AD1370,IF(C1370=Auswahlhilfe!$L$17,TRUE,FALSE)),D1370,FALSE)</f>
        <v>0</v>
      </c>
      <c r="AH1370" t="b">
        <f>IF(AND(Z1370,AA1370,AB1370,AE1370,IF(C1370=Auswahlhilfe!$L$17,TRUE,FALSE)),D1370,FALSE)</f>
        <v>0</v>
      </c>
      <c r="AI1370" t="s">
        <v>4817</v>
      </c>
      <c r="AJ1370" s="90" t="str">
        <f t="shared" si="65"/>
        <v>mailto:info@oxni.ch?subject=Anfrage TBR-180-100-S2-P0</v>
      </c>
    </row>
    <row r="1371" spans="2:36" x14ac:dyDescent="0.2">
      <c r="B1371" s="78" t="str">
        <f t="shared" si="63"/>
        <v/>
      </c>
      <c r="C1371" s="19" t="s">
        <v>103</v>
      </c>
      <c r="D1371" s="19" t="s">
        <v>1672</v>
      </c>
      <c r="E1371" s="19">
        <v>180</v>
      </c>
      <c r="F1371" s="19" t="s">
        <v>55</v>
      </c>
      <c r="G1371" s="19">
        <v>100</v>
      </c>
      <c r="H1371" s="19">
        <v>7</v>
      </c>
      <c r="I1371" s="19">
        <v>145</v>
      </c>
      <c r="J1371" s="19">
        <v>92</v>
      </c>
      <c r="K1371" s="19">
        <v>910</v>
      </c>
      <c r="L1371" s="19">
        <v>2730</v>
      </c>
      <c r="M1371" s="19" t="s">
        <v>95</v>
      </c>
      <c r="N1371" s="19">
        <v>3000</v>
      </c>
      <c r="O1371" s="19">
        <v>6000</v>
      </c>
      <c r="P1371" s="19">
        <v>14500</v>
      </c>
      <c r="Q1371" s="19" t="s">
        <v>57</v>
      </c>
      <c r="R1371" s="19">
        <v>7250</v>
      </c>
      <c r="S1371" s="19">
        <v>20000</v>
      </c>
      <c r="T1371" s="19">
        <v>21.8</v>
      </c>
      <c r="U1371" s="19">
        <v>43</v>
      </c>
      <c r="V1371" s="19">
        <v>0.24</v>
      </c>
      <c r="W1371" s="19">
        <v>72</v>
      </c>
      <c r="X1371" s="93">
        <v>3223</v>
      </c>
      <c r="Y1371">
        <f t="shared" si="64"/>
        <v>30</v>
      </c>
      <c r="Z1371" t="b">
        <f>IF(N1371/G1371&gt;=Auswahlhilfe!$C$8,TRUE,FALSE)</f>
        <v>1</v>
      </c>
      <c r="AA1371" t="b">
        <f>IF(K1371&gt;Auswahlhilfe!$C$7,TRUE,FALSE)</f>
        <v>1</v>
      </c>
      <c r="AB1371" t="b">
        <f>IF(Auswahlhilfe!$C$17=F1371,TRUE,FALSE)</f>
        <v>0</v>
      </c>
      <c r="AC1371" t="b">
        <f>IFERROR(IF(FIND("P2",PGOptionList!D1371)&gt;0,TRUE),FALSE)</f>
        <v>0</v>
      </c>
      <c r="AD1371" t="b">
        <f>IFERROR(IF(FIND("P1",PGOptionList!D1371)&gt;0,TRUE),FALSE)</f>
        <v>1</v>
      </c>
      <c r="AE1371" t="b">
        <f>IFERROR(IF(FIND("P0",PGOptionList!D1371)&gt;0,TRUE),FALSE)</f>
        <v>0</v>
      </c>
      <c r="AF1371" t="b">
        <f>IF(AND(Z1371,AA1371,AB1371,AC1371,IF(C1371=Auswahlhilfe!$L$7,TRUE,FALSE)),D1371,FALSE)</f>
        <v>0</v>
      </c>
      <c r="AG1371" t="b">
        <f>IF(AND(Z1371,AA1371,AB1371,AD1371,IF(C1371=Auswahlhilfe!$L$17,TRUE,FALSE)),D1371,FALSE)</f>
        <v>0</v>
      </c>
      <c r="AH1371" t="b">
        <f>IF(AND(Z1371,AA1371,AB1371,AE1371,IF(C1371=Auswahlhilfe!$L$17,TRUE,FALSE)),D1371,FALSE)</f>
        <v>0</v>
      </c>
      <c r="AI1371" t="s">
        <v>4817</v>
      </c>
      <c r="AJ1371" s="90" t="str">
        <f t="shared" si="65"/>
        <v>mailto:info@oxni.ch?subject=Anfrage TBR-180-100-S1-P1</v>
      </c>
    </row>
    <row r="1372" spans="2:36" x14ac:dyDescent="0.2">
      <c r="B1372" s="78" t="str">
        <f t="shared" si="63"/>
        <v/>
      </c>
      <c r="C1372" s="19" t="s">
        <v>103</v>
      </c>
      <c r="D1372" s="19" t="s">
        <v>1673</v>
      </c>
      <c r="E1372" s="19">
        <v>180</v>
      </c>
      <c r="F1372" s="19" t="s">
        <v>58</v>
      </c>
      <c r="G1372" s="19">
        <v>100</v>
      </c>
      <c r="H1372" s="19">
        <v>7</v>
      </c>
      <c r="I1372" s="19">
        <v>145</v>
      </c>
      <c r="J1372" s="19">
        <v>92</v>
      </c>
      <c r="K1372" s="19">
        <v>910</v>
      </c>
      <c r="L1372" s="19">
        <v>2730</v>
      </c>
      <c r="M1372" s="19" t="s">
        <v>95</v>
      </c>
      <c r="N1372" s="19">
        <v>3000</v>
      </c>
      <c r="O1372" s="19">
        <v>6000</v>
      </c>
      <c r="P1372" s="19">
        <v>14500</v>
      </c>
      <c r="Q1372" s="19" t="s">
        <v>57</v>
      </c>
      <c r="R1372" s="19">
        <v>7250</v>
      </c>
      <c r="S1372" s="19">
        <v>20000</v>
      </c>
      <c r="T1372" s="19">
        <v>21.8</v>
      </c>
      <c r="U1372" s="19">
        <v>43</v>
      </c>
      <c r="V1372" s="19">
        <v>0.24</v>
      </c>
      <c r="W1372" s="19">
        <v>72</v>
      </c>
      <c r="X1372" s="93">
        <v>3223</v>
      </c>
      <c r="Y1372">
        <f t="shared" si="64"/>
        <v>30</v>
      </c>
      <c r="Z1372" t="b">
        <f>IF(N1372/G1372&gt;=Auswahlhilfe!$C$8,TRUE,FALSE)</f>
        <v>1</v>
      </c>
      <c r="AA1372" t="b">
        <f>IF(K1372&gt;Auswahlhilfe!$C$7,TRUE,FALSE)</f>
        <v>1</v>
      </c>
      <c r="AB1372" t="b">
        <f>IF(Auswahlhilfe!$C$17=F1372,TRUE,FALSE)</f>
        <v>1</v>
      </c>
      <c r="AC1372" t="b">
        <f>IFERROR(IF(FIND("P2",PGOptionList!D1372)&gt;0,TRUE),FALSE)</f>
        <v>0</v>
      </c>
      <c r="AD1372" t="b">
        <f>IFERROR(IF(FIND("P1",PGOptionList!D1372)&gt;0,TRUE),FALSE)</f>
        <v>1</v>
      </c>
      <c r="AE1372" t="b">
        <f>IFERROR(IF(FIND("P0",PGOptionList!D1372)&gt;0,TRUE),FALSE)</f>
        <v>0</v>
      </c>
      <c r="AF1372" t="b">
        <f>IF(AND(Z1372,AA1372,AB1372,AC1372,IF(C1372=Auswahlhilfe!$L$7,TRUE,FALSE)),D1372,FALSE)</f>
        <v>0</v>
      </c>
      <c r="AG1372" t="b">
        <f>IF(AND(Z1372,AA1372,AB1372,AD1372,IF(C1372=Auswahlhilfe!$L$17,TRUE,FALSE)),D1372,FALSE)</f>
        <v>0</v>
      </c>
      <c r="AH1372" t="b">
        <f>IF(AND(Z1372,AA1372,AB1372,AE1372,IF(C1372=Auswahlhilfe!$L$17,TRUE,FALSE)),D1372,FALSE)</f>
        <v>0</v>
      </c>
      <c r="AI1372" t="s">
        <v>4818</v>
      </c>
      <c r="AJ1372" s="90" t="str">
        <f t="shared" si="65"/>
        <v>https://shop.oxni.ch/de/shop/motoren/planetengetriebe/tbr-180-100-s2-p1</v>
      </c>
    </row>
    <row r="1373" spans="2:36" x14ac:dyDescent="0.2">
      <c r="B1373" s="78" t="str">
        <f t="shared" si="63"/>
        <v/>
      </c>
      <c r="C1373" s="19" t="s">
        <v>103</v>
      </c>
      <c r="D1373" s="19" t="s">
        <v>1674</v>
      </c>
      <c r="E1373" s="19">
        <v>180</v>
      </c>
      <c r="F1373" s="19" t="s">
        <v>55</v>
      </c>
      <c r="G1373" s="19">
        <v>100</v>
      </c>
      <c r="H1373" s="19">
        <v>9</v>
      </c>
      <c r="I1373" s="19">
        <v>145</v>
      </c>
      <c r="J1373" s="19">
        <v>92</v>
      </c>
      <c r="K1373" s="19">
        <v>910</v>
      </c>
      <c r="L1373" s="19">
        <v>2730</v>
      </c>
      <c r="M1373" s="19" t="s">
        <v>95</v>
      </c>
      <c r="N1373" s="19">
        <v>3000</v>
      </c>
      <c r="O1373" s="19">
        <v>6000</v>
      </c>
      <c r="P1373" s="19">
        <v>14500</v>
      </c>
      <c r="Q1373" s="19" t="s">
        <v>57</v>
      </c>
      <c r="R1373" s="19">
        <v>7250</v>
      </c>
      <c r="S1373" s="19">
        <v>20000</v>
      </c>
      <c r="T1373" s="19">
        <v>21.8</v>
      </c>
      <c r="U1373" s="19">
        <v>43</v>
      </c>
      <c r="V1373" s="19">
        <v>0.24</v>
      </c>
      <c r="W1373" s="19">
        <v>72</v>
      </c>
      <c r="X1373" s="93">
        <v>2930</v>
      </c>
      <c r="Y1373">
        <f t="shared" si="64"/>
        <v>30</v>
      </c>
      <c r="Z1373" t="b">
        <f>IF(N1373/G1373&gt;=Auswahlhilfe!$C$8,TRUE,FALSE)</f>
        <v>1</v>
      </c>
      <c r="AA1373" t="b">
        <f>IF(K1373&gt;Auswahlhilfe!$C$7,TRUE,FALSE)</f>
        <v>1</v>
      </c>
      <c r="AB1373" t="b">
        <f>IF(Auswahlhilfe!$C$17=F1373,TRUE,FALSE)</f>
        <v>0</v>
      </c>
      <c r="AC1373" t="b">
        <f>IFERROR(IF(FIND("P2",PGOptionList!D1373)&gt;0,TRUE),FALSE)</f>
        <v>1</v>
      </c>
      <c r="AD1373" t="b">
        <f>IFERROR(IF(FIND("P1",PGOptionList!D1373)&gt;0,TRUE),FALSE)</f>
        <v>0</v>
      </c>
      <c r="AE1373" t="b">
        <f>IFERROR(IF(FIND("P0",PGOptionList!D1373)&gt;0,TRUE),FALSE)</f>
        <v>0</v>
      </c>
      <c r="AF1373" t="b">
        <f>IF(AND(Z1373,AA1373,AB1373,AC1373,IF(C1373=Auswahlhilfe!$L$7,TRUE,FALSE)),D1373,FALSE)</f>
        <v>0</v>
      </c>
      <c r="AG1373" t="b">
        <f>IF(AND(Z1373,AA1373,AB1373,AD1373,IF(C1373=Auswahlhilfe!$L$17,TRUE,FALSE)),D1373,FALSE)</f>
        <v>0</v>
      </c>
      <c r="AH1373" t="b">
        <f>IF(AND(Z1373,AA1373,AB1373,AE1373,IF(C1373=Auswahlhilfe!$L$17,TRUE,FALSE)),D1373,FALSE)</f>
        <v>0</v>
      </c>
      <c r="AI1373" t="s">
        <v>4817</v>
      </c>
      <c r="AJ1373" s="90" t="str">
        <f t="shared" si="65"/>
        <v>mailto:info@oxni.ch?subject=Anfrage TBR-180-100-S1-P2</v>
      </c>
    </row>
    <row r="1374" spans="2:36" x14ac:dyDescent="0.2">
      <c r="B1374" s="78" t="str">
        <f t="shared" si="63"/>
        <v/>
      </c>
      <c r="C1374" s="19" t="s">
        <v>103</v>
      </c>
      <c r="D1374" s="19" t="s">
        <v>1675</v>
      </c>
      <c r="E1374" s="19">
        <v>180</v>
      </c>
      <c r="F1374" s="19" t="s">
        <v>58</v>
      </c>
      <c r="G1374" s="19">
        <v>100</v>
      </c>
      <c r="H1374" s="19">
        <v>9</v>
      </c>
      <c r="I1374" s="19">
        <v>145</v>
      </c>
      <c r="J1374" s="19">
        <v>92</v>
      </c>
      <c r="K1374" s="19">
        <v>910</v>
      </c>
      <c r="L1374" s="19">
        <v>2730</v>
      </c>
      <c r="M1374" s="19" t="s">
        <v>95</v>
      </c>
      <c r="N1374" s="19">
        <v>3000</v>
      </c>
      <c r="O1374" s="19">
        <v>6000</v>
      </c>
      <c r="P1374" s="19">
        <v>14500</v>
      </c>
      <c r="Q1374" s="19" t="s">
        <v>57</v>
      </c>
      <c r="R1374" s="19">
        <v>7250</v>
      </c>
      <c r="S1374" s="19">
        <v>20000</v>
      </c>
      <c r="T1374" s="19">
        <v>21.8</v>
      </c>
      <c r="U1374" s="19">
        <v>43</v>
      </c>
      <c r="V1374" s="19">
        <v>0.24</v>
      </c>
      <c r="W1374" s="19">
        <v>72</v>
      </c>
      <c r="X1374" s="93">
        <v>2930</v>
      </c>
      <c r="Y1374">
        <f t="shared" si="64"/>
        <v>30</v>
      </c>
      <c r="Z1374" t="b">
        <f>IF(N1374/G1374&gt;=Auswahlhilfe!$C$8,TRUE,FALSE)</f>
        <v>1</v>
      </c>
      <c r="AA1374" t="b">
        <f>IF(K1374&gt;Auswahlhilfe!$C$7,TRUE,FALSE)</f>
        <v>1</v>
      </c>
      <c r="AB1374" t="b">
        <f>IF(Auswahlhilfe!$C$17=F1374,TRUE,FALSE)</f>
        <v>1</v>
      </c>
      <c r="AC1374" t="b">
        <f>IFERROR(IF(FIND("P2",PGOptionList!D1374)&gt;0,TRUE),FALSE)</f>
        <v>1</v>
      </c>
      <c r="AD1374" t="b">
        <f>IFERROR(IF(FIND("P1",PGOptionList!D1374)&gt;0,TRUE),FALSE)</f>
        <v>0</v>
      </c>
      <c r="AE1374" t="b">
        <f>IFERROR(IF(FIND("P0",PGOptionList!D1374)&gt;0,TRUE),FALSE)</f>
        <v>0</v>
      </c>
      <c r="AF1374" t="b">
        <f>IF(AND(Z1374,AA1374,AB1374,AC1374,IF(C1374=Auswahlhilfe!$L$7,TRUE,FALSE)),D1374,FALSE)</f>
        <v>0</v>
      </c>
      <c r="AG1374" t="b">
        <f>IF(AND(Z1374,AA1374,AB1374,AD1374,IF(C1374=Auswahlhilfe!$L$17,TRUE,FALSE)),D1374,FALSE)</f>
        <v>0</v>
      </c>
      <c r="AH1374" t="b">
        <f>IF(AND(Z1374,AA1374,AB1374,AE1374,IF(C1374=Auswahlhilfe!$L$17,TRUE,FALSE)),D1374,FALSE)</f>
        <v>0</v>
      </c>
      <c r="AI1374" t="s">
        <v>4818</v>
      </c>
      <c r="AJ1374" s="90" t="str">
        <f t="shared" si="65"/>
        <v>https://shop.oxni.ch/de/shop/motoren/planetengetriebe/tbr-180-100-s2-p2</v>
      </c>
    </row>
    <row r="1375" spans="2:36" x14ac:dyDescent="0.2">
      <c r="B1375" s="78" t="str">
        <f t="shared" si="63"/>
        <v/>
      </c>
      <c r="C1375" s="19" t="s">
        <v>103</v>
      </c>
      <c r="D1375" s="19" t="s">
        <v>1676</v>
      </c>
      <c r="E1375" s="19">
        <v>180</v>
      </c>
      <c r="F1375" s="19" t="s">
        <v>55</v>
      </c>
      <c r="G1375" s="19">
        <v>80</v>
      </c>
      <c r="H1375" s="19">
        <v>4</v>
      </c>
      <c r="I1375" s="19">
        <v>145</v>
      </c>
      <c r="J1375" s="19">
        <v>92</v>
      </c>
      <c r="K1375" s="19">
        <v>1000</v>
      </c>
      <c r="L1375" s="19">
        <v>3000</v>
      </c>
      <c r="M1375" s="19" t="s">
        <v>94</v>
      </c>
      <c r="N1375" s="19">
        <v>3000</v>
      </c>
      <c r="O1375" s="19">
        <v>6000</v>
      </c>
      <c r="P1375" s="19">
        <v>14500</v>
      </c>
      <c r="Q1375" s="19" t="s">
        <v>57</v>
      </c>
      <c r="R1375" s="19">
        <v>7250</v>
      </c>
      <c r="S1375" s="19">
        <v>20000</v>
      </c>
      <c r="T1375" s="19">
        <v>21.8</v>
      </c>
      <c r="U1375" s="19">
        <v>43</v>
      </c>
      <c r="V1375" s="19">
        <v>0.24</v>
      </c>
      <c r="W1375" s="19">
        <v>72</v>
      </c>
      <c r="X1375" s="93"/>
      <c r="Y1375">
        <f t="shared" si="64"/>
        <v>37.5</v>
      </c>
      <c r="Z1375" t="b">
        <f>IF(N1375/G1375&gt;=Auswahlhilfe!$C$8,TRUE,FALSE)</f>
        <v>1</v>
      </c>
      <c r="AA1375" t="b">
        <f>IF(K1375&gt;Auswahlhilfe!$C$7,TRUE,FALSE)</f>
        <v>1</v>
      </c>
      <c r="AB1375" t="b">
        <f>IF(Auswahlhilfe!$C$17=F1375,TRUE,FALSE)</f>
        <v>0</v>
      </c>
      <c r="AC1375" t="b">
        <f>IFERROR(IF(FIND("P2",PGOptionList!D1375)&gt;0,TRUE),FALSE)</f>
        <v>0</v>
      </c>
      <c r="AD1375" t="b">
        <f>IFERROR(IF(FIND("P1",PGOptionList!D1375)&gt;0,TRUE),FALSE)</f>
        <v>0</v>
      </c>
      <c r="AE1375" t="b">
        <f>IFERROR(IF(FIND("P0",PGOptionList!D1375)&gt;0,TRUE),FALSE)</f>
        <v>1</v>
      </c>
      <c r="AF1375" t="b">
        <f>IF(AND(Z1375,AA1375,AB1375,AC1375,IF(C1375=Auswahlhilfe!$L$7,TRUE,FALSE)),D1375,FALSE)</f>
        <v>0</v>
      </c>
      <c r="AG1375" t="b">
        <f>IF(AND(Z1375,AA1375,AB1375,AD1375,IF(C1375=Auswahlhilfe!$L$17,TRUE,FALSE)),D1375,FALSE)</f>
        <v>0</v>
      </c>
      <c r="AH1375" t="b">
        <f>IF(AND(Z1375,AA1375,AB1375,AE1375,IF(C1375=Auswahlhilfe!$L$17,TRUE,FALSE)),D1375,FALSE)</f>
        <v>0</v>
      </c>
      <c r="AI1375" t="s">
        <v>4817</v>
      </c>
      <c r="AJ1375" s="90" t="str">
        <f t="shared" si="65"/>
        <v>mailto:info@oxni.ch?subject=Anfrage TBR-180-080-S1-P0</v>
      </c>
    </row>
    <row r="1376" spans="2:36" x14ac:dyDescent="0.2">
      <c r="B1376" s="78" t="str">
        <f t="shared" si="63"/>
        <v/>
      </c>
      <c r="C1376" s="19" t="s">
        <v>103</v>
      </c>
      <c r="D1376" s="19" t="s">
        <v>1677</v>
      </c>
      <c r="E1376" s="19">
        <v>180</v>
      </c>
      <c r="F1376" s="19" t="s">
        <v>58</v>
      </c>
      <c r="G1376" s="19">
        <v>80</v>
      </c>
      <c r="H1376" s="19">
        <v>4</v>
      </c>
      <c r="I1376" s="19">
        <v>145</v>
      </c>
      <c r="J1376" s="19">
        <v>92</v>
      </c>
      <c r="K1376" s="19">
        <v>1000</v>
      </c>
      <c r="L1376" s="19">
        <v>3000</v>
      </c>
      <c r="M1376" s="19" t="s">
        <v>94</v>
      </c>
      <c r="N1376" s="19">
        <v>3000</v>
      </c>
      <c r="O1376" s="19">
        <v>6000</v>
      </c>
      <c r="P1376" s="19">
        <v>14500</v>
      </c>
      <c r="Q1376" s="19" t="s">
        <v>57</v>
      </c>
      <c r="R1376" s="19">
        <v>7250</v>
      </c>
      <c r="S1376" s="19">
        <v>20000</v>
      </c>
      <c r="T1376" s="19">
        <v>21.8</v>
      </c>
      <c r="U1376" s="19">
        <v>43</v>
      </c>
      <c r="V1376" s="19">
        <v>0.24</v>
      </c>
      <c r="W1376" s="19">
        <v>72</v>
      </c>
      <c r="X1376" s="93"/>
      <c r="Y1376">
        <f t="shared" si="64"/>
        <v>37.5</v>
      </c>
      <c r="Z1376" t="b">
        <f>IF(N1376/G1376&gt;=Auswahlhilfe!$C$8,TRUE,FALSE)</f>
        <v>1</v>
      </c>
      <c r="AA1376" t="b">
        <f>IF(K1376&gt;Auswahlhilfe!$C$7,TRUE,FALSE)</f>
        <v>1</v>
      </c>
      <c r="AB1376" t="b">
        <f>IF(Auswahlhilfe!$C$17=F1376,TRUE,FALSE)</f>
        <v>1</v>
      </c>
      <c r="AC1376" t="b">
        <f>IFERROR(IF(FIND("P2",PGOptionList!D1376)&gt;0,TRUE),FALSE)</f>
        <v>0</v>
      </c>
      <c r="AD1376" t="b">
        <f>IFERROR(IF(FIND("P1",PGOptionList!D1376)&gt;0,TRUE),FALSE)</f>
        <v>0</v>
      </c>
      <c r="AE1376" t="b">
        <f>IFERROR(IF(FIND("P0",PGOptionList!D1376)&gt;0,TRUE),FALSE)</f>
        <v>1</v>
      </c>
      <c r="AF1376" t="b">
        <f>IF(AND(Z1376,AA1376,AB1376,AC1376,IF(C1376=Auswahlhilfe!$L$7,TRUE,FALSE)),D1376,FALSE)</f>
        <v>0</v>
      </c>
      <c r="AG1376" t="b">
        <f>IF(AND(Z1376,AA1376,AB1376,AD1376,IF(C1376=Auswahlhilfe!$L$17,TRUE,FALSE)),D1376,FALSE)</f>
        <v>0</v>
      </c>
      <c r="AH1376" t="b">
        <f>IF(AND(Z1376,AA1376,AB1376,AE1376,IF(C1376=Auswahlhilfe!$L$17,TRUE,FALSE)),D1376,FALSE)</f>
        <v>0</v>
      </c>
      <c r="AI1376" t="s">
        <v>4817</v>
      </c>
      <c r="AJ1376" s="90" t="str">
        <f t="shared" si="65"/>
        <v>mailto:info@oxni.ch?subject=Anfrage TBR-180-080-S2-P0</v>
      </c>
    </row>
    <row r="1377" spans="2:36" x14ac:dyDescent="0.2">
      <c r="B1377" s="78" t="str">
        <f t="shared" si="63"/>
        <v/>
      </c>
      <c r="C1377" s="19" t="s">
        <v>103</v>
      </c>
      <c r="D1377" s="19" t="s">
        <v>1678</v>
      </c>
      <c r="E1377" s="19">
        <v>180</v>
      </c>
      <c r="F1377" s="19" t="s">
        <v>55</v>
      </c>
      <c r="G1377" s="19">
        <v>80</v>
      </c>
      <c r="H1377" s="19">
        <v>7</v>
      </c>
      <c r="I1377" s="19">
        <v>145</v>
      </c>
      <c r="J1377" s="19">
        <v>92</v>
      </c>
      <c r="K1377" s="19">
        <v>1000</v>
      </c>
      <c r="L1377" s="19">
        <v>3000</v>
      </c>
      <c r="M1377" s="19" t="s">
        <v>94</v>
      </c>
      <c r="N1377" s="19">
        <v>3000</v>
      </c>
      <c r="O1377" s="19">
        <v>6000</v>
      </c>
      <c r="P1377" s="19">
        <v>14500</v>
      </c>
      <c r="Q1377" s="19" t="s">
        <v>57</v>
      </c>
      <c r="R1377" s="19">
        <v>7250</v>
      </c>
      <c r="S1377" s="19">
        <v>20000</v>
      </c>
      <c r="T1377" s="19">
        <v>21.8</v>
      </c>
      <c r="U1377" s="19">
        <v>43</v>
      </c>
      <c r="V1377" s="19">
        <v>0.24</v>
      </c>
      <c r="W1377" s="19">
        <v>72</v>
      </c>
      <c r="X1377" s="93">
        <v>3223</v>
      </c>
      <c r="Y1377">
        <f t="shared" si="64"/>
        <v>37.5</v>
      </c>
      <c r="Z1377" t="b">
        <f>IF(N1377/G1377&gt;=Auswahlhilfe!$C$8,TRUE,FALSE)</f>
        <v>1</v>
      </c>
      <c r="AA1377" t="b">
        <f>IF(K1377&gt;Auswahlhilfe!$C$7,TRUE,FALSE)</f>
        <v>1</v>
      </c>
      <c r="AB1377" t="b">
        <f>IF(Auswahlhilfe!$C$17=F1377,TRUE,FALSE)</f>
        <v>0</v>
      </c>
      <c r="AC1377" t="b">
        <f>IFERROR(IF(FIND("P2",PGOptionList!D1377)&gt;0,TRUE),FALSE)</f>
        <v>0</v>
      </c>
      <c r="AD1377" t="b">
        <f>IFERROR(IF(FIND("P1",PGOptionList!D1377)&gt;0,TRUE),FALSE)</f>
        <v>1</v>
      </c>
      <c r="AE1377" t="b">
        <f>IFERROR(IF(FIND("P0",PGOptionList!D1377)&gt;0,TRUE),FALSE)</f>
        <v>0</v>
      </c>
      <c r="AF1377" t="b">
        <f>IF(AND(Z1377,AA1377,AB1377,AC1377,IF(C1377=Auswahlhilfe!$L$7,TRUE,FALSE)),D1377,FALSE)</f>
        <v>0</v>
      </c>
      <c r="AG1377" t="b">
        <f>IF(AND(Z1377,AA1377,AB1377,AD1377,IF(C1377=Auswahlhilfe!$L$17,TRUE,FALSE)),D1377,FALSE)</f>
        <v>0</v>
      </c>
      <c r="AH1377" t="b">
        <f>IF(AND(Z1377,AA1377,AB1377,AE1377,IF(C1377=Auswahlhilfe!$L$17,TRUE,FALSE)),D1377,FALSE)</f>
        <v>0</v>
      </c>
      <c r="AI1377" t="s">
        <v>4817</v>
      </c>
      <c r="AJ1377" s="90" t="str">
        <f t="shared" si="65"/>
        <v>mailto:info@oxni.ch?subject=Anfrage TBR-180-080-S1-P1</v>
      </c>
    </row>
    <row r="1378" spans="2:36" x14ac:dyDescent="0.2">
      <c r="B1378" s="78" t="str">
        <f t="shared" si="63"/>
        <v/>
      </c>
      <c r="C1378" s="19" t="s">
        <v>103</v>
      </c>
      <c r="D1378" s="19" t="s">
        <v>1679</v>
      </c>
      <c r="E1378" s="19">
        <v>180</v>
      </c>
      <c r="F1378" s="19" t="s">
        <v>58</v>
      </c>
      <c r="G1378" s="19">
        <v>80</v>
      </c>
      <c r="H1378" s="19">
        <v>7</v>
      </c>
      <c r="I1378" s="19">
        <v>145</v>
      </c>
      <c r="J1378" s="19">
        <v>92</v>
      </c>
      <c r="K1378" s="19">
        <v>1000</v>
      </c>
      <c r="L1378" s="19">
        <v>3000</v>
      </c>
      <c r="M1378" s="19" t="s">
        <v>94</v>
      </c>
      <c r="N1378" s="19">
        <v>3000</v>
      </c>
      <c r="O1378" s="19">
        <v>6000</v>
      </c>
      <c r="P1378" s="19">
        <v>14500</v>
      </c>
      <c r="Q1378" s="19" t="s">
        <v>57</v>
      </c>
      <c r="R1378" s="19">
        <v>7250</v>
      </c>
      <c r="S1378" s="19">
        <v>20000</v>
      </c>
      <c r="T1378" s="19">
        <v>21.8</v>
      </c>
      <c r="U1378" s="19">
        <v>43</v>
      </c>
      <c r="V1378" s="19">
        <v>0.24</v>
      </c>
      <c r="W1378" s="19">
        <v>72</v>
      </c>
      <c r="X1378" s="93">
        <v>3223</v>
      </c>
      <c r="Y1378">
        <f t="shared" si="64"/>
        <v>37.5</v>
      </c>
      <c r="Z1378" t="b">
        <f>IF(N1378/G1378&gt;=Auswahlhilfe!$C$8,TRUE,FALSE)</f>
        <v>1</v>
      </c>
      <c r="AA1378" t="b">
        <f>IF(K1378&gt;Auswahlhilfe!$C$7,TRUE,FALSE)</f>
        <v>1</v>
      </c>
      <c r="AB1378" t="b">
        <f>IF(Auswahlhilfe!$C$17=F1378,TRUE,FALSE)</f>
        <v>1</v>
      </c>
      <c r="AC1378" t="b">
        <f>IFERROR(IF(FIND("P2",PGOptionList!D1378)&gt;0,TRUE),FALSE)</f>
        <v>0</v>
      </c>
      <c r="AD1378" t="b">
        <f>IFERROR(IF(FIND("P1",PGOptionList!D1378)&gt;0,TRUE),FALSE)</f>
        <v>1</v>
      </c>
      <c r="AE1378" t="b">
        <f>IFERROR(IF(FIND("P0",PGOptionList!D1378)&gt;0,TRUE),FALSE)</f>
        <v>0</v>
      </c>
      <c r="AF1378" t="b">
        <f>IF(AND(Z1378,AA1378,AB1378,AC1378,IF(C1378=Auswahlhilfe!$L$7,TRUE,FALSE)),D1378,FALSE)</f>
        <v>0</v>
      </c>
      <c r="AG1378" t="b">
        <f>IF(AND(Z1378,AA1378,AB1378,AD1378,IF(C1378=Auswahlhilfe!$L$17,TRUE,FALSE)),D1378,FALSE)</f>
        <v>0</v>
      </c>
      <c r="AH1378" t="b">
        <f>IF(AND(Z1378,AA1378,AB1378,AE1378,IF(C1378=Auswahlhilfe!$L$17,TRUE,FALSE)),D1378,FALSE)</f>
        <v>0</v>
      </c>
      <c r="AI1378" t="s">
        <v>4818</v>
      </c>
      <c r="AJ1378" s="90" t="str">
        <f t="shared" si="65"/>
        <v>https://shop.oxni.ch/de/shop/motoren/planetengetriebe/tbr-180-080-s2-p1</v>
      </c>
    </row>
    <row r="1379" spans="2:36" x14ac:dyDescent="0.2">
      <c r="B1379" s="78" t="str">
        <f t="shared" si="63"/>
        <v/>
      </c>
      <c r="C1379" s="19" t="s">
        <v>103</v>
      </c>
      <c r="D1379" s="19" t="s">
        <v>1680</v>
      </c>
      <c r="E1379" s="19">
        <v>180</v>
      </c>
      <c r="F1379" s="19" t="s">
        <v>55</v>
      </c>
      <c r="G1379" s="19">
        <v>80</v>
      </c>
      <c r="H1379" s="19">
        <v>9</v>
      </c>
      <c r="I1379" s="19">
        <v>145</v>
      </c>
      <c r="J1379" s="19">
        <v>92</v>
      </c>
      <c r="K1379" s="19">
        <v>1000</v>
      </c>
      <c r="L1379" s="19">
        <v>3000</v>
      </c>
      <c r="M1379" s="19" t="s">
        <v>94</v>
      </c>
      <c r="N1379" s="19">
        <v>3000</v>
      </c>
      <c r="O1379" s="19">
        <v>6000</v>
      </c>
      <c r="P1379" s="19">
        <v>14500</v>
      </c>
      <c r="Q1379" s="19" t="s">
        <v>57</v>
      </c>
      <c r="R1379" s="19">
        <v>7250</v>
      </c>
      <c r="S1379" s="19">
        <v>20000</v>
      </c>
      <c r="T1379" s="19">
        <v>21.8</v>
      </c>
      <c r="U1379" s="19">
        <v>43</v>
      </c>
      <c r="V1379" s="19">
        <v>0.24</v>
      </c>
      <c r="W1379" s="19">
        <v>72</v>
      </c>
      <c r="X1379" s="93">
        <v>2930</v>
      </c>
      <c r="Y1379">
        <f t="shared" si="64"/>
        <v>37.5</v>
      </c>
      <c r="Z1379" t="b">
        <f>IF(N1379/G1379&gt;=Auswahlhilfe!$C$8,TRUE,FALSE)</f>
        <v>1</v>
      </c>
      <c r="AA1379" t="b">
        <f>IF(K1379&gt;Auswahlhilfe!$C$7,TRUE,FALSE)</f>
        <v>1</v>
      </c>
      <c r="AB1379" t="b">
        <f>IF(Auswahlhilfe!$C$17=F1379,TRUE,FALSE)</f>
        <v>0</v>
      </c>
      <c r="AC1379" t="b">
        <f>IFERROR(IF(FIND("P2",PGOptionList!D1379)&gt;0,TRUE),FALSE)</f>
        <v>1</v>
      </c>
      <c r="AD1379" t="b">
        <f>IFERROR(IF(FIND("P1",PGOptionList!D1379)&gt;0,TRUE),FALSE)</f>
        <v>0</v>
      </c>
      <c r="AE1379" t="b">
        <f>IFERROR(IF(FIND("P0",PGOptionList!D1379)&gt;0,TRUE),FALSE)</f>
        <v>0</v>
      </c>
      <c r="AF1379" t="b">
        <f>IF(AND(Z1379,AA1379,AB1379,AC1379,IF(C1379=Auswahlhilfe!$L$7,TRUE,FALSE)),D1379,FALSE)</f>
        <v>0</v>
      </c>
      <c r="AG1379" t="b">
        <f>IF(AND(Z1379,AA1379,AB1379,AD1379,IF(C1379=Auswahlhilfe!$L$17,TRUE,FALSE)),D1379,FALSE)</f>
        <v>0</v>
      </c>
      <c r="AH1379" t="b">
        <f>IF(AND(Z1379,AA1379,AB1379,AE1379,IF(C1379=Auswahlhilfe!$L$17,TRUE,FALSE)),D1379,FALSE)</f>
        <v>0</v>
      </c>
      <c r="AI1379" t="s">
        <v>4817</v>
      </c>
      <c r="AJ1379" s="90" t="str">
        <f t="shared" si="65"/>
        <v>mailto:info@oxni.ch?subject=Anfrage TBR-180-080-S1-P2</v>
      </c>
    </row>
    <row r="1380" spans="2:36" x14ac:dyDescent="0.2">
      <c r="B1380" s="78" t="str">
        <f t="shared" si="63"/>
        <v/>
      </c>
      <c r="C1380" s="19" t="s">
        <v>103</v>
      </c>
      <c r="D1380" s="19" t="s">
        <v>1681</v>
      </c>
      <c r="E1380" s="19">
        <v>180</v>
      </c>
      <c r="F1380" s="19" t="s">
        <v>58</v>
      </c>
      <c r="G1380" s="19">
        <v>80</v>
      </c>
      <c r="H1380" s="19">
        <v>9</v>
      </c>
      <c r="I1380" s="19">
        <v>145</v>
      </c>
      <c r="J1380" s="19">
        <v>92</v>
      </c>
      <c r="K1380" s="19">
        <v>1000</v>
      </c>
      <c r="L1380" s="19">
        <v>3000</v>
      </c>
      <c r="M1380" s="19" t="s">
        <v>94</v>
      </c>
      <c r="N1380" s="19">
        <v>3000</v>
      </c>
      <c r="O1380" s="19">
        <v>6000</v>
      </c>
      <c r="P1380" s="19">
        <v>14500</v>
      </c>
      <c r="Q1380" s="19" t="s">
        <v>57</v>
      </c>
      <c r="R1380" s="19">
        <v>7250</v>
      </c>
      <c r="S1380" s="19">
        <v>20000</v>
      </c>
      <c r="T1380" s="19">
        <v>21.8</v>
      </c>
      <c r="U1380" s="19">
        <v>43</v>
      </c>
      <c r="V1380" s="19">
        <v>0.24</v>
      </c>
      <c r="W1380" s="19">
        <v>72</v>
      </c>
      <c r="X1380" s="93">
        <v>2930</v>
      </c>
      <c r="Y1380">
        <f t="shared" si="64"/>
        <v>37.5</v>
      </c>
      <c r="Z1380" t="b">
        <f>IF(N1380/G1380&gt;=Auswahlhilfe!$C$8,TRUE,FALSE)</f>
        <v>1</v>
      </c>
      <c r="AA1380" t="b">
        <f>IF(K1380&gt;Auswahlhilfe!$C$7,TRUE,FALSE)</f>
        <v>1</v>
      </c>
      <c r="AB1380" t="b">
        <f>IF(Auswahlhilfe!$C$17=F1380,TRUE,FALSE)</f>
        <v>1</v>
      </c>
      <c r="AC1380" t="b">
        <f>IFERROR(IF(FIND("P2",PGOptionList!D1380)&gt;0,TRUE),FALSE)</f>
        <v>1</v>
      </c>
      <c r="AD1380" t="b">
        <f>IFERROR(IF(FIND("P1",PGOptionList!D1380)&gt;0,TRUE),FALSE)</f>
        <v>0</v>
      </c>
      <c r="AE1380" t="b">
        <f>IFERROR(IF(FIND("P0",PGOptionList!D1380)&gt;0,TRUE),FALSE)</f>
        <v>0</v>
      </c>
      <c r="AF1380" t="b">
        <f>IF(AND(Z1380,AA1380,AB1380,AC1380,IF(C1380=Auswahlhilfe!$L$7,TRUE,FALSE)),D1380,FALSE)</f>
        <v>0</v>
      </c>
      <c r="AG1380" t="b">
        <f>IF(AND(Z1380,AA1380,AB1380,AD1380,IF(C1380=Auswahlhilfe!$L$17,TRUE,FALSE)),D1380,FALSE)</f>
        <v>0</v>
      </c>
      <c r="AH1380" t="b">
        <f>IF(AND(Z1380,AA1380,AB1380,AE1380,IF(C1380=Auswahlhilfe!$L$17,TRUE,FALSE)),D1380,FALSE)</f>
        <v>0</v>
      </c>
      <c r="AI1380" t="s">
        <v>4818</v>
      </c>
      <c r="AJ1380" s="90" t="str">
        <f t="shared" si="65"/>
        <v>https://shop.oxni.ch/de/shop/motoren/planetengetriebe/tbr-180-080-s2-p2</v>
      </c>
    </row>
    <row r="1381" spans="2:36" x14ac:dyDescent="0.2">
      <c r="B1381" s="78" t="str">
        <f t="shared" si="63"/>
        <v/>
      </c>
      <c r="C1381" s="19" t="s">
        <v>103</v>
      </c>
      <c r="D1381" s="19" t="s">
        <v>1682</v>
      </c>
      <c r="E1381" s="19">
        <v>180</v>
      </c>
      <c r="F1381" s="19" t="s">
        <v>55</v>
      </c>
      <c r="G1381" s="19">
        <v>70</v>
      </c>
      <c r="H1381" s="19">
        <v>4</v>
      </c>
      <c r="I1381" s="19">
        <v>145</v>
      </c>
      <c r="J1381" s="19">
        <v>92</v>
      </c>
      <c r="K1381" s="19">
        <v>1100</v>
      </c>
      <c r="L1381" s="19">
        <v>3300</v>
      </c>
      <c r="M1381" s="19" t="s">
        <v>93</v>
      </c>
      <c r="N1381" s="19">
        <v>3000</v>
      </c>
      <c r="O1381" s="19">
        <v>6000</v>
      </c>
      <c r="P1381" s="19">
        <v>14500</v>
      </c>
      <c r="Q1381" s="19" t="s">
        <v>57</v>
      </c>
      <c r="R1381" s="19">
        <v>7250</v>
      </c>
      <c r="S1381" s="19">
        <v>20000</v>
      </c>
      <c r="T1381" s="19">
        <v>23.4</v>
      </c>
      <c r="U1381" s="19">
        <v>43</v>
      </c>
      <c r="V1381" s="19">
        <v>0.24</v>
      </c>
      <c r="W1381" s="19">
        <v>72</v>
      </c>
      <c r="X1381" s="93"/>
      <c r="Y1381">
        <f t="shared" si="64"/>
        <v>42.857142857142854</v>
      </c>
      <c r="Z1381" t="b">
        <f>IF(N1381/G1381&gt;=Auswahlhilfe!$C$8,TRUE,FALSE)</f>
        <v>1</v>
      </c>
      <c r="AA1381" t="b">
        <f>IF(K1381&gt;Auswahlhilfe!$C$7,TRUE,FALSE)</f>
        <v>1</v>
      </c>
      <c r="AB1381" t="b">
        <f>IF(Auswahlhilfe!$C$17=F1381,TRUE,FALSE)</f>
        <v>0</v>
      </c>
      <c r="AC1381" t="b">
        <f>IFERROR(IF(FIND("P2",PGOptionList!D1381)&gt;0,TRUE),FALSE)</f>
        <v>0</v>
      </c>
      <c r="AD1381" t="b">
        <f>IFERROR(IF(FIND("P1",PGOptionList!D1381)&gt;0,TRUE),FALSE)</f>
        <v>0</v>
      </c>
      <c r="AE1381" t="b">
        <f>IFERROR(IF(FIND("P0",PGOptionList!D1381)&gt;0,TRUE),FALSE)</f>
        <v>1</v>
      </c>
      <c r="AF1381" t="b">
        <f>IF(AND(Z1381,AA1381,AB1381,AC1381,IF(C1381=Auswahlhilfe!$L$7,TRUE,FALSE)),D1381,FALSE)</f>
        <v>0</v>
      </c>
      <c r="AG1381" t="b">
        <f>IF(AND(Z1381,AA1381,AB1381,AD1381,IF(C1381=Auswahlhilfe!$L$17,TRUE,FALSE)),D1381,FALSE)</f>
        <v>0</v>
      </c>
      <c r="AH1381" t="b">
        <f>IF(AND(Z1381,AA1381,AB1381,AE1381,IF(C1381=Auswahlhilfe!$L$17,TRUE,FALSE)),D1381,FALSE)</f>
        <v>0</v>
      </c>
      <c r="AI1381" t="s">
        <v>4817</v>
      </c>
      <c r="AJ1381" s="90" t="str">
        <f t="shared" si="65"/>
        <v>mailto:info@oxni.ch?subject=Anfrage TBR-180-070-S1-P0</v>
      </c>
    </row>
    <row r="1382" spans="2:36" x14ac:dyDescent="0.2">
      <c r="B1382" s="78" t="str">
        <f t="shared" si="63"/>
        <v/>
      </c>
      <c r="C1382" s="19" t="s">
        <v>103</v>
      </c>
      <c r="D1382" s="19" t="s">
        <v>1683</v>
      </c>
      <c r="E1382" s="19">
        <v>180</v>
      </c>
      <c r="F1382" s="19" t="s">
        <v>58</v>
      </c>
      <c r="G1382" s="19">
        <v>70</v>
      </c>
      <c r="H1382" s="19">
        <v>4</v>
      </c>
      <c r="I1382" s="19">
        <v>145</v>
      </c>
      <c r="J1382" s="19">
        <v>92</v>
      </c>
      <c r="K1382" s="19">
        <v>1100</v>
      </c>
      <c r="L1382" s="19">
        <v>3300</v>
      </c>
      <c r="M1382" s="19" t="s">
        <v>93</v>
      </c>
      <c r="N1382" s="19">
        <v>3000</v>
      </c>
      <c r="O1382" s="19">
        <v>6000</v>
      </c>
      <c r="P1382" s="19">
        <v>14500</v>
      </c>
      <c r="Q1382" s="19" t="s">
        <v>57</v>
      </c>
      <c r="R1382" s="19">
        <v>7250</v>
      </c>
      <c r="S1382" s="19">
        <v>20000</v>
      </c>
      <c r="T1382" s="19">
        <v>23.4</v>
      </c>
      <c r="U1382" s="19">
        <v>43</v>
      </c>
      <c r="V1382" s="19">
        <v>0.24</v>
      </c>
      <c r="W1382" s="19">
        <v>72</v>
      </c>
      <c r="X1382" s="93"/>
      <c r="Y1382">
        <f t="shared" si="64"/>
        <v>42.857142857142854</v>
      </c>
      <c r="Z1382" t="b">
        <f>IF(N1382/G1382&gt;=Auswahlhilfe!$C$8,TRUE,FALSE)</f>
        <v>1</v>
      </c>
      <c r="AA1382" t="b">
        <f>IF(K1382&gt;Auswahlhilfe!$C$7,TRUE,FALSE)</f>
        <v>1</v>
      </c>
      <c r="AB1382" t="b">
        <f>IF(Auswahlhilfe!$C$17=F1382,TRUE,FALSE)</f>
        <v>1</v>
      </c>
      <c r="AC1382" t="b">
        <f>IFERROR(IF(FIND("P2",PGOptionList!D1382)&gt;0,TRUE),FALSE)</f>
        <v>0</v>
      </c>
      <c r="AD1382" t="b">
        <f>IFERROR(IF(FIND("P1",PGOptionList!D1382)&gt;0,TRUE),FALSE)</f>
        <v>0</v>
      </c>
      <c r="AE1382" t="b">
        <f>IFERROR(IF(FIND("P0",PGOptionList!D1382)&gt;0,TRUE),FALSE)</f>
        <v>1</v>
      </c>
      <c r="AF1382" t="b">
        <f>IF(AND(Z1382,AA1382,AB1382,AC1382,IF(C1382=Auswahlhilfe!$L$7,TRUE,FALSE)),D1382,FALSE)</f>
        <v>0</v>
      </c>
      <c r="AG1382" t="b">
        <f>IF(AND(Z1382,AA1382,AB1382,AD1382,IF(C1382=Auswahlhilfe!$L$17,TRUE,FALSE)),D1382,FALSE)</f>
        <v>0</v>
      </c>
      <c r="AH1382" t="b">
        <f>IF(AND(Z1382,AA1382,AB1382,AE1382,IF(C1382=Auswahlhilfe!$L$17,TRUE,FALSE)),D1382,FALSE)</f>
        <v>0</v>
      </c>
      <c r="AI1382" t="s">
        <v>4817</v>
      </c>
      <c r="AJ1382" s="90" t="str">
        <f t="shared" si="65"/>
        <v>mailto:info@oxni.ch?subject=Anfrage TBR-180-070-S2-P0</v>
      </c>
    </row>
    <row r="1383" spans="2:36" x14ac:dyDescent="0.2">
      <c r="B1383" s="78" t="str">
        <f t="shared" si="63"/>
        <v/>
      </c>
      <c r="C1383" s="19" t="s">
        <v>103</v>
      </c>
      <c r="D1383" s="19" t="s">
        <v>1684</v>
      </c>
      <c r="E1383" s="19">
        <v>180</v>
      </c>
      <c r="F1383" s="19" t="s">
        <v>55</v>
      </c>
      <c r="G1383" s="19">
        <v>70</v>
      </c>
      <c r="H1383" s="19">
        <v>7</v>
      </c>
      <c r="I1383" s="19">
        <v>145</v>
      </c>
      <c r="J1383" s="19">
        <v>92</v>
      </c>
      <c r="K1383" s="19">
        <v>1100</v>
      </c>
      <c r="L1383" s="19">
        <v>3300</v>
      </c>
      <c r="M1383" s="19" t="s">
        <v>93</v>
      </c>
      <c r="N1383" s="19">
        <v>3000</v>
      </c>
      <c r="O1383" s="19">
        <v>6000</v>
      </c>
      <c r="P1383" s="19">
        <v>14500</v>
      </c>
      <c r="Q1383" s="19" t="s">
        <v>57</v>
      </c>
      <c r="R1383" s="19">
        <v>7250</v>
      </c>
      <c r="S1383" s="19">
        <v>20000</v>
      </c>
      <c r="T1383" s="19">
        <v>23.4</v>
      </c>
      <c r="U1383" s="19">
        <v>43</v>
      </c>
      <c r="V1383" s="19">
        <v>0.24</v>
      </c>
      <c r="W1383" s="19">
        <v>72</v>
      </c>
      <c r="X1383" s="93">
        <v>3223</v>
      </c>
      <c r="Y1383">
        <f t="shared" si="64"/>
        <v>42.857142857142854</v>
      </c>
      <c r="Z1383" t="b">
        <f>IF(N1383/G1383&gt;=Auswahlhilfe!$C$8,TRUE,FALSE)</f>
        <v>1</v>
      </c>
      <c r="AA1383" t="b">
        <f>IF(K1383&gt;Auswahlhilfe!$C$7,TRUE,FALSE)</f>
        <v>1</v>
      </c>
      <c r="AB1383" t="b">
        <f>IF(Auswahlhilfe!$C$17=F1383,TRUE,FALSE)</f>
        <v>0</v>
      </c>
      <c r="AC1383" t="b">
        <f>IFERROR(IF(FIND("P2",PGOptionList!D1383)&gt;0,TRUE),FALSE)</f>
        <v>0</v>
      </c>
      <c r="AD1383" t="b">
        <f>IFERROR(IF(FIND("P1",PGOptionList!D1383)&gt;0,TRUE),FALSE)</f>
        <v>1</v>
      </c>
      <c r="AE1383" t="b">
        <f>IFERROR(IF(FIND("P0",PGOptionList!D1383)&gt;0,TRUE),FALSE)</f>
        <v>0</v>
      </c>
      <c r="AF1383" t="b">
        <f>IF(AND(Z1383,AA1383,AB1383,AC1383,IF(C1383=Auswahlhilfe!$L$7,TRUE,FALSE)),D1383,FALSE)</f>
        <v>0</v>
      </c>
      <c r="AG1383" t="b">
        <f>IF(AND(Z1383,AA1383,AB1383,AD1383,IF(C1383=Auswahlhilfe!$L$17,TRUE,FALSE)),D1383,FALSE)</f>
        <v>0</v>
      </c>
      <c r="AH1383" t="b">
        <f>IF(AND(Z1383,AA1383,AB1383,AE1383,IF(C1383=Auswahlhilfe!$L$17,TRUE,FALSE)),D1383,FALSE)</f>
        <v>0</v>
      </c>
      <c r="AI1383" t="s">
        <v>4817</v>
      </c>
      <c r="AJ1383" s="90" t="str">
        <f t="shared" si="65"/>
        <v>mailto:info@oxni.ch?subject=Anfrage TBR-180-070-S1-P1</v>
      </c>
    </row>
    <row r="1384" spans="2:36" x14ac:dyDescent="0.2">
      <c r="B1384" s="78" t="str">
        <f t="shared" si="63"/>
        <v/>
      </c>
      <c r="C1384" s="19" t="s">
        <v>103</v>
      </c>
      <c r="D1384" s="19" t="s">
        <v>1685</v>
      </c>
      <c r="E1384" s="19">
        <v>180</v>
      </c>
      <c r="F1384" s="19" t="s">
        <v>58</v>
      </c>
      <c r="G1384" s="19">
        <v>70</v>
      </c>
      <c r="H1384" s="19">
        <v>7</v>
      </c>
      <c r="I1384" s="19">
        <v>145</v>
      </c>
      <c r="J1384" s="19">
        <v>92</v>
      </c>
      <c r="K1384" s="19">
        <v>1100</v>
      </c>
      <c r="L1384" s="19">
        <v>3300</v>
      </c>
      <c r="M1384" s="19" t="s">
        <v>93</v>
      </c>
      <c r="N1384" s="19">
        <v>3000</v>
      </c>
      <c r="O1384" s="19">
        <v>6000</v>
      </c>
      <c r="P1384" s="19">
        <v>14500</v>
      </c>
      <c r="Q1384" s="19" t="s">
        <v>57</v>
      </c>
      <c r="R1384" s="19">
        <v>7250</v>
      </c>
      <c r="S1384" s="19">
        <v>20000</v>
      </c>
      <c r="T1384" s="19">
        <v>23.4</v>
      </c>
      <c r="U1384" s="19">
        <v>43</v>
      </c>
      <c r="V1384" s="19">
        <v>0.24</v>
      </c>
      <c r="W1384" s="19">
        <v>72</v>
      </c>
      <c r="X1384" s="93">
        <v>3223</v>
      </c>
      <c r="Y1384">
        <f t="shared" si="64"/>
        <v>42.857142857142854</v>
      </c>
      <c r="Z1384" t="b">
        <f>IF(N1384/G1384&gt;=Auswahlhilfe!$C$8,TRUE,FALSE)</f>
        <v>1</v>
      </c>
      <c r="AA1384" t="b">
        <f>IF(K1384&gt;Auswahlhilfe!$C$7,TRUE,FALSE)</f>
        <v>1</v>
      </c>
      <c r="AB1384" t="b">
        <f>IF(Auswahlhilfe!$C$17=F1384,TRUE,FALSE)</f>
        <v>1</v>
      </c>
      <c r="AC1384" t="b">
        <f>IFERROR(IF(FIND("P2",PGOptionList!D1384)&gt;0,TRUE),FALSE)</f>
        <v>0</v>
      </c>
      <c r="AD1384" t="b">
        <f>IFERROR(IF(FIND("P1",PGOptionList!D1384)&gt;0,TRUE),FALSE)</f>
        <v>1</v>
      </c>
      <c r="AE1384" t="b">
        <f>IFERROR(IF(FIND("P0",PGOptionList!D1384)&gt;0,TRUE),FALSE)</f>
        <v>0</v>
      </c>
      <c r="AF1384" t="b">
        <f>IF(AND(Z1384,AA1384,AB1384,AC1384,IF(C1384=Auswahlhilfe!$L$7,TRUE,FALSE)),D1384,FALSE)</f>
        <v>0</v>
      </c>
      <c r="AG1384" t="b">
        <f>IF(AND(Z1384,AA1384,AB1384,AD1384,IF(C1384=Auswahlhilfe!$L$17,TRUE,FALSE)),D1384,FALSE)</f>
        <v>0</v>
      </c>
      <c r="AH1384" t="b">
        <f>IF(AND(Z1384,AA1384,AB1384,AE1384,IF(C1384=Auswahlhilfe!$L$17,TRUE,FALSE)),D1384,FALSE)</f>
        <v>0</v>
      </c>
      <c r="AI1384" t="s">
        <v>4818</v>
      </c>
      <c r="AJ1384" s="90" t="str">
        <f t="shared" si="65"/>
        <v>https://shop.oxni.ch/de/shop/motoren/planetengetriebe/tbr-180-070-s2-p1</v>
      </c>
    </row>
    <row r="1385" spans="2:36" x14ac:dyDescent="0.2">
      <c r="B1385" s="78" t="str">
        <f t="shared" si="63"/>
        <v/>
      </c>
      <c r="C1385" s="19" t="s">
        <v>103</v>
      </c>
      <c r="D1385" s="19" t="s">
        <v>1686</v>
      </c>
      <c r="E1385" s="19">
        <v>180</v>
      </c>
      <c r="F1385" s="19" t="s">
        <v>55</v>
      </c>
      <c r="G1385" s="19">
        <v>70</v>
      </c>
      <c r="H1385" s="19">
        <v>9</v>
      </c>
      <c r="I1385" s="19">
        <v>145</v>
      </c>
      <c r="J1385" s="19">
        <v>92</v>
      </c>
      <c r="K1385" s="19">
        <v>1100</v>
      </c>
      <c r="L1385" s="19">
        <v>3300</v>
      </c>
      <c r="M1385" s="19" t="s">
        <v>93</v>
      </c>
      <c r="N1385" s="19">
        <v>3000</v>
      </c>
      <c r="O1385" s="19">
        <v>6000</v>
      </c>
      <c r="P1385" s="19">
        <v>14500</v>
      </c>
      <c r="Q1385" s="19" t="s">
        <v>57</v>
      </c>
      <c r="R1385" s="19">
        <v>7250</v>
      </c>
      <c r="S1385" s="19">
        <v>20000</v>
      </c>
      <c r="T1385" s="19">
        <v>23.4</v>
      </c>
      <c r="U1385" s="19">
        <v>43</v>
      </c>
      <c r="V1385" s="19">
        <v>0.24</v>
      </c>
      <c r="W1385" s="19">
        <v>72</v>
      </c>
      <c r="X1385" s="93">
        <v>2930</v>
      </c>
      <c r="Y1385">
        <f t="shared" si="64"/>
        <v>42.857142857142854</v>
      </c>
      <c r="Z1385" t="b">
        <f>IF(N1385/G1385&gt;=Auswahlhilfe!$C$8,TRUE,FALSE)</f>
        <v>1</v>
      </c>
      <c r="AA1385" t="b">
        <f>IF(K1385&gt;Auswahlhilfe!$C$7,TRUE,FALSE)</f>
        <v>1</v>
      </c>
      <c r="AB1385" t="b">
        <f>IF(Auswahlhilfe!$C$17=F1385,TRUE,FALSE)</f>
        <v>0</v>
      </c>
      <c r="AC1385" t="b">
        <f>IFERROR(IF(FIND("P2",PGOptionList!D1385)&gt;0,TRUE),FALSE)</f>
        <v>1</v>
      </c>
      <c r="AD1385" t="b">
        <f>IFERROR(IF(FIND("P1",PGOptionList!D1385)&gt;0,TRUE),FALSE)</f>
        <v>0</v>
      </c>
      <c r="AE1385" t="b">
        <f>IFERROR(IF(FIND("P0",PGOptionList!D1385)&gt;0,TRUE),FALSE)</f>
        <v>0</v>
      </c>
      <c r="AF1385" t="b">
        <f>IF(AND(Z1385,AA1385,AB1385,AC1385,IF(C1385=Auswahlhilfe!$L$7,TRUE,FALSE)),D1385,FALSE)</f>
        <v>0</v>
      </c>
      <c r="AG1385" t="b">
        <f>IF(AND(Z1385,AA1385,AB1385,AD1385,IF(C1385=Auswahlhilfe!$L$17,TRUE,FALSE)),D1385,FALSE)</f>
        <v>0</v>
      </c>
      <c r="AH1385" t="b">
        <f>IF(AND(Z1385,AA1385,AB1385,AE1385,IF(C1385=Auswahlhilfe!$L$17,TRUE,FALSE)),D1385,FALSE)</f>
        <v>0</v>
      </c>
      <c r="AI1385" t="s">
        <v>4817</v>
      </c>
      <c r="AJ1385" s="90" t="str">
        <f t="shared" si="65"/>
        <v>mailto:info@oxni.ch?subject=Anfrage TBR-180-070-S1-P2</v>
      </c>
    </row>
    <row r="1386" spans="2:36" x14ac:dyDescent="0.2">
      <c r="B1386" s="78" t="str">
        <f t="shared" si="63"/>
        <v/>
      </c>
      <c r="C1386" s="19" t="s">
        <v>103</v>
      </c>
      <c r="D1386" s="19" t="s">
        <v>1687</v>
      </c>
      <c r="E1386" s="19">
        <v>180</v>
      </c>
      <c r="F1386" s="19" t="s">
        <v>58</v>
      </c>
      <c r="G1386" s="19">
        <v>70</v>
      </c>
      <c r="H1386" s="19">
        <v>9</v>
      </c>
      <c r="I1386" s="19">
        <v>145</v>
      </c>
      <c r="J1386" s="19">
        <v>92</v>
      </c>
      <c r="K1386" s="19">
        <v>1100</v>
      </c>
      <c r="L1386" s="19">
        <v>3300</v>
      </c>
      <c r="M1386" s="19" t="s">
        <v>93</v>
      </c>
      <c r="N1386" s="19">
        <v>3000</v>
      </c>
      <c r="O1386" s="19">
        <v>6000</v>
      </c>
      <c r="P1386" s="19">
        <v>14500</v>
      </c>
      <c r="Q1386" s="19" t="s">
        <v>57</v>
      </c>
      <c r="R1386" s="19">
        <v>7250</v>
      </c>
      <c r="S1386" s="19">
        <v>20000</v>
      </c>
      <c r="T1386" s="19">
        <v>23.4</v>
      </c>
      <c r="U1386" s="19">
        <v>43</v>
      </c>
      <c r="V1386" s="19">
        <v>0.24</v>
      </c>
      <c r="W1386" s="19">
        <v>72</v>
      </c>
      <c r="X1386" s="93">
        <v>2930</v>
      </c>
      <c r="Y1386">
        <f t="shared" si="64"/>
        <v>42.857142857142854</v>
      </c>
      <c r="Z1386" t="b">
        <f>IF(N1386/G1386&gt;=Auswahlhilfe!$C$8,TRUE,FALSE)</f>
        <v>1</v>
      </c>
      <c r="AA1386" t="b">
        <f>IF(K1386&gt;Auswahlhilfe!$C$7,TRUE,FALSE)</f>
        <v>1</v>
      </c>
      <c r="AB1386" t="b">
        <f>IF(Auswahlhilfe!$C$17=F1386,TRUE,FALSE)</f>
        <v>1</v>
      </c>
      <c r="AC1386" t="b">
        <f>IFERROR(IF(FIND("P2",PGOptionList!D1386)&gt;0,TRUE),FALSE)</f>
        <v>1</v>
      </c>
      <c r="AD1386" t="b">
        <f>IFERROR(IF(FIND("P1",PGOptionList!D1386)&gt;0,TRUE),FALSE)</f>
        <v>0</v>
      </c>
      <c r="AE1386" t="b">
        <f>IFERROR(IF(FIND("P0",PGOptionList!D1386)&gt;0,TRUE),FALSE)</f>
        <v>0</v>
      </c>
      <c r="AF1386" t="b">
        <f>IF(AND(Z1386,AA1386,AB1386,AC1386,IF(C1386=Auswahlhilfe!$L$7,TRUE,FALSE)),D1386,FALSE)</f>
        <v>0</v>
      </c>
      <c r="AG1386" t="b">
        <f>IF(AND(Z1386,AA1386,AB1386,AD1386,IF(C1386=Auswahlhilfe!$L$17,TRUE,FALSE)),D1386,FALSE)</f>
        <v>0</v>
      </c>
      <c r="AH1386" t="b">
        <f>IF(AND(Z1386,AA1386,AB1386,AE1386,IF(C1386=Auswahlhilfe!$L$17,TRUE,FALSE)),D1386,FALSE)</f>
        <v>0</v>
      </c>
      <c r="AI1386" t="s">
        <v>4818</v>
      </c>
      <c r="AJ1386" s="90" t="str">
        <f t="shared" si="65"/>
        <v>https://shop.oxni.ch/de/shop/motoren/planetengetriebe/tbr-180-070-s2-p2</v>
      </c>
    </row>
    <row r="1387" spans="2:36" x14ac:dyDescent="0.2">
      <c r="B1387" s="78" t="str">
        <f t="shared" si="63"/>
        <v/>
      </c>
      <c r="C1387" s="19" t="s">
        <v>103</v>
      </c>
      <c r="D1387" s="19" t="s">
        <v>1688</v>
      </c>
      <c r="E1387" s="19">
        <v>180</v>
      </c>
      <c r="F1387" s="19" t="s">
        <v>55</v>
      </c>
      <c r="G1387" s="19">
        <v>60</v>
      </c>
      <c r="H1387" s="19">
        <v>4</v>
      </c>
      <c r="I1387" s="19">
        <v>145</v>
      </c>
      <c r="J1387" s="19">
        <v>92</v>
      </c>
      <c r="K1387" s="19">
        <v>1108</v>
      </c>
      <c r="L1387" s="19">
        <v>3324</v>
      </c>
      <c r="M1387" s="19" t="s">
        <v>92</v>
      </c>
      <c r="N1387" s="19">
        <v>3000</v>
      </c>
      <c r="O1387" s="19">
        <v>6000</v>
      </c>
      <c r="P1387" s="19">
        <v>14500</v>
      </c>
      <c r="Q1387" s="19" t="s">
        <v>57</v>
      </c>
      <c r="R1387" s="19">
        <v>7250</v>
      </c>
      <c r="S1387" s="19">
        <v>20000</v>
      </c>
      <c r="T1387" s="19">
        <v>23.4</v>
      </c>
      <c r="U1387" s="19">
        <v>43</v>
      </c>
      <c r="V1387" s="19">
        <v>0.24</v>
      </c>
      <c r="W1387" s="19">
        <v>72</v>
      </c>
      <c r="X1387" s="93"/>
      <c r="Y1387">
        <f t="shared" si="64"/>
        <v>50</v>
      </c>
      <c r="Z1387" t="b">
        <f>IF(N1387/G1387&gt;=Auswahlhilfe!$C$8,TRUE,FALSE)</f>
        <v>1</v>
      </c>
      <c r="AA1387" t="b">
        <f>IF(K1387&gt;Auswahlhilfe!$C$7,TRUE,FALSE)</f>
        <v>1</v>
      </c>
      <c r="AB1387" t="b">
        <f>IF(Auswahlhilfe!$C$17=F1387,TRUE,FALSE)</f>
        <v>0</v>
      </c>
      <c r="AC1387" t="b">
        <f>IFERROR(IF(FIND("P2",PGOptionList!D1387)&gt;0,TRUE),FALSE)</f>
        <v>0</v>
      </c>
      <c r="AD1387" t="b">
        <f>IFERROR(IF(FIND("P1",PGOptionList!D1387)&gt;0,TRUE),FALSE)</f>
        <v>0</v>
      </c>
      <c r="AE1387" t="b">
        <f>IFERROR(IF(FIND("P0",PGOptionList!D1387)&gt;0,TRUE),FALSE)</f>
        <v>1</v>
      </c>
      <c r="AF1387" t="b">
        <f>IF(AND(Z1387,AA1387,AB1387,AC1387,IF(C1387=Auswahlhilfe!$L$7,TRUE,FALSE)),D1387,FALSE)</f>
        <v>0</v>
      </c>
      <c r="AG1387" t="b">
        <f>IF(AND(Z1387,AA1387,AB1387,AD1387,IF(C1387=Auswahlhilfe!$L$17,TRUE,FALSE)),D1387,FALSE)</f>
        <v>0</v>
      </c>
      <c r="AH1387" t="b">
        <f>IF(AND(Z1387,AA1387,AB1387,AE1387,IF(C1387=Auswahlhilfe!$L$17,TRUE,FALSE)),D1387,FALSE)</f>
        <v>0</v>
      </c>
      <c r="AI1387" t="s">
        <v>4817</v>
      </c>
      <c r="AJ1387" s="90" t="str">
        <f t="shared" si="65"/>
        <v>mailto:info@oxni.ch?subject=Anfrage TBR-180-060-S1-P0</v>
      </c>
    </row>
    <row r="1388" spans="2:36" x14ac:dyDescent="0.2">
      <c r="B1388" s="78" t="str">
        <f t="shared" si="63"/>
        <v/>
      </c>
      <c r="C1388" s="19" t="s">
        <v>103</v>
      </c>
      <c r="D1388" s="19" t="s">
        <v>1689</v>
      </c>
      <c r="E1388" s="19">
        <v>180</v>
      </c>
      <c r="F1388" s="19" t="s">
        <v>58</v>
      </c>
      <c r="G1388" s="19">
        <v>60</v>
      </c>
      <c r="H1388" s="19">
        <v>4</v>
      </c>
      <c r="I1388" s="19">
        <v>145</v>
      </c>
      <c r="J1388" s="19">
        <v>92</v>
      </c>
      <c r="K1388" s="19">
        <v>1108</v>
      </c>
      <c r="L1388" s="19">
        <v>3324</v>
      </c>
      <c r="M1388" s="19" t="s">
        <v>92</v>
      </c>
      <c r="N1388" s="19">
        <v>3000</v>
      </c>
      <c r="O1388" s="19">
        <v>6000</v>
      </c>
      <c r="P1388" s="19">
        <v>14500</v>
      </c>
      <c r="Q1388" s="19" t="s">
        <v>57</v>
      </c>
      <c r="R1388" s="19">
        <v>7250</v>
      </c>
      <c r="S1388" s="19">
        <v>20000</v>
      </c>
      <c r="T1388" s="19">
        <v>23.4</v>
      </c>
      <c r="U1388" s="19">
        <v>43</v>
      </c>
      <c r="V1388" s="19">
        <v>0.24</v>
      </c>
      <c r="W1388" s="19">
        <v>72</v>
      </c>
      <c r="X1388" s="93"/>
      <c r="Y1388">
        <f t="shared" si="64"/>
        <v>50</v>
      </c>
      <c r="Z1388" t="b">
        <f>IF(N1388/G1388&gt;=Auswahlhilfe!$C$8,TRUE,FALSE)</f>
        <v>1</v>
      </c>
      <c r="AA1388" t="b">
        <f>IF(K1388&gt;Auswahlhilfe!$C$7,TRUE,FALSE)</f>
        <v>1</v>
      </c>
      <c r="AB1388" t="b">
        <f>IF(Auswahlhilfe!$C$17=F1388,TRUE,FALSE)</f>
        <v>1</v>
      </c>
      <c r="AC1388" t="b">
        <f>IFERROR(IF(FIND("P2",PGOptionList!D1388)&gt;0,TRUE),FALSE)</f>
        <v>0</v>
      </c>
      <c r="AD1388" t="b">
        <f>IFERROR(IF(FIND("P1",PGOptionList!D1388)&gt;0,TRUE),FALSE)</f>
        <v>0</v>
      </c>
      <c r="AE1388" t="b">
        <f>IFERROR(IF(FIND("P0",PGOptionList!D1388)&gt;0,TRUE),FALSE)</f>
        <v>1</v>
      </c>
      <c r="AF1388" t="b">
        <f>IF(AND(Z1388,AA1388,AB1388,AC1388,IF(C1388=Auswahlhilfe!$L$7,TRUE,FALSE)),D1388,FALSE)</f>
        <v>0</v>
      </c>
      <c r="AG1388" t="b">
        <f>IF(AND(Z1388,AA1388,AB1388,AD1388,IF(C1388=Auswahlhilfe!$L$17,TRUE,FALSE)),D1388,FALSE)</f>
        <v>0</v>
      </c>
      <c r="AH1388" t="b">
        <f>IF(AND(Z1388,AA1388,AB1388,AE1388,IF(C1388=Auswahlhilfe!$L$17,TRUE,FALSE)),D1388,FALSE)</f>
        <v>0</v>
      </c>
      <c r="AI1388" t="s">
        <v>4817</v>
      </c>
      <c r="AJ1388" s="90" t="str">
        <f t="shared" si="65"/>
        <v>mailto:info@oxni.ch?subject=Anfrage TBR-180-060-S2-P0</v>
      </c>
    </row>
    <row r="1389" spans="2:36" x14ac:dyDescent="0.2">
      <c r="B1389" s="78" t="str">
        <f t="shared" si="63"/>
        <v/>
      </c>
      <c r="C1389" s="19" t="s">
        <v>103</v>
      </c>
      <c r="D1389" s="19" t="s">
        <v>1690</v>
      </c>
      <c r="E1389" s="19">
        <v>180</v>
      </c>
      <c r="F1389" s="19" t="s">
        <v>55</v>
      </c>
      <c r="G1389" s="19">
        <v>60</v>
      </c>
      <c r="H1389" s="19">
        <v>7</v>
      </c>
      <c r="I1389" s="19">
        <v>145</v>
      </c>
      <c r="J1389" s="19">
        <v>92</v>
      </c>
      <c r="K1389" s="19">
        <v>1108</v>
      </c>
      <c r="L1389" s="19">
        <v>3324</v>
      </c>
      <c r="M1389" s="19" t="s">
        <v>92</v>
      </c>
      <c r="N1389" s="19">
        <v>3000</v>
      </c>
      <c r="O1389" s="19">
        <v>6000</v>
      </c>
      <c r="P1389" s="19">
        <v>14500</v>
      </c>
      <c r="Q1389" s="19" t="s">
        <v>57</v>
      </c>
      <c r="R1389" s="19">
        <v>7250</v>
      </c>
      <c r="S1389" s="19">
        <v>20000</v>
      </c>
      <c r="T1389" s="19">
        <v>23.4</v>
      </c>
      <c r="U1389" s="19">
        <v>43</v>
      </c>
      <c r="V1389" s="19">
        <v>0.24</v>
      </c>
      <c r="W1389" s="19">
        <v>72</v>
      </c>
      <c r="X1389" s="93">
        <v>3223</v>
      </c>
      <c r="Y1389">
        <f t="shared" si="64"/>
        <v>50</v>
      </c>
      <c r="Z1389" t="b">
        <f>IF(N1389/G1389&gt;=Auswahlhilfe!$C$8,TRUE,FALSE)</f>
        <v>1</v>
      </c>
      <c r="AA1389" t="b">
        <f>IF(K1389&gt;Auswahlhilfe!$C$7,TRUE,FALSE)</f>
        <v>1</v>
      </c>
      <c r="AB1389" t="b">
        <f>IF(Auswahlhilfe!$C$17=F1389,TRUE,FALSE)</f>
        <v>0</v>
      </c>
      <c r="AC1389" t="b">
        <f>IFERROR(IF(FIND("P2",PGOptionList!D1389)&gt;0,TRUE),FALSE)</f>
        <v>0</v>
      </c>
      <c r="AD1389" t="b">
        <f>IFERROR(IF(FIND("P1",PGOptionList!D1389)&gt;0,TRUE),FALSE)</f>
        <v>1</v>
      </c>
      <c r="AE1389" t="b">
        <f>IFERROR(IF(FIND("P0",PGOptionList!D1389)&gt;0,TRUE),FALSE)</f>
        <v>0</v>
      </c>
      <c r="AF1389" t="b">
        <f>IF(AND(Z1389,AA1389,AB1389,AC1389,IF(C1389=Auswahlhilfe!$L$7,TRUE,FALSE)),D1389,FALSE)</f>
        <v>0</v>
      </c>
      <c r="AG1389" t="b">
        <f>IF(AND(Z1389,AA1389,AB1389,AD1389,IF(C1389=Auswahlhilfe!$L$17,TRUE,FALSE)),D1389,FALSE)</f>
        <v>0</v>
      </c>
      <c r="AH1389" t="b">
        <f>IF(AND(Z1389,AA1389,AB1389,AE1389,IF(C1389=Auswahlhilfe!$L$17,TRUE,FALSE)),D1389,FALSE)</f>
        <v>0</v>
      </c>
      <c r="AI1389" t="s">
        <v>4817</v>
      </c>
      <c r="AJ1389" s="90" t="str">
        <f t="shared" si="65"/>
        <v>mailto:info@oxni.ch?subject=Anfrage TBR-180-060-S1-P1</v>
      </c>
    </row>
    <row r="1390" spans="2:36" x14ac:dyDescent="0.2">
      <c r="B1390" s="78" t="str">
        <f t="shared" si="63"/>
        <v/>
      </c>
      <c r="C1390" s="19" t="s">
        <v>103</v>
      </c>
      <c r="D1390" s="19" t="s">
        <v>1691</v>
      </c>
      <c r="E1390" s="19">
        <v>180</v>
      </c>
      <c r="F1390" s="19" t="s">
        <v>58</v>
      </c>
      <c r="G1390" s="19">
        <v>60</v>
      </c>
      <c r="H1390" s="19">
        <v>7</v>
      </c>
      <c r="I1390" s="19">
        <v>145</v>
      </c>
      <c r="J1390" s="19">
        <v>92</v>
      </c>
      <c r="K1390" s="19">
        <v>1108</v>
      </c>
      <c r="L1390" s="19">
        <v>3324</v>
      </c>
      <c r="M1390" s="19" t="s">
        <v>92</v>
      </c>
      <c r="N1390" s="19">
        <v>3000</v>
      </c>
      <c r="O1390" s="19">
        <v>6000</v>
      </c>
      <c r="P1390" s="19">
        <v>14500</v>
      </c>
      <c r="Q1390" s="19" t="s">
        <v>57</v>
      </c>
      <c r="R1390" s="19">
        <v>7250</v>
      </c>
      <c r="S1390" s="19">
        <v>20000</v>
      </c>
      <c r="T1390" s="19">
        <v>23.4</v>
      </c>
      <c r="U1390" s="19">
        <v>43</v>
      </c>
      <c r="V1390" s="19">
        <v>0.24</v>
      </c>
      <c r="W1390" s="19">
        <v>72</v>
      </c>
      <c r="X1390" s="93">
        <v>3223</v>
      </c>
      <c r="Y1390">
        <f t="shared" si="64"/>
        <v>50</v>
      </c>
      <c r="Z1390" t="b">
        <f>IF(N1390/G1390&gt;=Auswahlhilfe!$C$8,TRUE,FALSE)</f>
        <v>1</v>
      </c>
      <c r="AA1390" t="b">
        <f>IF(K1390&gt;Auswahlhilfe!$C$7,TRUE,FALSE)</f>
        <v>1</v>
      </c>
      <c r="AB1390" t="b">
        <f>IF(Auswahlhilfe!$C$17=F1390,TRUE,FALSE)</f>
        <v>1</v>
      </c>
      <c r="AC1390" t="b">
        <f>IFERROR(IF(FIND("P2",PGOptionList!D1390)&gt;0,TRUE),FALSE)</f>
        <v>0</v>
      </c>
      <c r="AD1390" t="b">
        <f>IFERROR(IF(FIND("P1",PGOptionList!D1390)&gt;0,TRUE),FALSE)</f>
        <v>1</v>
      </c>
      <c r="AE1390" t="b">
        <f>IFERROR(IF(FIND("P0",PGOptionList!D1390)&gt;0,TRUE),FALSE)</f>
        <v>0</v>
      </c>
      <c r="AF1390" t="b">
        <f>IF(AND(Z1390,AA1390,AB1390,AC1390,IF(C1390=Auswahlhilfe!$L$7,TRUE,FALSE)),D1390,FALSE)</f>
        <v>0</v>
      </c>
      <c r="AG1390" t="b">
        <f>IF(AND(Z1390,AA1390,AB1390,AD1390,IF(C1390=Auswahlhilfe!$L$17,TRUE,FALSE)),D1390,FALSE)</f>
        <v>0</v>
      </c>
      <c r="AH1390" t="b">
        <f>IF(AND(Z1390,AA1390,AB1390,AE1390,IF(C1390=Auswahlhilfe!$L$17,TRUE,FALSE)),D1390,FALSE)</f>
        <v>0</v>
      </c>
      <c r="AI1390" t="s">
        <v>4818</v>
      </c>
      <c r="AJ1390" s="90" t="str">
        <f t="shared" si="65"/>
        <v>https://shop.oxni.ch/de/shop/motoren/planetengetriebe/tbr-180-060-s2-p1</v>
      </c>
    </row>
    <row r="1391" spans="2:36" x14ac:dyDescent="0.2">
      <c r="B1391" s="78" t="str">
        <f t="shared" si="63"/>
        <v/>
      </c>
      <c r="C1391" s="19" t="s">
        <v>103</v>
      </c>
      <c r="D1391" s="19" t="s">
        <v>1692</v>
      </c>
      <c r="E1391" s="19">
        <v>180</v>
      </c>
      <c r="F1391" s="19" t="s">
        <v>55</v>
      </c>
      <c r="G1391" s="19">
        <v>60</v>
      </c>
      <c r="H1391" s="19">
        <v>9</v>
      </c>
      <c r="I1391" s="19">
        <v>145</v>
      </c>
      <c r="J1391" s="19">
        <v>92</v>
      </c>
      <c r="K1391" s="19">
        <v>1108</v>
      </c>
      <c r="L1391" s="19">
        <v>3324</v>
      </c>
      <c r="M1391" s="19" t="s">
        <v>92</v>
      </c>
      <c r="N1391" s="19">
        <v>3000</v>
      </c>
      <c r="O1391" s="19">
        <v>6000</v>
      </c>
      <c r="P1391" s="19">
        <v>14500</v>
      </c>
      <c r="Q1391" s="19" t="s">
        <v>57</v>
      </c>
      <c r="R1391" s="19">
        <v>7250</v>
      </c>
      <c r="S1391" s="19">
        <v>20000</v>
      </c>
      <c r="T1391" s="19">
        <v>23.4</v>
      </c>
      <c r="U1391" s="19">
        <v>43</v>
      </c>
      <c r="V1391" s="19">
        <v>0.24</v>
      </c>
      <c r="W1391" s="19">
        <v>72</v>
      </c>
      <c r="X1391" s="93">
        <v>2930</v>
      </c>
      <c r="Y1391">
        <f t="shared" si="64"/>
        <v>50</v>
      </c>
      <c r="Z1391" t="b">
        <f>IF(N1391/G1391&gt;=Auswahlhilfe!$C$8,TRUE,FALSE)</f>
        <v>1</v>
      </c>
      <c r="AA1391" t="b">
        <f>IF(K1391&gt;Auswahlhilfe!$C$7,TRUE,FALSE)</f>
        <v>1</v>
      </c>
      <c r="AB1391" t="b">
        <f>IF(Auswahlhilfe!$C$17=F1391,TRUE,FALSE)</f>
        <v>0</v>
      </c>
      <c r="AC1391" t="b">
        <f>IFERROR(IF(FIND("P2",PGOptionList!D1391)&gt;0,TRUE),FALSE)</f>
        <v>1</v>
      </c>
      <c r="AD1391" t="b">
        <f>IFERROR(IF(FIND("P1",PGOptionList!D1391)&gt;0,TRUE),FALSE)</f>
        <v>0</v>
      </c>
      <c r="AE1391" t="b">
        <f>IFERROR(IF(FIND("P0",PGOptionList!D1391)&gt;0,TRUE),FALSE)</f>
        <v>0</v>
      </c>
      <c r="AF1391" t="b">
        <f>IF(AND(Z1391,AA1391,AB1391,AC1391,IF(C1391=Auswahlhilfe!$L$7,TRUE,FALSE)),D1391,FALSE)</f>
        <v>0</v>
      </c>
      <c r="AG1391" t="b">
        <f>IF(AND(Z1391,AA1391,AB1391,AD1391,IF(C1391=Auswahlhilfe!$L$17,TRUE,FALSE)),D1391,FALSE)</f>
        <v>0</v>
      </c>
      <c r="AH1391" t="b">
        <f>IF(AND(Z1391,AA1391,AB1391,AE1391,IF(C1391=Auswahlhilfe!$L$17,TRUE,FALSE)),D1391,FALSE)</f>
        <v>0</v>
      </c>
      <c r="AI1391" t="s">
        <v>4817</v>
      </c>
      <c r="AJ1391" s="90" t="str">
        <f t="shared" si="65"/>
        <v>mailto:info@oxni.ch?subject=Anfrage TBR-180-060-S1-P2</v>
      </c>
    </row>
    <row r="1392" spans="2:36" x14ac:dyDescent="0.2">
      <c r="B1392" s="78" t="str">
        <f t="shared" si="63"/>
        <v/>
      </c>
      <c r="C1392" s="19" t="s">
        <v>103</v>
      </c>
      <c r="D1392" s="19" t="s">
        <v>1693</v>
      </c>
      <c r="E1392" s="19">
        <v>180</v>
      </c>
      <c r="F1392" s="19" t="s">
        <v>58</v>
      </c>
      <c r="G1392" s="19">
        <v>60</v>
      </c>
      <c r="H1392" s="19">
        <v>9</v>
      </c>
      <c r="I1392" s="19">
        <v>145</v>
      </c>
      <c r="J1392" s="19">
        <v>92</v>
      </c>
      <c r="K1392" s="19">
        <v>1108</v>
      </c>
      <c r="L1392" s="19">
        <v>3324</v>
      </c>
      <c r="M1392" s="19" t="s">
        <v>92</v>
      </c>
      <c r="N1392" s="19">
        <v>3000</v>
      </c>
      <c r="O1392" s="19">
        <v>6000</v>
      </c>
      <c r="P1392" s="19">
        <v>14500</v>
      </c>
      <c r="Q1392" s="19" t="s">
        <v>57</v>
      </c>
      <c r="R1392" s="19">
        <v>7250</v>
      </c>
      <c r="S1392" s="19">
        <v>20000</v>
      </c>
      <c r="T1392" s="19">
        <v>23.4</v>
      </c>
      <c r="U1392" s="19">
        <v>43</v>
      </c>
      <c r="V1392" s="19">
        <v>0.24</v>
      </c>
      <c r="W1392" s="19">
        <v>72</v>
      </c>
      <c r="X1392" s="93">
        <v>2930</v>
      </c>
      <c r="Y1392">
        <f t="shared" si="64"/>
        <v>50</v>
      </c>
      <c r="Z1392" t="b">
        <f>IF(N1392/G1392&gt;=Auswahlhilfe!$C$8,TRUE,FALSE)</f>
        <v>1</v>
      </c>
      <c r="AA1392" t="b">
        <f>IF(K1392&gt;Auswahlhilfe!$C$7,TRUE,FALSE)</f>
        <v>1</v>
      </c>
      <c r="AB1392" t="b">
        <f>IF(Auswahlhilfe!$C$17=F1392,TRUE,FALSE)</f>
        <v>1</v>
      </c>
      <c r="AC1392" t="b">
        <f>IFERROR(IF(FIND("P2",PGOptionList!D1392)&gt;0,TRUE),FALSE)</f>
        <v>1</v>
      </c>
      <c r="AD1392" t="b">
        <f>IFERROR(IF(FIND("P1",PGOptionList!D1392)&gt;0,TRUE),FALSE)</f>
        <v>0</v>
      </c>
      <c r="AE1392" t="b">
        <f>IFERROR(IF(FIND("P0",PGOptionList!D1392)&gt;0,TRUE),FALSE)</f>
        <v>0</v>
      </c>
      <c r="AF1392" t="b">
        <f>IF(AND(Z1392,AA1392,AB1392,AC1392,IF(C1392=Auswahlhilfe!$L$7,TRUE,FALSE)),D1392,FALSE)</f>
        <v>0</v>
      </c>
      <c r="AG1392" t="b">
        <f>IF(AND(Z1392,AA1392,AB1392,AD1392,IF(C1392=Auswahlhilfe!$L$17,TRUE,FALSE)),D1392,FALSE)</f>
        <v>0</v>
      </c>
      <c r="AH1392" t="b">
        <f>IF(AND(Z1392,AA1392,AB1392,AE1392,IF(C1392=Auswahlhilfe!$L$17,TRUE,FALSE)),D1392,FALSE)</f>
        <v>0</v>
      </c>
      <c r="AI1392" t="s">
        <v>4818</v>
      </c>
      <c r="AJ1392" s="90" t="str">
        <f t="shared" si="65"/>
        <v>https://shop.oxni.ch/de/shop/motoren/planetengetriebe/tbr-180-060-s2-p2</v>
      </c>
    </row>
    <row r="1393" spans="2:36" x14ac:dyDescent="0.2">
      <c r="B1393" s="78" t="str">
        <f t="shared" si="63"/>
        <v/>
      </c>
      <c r="C1393" s="19" t="s">
        <v>103</v>
      </c>
      <c r="D1393" s="19" t="s">
        <v>1694</v>
      </c>
      <c r="E1393" s="19">
        <v>180</v>
      </c>
      <c r="F1393" s="19" t="s">
        <v>55</v>
      </c>
      <c r="G1393" s="19">
        <v>50</v>
      </c>
      <c r="H1393" s="19">
        <v>4</v>
      </c>
      <c r="I1393" s="19">
        <v>145</v>
      </c>
      <c r="J1393" s="19">
        <v>92</v>
      </c>
      <c r="K1393" s="19">
        <v>1200</v>
      </c>
      <c r="L1393" s="19">
        <v>3600</v>
      </c>
      <c r="M1393" s="19" t="s">
        <v>91</v>
      </c>
      <c r="N1393" s="19">
        <v>3000</v>
      </c>
      <c r="O1393" s="19">
        <v>6000</v>
      </c>
      <c r="P1393" s="19">
        <v>14500</v>
      </c>
      <c r="Q1393" s="19" t="s">
        <v>57</v>
      </c>
      <c r="R1393" s="19">
        <v>7250</v>
      </c>
      <c r="S1393" s="19">
        <v>20000</v>
      </c>
      <c r="T1393" s="19">
        <v>23.4</v>
      </c>
      <c r="U1393" s="19">
        <v>43</v>
      </c>
      <c r="V1393" s="19">
        <v>0.24</v>
      </c>
      <c r="W1393" s="19">
        <v>72</v>
      </c>
      <c r="X1393" s="93"/>
      <c r="Y1393">
        <f t="shared" si="64"/>
        <v>60</v>
      </c>
      <c r="Z1393" t="b">
        <f>IF(N1393/G1393&gt;=Auswahlhilfe!$C$8,TRUE,FALSE)</f>
        <v>1</v>
      </c>
      <c r="AA1393" t="b">
        <f>IF(K1393&gt;Auswahlhilfe!$C$7,TRUE,FALSE)</f>
        <v>1</v>
      </c>
      <c r="AB1393" t="b">
        <f>IF(Auswahlhilfe!$C$17=F1393,TRUE,FALSE)</f>
        <v>0</v>
      </c>
      <c r="AC1393" t="b">
        <f>IFERROR(IF(FIND("P2",PGOptionList!D1393)&gt;0,TRUE),FALSE)</f>
        <v>0</v>
      </c>
      <c r="AD1393" t="b">
        <f>IFERROR(IF(FIND("P1",PGOptionList!D1393)&gt;0,TRUE),FALSE)</f>
        <v>0</v>
      </c>
      <c r="AE1393" t="b">
        <f>IFERROR(IF(FIND("P0",PGOptionList!D1393)&gt;0,TRUE),FALSE)</f>
        <v>1</v>
      </c>
      <c r="AF1393" t="b">
        <f>IF(AND(Z1393,AA1393,AB1393,AC1393,IF(C1393=Auswahlhilfe!$L$7,TRUE,FALSE)),D1393,FALSE)</f>
        <v>0</v>
      </c>
      <c r="AG1393" t="b">
        <f>IF(AND(Z1393,AA1393,AB1393,AD1393,IF(C1393=Auswahlhilfe!$L$17,TRUE,FALSE)),D1393,FALSE)</f>
        <v>0</v>
      </c>
      <c r="AH1393" t="b">
        <f>IF(AND(Z1393,AA1393,AB1393,AE1393,IF(C1393=Auswahlhilfe!$L$17,TRUE,FALSE)),D1393,FALSE)</f>
        <v>0</v>
      </c>
      <c r="AI1393" t="s">
        <v>4817</v>
      </c>
      <c r="AJ1393" s="90" t="str">
        <f t="shared" si="65"/>
        <v>mailto:info@oxni.ch?subject=Anfrage TBR-180-050-S1-P0</v>
      </c>
    </row>
    <row r="1394" spans="2:36" x14ac:dyDescent="0.2">
      <c r="B1394" s="78" t="str">
        <f t="shared" si="63"/>
        <v/>
      </c>
      <c r="C1394" s="19" t="s">
        <v>103</v>
      </c>
      <c r="D1394" s="19" t="s">
        <v>1695</v>
      </c>
      <c r="E1394" s="19">
        <v>180</v>
      </c>
      <c r="F1394" s="19" t="s">
        <v>58</v>
      </c>
      <c r="G1394" s="19">
        <v>50</v>
      </c>
      <c r="H1394" s="19">
        <v>4</v>
      </c>
      <c r="I1394" s="19">
        <v>145</v>
      </c>
      <c r="J1394" s="19">
        <v>92</v>
      </c>
      <c r="K1394" s="19">
        <v>1200</v>
      </c>
      <c r="L1394" s="19">
        <v>3600</v>
      </c>
      <c r="M1394" s="19" t="s">
        <v>91</v>
      </c>
      <c r="N1394" s="19">
        <v>3000</v>
      </c>
      <c r="O1394" s="19">
        <v>6000</v>
      </c>
      <c r="P1394" s="19">
        <v>14500</v>
      </c>
      <c r="Q1394" s="19" t="s">
        <v>57</v>
      </c>
      <c r="R1394" s="19">
        <v>7250</v>
      </c>
      <c r="S1394" s="19">
        <v>20000</v>
      </c>
      <c r="T1394" s="19">
        <v>23.4</v>
      </c>
      <c r="U1394" s="19">
        <v>43</v>
      </c>
      <c r="V1394" s="19">
        <v>0.24</v>
      </c>
      <c r="W1394" s="19">
        <v>72</v>
      </c>
      <c r="X1394" s="93"/>
      <c r="Y1394">
        <f t="shared" si="64"/>
        <v>60</v>
      </c>
      <c r="Z1394" t="b">
        <f>IF(N1394/G1394&gt;=Auswahlhilfe!$C$8,TRUE,FALSE)</f>
        <v>1</v>
      </c>
      <c r="AA1394" t="b">
        <f>IF(K1394&gt;Auswahlhilfe!$C$7,TRUE,FALSE)</f>
        <v>1</v>
      </c>
      <c r="AB1394" t="b">
        <f>IF(Auswahlhilfe!$C$17=F1394,TRUE,FALSE)</f>
        <v>1</v>
      </c>
      <c r="AC1394" t="b">
        <f>IFERROR(IF(FIND("P2",PGOptionList!D1394)&gt;0,TRUE),FALSE)</f>
        <v>0</v>
      </c>
      <c r="AD1394" t="b">
        <f>IFERROR(IF(FIND("P1",PGOptionList!D1394)&gt;0,TRUE),FALSE)</f>
        <v>0</v>
      </c>
      <c r="AE1394" t="b">
        <f>IFERROR(IF(FIND("P0",PGOptionList!D1394)&gt;0,TRUE),FALSE)</f>
        <v>1</v>
      </c>
      <c r="AF1394" t="b">
        <f>IF(AND(Z1394,AA1394,AB1394,AC1394,IF(C1394=Auswahlhilfe!$L$7,TRUE,FALSE)),D1394,FALSE)</f>
        <v>0</v>
      </c>
      <c r="AG1394" t="b">
        <f>IF(AND(Z1394,AA1394,AB1394,AD1394,IF(C1394=Auswahlhilfe!$L$17,TRUE,FALSE)),D1394,FALSE)</f>
        <v>0</v>
      </c>
      <c r="AH1394" t="b">
        <f>IF(AND(Z1394,AA1394,AB1394,AE1394,IF(C1394=Auswahlhilfe!$L$17,TRUE,FALSE)),D1394,FALSE)</f>
        <v>0</v>
      </c>
      <c r="AI1394" t="s">
        <v>4817</v>
      </c>
      <c r="AJ1394" s="90" t="str">
        <f t="shared" si="65"/>
        <v>mailto:info@oxni.ch?subject=Anfrage TBR-180-050-S2-P0</v>
      </c>
    </row>
    <row r="1395" spans="2:36" x14ac:dyDescent="0.2">
      <c r="B1395" s="78" t="str">
        <f t="shared" si="63"/>
        <v/>
      </c>
      <c r="C1395" s="19" t="s">
        <v>103</v>
      </c>
      <c r="D1395" s="19" t="s">
        <v>1696</v>
      </c>
      <c r="E1395" s="19">
        <v>180</v>
      </c>
      <c r="F1395" s="19" t="s">
        <v>55</v>
      </c>
      <c r="G1395" s="19">
        <v>50</v>
      </c>
      <c r="H1395" s="19">
        <v>7</v>
      </c>
      <c r="I1395" s="19">
        <v>145</v>
      </c>
      <c r="J1395" s="19">
        <v>92</v>
      </c>
      <c r="K1395" s="19">
        <v>1200</v>
      </c>
      <c r="L1395" s="19">
        <v>3600</v>
      </c>
      <c r="M1395" s="19" t="s">
        <v>91</v>
      </c>
      <c r="N1395" s="19">
        <v>3000</v>
      </c>
      <c r="O1395" s="19">
        <v>6000</v>
      </c>
      <c r="P1395" s="19">
        <v>14500</v>
      </c>
      <c r="Q1395" s="19" t="s">
        <v>57</v>
      </c>
      <c r="R1395" s="19">
        <v>7250</v>
      </c>
      <c r="S1395" s="19">
        <v>20000</v>
      </c>
      <c r="T1395" s="19">
        <v>23.4</v>
      </c>
      <c r="U1395" s="19">
        <v>43</v>
      </c>
      <c r="V1395" s="19">
        <v>0.24</v>
      </c>
      <c r="W1395" s="19">
        <v>72</v>
      </c>
      <c r="X1395" s="93">
        <v>3223</v>
      </c>
      <c r="Y1395">
        <f t="shared" si="64"/>
        <v>60</v>
      </c>
      <c r="Z1395" t="b">
        <f>IF(N1395/G1395&gt;=Auswahlhilfe!$C$8,TRUE,FALSE)</f>
        <v>1</v>
      </c>
      <c r="AA1395" t="b">
        <f>IF(K1395&gt;Auswahlhilfe!$C$7,TRUE,FALSE)</f>
        <v>1</v>
      </c>
      <c r="AB1395" t="b">
        <f>IF(Auswahlhilfe!$C$17=F1395,TRUE,FALSE)</f>
        <v>0</v>
      </c>
      <c r="AC1395" t="b">
        <f>IFERROR(IF(FIND("P2",PGOptionList!D1395)&gt;0,TRUE),FALSE)</f>
        <v>0</v>
      </c>
      <c r="AD1395" t="b">
        <f>IFERROR(IF(FIND("P1",PGOptionList!D1395)&gt;0,TRUE),FALSE)</f>
        <v>1</v>
      </c>
      <c r="AE1395" t="b">
        <f>IFERROR(IF(FIND("P0",PGOptionList!D1395)&gt;0,TRUE),FALSE)</f>
        <v>0</v>
      </c>
      <c r="AF1395" t="b">
        <f>IF(AND(Z1395,AA1395,AB1395,AC1395,IF(C1395=Auswahlhilfe!$L$7,TRUE,FALSE)),D1395,FALSE)</f>
        <v>0</v>
      </c>
      <c r="AG1395" t="b">
        <f>IF(AND(Z1395,AA1395,AB1395,AD1395,IF(C1395=Auswahlhilfe!$L$17,TRUE,FALSE)),D1395,FALSE)</f>
        <v>0</v>
      </c>
      <c r="AH1395" t="b">
        <f>IF(AND(Z1395,AA1395,AB1395,AE1395,IF(C1395=Auswahlhilfe!$L$17,TRUE,FALSE)),D1395,FALSE)</f>
        <v>0</v>
      </c>
      <c r="AI1395" t="s">
        <v>4817</v>
      </c>
      <c r="AJ1395" s="90" t="str">
        <f t="shared" si="65"/>
        <v>mailto:info@oxni.ch?subject=Anfrage TBR-180-050-S1-P1</v>
      </c>
    </row>
    <row r="1396" spans="2:36" x14ac:dyDescent="0.2">
      <c r="B1396" s="78" t="str">
        <f t="shared" si="63"/>
        <v/>
      </c>
      <c r="C1396" s="19" t="s">
        <v>103</v>
      </c>
      <c r="D1396" s="19" t="s">
        <v>1697</v>
      </c>
      <c r="E1396" s="19">
        <v>180</v>
      </c>
      <c r="F1396" s="19" t="s">
        <v>58</v>
      </c>
      <c r="G1396" s="19">
        <v>50</v>
      </c>
      <c r="H1396" s="19">
        <v>7</v>
      </c>
      <c r="I1396" s="19">
        <v>145</v>
      </c>
      <c r="J1396" s="19">
        <v>92</v>
      </c>
      <c r="K1396" s="19">
        <v>1200</v>
      </c>
      <c r="L1396" s="19">
        <v>3600</v>
      </c>
      <c r="M1396" s="19" t="s">
        <v>91</v>
      </c>
      <c r="N1396" s="19">
        <v>3000</v>
      </c>
      <c r="O1396" s="19">
        <v>6000</v>
      </c>
      <c r="P1396" s="19">
        <v>14500</v>
      </c>
      <c r="Q1396" s="19" t="s">
        <v>57</v>
      </c>
      <c r="R1396" s="19">
        <v>7250</v>
      </c>
      <c r="S1396" s="19">
        <v>20000</v>
      </c>
      <c r="T1396" s="19">
        <v>23.4</v>
      </c>
      <c r="U1396" s="19">
        <v>43</v>
      </c>
      <c r="V1396" s="19">
        <v>0.24</v>
      </c>
      <c r="W1396" s="19">
        <v>72</v>
      </c>
      <c r="X1396" s="93">
        <v>3223</v>
      </c>
      <c r="Y1396">
        <f t="shared" si="64"/>
        <v>60</v>
      </c>
      <c r="Z1396" t="b">
        <f>IF(N1396/G1396&gt;=Auswahlhilfe!$C$8,TRUE,FALSE)</f>
        <v>1</v>
      </c>
      <c r="AA1396" t="b">
        <f>IF(K1396&gt;Auswahlhilfe!$C$7,TRUE,FALSE)</f>
        <v>1</v>
      </c>
      <c r="AB1396" t="b">
        <f>IF(Auswahlhilfe!$C$17=F1396,TRUE,FALSE)</f>
        <v>1</v>
      </c>
      <c r="AC1396" t="b">
        <f>IFERROR(IF(FIND("P2",PGOptionList!D1396)&gt;0,TRUE),FALSE)</f>
        <v>0</v>
      </c>
      <c r="AD1396" t="b">
        <f>IFERROR(IF(FIND("P1",PGOptionList!D1396)&gt;0,TRUE),FALSE)</f>
        <v>1</v>
      </c>
      <c r="AE1396" t="b">
        <f>IFERROR(IF(FIND("P0",PGOptionList!D1396)&gt;0,TRUE),FALSE)</f>
        <v>0</v>
      </c>
      <c r="AF1396" t="b">
        <f>IF(AND(Z1396,AA1396,AB1396,AC1396,IF(C1396=Auswahlhilfe!$L$7,TRUE,FALSE)),D1396,FALSE)</f>
        <v>0</v>
      </c>
      <c r="AG1396" t="b">
        <f>IF(AND(Z1396,AA1396,AB1396,AD1396,IF(C1396=Auswahlhilfe!$L$17,TRUE,FALSE)),D1396,FALSE)</f>
        <v>0</v>
      </c>
      <c r="AH1396" t="b">
        <f>IF(AND(Z1396,AA1396,AB1396,AE1396,IF(C1396=Auswahlhilfe!$L$17,TRUE,FALSE)),D1396,FALSE)</f>
        <v>0</v>
      </c>
      <c r="AI1396" t="s">
        <v>4818</v>
      </c>
      <c r="AJ1396" s="90" t="str">
        <f t="shared" si="65"/>
        <v>https://shop.oxni.ch/de/shop/motoren/planetengetriebe/tbr-180-050-s2-p1</v>
      </c>
    </row>
    <row r="1397" spans="2:36" x14ac:dyDescent="0.2">
      <c r="B1397" s="78" t="str">
        <f t="shared" si="63"/>
        <v/>
      </c>
      <c r="C1397" s="19" t="s">
        <v>103</v>
      </c>
      <c r="D1397" s="19" t="s">
        <v>1698</v>
      </c>
      <c r="E1397" s="19">
        <v>180</v>
      </c>
      <c r="F1397" s="19" t="s">
        <v>55</v>
      </c>
      <c r="G1397" s="19">
        <v>50</v>
      </c>
      <c r="H1397" s="19">
        <v>9</v>
      </c>
      <c r="I1397" s="19">
        <v>145</v>
      </c>
      <c r="J1397" s="19">
        <v>92</v>
      </c>
      <c r="K1397" s="19">
        <v>1200</v>
      </c>
      <c r="L1397" s="19">
        <v>3600</v>
      </c>
      <c r="M1397" s="19" t="s">
        <v>91</v>
      </c>
      <c r="N1397" s="19">
        <v>3000</v>
      </c>
      <c r="O1397" s="19">
        <v>6000</v>
      </c>
      <c r="P1397" s="19">
        <v>14500</v>
      </c>
      <c r="Q1397" s="19" t="s">
        <v>57</v>
      </c>
      <c r="R1397" s="19">
        <v>7250</v>
      </c>
      <c r="S1397" s="19">
        <v>20000</v>
      </c>
      <c r="T1397" s="19">
        <v>23.4</v>
      </c>
      <c r="U1397" s="19">
        <v>43</v>
      </c>
      <c r="V1397" s="19">
        <v>0.24</v>
      </c>
      <c r="W1397" s="19">
        <v>72</v>
      </c>
      <c r="X1397" s="93">
        <v>2930</v>
      </c>
      <c r="Y1397">
        <f t="shared" si="64"/>
        <v>60</v>
      </c>
      <c r="Z1397" t="b">
        <f>IF(N1397/G1397&gt;=Auswahlhilfe!$C$8,TRUE,FALSE)</f>
        <v>1</v>
      </c>
      <c r="AA1397" t="b">
        <f>IF(K1397&gt;Auswahlhilfe!$C$7,TRUE,FALSE)</f>
        <v>1</v>
      </c>
      <c r="AB1397" t="b">
        <f>IF(Auswahlhilfe!$C$17=F1397,TRUE,FALSE)</f>
        <v>0</v>
      </c>
      <c r="AC1397" t="b">
        <f>IFERROR(IF(FIND("P2",PGOptionList!D1397)&gt;0,TRUE),FALSE)</f>
        <v>1</v>
      </c>
      <c r="AD1397" t="b">
        <f>IFERROR(IF(FIND("P1",PGOptionList!D1397)&gt;0,TRUE),FALSE)</f>
        <v>0</v>
      </c>
      <c r="AE1397" t="b">
        <f>IFERROR(IF(FIND("P0",PGOptionList!D1397)&gt;0,TRUE),FALSE)</f>
        <v>0</v>
      </c>
      <c r="AF1397" t="b">
        <f>IF(AND(Z1397,AA1397,AB1397,AC1397,IF(C1397=Auswahlhilfe!$L$7,TRUE,FALSE)),D1397,FALSE)</f>
        <v>0</v>
      </c>
      <c r="AG1397" t="b">
        <f>IF(AND(Z1397,AA1397,AB1397,AD1397,IF(C1397=Auswahlhilfe!$L$17,TRUE,FALSE)),D1397,FALSE)</f>
        <v>0</v>
      </c>
      <c r="AH1397" t="b">
        <f>IF(AND(Z1397,AA1397,AB1397,AE1397,IF(C1397=Auswahlhilfe!$L$17,TRUE,FALSE)),D1397,FALSE)</f>
        <v>0</v>
      </c>
      <c r="AI1397" t="s">
        <v>4817</v>
      </c>
      <c r="AJ1397" s="90" t="str">
        <f t="shared" si="65"/>
        <v>mailto:info@oxni.ch?subject=Anfrage TBR-180-050-S1-P2</v>
      </c>
    </row>
    <row r="1398" spans="2:36" x14ac:dyDescent="0.2">
      <c r="B1398" s="78" t="str">
        <f t="shared" si="63"/>
        <v/>
      </c>
      <c r="C1398" s="19" t="s">
        <v>103</v>
      </c>
      <c r="D1398" s="19" t="s">
        <v>1699</v>
      </c>
      <c r="E1398" s="19">
        <v>180</v>
      </c>
      <c r="F1398" s="19" t="s">
        <v>58</v>
      </c>
      <c r="G1398" s="19">
        <v>50</v>
      </c>
      <c r="H1398" s="19">
        <v>9</v>
      </c>
      <c r="I1398" s="19">
        <v>145</v>
      </c>
      <c r="J1398" s="19">
        <v>92</v>
      </c>
      <c r="K1398" s="19">
        <v>1200</v>
      </c>
      <c r="L1398" s="19">
        <v>3600</v>
      </c>
      <c r="M1398" s="19" t="s">
        <v>91</v>
      </c>
      <c r="N1398" s="19">
        <v>3000</v>
      </c>
      <c r="O1398" s="19">
        <v>6000</v>
      </c>
      <c r="P1398" s="19">
        <v>14500</v>
      </c>
      <c r="Q1398" s="19" t="s">
        <v>57</v>
      </c>
      <c r="R1398" s="19">
        <v>7250</v>
      </c>
      <c r="S1398" s="19">
        <v>20000</v>
      </c>
      <c r="T1398" s="19">
        <v>23.4</v>
      </c>
      <c r="U1398" s="19">
        <v>43</v>
      </c>
      <c r="V1398" s="19">
        <v>0.24</v>
      </c>
      <c r="W1398" s="19">
        <v>72</v>
      </c>
      <c r="X1398" s="93">
        <v>2930</v>
      </c>
      <c r="Y1398">
        <f t="shared" si="64"/>
        <v>60</v>
      </c>
      <c r="Z1398" t="b">
        <f>IF(N1398/G1398&gt;=Auswahlhilfe!$C$8,TRUE,FALSE)</f>
        <v>1</v>
      </c>
      <c r="AA1398" t="b">
        <f>IF(K1398&gt;Auswahlhilfe!$C$7,TRUE,FALSE)</f>
        <v>1</v>
      </c>
      <c r="AB1398" t="b">
        <f>IF(Auswahlhilfe!$C$17=F1398,TRUE,FALSE)</f>
        <v>1</v>
      </c>
      <c r="AC1398" t="b">
        <f>IFERROR(IF(FIND("P2",PGOptionList!D1398)&gt;0,TRUE),FALSE)</f>
        <v>1</v>
      </c>
      <c r="AD1398" t="b">
        <f>IFERROR(IF(FIND("P1",PGOptionList!D1398)&gt;0,TRUE),FALSE)</f>
        <v>0</v>
      </c>
      <c r="AE1398" t="b">
        <f>IFERROR(IF(FIND("P0",PGOptionList!D1398)&gt;0,TRUE),FALSE)</f>
        <v>0</v>
      </c>
      <c r="AF1398" t="b">
        <f>IF(AND(Z1398,AA1398,AB1398,AC1398,IF(C1398=Auswahlhilfe!$L$7,TRUE,FALSE)),D1398,FALSE)</f>
        <v>0</v>
      </c>
      <c r="AG1398" t="b">
        <f>IF(AND(Z1398,AA1398,AB1398,AD1398,IF(C1398=Auswahlhilfe!$L$17,TRUE,FALSE)),D1398,FALSE)</f>
        <v>0</v>
      </c>
      <c r="AH1398" t="b">
        <f>IF(AND(Z1398,AA1398,AB1398,AE1398,IF(C1398=Auswahlhilfe!$L$17,TRUE,FALSE)),D1398,FALSE)</f>
        <v>0</v>
      </c>
      <c r="AI1398" t="s">
        <v>4818</v>
      </c>
      <c r="AJ1398" s="90" t="str">
        <f t="shared" si="65"/>
        <v>https://shop.oxni.ch/de/shop/motoren/planetengetriebe/tbr-180-050-s2-p2</v>
      </c>
    </row>
    <row r="1399" spans="2:36" x14ac:dyDescent="0.2">
      <c r="B1399" s="78" t="str">
        <f t="shared" si="63"/>
        <v/>
      </c>
      <c r="C1399" s="19" t="s">
        <v>103</v>
      </c>
      <c r="D1399" s="19" t="s">
        <v>1700</v>
      </c>
      <c r="E1399" s="19">
        <v>180</v>
      </c>
      <c r="F1399" s="19" t="s">
        <v>55</v>
      </c>
      <c r="G1399" s="19">
        <v>40</v>
      </c>
      <c r="H1399" s="19">
        <v>4</v>
      </c>
      <c r="I1399" s="19">
        <v>145</v>
      </c>
      <c r="J1399" s="19">
        <v>92</v>
      </c>
      <c r="K1399" s="19">
        <v>1000</v>
      </c>
      <c r="L1399" s="19">
        <v>3000</v>
      </c>
      <c r="M1399" s="19" t="s">
        <v>94</v>
      </c>
      <c r="N1399" s="19">
        <v>3000</v>
      </c>
      <c r="O1399" s="19">
        <v>6000</v>
      </c>
      <c r="P1399" s="19">
        <v>14500</v>
      </c>
      <c r="Q1399" s="19" t="s">
        <v>57</v>
      </c>
      <c r="R1399" s="19">
        <v>7250</v>
      </c>
      <c r="S1399" s="19">
        <v>20000</v>
      </c>
      <c r="T1399" s="19">
        <v>23.4</v>
      </c>
      <c r="U1399" s="19">
        <v>43</v>
      </c>
      <c r="V1399" s="19">
        <v>0.24</v>
      </c>
      <c r="W1399" s="19">
        <v>72</v>
      </c>
      <c r="X1399" s="93"/>
      <c r="Y1399">
        <f t="shared" si="64"/>
        <v>75</v>
      </c>
      <c r="Z1399" t="b">
        <f>IF(N1399/G1399&gt;=Auswahlhilfe!$C$8,TRUE,FALSE)</f>
        <v>1</v>
      </c>
      <c r="AA1399" t="b">
        <f>IF(K1399&gt;Auswahlhilfe!$C$7,TRUE,FALSE)</f>
        <v>1</v>
      </c>
      <c r="AB1399" t="b">
        <f>IF(Auswahlhilfe!$C$17=F1399,TRUE,FALSE)</f>
        <v>0</v>
      </c>
      <c r="AC1399" t="b">
        <f>IFERROR(IF(FIND("P2",PGOptionList!D1399)&gt;0,TRUE),FALSE)</f>
        <v>0</v>
      </c>
      <c r="AD1399" t="b">
        <f>IFERROR(IF(FIND("P1",PGOptionList!D1399)&gt;0,TRUE),FALSE)</f>
        <v>0</v>
      </c>
      <c r="AE1399" t="b">
        <f>IFERROR(IF(FIND("P0",PGOptionList!D1399)&gt;0,TRUE),FALSE)</f>
        <v>1</v>
      </c>
      <c r="AF1399" t="b">
        <f>IF(AND(Z1399,AA1399,AB1399,AC1399,IF(C1399=Auswahlhilfe!$L$7,TRUE,FALSE)),D1399,FALSE)</f>
        <v>0</v>
      </c>
      <c r="AG1399" t="b">
        <f>IF(AND(Z1399,AA1399,AB1399,AD1399,IF(C1399=Auswahlhilfe!$L$17,TRUE,FALSE)),D1399,FALSE)</f>
        <v>0</v>
      </c>
      <c r="AH1399" t="b">
        <f>IF(AND(Z1399,AA1399,AB1399,AE1399,IF(C1399=Auswahlhilfe!$L$17,TRUE,FALSE)),D1399,FALSE)</f>
        <v>0</v>
      </c>
      <c r="AI1399" t="s">
        <v>4817</v>
      </c>
      <c r="AJ1399" s="90" t="str">
        <f t="shared" si="65"/>
        <v>mailto:info@oxni.ch?subject=Anfrage TBR-180-040-S1-P0</v>
      </c>
    </row>
    <row r="1400" spans="2:36" x14ac:dyDescent="0.2">
      <c r="B1400" s="78" t="str">
        <f t="shared" si="63"/>
        <v/>
      </c>
      <c r="C1400" s="19" t="s">
        <v>103</v>
      </c>
      <c r="D1400" s="19" t="s">
        <v>1701</v>
      </c>
      <c r="E1400" s="19">
        <v>180</v>
      </c>
      <c r="F1400" s="19" t="s">
        <v>58</v>
      </c>
      <c r="G1400" s="19">
        <v>40</v>
      </c>
      <c r="H1400" s="19">
        <v>4</v>
      </c>
      <c r="I1400" s="19">
        <v>145</v>
      </c>
      <c r="J1400" s="19">
        <v>92</v>
      </c>
      <c r="K1400" s="19">
        <v>1000</v>
      </c>
      <c r="L1400" s="19">
        <v>3000</v>
      </c>
      <c r="M1400" s="19" t="s">
        <v>94</v>
      </c>
      <c r="N1400" s="19">
        <v>3000</v>
      </c>
      <c r="O1400" s="19">
        <v>6000</v>
      </c>
      <c r="P1400" s="19">
        <v>14500</v>
      </c>
      <c r="Q1400" s="19" t="s">
        <v>57</v>
      </c>
      <c r="R1400" s="19">
        <v>7250</v>
      </c>
      <c r="S1400" s="19">
        <v>20000</v>
      </c>
      <c r="T1400" s="19">
        <v>23.4</v>
      </c>
      <c r="U1400" s="19">
        <v>43</v>
      </c>
      <c r="V1400" s="19">
        <v>0.24</v>
      </c>
      <c r="W1400" s="19">
        <v>72</v>
      </c>
      <c r="X1400" s="93"/>
      <c r="Y1400">
        <f t="shared" si="64"/>
        <v>75</v>
      </c>
      <c r="Z1400" t="b">
        <f>IF(N1400/G1400&gt;=Auswahlhilfe!$C$8,TRUE,FALSE)</f>
        <v>1</v>
      </c>
      <c r="AA1400" t="b">
        <f>IF(K1400&gt;Auswahlhilfe!$C$7,TRUE,FALSE)</f>
        <v>1</v>
      </c>
      <c r="AB1400" t="b">
        <f>IF(Auswahlhilfe!$C$17=F1400,TRUE,FALSE)</f>
        <v>1</v>
      </c>
      <c r="AC1400" t="b">
        <f>IFERROR(IF(FIND("P2",PGOptionList!D1400)&gt;0,TRUE),FALSE)</f>
        <v>0</v>
      </c>
      <c r="AD1400" t="b">
        <f>IFERROR(IF(FIND("P1",PGOptionList!D1400)&gt;0,TRUE),FALSE)</f>
        <v>0</v>
      </c>
      <c r="AE1400" t="b">
        <f>IFERROR(IF(FIND("P0",PGOptionList!D1400)&gt;0,TRUE),FALSE)</f>
        <v>1</v>
      </c>
      <c r="AF1400" t="b">
        <f>IF(AND(Z1400,AA1400,AB1400,AC1400,IF(C1400=Auswahlhilfe!$L$7,TRUE,FALSE)),D1400,FALSE)</f>
        <v>0</v>
      </c>
      <c r="AG1400" t="b">
        <f>IF(AND(Z1400,AA1400,AB1400,AD1400,IF(C1400=Auswahlhilfe!$L$17,TRUE,FALSE)),D1400,FALSE)</f>
        <v>0</v>
      </c>
      <c r="AH1400" t="b">
        <f>IF(AND(Z1400,AA1400,AB1400,AE1400,IF(C1400=Auswahlhilfe!$L$17,TRUE,FALSE)),D1400,FALSE)</f>
        <v>0</v>
      </c>
      <c r="AI1400" t="s">
        <v>4817</v>
      </c>
      <c r="AJ1400" s="90" t="str">
        <f t="shared" si="65"/>
        <v>mailto:info@oxni.ch?subject=Anfrage TBR-180-040-S2-P0</v>
      </c>
    </row>
    <row r="1401" spans="2:36" x14ac:dyDescent="0.2">
      <c r="B1401" s="78" t="str">
        <f t="shared" si="63"/>
        <v/>
      </c>
      <c r="C1401" s="19" t="s">
        <v>103</v>
      </c>
      <c r="D1401" s="19" t="s">
        <v>1702</v>
      </c>
      <c r="E1401" s="19">
        <v>180</v>
      </c>
      <c r="F1401" s="19" t="s">
        <v>55</v>
      </c>
      <c r="G1401" s="19">
        <v>40</v>
      </c>
      <c r="H1401" s="19">
        <v>7</v>
      </c>
      <c r="I1401" s="19">
        <v>145</v>
      </c>
      <c r="J1401" s="19">
        <v>92</v>
      </c>
      <c r="K1401" s="19">
        <v>1000</v>
      </c>
      <c r="L1401" s="19">
        <v>3000</v>
      </c>
      <c r="M1401" s="19" t="s">
        <v>94</v>
      </c>
      <c r="N1401" s="19">
        <v>3000</v>
      </c>
      <c r="O1401" s="19">
        <v>6000</v>
      </c>
      <c r="P1401" s="19">
        <v>14500</v>
      </c>
      <c r="Q1401" s="19" t="s">
        <v>57</v>
      </c>
      <c r="R1401" s="19">
        <v>7250</v>
      </c>
      <c r="S1401" s="19">
        <v>20000</v>
      </c>
      <c r="T1401" s="19">
        <v>23.4</v>
      </c>
      <c r="U1401" s="19">
        <v>43</v>
      </c>
      <c r="V1401" s="19">
        <v>0.24</v>
      </c>
      <c r="W1401" s="19">
        <v>72</v>
      </c>
      <c r="X1401" s="93">
        <v>3223</v>
      </c>
      <c r="Y1401">
        <f t="shared" si="64"/>
        <v>75</v>
      </c>
      <c r="Z1401" t="b">
        <f>IF(N1401/G1401&gt;=Auswahlhilfe!$C$8,TRUE,FALSE)</f>
        <v>1</v>
      </c>
      <c r="AA1401" t="b">
        <f>IF(K1401&gt;Auswahlhilfe!$C$7,TRUE,FALSE)</f>
        <v>1</v>
      </c>
      <c r="AB1401" t="b">
        <f>IF(Auswahlhilfe!$C$17=F1401,TRUE,FALSE)</f>
        <v>0</v>
      </c>
      <c r="AC1401" t="b">
        <f>IFERROR(IF(FIND("P2",PGOptionList!D1401)&gt;0,TRUE),FALSE)</f>
        <v>0</v>
      </c>
      <c r="AD1401" t="b">
        <f>IFERROR(IF(FIND("P1",PGOptionList!D1401)&gt;0,TRUE),FALSE)</f>
        <v>1</v>
      </c>
      <c r="AE1401" t="b">
        <f>IFERROR(IF(FIND("P0",PGOptionList!D1401)&gt;0,TRUE),FALSE)</f>
        <v>0</v>
      </c>
      <c r="AF1401" t="b">
        <f>IF(AND(Z1401,AA1401,AB1401,AC1401,IF(C1401=Auswahlhilfe!$L$7,TRUE,FALSE)),D1401,FALSE)</f>
        <v>0</v>
      </c>
      <c r="AG1401" t="b">
        <f>IF(AND(Z1401,AA1401,AB1401,AD1401,IF(C1401=Auswahlhilfe!$L$17,TRUE,FALSE)),D1401,FALSE)</f>
        <v>0</v>
      </c>
      <c r="AH1401" t="b">
        <f>IF(AND(Z1401,AA1401,AB1401,AE1401,IF(C1401=Auswahlhilfe!$L$17,TRUE,FALSE)),D1401,FALSE)</f>
        <v>0</v>
      </c>
      <c r="AI1401" t="s">
        <v>4817</v>
      </c>
      <c r="AJ1401" s="90" t="str">
        <f t="shared" si="65"/>
        <v>mailto:info@oxni.ch?subject=Anfrage TBR-180-040-S1-P1</v>
      </c>
    </row>
    <row r="1402" spans="2:36" x14ac:dyDescent="0.2">
      <c r="B1402" s="78" t="str">
        <f t="shared" si="63"/>
        <v/>
      </c>
      <c r="C1402" s="19" t="s">
        <v>103</v>
      </c>
      <c r="D1402" s="19" t="s">
        <v>1703</v>
      </c>
      <c r="E1402" s="19">
        <v>180</v>
      </c>
      <c r="F1402" s="19" t="s">
        <v>58</v>
      </c>
      <c r="G1402" s="19">
        <v>40</v>
      </c>
      <c r="H1402" s="19">
        <v>7</v>
      </c>
      <c r="I1402" s="19">
        <v>145</v>
      </c>
      <c r="J1402" s="19">
        <v>92</v>
      </c>
      <c r="K1402" s="19">
        <v>1000</v>
      </c>
      <c r="L1402" s="19">
        <v>3000</v>
      </c>
      <c r="M1402" s="19" t="s">
        <v>94</v>
      </c>
      <c r="N1402" s="19">
        <v>3000</v>
      </c>
      <c r="O1402" s="19">
        <v>6000</v>
      </c>
      <c r="P1402" s="19">
        <v>14500</v>
      </c>
      <c r="Q1402" s="19" t="s">
        <v>57</v>
      </c>
      <c r="R1402" s="19">
        <v>7250</v>
      </c>
      <c r="S1402" s="19">
        <v>20000</v>
      </c>
      <c r="T1402" s="19">
        <v>23.4</v>
      </c>
      <c r="U1402" s="19">
        <v>43</v>
      </c>
      <c r="V1402" s="19">
        <v>0.24</v>
      </c>
      <c r="W1402" s="19">
        <v>72</v>
      </c>
      <c r="X1402" s="93">
        <v>3223</v>
      </c>
      <c r="Y1402">
        <f t="shared" si="64"/>
        <v>75</v>
      </c>
      <c r="Z1402" t="b">
        <f>IF(N1402/G1402&gt;=Auswahlhilfe!$C$8,TRUE,FALSE)</f>
        <v>1</v>
      </c>
      <c r="AA1402" t="b">
        <f>IF(K1402&gt;Auswahlhilfe!$C$7,TRUE,FALSE)</f>
        <v>1</v>
      </c>
      <c r="AB1402" t="b">
        <f>IF(Auswahlhilfe!$C$17=F1402,TRUE,FALSE)</f>
        <v>1</v>
      </c>
      <c r="AC1402" t="b">
        <f>IFERROR(IF(FIND("P2",PGOptionList!D1402)&gt;0,TRUE),FALSE)</f>
        <v>0</v>
      </c>
      <c r="AD1402" t="b">
        <f>IFERROR(IF(FIND("P1",PGOptionList!D1402)&gt;0,TRUE),FALSE)</f>
        <v>1</v>
      </c>
      <c r="AE1402" t="b">
        <f>IFERROR(IF(FIND("P0",PGOptionList!D1402)&gt;0,TRUE),FALSE)</f>
        <v>0</v>
      </c>
      <c r="AF1402" t="b">
        <f>IF(AND(Z1402,AA1402,AB1402,AC1402,IF(C1402=Auswahlhilfe!$L$7,TRUE,FALSE)),D1402,FALSE)</f>
        <v>0</v>
      </c>
      <c r="AG1402" t="b">
        <f>IF(AND(Z1402,AA1402,AB1402,AD1402,IF(C1402=Auswahlhilfe!$L$17,TRUE,FALSE)),D1402,FALSE)</f>
        <v>0</v>
      </c>
      <c r="AH1402" t="b">
        <f>IF(AND(Z1402,AA1402,AB1402,AE1402,IF(C1402=Auswahlhilfe!$L$17,TRUE,FALSE)),D1402,FALSE)</f>
        <v>0</v>
      </c>
      <c r="AI1402" t="s">
        <v>4818</v>
      </c>
      <c r="AJ1402" s="90" t="str">
        <f t="shared" si="65"/>
        <v>https://shop.oxni.ch/de/shop/motoren/planetengetriebe/tbr-180-040-s2-p1</v>
      </c>
    </row>
    <row r="1403" spans="2:36" x14ac:dyDescent="0.2">
      <c r="B1403" s="78" t="str">
        <f t="shared" si="63"/>
        <v/>
      </c>
      <c r="C1403" s="19" t="s">
        <v>103</v>
      </c>
      <c r="D1403" s="19" t="s">
        <v>1704</v>
      </c>
      <c r="E1403" s="19">
        <v>180</v>
      </c>
      <c r="F1403" s="19" t="s">
        <v>55</v>
      </c>
      <c r="G1403" s="19">
        <v>40</v>
      </c>
      <c r="H1403" s="19">
        <v>9</v>
      </c>
      <c r="I1403" s="19">
        <v>145</v>
      </c>
      <c r="J1403" s="19">
        <v>92</v>
      </c>
      <c r="K1403" s="19">
        <v>1000</v>
      </c>
      <c r="L1403" s="19">
        <v>3000</v>
      </c>
      <c r="M1403" s="19" t="s">
        <v>94</v>
      </c>
      <c r="N1403" s="19">
        <v>3000</v>
      </c>
      <c r="O1403" s="19">
        <v>6000</v>
      </c>
      <c r="P1403" s="19">
        <v>14500</v>
      </c>
      <c r="Q1403" s="19" t="s">
        <v>57</v>
      </c>
      <c r="R1403" s="19">
        <v>7250</v>
      </c>
      <c r="S1403" s="19">
        <v>20000</v>
      </c>
      <c r="T1403" s="19">
        <v>23.4</v>
      </c>
      <c r="U1403" s="19">
        <v>43</v>
      </c>
      <c r="V1403" s="19">
        <v>0.24</v>
      </c>
      <c r="W1403" s="19">
        <v>72</v>
      </c>
      <c r="X1403" s="93">
        <v>2930</v>
      </c>
      <c r="Y1403">
        <f t="shared" si="64"/>
        <v>75</v>
      </c>
      <c r="Z1403" t="b">
        <f>IF(N1403/G1403&gt;=Auswahlhilfe!$C$8,TRUE,FALSE)</f>
        <v>1</v>
      </c>
      <c r="AA1403" t="b">
        <f>IF(K1403&gt;Auswahlhilfe!$C$7,TRUE,FALSE)</f>
        <v>1</v>
      </c>
      <c r="AB1403" t="b">
        <f>IF(Auswahlhilfe!$C$17=F1403,TRUE,FALSE)</f>
        <v>0</v>
      </c>
      <c r="AC1403" t="b">
        <f>IFERROR(IF(FIND("P2",PGOptionList!D1403)&gt;0,TRUE),FALSE)</f>
        <v>1</v>
      </c>
      <c r="AD1403" t="b">
        <f>IFERROR(IF(FIND("P1",PGOptionList!D1403)&gt;0,TRUE),FALSE)</f>
        <v>0</v>
      </c>
      <c r="AE1403" t="b">
        <f>IFERROR(IF(FIND("P0",PGOptionList!D1403)&gt;0,TRUE),FALSE)</f>
        <v>0</v>
      </c>
      <c r="AF1403" t="b">
        <f>IF(AND(Z1403,AA1403,AB1403,AC1403,IF(C1403=Auswahlhilfe!$L$7,TRUE,FALSE)),D1403,FALSE)</f>
        <v>0</v>
      </c>
      <c r="AG1403" t="b">
        <f>IF(AND(Z1403,AA1403,AB1403,AD1403,IF(C1403=Auswahlhilfe!$L$17,TRUE,FALSE)),D1403,FALSE)</f>
        <v>0</v>
      </c>
      <c r="AH1403" t="b">
        <f>IF(AND(Z1403,AA1403,AB1403,AE1403,IF(C1403=Auswahlhilfe!$L$17,TRUE,FALSE)),D1403,FALSE)</f>
        <v>0</v>
      </c>
      <c r="AI1403" t="s">
        <v>4817</v>
      </c>
      <c r="AJ1403" s="90" t="str">
        <f t="shared" si="65"/>
        <v>mailto:info@oxni.ch?subject=Anfrage TBR-180-040-S1-P2</v>
      </c>
    </row>
    <row r="1404" spans="2:36" x14ac:dyDescent="0.2">
      <c r="B1404" s="78" t="str">
        <f t="shared" si="63"/>
        <v/>
      </c>
      <c r="C1404" s="19" t="s">
        <v>103</v>
      </c>
      <c r="D1404" s="19" t="s">
        <v>1705</v>
      </c>
      <c r="E1404" s="19">
        <v>180</v>
      </c>
      <c r="F1404" s="19" t="s">
        <v>58</v>
      </c>
      <c r="G1404" s="19">
        <v>40</v>
      </c>
      <c r="H1404" s="19">
        <v>9</v>
      </c>
      <c r="I1404" s="19">
        <v>145</v>
      </c>
      <c r="J1404" s="19">
        <v>92</v>
      </c>
      <c r="K1404" s="19">
        <v>1000</v>
      </c>
      <c r="L1404" s="19">
        <v>3000</v>
      </c>
      <c r="M1404" s="19" t="s">
        <v>94</v>
      </c>
      <c r="N1404" s="19">
        <v>3000</v>
      </c>
      <c r="O1404" s="19">
        <v>6000</v>
      </c>
      <c r="P1404" s="19">
        <v>14500</v>
      </c>
      <c r="Q1404" s="19" t="s">
        <v>57</v>
      </c>
      <c r="R1404" s="19">
        <v>7250</v>
      </c>
      <c r="S1404" s="19">
        <v>20000</v>
      </c>
      <c r="T1404" s="19">
        <v>23.4</v>
      </c>
      <c r="U1404" s="19">
        <v>43</v>
      </c>
      <c r="V1404" s="19">
        <v>0.24</v>
      </c>
      <c r="W1404" s="19">
        <v>72</v>
      </c>
      <c r="X1404" s="93">
        <v>2930</v>
      </c>
      <c r="Y1404">
        <f t="shared" si="64"/>
        <v>75</v>
      </c>
      <c r="Z1404" t="b">
        <f>IF(N1404/G1404&gt;=Auswahlhilfe!$C$8,TRUE,FALSE)</f>
        <v>1</v>
      </c>
      <c r="AA1404" t="b">
        <f>IF(K1404&gt;Auswahlhilfe!$C$7,TRUE,FALSE)</f>
        <v>1</v>
      </c>
      <c r="AB1404" t="b">
        <f>IF(Auswahlhilfe!$C$17=F1404,TRUE,FALSE)</f>
        <v>1</v>
      </c>
      <c r="AC1404" t="b">
        <f>IFERROR(IF(FIND("P2",PGOptionList!D1404)&gt;0,TRUE),FALSE)</f>
        <v>1</v>
      </c>
      <c r="AD1404" t="b">
        <f>IFERROR(IF(FIND("P1",PGOptionList!D1404)&gt;0,TRUE),FALSE)</f>
        <v>0</v>
      </c>
      <c r="AE1404" t="b">
        <f>IFERROR(IF(FIND("P0",PGOptionList!D1404)&gt;0,TRUE),FALSE)</f>
        <v>0</v>
      </c>
      <c r="AF1404" t="b">
        <f>IF(AND(Z1404,AA1404,AB1404,AC1404,IF(C1404=Auswahlhilfe!$L$7,TRUE,FALSE)),D1404,FALSE)</f>
        <v>0</v>
      </c>
      <c r="AG1404" t="b">
        <f>IF(AND(Z1404,AA1404,AB1404,AD1404,IF(C1404=Auswahlhilfe!$L$17,TRUE,FALSE)),D1404,FALSE)</f>
        <v>0</v>
      </c>
      <c r="AH1404" t="b">
        <f>IF(AND(Z1404,AA1404,AB1404,AE1404,IF(C1404=Auswahlhilfe!$L$17,TRUE,FALSE)),D1404,FALSE)</f>
        <v>0</v>
      </c>
      <c r="AI1404" t="s">
        <v>4818</v>
      </c>
      <c r="AJ1404" s="90" t="str">
        <f t="shared" si="65"/>
        <v>https://shop.oxni.ch/de/shop/motoren/planetengetriebe/tbr-180-040-s2-p2</v>
      </c>
    </row>
    <row r="1405" spans="2:36" x14ac:dyDescent="0.2">
      <c r="B1405" s="78" t="str">
        <f t="shared" si="63"/>
        <v/>
      </c>
      <c r="C1405" s="19" t="s">
        <v>103</v>
      </c>
      <c r="D1405" s="19" t="s">
        <v>1706</v>
      </c>
      <c r="E1405" s="19">
        <v>180</v>
      </c>
      <c r="F1405" s="19" t="s">
        <v>55</v>
      </c>
      <c r="G1405" s="19">
        <v>35</v>
      </c>
      <c r="H1405" s="19">
        <v>4</v>
      </c>
      <c r="I1405" s="19">
        <v>145</v>
      </c>
      <c r="J1405" s="19">
        <v>92</v>
      </c>
      <c r="K1405" s="19">
        <v>1100</v>
      </c>
      <c r="L1405" s="19">
        <v>3300</v>
      </c>
      <c r="M1405" s="19" t="s">
        <v>93</v>
      </c>
      <c r="N1405" s="19">
        <v>3000</v>
      </c>
      <c r="O1405" s="19">
        <v>6000</v>
      </c>
      <c r="P1405" s="19">
        <v>14500</v>
      </c>
      <c r="Q1405" s="19" t="s">
        <v>57</v>
      </c>
      <c r="R1405" s="19">
        <v>7250</v>
      </c>
      <c r="S1405" s="19">
        <v>20000</v>
      </c>
      <c r="T1405" s="19">
        <v>23.4</v>
      </c>
      <c r="U1405" s="19">
        <v>43</v>
      </c>
      <c r="V1405" s="19">
        <v>0.24</v>
      </c>
      <c r="W1405" s="19">
        <v>72</v>
      </c>
      <c r="X1405" s="93"/>
      <c r="Y1405">
        <f t="shared" si="64"/>
        <v>85.714285714285708</v>
      </c>
      <c r="Z1405" t="b">
        <f>IF(N1405/G1405&gt;=Auswahlhilfe!$C$8,TRUE,FALSE)</f>
        <v>1</v>
      </c>
      <c r="AA1405" t="b">
        <f>IF(K1405&gt;Auswahlhilfe!$C$7,TRUE,FALSE)</f>
        <v>1</v>
      </c>
      <c r="AB1405" t="b">
        <f>IF(Auswahlhilfe!$C$17=F1405,TRUE,FALSE)</f>
        <v>0</v>
      </c>
      <c r="AC1405" t="b">
        <f>IFERROR(IF(FIND("P2",PGOptionList!D1405)&gt;0,TRUE),FALSE)</f>
        <v>0</v>
      </c>
      <c r="AD1405" t="b">
        <f>IFERROR(IF(FIND("P1",PGOptionList!D1405)&gt;0,TRUE),FALSE)</f>
        <v>0</v>
      </c>
      <c r="AE1405" t="b">
        <f>IFERROR(IF(FIND("P0",PGOptionList!D1405)&gt;0,TRUE),FALSE)</f>
        <v>1</v>
      </c>
      <c r="AF1405" t="b">
        <f>IF(AND(Z1405,AA1405,AB1405,AC1405,IF(C1405=Auswahlhilfe!$L$7,TRUE,FALSE)),D1405,FALSE)</f>
        <v>0</v>
      </c>
      <c r="AG1405" t="b">
        <f>IF(AND(Z1405,AA1405,AB1405,AD1405,IF(C1405=Auswahlhilfe!$L$17,TRUE,FALSE)),D1405,FALSE)</f>
        <v>0</v>
      </c>
      <c r="AH1405" t="b">
        <f>IF(AND(Z1405,AA1405,AB1405,AE1405,IF(C1405=Auswahlhilfe!$L$17,TRUE,FALSE)),D1405,FALSE)</f>
        <v>0</v>
      </c>
      <c r="AI1405" t="s">
        <v>4817</v>
      </c>
      <c r="AJ1405" s="90" t="str">
        <f t="shared" si="65"/>
        <v>mailto:info@oxni.ch?subject=Anfrage TBR-180-035-S1-P0</v>
      </c>
    </row>
    <row r="1406" spans="2:36" x14ac:dyDescent="0.2">
      <c r="B1406" s="78" t="str">
        <f t="shared" si="63"/>
        <v/>
      </c>
      <c r="C1406" s="19" t="s">
        <v>103</v>
      </c>
      <c r="D1406" s="19" t="s">
        <v>1707</v>
      </c>
      <c r="E1406" s="19">
        <v>180</v>
      </c>
      <c r="F1406" s="19" t="s">
        <v>58</v>
      </c>
      <c r="G1406" s="19">
        <v>35</v>
      </c>
      <c r="H1406" s="19">
        <v>4</v>
      </c>
      <c r="I1406" s="19">
        <v>145</v>
      </c>
      <c r="J1406" s="19">
        <v>92</v>
      </c>
      <c r="K1406" s="19">
        <v>1100</v>
      </c>
      <c r="L1406" s="19">
        <v>3300</v>
      </c>
      <c r="M1406" s="19" t="s">
        <v>93</v>
      </c>
      <c r="N1406" s="19">
        <v>3000</v>
      </c>
      <c r="O1406" s="19">
        <v>6000</v>
      </c>
      <c r="P1406" s="19">
        <v>14500</v>
      </c>
      <c r="Q1406" s="19" t="s">
        <v>57</v>
      </c>
      <c r="R1406" s="19">
        <v>7250</v>
      </c>
      <c r="S1406" s="19">
        <v>20000</v>
      </c>
      <c r="T1406" s="19">
        <v>23.4</v>
      </c>
      <c r="U1406" s="19">
        <v>43</v>
      </c>
      <c r="V1406" s="19">
        <v>0.24</v>
      </c>
      <c r="W1406" s="19">
        <v>72</v>
      </c>
      <c r="X1406" s="93"/>
      <c r="Y1406">
        <f t="shared" si="64"/>
        <v>85.714285714285708</v>
      </c>
      <c r="Z1406" t="b">
        <f>IF(N1406/G1406&gt;=Auswahlhilfe!$C$8,TRUE,FALSE)</f>
        <v>1</v>
      </c>
      <c r="AA1406" t="b">
        <f>IF(K1406&gt;Auswahlhilfe!$C$7,TRUE,FALSE)</f>
        <v>1</v>
      </c>
      <c r="AB1406" t="b">
        <f>IF(Auswahlhilfe!$C$17=F1406,TRUE,FALSE)</f>
        <v>1</v>
      </c>
      <c r="AC1406" t="b">
        <f>IFERROR(IF(FIND("P2",PGOptionList!D1406)&gt;0,TRUE),FALSE)</f>
        <v>0</v>
      </c>
      <c r="AD1406" t="b">
        <f>IFERROR(IF(FIND("P1",PGOptionList!D1406)&gt;0,TRUE),FALSE)</f>
        <v>0</v>
      </c>
      <c r="AE1406" t="b">
        <f>IFERROR(IF(FIND("P0",PGOptionList!D1406)&gt;0,TRUE),FALSE)</f>
        <v>1</v>
      </c>
      <c r="AF1406" t="b">
        <f>IF(AND(Z1406,AA1406,AB1406,AC1406,IF(C1406=Auswahlhilfe!$L$7,TRUE,FALSE)),D1406,FALSE)</f>
        <v>0</v>
      </c>
      <c r="AG1406" t="b">
        <f>IF(AND(Z1406,AA1406,AB1406,AD1406,IF(C1406=Auswahlhilfe!$L$17,TRUE,FALSE)),D1406,FALSE)</f>
        <v>0</v>
      </c>
      <c r="AH1406" t="b">
        <f>IF(AND(Z1406,AA1406,AB1406,AE1406,IF(C1406=Auswahlhilfe!$L$17,TRUE,FALSE)),D1406,FALSE)</f>
        <v>0</v>
      </c>
      <c r="AI1406" t="s">
        <v>4817</v>
      </c>
      <c r="AJ1406" s="90" t="str">
        <f t="shared" si="65"/>
        <v>mailto:info@oxni.ch?subject=Anfrage TBR-180-035-S2-P0</v>
      </c>
    </row>
    <row r="1407" spans="2:36" x14ac:dyDescent="0.2">
      <c r="B1407" s="78" t="str">
        <f t="shared" si="63"/>
        <v/>
      </c>
      <c r="C1407" s="19" t="s">
        <v>103</v>
      </c>
      <c r="D1407" s="19" t="s">
        <v>1708</v>
      </c>
      <c r="E1407" s="19">
        <v>180</v>
      </c>
      <c r="F1407" s="19" t="s">
        <v>55</v>
      </c>
      <c r="G1407" s="19">
        <v>35</v>
      </c>
      <c r="H1407" s="19">
        <v>7</v>
      </c>
      <c r="I1407" s="19">
        <v>145</v>
      </c>
      <c r="J1407" s="19">
        <v>92</v>
      </c>
      <c r="K1407" s="19">
        <v>1100</v>
      </c>
      <c r="L1407" s="19">
        <v>3300</v>
      </c>
      <c r="M1407" s="19" t="s">
        <v>93</v>
      </c>
      <c r="N1407" s="19">
        <v>3000</v>
      </c>
      <c r="O1407" s="19">
        <v>6000</v>
      </c>
      <c r="P1407" s="19">
        <v>14500</v>
      </c>
      <c r="Q1407" s="19" t="s">
        <v>57</v>
      </c>
      <c r="R1407" s="19">
        <v>7250</v>
      </c>
      <c r="S1407" s="19">
        <v>20000</v>
      </c>
      <c r="T1407" s="19">
        <v>23.4</v>
      </c>
      <c r="U1407" s="19">
        <v>43</v>
      </c>
      <c r="V1407" s="19">
        <v>0.24</v>
      </c>
      <c r="W1407" s="19">
        <v>72</v>
      </c>
      <c r="X1407" s="93">
        <v>3223</v>
      </c>
      <c r="Y1407">
        <f t="shared" si="64"/>
        <v>85.714285714285708</v>
      </c>
      <c r="Z1407" t="b">
        <f>IF(N1407/G1407&gt;=Auswahlhilfe!$C$8,TRUE,FALSE)</f>
        <v>1</v>
      </c>
      <c r="AA1407" t="b">
        <f>IF(K1407&gt;Auswahlhilfe!$C$7,TRUE,FALSE)</f>
        <v>1</v>
      </c>
      <c r="AB1407" t="b">
        <f>IF(Auswahlhilfe!$C$17=F1407,TRUE,FALSE)</f>
        <v>0</v>
      </c>
      <c r="AC1407" t="b">
        <f>IFERROR(IF(FIND("P2",PGOptionList!D1407)&gt;0,TRUE),FALSE)</f>
        <v>0</v>
      </c>
      <c r="AD1407" t="b">
        <f>IFERROR(IF(FIND("P1",PGOptionList!D1407)&gt;0,TRUE),FALSE)</f>
        <v>1</v>
      </c>
      <c r="AE1407" t="b">
        <f>IFERROR(IF(FIND("P0",PGOptionList!D1407)&gt;0,TRUE),FALSE)</f>
        <v>0</v>
      </c>
      <c r="AF1407" t="b">
        <f>IF(AND(Z1407,AA1407,AB1407,AC1407,IF(C1407=Auswahlhilfe!$L$7,TRUE,FALSE)),D1407,FALSE)</f>
        <v>0</v>
      </c>
      <c r="AG1407" t="b">
        <f>IF(AND(Z1407,AA1407,AB1407,AD1407,IF(C1407=Auswahlhilfe!$L$17,TRUE,FALSE)),D1407,FALSE)</f>
        <v>0</v>
      </c>
      <c r="AH1407" t="b">
        <f>IF(AND(Z1407,AA1407,AB1407,AE1407,IF(C1407=Auswahlhilfe!$L$17,TRUE,FALSE)),D1407,FALSE)</f>
        <v>0</v>
      </c>
      <c r="AI1407" t="s">
        <v>4817</v>
      </c>
      <c r="AJ1407" s="90" t="str">
        <f t="shared" si="65"/>
        <v>mailto:info@oxni.ch?subject=Anfrage TBR-180-035-S1-P1</v>
      </c>
    </row>
    <row r="1408" spans="2:36" x14ac:dyDescent="0.2">
      <c r="B1408" s="78" t="str">
        <f t="shared" si="63"/>
        <v/>
      </c>
      <c r="C1408" s="19" t="s">
        <v>103</v>
      </c>
      <c r="D1408" s="19" t="s">
        <v>1709</v>
      </c>
      <c r="E1408" s="19">
        <v>180</v>
      </c>
      <c r="F1408" s="19" t="s">
        <v>58</v>
      </c>
      <c r="G1408" s="19">
        <v>35</v>
      </c>
      <c r="H1408" s="19">
        <v>7</v>
      </c>
      <c r="I1408" s="19">
        <v>145</v>
      </c>
      <c r="J1408" s="19">
        <v>92</v>
      </c>
      <c r="K1408" s="19">
        <v>1100</v>
      </c>
      <c r="L1408" s="19">
        <v>3300</v>
      </c>
      <c r="M1408" s="19" t="s">
        <v>93</v>
      </c>
      <c r="N1408" s="19">
        <v>3000</v>
      </c>
      <c r="O1408" s="19">
        <v>6000</v>
      </c>
      <c r="P1408" s="19">
        <v>14500</v>
      </c>
      <c r="Q1408" s="19" t="s">
        <v>57</v>
      </c>
      <c r="R1408" s="19">
        <v>7250</v>
      </c>
      <c r="S1408" s="19">
        <v>20000</v>
      </c>
      <c r="T1408" s="19">
        <v>23.4</v>
      </c>
      <c r="U1408" s="19">
        <v>43</v>
      </c>
      <c r="V1408" s="19">
        <v>0.24</v>
      </c>
      <c r="W1408" s="19">
        <v>72</v>
      </c>
      <c r="X1408" s="93">
        <v>3223</v>
      </c>
      <c r="Y1408">
        <f t="shared" si="64"/>
        <v>85.714285714285708</v>
      </c>
      <c r="Z1408" t="b">
        <f>IF(N1408/G1408&gt;=Auswahlhilfe!$C$8,TRUE,FALSE)</f>
        <v>1</v>
      </c>
      <c r="AA1408" t="b">
        <f>IF(K1408&gt;Auswahlhilfe!$C$7,TRUE,FALSE)</f>
        <v>1</v>
      </c>
      <c r="AB1408" t="b">
        <f>IF(Auswahlhilfe!$C$17=F1408,TRUE,FALSE)</f>
        <v>1</v>
      </c>
      <c r="AC1408" t="b">
        <f>IFERROR(IF(FIND("P2",PGOptionList!D1408)&gt;0,TRUE),FALSE)</f>
        <v>0</v>
      </c>
      <c r="AD1408" t="b">
        <f>IFERROR(IF(FIND("P1",PGOptionList!D1408)&gt;0,TRUE),FALSE)</f>
        <v>1</v>
      </c>
      <c r="AE1408" t="b">
        <f>IFERROR(IF(FIND("P0",PGOptionList!D1408)&gt;0,TRUE),FALSE)</f>
        <v>0</v>
      </c>
      <c r="AF1408" t="b">
        <f>IF(AND(Z1408,AA1408,AB1408,AC1408,IF(C1408=Auswahlhilfe!$L$7,TRUE,FALSE)),D1408,FALSE)</f>
        <v>0</v>
      </c>
      <c r="AG1408" t="b">
        <f>IF(AND(Z1408,AA1408,AB1408,AD1408,IF(C1408=Auswahlhilfe!$L$17,TRUE,FALSE)),D1408,FALSE)</f>
        <v>0</v>
      </c>
      <c r="AH1408" t="b">
        <f>IF(AND(Z1408,AA1408,AB1408,AE1408,IF(C1408=Auswahlhilfe!$L$17,TRUE,FALSE)),D1408,FALSE)</f>
        <v>0</v>
      </c>
      <c r="AI1408" t="s">
        <v>4818</v>
      </c>
      <c r="AJ1408" s="90" t="str">
        <f t="shared" si="65"/>
        <v>https://shop.oxni.ch/de/shop/motoren/planetengetriebe/tbr-180-035-s2-p1</v>
      </c>
    </row>
    <row r="1409" spans="2:36" x14ac:dyDescent="0.2">
      <c r="B1409" s="78" t="str">
        <f t="shared" si="63"/>
        <v/>
      </c>
      <c r="C1409" s="19" t="s">
        <v>103</v>
      </c>
      <c r="D1409" s="19" t="s">
        <v>1710</v>
      </c>
      <c r="E1409" s="19">
        <v>180</v>
      </c>
      <c r="F1409" s="19" t="s">
        <v>55</v>
      </c>
      <c r="G1409" s="19">
        <v>35</v>
      </c>
      <c r="H1409" s="19">
        <v>9</v>
      </c>
      <c r="I1409" s="19">
        <v>145</v>
      </c>
      <c r="J1409" s="19">
        <v>92</v>
      </c>
      <c r="K1409" s="19">
        <v>1100</v>
      </c>
      <c r="L1409" s="19">
        <v>3300</v>
      </c>
      <c r="M1409" s="19" t="s">
        <v>93</v>
      </c>
      <c r="N1409" s="19">
        <v>3000</v>
      </c>
      <c r="O1409" s="19">
        <v>6000</v>
      </c>
      <c r="P1409" s="19">
        <v>14500</v>
      </c>
      <c r="Q1409" s="19" t="s">
        <v>57</v>
      </c>
      <c r="R1409" s="19">
        <v>7250</v>
      </c>
      <c r="S1409" s="19">
        <v>20000</v>
      </c>
      <c r="T1409" s="19">
        <v>23.4</v>
      </c>
      <c r="U1409" s="19">
        <v>43</v>
      </c>
      <c r="V1409" s="19">
        <v>0.24</v>
      </c>
      <c r="W1409" s="19">
        <v>72</v>
      </c>
      <c r="X1409" s="93">
        <v>2930</v>
      </c>
      <c r="Y1409">
        <f t="shared" si="64"/>
        <v>85.714285714285708</v>
      </c>
      <c r="Z1409" t="b">
        <f>IF(N1409/G1409&gt;=Auswahlhilfe!$C$8,TRUE,FALSE)</f>
        <v>1</v>
      </c>
      <c r="AA1409" t="b">
        <f>IF(K1409&gt;Auswahlhilfe!$C$7,TRUE,FALSE)</f>
        <v>1</v>
      </c>
      <c r="AB1409" t="b">
        <f>IF(Auswahlhilfe!$C$17=F1409,TRUE,FALSE)</f>
        <v>0</v>
      </c>
      <c r="AC1409" t="b">
        <f>IFERROR(IF(FIND("P2",PGOptionList!D1409)&gt;0,TRUE),FALSE)</f>
        <v>1</v>
      </c>
      <c r="AD1409" t="b">
        <f>IFERROR(IF(FIND("P1",PGOptionList!D1409)&gt;0,TRUE),FALSE)</f>
        <v>0</v>
      </c>
      <c r="AE1409" t="b">
        <f>IFERROR(IF(FIND("P0",PGOptionList!D1409)&gt;0,TRUE),FALSE)</f>
        <v>0</v>
      </c>
      <c r="AF1409" t="b">
        <f>IF(AND(Z1409,AA1409,AB1409,AC1409,IF(C1409=Auswahlhilfe!$L$7,TRUE,FALSE)),D1409,FALSE)</f>
        <v>0</v>
      </c>
      <c r="AG1409" t="b">
        <f>IF(AND(Z1409,AA1409,AB1409,AD1409,IF(C1409=Auswahlhilfe!$L$17,TRUE,FALSE)),D1409,FALSE)</f>
        <v>0</v>
      </c>
      <c r="AH1409" t="b">
        <f>IF(AND(Z1409,AA1409,AB1409,AE1409,IF(C1409=Auswahlhilfe!$L$17,TRUE,FALSE)),D1409,FALSE)</f>
        <v>0</v>
      </c>
      <c r="AI1409" t="s">
        <v>4817</v>
      </c>
      <c r="AJ1409" s="90" t="str">
        <f t="shared" si="65"/>
        <v>mailto:info@oxni.ch?subject=Anfrage TBR-180-035-S1-P2</v>
      </c>
    </row>
    <row r="1410" spans="2:36" x14ac:dyDescent="0.2">
      <c r="B1410" s="78" t="str">
        <f t="shared" si="63"/>
        <v/>
      </c>
      <c r="C1410" s="19" t="s">
        <v>103</v>
      </c>
      <c r="D1410" s="19" t="s">
        <v>1711</v>
      </c>
      <c r="E1410" s="19">
        <v>180</v>
      </c>
      <c r="F1410" s="19" t="s">
        <v>58</v>
      </c>
      <c r="G1410" s="19">
        <v>35</v>
      </c>
      <c r="H1410" s="19">
        <v>9</v>
      </c>
      <c r="I1410" s="19">
        <v>145</v>
      </c>
      <c r="J1410" s="19">
        <v>92</v>
      </c>
      <c r="K1410" s="19">
        <v>1100</v>
      </c>
      <c r="L1410" s="19">
        <v>3300</v>
      </c>
      <c r="M1410" s="19" t="s">
        <v>93</v>
      </c>
      <c r="N1410" s="19">
        <v>3000</v>
      </c>
      <c r="O1410" s="19">
        <v>6000</v>
      </c>
      <c r="P1410" s="19">
        <v>14500</v>
      </c>
      <c r="Q1410" s="19" t="s">
        <v>57</v>
      </c>
      <c r="R1410" s="19">
        <v>7250</v>
      </c>
      <c r="S1410" s="19">
        <v>20000</v>
      </c>
      <c r="T1410" s="19">
        <v>23.4</v>
      </c>
      <c r="U1410" s="19">
        <v>43</v>
      </c>
      <c r="V1410" s="19">
        <v>0.24</v>
      </c>
      <c r="W1410" s="19">
        <v>72</v>
      </c>
      <c r="X1410" s="93">
        <v>2930</v>
      </c>
      <c r="Y1410">
        <f t="shared" si="64"/>
        <v>85.714285714285708</v>
      </c>
      <c r="Z1410" t="b">
        <f>IF(N1410/G1410&gt;=Auswahlhilfe!$C$8,TRUE,FALSE)</f>
        <v>1</v>
      </c>
      <c r="AA1410" t="b">
        <f>IF(K1410&gt;Auswahlhilfe!$C$7,TRUE,FALSE)</f>
        <v>1</v>
      </c>
      <c r="AB1410" t="b">
        <f>IF(Auswahlhilfe!$C$17=F1410,TRUE,FALSE)</f>
        <v>1</v>
      </c>
      <c r="AC1410" t="b">
        <f>IFERROR(IF(FIND("P2",PGOptionList!D1410)&gt;0,TRUE),FALSE)</f>
        <v>1</v>
      </c>
      <c r="AD1410" t="b">
        <f>IFERROR(IF(FIND("P1",PGOptionList!D1410)&gt;0,TRUE),FALSE)</f>
        <v>0</v>
      </c>
      <c r="AE1410" t="b">
        <f>IFERROR(IF(FIND("P0",PGOptionList!D1410)&gt;0,TRUE),FALSE)</f>
        <v>0</v>
      </c>
      <c r="AF1410" t="b">
        <f>IF(AND(Z1410,AA1410,AB1410,AC1410,IF(C1410=Auswahlhilfe!$L$7,TRUE,FALSE)),D1410,FALSE)</f>
        <v>0</v>
      </c>
      <c r="AG1410" t="b">
        <f>IF(AND(Z1410,AA1410,AB1410,AD1410,IF(C1410=Auswahlhilfe!$L$17,TRUE,FALSE)),D1410,FALSE)</f>
        <v>0</v>
      </c>
      <c r="AH1410" t="b">
        <f>IF(AND(Z1410,AA1410,AB1410,AE1410,IF(C1410=Auswahlhilfe!$L$17,TRUE,FALSE)),D1410,FALSE)</f>
        <v>0</v>
      </c>
      <c r="AI1410" t="s">
        <v>4818</v>
      </c>
      <c r="AJ1410" s="90" t="str">
        <f t="shared" si="65"/>
        <v>https://shop.oxni.ch/de/shop/motoren/planetengetriebe/tbr-180-035-s2-p2</v>
      </c>
    </row>
    <row r="1411" spans="2:36" x14ac:dyDescent="0.2">
      <c r="B1411" s="78" t="str">
        <f t="shared" si="63"/>
        <v/>
      </c>
      <c r="C1411" s="19" t="s">
        <v>103</v>
      </c>
      <c r="D1411" s="19" t="s">
        <v>1712</v>
      </c>
      <c r="E1411" s="19">
        <v>180</v>
      </c>
      <c r="F1411" s="19" t="s">
        <v>55</v>
      </c>
      <c r="G1411" s="19">
        <v>30</v>
      </c>
      <c r="H1411" s="19">
        <v>4</v>
      </c>
      <c r="I1411" s="19">
        <v>145</v>
      </c>
      <c r="J1411" s="19">
        <v>92</v>
      </c>
      <c r="K1411" s="19">
        <v>1108</v>
      </c>
      <c r="L1411" s="19">
        <v>3324</v>
      </c>
      <c r="M1411" s="19" t="s">
        <v>92</v>
      </c>
      <c r="N1411" s="19">
        <v>3000</v>
      </c>
      <c r="O1411" s="19">
        <v>6000</v>
      </c>
      <c r="P1411" s="19">
        <v>14500</v>
      </c>
      <c r="Q1411" s="19" t="s">
        <v>57</v>
      </c>
      <c r="R1411" s="19">
        <v>7250</v>
      </c>
      <c r="S1411" s="19">
        <v>20000</v>
      </c>
      <c r="T1411" s="19">
        <v>23.4</v>
      </c>
      <c r="U1411" s="19">
        <v>43</v>
      </c>
      <c r="V1411" s="19">
        <v>0.24</v>
      </c>
      <c r="W1411" s="19">
        <v>72</v>
      </c>
      <c r="X1411" s="93"/>
      <c r="Y1411">
        <f t="shared" si="64"/>
        <v>100</v>
      </c>
      <c r="Z1411" t="b">
        <f>IF(N1411/G1411&gt;=Auswahlhilfe!$C$8,TRUE,FALSE)</f>
        <v>1</v>
      </c>
      <c r="AA1411" t="b">
        <f>IF(K1411&gt;Auswahlhilfe!$C$7,TRUE,FALSE)</f>
        <v>1</v>
      </c>
      <c r="AB1411" t="b">
        <f>IF(Auswahlhilfe!$C$17=F1411,TRUE,FALSE)</f>
        <v>0</v>
      </c>
      <c r="AC1411" t="b">
        <f>IFERROR(IF(FIND("P2",PGOptionList!D1411)&gt;0,TRUE),FALSE)</f>
        <v>0</v>
      </c>
      <c r="AD1411" t="b">
        <f>IFERROR(IF(FIND("P1",PGOptionList!D1411)&gt;0,TRUE),FALSE)</f>
        <v>0</v>
      </c>
      <c r="AE1411" t="b">
        <f>IFERROR(IF(FIND("P0",PGOptionList!D1411)&gt;0,TRUE),FALSE)</f>
        <v>1</v>
      </c>
      <c r="AF1411" t="b">
        <f>IF(AND(Z1411,AA1411,AB1411,AC1411,IF(C1411=Auswahlhilfe!$L$7,TRUE,FALSE)),D1411,FALSE)</f>
        <v>0</v>
      </c>
      <c r="AG1411" t="b">
        <f>IF(AND(Z1411,AA1411,AB1411,AD1411,IF(C1411=Auswahlhilfe!$L$17,TRUE,FALSE)),D1411,FALSE)</f>
        <v>0</v>
      </c>
      <c r="AH1411" t="b">
        <f>IF(AND(Z1411,AA1411,AB1411,AE1411,IF(C1411=Auswahlhilfe!$L$17,TRUE,FALSE)),D1411,FALSE)</f>
        <v>0</v>
      </c>
      <c r="AI1411" t="s">
        <v>4817</v>
      </c>
      <c r="AJ1411" s="90" t="str">
        <f t="shared" si="65"/>
        <v>mailto:info@oxni.ch?subject=Anfrage TBR-180-030-S1-P0</v>
      </c>
    </row>
    <row r="1412" spans="2:36" x14ac:dyDescent="0.2">
      <c r="B1412" s="78" t="str">
        <f t="shared" si="63"/>
        <v/>
      </c>
      <c r="C1412" s="19" t="s">
        <v>103</v>
      </c>
      <c r="D1412" s="19" t="s">
        <v>1713</v>
      </c>
      <c r="E1412" s="19">
        <v>180</v>
      </c>
      <c r="F1412" s="19" t="s">
        <v>58</v>
      </c>
      <c r="G1412" s="19">
        <v>30</v>
      </c>
      <c r="H1412" s="19">
        <v>4</v>
      </c>
      <c r="I1412" s="19">
        <v>145</v>
      </c>
      <c r="J1412" s="19">
        <v>92</v>
      </c>
      <c r="K1412" s="19">
        <v>1108</v>
      </c>
      <c r="L1412" s="19">
        <v>3324</v>
      </c>
      <c r="M1412" s="19" t="s">
        <v>92</v>
      </c>
      <c r="N1412" s="19">
        <v>3000</v>
      </c>
      <c r="O1412" s="19">
        <v>6000</v>
      </c>
      <c r="P1412" s="19">
        <v>14500</v>
      </c>
      <c r="Q1412" s="19" t="s">
        <v>57</v>
      </c>
      <c r="R1412" s="19">
        <v>7250</v>
      </c>
      <c r="S1412" s="19">
        <v>20000</v>
      </c>
      <c r="T1412" s="19">
        <v>23.4</v>
      </c>
      <c r="U1412" s="19">
        <v>43</v>
      </c>
      <c r="V1412" s="19">
        <v>0.24</v>
      </c>
      <c r="W1412" s="19">
        <v>72</v>
      </c>
      <c r="X1412" s="93"/>
      <c r="Y1412">
        <f t="shared" si="64"/>
        <v>100</v>
      </c>
      <c r="Z1412" t="b">
        <f>IF(N1412/G1412&gt;=Auswahlhilfe!$C$8,TRUE,FALSE)</f>
        <v>1</v>
      </c>
      <c r="AA1412" t="b">
        <f>IF(K1412&gt;Auswahlhilfe!$C$7,TRUE,FALSE)</f>
        <v>1</v>
      </c>
      <c r="AB1412" t="b">
        <f>IF(Auswahlhilfe!$C$17=F1412,TRUE,FALSE)</f>
        <v>1</v>
      </c>
      <c r="AC1412" t="b">
        <f>IFERROR(IF(FIND("P2",PGOptionList!D1412)&gt;0,TRUE),FALSE)</f>
        <v>0</v>
      </c>
      <c r="AD1412" t="b">
        <f>IFERROR(IF(FIND("P1",PGOptionList!D1412)&gt;0,TRUE),FALSE)</f>
        <v>0</v>
      </c>
      <c r="AE1412" t="b">
        <f>IFERROR(IF(FIND("P0",PGOptionList!D1412)&gt;0,TRUE),FALSE)</f>
        <v>1</v>
      </c>
      <c r="AF1412" t="b">
        <f>IF(AND(Z1412,AA1412,AB1412,AC1412,IF(C1412=Auswahlhilfe!$L$7,TRUE,FALSE)),D1412,FALSE)</f>
        <v>0</v>
      </c>
      <c r="AG1412" t="b">
        <f>IF(AND(Z1412,AA1412,AB1412,AD1412,IF(C1412=Auswahlhilfe!$L$17,TRUE,FALSE)),D1412,FALSE)</f>
        <v>0</v>
      </c>
      <c r="AH1412" t="b">
        <f>IF(AND(Z1412,AA1412,AB1412,AE1412,IF(C1412=Auswahlhilfe!$L$17,TRUE,FALSE)),D1412,FALSE)</f>
        <v>0</v>
      </c>
      <c r="AI1412" t="s">
        <v>4817</v>
      </c>
      <c r="AJ1412" s="90" t="str">
        <f t="shared" si="65"/>
        <v>mailto:info@oxni.ch?subject=Anfrage TBR-180-030-S2-P0</v>
      </c>
    </row>
    <row r="1413" spans="2:36" x14ac:dyDescent="0.2">
      <c r="B1413" s="78" t="str">
        <f t="shared" si="63"/>
        <v/>
      </c>
      <c r="C1413" s="19" t="s">
        <v>103</v>
      </c>
      <c r="D1413" s="19" t="s">
        <v>1714</v>
      </c>
      <c r="E1413" s="19">
        <v>180</v>
      </c>
      <c r="F1413" s="19" t="s">
        <v>55</v>
      </c>
      <c r="G1413" s="19">
        <v>30</v>
      </c>
      <c r="H1413" s="19">
        <v>7</v>
      </c>
      <c r="I1413" s="19">
        <v>145</v>
      </c>
      <c r="J1413" s="19">
        <v>92</v>
      </c>
      <c r="K1413" s="19">
        <v>1108</v>
      </c>
      <c r="L1413" s="19">
        <v>3324</v>
      </c>
      <c r="M1413" s="19" t="s">
        <v>92</v>
      </c>
      <c r="N1413" s="19">
        <v>3000</v>
      </c>
      <c r="O1413" s="19">
        <v>6000</v>
      </c>
      <c r="P1413" s="19">
        <v>14500</v>
      </c>
      <c r="Q1413" s="19" t="s">
        <v>57</v>
      </c>
      <c r="R1413" s="19">
        <v>7250</v>
      </c>
      <c r="S1413" s="19">
        <v>20000</v>
      </c>
      <c r="T1413" s="19">
        <v>23.4</v>
      </c>
      <c r="U1413" s="19">
        <v>43</v>
      </c>
      <c r="V1413" s="19">
        <v>0.24</v>
      </c>
      <c r="W1413" s="19">
        <v>72</v>
      </c>
      <c r="X1413" s="93">
        <v>3223</v>
      </c>
      <c r="Y1413">
        <f t="shared" si="64"/>
        <v>100</v>
      </c>
      <c r="Z1413" t="b">
        <f>IF(N1413/G1413&gt;=Auswahlhilfe!$C$8,TRUE,FALSE)</f>
        <v>1</v>
      </c>
      <c r="AA1413" t="b">
        <f>IF(K1413&gt;Auswahlhilfe!$C$7,TRUE,FALSE)</f>
        <v>1</v>
      </c>
      <c r="AB1413" t="b">
        <f>IF(Auswahlhilfe!$C$17=F1413,TRUE,FALSE)</f>
        <v>0</v>
      </c>
      <c r="AC1413" t="b">
        <f>IFERROR(IF(FIND("P2",PGOptionList!D1413)&gt;0,TRUE),FALSE)</f>
        <v>0</v>
      </c>
      <c r="AD1413" t="b">
        <f>IFERROR(IF(FIND("P1",PGOptionList!D1413)&gt;0,TRUE),FALSE)</f>
        <v>1</v>
      </c>
      <c r="AE1413" t="b">
        <f>IFERROR(IF(FIND("P0",PGOptionList!D1413)&gt;0,TRUE),FALSE)</f>
        <v>0</v>
      </c>
      <c r="AF1413" t="b">
        <f>IF(AND(Z1413,AA1413,AB1413,AC1413,IF(C1413=Auswahlhilfe!$L$7,TRUE,FALSE)),D1413,FALSE)</f>
        <v>0</v>
      </c>
      <c r="AG1413" t="b">
        <f>IF(AND(Z1413,AA1413,AB1413,AD1413,IF(C1413=Auswahlhilfe!$L$17,TRUE,FALSE)),D1413,FALSE)</f>
        <v>0</v>
      </c>
      <c r="AH1413" t="b">
        <f>IF(AND(Z1413,AA1413,AB1413,AE1413,IF(C1413=Auswahlhilfe!$L$17,TRUE,FALSE)),D1413,FALSE)</f>
        <v>0</v>
      </c>
      <c r="AI1413" t="s">
        <v>4817</v>
      </c>
      <c r="AJ1413" s="90" t="str">
        <f t="shared" si="65"/>
        <v>mailto:info@oxni.ch?subject=Anfrage TBR-180-030-S1-P1</v>
      </c>
    </row>
    <row r="1414" spans="2:36" x14ac:dyDescent="0.2">
      <c r="B1414" s="78" t="str">
        <f t="shared" si="63"/>
        <v/>
      </c>
      <c r="C1414" s="19" t="s">
        <v>103</v>
      </c>
      <c r="D1414" s="19" t="s">
        <v>1715</v>
      </c>
      <c r="E1414" s="19">
        <v>180</v>
      </c>
      <c r="F1414" s="19" t="s">
        <v>58</v>
      </c>
      <c r="G1414" s="19">
        <v>30</v>
      </c>
      <c r="H1414" s="19">
        <v>7</v>
      </c>
      <c r="I1414" s="19">
        <v>145</v>
      </c>
      <c r="J1414" s="19">
        <v>92</v>
      </c>
      <c r="K1414" s="19">
        <v>1108</v>
      </c>
      <c r="L1414" s="19">
        <v>3324</v>
      </c>
      <c r="M1414" s="19" t="s">
        <v>92</v>
      </c>
      <c r="N1414" s="19">
        <v>3000</v>
      </c>
      <c r="O1414" s="19">
        <v>6000</v>
      </c>
      <c r="P1414" s="19">
        <v>14500</v>
      </c>
      <c r="Q1414" s="19" t="s">
        <v>57</v>
      </c>
      <c r="R1414" s="19">
        <v>7250</v>
      </c>
      <c r="S1414" s="19">
        <v>20000</v>
      </c>
      <c r="T1414" s="19">
        <v>23.4</v>
      </c>
      <c r="U1414" s="19">
        <v>43</v>
      </c>
      <c r="V1414" s="19">
        <v>0.24</v>
      </c>
      <c r="W1414" s="19">
        <v>72</v>
      </c>
      <c r="X1414" s="93">
        <v>3223</v>
      </c>
      <c r="Y1414">
        <f t="shared" si="64"/>
        <v>100</v>
      </c>
      <c r="Z1414" t="b">
        <f>IF(N1414/G1414&gt;=Auswahlhilfe!$C$8,TRUE,FALSE)</f>
        <v>1</v>
      </c>
      <c r="AA1414" t="b">
        <f>IF(K1414&gt;Auswahlhilfe!$C$7,TRUE,FALSE)</f>
        <v>1</v>
      </c>
      <c r="AB1414" t="b">
        <f>IF(Auswahlhilfe!$C$17=F1414,TRUE,FALSE)</f>
        <v>1</v>
      </c>
      <c r="AC1414" t="b">
        <f>IFERROR(IF(FIND("P2",PGOptionList!D1414)&gt;0,TRUE),FALSE)</f>
        <v>0</v>
      </c>
      <c r="AD1414" t="b">
        <f>IFERROR(IF(FIND("P1",PGOptionList!D1414)&gt;0,TRUE),FALSE)</f>
        <v>1</v>
      </c>
      <c r="AE1414" t="b">
        <f>IFERROR(IF(FIND("P0",PGOptionList!D1414)&gt;0,TRUE),FALSE)</f>
        <v>0</v>
      </c>
      <c r="AF1414" t="b">
        <f>IF(AND(Z1414,AA1414,AB1414,AC1414,IF(C1414=Auswahlhilfe!$L$7,TRUE,FALSE)),D1414,FALSE)</f>
        <v>0</v>
      </c>
      <c r="AG1414" t="b">
        <f>IF(AND(Z1414,AA1414,AB1414,AD1414,IF(C1414=Auswahlhilfe!$L$17,TRUE,FALSE)),D1414,FALSE)</f>
        <v>0</v>
      </c>
      <c r="AH1414" t="b">
        <f>IF(AND(Z1414,AA1414,AB1414,AE1414,IF(C1414=Auswahlhilfe!$L$17,TRUE,FALSE)),D1414,FALSE)</f>
        <v>0</v>
      </c>
      <c r="AI1414" t="s">
        <v>4818</v>
      </c>
      <c r="AJ1414" s="90" t="str">
        <f t="shared" si="65"/>
        <v>https://shop.oxni.ch/de/shop/motoren/planetengetriebe/tbr-180-030-s2-p1</v>
      </c>
    </row>
    <row r="1415" spans="2:36" x14ac:dyDescent="0.2">
      <c r="B1415" s="78" t="str">
        <f t="shared" si="63"/>
        <v/>
      </c>
      <c r="C1415" s="19" t="s">
        <v>103</v>
      </c>
      <c r="D1415" s="19" t="s">
        <v>1716</v>
      </c>
      <c r="E1415" s="19">
        <v>180</v>
      </c>
      <c r="F1415" s="19" t="s">
        <v>55</v>
      </c>
      <c r="G1415" s="19">
        <v>30</v>
      </c>
      <c r="H1415" s="19">
        <v>9</v>
      </c>
      <c r="I1415" s="19">
        <v>145</v>
      </c>
      <c r="J1415" s="19">
        <v>92</v>
      </c>
      <c r="K1415" s="19">
        <v>1108</v>
      </c>
      <c r="L1415" s="19">
        <v>3324</v>
      </c>
      <c r="M1415" s="19" t="s">
        <v>92</v>
      </c>
      <c r="N1415" s="19">
        <v>3000</v>
      </c>
      <c r="O1415" s="19">
        <v>6000</v>
      </c>
      <c r="P1415" s="19">
        <v>14500</v>
      </c>
      <c r="Q1415" s="19" t="s">
        <v>57</v>
      </c>
      <c r="R1415" s="19">
        <v>7250</v>
      </c>
      <c r="S1415" s="19">
        <v>20000</v>
      </c>
      <c r="T1415" s="19">
        <v>23.4</v>
      </c>
      <c r="U1415" s="19">
        <v>43</v>
      </c>
      <c r="V1415" s="19">
        <v>0.24</v>
      </c>
      <c r="W1415" s="19">
        <v>72</v>
      </c>
      <c r="X1415" s="93">
        <v>2930</v>
      </c>
      <c r="Y1415">
        <f t="shared" si="64"/>
        <v>100</v>
      </c>
      <c r="Z1415" t="b">
        <f>IF(N1415/G1415&gt;=Auswahlhilfe!$C$8,TRUE,FALSE)</f>
        <v>1</v>
      </c>
      <c r="AA1415" t="b">
        <f>IF(K1415&gt;Auswahlhilfe!$C$7,TRUE,FALSE)</f>
        <v>1</v>
      </c>
      <c r="AB1415" t="b">
        <f>IF(Auswahlhilfe!$C$17=F1415,TRUE,FALSE)</f>
        <v>0</v>
      </c>
      <c r="AC1415" t="b">
        <f>IFERROR(IF(FIND("P2",PGOptionList!D1415)&gt;0,TRUE),FALSE)</f>
        <v>1</v>
      </c>
      <c r="AD1415" t="b">
        <f>IFERROR(IF(FIND("P1",PGOptionList!D1415)&gt;0,TRUE),FALSE)</f>
        <v>0</v>
      </c>
      <c r="AE1415" t="b">
        <f>IFERROR(IF(FIND("P0",PGOptionList!D1415)&gt;0,TRUE),FALSE)</f>
        <v>0</v>
      </c>
      <c r="AF1415" t="b">
        <f>IF(AND(Z1415,AA1415,AB1415,AC1415,IF(C1415=Auswahlhilfe!$L$7,TRUE,FALSE)),D1415,FALSE)</f>
        <v>0</v>
      </c>
      <c r="AG1415" t="b">
        <f>IF(AND(Z1415,AA1415,AB1415,AD1415,IF(C1415=Auswahlhilfe!$L$17,TRUE,FALSE)),D1415,FALSE)</f>
        <v>0</v>
      </c>
      <c r="AH1415" t="b">
        <f>IF(AND(Z1415,AA1415,AB1415,AE1415,IF(C1415=Auswahlhilfe!$L$17,TRUE,FALSE)),D1415,FALSE)</f>
        <v>0</v>
      </c>
      <c r="AI1415" t="s">
        <v>4817</v>
      </c>
      <c r="AJ1415" s="90" t="str">
        <f t="shared" si="65"/>
        <v>mailto:info@oxni.ch?subject=Anfrage TBR-180-030-S1-P2</v>
      </c>
    </row>
    <row r="1416" spans="2:36" x14ac:dyDescent="0.2">
      <c r="B1416" s="78" t="str">
        <f t="shared" si="63"/>
        <v/>
      </c>
      <c r="C1416" s="19" t="s">
        <v>103</v>
      </c>
      <c r="D1416" s="19" t="s">
        <v>1717</v>
      </c>
      <c r="E1416" s="19">
        <v>180</v>
      </c>
      <c r="F1416" s="19" t="s">
        <v>58</v>
      </c>
      <c r="G1416" s="19">
        <v>30</v>
      </c>
      <c r="H1416" s="19">
        <v>9</v>
      </c>
      <c r="I1416" s="19">
        <v>145</v>
      </c>
      <c r="J1416" s="19">
        <v>92</v>
      </c>
      <c r="K1416" s="19">
        <v>1108</v>
      </c>
      <c r="L1416" s="19">
        <v>3324</v>
      </c>
      <c r="M1416" s="19" t="s">
        <v>92</v>
      </c>
      <c r="N1416" s="19">
        <v>3000</v>
      </c>
      <c r="O1416" s="19">
        <v>6000</v>
      </c>
      <c r="P1416" s="19">
        <v>14500</v>
      </c>
      <c r="Q1416" s="19" t="s">
        <v>57</v>
      </c>
      <c r="R1416" s="19">
        <v>7250</v>
      </c>
      <c r="S1416" s="19">
        <v>20000</v>
      </c>
      <c r="T1416" s="19">
        <v>23.4</v>
      </c>
      <c r="U1416" s="19">
        <v>43</v>
      </c>
      <c r="V1416" s="19">
        <v>0.24</v>
      </c>
      <c r="W1416" s="19">
        <v>72</v>
      </c>
      <c r="X1416" s="93">
        <v>2930</v>
      </c>
      <c r="Y1416">
        <f t="shared" si="64"/>
        <v>100</v>
      </c>
      <c r="Z1416" t="b">
        <f>IF(N1416/G1416&gt;=Auswahlhilfe!$C$8,TRUE,FALSE)</f>
        <v>1</v>
      </c>
      <c r="AA1416" t="b">
        <f>IF(K1416&gt;Auswahlhilfe!$C$7,TRUE,FALSE)</f>
        <v>1</v>
      </c>
      <c r="AB1416" t="b">
        <f>IF(Auswahlhilfe!$C$17=F1416,TRUE,FALSE)</f>
        <v>1</v>
      </c>
      <c r="AC1416" t="b">
        <f>IFERROR(IF(FIND("P2",PGOptionList!D1416)&gt;0,TRUE),FALSE)</f>
        <v>1</v>
      </c>
      <c r="AD1416" t="b">
        <f>IFERROR(IF(FIND("P1",PGOptionList!D1416)&gt;0,TRUE),FALSE)</f>
        <v>0</v>
      </c>
      <c r="AE1416" t="b">
        <f>IFERROR(IF(FIND("P0",PGOptionList!D1416)&gt;0,TRUE),FALSE)</f>
        <v>0</v>
      </c>
      <c r="AF1416" t="b">
        <f>IF(AND(Z1416,AA1416,AB1416,AC1416,IF(C1416=Auswahlhilfe!$L$7,TRUE,FALSE)),D1416,FALSE)</f>
        <v>0</v>
      </c>
      <c r="AG1416" t="b">
        <f>IF(AND(Z1416,AA1416,AB1416,AD1416,IF(C1416=Auswahlhilfe!$L$17,TRUE,FALSE)),D1416,FALSE)</f>
        <v>0</v>
      </c>
      <c r="AH1416" t="b">
        <f>IF(AND(Z1416,AA1416,AB1416,AE1416,IF(C1416=Auswahlhilfe!$L$17,TRUE,FALSE)),D1416,FALSE)</f>
        <v>0</v>
      </c>
      <c r="AI1416" t="s">
        <v>4818</v>
      </c>
      <c r="AJ1416" s="90" t="str">
        <f t="shared" si="65"/>
        <v>https://shop.oxni.ch/de/shop/motoren/planetengetriebe/tbr-180-030-s2-p2</v>
      </c>
    </row>
    <row r="1417" spans="2:36" x14ac:dyDescent="0.2">
      <c r="B1417" s="78" t="str">
        <f t="shared" si="63"/>
        <v/>
      </c>
      <c r="C1417" s="19" t="s">
        <v>103</v>
      </c>
      <c r="D1417" s="19" t="s">
        <v>1718</v>
      </c>
      <c r="E1417" s="19">
        <v>180</v>
      </c>
      <c r="F1417" s="19" t="s">
        <v>55</v>
      </c>
      <c r="G1417" s="19">
        <v>25</v>
      </c>
      <c r="H1417" s="19">
        <v>4</v>
      </c>
      <c r="I1417" s="19">
        <v>145</v>
      </c>
      <c r="J1417" s="19">
        <v>92</v>
      </c>
      <c r="K1417" s="19">
        <v>1200</v>
      </c>
      <c r="L1417" s="19">
        <v>3600</v>
      </c>
      <c r="M1417" s="19" t="s">
        <v>91</v>
      </c>
      <c r="N1417" s="19">
        <v>3000</v>
      </c>
      <c r="O1417" s="19">
        <v>6000</v>
      </c>
      <c r="P1417" s="19">
        <v>14500</v>
      </c>
      <c r="Q1417" s="19" t="s">
        <v>57</v>
      </c>
      <c r="R1417" s="19">
        <v>7250</v>
      </c>
      <c r="S1417" s="19">
        <v>20000</v>
      </c>
      <c r="T1417" s="19">
        <v>23.4</v>
      </c>
      <c r="U1417" s="19">
        <v>43</v>
      </c>
      <c r="V1417" s="19">
        <v>0.24</v>
      </c>
      <c r="W1417" s="19">
        <v>72</v>
      </c>
      <c r="X1417" s="93"/>
      <c r="Y1417">
        <f t="shared" si="64"/>
        <v>120</v>
      </c>
      <c r="Z1417" t="b">
        <f>IF(N1417/G1417&gt;=Auswahlhilfe!$C$8,TRUE,FALSE)</f>
        <v>1</v>
      </c>
      <c r="AA1417" t="b">
        <f>IF(K1417&gt;Auswahlhilfe!$C$7,TRUE,FALSE)</f>
        <v>1</v>
      </c>
      <c r="AB1417" t="b">
        <f>IF(Auswahlhilfe!$C$17=F1417,TRUE,FALSE)</f>
        <v>0</v>
      </c>
      <c r="AC1417" t="b">
        <f>IFERROR(IF(FIND("P2",PGOptionList!D1417)&gt;0,TRUE),FALSE)</f>
        <v>0</v>
      </c>
      <c r="AD1417" t="b">
        <f>IFERROR(IF(FIND("P1",PGOptionList!D1417)&gt;0,TRUE),FALSE)</f>
        <v>0</v>
      </c>
      <c r="AE1417" t="b">
        <f>IFERROR(IF(FIND("P0",PGOptionList!D1417)&gt;0,TRUE),FALSE)</f>
        <v>1</v>
      </c>
      <c r="AF1417" t="b">
        <f>IF(AND(Z1417,AA1417,AB1417,AC1417,IF(C1417=Auswahlhilfe!$L$7,TRUE,FALSE)),D1417,FALSE)</f>
        <v>0</v>
      </c>
      <c r="AG1417" t="b">
        <f>IF(AND(Z1417,AA1417,AB1417,AD1417,IF(C1417=Auswahlhilfe!$L$17,TRUE,FALSE)),D1417,FALSE)</f>
        <v>0</v>
      </c>
      <c r="AH1417" t="b">
        <f>IF(AND(Z1417,AA1417,AB1417,AE1417,IF(C1417=Auswahlhilfe!$L$17,TRUE,FALSE)),D1417,FALSE)</f>
        <v>0</v>
      </c>
      <c r="AI1417" t="s">
        <v>4817</v>
      </c>
      <c r="AJ1417" s="90" t="str">
        <f t="shared" si="65"/>
        <v>mailto:info@oxni.ch?subject=Anfrage TBR-180-025-S1-P0</v>
      </c>
    </row>
    <row r="1418" spans="2:36" x14ac:dyDescent="0.2">
      <c r="B1418" s="78" t="str">
        <f t="shared" ref="B1418:B1481" si="66">IF(AF1418=D1418,"Economy",IF(AG1418=D1418,"Standard",IF(AH1418=D1418,"Präzision","")))</f>
        <v/>
      </c>
      <c r="C1418" s="19" t="s">
        <v>103</v>
      </c>
      <c r="D1418" s="19" t="s">
        <v>1719</v>
      </c>
      <c r="E1418" s="19">
        <v>180</v>
      </c>
      <c r="F1418" s="19" t="s">
        <v>58</v>
      </c>
      <c r="G1418" s="19">
        <v>25</v>
      </c>
      <c r="H1418" s="19">
        <v>4</v>
      </c>
      <c r="I1418" s="19">
        <v>145</v>
      </c>
      <c r="J1418" s="19">
        <v>92</v>
      </c>
      <c r="K1418" s="19">
        <v>1200</v>
      </c>
      <c r="L1418" s="19">
        <v>3600</v>
      </c>
      <c r="M1418" s="19" t="s">
        <v>91</v>
      </c>
      <c r="N1418" s="19">
        <v>3000</v>
      </c>
      <c r="O1418" s="19">
        <v>6000</v>
      </c>
      <c r="P1418" s="19">
        <v>14500</v>
      </c>
      <c r="Q1418" s="19" t="s">
        <v>57</v>
      </c>
      <c r="R1418" s="19">
        <v>7250</v>
      </c>
      <c r="S1418" s="19">
        <v>20000</v>
      </c>
      <c r="T1418" s="19">
        <v>23.4</v>
      </c>
      <c r="U1418" s="19">
        <v>43</v>
      </c>
      <c r="V1418" s="19">
        <v>0.24</v>
      </c>
      <c r="W1418" s="19">
        <v>72</v>
      </c>
      <c r="X1418" s="93"/>
      <c r="Y1418">
        <f t="shared" ref="Y1418:Y1481" si="67">N1418/G1418</f>
        <v>120</v>
      </c>
      <c r="Z1418" t="b">
        <f>IF(N1418/G1418&gt;=Auswahlhilfe!$C$8,TRUE,FALSE)</f>
        <v>1</v>
      </c>
      <c r="AA1418" t="b">
        <f>IF(K1418&gt;Auswahlhilfe!$C$7,TRUE,FALSE)</f>
        <v>1</v>
      </c>
      <c r="AB1418" t="b">
        <f>IF(Auswahlhilfe!$C$17=F1418,TRUE,FALSE)</f>
        <v>1</v>
      </c>
      <c r="AC1418" t="b">
        <f>IFERROR(IF(FIND("P2",PGOptionList!D1418)&gt;0,TRUE),FALSE)</f>
        <v>0</v>
      </c>
      <c r="AD1418" t="b">
        <f>IFERROR(IF(FIND("P1",PGOptionList!D1418)&gt;0,TRUE),FALSE)</f>
        <v>0</v>
      </c>
      <c r="AE1418" t="b">
        <f>IFERROR(IF(FIND("P0",PGOptionList!D1418)&gt;0,TRUE),FALSE)</f>
        <v>1</v>
      </c>
      <c r="AF1418" t="b">
        <f>IF(AND(Z1418,AA1418,AB1418,AC1418,IF(C1418=Auswahlhilfe!$L$7,TRUE,FALSE)),D1418,FALSE)</f>
        <v>0</v>
      </c>
      <c r="AG1418" t="b">
        <f>IF(AND(Z1418,AA1418,AB1418,AD1418,IF(C1418=Auswahlhilfe!$L$17,TRUE,FALSE)),D1418,FALSE)</f>
        <v>0</v>
      </c>
      <c r="AH1418" t="b">
        <f>IF(AND(Z1418,AA1418,AB1418,AE1418,IF(C1418=Auswahlhilfe!$L$17,TRUE,FALSE)),D1418,FALSE)</f>
        <v>0</v>
      </c>
      <c r="AI1418" t="s">
        <v>4817</v>
      </c>
      <c r="AJ1418" s="90" t="str">
        <f t="shared" ref="AJ1418:AJ1481" si="68">IF(AI1418="ja",HYPERLINK(_xlfn.CONCAT("https://shop.oxni.ch/de/shop/motoren/planetengetriebe/",LOWER(D1418))),_xlfn.CONCAT("mailto:info@oxni.ch?subject=Anfrage ",D1418))</f>
        <v>mailto:info@oxni.ch?subject=Anfrage TBR-180-025-S2-P0</v>
      </c>
    </row>
    <row r="1419" spans="2:36" x14ac:dyDescent="0.2">
      <c r="B1419" s="78" t="str">
        <f t="shared" si="66"/>
        <v/>
      </c>
      <c r="C1419" s="19" t="s">
        <v>103</v>
      </c>
      <c r="D1419" s="19" t="s">
        <v>1720</v>
      </c>
      <c r="E1419" s="19">
        <v>180</v>
      </c>
      <c r="F1419" s="19" t="s">
        <v>55</v>
      </c>
      <c r="G1419" s="19">
        <v>25</v>
      </c>
      <c r="H1419" s="19">
        <v>7</v>
      </c>
      <c r="I1419" s="19">
        <v>145</v>
      </c>
      <c r="J1419" s="19">
        <v>92</v>
      </c>
      <c r="K1419" s="19">
        <v>1200</v>
      </c>
      <c r="L1419" s="19">
        <v>3600</v>
      </c>
      <c r="M1419" s="19" t="s">
        <v>91</v>
      </c>
      <c r="N1419" s="19">
        <v>3000</v>
      </c>
      <c r="O1419" s="19">
        <v>6000</v>
      </c>
      <c r="P1419" s="19">
        <v>14500</v>
      </c>
      <c r="Q1419" s="19" t="s">
        <v>57</v>
      </c>
      <c r="R1419" s="19">
        <v>7250</v>
      </c>
      <c r="S1419" s="19">
        <v>20000</v>
      </c>
      <c r="T1419" s="19">
        <v>23.4</v>
      </c>
      <c r="U1419" s="19">
        <v>43</v>
      </c>
      <c r="V1419" s="19">
        <v>0.24</v>
      </c>
      <c r="W1419" s="19">
        <v>72</v>
      </c>
      <c r="X1419" s="93">
        <v>3223</v>
      </c>
      <c r="Y1419">
        <f t="shared" si="67"/>
        <v>120</v>
      </c>
      <c r="Z1419" t="b">
        <f>IF(N1419/G1419&gt;=Auswahlhilfe!$C$8,TRUE,FALSE)</f>
        <v>1</v>
      </c>
      <c r="AA1419" t="b">
        <f>IF(K1419&gt;Auswahlhilfe!$C$7,TRUE,FALSE)</f>
        <v>1</v>
      </c>
      <c r="AB1419" t="b">
        <f>IF(Auswahlhilfe!$C$17=F1419,TRUE,FALSE)</f>
        <v>0</v>
      </c>
      <c r="AC1419" t="b">
        <f>IFERROR(IF(FIND("P2",PGOptionList!D1419)&gt;0,TRUE),FALSE)</f>
        <v>0</v>
      </c>
      <c r="AD1419" t="b">
        <f>IFERROR(IF(FIND("P1",PGOptionList!D1419)&gt;0,TRUE),FALSE)</f>
        <v>1</v>
      </c>
      <c r="AE1419" t="b">
        <f>IFERROR(IF(FIND("P0",PGOptionList!D1419)&gt;0,TRUE),FALSE)</f>
        <v>0</v>
      </c>
      <c r="AF1419" t="b">
        <f>IF(AND(Z1419,AA1419,AB1419,AC1419,IF(C1419=Auswahlhilfe!$L$7,TRUE,FALSE)),D1419,FALSE)</f>
        <v>0</v>
      </c>
      <c r="AG1419" t="b">
        <f>IF(AND(Z1419,AA1419,AB1419,AD1419,IF(C1419=Auswahlhilfe!$L$17,TRUE,FALSE)),D1419,FALSE)</f>
        <v>0</v>
      </c>
      <c r="AH1419" t="b">
        <f>IF(AND(Z1419,AA1419,AB1419,AE1419,IF(C1419=Auswahlhilfe!$L$17,TRUE,FALSE)),D1419,FALSE)</f>
        <v>0</v>
      </c>
      <c r="AI1419" t="s">
        <v>4817</v>
      </c>
      <c r="AJ1419" s="90" t="str">
        <f t="shared" si="68"/>
        <v>mailto:info@oxni.ch?subject=Anfrage TBR-180-025-S1-P1</v>
      </c>
    </row>
    <row r="1420" spans="2:36" x14ac:dyDescent="0.2">
      <c r="B1420" s="78" t="str">
        <f t="shared" si="66"/>
        <v/>
      </c>
      <c r="C1420" s="19" t="s">
        <v>103</v>
      </c>
      <c r="D1420" s="19" t="s">
        <v>1721</v>
      </c>
      <c r="E1420" s="19">
        <v>180</v>
      </c>
      <c r="F1420" s="19" t="s">
        <v>58</v>
      </c>
      <c r="G1420" s="19">
        <v>25</v>
      </c>
      <c r="H1420" s="19">
        <v>7</v>
      </c>
      <c r="I1420" s="19">
        <v>145</v>
      </c>
      <c r="J1420" s="19">
        <v>92</v>
      </c>
      <c r="K1420" s="19">
        <v>1200</v>
      </c>
      <c r="L1420" s="19">
        <v>3600</v>
      </c>
      <c r="M1420" s="19" t="s">
        <v>91</v>
      </c>
      <c r="N1420" s="19">
        <v>3000</v>
      </c>
      <c r="O1420" s="19">
        <v>6000</v>
      </c>
      <c r="P1420" s="19">
        <v>14500</v>
      </c>
      <c r="Q1420" s="19" t="s">
        <v>57</v>
      </c>
      <c r="R1420" s="19">
        <v>7250</v>
      </c>
      <c r="S1420" s="19">
        <v>20000</v>
      </c>
      <c r="T1420" s="19">
        <v>23.4</v>
      </c>
      <c r="U1420" s="19">
        <v>43</v>
      </c>
      <c r="V1420" s="19">
        <v>0.24</v>
      </c>
      <c r="W1420" s="19">
        <v>72</v>
      </c>
      <c r="X1420" s="93">
        <v>3223</v>
      </c>
      <c r="Y1420">
        <f t="shared" si="67"/>
        <v>120</v>
      </c>
      <c r="Z1420" t="b">
        <f>IF(N1420/G1420&gt;=Auswahlhilfe!$C$8,TRUE,FALSE)</f>
        <v>1</v>
      </c>
      <c r="AA1420" t="b">
        <f>IF(K1420&gt;Auswahlhilfe!$C$7,TRUE,FALSE)</f>
        <v>1</v>
      </c>
      <c r="AB1420" t="b">
        <f>IF(Auswahlhilfe!$C$17=F1420,TRUE,FALSE)</f>
        <v>1</v>
      </c>
      <c r="AC1420" t="b">
        <f>IFERROR(IF(FIND("P2",PGOptionList!D1420)&gt;0,TRUE),FALSE)</f>
        <v>0</v>
      </c>
      <c r="AD1420" t="b">
        <f>IFERROR(IF(FIND("P1",PGOptionList!D1420)&gt;0,TRUE),FALSE)</f>
        <v>1</v>
      </c>
      <c r="AE1420" t="b">
        <f>IFERROR(IF(FIND("P0",PGOptionList!D1420)&gt;0,TRUE),FALSE)</f>
        <v>0</v>
      </c>
      <c r="AF1420" t="b">
        <f>IF(AND(Z1420,AA1420,AB1420,AC1420,IF(C1420=Auswahlhilfe!$L$7,TRUE,FALSE)),D1420,FALSE)</f>
        <v>0</v>
      </c>
      <c r="AG1420" t="b">
        <f>IF(AND(Z1420,AA1420,AB1420,AD1420,IF(C1420=Auswahlhilfe!$L$17,TRUE,FALSE)),D1420,FALSE)</f>
        <v>0</v>
      </c>
      <c r="AH1420" t="b">
        <f>IF(AND(Z1420,AA1420,AB1420,AE1420,IF(C1420=Auswahlhilfe!$L$17,TRUE,FALSE)),D1420,FALSE)</f>
        <v>0</v>
      </c>
      <c r="AI1420" t="s">
        <v>4818</v>
      </c>
      <c r="AJ1420" s="90" t="str">
        <f t="shared" si="68"/>
        <v>https://shop.oxni.ch/de/shop/motoren/planetengetriebe/tbr-180-025-s2-p1</v>
      </c>
    </row>
    <row r="1421" spans="2:36" x14ac:dyDescent="0.2">
      <c r="B1421" s="78" t="str">
        <f t="shared" si="66"/>
        <v/>
      </c>
      <c r="C1421" s="19" t="s">
        <v>103</v>
      </c>
      <c r="D1421" s="19" t="s">
        <v>1722</v>
      </c>
      <c r="E1421" s="19">
        <v>180</v>
      </c>
      <c r="F1421" s="19" t="s">
        <v>55</v>
      </c>
      <c r="G1421" s="19">
        <v>25</v>
      </c>
      <c r="H1421" s="19">
        <v>9</v>
      </c>
      <c r="I1421" s="19">
        <v>145</v>
      </c>
      <c r="J1421" s="19">
        <v>92</v>
      </c>
      <c r="K1421" s="19">
        <v>1200</v>
      </c>
      <c r="L1421" s="19">
        <v>3600</v>
      </c>
      <c r="M1421" s="19" t="s">
        <v>91</v>
      </c>
      <c r="N1421" s="19">
        <v>3000</v>
      </c>
      <c r="O1421" s="19">
        <v>6000</v>
      </c>
      <c r="P1421" s="19">
        <v>14500</v>
      </c>
      <c r="Q1421" s="19" t="s">
        <v>57</v>
      </c>
      <c r="R1421" s="19">
        <v>7250</v>
      </c>
      <c r="S1421" s="19">
        <v>20000</v>
      </c>
      <c r="T1421" s="19">
        <v>23.4</v>
      </c>
      <c r="U1421" s="19">
        <v>43</v>
      </c>
      <c r="V1421" s="19">
        <v>0.24</v>
      </c>
      <c r="W1421" s="19">
        <v>72</v>
      </c>
      <c r="X1421" s="93">
        <v>2930</v>
      </c>
      <c r="Y1421">
        <f t="shared" si="67"/>
        <v>120</v>
      </c>
      <c r="Z1421" t="b">
        <f>IF(N1421/G1421&gt;=Auswahlhilfe!$C$8,TRUE,FALSE)</f>
        <v>1</v>
      </c>
      <c r="AA1421" t="b">
        <f>IF(K1421&gt;Auswahlhilfe!$C$7,TRUE,FALSE)</f>
        <v>1</v>
      </c>
      <c r="AB1421" t="b">
        <f>IF(Auswahlhilfe!$C$17=F1421,TRUE,FALSE)</f>
        <v>0</v>
      </c>
      <c r="AC1421" t="b">
        <f>IFERROR(IF(FIND("P2",PGOptionList!D1421)&gt;0,TRUE),FALSE)</f>
        <v>1</v>
      </c>
      <c r="AD1421" t="b">
        <f>IFERROR(IF(FIND("P1",PGOptionList!D1421)&gt;0,TRUE),FALSE)</f>
        <v>0</v>
      </c>
      <c r="AE1421" t="b">
        <f>IFERROR(IF(FIND("P0",PGOptionList!D1421)&gt;0,TRUE),FALSE)</f>
        <v>0</v>
      </c>
      <c r="AF1421" t="b">
        <f>IF(AND(Z1421,AA1421,AB1421,AC1421,IF(C1421=Auswahlhilfe!$L$7,TRUE,FALSE)),D1421,FALSE)</f>
        <v>0</v>
      </c>
      <c r="AG1421" t="b">
        <f>IF(AND(Z1421,AA1421,AB1421,AD1421,IF(C1421=Auswahlhilfe!$L$17,TRUE,FALSE)),D1421,FALSE)</f>
        <v>0</v>
      </c>
      <c r="AH1421" t="b">
        <f>IF(AND(Z1421,AA1421,AB1421,AE1421,IF(C1421=Auswahlhilfe!$L$17,TRUE,FALSE)),D1421,FALSE)</f>
        <v>0</v>
      </c>
      <c r="AI1421" t="s">
        <v>4817</v>
      </c>
      <c r="AJ1421" s="90" t="str">
        <f t="shared" si="68"/>
        <v>mailto:info@oxni.ch?subject=Anfrage TBR-180-025-S1-P2</v>
      </c>
    </row>
    <row r="1422" spans="2:36" x14ac:dyDescent="0.2">
      <c r="B1422" s="78" t="str">
        <f t="shared" si="66"/>
        <v/>
      </c>
      <c r="C1422" s="19" t="s">
        <v>103</v>
      </c>
      <c r="D1422" s="19" t="s">
        <v>1723</v>
      </c>
      <c r="E1422" s="19">
        <v>180</v>
      </c>
      <c r="F1422" s="19" t="s">
        <v>58</v>
      </c>
      <c r="G1422" s="19">
        <v>25</v>
      </c>
      <c r="H1422" s="19">
        <v>9</v>
      </c>
      <c r="I1422" s="19">
        <v>145</v>
      </c>
      <c r="J1422" s="19">
        <v>92</v>
      </c>
      <c r="K1422" s="19">
        <v>1200</v>
      </c>
      <c r="L1422" s="19">
        <v>3600</v>
      </c>
      <c r="M1422" s="19" t="s">
        <v>91</v>
      </c>
      <c r="N1422" s="19">
        <v>3000</v>
      </c>
      <c r="O1422" s="19">
        <v>6000</v>
      </c>
      <c r="P1422" s="19">
        <v>14500</v>
      </c>
      <c r="Q1422" s="19" t="s">
        <v>57</v>
      </c>
      <c r="R1422" s="19">
        <v>7250</v>
      </c>
      <c r="S1422" s="19">
        <v>20000</v>
      </c>
      <c r="T1422" s="19">
        <v>23.4</v>
      </c>
      <c r="U1422" s="19">
        <v>43</v>
      </c>
      <c r="V1422" s="19">
        <v>0.24</v>
      </c>
      <c r="W1422" s="19">
        <v>72</v>
      </c>
      <c r="X1422" s="93">
        <v>2930</v>
      </c>
      <c r="Y1422">
        <f t="shared" si="67"/>
        <v>120</v>
      </c>
      <c r="Z1422" t="b">
        <f>IF(N1422/G1422&gt;=Auswahlhilfe!$C$8,TRUE,FALSE)</f>
        <v>1</v>
      </c>
      <c r="AA1422" t="b">
        <f>IF(K1422&gt;Auswahlhilfe!$C$7,TRUE,FALSE)</f>
        <v>1</v>
      </c>
      <c r="AB1422" t="b">
        <f>IF(Auswahlhilfe!$C$17=F1422,TRUE,FALSE)</f>
        <v>1</v>
      </c>
      <c r="AC1422" t="b">
        <f>IFERROR(IF(FIND("P2",PGOptionList!D1422)&gt;0,TRUE),FALSE)</f>
        <v>1</v>
      </c>
      <c r="AD1422" t="b">
        <f>IFERROR(IF(FIND("P1",PGOptionList!D1422)&gt;0,TRUE),FALSE)</f>
        <v>0</v>
      </c>
      <c r="AE1422" t="b">
        <f>IFERROR(IF(FIND("P0",PGOptionList!D1422)&gt;0,TRUE),FALSE)</f>
        <v>0</v>
      </c>
      <c r="AF1422" t="b">
        <f>IF(AND(Z1422,AA1422,AB1422,AC1422,IF(C1422=Auswahlhilfe!$L$7,TRUE,FALSE)),D1422,FALSE)</f>
        <v>0</v>
      </c>
      <c r="AG1422" t="b">
        <f>IF(AND(Z1422,AA1422,AB1422,AD1422,IF(C1422=Auswahlhilfe!$L$17,TRUE,FALSE)),D1422,FALSE)</f>
        <v>0</v>
      </c>
      <c r="AH1422" t="b">
        <f>IF(AND(Z1422,AA1422,AB1422,AE1422,IF(C1422=Auswahlhilfe!$L$17,TRUE,FALSE)),D1422,FALSE)</f>
        <v>0</v>
      </c>
      <c r="AI1422" t="s">
        <v>4818</v>
      </c>
      <c r="AJ1422" s="90" t="str">
        <f t="shared" si="68"/>
        <v>https://shop.oxni.ch/de/shop/motoren/planetengetriebe/tbr-180-025-s2-p2</v>
      </c>
    </row>
    <row r="1423" spans="2:36" x14ac:dyDescent="0.2">
      <c r="B1423" s="78" t="str">
        <f t="shared" si="66"/>
        <v/>
      </c>
      <c r="C1423" s="19" t="s">
        <v>103</v>
      </c>
      <c r="D1423" s="19" t="s">
        <v>1724</v>
      </c>
      <c r="E1423" s="19">
        <v>180</v>
      </c>
      <c r="F1423" s="19" t="s">
        <v>55</v>
      </c>
      <c r="G1423" s="19">
        <v>20</v>
      </c>
      <c r="H1423" s="19">
        <v>2</v>
      </c>
      <c r="I1423" s="19">
        <v>145</v>
      </c>
      <c r="J1423" s="19">
        <v>95</v>
      </c>
      <c r="K1423" s="19">
        <v>910</v>
      </c>
      <c r="L1423" s="19">
        <v>2730</v>
      </c>
      <c r="M1423" s="19" t="s">
        <v>95</v>
      </c>
      <c r="N1423" s="19">
        <v>3000</v>
      </c>
      <c r="O1423" s="19">
        <v>6000</v>
      </c>
      <c r="P1423" s="19">
        <v>14500</v>
      </c>
      <c r="Q1423" s="19" t="s">
        <v>57</v>
      </c>
      <c r="R1423" s="19">
        <v>7250</v>
      </c>
      <c r="S1423" s="19">
        <v>20000</v>
      </c>
      <c r="T1423" s="19">
        <v>65.599999999999994</v>
      </c>
      <c r="U1423" s="19">
        <v>46.5</v>
      </c>
      <c r="V1423" s="19">
        <v>0.24</v>
      </c>
      <c r="W1423" s="19">
        <v>72</v>
      </c>
      <c r="X1423" s="93"/>
      <c r="Y1423">
        <f t="shared" si="67"/>
        <v>150</v>
      </c>
      <c r="Z1423" t="b">
        <f>IF(N1423/G1423&gt;=Auswahlhilfe!$C$8,TRUE,FALSE)</f>
        <v>1</v>
      </c>
      <c r="AA1423" t="b">
        <f>IF(K1423&gt;Auswahlhilfe!$C$7,TRUE,FALSE)</f>
        <v>1</v>
      </c>
      <c r="AB1423" t="b">
        <f>IF(Auswahlhilfe!$C$17=F1423,TRUE,FALSE)</f>
        <v>0</v>
      </c>
      <c r="AC1423" t="b">
        <f>IFERROR(IF(FIND("P2",PGOptionList!D1423)&gt;0,TRUE),FALSE)</f>
        <v>0</v>
      </c>
      <c r="AD1423" t="b">
        <f>IFERROR(IF(FIND("P1",PGOptionList!D1423)&gt;0,TRUE),FALSE)</f>
        <v>0</v>
      </c>
      <c r="AE1423" t="b">
        <f>IFERROR(IF(FIND("P0",PGOptionList!D1423)&gt;0,TRUE),FALSE)</f>
        <v>1</v>
      </c>
      <c r="AF1423" t="b">
        <f>IF(AND(Z1423,AA1423,AB1423,AC1423,IF(C1423=Auswahlhilfe!$L$7,TRUE,FALSE)),D1423,FALSE)</f>
        <v>0</v>
      </c>
      <c r="AG1423" t="b">
        <f>IF(AND(Z1423,AA1423,AB1423,AD1423,IF(C1423=Auswahlhilfe!$L$17,TRUE,FALSE)),D1423,FALSE)</f>
        <v>0</v>
      </c>
      <c r="AH1423" t="b">
        <f>IF(AND(Z1423,AA1423,AB1423,AE1423,IF(C1423=Auswahlhilfe!$L$17,TRUE,FALSE)),D1423,FALSE)</f>
        <v>0</v>
      </c>
      <c r="AI1423" t="s">
        <v>4817</v>
      </c>
      <c r="AJ1423" s="90" t="str">
        <f t="shared" si="68"/>
        <v>mailto:info@oxni.ch?subject=Anfrage TBR-180-020-S1-P0</v>
      </c>
    </row>
    <row r="1424" spans="2:36" x14ac:dyDescent="0.2">
      <c r="B1424" s="78" t="str">
        <f t="shared" si="66"/>
        <v/>
      </c>
      <c r="C1424" s="19" t="s">
        <v>103</v>
      </c>
      <c r="D1424" s="19" t="s">
        <v>1725</v>
      </c>
      <c r="E1424" s="19">
        <v>180</v>
      </c>
      <c r="F1424" s="19" t="s">
        <v>58</v>
      </c>
      <c r="G1424" s="19">
        <v>20</v>
      </c>
      <c r="H1424" s="19">
        <v>2</v>
      </c>
      <c r="I1424" s="19">
        <v>145</v>
      </c>
      <c r="J1424" s="19">
        <v>95</v>
      </c>
      <c r="K1424" s="19">
        <v>910</v>
      </c>
      <c r="L1424" s="19">
        <v>2730</v>
      </c>
      <c r="M1424" s="19" t="s">
        <v>95</v>
      </c>
      <c r="N1424" s="19">
        <v>3000</v>
      </c>
      <c r="O1424" s="19">
        <v>6000</v>
      </c>
      <c r="P1424" s="19">
        <v>14500</v>
      </c>
      <c r="Q1424" s="19" t="s">
        <v>57</v>
      </c>
      <c r="R1424" s="19">
        <v>7250</v>
      </c>
      <c r="S1424" s="19">
        <v>20000</v>
      </c>
      <c r="T1424" s="19">
        <v>65.599999999999994</v>
      </c>
      <c r="U1424" s="19">
        <v>46.5</v>
      </c>
      <c r="V1424" s="19">
        <v>0.24</v>
      </c>
      <c r="W1424" s="19">
        <v>72</v>
      </c>
      <c r="X1424" s="93"/>
      <c r="Y1424">
        <f t="shared" si="67"/>
        <v>150</v>
      </c>
      <c r="Z1424" t="b">
        <f>IF(N1424/G1424&gt;=Auswahlhilfe!$C$8,TRUE,FALSE)</f>
        <v>1</v>
      </c>
      <c r="AA1424" t="b">
        <f>IF(K1424&gt;Auswahlhilfe!$C$7,TRUE,FALSE)</f>
        <v>1</v>
      </c>
      <c r="AB1424" t="b">
        <f>IF(Auswahlhilfe!$C$17=F1424,TRUE,FALSE)</f>
        <v>1</v>
      </c>
      <c r="AC1424" t="b">
        <f>IFERROR(IF(FIND("P2",PGOptionList!D1424)&gt;0,TRUE),FALSE)</f>
        <v>0</v>
      </c>
      <c r="AD1424" t="b">
        <f>IFERROR(IF(FIND("P1",PGOptionList!D1424)&gt;0,TRUE),FALSE)</f>
        <v>0</v>
      </c>
      <c r="AE1424" t="b">
        <f>IFERROR(IF(FIND("P0",PGOptionList!D1424)&gt;0,TRUE),FALSE)</f>
        <v>1</v>
      </c>
      <c r="AF1424" t="b">
        <f>IF(AND(Z1424,AA1424,AB1424,AC1424,IF(C1424=Auswahlhilfe!$L$7,TRUE,FALSE)),D1424,FALSE)</f>
        <v>0</v>
      </c>
      <c r="AG1424" t="b">
        <f>IF(AND(Z1424,AA1424,AB1424,AD1424,IF(C1424=Auswahlhilfe!$L$17,TRUE,FALSE)),D1424,FALSE)</f>
        <v>0</v>
      </c>
      <c r="AH1424" t="b">
        <f>IF(AND(Z1424,AA1424,AB1424,AE1424,IF(C1424=Auswahlhilfe!$L$17,TRUE,FALSE)),D1424,FALSE)</f>
        <v>0</v>
      </c>
      <c r="AI1424" t="s">
        <v>4817</v>
      </c>
      <c r="AJ1424" s="90" t="str">
        <f t="shared" si="68"/>
        <v>mailto:info@oxni.ch?subject=Anfrage TBR-180-020-S2-P0</v>
      </c>
    </row>
    <row r="1425" spans="2:36" x14ac:dyDescent="0.2">
      <c r="B1425" s="78" t="str">
        <f t="shared" si="66"/>
        <v/>
      </c>
      <c r="C1425" s="19" t="s">
        <v>103</v>
      </c>
      <c r="D1425" s="19" t="s">
        <v>1726</v>
      </c>
      <c r="E1425" s="19">
        <v>180</v>
      </c>
      <c r="F1425" s="19" t="s">
        <v>55</v>
      </c>
      <c r="G1425" s="19">
        <v>20</v>
      </c>
      <c r="H1425" s="19">
        <v>4</v>
      </c>
      <c r="I1425" s="19">
        <v>145</v>
      </c>
      <c r="J1425" s="19">
        <v>95</v>
      </c>
      <c r="K1425" s="19">
        <v>910</v>
      </c>
      <c r="L1425" s="19">
        <v>2730</v>
      </c>
      <c r="M1425" s="19" t="s">
        <v>95</v>
      </c>
      <c r="N1425" s="19">
        <v>3000</v>
      </c>
      <c r="O1425" s="19">
        <v>6000</v>
      </c>
      <c r="P1425" s="19">
        <v>14500</v>
      </c>
      <c r="Q1425" s="19" t="s">
        <v>57</v>
      </c>
      <c r="R1425" s="19">
        <v>7250</v>
      </c>
      <c r="S1425" s="19">
        <v>20000</v>
      </c>
      <c r="T1425" s="19">
        <v>65.599999999999994</v>
      </c>
      <c r="U1425" s="19">
        <v>46.5</v>
      </c>
      <c r="V1425" s="19">
        <v>0.24</v>
      </c>
      <c r="W1425" s="19">
        <v>72</v>
      </c>
      <c r="X1425" s="93">
        <v>2585</v>
      </c>
      <c r="Y1425">
        <f t="shared" si="67"/>
        <v>150</v>
      </c>
      <c r="Z1425" t="b">
        <f>IF(N1425/G1425&gt;=Auswahlhilfe!$C$8,TRUE,FALSE)</f>
        <v>1</v>
      </c>
      <c r="AA1425" t="b">
        <f>IF(K1425&gt;Auswahlhilfe!$C$7,TRUE,FALSE)</f>
        <v>1</v>
      </c>
      <c r="AB1425" t="b">
        <f>IF(Auswahlhilfe!$C$17=F1425,TRUE,FALSE)</f>
        <v>0</v>
      </c>
      <c r="AC1425" t="b">
        <f>IFERROR(IF(FIND("P2",PGOptionList!D1425)&gt;0,TRUE),FALSE)</f>
        <v>0</v>
      </c>
      <c r="AD1425" t="b">
        <f>IFERROR(IF(FIND("P1",PGOptionList!D1425)&gt;0,TRUE),FALSE)</f>
        <v>1</v>
      </c>
      <c r="AE1425" t="b">
        <f>IFERROR(IF(FIND("P0",PGOptionList!D1425)&gt;0,TRUE),FALSE)</f>
        <v>0</v>
      </c>
      <c r="AF1425" t="b">
        <f>IF(AND(Z1425,AA1425,AB1425,AC1425,IF(C1425=Auswahlhilfe!$L$7,TRUE,FALSE)),D1425,FALSE)</f>
        <v>0</v>
      </c>
      <c r="AG1425" t="b">
        <f>IF(AND(Z1425,AA1425,AB1425,AD1425,IF(C1425=Auswahlhilfe!$L$17,TRUE,FALSE)),D1425,FALSE)</f>
        <v>0</v>
      </c>
      <c r="AH1425" t="b">
        <f>IF(AND(Z1425,AA1425,AB1425,AE1425,IF(C1425=Auswahlhilfe!$L$17,TRUE,FALSE)),D1425,FALSE)</f>
        <v>0</v>
      </c>
      <c r="AI1425" t="s">
        <v>4817</v>
      </c>
      <c r="AJ1425" s="90" t="str">
        <f t="shared" si="68"/>
        <v>mailto:info@oxni.ch?subject=Anfrage TBR-180-020-S1-P1</v>
      </c>
    </row>
    <row r="1426" spans="2:36" x14ac:dyDescent="0.2">
      <c r="B1426" s="78" t="str">
        <f t="shared" si="66"/>
        <v/>
      </c>
      <c r="C1426" s="19" t="s">
        <v>103</v>
      </c>
      <c r="D1426" s="19" t="s">
        <v>1727</v>
      </c>
      <c r="E1426" s="19">
        <v>180</v>
      </c>
      <c r="F1426" s="19" t="s">
        <v>58</v>
      </c>
      <c r="G1426" s="19">
        <v>20</v>
      </c>
      <c r="H1426" s="19">
        <v>4</v>
      </c>
      <c r="I1426" s="19">
        <v>145</v>
      </c>
      <c r="J1426" s="19">
        <v>95</v>
      </c>
      <c r="K1426" s="19">
        <v>910</v>
      </c>
      <c r="L1426" s="19">
        <v>2730</v>
      </c>
      <c r="M1426" s="19" t="s">
        <v>95</v>
      </c>
      <c r="N1426" s="19">
        <v>3000</v>
      </c>
      <c r="O1426" s="19">
        <v>6000</v>
      </c>
      <c r="P1426" s="19">
        <v>14500</v>
      </c>
      <c r="Q1426" s="19" t="s">
        <v>57</v>
      </c>
      <c r="R1426" s="19">
        <v>7250</v>
      </c>
      <c r="S1426" s="19">
        <v>20000</v>
      </c>
      <c r="T1426" s="19">
        <v>65.599999999999994</v>
      </c>
      <c r="U1426" s="19">
        <v>46.5</v>
      </c>
      <c r="V1426" s="19">
        <v>0.24</v>
      </c>
      <c r="W1426" s="19">
        <v>72</v>
      </c>
      <c r="X1426" s="93">
        <v>2585</v>
      </c>
      <c r="Y1426">
        <f t="shared" si="67"/>
        <v>150</v>
      </c>
      <c r="Z1426" t="b">
        <f>IF(N1426/G1426&gt;=Auswahlhilfe!$C$8,TRUE,FALSE)</f>
        <v>1</v>
      </c>
      <c r="AA1426" t="b">
        <f>IF(K1426&gt;Auswahlhilfe!$C$7,TRUE,FALSE)</f>
        <v>1</v>
      </c>
      <c r="AB1426" t="b">
        <f>IF(Auswahlhilfe!$C$17=F1426,TRUE,FALSE)</f>
        <v>1</v>
      </c>
      <c r="AC1426" t="b">
        <f>IFERROR(IF(FIND("P2",PGOptionList!D1426)&gt;0,TRUE),FALSE)</f>
        <v>0</v>
      </c>
      <c r="AD1426" t="b">
        <f>IFERROR(IF(FIND("P1",PGOptionList!D1426)&gt;0,TRUE),FALSE)</f>
        <v>1</v>
      </c>
      <c r="AE1426" t="b">
        <f>IFERROR(IF(FIND("P0",PGOptionList!D1426)&gt;0,TRUE),FALSE)</f>
        <v>0</v>
      </c>
      <c r="AF1426" t="b">
        <f>IF(AND(Z1426,AA1426,AB1426,AC1426,IF(C1426=Auswahlhilfe!$L$7,TRUE,FALSE)),D1426,FALSE)</f>
        <v>0</v>
      </c>
      <c r="AG1426" t="b">
        <f>IF(AND(Z1426,AA1426,AB1426,AD1426,IF(C1426=Auswahlhilfe!$L$17,TRUE,FALSE)),D1426,FALSE)</f>
        <v>0</v>
      </c>
      <c r="AH1426" t="b">
        <f>IF(AND(Z1426,AA1426,AB1426,AE1426,IF(C1426=Auswahlhilfe!$L$17,TRUE,FALSE)),D1426,FALSE)</f>
        <v>0</v>
      </c>
      <c r="AI1426" t="s">
        <v>4818</v>
      </c>
      <c r="AJ1426" s="90" t="str">
        <f t="shared" si="68"/>
        <v>https://shop.oxni.ch/de/shop/motoren/planetengetriebe/tbr-180-020-s2-p1</v>
      </c>
    </row>
    <row r="1427" spans="2:36" x14ac:dyDescent="0.2">
      <c r="B1427" s="78" t="str">
        <f t="shared" si="66"/>
        <v/>
      </c>
      <c r="C1427" s="19" t="s">
        <v>103</v>
      </c>
      <c r="D1427" s="19" t="s">
        <v>1728</v>
      </c>
      <c r="E1427" s="19">
        <v>180</v>
      </c>
      <c r="F1427" s="19" t="s">
        <v>55</v>
      </c>
      <c r="G1427" s="19">
        <v>20</v>
      </c>
      <c r="H1427" s="19">
        <v>6</v>
      </c>
      <c r="I1427" s="19">
        <v>145</v>
      </c>
      <c r="J1427" s="19">
        <v>95</v>
      </c>
      <c r="K1427" s="19">
        <v>910</v>
      </c>
      <c r="L1427" s="19">
        <v>2730</v>
      </c>
      <c r="M1427" s="19" t="s">
        <v>95</v>
      </c>
      <c r="N1427" s="19">
        <v>3000</v>
      </c>
      <c r="O1427" s="19">
        <v>6000</v>
      </c>
      <c r="P1427" s="19">
        <v>14500</v>
      </c>
      <c r="Q1427" s="19" t="s">
        <v>57</v>
      </c>
      <c r="R1427" s="19">
        <v>7250</v>
      </c>
      <c r="S1427" s="19">
        <v>20000</v>
      </c>
      <c r="T1427" s="19">
        <v>65.599999999999994</v>
      </c>
      <c r="U1427" s="19">
        <v>46.5</v>
      </c>
      <c r="V1427" s="19">
        <v>0.24</v>
      </c>
      <c r="W1427" s="19">
        <v>72</v>
      </c>
      <c r="X1427" s="93">
        <v>2350</v>
      </c>
      <c r="Y1427">
        <f t="shared" si="67"/>
        <v>150</v>
      </c>
      <c r="Z1427" t="b">
        <f>IF(N1427/G1427&gt;=Auswahlhilfe!$C$8,TRUE,FALSE)</f>
        <v>1</v>
      </c>
      <c r="AA1427" t="b">
        <f>IF(K1427&gt;Auswahlhilfe!$C$7,TRUE,FALSE)</f>
        <v>1</v>
      </c>
      <c r="AB1427" t="b">
        <f>IF(Auswahlhilfe!$C$17=F1427,TRUE,FALSE)</f>
        <v>0</v>
      </c>
      <c r="AC1427" t="b">
        <f>IFERROR(IF(FIND("P2",PGOptionList!D1427)&gt;0,TRUE),FALSE)</f>
        <v>1</v>
      </c>
      <c r="AD1427" t="b">
        <f>IFERROR(IF(FIND("P1",PGOptionList!D1427)&gt;0,TRUE),FALSE)</f>
        <v>0</v>
      </c>
      <c r="AE1427" t="b">
        <f>IFERROR(IF(FIND("P0",PGOptionList!D1427)&gt;0,TRUE),FALSE)</f>
        <v>0</v>
      </c>
      <c r="AF1427" t="b">
        <f>IF(AND(Z1427,AA1427,AB1427,AC1427,IF(C1427=Auswahlhilfe!$L$7,TRUE,FALSE)),D1427,FALSE)</f>
        <v>0</v>
      </c>
      <c r="AG1427" t="b">
        <f>IF(AND(Z1427,AA1427,AB1427,AD1427,IF(C1427=Auswahlhilfe!$L$17,TRUE,FALSE)),D1427,FALSE)</f>
        <v>0</v>
      </c>
      <c r="AH1427" t="b">
        <f>IF(AND(Z1427,AA1427,AB1427,AE1427,IF(C1427=Auswahlhilfe!$L$17,TRUE,FALSE)),D1427,FALSE)</f>
        <v>0</v>
      </c>
      <c r="AI1427" t="s">
        <v>4817</v>
      </c>
      <c r="AJ1427" s="90" t="str">
        <f t="shared" si="68"/>
        <v>mailto:info@oxni.ch?subject=Anfrage TBR-180-020-S1-P2</v>
      </c>
    </row>
    <row r="1428" spans="2:36" x14ac:dyDescent="0.2">
      <c r="B1428" s="78" t="str">
        <f t="shared" si="66"/>
        <v/>
      </c>
      <c r="C1428" s="19" t="s">
        <v>103</v>
      </c>
      <c r="D1428" s="19" t="s">
        <v>1729</v>
      </c>
      <c r="E1428" s="19">
        <v>180</v>
      </c>
      <c r="F1428" s="19" t="s">
        <v>58</v>
      </c>
      <c r="G1428" s="19">
        <v>20</v>
      </c>
      <c r="H1428" s="19">
        <v>6</v>
      </c>
      <c r="I1428" s="19">
        <v>145</v>
      </c>
      <c r="J1428" s="19">
        <v>95</v>
      </c>
      <c r="K1428" s="19">
        <v>910</v>
      </c>
      <c r="L1428" s="19">
        <v>2730</v>
      </c>
      <c r="M1428" s="19" t="s">
        <v>95</v>
      </c>
      <c r="N1428" s="19">
        <v>3000</v>
      </c>
      <c r="O1428" s="19">
        <v>6000</v>
      </c>
      <c r="P1428" s="19">
        <v>14500</v>
      </c>
      <c r="Q1428" s="19" t="s">
        <v>57</v>
      </c>
      <c r="R1428" s="19">
        <v>7250</v>
      </c>
      <c r="S1428" s="19">
        <v>20000</v>
      </c>
      <c r="T1428" s="19">
        <v>65.599999999999994</v>
      </c>
      <c r="U1428" s="19">
        <v>46.5</v>
      </c>
      <c r="V1428" s="19">
        <v>0.24</v>
      </c>
      <c r="W1428" s="19">
        <v>72</v>
      </c>
      <c r="X1428" s="93">
        <v>2350</v>
      </c>
      <c r="Y1428">
        <f t="shared" si="67"/>
        <v>150</v>
      </c>
      <c r="Z1428" t="b">
        <f>IF(N1428/G1428&gt;=Auswahlhilfe!$C$8,TRUE,FALSE)</f>
        <v>1</v>
      </c>
      <c r="AA1428" t="b">
        <f>IF(K1428&gt;Auswahlhilfe!$C$7,TRUE,FALSE)</f>
        <v>1</v>
      </c>
      <c r="AB1428" t="b">
        <f>IF(Auswahlhilfe!$C$17=F1428,TRUE,FALSE)</f>
        <v>1</v>
      </c>
      <c r="AC1428" t="b">
        <f>IFERROR(IF(FIND("P2",PGOptionList!D1428)&gt;0,TRUE),FALSE)</f>
        <v>1</v>
      </c>
      <c r="AD1428" t="b">
        <f>IFERROR(IF(FIND("P1",PGOptionList!D1428)&gt;0,TRUE),FALSE)</f>
        <v>0</v>
      </c>
      <c r="AE1428" t="b">
        <f>IFERROR(IF(FIND("P0",PGOptionList!D1428)&gt;0,TRUE),FALSE)</f>
        <v>0</v>
      </c>
      <c r="AF1428" t="b">
        <f>IF(AND(Z1428,AA1428,AB1428,AC1428,IF(C1428=Auswahlhilfe!$L$7,TRUE,FALSE)),D1428,FALSE)</f>
        <v>0</v>
      </c>
      <c r="AG1428" t="b">
        <f>IF(AND(Z1428,AA1428,AB1428,AD1428,IF(C1428=Auswahlhilfe!$L$17,TRUE,FALSE)),D1428,FALSE)</f>
        <v>0</v>
      </c>
      <c r="AH1428" t="b">
        <f>IF(AND(Z1428,AA1428,AB1428,AE1428,IF(C1428=Auswahlhilfe!$L$17,TRUE,FALSE)),D1428,FALSE)</f>
        <v>0</v>
      </c>
      <c r="AI1428" t="s">
        <v>4818</v>
      </c>
      <c r="AJ1428" s="90" t="str">
        <f t="shared" si="68"/>
        <v>https://shop.oxni.ch/de/shop/motoren/planetengetriebe/tbr-180-020-s2-p2</v>
      </c>
    </row>
    <row r="1429" spans="2:36" x14ac:dyDescent="0.2">
      <c r="B1429" s="78" t="str">
        <f t="shared" si="66"/>
        <v/>
      </c>
      <c r="C1429" s="19" t="s">
        <v>103</v>
      </c>
      <c r="D1429" s="19" t="s">
        <v>1730</v>
      </c>
      <c r="E1429" s="19">
        <v>180</v>
      </c>
      <c r="F1429" s="19" t="s">
        <v>55</v>
      </c>
      <c r="G1429" s="19">
        <v>16</v>
      </c>
      <c r="H1429" s="19">
        <v>2</v>
      </c>
      <c r="I1429" s="19">
        <v>145</v>
      </c>
      <c r="J1429" s="19">
        <v>95</v>
      </c>
      <c r="K1429" s="19">
        <v>1000</v>
      </c>
      <c r="L1429" s="19">
        <v>3000</v>
      </c>
      <c r="M1429" s="19" t="s">
        <v>94</v>
      </c>
      <c r="N1429" s="19">
        <v>3000</v>
      </c>
      <c r="O1429" s="19">
        <v>6000</v>
      </c>
      <c r="P1429" s="19">
        <v>14500</v>
      </c>
      <c r="Q1429" s="19" t="s">
        <v>57</v>
      </c>
      <c r="R1429" s="19">
        <v>7250</v>
      </c>
      <c r="S1429" s="19">
        <v>20000</v>
      </c>
      <c r="T1429" s="19">
        <v>65.599999999999994</v>
      </c>
      <c r="U1429" s="19">
        <v>46.5</v>
      </c>
      <c r="V1429" s="19">
        <v>0.24</v>
      </c>
      <c r="W1429" s="19">
        <v>72</v>
      </c>
      <c r="X1429" s="93"/>
      <c r="Y1429">
        <f t="shared" si="67"/>
        <v>187.5</v>
      </c>
      <c r="Z1429" t="b">
        <f>IF(N1429/G1429&gt;=Auswahlhilfe!$C$8,TRUE,FALSE)</f>
        <v>1</v>
      </c>
      <c r="AA1429" t="b">
        <f>IF(K1429&gt;Auswahlhilfe!$C$7,TRUE,FALSE)</f>
        <v>1</v>
      </c>
      <c r="AB1429" t="b">
        <f>IF(Auswahlhilfe!$C$17=F1429,TRUE,FALSE)</f>
        <v>0</v>
      </c>
      <c r="AC1429" t="b">
        <f>IFERROR(IF(FIND("P2",PGOptionList!D1429)&gt;0,TRUE),FALSE)</f>
        <v>0</v>
      </c>
      <c r="AD1429" t="b">
        <f>IFERROR(IF(FIND("P1",PGOptionList!D1429)&gt;0,TRUE),FALSE)</f>
        <v>0</v>
      </c>
      <c r="AE1429" t="b">
        <f>IFERROR(IF(FIND("P0",PGOptionList!D1429)&gt;0,TRUE),FALSE)</f>
        <v>1</v>
      </c>
      <c r="AF1429" t="b">
        <f>IF(AND(Z1429,AA1429,AB1429,AC1429,IF(C1429=Auswahlhilfe!$L$7,TRUE,FALSE)),D1429,FALSE)</f>
        <v>0</v>
      </c>
      <c r="AG1429" t="b">
        <f>IF(AND(Z1429,AA1429,AB1429,AD1429,IF(C1429=Auswahlhilfe!$L$17,TRUE,FALSE)),D1429,FALSE)</f>
        <v>0</v>
      </c>
      <c r="AH1429" t="b">
        <f>IF(AND(Z1429,AA1429,AB1429,AE1429,IF(C1429=Auswahlhilfe!$L$17,TRUE,FALSE)),D1429,FALSE)</f>
        <v>0</v>
      </c>
      <c r="AI1429" t="s">
        <v>4817</v>
      </c>
      <c r="AJ1429" s="90" t="str">
        <f t="shared" si="68"/>
        <v>mailto:info@oxni.ch?subject=Anfrage TBR-180-016-S1-P0</v>
      </c>
    </row>
    <row r="1430" spans="2:36" x14ac:dyDescent="0.2">
      <c r="B1430" s="78" t="str">
        <f t="shared" si="66"/>
        <v/>
      </c>
      <c r="C1430" s="19" t="s">
        <v>103</v>
      </c>
      <c r="D1430" s="19" t="s">
        <v>1731</v>
      </c>
      <c r="E1430" s="19">
        <v>180</v>
      </c>
      <c r="F1430" s="19" t="s">
        <v>58</v>
      </c>
      <c r="G1430" s="19">
        <v>16</v>
      </c>
      <c r="H1430" s="19">
        <v>2</v>
      </c>
      <c r="I1430" s="19">
        <v>145</v>
      </c>
      <c r="J1430" s="19">
        <v>95</v>
      </c>
      <c r="K1430" s="19">
        <v>1000</v>
      </c>
      <c r="L1430" s="19">
        <v>3000</v>
      </c>
      <c r="M1430" s="19" t="s">
        <v>94</v>
      </c>
      <c r="N1430" s="19">
        <v>3000</v>
      </c>
      <c r="O1430" s="19">
        <v>6000</v>
      </c>
      <c r="P1430" s="19">
        <v>14500</v>
      </c>
      <c r="Q1430" s="19" t="s">
        <v>57</v>
      </c>
      <c r="R1430" s="19">
        <v>7250</v>
      </c>
      <c r="S1430" s="19">
        <v>20000</v>
      </c>
      <c r="T1430" s="19">
        <v>65.599999999999994</v>
      </c>
      <c r="U1430" s="19">
        <v>46.5</v>
      </c>
      <c r="V1430" s="19">
        <v>0.24</v>
      </c>
      <c r="W1430" s="19">
        <v>72</v>
      </c>
      <c r="X1430" s="93"/>
      <c r="Y1430">
        <f t="shared" si="67"/>
        <v>187.5</v>
      </c>
      <c r="Z1430" t="b">
        <f>IF(N1430/G1430&gt;=Auswahlhilfe!$C$8,TRUE,FALSE)</f>
        <v>1</v>
      </c>
      <c r="AA1430" t="b">
        <f>IF(K1430&gt;Auswahlhilfe!$C$7,TRUE,FALSE)</f>
        <v>1</v>
      </c>
      <c r="AB1430" t="b">
        <f>IF(Auswahlhilfe!$C$17=F1430,TRUE,FALSE)</f>
        <v>1</v>
      </c>
      <c r="AC1430" t="b">
        <f>IFERROR(IF(FIND("P2",PGOptionList!D1430)&gt;0,TRUE),FALSE)</f>
        <v>0</v>
      </c>
      <c r="AD1430" t="b">
        <f>IFERROR(IF(FIND("P1",PGOptionList!D1430)&gt;0,TRUE),FALSE)</f>
        <v>0</v>
      </c>
      <c r="AE1430" t="b">
        <f>IFERROR(IF(FIND("P0",PGOptionList!D1430)&gt;0,TRUE),FALSE)</f>
        <v>1</v>
      </c>
      <c r="AF1430" t="b">
        <f>IF(AND(Z1430,AA1430,AB1430,AC1430,IF(C1430=Auswahlhilfe!$L$7,TRUE,FALSE)),D1430,FALSE)</f>
        <v>0</v>
      </c>
      <c r="AG1430" t="b">
        <f>IF(AND(Z1430,AA1430,AB1430,AD1430,IF(C1430=Auswahlhilfe!$L$17,TRUE,FALSE)),D1430,FALSE)</f>
        <v>0</v>
      </c>
      <c r="AH1430" t="b">
        <f>IF(AND(Z1430,AA1430,AB1430,AE1430,IF(C1430=Auswahlhilfe!$L$17,TRUE,FALSE)),D1430,FALSE)</f>
        <v>0</v>
      </c>
      <c r="AI1430" t="s">
        <v>4817</v>
      </c>
      <c r="AJ1430" s="90" t="str">
        <f t="shared" si="68"/>
        <v>mailto:info@oxni.ch?subject=Anfrage TBR-180-016-S2-P0</v>
      </c>
    </row>
    <row r="1431" spans="2:36" x14ac:dyDescent="0.2">
      <c r="B1431" s="78" t="str">
        <f t="shared" si="66"/>
        <v/>
      </c>
      <c r="C1431" s="19" t="s">
        <v>103</v>
      </c>
      <c r="D1431" s="19" t="s">
        <v>1732</v>
      </c>
      <c r="E1431" s="19">
        <v>180</v>
      </c>
      <c r="F1431" s="19" t="s">
        <v>55</v>
      </c>
      <c r="G1431" s="19">
        <v>16</v>
      </c>
      <c r="H1431" s="19">
        <v>4</v>
      </c>
      <c r="I1431" s="19">
        <v>145</v>
      </c>
      <c r="J1431" s="19">
        <v>95</v>
      </c>
      <c r="K1431" s="19">
        <v>1000</v>
      </c>
      <c r="L1431" s="19">
        <v>3000</v>
      </c>
      <c r="M1431" s="19" t="s">
        <v>94</v>
      </c>
      <c r="N1431" s="19">
        <v>3000</v>
      </c>
      <c r="O1431" s="19">
        <v>6000</v>
      </c>
      <c r="P1431" s="19">
        <v>14500</v>
      </c>
      <c r="Q1431" s="19" t="s">
        <v>57</v>
      </c>
      <c r="R1431" s="19">
        <v>7250</v>
      </c>
      <c r="S1431" s="19">
        <v>20000</v>
      </c>
      <c r="T1431" s="19">
        <v>65.599999999999994</v>
      </c>
      <c r="U1431" s="19">
        <v>46.5</v>
      </c>
      <c r="V1431" s="19">
        <v>0.24</v>
      </c>
      <c r="W1431" s="19">
        <v>72</v>
      </c>
      <c r="X1431" s="93">
        <v>2585</v>
      </c>
      <c r="Y1431">
        <f t="shared" si="67"/>
        <v>187.5</v>
      </c>
      <c r="Z1431" t="b">
        <f>IF(N1431/G1431&gt;=Auswahlhilfe!$C$8,TRUE,FALSE)</f>
        <v>1</v>
      </c>
      <c r="AA1431" t="b">
        <f>IF(K1431&gt;Auswahlhilfe!$C$7,TRUE,FALSE)</f>
        <v>1</v>
      </c>
      <c r="AB1431" t="b">
        <f>IF(Auswahlhilfe!$C$17=F1431,TRUE,FALSE)</f>
        <v>0</v>
      </c>
      <c r="AC1431" t="b">
        <f>IFERROR(IF(FIND("P2",PGOptionList!D1431)&gt;0,TRUE),FALSE)</f>
        <v>0</v>
      </c>
      <c r="AD1431" t="b">
        <f>IFERROR(IF(FIND("P1",PGOptionList!D1431)&gt;0,TRUE),FALSE)</f>
        <v>1</v>
      </c>
      <c r="AE1431" t="b">
        <f>IFERROR(IF(FIND("P0",PGOptionList!D1431)&gt;0,TRUE),FALSE)</f>
        <v>0</v>
      </c>
      <c r="AF1431" t="b">
        <f>IF(AND(Z1431,AA1431,AB1431,AC1431,IF(C1431=Auswahlhilfe!$L$7,TRUE,FALSE)),D1431,FALSE)</f>
        <v>0</v>
      </c>
      <c r="AG1431" t="b">
        <f>IF(AND(Z1431,AA1431,AB1431,AD1431,IF(C1431=Auswahlhilfe!$L$17,TRUE,FALSE)),D1431,FALSE)</f>
        <v>0</v>
      </c>
      <c r="AH1431" t="b">
        <f>IF(AND(Z1431,AA1431,AB1431,AE1431,IF(C1431=Auswahlhilfe!$L$17,TRUE,FALSE)),D1431,FALSE)</f>
        <v>0</v>
      </c>
      <c r="AI1431" t="s">
        <v>4817</v>
      </c>
      <c r="AJ1431" s="90" t="str">
        <f t="shared" si="68"/>
        <v>mailto:info@oxni.ch?subject=Anfrage TBR-180-016-S1-P1</v>
      </c>
    </row>
    <row r="1432" spans="2:36" x14ac:dyDescent="0.2">
      <c r="B1432" s="78" t="str">
        <f t="shared" si="66"/>
        <v/>
      </c>
      <c r="C1432" s="19" t="s">
        <v>103</v>
      </c>
      <c r="D1432" s="19" t="s">
        <v>1733</v>
      </c>
      <c r="E1432" s="19">
        <v>180</v>
      </c>
      <c r="F1432" s="19" t="s">
        <v>58</v>
      </c>
      <c r="G1432" s="19">
        <v>16</v>
      </c>
      <c r="H1432" s="19">
        <v>4</v>
      </c>
      <c r="I1432" s="19">
        <v>145</v>
      </c>
      <c r="J1432" s="19">
        <v>95</v>
      </c>
      <c r="K1432" s="19">
        <v>1000</v>
      </c>
      <c r="L1432" s="19">
        <v>3000</v>
      </c>
      <c r="M1432" s="19" t="s">
        <v>94</v>
      </c>
      <c r="N1432" s="19">
        <v>3000</v>
      </c>
      <c r="O1432" s="19">
        <v>6000</v>
      </c>
      <c r="P1432" s="19">
        <v>14500</v>
      </c>
      <c r="Q1432" s="19" t="s">
        <v>57</v>
      </c>
      <c r="R1432" s="19">
        <v>7250</v>
      </c>
      <c r="S1432" s="19">
        <v>20000</v>
      </c>
      <c r="T1432" s="19">
        <v>65.599999999999994</v>
      </c>
      <c r="U1432" s="19">
        <v>46.5</v>
      </c>
      <c r="V1432" s="19">
        <v>0.24</v>
      </c>
      <c r="W1432" s="19">
        <v>72</v>
      </c>
      <c r="X1432" s="93">
        <v>2585</v>
      </c>
      <c r="Y1432">
        <f t="shared" si="67"/>
        <v>187.5</v>
      </c>
      <c r="Z1432" t="b">
        <f>IF(N1432/G1432&gt;=Auswahlhilfe!$C$8,TRUE,FALSE)</f>
        <v>1</v>
      </c>
      <c r="AA1432" t="b">
        <f>IF(K1432&gt;Auswahlhilfe!$C$7,TRUE,FALSE)</f>
        <v>1</v>
      </c>
      <c r="AB1432" t="b">
        <f>IF(Auswahlhilfe!$C$17=F1432,TRUE,FALSE)</f>
        <v>1</v>
      </c>
      <c r="AC1432" t="b">
        <f>IFERROR(IF(FIND("P2",PGOptionList!D1432)&gt;0,TRUE),FALSE)</f>
        <v>0</v>
      </c>
      <c r="AD1432" t="b">
        <f>IFERROR(IF(FIND("P1",PGOptionList!D1432)&gt;0,TRUE),FALSE)</f>
        <v>1</v>
      </c>
      <c r="AE1432" t="b">
        <f>IFERROR(IF(FIND("P0",PGOptionList!D1432)&gt;0,TRUE),FALSE)</f>
        <v>0</v>
      </c>
      <c r="AF1432" t="b">
        <f>IF(AND(Z1432,AA1432,AB1432,AC1432,IF(C1432=Auswahlhilfe!$L$7,TRUE,FALSE)),D1432,FALSE)</f>
        <v>0</v>
      </c>
      <c r="AG1432" t="b">
        <f>IF(AND(Z1432,AA1432,AB1432,AD1432,IF(C1432=Auswahlhilfe!$L$17,TRUE,FALSE)),D1432,FALSE)</f>
        <v>0</v>
      </c>
      <c r="AH1432" t="b">
        <f>IF(AND(Z1432,AA1432,AB1432,AE1432,IF(C1432=Auswahlhilfe!$L$17,TRUE,FALSE)),D1432,FALSE)</f>
        <v>0</v>
      </c>
      <c r="AI1432" t="s">
        <v>4818</v>
      </c>
      <c r="AJ1432" s="90" t="str">
        <f t="shared" si="68"/>
        <v>https://shop.oxni.ch/de/shop/motoren/planetengetriebe/tbr-180-016-s2-p1</v>
      </c>
    </row>
    <row r="1433" spans="2:36" x14ac:dyDescent="0.2">
      <c r="B1433" s="78" t="str">
        <f t="shared" si="66"/>
        <v/>
      </c>
      <c r="C1433" s="19" t="s">
        <v>103</v>
      </c>
      <c r="D1433" s="19" t="s">
        <v>1734</v>
      </c>
      <c r="E1433" s="19">
        <v>180</v>
      </c>
      <c r="F1433" s="19" t="s">
        <v>55</v>
      </c>
      <c r="G1433" s="19">
        <v>16</v>
      </c>
      <c r="H1433" s="19">
        <v>6</v>
      </c>
      <c r="I1433" s="19">
        <v>145</v>
      </c>
      <c r="J1433" s="19">
        <v>95</v>
      </c>
      <c r="K1433" s="19">
        <v>1000</v>
      </c>
      <c r="L1433" s="19">
        <v>3000</v>
      </c>
      <c r="M1433" s="19" t="s">
        <v>94</v>
      </c>
      <c r="N1433" s="19">
        <v>3000</v>
      </c>
      <c r="O1433" s="19">
        <v>6000</v>
      </c>
      <c r="P1433" s="19">
        <v>14500</v>
      </c>
      <c r="Q1433" s="19" t="s">
        <v>57</v>
      </c>
      <c r="R1433" s="19">
        <v>7250</v>
      </c>
      <c r="S1433" s="19">
        <v>20000</v>
      </c>
      <c r="T1433" s="19">
        <v>65.599999999999994</v>
      </c>
      <c r="U1433" s="19">
        <v>46.5</v>
      </c>
      <c r="V1433" s="19">
        <v>0.24</v>
      </c>
      <c r="W1433" s="19">
        <v>72</v>
      </c>
      <c r="X1433" s="93">
        <v>2350</v>
      </c>
      <c r="Y1433">
        <f t="shared" si="67"/>
        <v>187.5</v>
      </c>
      <c r="Z1433" t="b">
        <f>IF(N1433/G1433&gt;=Auswahlhilfe!$C$8,TRUE,FALSE)</f>
        <v>1</v>
      </c>
      <c r="AA1433" t="b">
        <f>IF(K1433&gt;Auswahlhilfe!$C$7,TRUE,FALSE)</f>
        <v>1</v>
      </c>
      <c r="AB1433" t="b">
        <f>IF(Auswahlhilfe!$C$17=F1433,TRUE,FALSE)</f>
        <v>0</v>
      </c>
      <c r="AC1433" t="b">
        <f>IFERROR(IF(FIND("P2",PGOptionList!D1433)&gt;0,TRUE),FALSE)</f>
        <v>1</v>
      </c>
      <c r="AD1433" t="b">
        <f>IFERROR(IF(FIND("P1",PGOptionList!D1433)&gt;0,TRUE),FALSE)</f>
        <v>0</v>
      </c>
      <c r="AE1433" t="b">
        <f>IFERROR(IF(FIND("P0",PGOptionList!D1433)&gt;0,TRUE),FALSE)</f>
        <v>0</v>
      </c>
      <c r="AF1433" t="b">
        <f>IF(AND(Z1433,AA1433,AB1433,AC1433,IF(C1433=Auswahlhilfe!$L$7,TRUE,FALSE)),D1433,FALSE)</f>
        <v>0</v>
      </c>
      <c r="AG1433" t="b">
        <f>IF(AND(Z1433,AA1433,AB1433,AD1433,IF(C1433=Auswahlhilfe!$L$17,TRUE,FALSE)),D1433,FALSE)</f>
        <v>0</v>
      </c>
      <c r="AH1433" t="b">
        <f>IF(AND(Z1433,AA1433,AB1433,AE1433,IF(C1433=Auswahlhilfe!$L$17,TRUE,FALSE)),D1433,FALSE)</f>
        <v>0</v>
      </c>
      <c r="AI1433" t="s">
        <v>4817</v>
      </c>
      <c r="AJ1433" s="90" t="str">
        <f t="shared" si="68"/>
        <v>mailto:info@oxni.ch?subject=Anfrage TBR-180-016-S1-P2</v>
      </c>
    </row>
    <row r="1434" spans="2:36" x14ac:dyDescent="0.2">
      <c r="B1434" s="78" t="str">
        <f t="shared" si="66"/>
        <v/>
      </c>
      <c r="C1434" s="19" t="s">
        <v>103</v>
      </c>
      <c r="D1434" s="19" t="s">
        <v>1735</v>
      </c>
      <c r="E1434" s="19">
        <v>180</v>
      </c>
      <c r="F1434" s="19" t="s">
        <v>58</v>
      </c>
      <c r="G1434" s="19">
        <v>16</v>
      </c>
      <c r="H1434" s="19">
        <v>6</v>
      </c>
      <c r="I1434" s="19">
        <v>145</v>
      </c>
      <c r="J1434" s="19">
        <v>95</v>
      </c>
      <c r="K1434" s="19">
        <v>1000</v>
      </c>
      <c r="L1434" s="19">
        <v>3000</v>
      </c>
      <c r="M1434" s="19" t="s">
        <v>94</v>
      </c>
      <c r="N1434" s="19">
        <v>3000</v>
      </c>
      <c r="O1434" s="19">
        <v>6000</v>
      </c>
      <c r="P1434" s="19">
        <v>14500</v>
      </c>
      <c r="Q1434" s="19" t="s">
        <v>57</v>
      </c>
      <c r="R1434" s="19">
        <v>7250</v>
      </c>
      <c r="S1434" s="19">
        <v>20000</v>
      </c>
      <c r="T1434" s="19">
        <v>65.599999999999994</v>
      </c>
      <c r="U1434" s="19">
        <v>46.5</v>
      </c>
      <c r="V1434" s="19">
        <v>0.24</v>
      </c>
      <c r="W1434" s="19">
        <v>72</v>
      </c>
      <c r="X1434" s="93">
        <v>2350</v>
      </c>
      <c r="Y1434">
        <f t="shared" si="67"/>
        <v>187.5</v>
      </c>
      <c r="Z1434" t="b">
        <f>IF(N1434/G1434&gt;=Auswahlhilfe!$C$8,TRUE,FALSE)</f>
        <v>1</v>
      </c>
      <c r="AA1434" t="b">
        <f>IF(K1434&gt;Auswahlhilfe!$C$7,TRUE,FALSE)</f>
        <v>1</v>
      </c>
      <c r="AB1434" t="b">
        <f>IF(Auswahlhilfe!$C$17=F1434,TRUE,FALSE)</f>
        <v>1</v>
      </c>
      <c r="AC1434" t="b">
        <f>IFERROR(IF(FIND("P2",PGOptionList!D1434)&gt;0,TRUE),FALSE)</f>
        <v>1</v>
      </c>
      <c r="AD1434" t="b">
        <f>IFERROR(IF(FIND("P1",PGOptionList!D1434)&gt;0,TRUE),FALSE)</f>
        <v>0</v>
      </c>
      <c r="AE1434" t="b">
        <f>IFERROR(IF(FIND("P0",PGOptionList!D1434)&gt;0,TRUE),FALSE)</f>
        <v>0</v>
      </c>
      <c r="AF1434" t="b">
        <f>IF(AND(Z1434,AA1434,AB1434,AC1434,IF(C1434=Auswahlhilfe!$L$7,TRUE,FALSE)),D1434,FALSE)</f>
        <v>0</v>
      </c>
      <c r="AG1434" t="b">
        <f>IF(AND(Z1434,AA1434,AB1434,AD1434,IF(C1434=Auswahlhilfe!$L$17,TRUE,FALSE)),D1434,FALSE)</f>
        <v>0</v>
      </c>
      <c r="AH1434" t="b">
        <f>IF(AND(Z1434,AA1434,AB1434,AE1434,IF(C1434=Auswahlhilfe!$L$17,TRUE,FALSE)),D1434,FALSE)</f>
        <v>0</v>
      </c>
      <c r="AI1434" t="s">
        <v>4818</v>
      </c>
      <c r="AJ1434" s="90" t="str">
        <f t="shared" si="68"/>
        <v>https://shop.oxni.ch/de/shop/motoren/planetengetriebe/tbr-180-016-s2-p2</v>
      </c>
    </row>
    <row r="1435" spans="2:36" x14ac:dyDescent="0.2">
      <c r="B1435" s="78" t="str">
        <f t="shared" si="66"/>
        <v/>
      </c>
      <c r="C1435" s="19" t="s">
        <v>103</v>
      </c>
      <c r="D1435" s="19" t="s">
        <v>1736</v>
      </c>
      <c r="E1435" s="19">
        <v>180</v>
      </c>
      <c r="F1435" s="19" t="s">
        <v>55</v>
      </c>
      <c r="G1435" s="19">
        <v>14</v>
      </c>
      <c r="H1435" s="19">
        <v>2</v>
      </c>
      <c r="I1435" s="19">
        <v>145</v>
      </c>
      <c r="J1435" s="19">
        <v>95</v>
      </c>
      <c r="K1435" s="19">
        <v>1100</v>
      </c>
      <c r="L1435" s="19">
        <v>3300</v>
      </c>
      <c r="M1435" s="19" t="s">
        <v>93</v>
      </c>
      <c r="N1435" s="19">
        <v>3000</v>
      </c>
      <c r="O1435" s="19">
        <v>6000</v>
      </c>
      <c r="P1435" s="19">
        <v>14500</v>
      </c>
      <c r="Q1435" s="19" t="s">
        <v>57</v>
      </c>
      <c r="R1435" s="19">
        <v>7250</v>
      </c>
      <c r="S1435" s="19">
        <v>20000</v>
      </c>
      <c r="T1435" s="19">
        <v>65.599999999999994</v>
      </c>
      <c r="U1435" s="19">
        <v>46.5</v>
      </c>
      <c r="V1435" s="19">
        <v>0.24</v>
      </c>
      <c r="W1435" s="19">
        <v>72</v>
      </c>
      <c r="X1435" s="93"/>
      <c r="Y1435">
        <f t="shared" si="67"/>
        <v>214.28571428571428</v>
      </c>
      <c r="Z1435" t="b">
        <f>IF(N1435/G1435&gt;=Auswahlhilfe!$C$8,TRUE,FALSE)</f>
        <v>1</v>
      </c>
      <c r="AA1435" t="b">
        <f>IF(K1435&gt;Auswahlhilfe!$C$7,TRUE,FALSE)</f>
        <v>1</v>
      </c>
      <c r="AB1435" t="b">
        <f>IF(Auswahlhilfe!$C$17=F1435,TRUE,FALSE)</f>
        <v>0</v>
      </c>
      <c r="AC1435" t="b">
        <f>IFERROR(IF(FIND("P2",PGOptionList!D1435)&gt;0,TRUE),FALSE)</f>
        <v>0</v>
      </c>
      <c r="AD1435" t="b">
        <f>IFERROR(IF(FIND("P1",PGOptionList!D1435)&gt;0,TRUE),FALSE)</f>
        <v>0</v>
      </c>
      <c r="AE1435" t="b">
        <f>IFERROR(IF(FIND("P0",PGOptionList!D1435)&gt;0,TRUE),FALSE)</f>
        <v>1</v>
      </c>
      <c r="AF1435" t="b">
        <f>IF(AND(Z1435,AA1435,AB1435,AC1435,IF(C1435=Auswahlhilfe!$L$7,TRUE,FALSE)),D1435,FALSE)</f>
        <v>0</v>
      </c>
      <c r="AG1435" t="b">
        <f>IF(AND(Z1435,AA1435,AB1435,AD1435,IF(C1435=Auswahlhilfe!$L$17,TRUE,FALSE)),D1435,FALSE)</f>
        <v>0</v>
      </c>
      <c r="AH1435" t="b">
        <f>IF(AND(Z1435,AA1435,AB1435,AE1435,IF(C1435=Auswahlhilfe!$L$17,TRUE,FALSE)),D1435,FALSE)</f>
        <v>0</v>
      </c>
      <c r="AI1435" t="s">
        <v>4817</v>
      </c>
      <c r="AJ1435" s="90" t="str">
        <f t="shared" si="68"/>
        <v>mailto:info@oxni.ch?subject=Anfrage TBR-180-014-S1-P0</v>
      </c>
    </row>
    <row r="1436" spans="2:36" x14ac:dyDescent="0.2">
      <c r="B1436" s="78" t="str">
        <f t="shared" si="66"/>
        <v/>
      </c>
      <c r="C1436" s="19" t="s">
        <v>103</v>
      </c>
      <c r="D1436" s="19" t="s">
        <v>1737</v>
      </c>
      <c r="E1436" s="19">
        <v>180</v>
      </c>
      <c r="F1436" s="19" t="s">
        <v>58</v>
      </c>
      <c r="G1436" s="19">
        <v>14</v>
      </c>
      <c r="H1436" s="19">
        <v>2</v>
      </c>
      <c r="I1436" s="19">
        <v>145</v>
      </c>
      <c r="J1436" s="19">
        <v>95</v>
      </c>
      <c r="K1436" s="19">
        <v>1100</v>
      </c>
      <c r="L1436" s="19">
        <v>3300</v>
      </c>
      <c r="M1436" s="19" t="s">
        <v>93</v>
      </c>
      <c r="N1436" s="19">
        <v>3000</v>
      </c>
      <c r="O1436" s="19">
        <v>6000</v>
      </c>
      <c r="P1436" s="19">
        <v>14500</v>
      </c>
      <c r="Q1436" s="19" t="s">
        <v>57</v>
      </c>
      <c r="R1436" s="19">
        <v>7250</v>
      </c>
      <c r="S1436" s="19">
        <v>20000</v>
      </c>
      <c r="T1436" s="19">
        <v>65.599999999999994</v>
      </c>
      <c r="U1436" s="19">
        <v>46.5</v>
      </c>
      <c r="V1436" s="19">
        <v>0.24</v>
      </c>
      <c r="W1436" s="19">
        <v>72</v>
      </c>
      <c r="X1436" s="93"/>
      <c r="Y1436">
        <f t="shared" si="67"/>
        <v>214.28571428571428</v>
      </c>
      <c r="Z1436" t="b">
        <f>IF(N1436/G1436&gt;=Auswahlhilfe!$C$8,TRUE,FALSE)</f>
        <v>1</v>
      </c>
      <c r="AA1436" t="b">
        <f>IF(K1436&gt;Auswahlhilfe!$C$7,TRUE,FALSE)</f>
        <v>1</v>
      </c>
      <c r="AB1436" t="b">
        <f>IF(Auswahlhilfe!$C$17=F1436,TRUE,FALSE)</f>
        <v>1</v>
      </c>
      <c r="AC1436" t="b">
        <f>IFERROR(IF(FIND("P2",PGOptionList!D1436)&gt;0,TRUE),FALSE)</f>
        <v>0</v>
      </c>
      <c r="AD1436" t="b">
        <f>IFERROR(IF(FIND("P1",PGOptionList!D1436)&gt;0,TRUE),FALSE)</f>
        <v>0</v>
      </c>
      <c r="AE1436" t="b">
        <f>IFERROR(IF(FIND("P0",PGOptionList!D1436)&gt;0,TRUE),FALSE)</f>
        <v>1</v>
      </c>
      <c r="AF1436" t="b">
        <f>IF(AND(Z1436,AA1436,AB1436,AC1436,IF(C1436=Auswahlhilfe!$L$7,TRUE,FALSE)),D1436,FALSE)</f>
        <v>0</v>
      </c>
      <c r="AG1436" t="b">
        <f>IF(AND(Z1436,AA1436,AB1436,AD1436,IF(C1436=Auswahlhilfe!$L$17,TRUE,FALSE)),D1436,FALSE)</f>
        <v>0</v>
      </c>
      <c r="AH1436" t="b">
        <f>IF(AND(Z1436,AA1436,AB1436,AE1436,IF(C1436=Auswahlhilfe!$L$17,TRUE,FALSE)),D1436,FALSE)</f>
        <v>0</v>
      </c>
      <c r="AI1436" t="s">
        <v>4817</v>
      </c>
      <c r="AJ1436" s="90" t="str">
        <f t="shared" si="68"/>
        <v>mailto:info@oxni.ch?subject=Anfrage TBR-180-014-S2-P0</v>
      </c>
    </row>
    <row r="1437" spans="2:36" x14ac:dyDescent="0.2">
      <c r="B1437" s="78" t="str">
        <f t="shared" si="66"/>
        <v/>
      </c>
      <c r="C1437" s="19" t="s">
        <v>103</v>
      </c>
      <c r="D1437" s="19" t="s">
        <v>1738</v>
      </c>
      <c r="E1437" s="19">
        <v>180</v>
      </c>
      <c r="F1437" s="19" t="s">
        <v>55</v>
      </c>
      <c r="G1437" s="19">
        <v>14</v>
      </c>
      <c r="H1437" s="19">
        <v>4</v>
      </c>
      <c r="I1437" s="19">
        <v>145</v>
      </c>
      <c r="J1437" s="19">
        <v>95</v>
      </c>
      <c r="K1437" s="19">
        <v>1100</v>
      </c>
      <c r="L1437" s="19">
        <v>3300</v>
      </c>
      <c r="M1437" s="19" t="s">
        <v>93</v>
      </c>
      <c r="N1437" s="19">
        <v>3000</v>
      </c>
      <c r="O1437" s="19">
        <v>6000</v>
      </c>
      <c r="P1437" s="19">
        <v>14500</v>
      </c>
      <c r="Q1437" s="19" t="s">
        <v>57</v>
      </c>
      <c r="R1437" s="19">
        <v>7250</v>
      </c>
      <c r="S1437" s="19">
        <v>20000</v>
      </c>
      <c r="T1437" s="19">
        <v>65.599999999999994</v>
      </c>
      <c r="U1437" s="19">
        <v>46.5</v>
      </c>
      <c r="V1437" s="19">
        <v>0.24</v>
      </c>
      <c r="W1437" s="19">
        <v>72</v>
      </c>
      <c r="X1437" s="93">
        <v>2585</v>
      </c>
      <c r="Y1437">
        <f t="shared" si="67"/>
        <v>214.28571428571428</v>
      </c>
      <c r="Z1437" t="b">
        <f>IF(N1437/G1437&gt;=Auswahlhilfe!$C$8,TRUE,FALSE)</f>
        <v>1</v>
      </c>
      <c r="AA1437" t="b">
        <f>IF(K1437&gt;Auswahlhilfe!$C$7,TRUE,FALSE)</f>
        <v>1</v>
      </c>
      <c r="AB1437" t="b">
        <f>IF(Auswahlhilfe!$C$17=F1437,TRUE,FALSE)</f>
        <v>0</v>
      </c>
      <c r="AC1437" t="b">
        <f>IFERROR(IF(FIND("P2",PGOptionList!D1437)&gt;0,TRUE),FALSE)</f>
        <v>0</v>
      </c>
      <c r="AD1437" t="b">
        <f>IFERROR(IF(FIND("P1",PGOptionList!D1437)&gt;0,TRUE),FALSE)</f>
        <v>1</v>
      </c>
      <c r="AE1437" t="b">
        <f>IFERROR(IF(FIND("P0",PGOptionList!D1437)&gt;0,TRUE),FALSE)</f>
        <v>0</v>
      </c>
      <c r="AF1437" t="b">
        <f>IF(AND(Z1437,AA1437,AB1437,AC1437,IF(C1437=Auswahlhilfe!$L$7,TRUE,FALSE)),D1437,FALSE)</f>
        <v>0</v>
      </c>
      <c r="AG1437" t="b">
        <f>IF(AND(Z1437,AA1437,AB1437,AD1437,IF(C1437=Auswahlhilfe!$L$17,TRUE,FALSE)),D1437,FALSE)</f>
        <v>0</v>
      </c>
      <c r="AH1437" t="b">
        <f>IF(AND(Z1437,AA1437,AB1437,AE1437,IF(C1437=Auswahlhilfe!$L$17,TRUE,FALSE)),D1437,FALSE)</f>
        <v>0</v>
      </c>
      <c r="AI1437" t="s">
        <v>4817</v>
      </c>
      <c r="AJ1437" s="90" t="str">
        <f t="shared" si="68"/>
        <v>mailto:info@oxni.ch?subject=Anfrage TBR-180-014-S1-P1</v>
      </c>
    </row>
    <row r="1438" spans="2:36" x14ac:dyDescent="0.2">
      <c r="B1438" s="78" t="str">
        <f t="shared" si="66"/>
        <v/>
      </c>
      <c r="C1438" s="19" t="s">
        <v>103</v>
      </c>
      <c r="D1438" s="19" t="s">
        <v>1739</v>
      </c>
      <c r="E1438" s="19">
        <v>180</v>
      </c>
      <c r="F1438" s="19" t="s">
        <v>58</v>
      </c>
      <c r="G1438" s="19">
        <v>14</v>
      </c>
      <c r="H1438" s="19">
        <v>4</v>
      </c>
      <c r="I1438" s="19">
        <v>145</v>
      </c>
      <c r="J1438" s="19">
        <v>95</v>
      </c>
      <c r="K1438" s="19">
        <v>1100</v>
      </c>
      <c r="L1438" s="19">
        <v>3300</v>
      </c>
      <c r="M1438" s="19" t="s">
        <v>93</v>
      </c>
      <c r="N1438" s="19">
        <v>3000</v>
      </c>
      <c r="O1438" s="19">
        <v>6000</v>
      </c>
      <c r="P1438" s="19">
        <v>14500</v>
      </c>
      <c r="Q1438" s="19" t="s">
        <v>57</v>
      </c>
      <c r="R1438" s="19">
        <v>7250</v>
      </c>
      <c r="S1438" s="19">
        <v>20000</v>
      </c>
      <c r="T1438" s="19">
        <v>65.599999999999994</v>
      </c>
      <c r="U1438" s="19">
        <v>46.5</v>
      </c>
      <c r="V1438" s="19">
        <v>0.24</v>
      </c>
      <c r="W1438" s="19">
        <v>72</v>
      </c>
      <c r="X1438" s="93">
        <v>2585</v>
      </c>
      <c r="Y1438">
        <f t="shared" si="67"/>
        <v>214.28571428571428</v>
      </c>
      <c r="Z1438" t="b">
        <f>IF(N1438/G1438&gt;=Auswahlhilfe!$C$8,TRUE,FALSE)</f>
        <v>1</v>
      </c>
      <c r="AA1438" t="b">
        <f>IF(K1438&gt;Auswahlhilfe!$C$7,TRUE,FALSE)</f>
        <v>1</v>
      </c>
      <c r="AB1438" t="b">
        <f>IF(Auswahlhilfe!$C$17=F1438,TRUE,FALSE)</f>
        <v>1</v>
      </c>
      <c r="AC1438" t="b">
        <f>IFERROR(IF(FIND("P2",PGOptionList!D1438)&gt;0,TRUE),FALSE)</f>
        <v>0</v>
      </c>
      <c r="AD1438" t="b">
        <f>IFERROR(IF(FIND("P1",PGOptionList!D1438)&gt;0,TRUE),FALSE)</f>
        <v>1</v>
      </c>
      <c r="AE1438" t="b">
        <f>IFERROR(IF(FIND("P0",PGOptionList!D1438)&gt;0,TRUE),FALSE)</f>
        <v>0</v>
      </c>
      <c r="AF1438" t="b">
        <f>IF(AND(Z1438,AA1438,AB1438,AC1438,IF(C1438=Auswahlhilfe!$L$7,TRUE,FALSE)),D1438,FALSE)</f>
        <v>0</v>
      </c>
      <c r="AG1438" t="b">
        <f>IF(AND(Z1438,AA1438,AB1438,AD1438,IF(C1438=Auswahlhilfe!$L$17,TRUE,FALSE)),D1438,FALSE)</f>
        <v>0</v>
      </c>
      <c r="AH1438" t="b">
        <f>IF(AND(Z1438,AA1438,AB1438,AE1438,IF(C1438=Auswahlhilfe!$L$17,TRUE,FALSE)),D1438,FALSE)</f>
        <v>0</v>
      </c>
      <c r="AI1438" t="s">
        <v>4818</v>
      </c>
      <c r="AJ1438" s="90" t="str">
        <f t="shared" si="68"/>
        <v>https://shop.oxni.ch/de/shop/motoren/planetengetriebe/tbr-180-014-s2-p1</v>
      </c>
    </row>
    <row r="1439" spans="2:36" x14ac:dyDescent="0.2">
      <c r="B1439" s="78" t="str">
        <f t="shared" si="66"/>
        <v/>
      </c>
      <c r="C1439" s="19" t="s">
        <v>103</v>
      </c>
      <c r="D1439" s="19" t="s">
        <v>1740</v>
      </c>
      <c r="E1439" s="19">
        <v>180</v>
      </c>
      <c r="F1439" s="19" t="s">
        <v>55</v>
      </c>
      <c r="G1439" s="19">
        <v>14</v>
      </c>
      <c r="H1439" s="19">
        <v>6</v>
      </c>
      <c r="I1439" s="19">
        <v>145</v>
      </c>
      <c r="J1439" s="19">
        <v>95</v>
      </c>
      <c r="K1439" s="19">
        <v>1100</v>
      </c>
      <c r="L1439" s="19">
        <v>3300</v>
      </c>
      <c r="M1439" s="19" t="s">
        <v>93</v>
      </c>
      <c r="N1439" s="19">
        <v>3000</v>
      </c>
      <c r="O1439" s="19">
        <v>6000</v>
      </c>
      <c r="P1439" s="19">
        <v>14500</v>
      </c>
      <c r="Q1439" s="19" t="s">
        <v>57</v>
      </c>
      <c r="R1439" s="19">
        <v>7250</v>
      </c>
      <c r="S1439" s="19">
        <v>20000</v>
      </c>
      <c r="T1439" s="19">
        <v>65.599999999999994</v>
      </c>
      <c r="U1439" s="19">
        <v>46.5</v>
      </c>
      <c r="V1439" s="19">
        <v>0.24</v>
      </c>
      <c r="W1439" s="19">
        <v>72</v>
      </c>
      <c r="X1439" s="93">
        <v>2350</v>
      </c>
      <c r="Y1439">
        <f t="shared" si="67"/>
        <v>214.28571428571428</v>
      </c>
      <c r="Z1439" t="b">
        <f>IF(N1439/G1439&gt;=Auswahlhilfe!$C$8,TRUE,FALSE)</f>
        <v>1</v>
      </c>
      <c r="AA1439" t="b">
        <f>IF(K1439&gt;Auswahlhilfe!$C$7,TRUE,FALSE)</f>
        <v>1</v>
      </c>
      <c r="AB1439" t="b">
        <f>IF(Auswahlhilfe!$C$17=F1439,TRUE,FALSE)</f>
        <v>0</v>
      </c>
      <c r="AC1439" t="b">
        <f>IFERROR(IF(FIND("P2",PGOptionList!D1439)&gt;0,TRUE),FALSE)</f>
        <v>1</v>
      </c>
      <c r="AD1439" t="b">
        <f>IFERROR(IF(FIND("P1",PGOptionList!D1439)&gt;0,TRUE),FALSE)</f>
        <v>0</v>
      </c>
      <c r="AE1439" t="b">
        <f>IFERROR(IF(FIND("P0",PGOptionList!D1439)&gt;0,TRUE),FALSE)</f>
        <v>0</v>
      </c>
      <c r="AF1439" t="b">
        <f>IF(AND(Z1439,AA1439,AB1439,AC1439,IF(C1439=Auswahlhilfe!$L$7,TRUE,FALSE)),D1439,FALSE)</f>
        <v>0</v>
      </c>
      <c r="AG1439" t="b">
        <f>IF(AND(Z1439,AA1439,AB1439,AD1439,IF(C1439=Auswahlhilfe!$L$17,TRUE,FALSE)),D1439,FALSE)</f>
        <v>0</v>
      </c>
      <c r="AH1439" t="b">
        <f>IF(AND(Z1439,AA1439,AB1439,AE1439,IF(C1439=Auswahlhilfe!$L$17,TRUE,FALSE)),D1439,FALSE)</f>
        <v>0</v>
      </c>
      <c r="AI1439" t="s">
        <v>4817</v>
      </c>
      <c r="AJ1439" s="90" t="str">
        <f t="shared" si="68"/>
        <v>mailto:info@oxni.ch?subject=Anfrage TBR-180-014-S1-P2</v>
      </c>
    </row>
    <row r="1440" spans="2:36" x14ac:dyDescent="0.2">
      <c r="B1440" s="78" t="str">
        <f t="shared" si="66"/>
        <v/>
      </c>
      <c r="C1440" s="19" t="s">
        <v>103</v>
      </c>
      <c r="D1440" s="19" t="s">
        <v>1741</v>
      </c>
      <c r="E1440" s="19">
        <v>180</v>
      </c>
      <c r="F1440" s="19" t="s">
        <v>58</v>
      </c>
      <c r="G1440" s="19">
        <v>14</v>
      </c>
      <c r="H1440" s="19">
        <v>6</v>
      </c>
      <c r="I1440" s="19">
        <v>145</v>
      </c>
      <c r="J1440" s="19">
        <v>95</v>
      </c>
      <c r="K1440" s="19">
        <v>1100</v>
      </c>
      <c r="L1440" s="19">
        <v>3300</v>
      </c>
      <c r="M1440" s="19" t="s">
        <v>93</v>
      </c>
      <c r="N1440" s="19">
        <v>3000</v>
      </c>
      <c r="O1440" s="19">
        <v>6000</v>
      </c>
      <c r="P1440" s="19">
        <v>14500</v>
      </c>
      <c r="Q1440" s="19" t="s">
        <v>57</v>
      </c>
      <c r="R1440" s="19">
        <v>7250</v>
      </c>
      <c r="S1440" s="19">
        <v>20000</v>
      </c>
      <c r="T1440" s="19">
        <v>65.599999999999994</v>
      </c>
      <c r="U1440" s="19">
        <v>46.5</v>
      </c>
      <c r="V1440" s="19">
        <v>0.24</v>
      </c>
      <c r="W1440" s="19">
        <v>72</v>
      </c>
      <c r="X1440" s="93">
        <v>2350</v>
      </c>
      <c r="Y1440">
        <f t="shared" si="67"/>
        <v>214.28571428571428</v>
      </c>
      <c r="Z1440" t="b">
        <f>IF(N1440/G1440&gt;=Auswahlhilfe!$C$8,TRUE,FALSE)</f>
        <v>1</v>
      </c>
      <c r="AA1440" t="b">
        <f>IF(K1440&gt;Auswahlhilfe!$C$7,TRUE,FALSE)</f>
        <v>1</v>
      </c>
      <c r="AB1440" t="b">
        <f>IF(Auswahlhilfe!$C$17=F1440,TRUE,FALSE)</f>
        <v>1</v>
      </c>
      <c r="AC1440" t="b">
        <f>IFERROR(IF(FIND("P2",PGOptionList!D1440)&gt;0,TRUE),FALSE)</f>
        <v>1</v>
      </c>
      <c r="AD1440" t="b">
        <f>IFERROR(IF(FIND("P1",PGOptionList!D1440)&gt;0,TRUE),FALSE)</f>
        <v>0</v>
      </c>
      <c r="AE1440" t="b">
        <f>IFERROR(IF(FIND("P0",PGOptionList!D1440)&gt;0,TRUE),FALSE)</f>
        <v>0</v>
      </c>
      <c r="AF1440" t="b">
        <f>IF(AND(Z1440,AA1440,AB1440,AC1440,IF(C1440=Auswahlhilfe!$L$7,TRUE,FALSE)),D1440,FALSE)</f>
        <v>0</v>
      </c>
      <c r="AG1440" t="b">
        <f>IF(AND(Z1440,AA1440,AB1440,AD1440,IF(C1440=Auswahlhilfe!$L$17,TRUE,FALSE)),D1440,FALSE)</f>
        <v>0</v>
      </c>
      <c r="AH1440" t="b">
        <f>IF(AND(Z1440,AA1440,AB1440,AE1440,IF(C1440=Auswahlhilfe!$L$17,TRUE,FALSE)),D1440,FALSE)</f>
        <v>0</v>
      </c>
      <c r="AI1440" t="s">
        <v>4818</v>
      </c>
      <c r="AJ1440" s="90" t="str">
        <f t="shared" si="68"/>
        <v>https://shop.oxni.ch/de/shop/motoren/planetengetriebe/tbr-180-014-s2-p2</v>
      </c>
    </row>
    <row r="1441" spans="2:36" x14ac:dyDescent="0.2">
      <c r="B1441" s="78" t="str">
        <f t="shared" si="66"/>
        <v/>
      </c>
      <c r="C1441" s="19" t="s">
        <v>103</v>
      </c>
      <c r="D1441" s="19" t="s">
        <v>1742</v>
      </c>
      <c r="E1441" s="19">
        <v>180</v>
      </c>
      <c r="F1441" s="19" t="s">
        <v>55</v>
      </c>
      <c r="G1441" s="19">
        <v>12</v>
      </c>
      <c r="H1441" s="19">
        <v>2</v>
      </c>
      <c r="I1441" s="19">
        <v>145</v>
      </c>
      <c r="J1441" s="19">
        <v>95</v>
      </c>
      <c r="K1441" s="19">
        <v>1108</v>
      </c>
      <c r="L1441" s="19">
        <v>3324</v>
      </c>
      <c r="M1441" s="19" t="s">
        <v>92</v>
      </c>
      <c r="N1441" s="19">
        <v>3000</v>
      </c>
      <c r="O1441" s="19">
        <v>6000</v>
      </c>
      <c r="P1441" s="19">
        <v>14500</v>
      </c>
      <c r="Q1441" s="19" t="s">
        <v>57</v>
      </c>
      <c r="R1441" s="19">
        <v>7250</v>
      </c>
      <c r="S1441" s="19">
        <v>20000</v>
      </c>
      <c r="T1441" s="19">
        <v>65.599999999999994</v>
      </c>
      <c r="U1441" s="19">
        <v>46.5</v>
      </c>
      <c r="V1441" s="19">
        <v>0.24</v>
      </c>
      <c r="W1441" s="19">
        <v>72</v>
      </c>
      <c r="X1441" s="93"/>
      <c r="Y1441">
        <f t="shared" si="67"/>
        <v>250</v>
      </c>
      <c r="Z1441" t="b">
        <f>IF(N1441/G1441&gt;=Auswahlhilfe!$C$8,TRUE,FALSE)</f>
        <v>1</v>
      </c>
      <c r="AA1441" t="b">
        <f>IF(K1441&gt;Auswahlhilfe!$C$7,TRUE,FALSE)</f>
        <v>1</v>
      </c>
      <c r="AB1441" t="b">
        <f>IF(Auswahlhilfe!$C$17=F1441,TRUE,FALSE)</f>
        <v>0</v>
      </c>
      <c r="AC1441" t="b">
        <f>IFERROR(IF(FIND("P2",PGOptionList!D1441)&gt;0,TRUE),FALSE)</f>
        <v>0</v>
      </c>
      <c r="AD1441" t="b">
        <f>IFERROR(IF(FIND("P1",PGOptionList!D1441)&gt;0,TRUE),FALSE)</f>
        <v>0</v>
      </c>
      <c r="AE1441" t="b">
        <f>IFERROR(IF(FIND("P0",PGOptionList!D1441)&gt;0,TRUE),FALSE)</f>
        <v>1</v>
      </c>
      <c r="AF1441" t="b">
        <f>IF(AND(Z1441,AA1441,AB1441,AC1441,IF(C1441=Auswahlhilfe!$L$7,TRUE,FALSE)),D1441,FALSE)</f>
        <v>0</v>
      </c>
      <c r="AG1441" t="b">
        <f>IF(AND(Z1441,AA1441,AB1441,AD1441,IF(C1441=Auswahlhilfe!$L$17,TRUE,FALSE)),D1441,FALSE)</f>
        <v>0</v>
      </c>
      <c r="AH1441" t="b">
        <f>IF(AND(Z1441,AA1441,AB1441,AE1441,IF(C1441=Auswahlhilfe!$L$17,TRUE,FALSE)),D1441,FALSE)</f>
        <v>0</v>
      </c>
      <c r="AI1441" t="s">
        <v>4817</v>
      </c>
      <c r="AJ1441" s="90" t="str">
        <f t="shared" si="68"/>
        <v>mailto:info@oxni.ch?subject=Anfrage TBR-180-012-S1-P0</v>
      </c>
    </row>
    <row r="1442" spans="2:36" x14ac:dyDescent="0.2">
      <c r="B1442" s="78" t="str">
        <f t="shared" si="66"/>
        <v/>
      </c>
      <c r="C1442" s="19" t="s">
        <v>103</v>
      </c>
      <c r="D1442" s="19" t="s">
        <v>1743</v>
      </c>
      <c r="E1442" s="19">
        <v>180</v>
      </c>
      <c r="F1442" s="19" t="s">
        <v>58</v>
      </c>
      <c r="G1442" s="19">
        <v>12</v>
      </c>
      <c r="H1442" s="19">
        <v>2</v>
      </c>
      <c r="I1442" s="19">
        <v>145</v>
      </c>
      <c r="J1442" s="19">
        <v>95</v>
      </c>
      <c r="K1442" s="19">
        <v>1108</v>
      </c>
      <c r="L1442" s="19">
        <v>3324</v>
      </c>
      <c r="M1442" s="19" t="s">
        <v>92</v>
      </c>
      <c r="N1442" s="19">
        <v>3000</v>
      </c>
      <c r="O1442" s="19">
        <v>6000</v>
      </c>
      <c r="P1442" s="19">
        <v>14500</v>
      </c>
      <c r="Q1442" s="19" t="s">
        <v>57</v>
      </c>
      <c r="R1442" s="19">
        <v>7250</v>
      </c>
      <c r="S1442" s="19">
        <v>20000</v>
      </c>
      <c r="T1442" s="19">
        <v>65.599999999999994</v>
      </c>
      <c r="U1442" s="19">
        <v>46.5</v>
      </c>
      <c r="V1442" s="19">
        <v>0.24</v>
      </c>
      <c r="W1442" s="19">
        <v>72</v>
      </c>
      <c r="X1442" s="93"/>
      <c r="Y1442">
        <f t="shared" si="67"/>
        <v>250</v>
      </c>
      <c r="Z1442" t="b">
        <f>IF(N1442/G1442&gt;=Auswahlhilfe!$C$8,TRUE,FALSE)</f>
        <v>1</v>
      </c>
      <c r="AA1442" t="b">
        <f>IF(K1442&gt;Auswahlhilfe!$C$7,TRUE,FALSE)</f>
        <v>1</v>
      </c>
      <c r="AB1442" t="b">
        <f>IF(Auswahlhilfe!$C$17=F1442,TRUE,FALSE)</f>
        <v>1</v>
      </c>
      <c r="AC1442" t="b">
        <f>IFERROR(IF(FIND("P2",PGOptionList!D1442)&gt;0,TRUE),FALSE)</f>
        <v>0</v>
      </c>
      <c r="AD1442" t="b">
        <f>IFERROR(IF(FIND("P1",PGOptionList!D1442)&gt;0,TRUE),FALSE)</f>
        <v>0</v>
      </c>
      <c r="AE1442" t="b">
        <f>IFERROR(IF(FIND("P0",PGOptionList!D1442)&gt;0,TRUE),FALSE)</f>
        <v>1</v>
      </c>
      <c r="AF1442" t="b">
        <f>IF(AND(Z1442,AA1442,AB1442,AC1442,IF(C1442=Auswahlhilfe!$L$7,TRUE,FALSE)),D1442,FALSE)</f>
        <v>0</v>
      </c>
      <c r="AG1442" t="b">
        <f>IF(AND(Z1442,AA1442,AB1442,AD1442,IF(C1442=Auswahlhilfe!$L$17,TRUE,FALSE)),D1442,FALSE)</f>
        <v>0</v>
      </c>
      <c r="AH1442" t="b">
        <f>IF(AND(Z1442,AA1442,AB1442,AE1442,IF(C1442=Auswahlhilfe!$L$17,TRUE,FALSE)),D1442,FALSE)</f>
        <v>0</v>
      </c>
      <c r="AI1442" t="s">
        <v>4817</v>
      </c>
      <c r="AJ1442" s="90" t="str">
        <f t="shared" si="68"/>
        <v>mailto:info@oxni.ch?subject=Anfrage TBR-180-012-S2-P0</v>
      </c>
    </row>
    <row r="1443" spans="2:36" x14ac:dyDescent="0.2">
      <c r="B1443" s="78" t="str">
        <f t="shared" si="66"/>
        <v/>
      </c>
      <c r="C1443" s="19" t="s">
        <v>103</v>
      </c>
      <c r="D1443" s="19" t="s">
        <v>1744</v>
      </c>
      <c r="E1443" s="19">
        <v>180</v>
      </c>
      <c r="F1443" s="19" t="s">
        <v>55</v>
      </c>
      <c r="G1443" s="19">
        <v>12</v>
      </c>
      <c r="H1443" s="19">
        <v>4</v>
      </c>
      <c r="I1443" s="19">
        <v>145</v>
      </c>
      <c r="J1443" s="19">
        <v>95</v>
      </c>
      <c r="K1443" s="19">
        <v>1108</v>
      </c>
      <c r="L1443" s="19">
        <v>3324</v>
      </c>
      <c r="M1443" s="19" t="s">
        <v>92</v>
      </c>
      <c r="N1443" s="19">
        <v>3000</v>
      </c>
      <c r="O1443" s="19">
        <v>6000</v>
      </c>
      <c r="P1443" s="19">
        <v>14500</v>
      </c>
      <c r="Q1443" s="19" t="s">
        <v>57</v>
      </c>
      <c r="R1443" s="19">
        <v>7250</v>
      </c>
      <c r="S1443" s="19">
        <v>20000</v>
      </c>
      <c r="T1443" s="19">
        <v>65.599999999999994</v>
      </c>
      <c r="U1443" s="19">
        <v>46.5</v>
      </c>
      <c r="V1443" s="19">
        <v>0.24</v>
      </c>
      <c r="W1443" s="19">
        <v>72</v>
      </c>
      <c r="X1443" s="93">
        <v>2585</v>
      </c>
      <c r="Y1443">
        <f t="shared" si="67"/>
        <v>250</v>
      </c>
      <c r="Z1443" t="b">
        <f>IF(N1443/G1443&gt;=Auswahlhilfe!$C$8,TRUE,FALSE)</f>
        <v>1</v>
      </c>
      <c r="AA1443" t="b">
        <f>IF(K1443&gt;Auswahlhilfe!$C$7,TRUE,FALSE)</f>
        <v>1</v>
      </c>
      <c r="AB1443" t="b">
        <f>IF(Auswahlhilfe!$C$17=F1443,TRUE,FALSE)</f>
        <v>0</v>
      </c>
      <c r="AC1443" t="b">
        <f>IFERROR(IF(FIND("P2",PGOptionList!D1443)&gt;0,TRUE),FALSE)</f>
        <v>0</v>
      </c>
      <c r="AD1443" t="b">
        <f>IFERROR(IF(FIND("P1",PGOptionList!D1443)&gt;0,TRUE),FALSE)</f>
        <v>1</v>
      </c>
      <c r="AE1443" t="b">
        <f>IFERROR(IF(FIND("P0",PGOptionList!D1443)&gt;0,TRUE),FALSE)</f>
        <v>0</v>
      </c>
      <c r="AF1443" t="b">
        <f>IF(AND(Z1443,AA1443,AB1443,AC1443,IF(C1443=Auswahlhilfe!$L$7,TRUE,FALSE)),D1443,FALSE)</f>
        <v>0</v>
      </c>
      <c r="AG1443" t="b">
        <f>IF(AND(Z1443,AA1443,AB1443,AD1443,IF(C1443=Auswahlhilfe!$L$17,TRUE,FALSE)),D1443,FALSE)</f>
        <v>0</v>
      </c>
      <c r="AH1443" t="b">
        <f>IF(AND(Z1443,AA1443,AB1443,AE1443,IF(C1443=Auswahlhilfe!$L$17,TRUE,FALSE)),D1443,FALSE)</f>
        <v>0</v>
      </c>
      <c r="AI1443" t="s">
        <v>4817</v>
      </c>
      <c r="AJ1443" s="90" t="str">
        <f t="shared" si="68"/>
        <v>mailto:info@oxni.ch?subject=Anfrage TBR-180-012-S1-P1</v>
      </c>
    </row>
    <row r="1444" spans="2:36" x14ac:dyDescent="0.2">
      <c r="B1444" s="78" t="str">
        <f t="shared" si="66"/>
        <v/>
      </c>
      <c r="C1444" s="19" t="s">
        <v>103</v>
      </c>
      <c r="D1444" s="19" t="s">
        <v>1745</v>
      </c>
      <c r="E1444" s="19">
        <v>180</v>
      </c>
      <c r="F1444" s="19" t="s">
        <v>58</v>
      </c>
      <c r="G1444" s="19">
        <v>12</v>
      </c>
      <c r="H1444" s="19">
        <v>4</v>
      </c>
      <c r="I1444" s="19">
        <v>145</v>
      </c>
      <c r="J1444" s="19">
        <v>95</v>
      </c>
      <c r="K1444" s="19">
        <v>1108</v>
      </c>
      <c r="L1444" s="19">
        <v>3324</v>
      </c>
      <c r="M1444" s="19" t="s">
        <v>92</v>
      </c>
      <c r="N1444" s="19">
        <v>3000</v>
      </c>
      <c r="O1444" s="19">
        <v>6000</v>
      </c>
      <c r="P1444" s="19">
        <v>14500</v>
      </c>
      <c r="Q1444" s="19" t="s">
        <v>57</v>
      </c>
      <c r="R1444" s="19">
        <v>7250</v>
      </c>
      <c r="S1444" s="19">
        <v>20000</v>
      </c>
      <c r="T1444" s="19">
        <v>65.599999999999994</v>
      </c>
      <c r="U1444" s="19">
        <v>46.5</v>
      </c>
      <c r="V1444" s="19">
        <v>0.24</v>
      </c>
      <c r="W1444" s="19">
        <v>72</v>
      </c>
      <c r="X1444" s="93">
        <v>2585</v>
      </c>
      <c r="Y1444">
        <f t="shared" si="67"/>
        <v>250</v>
      </c>
      <c r="Z1444" t="b">
        <f>IF(N1444/G1444&gt;=Auswahlhilfe!$C$8,TRUE,FALSE)</f>
        <v>1</v>
      </c>
      <c r="AA1444" t="b">
        <f>IF(K1444&gt;Auswahlhilfe!$C$7,TRUE,FALSE)</f>
        <v>1</v>
      </c>
      <c r="AB1444" t="b">
        <f>IF(Auswahlhilfe!$C$17=F1444,TRUE,FALSE)</f>
        <v>1</v>
      </c>
      <c r="AC1444" t="b">
        <f>IFERROR(IF(FIND("P2",PGOptionList!D1444)&gt;0,TRUE),FALSE)</f>
        <v>0</v>
      </c>
      <c r="AD1444" t="b">
        <f>IFERROR(IF(FIND("P1",PGOptionList!D1444)&gt;0,TRUE),FALSE)</f>
        <v>1</v>
      </c>
      <c r="AE1444" t="b">
        <f>IFERROR(IF(FIND("P0",PGOptionList!D1444)&gt;0,TRUE),FALSE)</f>
        <v>0</v>
      </c>
      <c r="AF1444" t="b">
        <f>IF(AND(Z1444,AA1444,AB1444,AC1444,IF(C1444=Auswahlhilfe!$L$7,TRUE,FALSE)),D1444,FALSE)</f>
        <v>0</v>
      </c>
      <c r="AG1444" t="b">
        <f>IF(AND(Z1444,AA1444,AB1444,AD1444,IF(C1444=Auswahlhilfe!$L$17,TRUE,FALSE)),D1444,FALSE)</f>
        <v>0</v>
      </c>
      <c r="AH1444" t="b">
        <f>IF(AND(Z1444,AA1444,AB1444,AE1444,IF(C1444=Auswahlhilfe!$L$17,TRUE,FALSE)),D1444,FALSE)</f>
        <v>0</v>
      </c>
      <c r="AI1444" t="s">
        <v>4818</v>
      </c>
      <c r="AJ1444" s="90" t="str">
        <f t="shared" si="68"/>
        <v>https://shop.oxni.ch/de/shop/motoren/planetengetriebe/tbr-180-012-s2-p1</v>
      </c>
    </row>
    <row r="1445" spans="2:36" x14ac:dyDescent="0.2">
      <c r="B1445" s="78" t="str">
        <f t="shared" si="66"/>
        <v/>
      </c>
      <c r="C1445" s="19" t="s">
        <v>103</v>
      </c>
      <c r="D1445" s="19" t="s">
        <v>1746</v>
      </c>
      <c r="E1445" s="19">
        <v>180</v>
      </c>
      <c r="F1445" s="19" t="s">
        <v>55</v>
      </c>
      <c r="G1445" s="19">
        <v>12</v>
      </c>
      <c r="H1445" s="19">
        <v>6</v>
      </c>
      <c r="I1445" s="19">
        <v>145</v>
      </c>
      <c r="J1445" s="19">
        <v>95</v>
      </c>
      <c r="K1445" s="19">
        <v>1108</v>
      </c>
      <c r="L1445" s="19">
        <v>3324</v>
      </c>
      <c r="M1445" s="19" t="s">
        <v>92</v>
      </c>
      <c r="N1445" s="19">
        <v>3000</v>
      </c>
      <c r="O1445" s="19">
        <v>6000</v>
      </c>
      <c r="P1445" s="19">
        <v>14500</v>
      </c>
      <c r="Q1445" s="19" t="s">
        <v>57</v>
      </c>
      <c r="R1445" s="19">
        <v>7250</v>
      </c>
      <c r="S1445" s="19">
        <v>20000</v>
      </c>
      <c r="T1445" s="19">
        <v>65.599999999999994</v>
      </c>
      <c r="U1445" s="19">
        <v>46.5</v>
      </c>
      <c r="V1445" s="19">
        <v>0.24</v>
      </c>
      <c r="W1445" s="19">
        <v>72</v>
      </c>
      <c r="X1445" s="93">
        <v>2350</v>
      </c>
      <c r="Y1445">
        <f t="shared" si="67"/>
        <v>250</v>
      </c>
      <c r="Z1445" t="b">
        <f>IF(N1445/G1445&gt;=Auswahlhilfe!$C$8,TRUE,FALSE)</f>
        <v>1</v>
      </c>
      <c r="AA1445" t="b">
        <f>IF(K1445&gt;Auswahlhilfe!$C$7,TRUE,FALSE)</f>
        <v>1</v>
      </c>
      <c r="AB1445" t="b">
        <f>IF(Auswahlhilfe!$C$17=F1445,TRUE,FALSE)</f>
        <v>0</v>
      </c>
      <c r="AC1445" t="b">
        <f>IFERROR(IF(FIND("P2",PGOptionList!D1445)&gt;0,TRUE),FALSE)</f>
        <v>1</v>
      </c>
      <c r="AD1445" t="b">
        <f>IFERROR(IF(FIND("P1",PGOptionList!D1445)&gt;0,TRUE),FALSE)</f>
        <v>0</v>
      </c>
      <c r="AE1445" t="b">
        <f>IFERROR(IF(FIND("P0",PGOptionList!D1445)&gt;0,TRUE),FALSE)</f>
        <v>0</v>
      </c>
      <c r="AF1445" t="b">
        <f>IF(AND(Z1445,AA1445,AB1445,AC1445,IF(C1445=Auswahlhilfe!$L$7,TRUE,FALSE)),D1445,FALSE)</f>
        <v>0</v>
      </c>
      <c r="AG1445" t="b">
        <f>IF(AND(Z1445,AA1445,AB1445,AD1445,IF(C1445=Auswahlhilfe!$L$17,TRUE,FALSE)),D1445,FALSE)</f>
        <v>0</v>
      </c>
      <c r="AH1445" t="b">
        <f>IF(AND(Z1445,AA1445,AB1445,AE1445,IF(C1445=Auswahlhilfe!$L$17,TRUE,FALSE)),D1445,FALSE)</f>
        <v>0</v>
      </c>
      <c r="AI1445" t="s">
        <v>4817</v>
      </c>
      <c r="AJ1445" s="90" t="str">
        <f t="shared" si="68"/>
        <v>mailto:info@oxni.ch?subject=Anfrage TBR-180-012-S1-P2</v>
      </c>
    </row>
    <row r="1446" spans="2:36" x14ac:dyDescent="0.2">
      <c r="B1446" s="78" t="str">
        <f t="shared" si="66"/>
        <v/>
      </c>
      <c r="C1446" s="19" t="s">
        <v>103</v>
      </c>
      <c r="D1446" s="19" t="s">
        <v>1747</v>
      </c>
      <c r="E1446" s="19">
        <v>180</v>
      </c>
      <c r="F1446" s="19" t="s">
        <v>58</v>
      </c>
      <c r="G1446" s="19">
        <v>12</v>
      </c>
      <c r="H1446" s="19">
        <v>6</v>
      </c>
      <c r="I1446" s="19">
        <v>145</v>
      </c>
      <c r="J1446" s="19">
        <v>95</v>
      </c>
      <c r="K1446" s="19">
        <v>1108</v>
      </c>
      <c r="L1446" s="19">
        <v>3324</v>
      </c>
      <c r="M1446" s="19" t="s">
        <v>92</v>
      </c>
      <c r="N1446" s="19">
        <v>3000</v>
      </c>
      <c r="O1446" s="19">
        <v>6000</v>
      </c>
      <c r="P1446" s="19">
        <v>14500</v>
      </c>
      <c r="Q1446" s="19" t="s">
        <v>57</v>
      </c>
      <c r="R1446" s="19">
        <v>7250</v>
      </c>
      <c r="S1446" s="19">
        <v>20000</v>
      </c>
      <c r="T1446" s="19">
        <v>65.599999999999994</v>
      </c>
      <c r="U1446" s="19">
        <v>46.5</v>
      </c>
      <c r="V1446" s="19">
        <v>0.24</v>
      </c>
      <c r="W1446" s="19">
        <v>72</v>
      </c>
      <c r="X1446" s="93">
        <v>2350</v>
      </c>
      <c r="Y1446">
        <f t="shared" si="67"/>
        <v>250</v>
      </c>
      <c r="Z1446" t="b">
        <f>IF(N1446/G1446&gt;=Auswahlhilfe!$C$8,TRUE,FALSE)</f>
        <v>1</v>
      </c>
      <c r="AA1446" t="b">
        <f>IF(K1446&gt;Auswahlhilfe!$C$7,TRUE,FALSE)</f>
        <v>1</v>
      </c>
      <c r="AB1446" t="b">
        <f>IF(Auswahlhilfe!$C$17=F1446,TRUE,FALSE)</f>
        <v>1</v>
      </c>
      <c r="AC1446" t="b">
        <f>IFERROR(IF(FIND("P2",PGOptionList!D1446)&gt;0,TRUE),FALSE)</f>
        <v>1</v>
      </c>
      <c r="AD1446" t="b">
        <f>IFERROR(IF(FIND("P1",PGOptionList!D1446)&gt;0,TRUE),FALSE)</f>
        <v>0</v>
      </c>
      <c r="AE1446" t="b">
        <f>IFERROR(IF(FIND("P0",PGOptionList!D1446)&gt;0,TRUE),FALSE)</f>
        <v>0</v>
      </c>
      <c r="AF1446" t="b">
        <f>IF(AND(Z1446,AA1446,AB1446,AC1446,IF(C1446=Auswahlhilfe!$L$7,TRUE,FALSE)),D1446,FALSE)</f>
        <v>0</v>
      </c>
      <c r="AG1446" t="b">
        <f>IF(AND(Z1446,AA1446,AB1446,AD1446,IF(C1446=Auswahlhilfe!$L$17,TRUE,FALSE)),D1446,FALSE)</f>
        <v>0</v>
      </c>
      <c r="AH1446" t="b">
        <f>IF(AND(Z1446,AA1446,AB1446,AE1446,IF(C1446=Auswahlhilfe!$L$17,TRUE,FALSE)),D1446,FALSE)</f>
        <v>0</v>
      </c>
      <c r="AI1446" t="s">
        <v>4818</v>
      </c>
      <c r="AJ1446" s="90" t="str">
        <f t="shared" si="68"/>
        <v>https://shop.oxni.ch/de/shop/motoren/planetengetriebe/tbr-180-012-s2-p2</v>
      </c>
    </row>
    <row r="1447" spans="2:36" x14ac:dyDescent="0.2">
      <c r="B1447" s="78" t="str">
        <f t="shared" si="66"/>
        <v/>
      </c>
      <c r="C1447" s="19" t="s">
        <v>103</v>
      </c>
      <c r="D1447" s="19" t="s">
        <v>1748</v>
      </c>
      <c r="E1447" s="19">
        <v>180</v>
      </c>
      <c r="F1447" s="19" t="s">
        <v>55</v>
      </c>
      <c r="G1447" s="19">
        <v>10</v>
      </c>
      <c r="H1447" s="19">
        <v>2</v>
      </c>
      <c r="I1447" s="19">
        <v>145</v>
      </c>
      <c r="J1447" s="19">
        <v>95</v>
      </c>
      <c r="K1447" s="19">
        <v>910</v>
      </c>
      <c r="L1447" s="19">
        <v>2730</v>
      </c>
      <c r="M1447" s="19" t="s">
        <v>95</v>
      </c>
      <c r="N1447" s="19">
        <v>3000</v>
      </c>
      <c r="O1447" s="19">
        <v>6000</v>
      </c>
      <c r="P1447" s="19">
        <v>14500</v>
      </c>
      <c r="Q1447" s="19" t="s">
        <v>57</v>
      </c>
      <c r="R1447" s="19">
        <v>7250</v>
      </c>
      <c r="S1447" s="19">
        <v>20000</v>
      </c>
      <c r="T1447" s="19">
        <v>65.599999999999994</v>
      </c>
      <c r="U1447" s="19">
        <v>46.5</v>
      </c>
      <c r="V1447" s="19">
        <v>0.24</v>
      </c>
      <c r="W1447" s="19">
        <v>72</v>
      </c>
      <c r="X1447" s="93"/>
      <c r="Y1447">
        <f t="shared" si="67"/>
        <v>300</v>
      </c>
      <c r="Z1447" t="b">
        <f>IF(N1447/G1447&gt;=Auswahlhilfe!$C$8,TRUE,FALSE)</f>
        <v>1</v>
      </c>
      <c r="AA1447" t="b">
        <f>IF(K1447&gt;Auswahlhilfe!$C$7,TRUE,FALSE)</f>
        <v>1</v>
      </c>
      <c r="AB1447" t="b">
        <f>IF(Auswahlhilfe!$C$17=F1447,TRUE,FALSE)</f>
        <v>0</v>
      </c>
      <c r="AC1447" t="b">
        <f>IFERROR(IF(FIND("P2",PGOptionList!D1447)&gt;0,TRUE),FALSE)</f>
        <v>0</v>
      </c>
      <c r="AD1447" t="b">
        <f>IFERROR(IF(FIND("P1",PGOptionList!D1447)&gt;0,TRUE),FALSE)</f>
        <v>0</v>
      </c>
      <c r="AE1447" t="b">
        <f>IFERROR(IF(FIND("P0",PGOptionList!D1447)&gt;0,TRUE),FALSE)</f>
        <v>1</v>
      </c>
      <c r="AF1447" t="b">
        <f>IF(AND(Z1447,AA1447,AB1447,AC1447,IF(C1447=Auswahlhilfe!$L$7,TRUE,FALSE)),D1447,FALSE)</f>
        <v>0</v>
      </c>
      <c r="AG1447" t="b">
        <f>IF(AND(Z1447,AA1447,AB1447,AD1447,IF(C1447=Auswahlhilfe!$L$17,TRUE,FALSE)),D1447,FALSE)</f>
        <v>0</v>
      </c>
      <c r="AH1447" t="b">
        <f>IF(AND(Z1447,AA1447,AB1447,AE1447,IF(C1447=Auswahlhilfe!$L$17,TRUE,FALSE)),D1447,FALSE)</f>
        <v>0</v>
      </c>
      <c r="AI1447" t="s">
        <v>4817</v>
      </c>
      <c r="AJ1447" s="90" t="str">
        <f t="shared" si="68"/>
        <v>mailto:info@oxni.ch?subject=Anfrage TBR-180-010-S1-P0</v>
      </c>
    </row>
    <row r="1448" spans="2:36" x14ac:dyDescent="0.2">
      <c r="B1448" s="78" t="str">
        <f t="shared" si="66"/>
        <v/>
      </c>
      <c r="C1448" s="19" t="s">
        <v>103</v>
      </c>
      <c r="D1448" s="19" t="s">
        <v>1749</v>
      </c>
      <c r="E1448" s="19">
        <v>180</v>
      </c>
      <c r="F1448" s="19" t="s">
        <v>58</v>
      </c>
      <c r="G1448" s="19">
        <v>10</v>
      </c>
      <c r="H1448" s="19">
        <v>2</v>
      </c>
      <c r="I1448" s="19">
        <v>145</v>
      </c>
      <c r="J1448" s="19">
        <v>95</v>
      </c>
      <c r="K1448" s="19">
        <v>910</v>
      </c>
      <c r="L1448" s="19">
        <v>2730</v>
      </c>
      <c r="M1448" s="19" t="s">
        <v>95</v>
      </c>
      <c r="N1448" s="19">
        <v>3000</v>
      </c>
      <c r="O1448" s="19">
        <v>6000</v>
      </c>
      <c r="P1448" s="19">
        <v>14500</v>
      </c>
      <c r="Q1448" s="19" t="s">
        <v>57</v>
      </c>
      <c r="R1448" s="19">
        <v>7250</v>
      </c>
      <c r="S1448" s="19">
        <v>20000</v>
      </c>
      <c r="T1448" s="19">
        <v>65.599999999999994</v>
      </c>
      <c r="U1448" s="19">
        <v>46.5</v>
      </c>
      <c r="V1448" s="19">
        <v>0.24</v>
      </c>
      <c r="W1448" s="19">
        <v>72</v>
      </c>
      <c r="X1448" s="93"/>
      <c r="Y1448">
        <f t="shared" si="67"/>
        <v>300</v>
      </c>
      <c r="Z1448" t="b">
        <f>IF(N1448/G1448&gt;=Auswahlhilfe!$C$8,TRUE,FALSE)</f>
        <v>1</v>
      </c>
      <c r="AA1448" t="b">
        <f>IF(K1448&gt;Auswahlhilfe!$C$7,TRUE,FALSE)</f>
        <v>1</v>
      </c>
      <c r="AB1448" t="b">
        <f>IF(Auswahlhilfe!$C$17=F1448,TRUE,FALSE)</f>
        <v>1</v>
      </c>
      <c r="AC1448" t="b">
        <f>IFERROR(IF(FIND("P2",PGOptionList!D1448)&gt;0,TRUE),FALSE)</f>
        <v>0</v>
      </c>
      <c r="AD1448" t="b">
        <f>IFERROR(IF(FIND("P1",PGOptionList!D1448)&gt;0,TRUE),FALSE)</f>
        <v>0</v>
      </c>
      <c r="AE1448" t="b">
        <f>IFERROR(IF(FIND("P0",PGOptionList!D1448)&gt;0,TRUE),FALSE)</f>
        <v>1</v>
      </c>
      <c r="AF1448" t="b">
        <f>IF(AND(Z1448,AA1448,AB1448,AC1448,IF(C1448=Auswahlhilfe!$L$7,TRUE,FALSE)),D1448,FALSE)</f>
        <v>0</v>
      </c>
      <c r="AG1448" t="b">
        <f>IF(AND(Z1448,AA1448,AB1448,AD1448,IF(C1448=Auswahlhilfe!$L$17,TRUE,FALSE)),D1448,FALSE)</f>
        <v>0</v>
      </c>
      <c r="AH1448" t="b">
        <f>IF(AND(Z1448,AA1448,AB1448,AE1448,IF(C1448=Auswahlhilfe!$L$17,TRUE,FALSE)),D1448,FALSE)</f>
        <v>0</v>
      </c>
      <c r="AI1448" t="s">
        <v>4817</v>
      </c>
      <c r="AJ1448" s="90" t="str">
        <f t="shared" si="68"/>
        <v>mailto:info@oxni.ch?subject=Anfrage TBR-180-010-S2-P0</v>
      </c>
    </row>
    <row r="1449" spans="2:36" x14ac:dyDescent="0.2">
      <c r="B1449" s="78" t="str">
        <f t="shared" si="66"/>
        <v/>
      </c>
      <c r="C1449" s="19" t="s">
        <v>103</v>
      </c>
      <c r="D1449" s="19" t="s">
        <v>1750</v>
      </c>
      <c r="E1449" s="19">
        <v>180</v>
      </c>
      <c r="F1449" s="19" t="s">
        <v>55</v>
      </c>
      <c r="G1449" s="19">
        <v>10</v>
      </c>
      <c r="H1449" s="19">
        <v>4</v>
      </c>
      <c r="I1449" s="19">
        <v>145</v>
      </c>
      <c r="J1449" s="19">
        <v>95</v>
      </c>
      <c r="K1449" s="19">
        <v>910</v>
      </c>
      <c r="L1449" s="19">
        <v>2730</v>
      </c>
      <c r="M1449" s="19" t="s">
        <v>95</v>
      </c>
      <c r="N1449" s="19">
        <v>3000</v>
      </c>
      <c r="O1449" s="19">
        <v>6000</v>
      </c>
      <c r="P1449" s="19">
        <v>14500</v>
      </c>
      <c r="Q1449" s="19" t="s">
        <v>57</v>
      </c>
      <c r="R1449" s="19">
        <v>7250</v>
      </c>
      <c r="S1449" s="19">
        <v>20000</v>
      </c>
      <c r="T1449" s="19">
        <v>65.599999999999994</v>
      </c>
      <c r="U1449" s="19">
        <v>46.5</v>
      </c>
      <c r="V1449" s="19">
        <v>0.24</v>
      </c>
      <c r="W1449" s="19">
        <v>72</v>
      </c>
      <c r="X1449" s="93">
        <v>2585</v>
      </c>
      <c r="Y1449">
        <f t="shared" si="67"/>
        <v>300</v>
      </c>
      <c r="Z1449" t="b">
        <f>IF(N1449/G1449&gt;=Auswahlhilfe!$C$8,TRUE,FALSE)</f>
        <v>1</v>
      </c>
      <c r="AA1449" t="b">
        <f>IF(K1449&gt;Auswahlhilfe!$C$7,TRUE,FALSE)</f>
        <v>1</v>
      </c>
      <c r="AB1449" t="b">
        <f>IF(Auswahlhilfe!$C$17=F1449,TRUE,FALSE)</f>
        <v>0</v>
      </c>
      <c r="AC1449" t="b">
        <f>IFERROR(IF(FIND("P2",PGOptionList!D1449)&gt;0,TRUE),FALSE)</f>
        <v>0</v>
      </c>
      <c r="AD1449" t="b">
        <f>IFERROR(IF(FIND("P1",PGOptionList!D1449)&gt;0,TRUE),FALSE)</f>
        <v>1</v>
      </c>
      <c r="AE1449" t="b">
        <f>IFERROR(IF(FIND("P0",PGOptionList!D1449)&gt;0,TRUE),FALSE)</f>
        <v>0</v>
      </c>
      <c r="AF1449" t="b">
        <f>IF(AND(Z1449,AA1449,AB1449,AC1449,IF(C1449=Auswahlhilfe!$L$7,TRUE,FALSE)),D1449,FALSE)</f>
        <v>0</v>
      </c>
      <c r="AG1449" t="b">
        <f>IF(AND(Z1449,AA1449,AB1449,AD1449,IF(C1449=Auswahlhilfe!$L$17,TRUE,FALSE)),D1449,FALSE)</f>
        <v>0</v>
      </c>
      <c r="AH1449" t="b">
        <f>IF(AND(Z1449,AA1449,AB1449,AE1449,IF(C1449=Auswahlhilfe!$L$17,TRUE,FALSE)),D1449,FALSE)</f>
        <v>0</v>
      </c>
      <c r="AI1449" t="s">
        <v>4817</v>
      </c>
      <c r="AJ1449" s="90" t="str">
        <f t="shared" si="68"/>
        <v>mailto:info@oxni.ch?subject=Anfrage TBR-180-010-S1-P1</v>
      </c>
    </row>
    <row r="1450" spans="2:36" x14ac:dyDescent="0.2">
      <c r="B1450" s="78" t="str">
        <f t="shared" si="66"/>
        <v/>
      </c>
      <c r="C1450" s="19" t="s">
        <v>103</v>
      </c>
      <c r="D1450" s="19" t="s">
        <v>1751</v>
      </c>
      <c r="E1450" s="19">
        <v>180</v>
      </c>
      <c r="F1450" s="19" t="s">
        <v>58</v>
      </c>
      <c r="G1450" s="19">
        <v>10</v>
      </c>
      <c r="H1450" s="19">
        <v>4</v>
      </c>
      <c r="I1450" s="19">
        <v>145</v>
      </c>
      <c r="J1450" s="19">
        <v>95</v>
      </c>
      <c r="K1450" s="19">
        <v>910</v>
      </c>
      <c r="L1450" s="19">
        <v>2730</v>
      </c>
      <c r="M1450" s="19" t="s">
        <v>95</v>
      </c>
      <c r="N1450" s="19">
        <v>3000</v>
      </c>
      <c r="O1450" s="19">
        <v>6000</v>
      </c>
      <c r="P1450" s="19">
        <v>14500</v>
      </c>
      <c r="Q1450" s="19" t="s">
        <v>57</v>
      </c>
      <c r="R1450" s="19">
        <v>7250</v>
      </c>
      <c r="S1450" s="19">
        <v>20000</v>
      </c>
      <c r="T1450" s="19">
        <v>65.599999999999994</v>
      </c>
      <c r="U1450" s="19">
        <v>46.5</v>
      </c>
      <c r="V1450" s="19">
        <v>0.24</v>
      </c>
      <c r="W1450" s="19">
        <v>72</v>
      </c>
      <c r="X1450" s="93">
        <v>2585</v>
      </c>
      <c r="Y1450">
        <f t="shared" si="67"/>
        <v>300</v>
      </c>
      <c r="Z1450" t="b">
        <f>IF(N1450/G1450&gt;=Auswahlhilfe!$C$8,TRUE,FALSE)</f>
        <v>1</v>
      </c>
      <c r="AA1450" t="b">
        <f>IF(K1450&gt;Auswahlhilfe!$C$7,TRUE,FALSE)</f>
        <v>1</v>
      </c>
      <c r="AB1450" t="b">
        <f>IF(Auswahlhilfe!$C$17=F1450,TRUE,FALSE)</f>
        <v>1</v>
      </c>
      <c r="AC1450" t="b">
        <f>IFERROR(IF(FIND("P2",PGOptionList!D1450)&gt;0,TRUE),FALSE)</f>
        <v>0</v>
      </c>
      <c r="AD1450" t="b">
        <f>IFERROR(IF(FIND("P1",PGOptionList!D1450)&gt;0,TRUE),FALSE)</f>
        <v>1</v>
      </c>
      <c r="AE1450" t="b">
        <f>IFERROR(IF(FIND("P0",PGOptionList!D1450)&gt;0,TRUE),FALSE)</f>
        <v>0</v>
      </c>
      <c r="AF1450" t="b">
        <f>IF(AND(Z1450,AA1450,AB1450,AC1450,IF(C1450=Auswahlhilfe!$L$7,TRUE,FALSE)),D1450,FALSE)</f>
        <v>0</v>
      </c>
      <c r="AG1450" t="b">
        <f>IF(AND(Z1450,AA1450,AB1450,AD1450,IF(C1450=Auswahlhilfe!$L$17,TRUE,FALSE)),D1450,FALSE)</f>
        <v>0</v>
      </c>
      <c r="AH1450" t="b">
        <f>IF(AND(Z1450,AA1450,AB1450,AE1450,IF(C1450=Auswahlhilfe!$L$17,TRUE,FALSE)),D1450,FALSE)</f>
        <v>0</v>
      </c>
      <c r="AI1450" t="s">
        <v>4818</v>
      </c>
      <c r="AJ1450" s="90" t="str">
        <f t="shared" si="68"/>
        <v>https://shop.oxni.ch/de/shop/motoren/planetengetriebe/tbr-180-010-s2-p1</v>
      </c>
    </row>
    <row r="1451" spans="2:36" x14ac:dyDescent="0.2">
      <c r="B1451" s="78" t="str">
        <f t="shared" si="66"/>
        <v/>
      </c>
      <c r="C1451" s="19" t="s">
        <v>103</v>
      </c>
      <c r="D1451" s="19" t="s">
        <v>1752</v>
      </c>
      <c r="E1451" s="19">
        <v>180</v>
      </c>
      <c r="F1451" s="19" t="s">
        <v>55</v>
      </c>
      <c r="G1451" s="19">
        <v>10</v>
      </c>
      <c r="H1451" s="19">
        <v>6</v>
      </c>
      <c r="I1451" s="19">
        <v>145</v>
      </c>
      <c r="J1451" s="19">
        <v>95</v>
      </c>
      <c r="K1451" s="19">
        <v>910</v>
      </c>
      <c r="L1451" s="19">
        <v>2730</v>
      </c>
      <c r="M1451" s="19" t="s">
        <v>95</v>
      </c>
      <c r="N1451" s="19">
        <v>3000</v>
      </c>
      <c r="O1451" s="19">
        <v>6000</v>
      </c>
      <c r="P1451" s="19">
        <v>14500</v>
      </c>
      <c r="Q1451" s="19" t="s">
        <v>57</v>
      </c>
      <c r="R1451" s="19">
        <v>7250</v>
      </c>
      <c r="S1451" s="19">
        <v>20000</v>
      </c>
      <c r="T1451" s="19">
        <v>65.599999999999994</v>
      </c>
      <c r="U1451" s="19">
        <v>46.5</v>
      </c>
      <c r="V1451" s="19">
        <v>0.24</v>
      </c>
      <c r="W1451" s="19">
        <v>72</v>
      </c>
      <c r="X1451" s="93">
        <v>2350</v>
      </c>
      <c r="Y1451">
        <f t="shared" si="67"/>
        <v>300</v>
      </c>
      <c r="Z1451" t="b">
        <f>IF(N1451/G1451&gt;=Auswahlhilfe!$C$8,TRUE,FALSE)</f>
        <v>1</v>
      </c>
      <c r="AA1451" t="b">
        <f>IF(K1451&gt;Auswahlhilfe!$C$7,TRUE,FALSE)</f>
        <v>1</v>
      </c>
      <c r="AB1451" t="b">
        <f>IF(Auswahlhilfe!$C$17=F1451,TRUE,FALSE)</f>
        <v>0</v>
      </c>
      <c r="AC1451" t="b">
        <f>IFERROR(IF(FIND("P2",PGOptionList!D1451)&gt;0,TRUE),FALSE)</f>
        <v>1</v>
      </c>
      <c r="AD1451" t="b">
        <f>IFERROR(IF(FIND("P1",PGOptionList!D1451)&gt;0,TRUE),FALSE)</f>
        <v>0</v>
      </c>
      <c r="AE1451" t="b">
        <f>IFERROR(IF(FIND("P0",PGOptionList!D1451)&gt;0,TRUE),FALSE)</f>
        <v>0</v>
      </c>
      <c r="AF1451" t="b">
        <f>IF(AND(Z1451,AA1451,AB1451,AC1451,IF(C1451=Auswahlhilfe!$L$7,TRUE,FALSE)),D1451,FALSE)</f>
        <v>0</v>
      </c>
      <c r="AG1451" t="b">
        <f>IF(AND(Z1451,AA1451,AB1451,AD1451,IF(C1451=Auswahlhilfe!$L$17,TRUE,FALSE)),D1451,FALSE)</f>
        <v>0</v>
      </c>
      <c r="AH1451" t="b">
        <f>IF(AND(Z1451,AA1451,AB1451,AE1451,IF(C1451=Auswahlhilfe!$L$17,TRUE,FALSE)),D1451,FALSE)</f>
        <v>0</v>
      </c>
      <c r="AI1451" t="s">
        <v>4817</v>
      </c>
      <c r="AJ1451" s="90" t="str">
        <f t="shared" si="68"/>
        <v>mailto:info@oxni.ch?subject=Anfrage TBR-180-010-S1-P2</v>
      </c>
    </row>
    <row r="1452" spans="2:36" x14ac:dyDescent="0.2">
      <c r="B1452" s="78" t="str">
        <f t="shared" si="66"/>
        <v/>
      </c>
      <c r="C1452" s="19" t="s">
        <v>103</v>
      </c>
      <c r="D1452" s="19" t="s">
        <v>1753</v>
      </c>
      <c r="E1452" s="19">
        <v>180</v>
      </c>
      <c r="F1452" s="19" t="s">
        <v>58</v>
      </c>
      <c r="G1452" s="19">
        <v>10</v>
      </c>
      <c r="H1452" s="19">
        <v>6</v>
      </c>
      <c r="I1452" s="19">
        <v>145</v>
      </c>
      <c r="J1452" s="19">
        <v>95</v>
      </c>
      <c r="K1452" s="19">
        <v>910</v>
      </c>
      <c r="L1452" s="19">
        <v>2730</v>
      </c>
      <c r="M1452" s="19" t="s">
        <v>95</v>
      </c>
      <c r="N1452" s="19">
        <v>3000</v>
      </c>
      <c r="O1452" s="19">
        <v>6000</v>
      </c>
      <c r="P1452" s="19">
        <v>14500</v>
      </c>
      <c r="Q1452" s="19" t="s">
        <v>57</v>
      </c>
      <c r="R1452" s="19">
        <v>7250</v>
      </c>
      <c r="S1452" s="19">
        <v>20000</v>
      </c>
      <c r="T1452" s="19">
        <v>65.599999999999994</v>
      </c>
      <c r="U1452" s="19">
        <v>46.5</v>
      </c>
      <c r="V1452" s="19">
        <v>0.24</v>
      </c>
      <c r="W1452" s="19">
        <v>72</v>
      </c>
      <c r="X1452" s="93">
        <v>2350</v>
      </c>
      <c r="Y1452">
        <f t="shared" si="67"/>
        <v>300</v>
      </c>
      <c r="Z1452" t="b">
        <f>IF(N1452/G1452&gt;=Auswahlhilfe!$C$8,TRUE,FALSE)</f>
        <v>1</v>
      </c>
      <c r="AA1452" t="b">
        <f>IF(K1452&gt;Auswahlhilfe!$C$7,TRUE,FALSE)</f>
        <v>1</v>
      </c>
      <c r="AB1452" t="b">
        <f>IF(Auswahlhilfe!$C$17=F1452,TRUE,FALSE)</f>
        <v>1</v>
      </c>
      <c r="AC1452" t="b">
        <f>IFERROR(IF(FIND("P2",PGOptionList!D1452)&gt;0,TRUE),FALSE)</f>
        <v>1</v>
      </c>
      <c r="AD1452" t="b">
        <f>IFERROR(IF(FIND("P1",PGOptionList!D1452)&gt;0,TRUE),FALSE)</f>
        <v>0</v>
      </c>
      <c r="AE1452" t="b">
        <f>IFERROR(IF(FIND("P0",PGOptionList!D1452)&gt;0,TRUE),FALSE)</f>
        <v>0</v>
      </c>
      <c r="AF1452" t="b">
        <f>IF(AND(Z1452,AA1452,AB1452,AC1452,IF(C1452=Auswahlhilfe!$L$7,TRUE,FALSE)),D1452,FALSE)</f>
        <v>0</v>
      </c>
      <c r="AG1452" t="b">
        <f>IF(AND(Z1452,AA1452,AB1452,AD1452,IF(C1452=Auswahlhilfe!$L$17,TRUE,FALSE)),D1452,FALSE)</f>
        <v>0</v>
      </c>
      <c r="AH1452" t="b">
        <f>IF(AND(Z1452,AA1452,AB1452,AE1452,IF(C1452=Auswahlhilfe!$L$17,TRUE,FALSE)),D1452,FALSE)</f>
        <v>0</v>
      </c>
      <c r="AI1452" t="s">
        <v>4818</v>
      </c>
      <c r="AJ1452" s="90" t="str">
        <f t="shared" si="68"/>
        <v>https://shop.oxni.ch/de/shop/motoren/planetengetriebe/tbr-180-010-s2-p2</v>
      </c>
    </row>
    <row r="1453" spans="2:36" x14ac:dyDescent="0.2">
      <c r="B1453" s="78" t="str">
        <f t="shared" si="66"/>
        <v/>
      </c>
      <c r="C1453" s="19" t="s">
        <v>103</v>
      </c>
      <c r="D1453" s="19" t="s">
        <v>1754</v>
      </c>
      <c r="E1453" s="19">
        <v>180</v>
      </c>
      <c r="F1453" s="19" t="s">
        <v>55</v>
      </c>
      <c r="G1453" s="19">
        <v>8</v>
      </c>
      <c r="H1453" s="19">
        <v>2</v>
      </c>
      <c r="I1453" s="19">
        <v>145</v>
      </c>
      <c r="J1453" s="19">
        <v>95</v>
      </c>
      <c r="K1453" s="19">
        <v>1000</v>
      </c>
      <c r="L1453" s="19">
        <v>3000</v>
      </c>
      <c r="M1453" s="19" t="s">
        <v>94</v>
      </c>
      <c r="N1453" s="19">
        <v>3000</v>
      </c>
      <c r="O1453" s="19">
        <v>6000</v>
      </c>
      <c r="P1453" s="19">
        <v>14500</v>
      </c>
      <c r="Q1453" s="19" t="s">
        <v>57</v>
      </c>
      <c r="R1453" s="19">
        <v>7250</v>
      </c>
      <c r="S1453" s="19">
        <v>20000</v>
      </c>
      <c r="T1453" s="19">
        <v>68.900000000000006</v>
      </c>
      <c r="U1453" s="19">
        <v>46.5</v>
      </c>
      <c r="V1453" s="19">
        <v>0.24</v>
      </c>
      <c r="W1453" s="19">
        <v>72</v>
      </c>
      <c r="X1453" s="93"/>
      <c r="Y1453">
        <f t="shared" si="67"/>
        <v>375</v>
      </c>
      <c r="Z1453" t="b">
        <f>IF(N1453/G1453&gt;=Auswahlhilfe!$C$8,TRUE,FALSE)</f>
        <v>1</v>
      </c>
      <c r="AA1453" t="b">
        <f>IF(K1453&gt;Auswahlhilfe!$C$7,TRUE,FALSE)</f>
        <v>1</v>
      </c>
      <c r="AB1453" t="b">
        <f>IF(Auswahlhilfe!$C$17=F1453,TRUE,FALSE)</f>
        <v>0</v>
      </c>
      <c r="AC1453" t="b">
        <f>IFERROR(IF(FIND("P2",PGOptionList!D1453)&gt;0,TRUE),FALSE)</f>
        <v>0</v>
      </c>
      <c r="AD1453" t="b">
        <f>IFERROR(IF(FIND("P1",PGOptionList!D1453)&gt;0,TRUE),FALSE)</f>
        <v>0</v>
      </c>
      <c r="AE1453" t="b">
        <f>IFERROR(IF(FIND("P0",PGOptionList!D1453)&gt;0,TRUE),FALSE)</f>
        <v>1</v>
      </c>
      <c r="AF1453" t="b">
        <f>IF(AND(Z1453,AA1453,AB1453,AC1453,IF(C1453=Auswahlhilfe!$L$7,TRUE,FALSE)),D1453,FALSE)</f>
        <v>0</v>
      </c>
      <c r="AG1453" t="b">
        <f>IF(AND(Z1453,AA1453,AB1453,AD1453,IF(C1453=Auswahlhilfe!$L$17,TRUE,FALSE)),D1453,FALSE)</f>
        <v>0</v>
      </c>
      <c r="AH1453" t="b">
        <f>IF(AND(Z1453,AA1453,AB1453,AE1453,IF(C1453=Auswahlhilfe!$L$17,TRUE,FALSE)),D1453,FALSE)</f>
        <v>0</v>
      </c>
      <c r="AI1453" t="s">
        <v>4817</v>
      </c>
      <c r="AJ1453" s="90" t="str">
        <f t="shared" si="68"/>
        <v>mailto:info@oxni.ch?subject=Anfrage TBR-180-008-S1-P0</v>
      </c>
    </row>
    <row r="1454" spans="2:36" x14ac:dyDescent="0.2">
      <c r="B1454" s="78" t="str">
        <f t="shared" si="66"/>
        <v/>
      </c>
      <c r="C1454" s="19" t="s">
        <v>103</v>
      </c>
      <c r="D1454" s="19" t="s">
        <v>1755</v>
      </c>
      <c r="E1454" s="19">
        <v>180</v>
      </c>
      <c r="F1454" s="19" t="s">
        <v>58</v>
      </c>
      <c r="G1454" s="19">
        <v>8</v>
      </c>
      <c r="H1454" s="19">
        <v>2</v>
      </c>
      <c r="I1454" s="19">
        <v>145</v>
      </c>
      <c r="J1454" s="19">
        <v>95</v>
      </c>
      <c r="K1454" s="19">
        <v>1000</v>
      </c>
      <c r="L1454" s="19">
        <v>3000</v>
      </c>
      <c r="M1454" s="19" t="s">
        <v>94</v>
      </c>
      <c r="N1454" s="19">
        <v>3000</v>
      </c>
      <c r="O1454" s="19">
        <v>6000</v>
      </c>
      <c r="P1454" s="19">
        <v>14500</v>
      </c>
      <c r="Q1454" s="19" t="s">
        <v>57</v>
      </c>
      <c r="R1454" s="19">
        <v>7250</v>
      </c>
      <c r="S1454" s="19">
        <v>20000</v>
      </c>
      <c r="T1454" s="19">
        <v>68.900000000000006</v>
      </c>
      <c r="U1454" s="19">
        <v>46.5</v>
      </c>
      <c r="V1454" s="19">
        <v>0.24</v>
      </c>
      <c r="W1454" s="19">
        <v>72</v>
      </c>
      <c r="X1454" s="93"/>
      <c r="Y1454">
        <f t="shared" si="67"/>
        <v>375</v>
      </c>
      <c r="Z1454" t="b">
        <f>IF(N1454/G1454&gt;=Auswahlhilfe!$C$8,TRUE,FALSE)</f>
        <v>1</v>
      </c>
      <c r="AA1454" t="b">
        <f>IF(K1454&gt;Auswahlhilfe!$C$7,TRUE,FALSE)</f>
        <v>1</v>
      </c>
      <c r="AB1454" t="b">
        <f>IF(Auswahlhilfe!$C$17=F1454,TRUE,FALSE)</f>
        <v>1</v>
      </c>
      <c r="AC1454" t="b">
        <f>IFERROR(IF(FIND("P2",PGOptionList!D1454)&gt;0,TRUE),FALSE)</f>
        <v>0</v>
      </c>
      <c r="AD1454" t="b">
        <f>IFERROR(IF(FIND("P1",PGOptionList!D1454)&gt;0,TRUE),FALSE)</f>
        <v>0</v>
      </c>
      <c r="AE1454" t="b">
        <f>IFERROR(IF(FIND("P0",PGOptionList!D1454)&gt;0,TRUE),FALSE)</f>
        <v>1</v>
      </c>
      <c r="AF1454" t="b">
        <f>IF(AND(Z1454,AA1454,AB1454,AC1454,IF(C1454=Auswahlhilfe!$L$7,TRUE,FALSE)),D1454,FALSE)</f>
        <v>0</v>
      </c>
      <c r="AG1454" t="b">
        <f>IF(AND(Z1454,AA1454,AB1454,AD1454,IF(C1454=Auswahlhilfe!$L$17,TRUE,FALSE)),D1454,FALSE)</f>
        <v>0</v>
      </c>
      <c r="AH1454" t="b">
        <f>IF(AND(Z1454,AA1454,AB1454,AE1454,IF(C1454=Auswahlhilfe!$L$17,TRUE,FALSE)),D1454,FALSE)</f>
        <v>0</v>
      </c>
      <c r="AI1454" t="s">
        <v>4817</v>
      </c>
      <c r="AJ1454" s="90" t="str">
        <f t="shared" si="68"/>
        <v>mailto:info@oxni.ch?subject=Anfrage TBR-180-008-S2-P0</v>
      </c>
    </row>
    <row r="1455" spans="2:36" x14ac:dyDescent="0.2">
      <c r="B1455" s="78" t="str">
        <f t="shared" si="66"/>
        <v/>
      </c>
      <c r="C1455" s="19" t="s">
        <v>103</v>
      </c>
      <c r="D1455" s="19" t="s">
        <v>1756</v>
      </c>
      <c r="E1455" s="19">
        <v>180</v>
      </c>
      <c r="F1455" s="19" t="s">
        <v>55</v>
      </c>
      <c r="G1455" s="19">
        <v>8</v>
      </c>
      <c r="H1455" s="19">
        <v>4</v>
      </c>
      <c r="I1455" s="19">
        <v>145</v>
      </c>
      <c r="J1455" s="19">
        <v>95</v>
      </c>
      <c r="K1455" s="19">
        <v>1000</v>
      </c>
      <c r="L1455" s="19">
        <v>3000</v>
      </c>
      <c r="M1455" s="19" t="s">
        <v>94</v>
      </c>
      <c r="N1455" s="19">
        <v>3000</v>
      </c>
      <c r="O1455" s="19">
        <v>6000</v>
      </c>
      <c r="P1455" s="19">
        <v>14500</v>
      </c>
      <c r="Q1455" s="19" t="s">
        <v>57</v>
      </c>
      <c r="R1455" s="19">
        <v>7250</v>
      </c>
      <c r="S1455" s="19">
        <v>20000</v>
      </c>
      <c r="T1455" s="19">
        <v>68.900000000000006</v>
      </c>
      <c r="U1455" s="19">
        <v>46.5</v>
      </c>
      <c r="V1455" s="19">
        <v>0.24</v>
      </c>
      <c r="W1455" s="19">
        <v>72</v>
      </c>
      <c r="X1455" s="93">
        <v>2585</v>
      </c>
      <c r="Y1455">
        <f t="shared" si="67"/>
        <v>375</v>
      </c>
      <c r="Z1455" t="b">
        <f>IF(N1455/G1455&gt;=Auswahlhilfe!$C$8,TRUE,FALSE)</f>
        <v>1</v>
      </c>
      <c r="AA1455" t="b">
        <f>IF(K1455&gt;Auswahlhilfe!$C$7,TRUE,FALSE)</f>
        <v>1</v>
      </c>
      <c r="AB1455" t="b">
        <f>IF(Auswahlhilfe!$C$17=F1455,TRUE,FALSE)</f>
        <v>0</v>
      </c>
      <c r="AC1455" t="b">
        <f>IFERROR(IF(FIND("P2",PGOptionList!D1455)&gt;0,TRUE),FALSE)</f>
        <v>0</v>
      </c>
      <c r="AD1455" t="b">
        <f>IFERROR(IF(FIND("P1",PGOptionList!D1455)&gt;0,TRUE),FALSE)</f>
        <v>1</v>
      </c>
      <c r="AE1455" t="b">
        <f>IFERROR(IF(FIND("P0",PGOptionList!D1455)&gt;0,TRUE),FALSE)</f>
        <v>0</v>
      </c>
      <c r="AF1455" t="b">
        <f>IF(AND(Z1455,AA1455,AB1455,AC1455,IF(C1455=Auswahlhilfe!$L$7,TRUE,FALSE)),D1455,FALSE)</f>
        <v>0</v>
      </c>
      <c r="AG1455" t="b">
        <f>IF(AND(Z1455,AA1455,AB1455,AD1455,IF(C1455=Auswahlhilfe!$L$17,TRUE,FALSE)),D1455,FALSE)</f>
        <v>0</v>
      </c>
      <c r="AH1455" t="b">
        <f>IF(AND(Z1455,AA1455,AB1455,AE1455,IF(C1455=Auswahlhilfe!$L$17,TRUE,FALSE)),D1455,FALSE)</f>
        <v>0</v>
      </c>
      <c r="AI1455" t="s">
        <v>4817</v>
      </c>
      <c r="AJ1455" s="90" t="str">
        <f t="shared" si="68"/>
        <v>mailto:info@oxni.ch?subject=Anfrage TBR-180-008-S1-P1</v>
      </c>
    </row>
    <row r="1456" spans="2:36" x14ac:dyDescent="0.2">
      <c r="B1456" s="78" t="str">
        <f t="shared" si="66"/>
        <v/>
      </c>
      <c r="C1456" s="19" t="s">
        <v>103</v>
      </c>
      <c r="D1456" s="19" t="s">
        <v>1757</v>
      </c>
      <c r="E1456" s="19">
        <v>180</v>
      </c>
      <c r="F1456" s="19" t="s">
        <v>58</v>
      </c>
      <c r="G1456" s="19">
        <v>8</v>
      </c>
      <c r="H1456" s="19">
        <v>4</v>
      </c>
      <c r="I1456" s="19">
        <v>145</v>
      </c>
      <c r="J1456" s="19">
        <v>95</v>
      </c>
      <c r="K1456" s="19">
        <v>1000</v>
      </c>
      <c r="L1456" s="19">
        <v>3000</v>
      </c>
      <c r="M1456" s="19" t="s">
        <v>94</v>
      </c>
      <c r="N1456" s="19">
        <v>3000</v>
      </c>
      <c r="O1456" s="19">
        <v>6000</v>
      </c>
      <c r="P1456" s="19">
        <v>14500</v>
      </c>
      <c r="Q1456" s="19" t="s">
        <v>57</v>
      </c>
      <c r="R1456" s="19">
        <v>7250</v>
      </c>
      <c r="S1456" s="19">
        <v>20000</v>
      </c>
      <c r="T1456" s="19">
        <v>68.900000000000006</v>
      </c>
      <c r="U1456" s="19">
        <v>46.5</v>
      </c>
      <c r="V1456" s="19">
        <v>0.24</v>
      </c>
      <c r="W1456" s="19">
        <v>72</v>
      </c>
      <c r="X1456" s="93">
        <v>2585</v>
      </c>
      <c r="Y1456">
        <f t="shared" si="67"/>
        <v>375</v>
      </c>
      <c r="Z1456" t="b">
        <f>IF(N1456/G1456&gt;=Auswahlhilfe!$C$8,TRUE,FALSE)</f>
        <v>1</v>
      </c>
      <c r="AA1456" t="b">
        <f>IF(K1456&gt;Auswahlhilfe!$C$7,TRUE,FALSE)</f>
        <v>1</v>
      </c>
      <c r="AB1456" t="b">
        <f>IF(Auswahlhilfe!$C$17=F1456,TRUE,FALSE)</f>
        <v>1</v>
      </c>
      <c r="AC1456" t="b">
        <f>IFERROR(IF(FIND("P2",PGOptionList!D1456)&gt;0,TRUE),FALSE)</f>
        <v>0</v>
      </c>
      <c r="AD1456" t="b">
        <f>IFERROR(IF(FIND("P1",PGOptionList!D1456)&gt;0,TRUE),FALSE)</f>
        <v>1</v>
      </c>
      <c r="AE1456" t="b">
        <f>IFERROR(IF(FIND("P0",PGOptionList!D1456)&gt;0,TRUE),FALSE)</f>
        <v>0</v>
      </c>
      <c r="AF1456" t="b">
        <f>IF(AND(Z1456,AA1456,AB1456,AC1456,IF(C1456=Auswahlhilfe!$L$7,TRUE,FALSE)),D1456,FALSE)</f>
        <v>0</v>
      </c>
      <c r="AG1456" t="b">
        <f>IF(AND(Z1456,AA1456,AB1456,AD1456,IF(C1456=Auswahlhilfe!$L$17,TRUE,FALSE)),D1456,FALSE)</f>
        <v>0</v>
      </c>
      <c r="AH1456" t="b">
        <f>IF(AND(Z1456,AA1456,AB1456,AE1456,IF(C1456=Auswahlhilfe!$L$17,TRUE,FALSE)),D1456,FALSE)</f>
        <v>0</v>
      </c>
      <c r="AI1456" t="s">
        <v>4818</v>
      </c>
      <c r="AJ1456" s="90" t="str">
        <f t="shared" si="68"/>
        <v>https://shop.oxni.ch/de/shop/motoren/planetengetriebe/tbr-180-008-s2-p1</v>
      </c>
    </row>
    <row r="1457" spans="2:36" x14ac:dyDescent="0.2">
      <c r="B1457" s="78" t="str">
        <f t="shared" si="66"/>
        <v/>
      </c>
      <c r="C1457" s="19" t="s">
        <v>103</v>
      </c>
      <c r="D1457" s="19" t="s">
        <v>1758</v>
      </c>
      <c r="E1457" s="19">
        <v>180</v>
      </c>
      <c r="F1457" s="19" t="s">
        <v>55</v>
      </c>
      <c r="G1457" s="19">
        <v>8</v>
      </c>
      <c r="H1457" s="19">
        <v>6</v>
      </c>
      <c r="I1457" s="19">
        <v>145</v>
      </c>
      <c r="J1457" s="19">
        <v>95</v>
      </c>
      <c r="K1457" s="19">
        <v>1000</v>
      </c>
      <c r="L1457" s="19">
        <v>3000</v>
      </c>
      <c r="M1457" s="19" t="s">
        <v>94</v>
      </c>
      <c r="N1457" s="19">
        <v>3000</v>
      </c>
      <c r="O1457" s="19">
        <v>6000</v>
      </c>
      <c r="P1457" s="19">
        <v>14500</v>
      </c>
      <c r="Q1457" s="19" t="s">
        <v>57</v>
      </c>
      <c r="R1457" s="19">
        <v>7250</v>
      </c>
      <c r="S1457" s="19">
        <v>20000</v>
      </c>
      <c r="T1457" s="19">
        <v>68.900000000000006</v>
      </c>
      <c r="U1457" s="19">
        <v>46.5</v>
      </c>
      <c r="V1457" s="19">
        <v>0.24</v>
      </c>
      <c r="W1457" s="19">
        <v>72</v>
      </c>
      <c r="X1457" s="93">
        <v>2350</v>
      </c>
      <c r="Y1457">
        <f t="shared" si="67"/>
        <v>375</v>
      </c>
      <c r="Z1457" t="b">
        <f>IF(N1457/G1457&gt;=Auswahlhilfe!$C$8,TRUE,FALSE)</f>
        <v>1</v>
      </c>
      <c r="AA1457" t="b">
        <f>IF(K1457&gt;Auswahlhilfe!$C$7,TRUE,FALSE)</f>
        <v>1</v>
      </c>
      <c r="AB1457" t="b">
        <f>IF(Auswahlhilfe!$C$17=F1457,TRUE,FALSE)</f>
        <v>0</v>
      </c>
      <c r="AC1457" t="b">
        <f>IFERROR(IF(FIND("P2",PGOptionList!D1457)&gt;0,TRUE),FALSE)</f>
        <v>1</v>
      </c>
      <c r="AD1457" t="b">
        <f>IFERROR(IF(FIND("P1",PGOptionList!D1457)&gt;0,TRUE),FALSE)</f>
        <v>0</v>
      </c>
      <c r="AE1457" t="b">
        <f>IFERROR(IF(FIND("P0",PGOptionList!D1457)&gt;0,TRUE),FALSE)</f>
        <v>0</v>
      </c>
      <c r="AF1457" t="b">
        <f>IF(AND(Z1457,AA1457,AB1457,AC1457,IF(C1457=Auswahlhilfe!$L$7,TRUE,FALSE)),D1457,FALSE)</f>
        <v>0</v>
      </c>
      <c r="AG1457" t="b">
        <f>IF(AND(Z1457,AA1457,AB1457,AD1457,IF(C1457=Auswahlhilfe!$L$17,TRUE,FALSE)),D1457,FALSE)</f>
        <v>0</v>
      </c>
      <c r="AH1457" t="b">
        <f>IF(AND(Z1457,AA1457,AB1457,AE1457,IF(C1457=Auswahlhilfe!$L$17,TRUE,FALSE)),D1457,FALSE)</f>
        <v>0</v>
      </c>
      <c r="AI1457" t="s">
        <v>4817</v>
      </c>
      <c r="AJ1457" s="90" t="str">
        <f t="shared" si="68"/>
        <v>mailto:info@oxni.ch?subject=Anfrage TBR-180-008-S1-P2</v>
      </c>
    </row>
    <row r="1458" spans="2:36" x14ac:dyDescent="0.2">
      <c r="B1458" s="78" t="str">
        <f t="shared" si="66"/>
        <v/>
      </c>
      <c r="C1458" s="19" t="s">
        <v>103</v>
      </c>
      <c r="D1458" s="19" t="s">
        <v>1759</v>
      </c>
      <c r="E1458" s="19">
        <v>180</v>
      </c>
      <c r="F1458" s="19" t="s">
        <v>58</v>
      </c>
      <c r="G1458" s="19">
        <v>8</v>
      </c>
      <c r="H1458" s="19">
        <v>6</v>
      </c>
      <c r="I1458" s="19">
        <v>145</v>
      </c>
      <c r="J1458" s="19">
        <v>95</v>
      </c>
      <c r="K1458" s="19">
        <v>1000</v>
      </c>
      <c r="L1458" s="19">
        <v>3000</v>
      </c>
      <c r="M1458" s="19" t="s">
        <v>94</v>
      </c>
      <c r="N1458" s="19">
        <v>3000</v>
      </c>
      <c r="O1458" s="19">
        <v>6000</v>
      </c>
      <c r="P1458" s="19">
        <v>14500</v>
      </c>
      <c r="Q1458" s="19" t="s">
        <v>57</v>
      </c>
      <c r="R1458" s="19">
        <v>7250</v>
      </c>
      <c r="S1458" s="19">
        <v>20000</v>
      </c>
      <c r="T1458" s="19">
        <v>68.900000000000006</v>
      </c>
      <c r="U1458" s="19">
        <v>46.5</v>
      </c>
      <c r="V1458" s="19">
        <v>0.24</v>
      </c>
      <c r="W1458" s="19">
        <v>72</v>
      </c>
      <c r="X1458" s="93">
        <v>2350</v>
      </c>
      <c r="Y1458">
        <f t="shared" si="67"/>
        <v>375</v>
      </c>
      <c r="Z1458" t="b">
        <f>IF(N1458/G1458&gt;=Auswahlhilfe!$C$8,TRUE,FALSE)</f>
        <v>1</v>
      </c>
      <c r="AA1458" t="b">
        <f>IF(K1458&gt;Auswahlhilfe!$C$7,TRUE,FALSE)</f>
        <v>1</v>
      </c>
      <c r="AB1458" t="b">
        <f>IF(Auswahlhilfe!$C$17=F1458,TRUE,FALSE)</f>
        <v>1</v>
      </c>
      <c r="AC1458" t="b">
        <f>IFERROR(IF(FIND("P2",PGOptionList!D1458)&gt;0,TRUE),FALSE)</f>
        <v>1</v>
      </c>
      <c r="AD1458" t="b">
        <f>IFERROR(IF(FIND("P1",PGOptionList!D1458)&gt;0,TRUE),FALSE)</f>
        <v>0</v>
      </c>
      <c r="AE1458" t="b">
        <f>IFERROR(IF(FIND("P0",PGOptionList!D1458)&gt;0,TRUE),FALSE)</f>
        <v>0</v>
      </c>
      <c r="AF1458" t="b">
        <f>IF(AND(Z1458,AA1458,AB1458,AC1458,IF(C1458=Auswahlhilfe!$L$7,TRUE,FALSE)),D1458,FALSE)</f>
        <v>0</v>
      </c>
      <c r="AG1458" t="b">
        <f>IF(AND(Z1458,AA1458,AB1458,AD1458,IF(C1458=Auswahlhilfe!$L$17,TRUE,FALSE)),D1458,FALSE)</f>
        <v>0</v>
      </c>
      <c r="AH1458" t="b">
        <f>IF(AND(Z1458,AA1458,AB1458,AE1458,IF(C1458=Auswahlhilfe!$L$17,TRUE,FALSE)),D1458,FALSE)</f>
        <v>0</v>
      </c>
      <c r="AI1458" t="s">
        <v>4818</v>
      </c>
      <c r="AJ1458" s="90" t="str">
        <f t="shared" si="68"/>
        <v>https://shop.oxni.ch/de/shop/motoren/planetengetriebe/tbr-180-008-s2-p2</v>
      </c>
    </row>
    <row r="1459" spans="2:36" x14ac:dyDescent="0.2">
      <c r="B1459" s="78" t="str">
        <f t="shared" si="66"/>
        <v/>
      </c>
      <c r="C1459" s="19" t="s">
        <v>103</v>
      </c>
      <c r="D1459" s="19" t="s">
        <v>1760</v>
      </c>
      <c r="E1459" s="19">
        <v>180</v>
      </c>
      <c r="F1459" s="19" t="s">
        <v>55</v>
      </c>
      <c r="G1459" s="19">
        <v>7</v>
      </c>
      <c r="H1459" s="19">
        <v>2</v>
      </c>
      <c r="I1459" s="19">
        <v>145</v>
      </c>
      <c r="J1459" s="19">
        <v>95</v>
      </c>
      <c r="K1459" s="19">
        <v>1100</v>
      </c>
      <c r="L1459" s="19">
        <v>3300</v>
      </c>
      <c r="M1459" s="19" t="s">
        <v>93</v>
      </c>
      <c r="N1459" s="19">
        <v>3000</v>
      </c>
      <c r="O1459" s="19">
        <v>6000</v>
      </c>
      <c r="P1459" s="19">
        <v>14500</v>
      </c>
      <c r="Q1459" s="19" t="s">
        <v>57</v>
      </c>
      <c r="R1459" s="19">
        <v>7250</v>
      </c>
      <c r="S1459" s="19">
        <v>20000</v>
      </c>
      <c r="T1459" s="19">
        <v>68.900000000000006</v>
      </c>
      <c r="U1459" s="19">
        <v>46.5</v>
      </c>
      <c r="V1459" s="19">
        <v>0.24</v>
      </c>
      <c r="W1459" s="19">
        <v>72</v>
      </c>
      <c r="X1459" s="93"/>
      <c r="Y1459">
        <f t="shared" si="67"/>
        <v>428.57142857142856</v>
      </c>
      <c r="Z1459" t="b">
        <f>IF(N1459/G1459&gt;=Auswahlhilfe!$C$8,TRUE,FALSE)</f>
        <v>1</v>
      </c>
      <c r="AA1459" t="b">
        <f>IF(K1459&gt;Auswahlhilfe!$C$7,TRUE,FALSE)</f>
        <v>1</v>
      </c>
      <c r="AB1459" t="b">
        <f>IF(Auswahlhilfe!$C$17=F1459,TRUE,FALSE)</f>
        <v>0</v>
      </c>
      <c r="AC1459" t="b">
        <f>IFERROR(IF(FIND("P2",PGOptionList!D1459)&gt;0,TRUE),FALSE)</f>
        <v>0</v>
      </c>
      <c r="AD1459" t="b">
        <f>IFERROR(IF(FIND("P1",PGOptionList!D1459)&gt;0,TRUE),FALSE)</f>
        <v>0</v>
      </c>
      <c r="AE1459" t="b">
        <f>IFERROR(IF(FIND("P0",PGOptionList!D1459)&gt;0,TRUE),FALSE)</f>
        <v>1</v>
      </c>
      <c r="AF1459" t="b">
        <f>IF(AND(Z1459,AA1459,AB1459,AC1459,IF(C1459=Auswahlhilfe!$L$7,TRUE,FALSE)),D1459,FALSE)</f>
        <v>0</v>
      </c>
      <c r="AG1459" t="b">
        <f>IF(AND(Z1459,AA1459,AB1459,AD1459,IF(C1459=Auswahlhilfe!$L$17,TRUE,FALSE)),D1459,FALSE)</f>
        <v>0</v>
      </c>
      <c r="AH1459" t="b">
        <f>IF(AND(Z1459,AA1459,AB1459,AE1459,IF(C1459=Auswahlhilfe!$L$17,TRUE,FALSE)),D1459,FALSE)</f>
        <v>0</v>
      </c>
      <c r="AI1459" t="s">
        <v>4817</v>
      </c>
      <c r="AJ1459" s="90" t="str">
        <f t="shared" si="68"/>
        <v>mailto:info@oxni.ch?subject=Anfrage TBR-180-007-S1-P0</v>
      </c>
    </row>
    <row r="1460" spans="2:36" x14ac:dyDescent="0.2">
      <c r="B1460" s="78" t="str">
        <f t="shared" si="66"/>
        <v/>
      </c>
      <c r="C1460" s="19" t="s">
        <v>103</v>
      </c>
      <c r="D1460" s="19" t="s">
        <v>1761</v>
      </c>
      <c r="E1460" s="19">
        <v>180</v>
      </c>
      <c r="F1460" s="19" t="s">
        <v>58</v>
      </c>
      <c r="G1460" s="19">
        <v>7</v>
      </c>
      <c r="H1460" s="19">
        <v>2</v>
      </c>
      <c r="I1460" s="19">
        <v>145</v>
      </c>
      <c r="J1460" s="19">
        <v>95</v>
      </c>
      <c r="K1460" s="19">
        <v>1100</v>
      </c>
      <c r="L1460" s="19">
        <v>3300</v>
      </c>
      <c r="M1460" s="19" t="s">
        <v>93</v>
      </c>
      <c r="N1460" s="19">
        <v>3000</v>
      </c>
      <c r="O1460" s="19">
        <v>6000</v>
      </c>
      <c r="P1460" s="19">
        <v>14500</v>
      </c>
      <c r="Q1460" s="19" t="s">
        <v>57</v>
      </c>
      <c r="R1460" s="19">
        <v>7250</v>
      </c>
      <c r="S1460" s="19">
        <v>20000</v>
      </c>
      <c r="T1460" s="19">
        <v>68.900000000000006</v>
      </c>
      <c r="U1460" s="19">
        <v>46.5</v>
      </c>
      <c r="V1460" s="19">
        <v>0.24</v>
      </c>
      <c r="W1460" s="19">
        <v>72</v>
      </c>
      <c r="X1460" s="93"/>
      <c r="Y1460">
        <f t="shared" si="67"/>
        <v>428.57142857142856</v>
      </c>
      <c r="Z1460" t="b">
        <f>IF(N1460/G1460&gt;=Auswahlhilfe!$C$8,TRUE,FALSE)</f>
        <v>1</v>
      </c>
      <c r="AA1460" t="b">
        <f>IF(K1460&gt;Auswahlhilfe!$C$7,TRUE,FALSE)</f>
        <v>1</v>
      </c>
      <c r="AB1460" t="b">
        <f>IF(Auswahlhilfe!$C$17=F1460,TRUE,FALSE)</f>
        <v>1</v>
      </c>
      <c r="AC1460" t="b">
        <f>IFERROR(IF(FIND("P2",PGOptionList!D1460)&gt;0,TRUE),FALSE)</f>
        <v>0</v>
      </c>
      <c r="AD1460" t="b">
        <f>IFERROR(IF(FIND("P1",PGOptionList!D1460)&gt;0,TRUE),FALSE)</f>
        <v>0</v>
      </c>
      <c r="AE1460" t="b">
        <f>IFERROR(IF(FIND("P0",PGOptionList!D1460)&gt;0,TRUE),FALSE)</f>
        <v>1</v>
      </c>
      <c r="AF1460" t="b">
        <f>IF(AND(Z1460,AA1460,AB1460,AC1460,IF(C1460=Auswahlhilfe!$L$7,TRUE,FALSE)),D1460,FALSE)</f>
        <v>0</v>
      </c>
      <c r="AG1460" t="b">
        <f>IF(AND(Z1460,AA1460,AB1460,AD1460,IF(C1460=Auswahlhilfe!$L$17,TRUE,FALSE)),D1460,FALSE)</f>
        <v>0</v>
      </c>
      <c r="AH1460" t="b">
        <f>IF(AND(Z1460,AA1460,AB1460,AE1460,IF(C1460=Auswahlhilfe!$L$17,TRUE,FALSE)),D1460,FALSE)</f>
        <v>0</v>
      </c>
      <c r="AI1460" t="s">
        <v>4817</v>
      </c>
      <c r="AJ1460" s="90" t="str">
        <f t="shared" si="68"/>
        <v>mailto:info@oxni.ch?subject=Anfrage TBR-180-007-S2-P0</v>
      </c>
    </row>
    <row r="1461" spans="2:36" x14ac:dyDescent="0.2">
      <c r="B1461" s="78" t="str">
        <f t="shared" si="66"/>
        <v/>
      </c>
      <c r="C1461" s="19" t="s">
        <v>103</v>
      </c>
      <c r="D1461" s="19" t="s">
        <v>1762</v>
      </c>
      <c r="E1461" s="19">
        <v>180</v>
      </c>
      <c r="F1461" s="19" t="s">
        <v>55</v>
      </c>
      <c r="G1461" s="19">
        <v>7</v>
      </c>
      <c r="H1461" s="19">
        <v>4</v>
      </c>
      <c r="I1461" s="19">
        <v>145</v>
      </c>
      <c r="J1461" s="19">
        <v>95</v>
      </c>
      <c r="K1461" s="19">
        <v>1100</v>
      </c>
      <c r="L1461" s="19">
        <v>3300</v>
      </c>
      <c r="M1461" s="19" t="s">
        <v>93</v>
      </c>
      <c r="N1461" s="19">
        <v>3000</v>
      </c>
      <c r="O1461" s="19">
        <v>6000</v>
      </c>
      <c r="P1461" s="19">
        <v>14500</v>
      </c>
      <c r="Q1461" s="19" t="s">
        <v>57</v>
      </c>
      <c r="R1461" s="19">
        <v>7250</v>
      </c>
      <c r="S1461" s="19">
        <v>20000</v>
      </c>
      <c r="T1461" s="19">
        <v>68.900000000000006</v>
      </c>
      <c r="U1461" s="19">
        <v>46.5</v>
      </c>
      <c r="V1461" s="19">
        <v>0.24</v>
      </c>
      <c r="W1461" s="19">
        <v>72</v>
      </c>
      <c r="X1461" s="93">
        <v>2585</v>
      </c>
      <c r="Y1461">
        <f t="shared" si="67"/>
        <v>428.57142857142856</v>
      </c>
      <c r="Z1461" t="b">
        <f>IF(N1461/G1461&gt;=Auswahlhilfe!$C$8,TRUE,FALSE)</f>
        <v>1</v>
      </c>
      <c r="AA1461" t="b">
        <f>IF(K1461&gt;Auswahlhilfe!$C$7,TRUE,FALSE)</f>
        <v>1</v>
      </c>
      <c r="AB1461" t="b">
        <f>IF(Auswahlhilfe!$C$17=F1461,TRUE,FALSE)</f>
        <v>0</v>
      </c>
      <c r="AC1461" t="b">
        <f>IFERROR(IF(FIND("P2",PGOptionList!D1461)&gt;0,TRUE),FALSE)</f>
        <v>0</v>
      </c>
      <c r="AD1461" t="b">
        <f>IFERROR(IF(FIND("P1",PGOptionList!D1461)&gt;0,TRUE),FALSE)</f>
        <v>1</v>
      </c>
      <c r="AE1461" t="b">
        <f>IFERROR(IF(FIND("P0",PGOptionList!D1461)&gt;0,TRUE),FALSE)</f>
        <v>0</v>
      </c>
      <c r="AF1461" t="b">
        <f>IF(AND(Z1461,AA1461,AB1461,AC1461,IF(C1461=Auswahlhilfe!$L$7,TRUE,FALSE)),D1461,FALSE)</f>
        <v>0</v>
      </c>
      <c r="AG1461" t="b">
        <f>IF(AND(Z1461,AA1461,AB1461,AD1461,IF(C1461=Auswahlhilfe!$L$17,TRUE,FALSE)),D1461,FALSE)</f>
        <v>0</v>
      </c>
      <c r="AH1461" t="b">
        <f>IF(AND(Z1461,AA1461,AB1461,AE1461,IF(C1461=Auswahlhilfe!$L$17,TRUE,FALSE)),D1461,FALSE)</f>
        <v>0</v>
      </c>
      <c r="AI1461" t="s">
        <v>4817</v>
      </c>
      <c r="AJ1461" s="90" t="str">
        <f t="shared" si="68"/>
        <v>mailto:info@oxni.ch?subject=Anfrage TBR-180-007-S1-P1</v>
      </c>
    </row>
    <row r="1462" spans="2:36" x14ac:dyDescent="0.2">
      <c r="B1462" s="78" t="str">
        <f t="shared" si="66"/>
        <v/>
      </c>
      <c r="C1462" s="19" t="s">
        <v>103</v>
      </c>
      <c r="D1462" s="19" t="s">
        <v>1763</v>
      </c>
      <c r="E1462" s="19">
        <v>180</v>
      </c>
      <c r="F1462" s="19" t="s">
        <v>58</v>
      </c>
      <c r="G1462" s="19">
        <v>7</v>
      </c>
      <c r="H1462" s="19">
        <v>4</v>
      </c>
      <c r="I1462" s="19">
        <v>145</v>
      </c>
      <c r="J1462" s="19">
        <v>95</v>
      </c>
      <c r="K1462" s="19">
        <v>1100</v>
      </c>
      <c r="L1462" s="19">
        <v>3300</v>
      </c>
      <c r="M1462" s="19" t="s">
        <v>93</v>
      </c>
      <c r="N1462" s="19">
        <v>3000</v>
      </c>
      <c r="O1462" s="19">
        <v>6000</v>
      </c>
      <c r="P1462" s="19">
        <v>14500</v>
      </c>
      <c r="Q1462" s="19" t="s">
        <v>57</v>
      </c>
      <c r="R1462" s="19">
        <v>7250</v>
      </c>
      <c r="S1462" s="19">
        <v>20000</v>
      </c>
      <c r="T1462" s="19">
        <v>68.900000000000006</v>
      </c>
      <c r="U1462" s="19">
        <v>46.5</v>
      </c>
      <c r="V1462" s="19">
        <v>0.24</v>
      </c>
      <c r="W1462" s="19">
        <v>72</v>
      </c>
      <c r="X1462" s="93">
        <v>2585</v>
      </c>
      <c r="Y1462">
        <f t="shared" si="67"/>
        <v>428.57142857142856</v>
      </c>
      <c r="Z1462" t="b">
        <f>IF(N1462/G1462&gt;=Auswahlhilfe!$C$8,TRUE,FALSE)</f>
        <v>1</v>
      </c>
      <c r="AA1462" t="b">
        <f>IF(K1462&gt;Auswahlhilfe!$C$7,TRUE,FALSE)</f>
        <v>1</v>
      </c>
      <c r="AB1462" t="b">
        <f>IF(Auswahlhilfe!$C$17=F1462,TRUE,FALSE)</f>
        <v>1</v>
      </c>
      <c r="AC1462" t="b">
        <f>IFERROR(IF(FIND("P2",PGOptionList!D1462)&gt;0,TRUE),FALSE)</f>
        <v>0</v>
      </c>
      <c r="AD1462" t="b">
        <f>IFERROR(IF(FIND("P1",PGOptionList!D1462)&gt;0,TRUE),FALSE)</f>
        <v>1</v>
      </c>
      <c r="AE1462" t="b">
        <f>IFERROR(IF(FIND("P0",PGOptionList!D1462)&gt;0,TRUE),FALSE)</f>
        <v>0</v>
      </c>
      <c r="AF1462" t="b">
        <f>IF(AND(Z1462,AA1462,AB1462,AC1462,IF(C1462=Auswahlhilfe!$L$7,TRUE,FALSE)),D1462,FALSE)</f>
        <v>0</v>
      </c>
      <c r="AG1462" t="b">
        <f>IF(AND(Z1462,AA1462,AB1462,AD1462,IF(C1462=Auswahlhilfe!$L$17,TRUE,FALSE)),D1462,FALSE)</f>
        <v>0</v>
      </c>
      <c r="AH1462" t="b">
        <f>IF(AND(Z1462,AA1462,AB1462,AE1462,IF(C1462=Auswahlhilfe!$L$17,TRUE,FALSE)),D1462,FALSE)</f>
        <v>0</v>
      </c>
      <c r="AI1462" t="s">
        <v>4818</v>
      </c>
      <c r="AJ1462" s="90" t="str">
        <f t="shared" si="68"/>
        <v>https://shop.oxni.ch/de/shop/motoren/planetengetriebe/tbr-180-007-s2-p1</v>
      </c>
    </row>
    <row r="1463" spans="2:36" x14ac:dyDescent="0.2">
      <c r="B1463" s="78" t="str">
        <f t="shared" si="66"/>
        <v/>
      </c>
      <c r="C1463" s="19" t="s">
        <v>103</v>
      </c>
      <c r="D1463" s="19" t="s">
        <v>1764</v>
      </c>
      <c r="E1463" s="19">
        <v>180</v>
      </c>
      <c r="F1463" s="19" t="s">
        <v>55</v>
      </c>
      <c r="G1463" s="19">
        <v>7</v>
      </c>
      <c r="H1463" s="19">
        <v>6</v>
      </c>
      <c r="I1463" s="19">
        <v>145</v>
      </c>
      <c r="J1463" s="19">
        <v>95</v>
      </c>
      <c r="K1463" s="19">
        <v>1100</v>
      </c>
      <c r="L1463" s="19">
        <v>3300</v>
      </c>
      <c r="M1463" s="19" t="s">
        <v>93</v>
      </c>
      <c r="N1463" s="19">
        <v>3000</v>
      </c>
      <c r="O1463" s="19">
        <v>6000</v>
      </c>
      <c r="P1463" s="19">
        <v>14500</v>
      </c>
      <c r="Q1463" s="19" t="s">
        <v>57</v>
      </c>
      <c r="R1463" s="19">
        <v>7250</v>
      </c>
      <c r="S1463" s="19">
        <v>20000</v>
      </c>
      <c r="T1463" s="19">
        <v>68.900000000000006</v>
      </c>
      <c r="U1463" s="19">
        <v>46.5</v>
      </c>
      <c r="V1463" s="19">
        <v>0.24</v>
      </c>
      <c r="W1463" s="19">
        <v>72</v>
      </c>
      <c r="X1463" s="93">
        <v>2350</v>
      </c>
      <c r="Y1463">
        <f t="shared" si="67"/>
        <v>428.57142857142856</v>
      </c>
      <c r="Z1463" t="b">
        <f>IF(N1463/G1463&gt;=Auswahlhilfe!$C$8,TRUE,FALSE)</f>
        <v>1</v>
      </c>
      <c r="AA1463" t="b">
        <f>IF(K1463&gt;Auswahlhilfe!$C$7,TRUE,FALSE)</f>
        <v>1</v>
      </c>
      <c r="AB1463" t="b">
        <f>IF(Auswahlhilfe!$C$17=F1463,TRUE,FALSE)</f>
        <v>0</v>
      </c>
      <c r="AC1463" t="b">
        <f>IFERROR(IF(FIND("P2",PGOptionList!D1463)&gt;0,TRUE),FALSE)</f>
        <v>1</v>
      </c>
      <c r="AD1463" t="b">
        <f>IFERROR(IF(FIND("P1",PGOptionList!D1463)&gt;0,TRUE),FALSE)</f>
        <v>0</v>
      </c>
      <c r="AE1463" t="b">
        <f>IFERROR(IF(FIND("P0",PGOptionList!D1463)&gt;0,TRUE),FALSE)</f>
        <v>0</v>
      </c>
      <c r="AF1463" t="b">
        <f>IF(AND(Z1463,AA1463,AB1463,AC1463,IF(C1463=Auswahlhilfe!$L$7,TRUE,FALSE)),D1463,FALSE)</f>
        <v>0</v>
      </c>
      <c r="AG1463" t="b">
        <f>IF(AND(Z1463,AA1463,AB1463,AD1463,IF(C1463=Auswahlhilfe!$L$17,TRUE,FALSE)),D1463,FALSE)</f>
        <v>0</v>
      </c>
      <c r="AH1463" t="b">
        <f>IF(AND(Z1463,AA1463,AB1463,AE1463,IF(C1463=Auswahlhilfe!$L$17,TRUE,FALSE)),D1463,FALSE)</f>
        <v>0</v>
      </c>
      <c r="AI1463" t="s">
        <v>4817</v>
      </c>
      <c r="AJ1463" s="90" t="str">
        <f t="shared" si="68"/>
        <v>mailto:info@oxni.ch?subject=Anfrage TBR-180-007-S1-P2</v>
      </c>
    </row>
    <row r="1464" spans="2:36" x14ac:dyDescent="0.2">
      <c r="B1464" s="78" t="str">
        <f t="shared" si="66"/>
        <v/>
      </c>
      <c r="C1464" s="19" t="s">
        <v>103</v>
      </c>
      <c r="D1464" s="19" t="s">
        <v>1765</v>
      </c>
      <c r="E1464" s="19">
        <v>180</v>
      </c>
      <c r="F1464" s="19" t="s">
        <v>58</v>
      </c>
      <c r="G1464" s="19">
        <v>7</v>
      </c>
      <c r="H1464" s="19">
        <v>6</v>
      </c>
      <c r="I1464" s="19">
        <v>145</v>
      </c>
      <c r="J1464" s="19">
        <v>95</v>
      </c>
      <c r="K1464" s="19">
        <v>1100</v>
      </c>
      <c r="L1464" s="19">
        <v>3300</v>
      </c>
      <c r="M1464" s="19" t="s">
        <v>93</v>
      </c>
      <c r="N1464" s="19">
        <v>3000</v>
      </c>
      <c r="O1464" s="19">
        <v>6000</v>
      </c>
      <c r="P1464" s="19">
        <v>14500</v>
      </c>
      <c r="Q1464" s="19" t="s">
        <v>57</v>
      </c>
      <c r="R1464" s="19">
        <v>7250</v>
      </c>
      <c r="S1464" s="19">
        <v>20000</v>
      </c>
      <c r="T1464" s="19">
        <v>68.900000000000006</v>
      </c>
      <c r="U1464" s="19">
        <v>46.5</v>
      </c>
      <c r="V1464" s="19">
        <v>0.24</v>
      </c>
      <c r="W1464" s="19">
        <v>72</v>
      </c>
      <c r="X1464" s="93">
        <v>2350</v>
      </c>
      <c r="Y1464">
        <f t="shared" si="67"/>
        <v>428.57142857142856</v>
      </c>
      <c r="Z1464" t="b">
        <f>IF(N1464/G1464&gt;=Auswahlhilfe!$C$8,TRUE,FALSE)</f>
        <v>1</v>
      </c>
      <c r="AA1464" t="b">
        <f>IF(K1464&gt;Auswahlhilfe!$C$7,TRUE,FALSE)</f>
        <v>1</v>
      </c>
      <c r="AB1464" t="b">
        <f>IF(Auswahlhilfe!$C$17=F1464,TRUE,FALSE)</f>
        <v>1</v>
      </c>
      <c r="AC1464" t="b">
        <f>IFERROR(IF(FIND("P2",PGOptionList!D1464)&gt;0,TRUE),FALSE)</f>
        <v>1</v>
      </c>
      <c r="AD1464" t="b">
        <f>IFERROR(IF(FIND("P1",PGOptionList!D1464)&gt;0,TRUE),FALSE)</f>
        <v>0</v>
      </c>
      <c r="AE1464" t="b">
        <f>IFERROR(IF(FIND("P0",PGOptionList!D1464)&gt;0,TRUE),FALSE)</f>
        <v>0</v>
      </c>
      <c r="AF1464" t="b">
        <f>IF(AND(Z1464,AA1464,AB1464,AC1464,IF(C1464=Auswahlhilfe!$L$7,TRUE,FALSE)),D1464,FALSE)</f>
        <v>0</v>
      </c>
      <c r="AG1464" t="b">
        <f>IF(AND(Z1464,AA1464,AB1464,AD1464,IF(C1464=Auswahlhilfe!$L$17,TRUE,FALSE)),D1464,FALSE)</f>
        <v>0</v>
      </c>
      <c r="AH1464" t="b">
        <f>IF(AND(Z1464,AA1464,AB1464,AE1464,IF(C1464=Auswahlhilfe!$L$17,TRUE,FALSE)),D1464,FALSE)</f>
        <v>0</v>
      </c>
      <c r="AI1464" t="s">
        <v>4818</v>
      </c>
      <c r="AJ1464" s="90" t="str">
        <f t="shared" si="68"/>
        <v>https://shop.oxni.ch/de/shop/motoren/planetengetriebe/tbr-180-007-s2-p2</v>
      </c>
    </row>
    <row r="1465" spans="2:36" x14ac:dyDescent="0.2">
      <c r="B1465" s="78" t="str">
        <f t="shared" si="66"/>
        <v/>
      </c>
      <c r="C1465" s="19" t="s">
        <v>103</v>
      </c>
      <c r="D1465" s="19" t="s">
        <v>1766</v>
      </c>
      <c r="E1465" s="19">
        <v>180</v>
      </c>
      <c r="F1465" s="19" t="s">
        <v>55</v>
      </c>
      <c r="G1465" s="19">
        <v>6</v>
      </c>
      <c r="H1465" s="19">
        <v>2</v>
      </c>
      <c r="I1465" s="19">
        <v>145</v>
      </c>
      <c r="J1465" s="19">
        <v>95</v>
      </c>
      <c r="K1465" s="19">
        <v>1108</v>
      </c>
      <c r="L1465" s="19">
        <v>3324</v>
      </c>
      <c r="M1465" s="19" t="s">
        <v>92</v>
      </c>
      <c r="N1465" s="19">
        <v>3000</v>
      </c>
      <c r="O1465" s="19">
        <v>6000</v>
      </c>
      <c r="P1465" s="19">
        <v>14500</v>
      </c>
      <c r="Q1465" s="19" t="s">
        <v>57</v>
      </c>
      <c r="R1465" s="19">
        <v>7250</v>
      </c>
      <c r="S1465" s="19">
        <v>20000</v>
      </c>
      <c r="T1465" s="19">
        <v>68.900000000000006</v>
      </c>
      <c r="U1465" s="19">
        <v>46.5</v>
      </c>
      <c r="V1465" s="19">
        <v>0.24</v>
      </c>
      <c r="W1465" s="19">
        <v>72</v>
      </c>
      <c r="X1465" s="93"/>
      <c r="Y1465">
        <f t="shared" si="67"/>
        <v>500</v>
      </c>
      <c r="Z1465" t="b">
        <f>IF(N1465/G1465&gt;=Auswahlhilfe!$C$8,TRUE,FALSE)</f>
        <v>1</v>
      </c>
      <c r="AA1465" t="b">
        <f>IF(K1465&gt;Auswahlhilfe!$C$7,TRUE,FALSE)</f>
        <v>1</v>
      </c>
      <c r="AB1465" t="b">
        <f>IF(Auswahlhilfe!$C$17=F1465,TRUE,FALSE)</f>
        <v>0</v>
      </c>
      <c r="AC1465" t="b">
        <f>IFERROR(IF(FIND("P2",PGOptionList!D1465)&gt;0,TRUE),FALSE)</f>
        <v>0</v>
      </c>
      <c r="AD1465" t="b">
        <f>IFERROR(IF(FIND("P1",PGOptionList!D1465)&gt;0,TRUE),FALSE)</f>
        <v>0</v>
      </c>
      <c r="AE1465" t="b">
        <f>IFERROR(IF(FIND("P0",PGOptionList!D1465)&gt;0,TRUE),FALSE)</f>
        <v>1</v>
      </c>
      <c r="AF1465" t="b">
        <f>IF(AND(Z1465,AA1465,AB1465,AC1465,IF(C1465=Auswahlhilfe!$L$7,TRUE,FALSE)),D1465,FALSE)</f>
        <v>0</v>
      </c>
      <c r="AG1465" t="b">
        <f>IF(AND(Z1465,AA1465,AB1465,AD1465,IF(C1465=Auswahlhilfe!$L$17,TRUE,FALSE)),D1465,FALSE)</f>
        <v>0</v>
      </c>
      <c r="AH1465" t="b">
        <f>IF(AND(Z1465,AA1465,AB1465,AE1465,IF(C1465=Auswahlhilfe!$L$17,TRUE,FALSE)),D1465,FALSE)</f>
        <v>0</v>
      </c>
      <c r="AI1465" t="s">
        <v>4817</v>
      </c>
      <c r="AJ1465" s="90" t="str">
        <f t="shared" si="68"/>
        <v>mailto:info@oxni.ch?subject=Anfrage TBR-180-006-S1-P0</v>
      </c>
    </row>
    <row r="1466" spans="2:36" x14ac:dyDescent="0.2">
      <c r="B1466" s="78" t="str">
        <f t="shared" si="66"/>
        <v/>
      </c>
      <c r="C1466" s="19" t="s">
        <v>103</v>
      </c>
      <c r="D1466" s="19" t="s">
        <v>1767</v>
      </c>
      <c r="E1466" s="19">
        <v>180</v>
      </c>
      <c r="F1466" s="19" t="s">
        <v>58</v>
      </c>
      <c r="G1466" s="19">
        <v>6</v>
      </c>
      <c r="H1466" s="19">
        <v>2</v>
      </c>
      <c r="I1466" s="19">
        <v>145</v>
      </c>
      <c r="J1466" s="19">
        <v>95</v>
      </c>
      <c r="K1466" s="19">
        <v>1108</v>
      </c>
      <c r="L1466" s="19">
        <v>3324</v>
      </c>
      <c r="M1466" s="19" t="s">
        <v>92</v>
      </c>
      <c r="N1466" s="19">
        <v>3000</v>
      </c>
      <c r="O1466" s="19">
        <v>6000</v>
      </c>
      <c r="P1466" s="19">
        <v>14500</v>
      </c>
      <c r="Q1466" s="19" t="s">
        <v>57</v>
      </c>
      <c r="R1466" s="19">
        <v>7250</v>
      </c>
      <c r="S1466" s="19">
        <v>20000</v>
      </c>
      <c r="T1466" s="19">
        <v>68.900000000000006</v>
      </c>
      <c r="U1466" s="19">
        <v>46.5</v>
      </c>
      <c r="V1466" s="19">
        <v>0.24</v>
      </c>
      <c r="W1466" s="19">
        <v>72</v>
      </c>
      <c r="X1466" s="93"/>
      <c r="Y1466">
        <f t="shared" si="67"/>
        <v>500</v>
      </c>
      <c r="Z1466" t="b">
        <f>IF(N1466/G1466&gt;=Auswahlhilfe!$C$8,TRUE,FALSE)</f>
        <v>1</v>
      </c>
      <c r="AA1466" t="b">
        <f>IF(K1466&gt;Auswahlhilfe!$C$7,TRUE,FALSE)</f>
        <v>1</v>
      </c>
      <c r="AB1466" t="b">
        <f>IF(Auswahlhilfe!$C$17=F1466,TRUE,FALSE)</f>
        <v>1</v>
      </c>
      <c r="AC1466" t="b">
        <f>IFERROR(IF(FIND("P2",PGOptionList!D1466)&gt;0,TRUE),FALSE)</f>
        <v>0</v>
      </c>
      <c r="AD1466" t="b">
        <f>IFERROR(IF(FIND("P1",PGOptionList!D1466)&gt;0,TRUE),FALSE)</f>
        <v>0</v>
      </c>
      <c r="AE1466" t="b">
        <f>IFERROR(IF(FIND("P0",PGOptionList!D1466)&gt;0,TRUE),FALSE)</f>
        <v>1</v>
      </c>
      <c r="AF1466" t="b">
        <f>IF(AND(Z1466,AA1466,AB1466,AC1466,IF(C1466=Auswahlhilfe!$L$7,TRUE,FALSE)),D1466,FALSE)</f>
        <v>0</v>
      </c>
      <c r="AG1466" t="b">
        <f>IF(AND(Z1466,AA1466,AB1466,AD1466,IF(C1466=Auswahlhilfe!$L$17,TRUE,FALSE)),D1466,FALSE)</f>
        <v>0</v>
      </c>
      <c r="AH1466" t="b">
        <f>IF(AND(Z1466,AA1466,AB1466,AE1466,IF(C1466=Auswahlhilfe!$L$17,TRUE,FALSE)),D1466,FALSE)</f>
        <v>0</v>
      </c>
      <c r="AI1466" t="s">
        <v>4817</v>
      </c>
      <c r="AJ1466" s="90" t="str">
        <f t="shared" si="68"/>
        <v>mailto:info@oxni.ch?subject=Anfrage TBR-180-006-S2-P0</v>
      </c>
    </row>
    <row r="1467" spans="2:36" x14ac:dyDescent="0.2">
      <c r="B1467" s="78" t="str">
        <f t="shared" si="66"/>
        <v/>
      </c>
      <c r="C1467" s="19" t="s">
        <v>103</v>
      </c>
      <c r="D1467" s="19" t="s">
        <v>1768</v>
      </c>
      <c r="E1467" s="19">
        <v>180</v>
      </c>
      <c r="F1467" s="19" t="s">
        <v>55</v>
      </c>
      <c r="G1467" s="19">
        <v>6</v>
      </c>
      <c r="H1467" s="19">
        <v>4</v>
      </c>
      <c r="I1467" s="19">
        <v>145</v>
      </c>
      <c r="J1467" s="19">
        <v>95</v>
      </c>
      <c r="K1467" s="19">
        <v>1108</v>
      </c>
      <c r="L1467" s="19">
        <v>3324</v>
      </c>
      <c r="M1467" s="19" t="s">
        <v>92</v>
      </c>
      <c r="N1467" s="19">
        <v>3000</v>
      </c>
      <c r="O1467" s="19">
        <v>6000</v>
      </c>
      <c r="P1467" s="19">
        <v>14500</v>
      </c>
      <c r="Q1467" s="19" t="s">
        <v>57</v>
      </c>
      <c r="R1467" s="19">
        <v>7250</v>
      </c>
      <c r="S1467" s="19">
        <v>20000</v>
      </c>
      <c r="T1467" s="19">
        <v>68.900000000000006</v>
      </c>
      <c r="U1467" s="19">
        <v>46.5</v>
      </c>
      <c r="V1467" s="19">
        <v>0.24</v>
      </c>
      <c r="W1467" s="19">
        <v>72</v>
      </c>
      <c r="X1467" s="93">
        <v>2585</v>
      </c>
      <c r="Y1467">
        <f t="shared" si="67"/>
        <v>500</v>
      </c>
      <c r="Z1467" t="b">
        <f>IF(N1467/G1467&gt;=Auswahlhilfe!$C$8,TRUE,FALSE)</f>
        <v>1</v>
      </c>
      <c r="AA1467" t="b">
        <f>IF(K1467&gt;Auswahlhilfe!$C$7,TRUE,FALSE)</f>
        <v>1</v>
      </c>
      <c r="AB1467" t="b">
        <f>IF(Auswahlhilfe!$C$17=F1467,TRUE,FALSE)</f>
        <v>0</v>
      </c>
      <c r="AC1467" t="b">
        <f>IFERROR(IF(FIND("P2",PGOptionList!D1467)&gt;0,TRUE),FALSE)</f>
        <v>0</v>
      </c>
      <c r="AD1467" t="b">
        <f>IFERROR(IF(FIND("P1",PGOptionList!D1467)&gt;0,TRUE),FALSE)</f>
        <v>1</v>
      </c>
      <c r="AE1467" t="b">
        <f>IFERROR(IF(FIND("P0",PGOptionList!D1467)&gt;0,TRUE),FALSE)</f>
        <v>0</v>
      </c>
      <c r="AF1467" t="b">
        <f>IF(AND(Z1467,AA1467,AB1467,AC1467,IF(C1467=Auswahlhilfe!$L$7,TRUE,FALSE)),D1467,FALSE)</f>
        <v>0</v>
      </c>
      <c r="AG1467" t="b">
        <f>IF(AND(Z1467,AA1467,AB1467,AD1467,IF(C1467=Auswahlhilfe!$L$17,TRUE,FALSE)),D1467,FALSE)</f>
        <v>0</v>
      </c>
      <c r="AH1467" t="b">
        <f>IF(AND(Z1467,AA1467,AB1467,AE1467,IF(C1467=Auswahlhilfe!$L$17,TRUE,FALSE)),D1467,FALSE)</f>
        <v>0</v>
      </c>
      <c r="AI1467" t="s">
        <v>4817</v>
      </c>
      <c r="AJ1467" s="90" t="str">
        <f t="shared" si="68"/>
        <v>mailto:info@oxni.ch?subject=Anfrage TBR-180-006-S1-P1</v>
      </c>
    </row>
    <row r="1468" spans="2:36" x14ac:dyDescent="0.2">
      <c r="B1468" s="78" t="str">
        <f t="shared" si="66"/>
        <v/>
      </c>
      <c r="C1468" s="19" t="s">
        <v>103</v>
      </c>
      <c r="D1468" s="19" t="s">
        <v>1769</v>
      </c>
      <c r="E1468" s="19">
        <v>180</v>
      </c>
      <c r="F1468" s="19" t="s">
        <v>58</v>
      </c>
      <c r="G1468" s="19">
        <v>6</v>
      </c>
      <c r="H1468" s="19">
        <v>4</v>
      </c>
      <c r="I1468" s="19">
        <v>145</v>
      </c>
      <c r="J1468" s="19">
        <v>95</v>
      </c>
      <c r="K1468" s="19">
        <v>1108</v>
      </c>
      <c r="L1468" s="19">
        <v>3324</v>
      </c>
      <c r="M1468" s="19" t="s">
        <v>92</v>
      </c>
      <c r="N1468" s="19">
        <v>3000</v>
      </c>
      <c r="O1468" s="19">
        <v>6000</v>
      </c>
      <c r="P1468" s="19">
        <v>14500</v>
      </c>
      <c r="Q1468" s="19" t="s">
        <v>57</v>
      </c>
      <c r="R1468" s="19">
        <v>7250</v>
      </c>
      <c r="S1468" s="19">
        <v>20000</v>
      </c>
      <c r="T1468" s="19">
        <v>68.900000000000006</v>
      </c>
      <c r="U1468" s="19">
        <v>46.5</v>
      </c>
      <c r="V1468" s="19">
        <v>0.24</v>
      </c>
      <c r="W1468" s="19">
        <v>72</v>
      </c>
      <c r="X1468" s="93">
        <v>2585</v>
      </c>
      <c r="Y1468">
        <f t="shared" si="67"/>
        <v>500</v>
      </c>
      <c r="Z1468" t="b">
        <f>IF(N1468/G1468&gt;=Auswahlhilfe!$C$8,TRUE,FALSE)</f>
        <v>1</v>
      </c>
      <c r="AA1468" t="b">
        <f>IF(K1468&gt;Auswahlhilfe!$C$7,TRUE,FALSE)</f>
        <v>1</v>
      </c>
      <c r="AB1468" t="b">
        <f>IF(Auswahlhilfe!$C$17=F1468,TRUE,FALSE)</f>
        <v>1</v>
      </c>
      <c r="AC1468" t="b">
        <f>IFERROR(IF(FIND("P2",PGOptionList!D1468)&gt;0,TRUE),FALSE)</f>
        <v>0</v>
      </c>
      <c r="AD1468" t="b">
        <f>IFERROR(IF(FIND("P1",PGOptionList!D1468)&gt;0,TRUE),FALSE)</f>
        <v>1</v>
      </c>
      <c r="AE1468" t="b">
        <f>IFERROR(IF(FIND("P0",PGOptionList!D1468)&gt;0,TRUE),FALSE)</f>
        <v>0</v>
      </c>
      <c r="AF1468" t="b">
        <f>IF(AND(Z1468,AA1468,AB1468,AC1468,IF(C1468=Auswahlhilfe!$L$7,TRUE,FALSE)),D1468,FALSE)</f>
        <v>0</v>
      </c>
      <c r="AG1468" t="b">
        <f>IF(AND(Z1468,AA1468,AB1468,AD1468,IF(C1468=Auswahlhilfe!$L$17,TRUE,FALSE)),D1468,FALSE)</f>
        <v>0</v>
      </c>
      <c r="AH1468" t="b">
        <f>IF(AND(Z1468,AA1468,AB1468,AE1468,IF(C1468=Auswahlhilfe!$L$17,TRUE,FALSE)),D1468,FALSE)</f>
        <v>0</v>
      </c>
      <c r="AI1468" t="s">
        <v>4818</v>
      </c>
      <c r="AJ1468" s="90" t="str">
        <f t="shared" si="68"/>
        <v>https://shop.oxni.ch/de/shop/motoren/planetengetriebe/tbr-180-006-s2-p1</v>
      </c>
    </row>
    <row r="1469" spans="2:36" x14ac:dyDescent="0.2">
      <c r="B1469" s="78" t="str">
        <f t="shared" si="66"/>
        <v/>
      </c>
      <c r="C1469" s="19" t="s">
        <v>103</v>
      </c>
      <c r="D1469" s="19" t="s">
        <v>1770</v>
      </c>
      <c r="E1469" s="19">
        <v>180</v>
      </c>
      <c r="F1469" s="19" t="s">
        <v>55</v>
      </c>
      <c r="G1469" s="19">
        <v>6</v>
      </c>
      <c r="H1469" s="19">
        <v>6</v>
      </c>
      <c r="I1469" s="19">
        <v>145</v>
      </c>
      <c r="J1469" s="19">
        <v>95</v>
      </c>
      <c r="K1469" s="19">
        <v>1108</v>
      </c>
      <c r="L1469" s="19">
        <v>3324</v>
      </c>
      <c r="M1469" s="19" t="s">
        <v>92</v>
      </c>
      <c r="N1469" s="19">
        <v>3000</v>
      </c>
      <c r="O1469" s="19">
        <v>6000</v>
      </c>
      <c r="P1469" s="19">
        <v>14500</v>
      </c>
      <c r="Q1469" s="19" t="s">
        <v>57</v>
      </c>
      <c r="R1469" s="19">
        <v>7250</v>
      </c>
      <c r="S1469" s="19">
        <v>20000</v>
      </c>
      <c r="T1469" s="19">
        <v>68.900000000000006</v>
      </c>
      <c r="U1469" s="19">
        <v>46.5</v>
      </c>
      <c r="V1469" s="19">
        <v>0.24</v>
      </c>
      <c r="W1469" s="19">
        <v>72</v>
      </c>
      <c r="X1469" s="93">
        <v>2350</v>
      </c>
      <c r="Y1469">
        <f t="shared" si="67"/>
        <v>500</v>
      </c>
      <c r="Z1469" t="b">
        <f>IF(N1469/G1469&gt;=Auswahlhilfe!$C$8,TRUE,FALSE)</f>
        <v>1</v>
      </c>
      <c r="AA1469" t="b">
        <f>IF(K1469&gt;Auswahlhilfe!$C$7,TRUE,FALSE)</f>
        <v>1</v>
      </c>
      <c r="AB1469" t="b">
        <f>IF(Auswahlhilfe!$C$17=F1469,TRUE,FALSE)</f>
        <v>0</v>
      </c>
      <c r="AC1469" t="b">
        <f>IFERROR(IF(FIND("P2",PGOptionList!D1469)&gt;0,TRUE),FALSE)</f>
        <v>1</v>
      </c>
      <c r="AD1469" t="b">
        <f>IFERROR(IF(FIND("P1",PGOptionList!D1469)&gt;0,TRUE),FALSE)</f>
        <v>0</v>
      </c>
      <c r="AE1469" t="b">
        <f>IFERROR(IF(FIND("P0",PGOptionList!D1469)&gt;0,TRUE),FALSE)</f>
        <v>0</v>
      </c>
      <c r="AF1469" t="b">
        <f>IF(AND(Z1469,AA1469,AB1469,AC1469,IF(C1469=Auswahlhilfe!$L$7,TRUE,FALSE)),D1469,FALSE)</f>
        <v>0</v>
      </c>
      <c r="AG1469" t="b">
        <f>IF(AND(Z1469,AA1469,AB1469,AD1469,IF(C1469=Auswahlhilfe!$L$17,TRUE,FALSE)),D1469,FALSE)</f>
        <v>0</v>
      </c>
      <c r="AH1469" t="b">
        <f>IF(AND(Z1469,AA1469,AB1469,AE1469,IF(C1469=Auswahlhilfe!$L$17,TRUE,FALSE)),D1469,FALSE)</f>
        <v>0</v>
      </c>
      <c r="AI1469" t="s">
        <v>4817</v>
      </c>
      <c r="AJ1469" s="90" t="str">
        <f t="shared" si="68"/>
        <v>mailto:info@oxni.ch?subject=Anfrage TBR-180-006-S1-P2</v>
      </c>
    </row>
    <row r="1470" spans="2:36" x14ac:dyDescent="0.2">
      <c r="B1470" s="78" t="str">
        <f t="shared" si="66"/>
        <v/>
      </c>
      <c r="C1470" s="19" t="s">
        <v>103</v>
      </c>
      <c r="D1470" s="19" t="s">
        <v>1771</v>
      </c>
      <c r="E1470" s="19">
        <v>180</v>
      </c>
      <c r="F1470" s="19" t="s">
        <v>58</v>
      </c>
      <c r="G1470" s="19">
        <v>6</v>
      </c>
      <c r="H1470" s="19">
        <v>6</v>
      </c>
      <c r="I1470" s="19">
        <v>145</v>
      </c>
      <c r="J1470" s="19">
        <v>95</v>
      </c>
      <c r="K1470" s="19">
        <v>1108</v>
      </c>
      <c r="L1470" s="19">
        <v>3324</v>
      </c>
      <c r="M1470" s="19" t="s">
        <v>92</v>
      </c>
      <c r="N1470" s="19">
        <v>3000</v>
      </c>
      <c r="O1470" s="19">
        <v>6000</v>
      </c>
      <c r="P1470" s="19">
        <v>14500</v>
      </c>
      <c r="Q1470" s="19" t="s">
        <v>57</v>
      </c>
      <c r="R1470" s="19">
        <v>7250</v>
      </c>
      <c r="S1470" s="19">
        <v>20000</v>
      </c>
      <c r="T1470" s="19">
        <v>68.900000000000006</v>
      </c>
      <c r="U1470" s="19">
        <v>46.5</v>
      </c>
      <c r="V1470" s="19">
        <v>0.24</v>
      </c>
      <c r="W1470" s="19">
        <v>72</v>
      </c>
      <c r="X1470" s="93">
        <v>2350</v>
      </c>
      <c r="Y1470">
        <f t="shared" si="67"/>
        <v>500</v>
      </c>
      <c r="Z1470" t="b">
        <f>IF(N1470/G1470&gt;=Auswahlhilfe!$C$8,TRUE,FALSE)</f>
        <v>1</v>
      </c>
      <c r="AA1470" t="b">
        <f>IF(K1470&gt;Auswahlhilfe!$C$7,TRUE,FALSE)</f>
        <v>1</v>
      </c>
      <c r="AB1470" t="b">
        <f>IF(Auswahlhilfe!$C$17=F1470,TRUE,FALSE)</f>
        <v>1</v>
      </c>
      <c r="AC1470" t="b">
        <f>IFERROR(IF(FIND("P2",PGOptionList!D1470)&gt;0,TRUE),FALSE)</f>
        <v>1</v>
      </c>
      <c r="AD1470" t="b">
        <f>IFERROR(IF(FIND("P1",PGOptionList!D1470)&gt;0,TRUE),FALSE)</f>
        <v>0</v>
      </c>
      <c r="AE1470" t="b">
        <f>IFERROR(IF(FIND("P0",PGOptionList!D1470)&gt;0,TRUE),FALSE)</f>
        <v>0</v>
      </c>
      <c r="AF1470" t="b">
        <f>IF(AND(Z1470,AA1470,AB1470,AC1470,IF(C1470=Auswahlhilfe!$L$7,TRUE,FALSE)),D1470,FALSE)</f>
        <v>0</v>
      </c>
      <c r="AG1470" t="b">
        <f>IF(AND(Z1470,AA1470,AB1470,AD1470,IF(C1470=Auswahlhilfe!$L$17,TRUE,FALSE)),D1470,FALSE)</f>
        <v>0</v>
      </c>
      <c r="AH1470" t="b">
        <f>IF(AND(Z1470,AA1470,AB1470,AE1470,IF(C1470=Auswahlhilfe!$L$17,TRUE,FALSE)),D1470,FALSE)</f>
        <v>0</v>
      </c>
      <c r="AI1470" t="s">
        <v>4818</v>
      </c>
      <c r="AJ1470" s="90" t="str">
        <f t="shared" si="68"/>
        <v>https://shop.oxni.ch/de/shop/motoren/planetengetriebe/tbr-180-006-s2-p2</v>
      </c>
    </row>
    <row r="1471" spans="2:36" x14ac:dyDescent="0.2">
      <c r="B1471" s="78" t="str">
        <f t="shared" si="66"/>
        <v/>
      </c>
      <c r="C1471" s="19" t="s">
        <v>103</v>
      </c>
      <c r="D1471" s="19" t="s">
        <v>1772</v>
      </c>
      <c r="E1471" s="19">
        <v>180</v>
      </c>
      <c r="F1471" s="19" t="s">
        <v>55</v>
      </c>
      <c r="G1471" s="19">
        <v>5</v>
      </c>
      <c r="H1471" s="19">
        <v>2</v>
      </c>
      <c r="I1471" s="19">
        <v>145</v>
      </c>
      <c r="J1471" s="19">
        <v>95</v>
      </c>
      <c r="K1471" s="19">
        <v>1200</v>
      </c>
      <c r="L1471" s="19">
        <v>3600</v>
      </c>
      <c r="M1471" s="19" t="s">
        <v>91</v>
      </c>
      <c r="N1471" s="19">
        <v>3000</v>
      </c>
      <c r="O1471" s="19">
        <v>6000</v>
      </c>
      <c r="P1471" s="19">
        <v>14500</v>
      </c>
      <c r="Q1471" s="19" t="s">
        <v>57</v>
      </c>
      <c r="R1471" s="19">
        <v>7250</v>
      </c>
      <c r="S1471" s="19">
        <v>20000</v>
      </c>
      <c r="T1471" s="19">
        <v>68.900000000000006</v>
      </c>
      <c r="U1471" s="19">
        <v>46.5</v>
      </c>
      <c r="V1471" s="19">
        <v>0.24</v>
      </c>
      <c r="W1471" s="19">
        <v>72</v>
      </c>
      <c r="X1471" s="93"/>
      <c r="Y1471">
        <f t="shared" si="67"/>
        <v>600</v>
      </c>
      <c r="Z1471" t="b">
        <f>IF(N1471/G1471&gt;=Auswahlhilfe!$C$8,TRUE,FALSE)</f>
        <v>1</v>
      </c>
      <c r="AA1471" t="b">
        <f>IF(K1471&gt;Auswahlhilfe!$C$7,TRUE,FALSE)</f>
        <v>1</v>
      </c>
      <c r="AB1471" t="b">
        <f>IF(Auswahlhilfe!$C$17=F1471,TRUE,FALSE)</f>
        <v>0</v>
      </c>
      <c r="AC1471" t="b">
        <f>IFERROR(IF(FIND("P2",PGOptionList!D1471)&gt;0,TRUE),FALSE)</f>
        <v>0</v>
      </c>
      <c r="AD1471" t="b">
        <f>IFERROR(IF(FIND("P1",PGOptionList!D1471)&gt;0,TRUE),FALSE)</f>
        <v>0</v>
      </c>
      <c r="AE1471" t="b">
        <f>IFERROR(IF(FIND("P0",PGOptionList!D1471)&gt;0,TRUE),FALSE)</f>
        <v>1</v>
      </c>
      <c r="AF1471" t="b">
        <f>IF(AND(Z1471,AA1471,AB1471,AC1471,IF(C1471=Auswahlhilfe!$L$7,TRUE,FALSE)),D1471,FALSE)</f>
        <v>0</v>
      </c>
      <c r="AG1471" t="b">
        <f>IF(AND(Z1471,AA1471,AB1471,AD1471,IF(C1471=Auswahlhilfe!$L$17,TRUE,FALSE)),D1471,FALSE)</f>
        <v>0</v>
      </c>
      <c r="AH1471" t="b">
        <f>IF(AND(Z1471,AA1471,AB1471,AE1471,IF(C1471=Auswahlhilfe!$L$17,TRUE,FALSE)),D1471,FALSE)</f>
        <v>0</v>
      </c>
      <c r="AI1471" t="s">
        <v>4817</v>
      </c>
      <c r="AJ1471" s="90" t="str">
        <f t="shared" si="68"/>
        <v>mailto:info@oxni.ch?subject=Anfrage TBR-180-005-S1-P0</v>
      </c>
    </row>
    <row r="1472" spans="2:36" x14ac:dyDescent="0.2">
      <c r="B1472" s="78" t="str">
        <f t="shared" si="66"/>
        <v/>
      </c>
      <c r="C1472" s="19" t="s">
        <v>103</v>
      </c>
      <c r="D1472" s="19" t="s">
        <v>1773</v>
      </c>
      <c r="E1472" s="19">
        <v>180</v>
      </c>
      <c r="F1472" s="19" t="s">
        <v>58</v>
      </c>
      <c r="G1472" s="19">
        <v>5</v>
      </c>
      <c r="H1472" s="19">
        <v>2</v>
      </c>
      <c r="I1472" s="19">
        <v>145</v>
      </c>
      <c r="J1472" s="19">
        <v>95</v>
      </c>
      <c r="K1472" s="19">
        <v>1200</v>
      </c>
      <c r="L1472" s="19">
        <v>3600</v>
      </c>
      <c r="M1472" s="19" t="s">
        <v>91</v>
      </c>
      <c r="N1472" s="19">
        <v>3000</v>
      </c>
      <c r="O1472" s="19">
        <v>6000</v>
      </c>
      <c r="P1472" s="19">
        <v>14500</v>
      </c>
      <c r="Q1472" s="19" t="s">
        <v>57</v>
      </c>
      <c r="R1472" s="19">
        <v>7250</v>
      </c>
      <c r="S1472" s="19">
        <v>20000</v>
      </c>
      <c r="T1472" s="19">
        <v>68.900000000000006</v>
      </c>
      <c r="U1472" s="19">
        <v>46.5</v>
      </c>
      <c r="V1472" s="19">
        <v>0.24</v>
      </c>
      <c r="W1472" s="19">
        <v>72</v>
      </c>
      <c r="X1472" s="93"/>
      <c r="Y1472">
        <f t="shared" si="67"/>
        <v>600</v>
      </c>
      <c r="Z1472" t="b">
        <f>IF(N1472/G1472&gt;=Auswahlhilfe!$C$8,TRUE,FALSE)</f>
        <v>1</v>
      </c>
      <c r="AA1472" t="b">
        <f>IF(K1472&gt;Auswahlhilfe!$C$7,TRUE,FALSE)</f>
        <v>1</v>
      </c>
      <c r="AB1472" t="b">
        <f>IF(Auswahlhilfe!$C$17=F1472,TRUE,FALSE)</f>
        <v>1</v>
      </c>
      <c r="AC1472" t="b">
        <f>IFERROR(IF(FIND("P2",PGOptionList!D1472)&gt;0,TRUE),FALSE)</f>
        <v>0</v>
      </c>
      <c r="AD1472" t="b">
        <f>IFERROR(IF(FIND("P1",PGOptionList!D1472)&gt;0,TRUE),FALSE)</f>
        <v>0</v>
      </c>
      <c r="AE1472" t="b">
        <f>IFERROR(IF(FIND("P0",PGOptionList!D1472)&gt;0,TRUE),FALSE)</f>
        <v>1</v>
      </c>
      <c r="AF1472" t="b">
        <f>IF(AND(Z1472,AA1472,AB1472,AC1472,IF(C1472=Auswahlhilfe!$L$7,TRUE,FALSE)),D1472,FALSE)</f>
        <v>0</v>
      </c>
      <c r="AG1472" t="b">
        <f>IF(AND(Z1472,AA1472,AB1472,AD1472,IF(C1472=Auswahlhilfe!$L$17,TRUE,FALSE)),D1472,FALSE)</f>
        <v>0</v>
      </c>
      <c r="AH1472" t="b">
        <f>IF(AND(Z1472,AA1472,AB1472,AE1472,IF(C1472=Auswahlhilfe!$L$17,TRUE,FALSE)),D1472,FALSE)</f>
        <v>0</v>
      </c>
      <c r="AI1472" t="s">
        <v>4817</v>
      </c>
      <c r="AJ1472" s="90" t="str">
        <f t="shared" si="68"/>
        <v>mailto:info@oxni.ch?subject=Anfrage TBR-180-005-S2-P0</v>
      </c>
    </row>
    <row r="1473" spans="2:36" x14ac:dyDescent="0.2">
      <c r="B1473" s="78" t="str">
        <f t="shared" si="66"/>
        <v/>
      </c>
      <c r="C1473" s="19" t="s">
        <v>103</v>
      </c>
      <c r="D1473" s="19" t="s">
        <v>1774</v>
      </c>
      <c r="E1473" s="19">
        <v>180</v>
      </c>
      <c r="F1473" s="19" t="s">
        <v>55</v>
      </c>
      <c r="G1473" s="19">
        <v>5</v>
      </c>
      <c r="H1473" s="19">
        <v>4</v>
      </c>
      <c r="I1473" s="19">
        <v>145</v>
      </c>
      <c r="J1473" s="19">
        <v>95</v>
      </c>
      <c r="K1473" s="19">
        <v>1200</v>
      </c>
      <c r="L1473" s="19">
        <v>3600</v>
      </c>
      <c r="M1473" s="19" t="s">
        <v>91</v>
      </c>
      <c r="N1473" s="19">
        <v>3000</v>
      </c>
      <c r="O1473" s="19">
        <v>6000</v>
      </c>
      <c r="P1473" s="19">
        <v>14500</v>
      </c>
      <c r="Q1473" s="19" t="s">
        <v>57</v>
      </c>
      <c r="R1473" s="19">
        <v>7250</v>
      </c>
      <c r="S1473" s="19">
        <v>20000</v>
      </c>
      <c r="T1473" s="19">
        <v>68.900000000000006</v>
      </c>
      <c r="U1473" s="19">
        <v>46.5</v>
      </c>
      <c r="V1473" s="19">
        <v>0.24</v>
      </c>
      <c r="W1473" s="19">
        <v>72</v>
      </c>
      <c r="X1473" s="93">
        <v>2585</v>
      </c>
      <c r="Y1473">
        <f t="shared" si="67"/>
        <v>600</v>
      </c>
      <c r="Z1473" t="b">
        <f>IF(N1473/G1473&gt;=Auswahlhilfe!$C$8,TRUE,FALSE)</f>
        <v>1</v>
      </c>
      <c r="AA1473" t="b">
        <f>IF(K1473&gt;Auswahlhilfe!$C$7,TRUE,FALSE)</f>
        <v>1</v>
      </c>
      <c r="AB1473" t="b">
        <f>IF(Auswahlhilfe!$C$17=F1473,TRUE,FALSE)</f>
        <v>0</v>
      </c>
      <c r="AC1473" t="b">
        <f>IFERROR(IF(FIND("P2",PGOptionList!D1473)&gt;0,TRUE),FALSE)</f>
        <v>0</v>
      </c>
      <c r="AD1473" t="b">
        <f>IFERROR(IF(FIND("P1",PGOptionList!D1473)&gt;0,TRUE),FALSE)</f>
        <v>1</v>
      </c>
      <c r="AE1473" t="b">
        <f>IFERROR(IF(FIND("P0",PGOptionList!D1473)&gt;0,TRUE),FALSE)</f>
        <v>0</v>
      </c>
      <c r="AF1473" t="b">
        <f>IF(AND(Z1473,AA1473,AB1473,AC1473,IF(C1473=Auswahlhilfe!$L$7,TRUE,FALSE)),D1473,FALSE)</f>
        <v>0</v>
      </c>
      <c r="AG1473" t="b">
        <f>IF(AND(Z1473,AA1473,AB1473,AD1473,IF(C1473=Auswahlhilfe!$L$17,TRUE,FALSE)),D1473,FALSE)</f>
        <v>0</v>
      </c>
      <c r="AH1473" t="b">
        <f>IF(AND(Z1473,AA1473,AB1473,AE1473,IF(C1473=Auswahlhilfe!$L$17,TRUE,FALSE)),D1473,FALSE)</f>
        <v>0</v>
      </c>
      <c r="AI1473" t="s">
        <v>4817</v>
      </c>
      <c r="AJ1473" s="90" t="str">
        <f t="shared" si="68"/>
        <v>mailto:info@oxni.ch?subject=Anfrage TBR-180-005-S1-P1</v>
      </c>
    </row>
    <row r="1474" spans="2:36" x14ac:dyDescent="0.2">
      <c r="B1474" s="78" t="str">
        <f t="shared" si="66"/>
        <v/>
      </c>
      <c r="C1474" s="19" t="s">
        <v>103</v>
      </c>
      <c r="D1474" s="19" t="s">
        <v>1775</v>
      </c>
      <c r="E1474" s="19">
        <v>180</v>
      </c>
      <c r="F1474" s="19" t="s">
        <v>58</v>
      </c>
      <c r="G1474" s="19">
        <v>5</v>
      </c>
      <c r="H1474" s="19">
        <v>4</v>
      </c>
      <c r="I1474" s="19">
        <v>145</v>
      </c>
      <c r="J1474" s="19">
        <v>95</v>
      </c>
      <c r="K1474" s="19">
        <v>1200</v>
      </c>
      <c r="L1474" s="19">
        <v>3600</v>
      </c>
      <c r="M1474" s="19" t="s">
        <v>91</v>
      </c>
      <c r="N1474" s="19">
        <v>3000</v>
      </c>
      <c r="O1474" s="19">
        <v>6000</v>
      </c>
      <c r="P1474" s="19">
        <v>14500</v>
      </c>
      <c r="Q1474" s="19" t="s">
        <v>57</v>
      </c>
      <c r="R1474" s="19">
        <v>7250</v>
      </c>
      <c r="S1474" s="19">
        <v>20000</v>
      </c>
      <c r="T1474" s="19">
        <v>68.900000000000006</v>
      </c>
      <c r="U1474" s="19">
        <v>46.5</v>
      </c>
      <c r="V1474" s="19">
        <v>0.24</v>
      </c>
      <c r="W1474" s="19">
        <v>72</v>
      </c>
      <c r="X1474" s="93">
        <v>2585</v>
      </c>
      <c r="Y1474">
        <f t="shared" si="67"/>
        <v>600</v>
      </c>
      <c r="Z1474" t="b">
        <f>IF(N1474/G1474&gt;=Auswahlhilfe!$C$8,TRUE,FALSE)</f>
        <v>1</v>
      </c>
      <c r="AA1474" t="b">
        <f>IF(K1474&gt;Auswahlhilfe!$C$7,TRUE,FALSE)</f>
        <v>1</v>
      </c>
      <c r="AB1474" t="b">
        <f>IF(Auswahlhilfe!$C$17=F1474,TRUE,FALSE)</f>
        <v>1</v>
      </c>
      <c r="AC1474" t="b">
        <f>IFERROR(IF(FIND("P2",PGOptionList!D1474)&gt;0,TRUE),FALSE)</f>
        <v>0</v>
      </c>
      <c r="AD1474" t="b">
        <f>IFERROR(IF(FIND("P1",PGOptionList!D1474)&gt;0,TRUE),FALSE)</f>
        <v>1</v>
      </c>
      <c r="AE1474" t="b">
        <f>IFERROR(IF(FIND("P0",PGOptionList!D1474)&gt;0,TRUE),FALSE)</f>
        <v>0</v>
      </c>
      <c r="AF1474" t="b">
        <f>IF(AND(Z1474,AA1474,AB1474,AC1474,IF(C1474=Auswahlhilfe!$L$7,TRUE,FALSE)),D1474,FALSE)</f>
        <v>0</v>
      </c>
      <c r="AG1474" t="b">
        <f>IF(AND(Z1474,AA1474,AB1474,AD1474,IF(C1474=Auswahlhilfe!$L$17,TRUE,FALSE)),D1474,FALSE)</f>
        <v>0</v>
      </c>
      <c r="AH1474" t="b">
        <f>IF(AND(Z1474,AA1474,AB1474,AE1474,IF(C1474=Auswahlhilfe!$L$17,TRUE,FALSE)),D1474,FALSE)</f>
        <v>0</v>
      </c>
      <c r="AI1474" t="s">
        <v>4818</v>
      </c>
      <c r="AJ1474" s="90" t="str">
        <f t="shared" si="68"/>
        <v>https://shop.oxni.ch/de/shop/motoren/planetengetriebe/tbr-180-005-s2-p1</v>
      </c>
    </row>
    <row r="1475" spans="2:36" x14ac:dyDescent="0.2">
      <c r="B1475" s="78" t="str">
        <f t="shared" si="66"/>
        <v/>
      </c>
      <c r="C1475" s="19" t="s">
        <v>103</v>
      </c>
      <c r="D1475" s="19" t="s">
        <v>1776</v>
      </c>
      <c r="E1475" s="19">
        <v>180</v>
      </c>
      <c r="F1475" s="19" t="s">
        <v>55</v>
      </c>
      <c r="G1475" s="19">
        <v>5</v>
      </c>
      <c r="H1475" s="19">
        <v>6</v>
      </c>
      <c r="I1475" s="19">
        <v>145</v>
      </c>
      <c r="J1475" s="19">
        <v>95</v>
      </c>
      <c r="K1475" s="19">
        <v>1200</v>
      </c>
      <c r="L1475" s="19">
        <v>3600</v>
      </c>
      <c r="M1475" s="19" t="s">
        <v>91</v>
      </c>
      <c r="N1475" s="19">
        <v>3000</v>
      </c>
      <c r="O1475" s="19">
        <v>6000</v>
      </c>
      <c r="P1475" s="19">
        <v>14500</v>
      </c>
      <c r="Q1475" s="19" t="s">
        <v>57</v>
      </c>
      <c r="R1475" s="19">
        <v>7250</v>
      </c>
      <c r="S1475" s="19">
        <v>20000</v>
      </c>
      <c r="T1475" s="19">
        <v>68.900000000000006</v>
      </c>
      <c r="U1475" s="19">
        <v>46.5</v>
      </c>
      <c r="V1475" s="19">
        <v>0.24</v>
      </c>
      <c r="W1475" s="19">
        <v>72</v>
      </c>
      <c r="X1475" s="93">
        <v>2350</v>
      </c>
      <c r="Y1475">
        <f t="shared" si="67"/>
        <v>600</v>
      </c>
      <c r="Z1475" t="b">
        <f>IF(N1475/G1475&gt;=Auswahlhilfe!$C$8,TRUE,FALSE)</f>
        <v>1</v>
      </c>
      <c r="AA1475" t="b">
        <f>IF(K1475&gt;Auswahlhilfe!$C$7,TRUE,FALSE)</f>
        <v>1</v>
      </c>
      <c r="AB1475" t="b">
        <f>IF(Auswahlhilfe!$C$17=F1475,TRUE,FALSE)</f>
        <v>0</v>
      </c>
      <c r="AC1475" t="b">
        <f>IFERROR(IF(FIND("P2",PGOptionList!D1475)&gt;0,TRUE),FALSE)</f>
        <v>1</v>
      </c>
      <c r="AD1475" t="b">
        <f>IFERROR(IF(FIND("P1",PGOptionList!D1475)&gt;0,TRUE),FALSE)</f>
        <v>0</v>
      </c>
      <c r="AE1475" t="b">
        <f>IFERROR(IF(FIND("P0",PGOptionList!D1475)&gt;0,TRUE),FALSE)</f>
        <v>0</v>
      </c>
      <c r="AF1475" t="b">
        <f>IF(AND(Z1475,AA1475,AB1475,AC1475,IF(C1475=Auswahlhilfe!$L$7,TRUE,FALSE)),D1475,FALSE)</f>
        <v>0</v>
      </c>
      <c r="AG1475" t="b">
        <f>IF(AND(Z1475,AA1475,AB1475,AD1475,IF(C1475=Auswahlhilfe!$L$17,TRUE,FALSE)),D1475,FALSE)</f>
        <v>0</v>
      </c>
      <c r="AH1475" t="b">
        <f>IF(AND(Z1475,AA1475,AB1475,AE1475,IF(C1475=Auswahlhilfe!$L$17,TRUE,FALSE)),D1475,FALSE)</f>
        <v>0</v>
      </c>
      <c r="AI1475" t="s">
        <v>4817</v>
      </c>
      <c r="AJ1475" s="90" t="str">
        <f t="shared" si="68"/>
        <v>mailto:info@oxni.ch?subject=Anfrage TBR-180-005-S1-P2</v>
      </c>
    </row>
    <row r="1476" spans="2:36" x14ac:dyDescent="0.2">
      <c r="B1476" s="78" t="str">
        <f t="shared" si="66"/>
        <v/>
      </c>
      <c r="C1476" s="19" t="s">
        <v>103</v>
      </c>
      <c r="D1476" s="19" t="s">
        <v>1777</v>
      </c>
      <c r="E1476" s="19">
        <v>180</v>
      </c>
      <c r="F1476" s="19" t="s">
        <v>58</v>
      </c>
      <c r="G1476" s="19">
        <v>5</v>
      </c>
      <c r="H1476" s="19">
        <v>6</v>
      </c>
      <c r="I1476" s="19">
        <v>145</v>
      </c>
      <c r="J1476" s="19">
        <v>95</v>
      </c>
      <c r="K1476" s="19">
        <v>1200</v>
      </c>
      <c r="L1476" s="19">
        <v>3600</v>
      </c>
      <c r="M1476" s="19" t="s">
        <v>91</v>
      </c>
      <c r="N1476" s="19">
        <v>3000</v>
      </c>
      <c r="O1476" s="19">
        <v>6000</v>
      </c>
      <c r="P1476" s="19">
        <v>14500</v>
      </c>
      <c r="Q1476" s="19" t="s">
        <v>57</v>
      </c>
      <c r="R1476" s="19">
        <v>7250</v>
      </c>
      <c r="S1476" s="19">
        <v>20000</v>
      </c>
      <c r="T1476" s="19">
        <v>68.900000000000006</v>
      </c>
      <c r="U1476" s="19">
        <v>46.5</v>
      </c>
      <c r="V1476" s="19">
        <v>0.24</v>
      </c>
      <c r="W1476" s="19">
        <v>72</v>
      </c>
      <c r="X1476" s="93">
        <v>2350</v>
      </c>
      <c r="Y1476">
        <f t="shared" si="67"/>
        <v>600</v>
      </c>
      <c r="Z1476" t="b">
        <f>IF(N1476/G1476&gt;=Auswahlhilfe!$C$8,TRUE,FALSE)</f>
        <v>1</v>
      </c>
      <c r="AA1476" t="b">
        <f>IF(K1476&gt;Auswahlhilfe!$C$7,TRUE,FALSE)</f>
        <v>1</v>
      </c>
      <c r="AB1476" t="b">
        <f>IF(Auswahlhilfe!$C$17=F1476,TRUE,FALSE)</f>
        <v>1</v>
      </c>
      <c r="AC1476" t="b">
        <f>IFERROR(IF(FIND("P2",PGOptionList!D1476)&gt;0,TRUE),FALSE)</f>
        <v>1</v>
      </c>
      <c r="AD1476" t="b">
        <f>IFERROR(IF(FIND("P1",PGOptionList!D1476)&gt;0,TRUE),FALSE)</f>
        <v>0</v>
      </c>
      <c r="AE1476" t="b">
        <f>IFERROR(IF(FIND("P0",PGOptionList!D1476)&gt;0,TRUE),FALSE)</f>
        <v>0</v>
      </c>
      <c r="AF1476" t="b">
        <f>IF(AND(Z1476,AA1476,AB1476,AC1476,IF(C1476=Auswahlhilfe!$L$7,TRUE,FALSE)),D1476,FALSE)</f>
        <v>0</v>
      </c>
      <c r="AG1476" t="b">
        <f>IF(AND(Z1476,AA1476,AB1476,AD1476,IF(C1476=Auswahlhilfe!$L$17,TRUE,FALSE)),D1476,FALSE)</f>
        <v>0</v>
      </c>
      <c r="AH1476" t="b">
        <f>IF(AND(Z1476,AA1476,AB1476,AE1476,IF(C1476=Auswahlhilfe!$L$17,TRUE,FALSE)),D1476,FALSE)</f>
        <v>0</v>
      </c>
      <c r="AI1476" t="s">
        <v>4818</v>
      </c>
      <c r="AJ1476" s="90" t="str">
        <f t="shared" si="68"/>
        <v>https://shop.oxni.ch/de/shop/motoren/planetengetriebe/tbr-180-005-s2-p2</v>
      </c>
    </row>
    <row r="1477" spans="2:36" x14ac:dyDescent="0.2">
      <c r="B1477" s="78" t="str">
        <f t="shared" si="66"/>
        <v/>
      </c>
      <c r="C1477" s="19" t="s">
        <v>103</v>
      </c>
      <c r="D1477" s="19" t="s">
        <v>1778</v>
      </c>
      <c r="E1477" s="19">
        <v>180</v>
      </c>
      <c r="F1477" s="19" t="s">
        <v>55</v>
      </c>
      <c r="G1477" s="19">
        <v>4</v>
      </c>
      <c r="H1477" s="19">
        <v>2</v>
      </c>
      <c r="I1477" s="19">
        <v>145</v>
      </c>
      <c r="J1477" s="19">
        <v>95</v>
      </c>
      <c r="K1477" s="19">
        <v>1040</v>
      </c>
      <c r="L1477" s="19">
        <v>3120</v>
      </c>
      <c r="M1477" s="19" t="s">
        <v>112</v>
      </c>
      <c r="N1477" s="19">
        <v>3000</v>
      </c>
      <c r="O1477" s="19">
        <v>6000</v>
      </c>
      <c r="P1477" s="19">
        <v>14500</v>
      </c>
      <c r="Q1477" s="19" t="s">
        <v>57</v>
      </c>
      <c r="R1477" s="19">
        <v>7250</v>
      </c>
      <c r="S1477" s="19">
        <v>20000</v>
      </c>
      <c r="T1477" s="19">
        <v>68.900000000000006</v>
      </c>
      <c r="U1477" s="19">
        <v>46.5</v>
      </c>
      <c r="V1477" s="19">
        <v>0.24</v>
      </c>
      <c r="W1477" s="19">
        <v>72</v>
      </c>
      <c r="X1477" s="93"/>
      <c r="Y1477">
        <f t="shared" si="67"/>
        <v>750</v>
      </c>
      <c r="Z1477" t="b">
        <f>IF(N1477/G1477&gt;=Auswahlhilfe!$C$8,TRUE,FALSE)</f>
        <v>1</v>
      </c>
      <c r="AA1477" t="b">
        <f>IF(K1477&gt;Auswahlhilfe!$C$7,TRUE,FALSE)</f>
        <v>1</v>
      </c>
      <c r="AB1477" t="b">
        <f>IF(Auswahlhilfe!$C$17=F1477,TRUE,FALSE)</f>
        <v>0</v>
      </c>
      <c r="AC1477" t="b">
        <f>IFERROR(IF(FIND("P2",PGOptionList!D1477)&gt;0,TRUE),FALSE)</f>
        <v>0</v>
      </c>
      <c r="AD1477" t="b">
        <f>IFERROR(IF(FIND("P1",PGOptionList!D1477)&gt;0,TRUE),FALSE)</f>
        <v>0</v>
      </c>
      <c r="AE1477" t="b">
        <f>IFERROR(IF(FIND("P0",PGOptionList!D1477)&gt;0,TRUE),FALSE)</f>
        <v>1</v>
      </c>
      <c r="AF1477" t="b">
        <f>IF(AND(Z1477,AA1477,AB1477,AC1477,IF(C1477=Auswahlhilfe!$L$7,TRUE,FALSE)),D1477,FALSE)</f>
        <v>0</v>
      </c>
      <c r="AG1477" t="b">
        <f>IF(AND(Z1477,AA1477,AB1477,AD1477,IF(C1477=Auswahlhilfe!$L$17,TRUE,FALSE)),D1477,FALSE)</f>
        <v>0</v>
      </c>
      <c r="AH1477" t="b">
        <f>IF(AND(Z1477,AA1477,AB1477,AE1477,IF(C1477=Auswahlhilfe!$L$17,TRUE,FALSE)),D1477,FALSE)</f>
        <v>0</v>
      </c>
      <c r="AI1477" t="s">
        <v>4817</v>
      </c>
      <c r="AJ1477" s="90" t="str">
        <f t="shared" si="68"/>
        <v>mailto:info@oxni.ch?subject=Anfrage TBR-180-004-S1-P0</v>
      </c>
    </row>
    <row r="1478" spans="2:36" x14ac:dyDescent="0.2">
      <c r="B1478" s="78" t="str">
        <f t="shared" si="66"/>
        <v/>
      </c>
      <c r="C1478" s="19" t="s">
        <v>103</v>
      </c>
      <c r="D1478" s="19" t="s">
        <v>1779</v>
      </c>
      <c r="E1478" s="19">
        <v>180</v>
      </c>
      <c r="F1478" s="19" t="s">
        <v>58</v>
      </c>
      <c r="G1478" s="19">
        <v>4</v>
      </c>
      <c r="H1478" s="19">
        <v>2</v>
      </c>
      <c r="I1478" s="19">
        <v>145</v>
      </c>
      <c r="J1478" s="19">
        <v>95</v>
      </c>
      <c r="K1478" s="19">
        <v>1040</v>
      </c>
      <c r="L1478" s="19">
        <v>3120</v>
      </c>
      <c r="M1478" s="19" t="s">
        <v>112</v>
      </c>
      <c r="N1478" s="19">
        <v>3000</v>
      </c>
      <c r="O1478" s="19">
        <v>6000</v>
      </c>
      <c r="P1478" s="19">
        <v>14500</v>
      </c>
      <c r="Q1478" s="19" t="s">
        <v>57</v>
      </c>
      <c r="R1478" s="19">
        <v>7250</v>
      </c>
      <c r="S1478" s="19">
        <v>20000</v>
      </c>
      <c r="T1478" s="19">
        <v>68.900000000000006</v>
      </c>
      <c r="U1478" s="19">
        <v>46.5</v>
      </c>
      <c r="V1478" s="19">
        <v>0.24</v>
      </c>
      <c r="W1478" s="19">
        <v>72</v>
      </c>
      <c r="X1478" s="93"/>
      <c r="Y1478">
        <f t="shared" si="67"/>
        <v>750</v>
      </c>
      <c r="Z1478" t="b">
        <f>IF(N1478/G1478&gt;=Auswahlhilfe!$C$8,TRUE,FALSE)</f>
        <v>1</v>
      </c>
      <c r="AA1478" t="b">
        <f>IF(K1478&gt;Auswahlhilfe!$C$7,TRUE,FALSE)</f>
        <v>1</v>
      </c>
      <c r="AB1478" t="b">
        <f>IF(Auswahlhilfe!$C$17=F1478,TRUE,FALSE)</f>
        <v>1</v>
      </c>
      <c r="AC1478" t="b">
        <f>IFERROR(IF(FIND("P2",PGOptionList!D1478)&gt;0,TRUE),FALSE)</f>
        <v>0</v>
      </c>
      <c r="AD1478" t="b">
        <f>IFERROR(IF(FIND("P1",PGOptionList!D1478)&gt;0,TRUE),FALSE)</f>
        <v>0</v>
      </c>
      <c r="AE1478" t="b">
        <f>IFERROR(IF(FIND("P0",PGOptionList!D1478)&gt;0,TRUE),FALSE)</f>
        <v>1</v>
      </c>
      <c r="AF1478" t="b">
        <f>IF(AND(Z1478,AA1478,AB1478,AC1478,IF(C1478=Auswahlhilfe!$L$7,TRUE,FALSE)),D1478,FALSE)</f>
        <v>0</v>
      </c>
      <c r="AG1478" t="b">
        <f>IF(AND(Z1478,AA1478,AB1478,AD1478,IF(C1478=Auswahlhilfe!$L$17,TRUE,FALSE)),D1478,FALSE)</f>
        <v>0</v>
      </c>
      <c r="AH1478" t="b">
        <f>IF(AND(Z1478,AA1478,AB1478,AE1478,IF(C1478=Auswahlhilfe!$L$17,TRUE,FALSE)),D1478,FALSE)</f>
        <v>0</v>
      </c>
      <c r="AI1478" t="s">
        <v>4817</v>
      </c>
      <c r="AJ1478" s="90" t="str">
        <f t="shared" si="68"/>
        <v>mailto:info@oxni.ch?subject=Anfrage TBR-180-004-S2-P0</v>
      </c>
    </row>
    <row r="1479" spans="2:36" x14ac:dyDescent="0.2">
      <c r="B1479" s="78" t="str">
        <f t="shared" si="66"/>
        <v/>
      </c>
      <c r="C1479" s="19" t="s">
        <v>103</v>
      </c>
      <c r="D1479" s="19" t="s">
        <v>1780</v>
      </c>
      <c r="E1479" s="19">
        <v>180</v>
      </c>
      <c r="F1479" s="19" t="s">
        <v>55</v>
      </c>
      <c r="G1479" s="19">
        <v>4</v>
      </c>
      <c r="H1479" s="19">
        <v>4</v>
      </c>
      <c r="I1479" s="19">
        <v>145</v>
      </c>
      <c r="J1479" s="19">
        <v>95</v>
      </c>
      <c r="K1479" s="19">
        <v>1040</v>
      </c>
      <c r="L1479" s="19">
        <v>3120</v>
      </c>
      <c r="M1479" s="19" t="s">
        <v>112</v>
      </c>
      <c r="N1479" s="19">
        <v>3000</v>
      </c>
      <c r="O1479" s="19">
        <v>6000</v>
      </c>
      <c r="P1479" s="19">
        <v>14500</v>
      </c>
      <c r="Q1479" s="19" t="s">
        <v>57</v>
      </c>
      <c r="R1479" s="19">
        <v>7250</v>
      </c>
      <c r="S1479" s="19">
        <v>20000</v>
      </c>
      <c r="T1479" s="19">
        <v>68.900000000000006</v>
      </c>
      <c r="U1479" s="19">
        <v>46.5</v>
      </c>
      <c r="V1479" s="19">
        <v>0.24</v>
      </c>
      <c r="W1479" s="19">
        <v>72</v>
      </c>
      <c r="X1479" s="93">
        <v>2585</v>
      </c>
      <c r="Y1479">
        <f t="shared" si="67"/>
        <v>750</v>
      </c>
      <c r="Z1479" t="b">
        <f>IF(N1479/G1479&gt;=Auswahlhilfe!$C$8,TRUE,FALSE)</f>
        <v>1</v>
      </c>
      <c r="AA1479" t="b">
        <f>IF(K1479&gt;Auswahlhilfe!$C$7,TRUE,FALSE)</f>
        <v>1</v>
      </c>
      <c r="AB1479" t="b">
        <f>IF(Auswahlhilfe!$C$17=F1479,TRUE,FALSE)</f>
        <v>0</v>
      </c>
      <c r="AC1479" t="b">
        <f>IFERROR(IF(FIND("P2",PGOptionList!D1479)&gt;0,TRUE),FALSE)</f>
        <v>0</v>
      </c>
      <c r="AD1479" t="b">
        <f>IFERROR(IF(FIND("P1",PGOptionList!D1479)&gt;0,TRUE),FALSE)</f>
        <v>1</v>
      </c>
      <c r="AE1479" t="b">
        <f>IFERROR(IF(FIND("P0",PGOptionList!D1479)&gt;0,TRUE),FALSE)</f>
        <v>0</v>
      </c>
      <c r="AF1479" t="b">
        <f>IF(AND(Z1479,AA1479,AB1479,AC1479,IF(C1479=Auswahlhilfe!$L$7,TRUE,FALSE)),D1479,FALSE)</f>
        <v>0</v>
      </c>
      <c r="AG1479" t="b">
        <f>IF(AND(Z1479,AA1479,AB1479,AD1479,IF(C1479=Auswahlhilfe!$L$17,TRUE,FALSE)),D1479,FALSE)</f>
        <v>0</v>
      </c>
      <c r="AH1479" t="b">
        <f>IF(AND(Z1479,AA1479,AB1479,AE1479,IF(C1479=Auswahlhilfe!$L$17,TRUE,FALSE)),D1479,FALSE)</f>
        <v>0</v>
      </c>
      <c r="AI1479" t="s">
        <v>4817</v>
      </c>
      <c r="AJ1479" s="90" t="str">
        <f t="shared" si="68"/>
        <v>mailto:info@oxni.ch?subject=Anfrage TBR-180-004-S1-P1</v>
      </c>
    </row>
    <row r="1480" spans="2:36" x14ac:dyDescent="0.2">
      <c r="B1480" s="78" t="str">
        <f t="shared" si="66"/>
        <v/>
      </c>
      <c r="C1480" s="19" t="s">
        <v>103</v>
      </c>
      <c r="D1480" s="19" t="s">
        <v>1781</v>
      </c>
      <c r="E1480" s="19">
        <v>180</v>
      </c>
      <c r="F1480" s="19" t="s">
        <v>58</v>
      </c>
      <c r="G1480" s="19">
        <v>4</v>
      </c>
      <c r="H1480" s="19">
        <v>4</v>
      </c>
      <c r="I1480" s="19">
        <v>145</v>
      </c>
      <c r="J1480" s="19">
        <v>95</v>
      </c>
      <c r="K1480" s="19">
        <v>1040</v>
      </c>
      <c r="L1480" s="19">
        <v>3120</v>
      </c>
      <c r="M1480" s="19" t="s">
        <v>112</v>
      </c>
      <c r="N1480" s="19">
        <v>3000</v>
      </c>
      <c r="O1480" s="19">
        <v>6000</v>
      </c>
      <c r="P1480" s="19">
        <v>14500</v>
      </c>
      <c r="Q1480" s="19" t="s">
        <v>57</v>
      </c>
      <c r="R1480" s="19">
        <v>7250</v>
      </c>
      <c r="S1480" s="19">
        <v>20000</v>
      </c>
      <c r="T1480" s="19">
        <v>68.900000000000006</v>
      </c>
      <c r="U1480" s="19">
        <v>46.5</v>
      </c>
      <c r="V1480" s="19">
        <v>0.24</v>
      </c>
      <c r="W1480" s="19">
        <v>72</v>
      </c>
      <c r="X1480" s="93">
        <v>2585</v>
      </c>
      <c r="Y1480">
        <f t="shared" si="67"/>
        <v>750</v>
      </c>
      <c r="Z1480" t="b">
        <f>IF(N1480/G1480&gt;=Auswahlhilfe!$C$8,TRUE,FALSE)</f>
        <v>1</v>
      </c>
      <c r="AA1480" t="b">
        <f>IF(K1480&gt;Auswahlhilfe!$C$7,TRUE,FALSE)</f>
        <v>1</v>
      </c>
      <c r="AB1480" t="b">
        <f>IF(Auswahlhilfe!$C$17=F1480,TRUE,FALSE)</f>
        <v>1</v>
      </c>
      <c r="AC1480" t="b">
        <f>IFERROR(IF(FIND("P2",PGOptionList!D1480)&gt;0,TRUE),FALSE)</f>
        <v>0</v>
      </c>
      <c r="AD1480" t="b">
        <f>IFERROR(IF(FIND("P1",PGOptionList!D1480)&gt;0,TRUE),FALSE)</f>
        <v>1</v>
      </c>
      <c r="AE1480" t="b">
        <f>IFERROR(IF(FIND("P0",PGOptionList!D1480)&gt;0,TRUE),FALSE)</f>
        <v>0</v>
      </c>
      <c r="AF1480" t="b">
        <f>IF(AND(Z1480,AA1480,AB1480,AC1480,IF(C1480=Auswahlhilfe!$L$7,TRUE,FALSE)),D1480,FALSE)</f>
        <v>0</v>
      </c>
      <c r="AG1480" t="b">
        <f>IF(AND(Z1480,AA1480,AB1480,AD1480,IF(C1480=Auswahlhilfe!$L$17,TRUE,FALSE)),D1480,FALSE)</f>
        <v>0</v>
      </c>
      <c r="AH1480" t="b">
        <f>IF(AND(Z1480,AA1480,AB1480,AE1480,IF(C1480=Auswahlhilfe!$L$17,TRUE,FALSE)),D1480,FALSE)</f>
        <v>0</v>
      </c>
      <c r="AI1480" t="s">
        <v>4818</v>
      </c>
      <c r="AJ1480" s="90" t="str">
        <f t="shared" si="68"/>
        <v>https://shop.oxni.ch/de/shop/motoren/planetengetriebe/tbr-180-004-s2-p1</v>
      </c>
    </row>
    <row r="1481" spans="2:36" x14ac:dyDescent="0.2">
      <c r="B1481" s="78" t="str">
        <f t="shared" si="66"/>
        <v/>
      </c>
      <c r="C1481" s="19" t="s">
        <v>103</v>
      </c>
      <c r="D1481" s="19" t="s">
        <v>1782</v>
      </c>
      <c r="E1481" s="19">
        <v>180</v>
      </c>
      <c r="F1481" s="19" t="s">
        <v>55</v>
      </c>
      <c r="G1481" s="19">
        <v>4</v>
      </c>
      <c r="H1481" s="19">
        <v>6</v>
      </c>
      <c r="I1481" s="19">
        <v>145</v>
      </c>
      <c r="J1481" s="19">
        <v>95</v>
      </c>
      <c r="K1481" s="19">
        <v>1040</v>
      </c>
      <c r="L1481" s="19">
        <v>3120</v>
      </c>
      <c r="M1481" s="19" t="s">
        <v>112</v>
      </c>
      <c r="N1481" s="19">
        <v>3000</v>
      </c>
      <c r="O1481" s="19">
        <v>6000</v>
      </c>
      <c r="P1481" s="19">
        <v>14500</v>
      </c>
      <c r="Q1481" s="19" t="s">
        <v>57</v>
      </c>
      <c r="R1481" s="19">
        <v>7250</v>
      </c>
      <c r="S1481" s="19">
        <v>20000</v>
      </c>
      <c r="T1481" s="19">
        <v>68.900000000000006</v>
      </c>
      <c r="U1481" s="19">
        <v>46.5</v>
      </c>
      <c r="V1481" s="19">
        <v>0.24</v>
      </c>
      <c r="W1481" s="19">
        <v>72</v>
      </c>
      <c r="X1481" s="93">
        <v>2350</v>
      </c>
      <c r="Y1481">
        <f t="shared" si="67"/>
        <v>750</v>
      </c>
      <c r="Z1481" t="b">
        <f>IF(N1481/G1481&gt;=Auswahlhilfe!$C$8,TRUE,FALSE)</f>
        <v>1</v>
      </c>
      <c r="AA1481" t="b">
        <f>IF(K1481&gt;Auswahlhilfe!$C$7,TRUE,FALSE)</f>
        <v>1</v>
      </c>
      <c r="AB1481" t="b">
        <f>IF(Auswahlhilfe!$C$17=F1481,TRUE,FALSE)</f>
        <v>0</v>
      </c>
      <c r="AC1481" t="b">
        <f>IFERROR(IF(FIND("P2",PGOptionList!D1481)&gt;0,TRUE),FALSE)</f>
        <v>1</v>
      </c>
      <c r="AD1481" t="b">
        <f>IFERROR(IF(FIND("P1",PGOptionList!D1481)&gt;0,TRUE),FALSE)</f>
        <v>0</v>
      </c>
      <c r="AE1481" t="b">
        <f>IFERROR(IF(FIND("P0",PGOptionList!D1481)&gt;0,TRUE),FALSE)</f>
        <v>0</v>
      </c>
      <c r="AF1481" t="b">
        <f>IF(AND(Z1481,AA1481,AB1481,AC1481,IF(C1481=Auswahlhilfe!$L$7,TRUE,FALSE)),D1481,FALSE)</f>
        <v>0</v>
      </c>
      <c r="AG1481" t="b">
        <f>IF(AND(Z1481,AA1481,AB1481,AD1481,IF(C1481=Auswahlhilfe!$L$17,TRUE,FALSE)),D1481,FALSE)</f>
        <v>0</v>
      </c>
      <c r="AH1481" t="b">
        <f>IF(AND(Z1481,AA1481,AB1481,AE1481,IF(C1481=Auswahlhilfe!$L$17,TRUE,FALSE)),D1481,FALSE)</f>
        <v>0</v>
      </c>
      <c r="AI1481" t="s">
        <v>4817</v>
      </c>
      <c r="AJ1481" s="90" t="str">
        <f t="shared" si="68"/>
        <v>mailto:info@oxni.ch?subject=Anfrage TBR-180-004-S1-P2</v>
      </c>
    </row>
    <row r="1482" spans="2:36" x14ac:dyDescent="0.2">
      <c r="B1482" s="78" t="str">
        <f t="shared" ref="B1482:B1545" si="69">IF(AF1482=D1482,"Economy",IF(AG1482=D1482,"Standard",IF(AH1482=D1482,"Präzision","")))</f>
        <v/>
      </c>
      <c r="C1482" s="19" t="s">
        <v>103</v>
      </c>
      <c r="D1482" s="19" t="s">
        <v>1783</v>
      </c>
      <c r="E1482" s="19">
        <v>180</v>
      </c>
      <c r="F1482" s="19" t="s">
        <v>58</v>
      </c>
      <c r="G1482" s="19">
        <v>4</v>
      </c>
      <c r="H1482" s="19">
        <v>6</v>
      </c>
      <c r="I1482" s="19">
        <v>145</v>
      </c>
      <c r="J1482" s="19">
        <v>95</v>
      </c>
      <c r="K1482" s="19">
        <v>1040</v>
      </c>
      <c r="L1482" s="19">
        <v>3120</v>
      </c>
      <c r="M1482" s="19" t="s">
        <v>112</v>
      </c>
      <c r="N1482" s="19">
        <v>3000</v>
      </c>
      <c r="O1482" s="19">
        <v>6000</v>
      </c>
      <c r="P1482" s="19">
        <v>14500</v>
      </c>
      <c r="Q1482" s="19" t="s">
        <v>57</v>
      </c>
      <c r="R1482" s="19">
        <v>7250</v>
      </c>
      <c r="S1482" s="19">
        <v>20000</v>
      </c>
      <c r="T1482" s="19">
        <v>68.900000000000006</v>
      </c>
      <c r="U1482" s="19">
        <v>46.5</v>
      </c>
      <c r="V1482" s="19">
        <v>0.24</v>
      </c>
      <c r="W1482" s="19">
        <v>72</v>
      </c>
      <c r="X1482" s="93">
        <v>2350</v>
      </c>
      <c r="Y1482">
        <f t="shared" ref="Y1482:Y1545" si="70">N1482/G1482</f>
        <v>750</v>
      </c>
      <c r="Z1482" t="b">
        <f>IF(N1482/G1482&gt;=Auswahlhilfe!$C$8,TRUE,FALSE)</f>
        <v>1</v>
      </c>
      <c r="AA1482" t="b">
        <f>IF(K1482&gt;Auswahlhilfe!$C$7,TRUE,FALSE)</f>
        <v>1</v>
      </c>
      <c r="AB1482" t="b">
        <f>IF(Auswahlhilfe!$C$17=F1482,TRUE,FALSE)</f>
        <v>1</v>
      </c>
      <c r="AC1482" t="b">
        <f>IFERROR(IF(FIND("P2",PGOptionList!D1482)&gt;0,TRUE),FALSE)</f>
        <v>1</v>
      </c>
      <c r="AD1482" t="b">
        <f>IFERROR(IF(FIND("P1",PGOptionList!D1482)&gt;0,TRUE),FALSE)</f>
        <v>0</v>
      </c>
      <c r="AE1482" t="b">
        <f>IFERROR(IF(FIND("P0",PGOptionList!D1482)&gt;0,TRUE),FALSE)</f>
        <v>0</v>
      </c>
      <c r="AF1482" t="b">
        <f>IF(AND(Z1482,AA1482,AB1482,AC1482,IF(C1482=Auswahlhilfe!$L$7,TRUE,FALSE)),D1482,FALSE)</f>
        <v>0</v>
      </c>
      <c r="AG1482" t="b">
        <f>IF(AND(Z1482,AA1482,AB1482,AD1482,IF(C1482=Auswahlhilfe!$L$17,TRUE,FALSE)),D1482,FALSE)</f>
        <v>0</v>
      </c>
      <c r="AH1482" t="b">
        <f>IF(AND(Z1482,AA1482,AB1482,AE1482,IF(C1482=Auswahlhilfe!$L$17,TRUE,FALSE)),D1482,FALSE)</f>
        <v>0</v>
      </c>
      <c r="AI1482" t="s">
        <v>4818</v>
      </c>
      <c r="AJ1482" s="90" t="str">
        <f t="shared" ref="AJ1482:AJ1545" si="71">IF(AI1482="ja",HYPERLINK(_xlfn.CONCAT("https://shop.oxni.ch/de/shop/motoren/planetengetriebe/",LOWER(D1482))),_xlfn.CONCAT("mailto:info@oxni.ch?subject=Anfrage ",D1482))</f>
        <v>https://shop.oxni.ch/de/shop/motoren/planetengetriebe/tbr-180-004-s2-p2</v>
      </c>
    </row>
    <row r="1483" spans="2:36" x14ac:dyDescent="0.2">
      <c r="B1483" s="78" t="str">
        <f t="shared" si="69"/>
        <v/>
      </c>
      <c r="C1483" s="19" t="s">
        <v>103</v>
      </c>
      <c r="D1483" s="19" t="s">
        <v>1784</v>
      </c>
      <c r="E1483" s="19">
        <v>180</v>
      </c>
      <c r="F1483" s="19" t="s">
        <v>55</v>
      </c>
      <c r="G1483" s="19">
        <v>3</v>
      </c>
      <c r="H1483" s="19">
        <v>2</v>
      </c>
      <c r="I1483" s="19">
        <v>145</v>
      </c>
      <c r="J1483" s="19">
        <v>95</v>
      </c>
      <c r="K1483" s="19">
        <v>590</v>
      </c>
      <c r="L1483" s="19">
        <v>1770</v>
      </c>
      <c r="M1483" s="19" t="s">
        <v>89</v>
      </c>
      <c r="N1483" s="19">
        <v>3000</v>
      </c>
      <c r="O1483" s="19">
        <v>6000</v>
      </c>
      <c r="P1483" s="19">
        <v>14500</v>
      </c>
      <c r="Q1483" s="19" t="s">
        <v>57</v>
      </c>
      <c r="R1483" s="19">
        <v>7250</v>
      </c>
      <c r="S1483" s="19">
        <v>20000</v>
      </c>
      <c r="T1483" s="19">
        <v>68.900000000000006</v>
      </c>
      <c r="U1483" s="19">
        <v>46.5</v>
      </c>
      <c r="V1483" s="19">
        <v>0.24</v>
      </c>
      <c r="W1483" s="19">
        <v>72</v>
      </c>
      <c r="X1483" s="93"/>
      <c r="Y1483">
        <f t="shared" si="70"/>
        <v>1000</v>
      </c>
      <c r="Z1483" t="b">
        <f>IF(N1483/G1483&gt;=Auswahlhilfe!$C$8,TRUE,FALSE)</f>
        <v>1</v>
      </c>
      <c r="AA1483" t="b">
        <f>IF(K1483&gt;Auswahlhilfe!$C$7,TRUE,FALSE)</f>
        <v>1</v>
      </c>
      <c r="AB1483" t="b">
        <f>IF(Auswahlhilfe!$C$17=F1483,TRUE,FALSE)</f>
        <v>0</v>
      </c>
      <c r="AC1483" t="b">
        <f>IFERROR(IF(FIND("P2",PGOptionList!D1483)&gt;0,TRUE),FALSE)</f>
        <v>0</v>
      </c>
      <c r="AD1483" t="b">
        <f>IFERROR(IF(FIND("P1",PGOptionList!D1483)&gt;0,TRUE),FALSE)</f>
        <v>0</v>
      </c>
      <c r="AE1483" t="b">
        <f>IFERROR(IF(FIND("P0",PGOptionList!D1483)&gt;0,TRUE),FALSE)</f>
        <v>1</v>
      </c>
      <c r="AF1483" t="b">
        <f>IF(AND(Z1483,AA1483,AB1483,AC1483,IF(C1483=Auswahlhilfe!$L$7,TRUE,FALSE)),D1483,FALSE)</f>
        <v>0</v>
      </c>
      <c r="AG1483" t="b">
        <f>IF(AND(Z1483,AA1483,AB1483,AD1483,IF(C1483=Auswahlhilfe!$L$17,TRUE,FALSE)),D1483,FALSE)</f>
        <v>0</v>
      </c>
      <c r="AH1483" t="b">
        <f>IF(AND(Z1483,AA1483,AB1483,AE1483,IF(C1483=Auswahlhilfe!$L$17,TRUE,FALSE)),D1483,FALSE)</f>
        <v>0</v>
      </c>
      <c r="AI1483" t="s">
        <v>4817</v>
      </c>
      <c r="AJ1483" s="90" t="str">
        <f t="shared" si="71"/>
        <v>mailto:info@oxni.ch?subject=Anfrage TBR-180-003-S1-P0</v>
      </c>
    </row>
    <row r="1484" spans="2:36" x14ac:dyDescent="0.2">
      <c r="B1484" s="78" t="str">
        <f t="shared" si="69"/>
        <v/>
      </c>
      <c r="C1484" s="19" t="s">
        <v>103</v>
      </c>
      <c r="D1484" s="19" t="s">
        <v>1785</v>
      </c>
      <c r="E1484" s="19">
        <v>180</v>
      </c>
      <c r="F1484" s="19" t="s">
        <v>58</v>
      </c>
      <c r="G1484" s="19">
        <v>3</v>
      </c>
      <c r="H1484" s="19">
        <v>2</v>
      </c>
      <c r="I1484" s="19">
        <v>145</v>
      </c>
      <c r="J1484" s="19">
        <v>95</v>
      </c>
      <c r="K1484" s="19">
        <v>590</v>
      </c>
      <c r="L1484" s="19">
        <v>1770</v>
      </c>
      <c r="M1484" s="19" t="s">
        <v>89</v>
      </c>
      <c r="N1484" s="19">
        <v>3000</v>
      </c>
      <c r="O1484" s="19">
        <v>6000</v>
      </c>
      <c r="P1484" s="19">
        <v>14500</v>
      </c>
      <c r="Q1484" s="19" t="s">
        <v>57</v>
      </c>
      <c r="R1484" s="19">
        <v>7250</v>
      </c>
      <c r="S1484" s="19">
        <v>20000</v>
      </c>
      <c r="T1484" s="19">
        <v>68.900000000000006</v>
      </c>
      <c r="U1484" s="19">
        <v>46.5</v>
      </c>
      <c r="V1484" s="19">
        <v>0.24</v>
      </c>
      <c r="W1484" s="19">
        <v>72</v>
      </c>
      <c r="X1484" s="93"/>
      <c r="Y1484">
        <f t="shared" si="70"/>
        <v>1000</v>
      </c>
      <c r="Z1484" t="b">
        <f>IF(N1484/G1484&gt;=Auswahlhilfe!$C$8,TRUE,FALSE)</f>
        <v>1</v>
      </c>
      <c r="AA1484" t="b">
        <f>IF(K1484&gt;Auswahlhilfe!$C$7,TRUE,FALSE)</f>
        <v>1</v>
      </c>
      <c r="AB1484" t="b">
        <f>IF(Auswahlhilfe!$C$17=F1484,TRUE,FALSE)</f>
        <v>1</v>
      </c>
      <c r="AC1484" t="b">
        <f>IFERROR(IF(FIND("P2",PGOptionList!D1484)&gt;0,TRUE),FALSE)</f>
        <v>0</v>
      </c>
      <c r="AD1484" t="b">
        <f>IFERROR(IF(FIND("P1",PGOptionList!D1484)&gt;0,TRUE),FALSE)</f>
        <v>0</v>
      </c>
      <c r="AE1484" t="b">
        <f>IFERROR(IF(FIND("P0",PGOptionList!D1484)&gt;0,TRUE),FALSE)</f>
        <v>1</v>
      </c>
      <c r="AF1484" t="b">
        <f>IF(AND(Z1484,AA1484,AB1484,AC1484,IF(C1484=Auswahlhilfe!$L$7,TRUE,FALSE)),D1484,FALSE)</f>
        <v>0</v>
      </c>
      <c r="AG1484" t="b">
        <f>IF(AND(Z1484,AA1484,AB1484,AD1484,IF(C1484=Auswahlhilfe!$L$17,TRUE,FALSE)),D1484,FALSE)</f>
        <v>0</v>
      </c>
      <c r="AH1484" t="b">
        <f>IF(AND(Z1484,AA1484,AB1484,AE1484,IF(C1484=Auswahlhilfe!$L$17,TRUE,FALSE)),D1484,FALSE)</f>
        <v>0</v>
      </c>
      <c r="AI1484" t="s">
        <v>4817</v>
      </c>
      <c r="AJ1484" s="90" t="str">
        <f t="shared" si="71"/>
        <v>mailto:info@oxni.ch?subject=Anfrage TBR-180-003-S2-P0</v>
      </c>
    </row>
    <row r="1485" spans="2:36" x14ac:dyDescent="0.2">
      <c r="B1485" s="78" t="str">
        <f t="shared" si="69"/>
        <v/>
      </c>
      <c r="C1485" s="19" t="s">
        <v>103</v>
      </c>
      <c r="D1485" s="19" t="s">
        <v>1786</v>
      </c>
      <c r="E1485" s="19">
        <v>180</v>
      </c>
      <c r="F1485" s="19" t="s">
        <v>55</v>
      </c>
      <c r="G1485" s="19">
        <v>3</v>
      </c>
      <c r="H1485" s="19">
        <v>4</v>
      </c>
      <c r="I1485" s="19">
        <v>145</v>
      </c>
      <c r="J1485" s="19">
        <v>95</v>
      </c>
      <c r="K1485" s="19">
        <v>590</v>
      </c>
      <c r="L1485" s="19">
        <v>1770</v>
      </c>
      <c r="M1485" s="19" t="s">
        <v>89</v>
      </c>
      <c r="N1485" s="19">
        <v>3000</v>
      </c>
      <c r="O1485" s="19">
        <v>6000</v>
      </c>
      <c r="P1485" s="19">
        <v>14500</v>
      </c>
      <c r="Q1485" s="19" t="s">
        <v>57</v>
      </c>
      <c r="R1485" s="19">
        <v>7250</v>
      </c>
      <c r="S1485" s="19">
        <v>20000</v>
      </c>
      <c r="T1485" s="19">
        <v>68.900000000000006</v>
      </c>
      <c r="U1485" s="19">
        <v>46.5</v>
      </c>
      <c r="V1485" s="19">
        <v>0.24</v>
      </c>
      <c r="W1485" s="19">
        <v>72</v>
      </c>
      <c r="X1485" s="93">
        <v>2585</v>
      </c>
      <c r="Y1485">
        <f t="shared" si="70"/>
        <v>1000</v>
      </c>
      <c r="Z1485" t="b">
        <f>IF(N1485/G1485&gt;=Auswahlhilfe!$C$8,TRUE,FALSE)</f>
        <v>1</v>
      </c>
      <c r="AA1485" t="b">
        <f>IF(K1485&gt;Auswahlhilfe!$C$7,TRUE,FALSE)</f>
        <v>1</v>
      </c>
      <c r="AB1485" t="b">
        <f>IF(Auswahlhilfe!$C$17=F1485,TRUE,FALSE)</f>
        <v>0</v>
      </c>
      <c r="AC1485" t="b">
        <f>IFERROR(IF(FIND("P2",PGOptionList!D1485)&gt;0,TRUE),FALSE)</f>
        <v>0</v>
      </c>
      <c r="AD1485" t="b">
        <f>IFERROR(IF(FIND("P1",PGOptionList!D1485)&gt;0,TRUE),FALSE)</f>
        <v>1</v>
      </c>
      <c r="AE1485" t="b">
        <f>IFERROR(IF(FIND("P0",PGOptionList!D1485)&gt;0,TRUE),FALSE)</f>
        <v>0</v>
      </c>
      <c r="AF1485" t="b">
        <f>IF(AND(Z1485,AA1485,AB1485,AC1485,IF(C1485=Auswahlhilfe!$L$7,TRUE,FALSE)),D1485,FALSE)</f>
        <v>0</v>
      </c>
      <c r="AG1485" t="b">
        <f>IF(AND(Z1485,AA1485,AB1485,AD1485,IF(C1485=Auswahlhilfe!$L$17,TRUE,FALSE)),D1485,FALSE)</f>
        <v>0</v>
      </c>
      <c r="AH1485" t="b">
        <f>IF(AND(Z1485,AA1485,AB1485,AE1485,IF(C1485=Auswahlhilfe!$L$17,TRUE,FALSE)),D1485,FALSE)</f>
        <v>0</v>
      </c>
      <c r="AI1485" t="s">
        <v>4817</v>
      </c>
      <c r="AJ1485" s="90" t="str">
        <f t="shared" si="71"/>
        <v>mailto:info@oxni.ch?subject=Anfrage TBR-180-003-S1-P1</v>
      </c>
    </row>
    <row r="1486" spans="2:36" x14ac:dyDescent="0.2">
      <c r="B1486" s="78" t="str">
        <f t="shared" si="69"/>
        <v/>
      </c>
      <c r="C1486" s="19" t="s">
        <v>103</v>
      </c>
      <c r="D1486" s="19" t="s">
        <v>1787</v>
      </c>
      <c r="E1486" s="19">
        <v>180</v>
      </c>
      <c r="F1486" s="19" t="s">
        <v>58</v>
      </c>
      <c r="G1486" s="19">
        <v>3</v>
      </c>
      <c r="H1486" s="19">
        <v>4</v>
      </c>
      <c r="I1486" s="19">
        <v>145</v>
      </c>
      <c r="J1486" s="19">
        <v>95</v>
      </c>
      <c r="K1486" s="19">
        <v>590</v>
      </c>
      <c r="L1486" s="19">
        <v>1770</v>
      </c>
      <c r="M1486" s="19" t="s">
        <v>89</v>
      </c>
      <c r="N1486" s="19">
        <v>3000</v>
      </c>
      <c r="O1486" s="19">
        <v>6000</v>
      </c>
      <c r="P1486" s="19">
        <v>14500</v>
      </c>
      <c r="Q1486" s="19" t="s">
        <v>57</v>
      </c>
      <c r="R1486" s="19">
        <v>7250</v>
      </c>
      <c r="S1486" s="19">
        <v>20000</v>
      </c>
      <c r="T1486" s="19">
        <v>68.900000000000006</v>
      </c>
      <c r="U1486" s="19">
        <v>46.5</v>
      </c>
      <c r="V1486" s="19">
        <v>0.24</v>
      </c>
      <c r="W1486" s="19">
        <v>72</v>
      </c>
      <c r="X1486" s="93">
        <v>2585</v>
      </c>
      <c r="Y1486">
        <f t="shared" si="70"/>
        <v>1000</v>
      </c>
      <c r="Z1486" t="b">
        <f>IF(N1486/G1486&gt;=Auswahlhilfe!$C$8,TRUE,FALSE)</f>
        <v>1</v>
      </c>
      <c r="AA1486" t="b">
        <f>IF(K1486&gt;Auswahlhilfe!$C$7,TRUE,FALSE)</f>
        <v>1</v>
      </c>
      <c r="AB1486" t="b">
        <f>IF(Auswahlhilfe!$C$17=F1486,TRUE,FALSE)</f>
        <v>1</v>
      </c>
      <c r="AC1486" t="b">
        <f>IFERROR(IF(FIND("P2",PGOptionList!D1486)&gt;0,TRUE),FALSE)</f>
        <v>0</v>
      </c>
      <c r="AD1486" t="b">
        <f>IFERROR(IF(FIND("P1",PGOptionList!D1486)&gt;0,TRUE),FALSE)</f>
        <v>1</v>
      </c>
      <c r="AE1486" t="b">
        <f>IFERROR(IF(FIND("P0",PGOptionList!D1486)&gt;0,TRUE),FALSE)</f>
        <v>0</v>
      </c>
      <c r="AF1486" t="b">
        <f>IF(AND(Z1486,AA1486,AB1486,AC1486,IF(C1486=Auswahlhilfe!$L$7,TRUE,FALSE)),D1486,FALSE)</f>
        <v>0</v>
      </c>
      <c r="AG1486" t="b">
        <f>IF(AND(Z1486,AA1486,AB1486,AD1486,IF(C1486=Auswahlhilfe!$L$17,TRUE,FALSE)),D1486,FALSE)</f>
        <v>0</v>
      </c>
      <c r="AH1486" t="b">
        <f>IF(AND(Z1486,AA1486,AB1486,AE1486,IF(C1486=Auswahlhilfe!$L$17,TRUE,FALSE)),D1486,FALSE)</f>
        <v>0</v>
      </c>
      <c r="AI1486" t="s">
        <v>4818</v>
      </c>
      <c r="AJ1486" s="90" t="str">
        <f t="shared" si="71"/>
        <v>https://shop.oxni.ch/de/shop/motoren/planetengetriebe/tbr-180-003-s2-p1</v>
      </c>
    </row>
    <row r="1487" spans="2:36" x14ac:dyDescent="0.2">
      <c r="B1487" s="78" t="str">
        <f t="shared" si="69"/>
        <v/>
      </c>
      <c r="C1487" s="19" t="s">
        <v>103</v>
      </c>
      <c r="D1487" s="19" t="s">
        <v>1788</v>
      </c>
      <c r="E1487" s="19">
        <v>180</v>
      </c>
      <c r="F1487" s="19" t="s">
        <v>55</v>
      </c>
      <c r="G1487" s="19">
        <v>3</v>
      </c>
      <c r="H1487" s="19">
        <v>6</v>
      </c>
      <c r="I1487" s="19">
        <v>145</v>
      </c>
      <c r="J1487" s="19">
        <v>95</v>
      </c>
      <c r="K1487" s="19">
        <v>590</v>
      </c>
      <c r="L1487" s="19">
        <v>1770</v>
      </c>
      <c r="M1487" s="19" t="s">
        <v>89</v>
      </c>
      <c r="N1487" s="19">
        <v>3000</v>
      </c>
      <c r="O1487" s="19">
        <v>6000</v>
      </c>
      <c r="P1487" s="19">
        <v>14500</v>
      </c>
      <c r="Q1487" s="19" t="s">
        <v>57</v>
      </c>
      <c r="R1487" s="19">
        <v>7250</v>
      </c>
      <c r="S1487" s="19">
        <v>20000</v>
      </c>
      <c r="T1487" s="19">
        <v>68.900000000000006</v>
      </c>
      <c r="U1487" s="19">
        <v>46.5</v>
      </c>
      <c r="V1487" s="19">
        <v>0.24</v>
      </c>
      <c r="W1487" s="19">
        <v>72</v>
      </c>
      <c r="X1487" s="93">
        <v>2350</v>
      </c>
      <c r="Y1487">
        <f t="shared" si="70"/>
        <v>1000</v>
      </c>
      <c r="Z1487" t="b">
        <f>IF(N1487/G1487&gt;=Auswahlhilfe!$C$8,TRUE,FALSE)</f>
        <v>1</v>
      </c>
      <c r="AA1487" t="b">
        <f>IF(K1487&gt;Auswahlhilfe!$C$7,TRUE,FALSE)</f>
        <v>1</v>
      </c>
      <c r="AB1487" t="b">
        <f>IF(Auswahlhilfe!$C$17=F1487,TRUE,FALSE)</f>
        <v>0</v>
      </c>
      <c r="AC1487" t="b">
        <f>IFERROR(IF(FIND("P2",PGOptionList!D1487)&gt;0,TRUE),FALSE)</f>
        <v>1</v>
      </c>
      <c r="AD1487" t="b">
        <f>IFERROR(IF(FIND("P1",PGOptionList!D1487)&gt;0,TRUE),FALSE)</f>
        <v>0</v>
      </c>
      <c r="AE1487" t="b">
        <f>IFERROR(IF(FIND("P0",PGOptionList!D1487)&gt;0,TRUE),FALSE)</f>
        <v>0</v>
      </c>
      <c r="AF1487" t="b">
        <f>IF(AND(Z1487,AA1487,AB1487,AC1487,IF(C1487=Auswahlhilfe!$L$7,TRUE,FALSE)),D1487,FALSE)</f>
        <v>0</v>
      </c>
      <c r="AG1487" t="b">
        <f>IF(AND(Z1487,AA1487,AB1487,AD1487,IF(C1487=Auswahlhilfe!$L$17,TRUE,FALSE)),D1487,FALSE)</f>
        <v>0</v>
      </c>
      <c r="AH1487" t="b">
        <f>IF(AND(Z1487,AA1487,AB1487,AE1487,IF(C1487=Auswahlhilfe!$L$17,TRUE,FALSE)),D1487,FALSE)</f>
        <v>0</v>
      </c>
      <c r="AI1487" t="s">
        <v>4817</v>
      </c>
      <c r="AJ1487" s="90" t="str">
        <f t="shared" si="71"/>
        <v>mailto:info@oxni.ch?subject=Anfrage TBR-180-003-S1-P2</v>
      </c>
    </row>
    <row r="1488" spans="2:36" x14ac:dyDescent="0.2">
      <c r="B1488" s="78" t="str">
        <f t="shared" si="69"/>
        <v/>
      </c>
      <c r="C1488" s="19" t="s">
        <v>103</v>
      </c>
      <c r="D1488" s="19" t="s">
        <v>1789</v>
      </c>
      <c r="E1488" s="19">
        <v>180</v>
      </c>
      <c r="F1488" s="19" t="s">
        <v>58</v>
      </c>
      <c r="G1488" s="19">
        <v>3</v>
      </c>
      <c r="H1488" s="19">
        <v>6</v>
      </c>
      <c r="I1488" s="19">
        <v>145</v>
      </c>
      <c r="J1488" s="19">
        <v>95</v>
      </c>
      <c r="K1488" s="19">
        <v>590</v>
      </c>
      <c r="L1488" s="19">
        <v>1770</v>
      </c>
      <c r="M1488" s="19" t="s">
        <v>89</v>
      </c>
      <c r="N1488" s="19">
        <v>3000</v>
      </c>
      <c r="O1488" s="19">
        <v>6000</v>
      </c>
      <c r="P1488" s="19">
        <v>14500</v>
      </c>
      <c r="Q1488" s="19" t="s">
        <v>57</v>
      </c>
      <c r="R1488" s="19">
        <v>7250</v>
      </c>
      <c r="S1488" s="19">
        <v>20000</v>
      </c>
      <c r="T1488" s="19">
        <v>68.900000000000006</v>
      </c>
      <c r="U1488" s="19">
        <v>46.5</v>
      </c>
      <c r="V1488" s="19">
        <v>0.24</v>
      </c>
      <c r="W1488" s="19">
        <v>72</v>
      </c>
      <c r="X1488" s="93">
        <v>2350</v>
      </c>
      <c r="Y1488">
        <f t="shared" si="70"/>
        <v>1000</v>
      </c>
      <c r="Z1488" t="b">
        <f>IF(N1488/G1488&gt;=Auswahlhilfe!$C$8,TRUE,FALSE)</f>
        <v>1</v>
      </c>
      <c r="AA1488" t="b">
        <f>IF(K1488&gt;Auswahlhilfe!$C$7,TRUE,FALSE)</f>
        <v>1</v>
      </c>
      <c r="AB1488" t="b">
        <f>IF(Auswahlhilfe!$C$17=F1488,TRUE,FALSE)</f>
        <v>1</v>
      </c>
      <c r="AC1488" t="b">
        <f>IFERROR(IF(FIND("P2",PGOptionList!D1488)&gt;0,TRUE),FALSE)</f>
        <v>1</v>
      </c>
      <c r="AD1488" t="b">
        <f>IFERROR(IF(FIND("P1",PGOptionList!D1488)&gt;0,TRUE),FALSE)</f>
        <v>0</v>
      </c>
      <c r="AE1488" t="b">
        <f>IFERROR(IF(FIND("P0",PGOptionList!D1488)&gt;0,TRUE),FALSE)</f>
        <v>0</v>
      </c>
      <c r="AF1488" t="b">
        <f>IF(AND(Z1488,AA1488,AB1488,AC1488,IF(C1488=Auswahlhilfe!$L$7,TRUE,FALSE)),D1488,FALSE)</f>
        <v>0</v>
      </c>
      <c r="AG1488" t="b">
        <f>IF(AND(Z1488,AA1488,AB1488,AD1488,IF(C1488=Auswahlhilfe!$L$17,TRUE,FALSE)),D1488,FALSE)</f>
        <v>0</v>
      </c>
      <c r="AH1488" t="b">
        <f>IF(AND(Z1488,AA1488,AB1488,AE1488,IF(C1488=Auswahlhilfe!$L$17,TRUE,FALSE)),D1488,FALSE)</f>
        <v>0</v>
      </c>
      <c r="AI1488" t="s">
        <v>4818</v>
      </c>
      <c r="AJ1488" s="90" t="str">
        <f t="shared" si="71"/>
        <v>https://shop.oxni.ch/de/shop/motoren/planetengetriebe/tbr-180-003-s2-p2</v>
      </c>
    </row>
    <row r="1489" spans="2:36" x14ac:dyDescent="0.2">
      <c r="B1489" s="78" t="str">
        <f t="shared" si="69"/>
        <v/>
      </c>
      <c r="C1489" s="19" t="s">
        <v>113</v>
      </c>
      <c r="D1489" s="19" t="s">
        <v>1790</v>
      </c>
      <c r="E1489" s="19">
        <v>42</v>
      </c>
      <c r="F1489" s="19" t="s">
        <v>261</v>
      </c>
      <c r="G1489" s="19">
        <v>100</v>
      </c>
      <c r="H1489" s="19">
        <v>3</v>
      </c>
      <c r="I1489" s="19">
        <v>3</v>
      </c>
      <c r="J1489" s="19">
        <v>94</v>
      </c>
      <c r="K1489" s="19">
        <v>14</v>
      </c>
      <c r="L1489" s="19">
        <v>42</v>
      </c>
      <c r="M1489" s="19" t="s">
        <v>62</v>
      </c>
      <c r="N1489" s="19">
        <v>5000</v>
      </c>
      <c r="O1489" s="19">
        <v>10000</v>
      </c>
      <c r="P1489" s="19"/>
      <c r="Q1489" s="19" t="s">
        <v>57</v>
      </c>
      <c r="R1489" s="19">
        <v>390</v>
      </c>
      <c r="S1489" s="19">
        <v>20000</v>
      </c>
      <c r="T1489" s="19">
        <v>0.03</v>
      </c>
      <c r="U1489" s="19">
        <v>0.98</v>
      </c>
      <c r="V1489" s="19">
        <v>0.24</v>
      </c>
      <c r="W1489" s="19">
        <v>55</v>
      </c>
      <c r="X1489" s="93"/>
      <c r="Y1489">
        <f t="shared" si="70"/>
        <v>50</v>
      </c>
      <c r="Z1489" t="b">
        <f>IF(N1489/G1489&gt;=Auswahlhilfe!$C$8,TRUE,FALSE)</f>
        <v>1</v>
      </c>
      <c r="AA1489" t="b">
        <f>IF(K1489&gt;Auswahlhilfe!$C$7,TRUE,FALSE)</f>
        <v>1</v>
      </c>
      <c r="AB1489" t="b">
        <f>IF(Auswahlhilfe!$C$17=F1489,TRUE,FALSE)</f>
        <v>0</v>
      </c>
      <c r="AC1489" t="b">
        <f>IFERROR(IF(FIND("P2",PGOptionList!D1489)&gt;0,TRUE),FALSE)</f>
        <v>0</v>
      </c>
      <c r="AD1489" t="b">
        <f>IFERROR(IF(FIND("P1",PGOptionList!D1489)&gt;0,TRUE),FALSE)</f>
        <v>0</v>
      </c>
      <c r="AE1489" t="b">
        <f>IFERROR(IF(FIND("P0",PGOptionList!D1489)&gt;0,TRUE),FALSE)</f>
        <v>1</v>
      </c>
      <c r="AF1489" t="b">
        <f>IF(AND(Z1489,AA1489,AB1489,AC1489,IF(C1489=Auswahlhilfe!$L$7,TRUE,FALSE)),D1489,FALSE)</f>
        <v>0</v>
      </c>
      <c r="AG1489" t="b">
        <f>IF(AND(Z1489,AA1489,AB1489,AD1489,IF(C1489=Auswahlhilfe!$L$17,TRUE,FALSE)),D1489,FALSE)</f>
        <v>0</v>
      </c>
      <c r="AH1489" t="b">
        <f>IF(AND(Z1489,AA1489,AB1489,AE1489,IF(C1489=Auswahlhilfe!$L$17,TRUE,FALSE)),D1489,FALSE)</f>
        <v>0</v>
      </c>
      <c r="AI1489" t="s">
        <v>4817</v>
      </c>
      <c r="AJ1489" s="90" t="str">
        <f t="shared" si="71"/>
        <v>mailto:info@oxni.ch?subject=Anfrage TD-047-100-00-P0</v>
      </c>
    </row>
    <row r="1490" spans="2:36" x14ac:dyDescent="0.2">
      <c r="B1490" s="78" t="str">
        <f t="shared" si="69"/>
        <v/>
      </c>
      <c r="C1490" s="19" t="s">
        <v>113</v>
      </c>
      <c r="D1490" s="19" t="s">
        <v>1791</v>
      </c>
      <c r="E1490" s="19">
        <v>42</v>
      </c>
      <c r="F1490" s="19" t="s">
        <v>261</v>
      </c>
      <c r="G1490" s="19">
        <v>100</v>
      </c>
      <c r="H1490" s="19">
        <v>5</v>
      </c>
      <c r="I1490" s="19">
        <v>3</v>
      </c>
      <c r="J1490" s="19">
        <v>94</v>
      </c>
      <c r="K1490" s="19">
        <v>14</v>
      </c>
      <c r="L1490" s="19">
        <v>42</v>
      </c>
      <c r="M1490" s="19" t="s">
        <v>62</v>
      </c>
      <c r="N1490" s="19">
        <v>5000</v>
      </c>
      <c r="O1490" s="19">
        <v>10000</v>
      </c>
      <c r="P1490" s="19"/>
      <c r="Q1490" s="19" t="s">
        <v>57</v>
      </c>
      <c r="R1490" s="19">
        <v>390</v>
      </c>
      <c r="S1490" s="19">
        <v>20000</v>
      </c>
      <c r="T1490" s="19">
        <v>0.03</v>
      </c>
      <c r="U1490" s="19">
        <v>0.98</v>
      </c>
      <c r="V1490" s="19">
        <v>0.24</v>
      </c>
      <c r="W1490" s="19">
        <v>55</v>
      </c>
      <c r="X1490" s="93">
        <v>772</v>
      </c>
      <c r="Y1490">
        <f t="shared" si="70"/>
        <v>50</v>
      </c>
      <c r="Z1490" t="b">
        <f>IF(N1490/G1490&gt;=Auswahlhilfe!$C$8,TRUE,FALSE)</f>
        <v>1</v>
      </c>
      <c r="AA1490" t="b">
        <f>IF(K1490&gt;Auswahlhilfe!$C$7,TRUE,FALSE)</f>
        <v>1</v>
      </c>
      <c r="AB1490" t="b">
        <f>IF(Auswahlhilfe!$C$17=F1490,TRUE,FALSE)</f>
        <v>0</v>
      </c>
      <c r="AC1490" t="b">
        <f>IFERROR(IF(FIND("P2",PGOptionList!D1490)&gt;0,TRUE),FALSE)</f>
        <v>0</v>
      </c>
      <c r="AD1490" t="b">
        <f>IFERROR(IF(FIND("P1",PGOptionList!D1490)&gt;0,TRUE),FALSE)</f>
        <v>1</v>
      </c>
      <c r="AE1490" t="b">
        <f>IFERROR(IF(FIND("P0",PGOptionList!D1490)&gt;0,TRUE),FALSE)</f>
        <v>0</v>
      </c>
      <c r="AF1490" t="b">
        <f>IF(AND(Z1490,AA1490,AB1490,AC1490,IF(C1490=Auswahlhilfe!$L$7,TRUE,FALSE)),D1490,FALSE)</f>
        <v>0</v>
      </c>
      <c r="AG1490" t="b">
        <f>IF(AND(Z1490,AA1490,AB1490,AD1490,IF(C1490=Auswahlhilfe!$L$17,TRUE,FALSE)),D1490,FALSE)</f>
        <v>0</v>
      </c>
      <c r="AH1490" t="b">
        <f>IF(AND(Z1490,AA1490,AB1490,AE1490,IF(C1490=Auswahlhilfe!$L$17,TRUE,FALSE)),D1490,FALSE)</f>
        <v>0</v>
      </c>
      <c r="AI1490" t="s">
        <v>4818</v>
      </c>
      <c r="AJ1490" s="90" t="str">
        <f t="shared" si="71"/>
        <v>https://shop.oxni.ch/de/shop/motoren/planetengetriebe/td-047-100-00-p1</v>
      </c>
    </row>
    <row r="1491" spans="2:36" x14ac:dyDescent="0.2">
      <c r="B1491" s="78" t="str">
        <f t="shared" si="69"/>
        <v/>
      </c>
      <c r="C1491" s="19" t="s">
        <v>113</v>
      </c>
      <c r="D1491" s="19" t="s">
        <v>1792</v>
      </c>
      <c r="E1491" s="19">
        <v>42</v>
      </c>
      <c r="F1491" s="19" t="s">
        <v>261</v>
      </c>
      <c r="G1491" s="19">
        <v>100</v>
      </c>
      <c r="H1491" s="19">
        <v>7</v>
      </c>
      <c r="I1491" s="19">
        <v>3</v>
      </c>
      <c r="J1491" s="19">
        <v>94</v>
      </c>
      <c r="K1491" s="19">
        <v>14</v>
      </c>
      <c r="L1491" s="19">
        <v>42</v>
      </c>
      <c r="M1491" s="19" t="s">
        <v>62</v>
      </c>
      <c r="N1491" s="19">
        <v>5000</v>
      </c>
      <c r="O1491" s="19">
        <v>10000</v>
      </c>
      <c r="P1491" s="19"/>
      <c r="Q1491" s="19" t="s">
        <v>57</v>
      </c>
      <c r="R1491" s="19">
        <v>390</v>
      </c>
      <c r="S1491" s="19">
        <v>20000</v>
      </c>
      <c r="T1491" s="19">
        <v>0.03</v>
      </c>
      <c r="U1491" s="19">
        <v>0.98</v>
      </c>
      <c r="V1491" s="19">
        <v>0.24</v>
      </c>
      <c r="W1491" s="19">
        <v>55</v>
      </c>
      <c r="X1491" s="93">
        <v>701</v>
      </c>
      <c r="Y1491">
        <f t="shared" si="70"/>
        <v>50</v>
      </c>
      <c r="Z1491" t="b">
        <f>IF(N1491/G1491&gt;=Auswahlhilfe!$C$8,TRUE,FALSE)</f>
        <v>1</v>
      </c>
      <c r="AA1491" t="b">
        <f>IF(K1491&gt;Auswahlhilfe!$C$7,TRUE,FALSE)</f>
        <v>1</v>
      </c>
      <c r="AB1491" t="b">
        <f>IF(Auswahlhilfe!$C$17=F1491,TRUE,FALSE)</f>
        <v>0</v>
      </c>
      <c r="AC1491" t="b">
        <f>IFERROR(IF(FIND("P2",PGOptionList!D1491)&gt;0,TRUE),FALSE)</f>
        <v>1</v>
      </c>
      <c r="AD1491" t="b">
        <f>IFERROR(IF(FIND("P1",PGOptionList!D1491)&gt;0,TRUE),FALSE)</f>
        <v>0</v>
      </c>
      <c r="AE1491" t="b">
        <f>IFERROR(IF(FIND("P0",PGOptionList!D1491)&gt;0,TRUE),FALSE)</f>
        <v>0</v>
      </c>
      <c r="AF1491" t="b">
        <f>IF(AND(Z1491,AA1491,AB1491,AC1491,IF(C1491=Auswahlhilfe!$L$7,TRUE,FALSE)),D1491,FALSE)</f>
        <v>0</v>
      </c>
      <c r="AG1491" t="b">
        <f>IF(AND(Z1491,AA1491,AB1491,AD1491,IF(C1491=Auswahlhilfe!$L$17,TRUE,FALSE)),D1491,FALSE)</f>
        <v>0</v>
      </c>
      <c r="AH1491" t="b">
        <f>IF(AND(Z1491,AA1491,AB1491,AE1491,IF(C1491=Auswahlhilfe!$L$17,TRUE,FALSE)),D1491,FALSE)</f>
        <v>0</v>
      </c>
      <c r="AI1491" t="s">
        <v>4818</v>
      </c>
      <c r="AJ1491" s="90" t="str">
        <f t="shared" si="71"/>
        <v>https://shop.oxni.ch/de/shop/motoren/planetengetriebe/td-047-100-00-p2</v>
      </c>
    </row>
    <row r="1492" spans="2:36" x14ac:dyDescent="0.2">
      <c r="B1492" s="78" t="str">
        <f t="shared" si="69"/>
        <v/>
      </c>
      <c r="C1492" s="19" t="s">
        <v>113</v>
      </c>
      <c r="D1492" s="19" t="s">
        <v>1793</v>
      </c>
      <c r="E1492" s="19">
        <v>42</v>
      </c>
      <c r="F1492" s="19" t="s">
        <v>261</v>
      </c>
      <c r="G1492" s="19">
        <v>70</v>
      </c>
      <c r="H1492" s="19">
        <v>3</v>
      </c>
      <c r="I1492" s="19">
        <v>3</v>
      </c>
      <c r="J1492" s="19">
        <v>94</v>
      </c>
      <c r="K1492" s="19">
        <v>19</v>
      </c>
      <c r="L1492" s="19">
        <v>57</v>
      </c>
      <c r="M1492" s="19" t="s">
        <v>60</v>
      </c>
      <c r="N1492" s="19">
        <v>5000</v>
      </c>
      <c r="O1492" s="19">
        <v>10000</v>
      </c>
      <c r="P1492" s="19"/>
      <c r="Q1492" s="19" t="s">
        <v>57</v>
      </c>
      <c r="R1492" s="19">
        <v>390</v>
      </c>
      <c r="S1492" s="19">
        <v>20000</v>
      </c>
      <c r="T1492" s="19">
        <v>0.03</v>
      </c>
      <c r="U1492" s="19">
        <v>0.98</v>
      </c>
      <c r="V1492" s="19">
        <v>0.24</v>
      </c>
      <c r="W1492" s="19">
        <v>55</v>
      </c>
      <c r="X1492" s="93"/>
      <c r="Y1492">
        <f t="shared" si="70"/>
        <v>71.428571428571431</v>
      </c>
      <c r="Z1492" t="b">
        <f>IF(N1492/G1492&gt;=Auswahlhilfe!$C$8,TRUE,FALSE)</f>
        <v>1</v>
      </c>
      <c r="AA1492" t="b">
        <f>IF(K1492&gt;Auswahlhilfe!$C$7,TRUE,FALSE)</f>
        <v>1</v>
      </c>
      <c r="AB1492" t="b">
        <f>IF(Auswahlhilfe!$C$17=F1492,TRUE,FALSE)</f>
        <v>0</v>
      </c>
      <c r="AC1492" t="b">
        <f>IFERROR(IF(FIND("P2",PGOptionList!D1492)&gt;0,TRUE),FALSE)</f>
        <v>0</v>
      </c>
      <c r="AD1492" t="b">
        <f>IFERROR(IF(FIND("P1",PGOptionList!D1492)&gt;0,TRUE),FALSE)</f>
        <v>0</v>
      </c>
      <c r="AE1492" t="b">
        <f>IFERROR(IF(FIND("P0",PGOptionList!D1492)&gt;0,TRUE),FALSE)</f>
        <v>1</v>
      </c>
      <c r="AF1492" t="b">
        <f>IF(AND(Z1492,AA1492,AB1492,AC1492,IF(C1492=Auswahlhilfe!$L$7,TRUE,FALSE)),D1492,FALSE)</f>
        <v>0</v>
      </c>
      <c r="AG1492" t="b">
        <f>IF(AND(Z1492,AA1492,AB1492,AD1492,IF(C1492=Auswahlhilfe!$L$17,TRUE,FALSE)),D1492,FALSE)</f>
        <v>0</v>
      </c>
      <c r="AH1492" t="b">
        <f>IF(AND(Z1492,AA1492,AB1492,AE1492,IF(C1492=Auswahlhilfe!$L$17,TRUE,FALSE)),D1492,FALSE)</f>
        <v>0</v>
      </c>
      <c r="AI1492" t="s">
        <v>4817</v>
      </c>
      <c r="AJ1492" s="90" t="str">
        <f t="shared" si="71"/>
        <v>mailto:info@oxni.ch?subject=Anfrage TD-047-070-00-P0</v>
      </c>
    </row>
    <row r="1493" spans="2:36" x14ac:dyDescent="0.2">
      <c r="B1493" s="78" t="str">
        <f t="shared" si="69"/>
        <v/>
      </c>
      <c r="C1493" s="19" t="s">
        <v>113</v>
      </c>
      <c r="D1493" s="19" t="s">
        <v>1794</v>
      </c>
      <c r="E1493" s="19">
        <v>42</v>
      </c>
      <c r="F1493" s="19" t="s">
        <v>261</v>
      </c>
      <c r="G1493" s="19">
        <v>70</v>
      </c>
      <c r="H1493" s="19">
        <v>5</v>
      </c>
      <c r="I1493" s="19">
        <v>3</v>
      </c>
      <c r="J1493" s="19">
        <v>94</v>
      </c>
      <c r="K1493" s="19">
        <v>19</v>
      </c>
      <c r="L1493" s="19">
        <v>57</v>
      </c>
      <c r="M1493" s="19" t="s">
        <v>60</v>
      </c>
      <c r="N1493" s="19">
        <v>5000</v>
      </c>
      <c r="O1493" s="19">
        <v>10000</v>
      </c>
      <c r="P1493" s="19"/>
      <c r="Q1493" s="19" t="s">
        <v>57</v>
      </c>
      <c r="R1493" s="19">
        <v>390</v>
      </c>
      <c r="S1493" s="19">
        <v>20000</v>
      </c>
      <c r="T1493" s="19">
        <v>0.03</v>
      </c>
      <c r="U1493" s="19">
        <v>0.98</v>
      </c>
      <c r="V1493" s="19">
        <v>0.24</v>
      </c>
      <c r="W1493" s="19">
        <v>55</v>
      </c>
      <c r="X1493" s="93">
        <v>772</v>
      </c>
      <c r="Y1493">
        <f t="shared" si="70"/>
        <v>71.428571428571431</v>
      </c>
      <c r="Z1493" t="b">
        <f>IF(N1493/G1493&gt;=Auswahlhilfe!$C$8,TRUE,FALSE)</f>
        <v>1</v>
      </c>
      <c r="AA1493" t="b">
        <f>IF(K1493&gt;Auswahlhilfe!$C$7,TRUE,FALSE)</f>
        <v>1</v>
      </c>
      <c r="AB1493" t="b">
        <f>IF(Auswahlhilfe!$C$17=F1493,TRUE,FALSE)</f>
        <v>0</v>
      </c>
      <c r="AC1493" t="b">
        <f>IFERROR(IF(FIND("P2",PGOptionList!D1493)&gt;0,TRUE),FALSE)</f>
        <v>0</v>
      </c>
      <c r="AD1493" t="b">
        <f>IFERROR(IF(FIND("P1",PGOptionList!D1493)&gt;0,TRUE),FALSE)</f>
        <v>1</v>
      </c>
      <c r="AE1493" t="b">
        <f>IFERROR(IF(FIND("P0",PGOptionList!D1493)&gt;0,TRUE),FALSE)</f>
        <v>0</v>
      </c>
      <c r="AF1493" t="b">
        <f>IF(AND(Z1493,AA1493,AB1493,AC1493,IF(C1493=Auswahlhilfe!$L$7,TRUE,FALSE)),D1493,FALSE)</f>
        <v>0</v>
      </c>
      <c r="AG1493" t="b">
        <f>IF(AND(Z1493,AA1493,AB1493,AD1493,IF(C1493=Auswahlhilfe!$L$17,TRUE,FALSE)),D1493,FALSE)</f>
        <v>0</v>
      </c>
      <c r="AH1493" t="b">
        <f>IF(AND(Z1493,AA1493,AB1493,AE1493,IF(C1493=Auswahlhilfe!$L$17,TRUE,FALSE)),D1493,FALSE)</f>
        <v>0</v>
      </c>
      <c r="AI1493" t="s">
        <v>4818</v>
      </c>
      <c r="AJ1493" s="90" t="str">
        <f t="shared" si="71"/>
        <v>https://shop.oxni.ch/de/shop/motoren/planetengetriebe/td-047-070-00-p1</v>
      </c>
    </row>
    <row r="1494" spans="2:36" x14ac:dyDescent="0.2">
      <c r="B1494" s="78" t="str">
        <f t="shared" si="69"/>
        <v/>
      </c>
      <c r="C1494" s="19" t="s">
        <v>113</v>
      </c>
      <c r="D1494" s="19" t="s">
        <v>1795</v>
      </c>
      <c r="E1494" s="19">
        <v>42</v>
      </c>
      <c r="F1494" s="19" t="s">
        <v>261</v>
      </c>
      <c r="G1494" s="19">
        <v>70</v>
      </c>
      <c r="H1494" s="19">
        <v>7</v>
      </c>
      <c r="I1494" s="19">
        <v>3</v>
      </c>
      <c r="J1494" s="19">
        <v>94</v>
      </c>
      <c r="K1494" s="19">
        <v>19</v>
      </c>
      <c r="L1494" s="19">
        <v>57</v>
      </c>
      <c r="M1494" s="19" t="s">
        <v>60</v>
      </c>
      <c r="N1494" s="19">
        <v>5000</v>
      </c>
      <c r="O1494" s="19">
        <v>10000</v>
      </c>
      <c r="P1494" s="19"/>
      <c r="Q1494" s="19" t="s">
        <v>57</v>
      </c>
      <c r="R1494" s="19">
        <v>390</v>
      </c>
      <c r="S1494" s="19">
        <v>20000</v>
      </c>
      <c r="T1494" s="19">
        <v>0.03</v>
      </c>
      <c r="U1494" s="19">
        <v>0.98</v>
      </c>
      <c r="V1494" s="19">
        <v>0.24</v>
      </c>
      <c r="W1494" s="19">
        <v>55</v>
      </c>
      <c r="X1494" s="93">
        <v>701</v>
      </c>
      <c r="Y1494">
        <f t="shared" si="70"/>
        <v>71.428571428571431</v>
      </c>
      <c r="Z1494" t="b">
        <f>IF(N1494/G1494&gt;=Auswahlhilfe!$C$8,TRUE,FALSE)</f>
        <v>1</v>
      </c>
      <c r="AA1494" t="b">
        <f>IF(K1494&gt;Auswahlhilfe!$C$7,TRUE,FALSE)</f>
        <v>1</v>
      </c>
      <c r="AB1494" t="b">
        <f>IF(Auswahlhilfe!$C$17=F1494,TRUE,FALSE)</f>
        <v>0</v>
      </c>
      <c r="AC1494" t="b">
        <f>IFERROR(IF(FIND("P2",PGOptionList!D1494)&gt;0,TRUE),FALSE)</f>
        <v>1</v>
      </c>
      <c r="AD1494" t="b">
        <f>IFERROR(IF(FIND("P1",PGOptionList!D1494)&gt;0,TRUE),FALSE)</f>
        <v>0</v>
      </c>
      <c r="AE1494" t="b">
        <f>IFERROR(IF(FIND("P0",PGOptionList!D1494)&gt;0,TRUE),FALSE)</f>
        <v>0</v>
      </c>
      <c r="AF1494" t="b">
        <f>IF(AND(Z1494,AA1494,AB1494,AC1494,IF(C1494=Auswahlhilfe!$L$7,TRUE,FALSE)),D1494,FALSE)</f>
        <v>0</v>
      </c>
      <c r="AG1494" t="b">
        <f>IF(AND(Z1494,AA1494,AB1494,AD1494,IF(C1494=Auswahlhilfe!$L$17,TRUE,FALSE)),D1494,FALSE)</f>
        <v>0</v>
      </c>
      <c r="AH1494" t="b">
        <f>IF(AND(Z1494,AA1494,AB1494,AE1494,IF(C1494=Auswahlhilfe!$L$17,TRUE,FALSE)),D1494,FALSE)</f>
        <v>0</v>
      </c>
      <c r="AI1494" t="s">
        <v>4818</v>
      </c>
      <c r="AJ1494" s="90" t="str">
        <f t="shared" si="71"/>
        <v>https://shop.oxni.ch/de/shop/motoren/planetengetriebe/td-047-070-00-p2</v>
      </c>
    </row>
    <row r="1495" spans="2:36" x14ac:dyDescent="0.2">
      <c r="B1495" s="78" t="str">
        <f t="shared" si="69"/>
        <v/>
      </c>
      <c r="C1495" s="19" t="s">
        <v>113</v>
      </c>
      <c r="D1495" s="19" t="s">
        <v>1796</v>
      </c>
      <c r="E1495" s="19">
        <v>42</v>
      </c>
      <c r="F1495" s="19" t="s">
        <v>261</v>
      </c>
      <c r="G1495" s="19">
        <v>50</v>
      </c>
      <c r="H1495" s="19">
        <v>3</v>
      </c>
      <c r="I1495" s="19">
        <v>3</v>
      </c>
      <c r="J1495" s="19">
        <v>94</v>
      </c>
      <c r="K1495" s="19">
        <v>20</v>
      </c>
      <c r="L1495" s="19">
        <v>60</v>
      </c>
      <c r="M1495" s="19" t="s">
        <v>114</v>
      </c>
      <c r="N1495" s="19">
        <v>5000</v>
      </c>
      <c r="O1495" s="19">
        <v>10000</v>
      </c>
      <c r="P1495" s="19"/>
      <c r="Q1495" s="19" t="s">
        <v>57</v>
      </c>
      <c r="R1495" s="19">
        <v>390</v>
      </c>
      <c r="S1495" s="19">
        <v>20000</v>
      </c>
      <c r="T1495" s="19">
        <v>0.03</v>
      </c>
      <c r="U1495" s="19">
        <v>0.98</v>
      </c>
      <c r="V1495" s="19">
        <v>0.24</v>
      </c>
      <c r="W1495" s="19">
        <v>55</v>
      </c>
      <c r="X1495" s="93"/>
      <c r="Y1495">
        <f t="shared" si="70"/>
        <v>100</v>
      </c>
      <c r="Z1495" t="b">
        <f>IF(N1495/G1495&gt;=Auswahlhilfe!$C$8,TRUE,FALSE)</f>
        <v>1</v>
      </c>
      <c r="AA1495" t="b">
        <f>IF(K1495&gt;Auswahlhilfe!$C$7,TRUE,FALSE)</f>
        <v>1</v>
      </c>
      <c r="AB1495" t="b">
        <f>IF(Auswahlhilfe!$C$17=F1495,TRUE,FALSE)</f>
        <v>0</v>
      </c>
      <c r="AC1495" t="b">
        <f>IFERROR(IF(FIND("P2",PGOptionList!D1495)&gt;0,TRUE),FALSE)</f>
        <v>0</v>
      </c>
      <c r="AD1495" t="b">
        <f>IFERROR(IF(FIND("P1",PGOptionList!D1495)&gt;0,TRUE),FALSE)</f>
        <v>0</v>
      </c>
      <c r="AE1495" t="b">
        <f>IFERROR(IF(FIND("P0",PGOptionList!D1495)&gt;0,TRUE),FALSE)</f>
        <v>1</v>
      </c>
      <c r="AF1495" t="b">
        <f>IF(AND(Z1495,AA1495,AB1495,AC1495,IF(C1495=Auswahlhilfe!$L$7,TRUE,FALSE)),D1495,FALSE)</f>
        <v>0</v>
      </c>
      <c r="AG1495" t="b">
        <f>IF(AND(Z1495,AA1495,AB1495,AD1495,IF(C1495=Auswahlhilfe!$L$17,TRUE,FALSE)),D1495,FALSE)</f>
        <v>0</v>
      </c>
      <c r="AH1495" t="b">
        <f>IF(AND(Z1495,AA1495,AB1495,AE1495,IF(C1495=Auswahlhilfe!$L$17,TRUE,FALSE)),D1495,FALSE)</f>
        <v>0</v>
      </c>
      <c r="AI1495" t="s">
        <v>4817</v>
      </c>
      <c r="AJ1495" s="90" t="str">
        <f t="shared" si="71"/>
        <v>mailto:info@oxni.ch?subject=Anfrage TD-047-050-00-P0</v>
      </c>
    </row>
    <row r="1496" spans="2:36" x14ac:dyDescent="0.2">
      <c r="B1496" s="78" t="str">
        <f t="shared" si="69"/>
        <v/>
      </c>
      <c r="C1496" s="19" t="s">
        <v>113</v>
      </c>
      <c r="D1496" s="19" t="s">
        <v>1797</v>
      </c>
      <c r="E1496" s="19">
        <v>42</v>
      </c>
      <c r="F1496" s="19" t="s">
        <v>261</v>
      </c>
      <c r="G1496" s="19">
        <v>50</v>
      </c>
      <c r="H1496" s="19">
        <v>5</v>
      </c>
      <c r="I1496" s="19">
        <v>3</v>
      </c>
      <c r="J1496" s="19">
        <v>94</v>
      </c>
      <c r="K1496" s="19">
        <v>20</v>
      </c>
      <c r="L1496" s="19">
        <v>60</v>
      </c>
      <c r="M1496" s="19" t="s">
        <v>114</v>
      </c>
      <c r="N1496" s="19">
        <v>5000</v>
      </c>
      <c r="O1496" s="19">
        <v>10000</v>
      </c>
      <c r="P1496" s="19"/>
      <c r="Q1496" s="19" t="s">
        <v>57</v>
      </c>
      <c r="R1496" s="19">
        <v>390</v>
      </c>
      <c r="S1496" s="19">
        <v>20000</v>
      </c>
      <c r="T1496" s="19">
        <v>0.03</v>
      </c>
      <c r="U1496" s="19">
        <v>0.98</v>
      </c>
      <c r="V1496" s="19">
        <v>0.24</v>
      </c>
      <c r="W1496" s="19">
        <v>55</v>
      </c>
      <c r="X1496" s="93">
        <v>772</v>
      </c>
      <c r="Y1496">
        <f t="shared" si="70"/>
        <v>100</v>
      </c>
      <c r="Z1496" t="b">
        <f>IF(N1496/G1496&gt;=Auswahlhilfe!$C$8,TRUE,FALSE)</f>
        <v>1</v>
      </c>
      <c r="AA1496" t="b">
        <f>IF(K1496&gt;Auswahlhilfe!$C$7,TRUE,FALSE)</f>
        <v>1</v>
      </c>
      <c r="AB1496" t="b">
        <f>IF(Auswahlhilfe!$C$17=F1496,TRUE,FALSE)</f>
        <v>0</v>
      </c>
      <c r="AC1496" t="b">
        <f>IFERROR(IF(FIND("P2",PGOptionList!D1496)&gt;0,TRUE),FALSE)</f>
        <v>0</v>
      </c>
      <c r="AD1496" t="b">
        <f>IFERROR(IF(FIND("P1",PGOptionList!D1496)&gt;0,TRUE),FALSE)</f>
        <v>1</v>
      </c>
      <c r="AE1496" t="b">
        <f>IFERROR(IF(FIND("P0",PGOptionList!D1496)&gt;0,TRUE),FALSE)</f>
        <v>0</v>
      </c>
      <c r="AF1496" t="b">
        <f>IF(AND(Z1496,AA1496,AB1496,AC1496,IF(C1496=Auswahlhilfe!$L$7,TRUE,FALSE)),D1496,FALSE)</f>
        <v>0</v>
      </c>
      <c r="AG1496" t="b">
        <f>IF(AND(Z1496,AA1496,AB1496,AD1496,IF(C1496=Auswahlhilfe!$L$17,TRUE,FALSE)),D1496,FALSE)</f>
        <v>0</v>
      </c>
      <c r="AH1496" t="b">
        <f>IF(AND(Z1496,AA1496,AB1496,AE1496,IF(C1496=Auswahlhilfe!$L$17,TRUE,FALSE)),D1496,FALSE)</f>
        <v>0</v>
      </c>
      <c r="AI1496" t="s">
        <v>4818</v>
      </c>
      <c r="AJ1496" s="90" t="str">
        <f t="shared" si="71"/>
        <v>https://shop.oxni.ch/de/shop/motoren/planetengetriebe/td-047-050-00-p1</v>
      </c>
    </row>
    <row r="1497" spans="2:36" x14ac:dyDescent="0.2">
      <c r="B1497" s="78" t="str">
        <f t="shared" si="69"/>
        <v/>
      </c>
      <c r="C1497" s="19" t="s">
        <v>113</v>
      </c>
      <c r="D1497" s="19" t="s">
        <v>1798</v>
      </c>
      <c r="E1497" s="19">
        <v>42</v>
      </c>
      <c r="F1497" s="19" t="s">
        <v>261</v>
      </c>
      <c r="G1497" s="19">
        <v>50</v>
      </c>
      <c r="H1497" s="19">
        <v>7</v>
      </c>
      <c r="I1497" s="19">
        <v>3</v>
      </c>
      <c r="J1497" s="19">
        <v>94</v>
      </c>
      <c r="K1497" s="19">
        <v>20</v>
      </c>
      <c r="L1497" s="19">
        <v>60</v>
      </c>
      <c r="M1497" s="19" t="s">
        <v>114</v>
      </c>
      <c r="N1497" s="19">
        <v>5000</v>
      </c>
      <c r="O1497" s="19">
        <v>10000</v>
      </c>
      <c r="P1497" s="19"/>
      <c r="Q1497" s="19" t="s">
        <v>57</v>
      </c>
      <c r="R1497" s="19">
        <v>390</v>
      </c>
      <c r="S1497" s="19">
        <v>20000</v>
      </c>
      <c r="T1497" s="19">
        <v>0.03</v>
      </c>
      <c r="U1497" s="19">
        <v>0.98</v>
      </c>
      <c r="V1497" s="19">
        <v>0.24</v>
      </c>
      <c r="W1497" s="19">
        <v>55</v>
      </c>
      <c r="X1497" s="93">
        <v>701</v>
      </c>
      <c r="Y1497">
        <f t="shared" si="70"/>
        <v>100</v>
      </c>
      <c r="Z1497" t="b">
        <f>IF(N1497/G1497&gt;=Auswahlhilfe!$C$8,TRUE,FALSE)</f>
        <v>1</v>
      </c>
      <c r="AA1497" t="b">
        <f>IF(K1497&gt;Auswahlhilfe!$C$7,TRUE,FALSE)</f>
        <v>1</v>
      </c>
      <c r="AB1497" t="b">
        <f>IF(Auswahlhilfe!$C$17=F1497,TRUE,FALSE)</f>
        <v>0</v>
      </c>
      <c r="AC1497" t="b">
        <f>IFERROR(IF(FIND("P2",PGOptionList!D1497)&gt;0,TRUE),FALSE)</f>
        <v>1</v>
      </c>
      <c r="AD1497" t="b">
        <f>IFERROR(IF(FIND("P1",PGOptionList!D1497)&gt;0,TRUE),FALSE)</f>
        <v>0</v>
      </c>
      <c r="AE1497" t="b">
        <f>IFERROR(IF(FIND("P0",PGOptionList!D1497)&gt;0,TRUE),FALSE)</f>
        <v>0</v>
      </c>
      <c r="AF1497" t="b">
        <f>IF(AND(Z1497,AA1497,AB1497,AC1497,IF(C1497=Auswahlhilfe!$L$7,TRUE,FALSE)),D1497,FALSE)</f>
        <v>0</v>
      </c>
      <c r="AG1497" t="b">
        <f>IF(AND(Z1497,AA1497,AB1497,AD1497,IF(C1497=Auswahlhilfe!$L$17,TRUE,FALSE)),D1497,FALSE)</f>
        <v>0</v>
      </c>
      <c r="AH1497" t="b">
        <f>IF(AND(Z1497,AA1497,AB1497,AE1497,IF(C1497=Auswahlhilfe!$L$17,TRUE,FALSE)),D1497,FALSE)</f>
        <v>0</v>
      </c>
      <c r="AI1497" t="s">
        <v>4818</v>
      </c>
      <c r="AJ1497" s="90" t="str">
        <f t="shared" si="71"/>
        <v>https://shop.oxni.ch/de/shop/motoren/planetengetriebe/td-047-050-00-p2</v>
      </c>
    </row>
    <row r="1498" spans="2:36" x14ac:dyDescent="0.2">
      <c r="B1498" s="78" t="str">
        <f t="shared" si="69"/>
        <v/>
      </c>
      <c r="C1498" s="19" t="s">
        <v>113</v>
      </c>
      <c r="D1498" s="19" t="s">
        <v>1799</v>
      </c>
      <c r="E1498" s="19">
        <v>42</v>
      </c>
      <c r="F1498" s="19" t="s">
        <v>261</v>
      </c>
      <c r="G1498" s="19">
        <v>40</v>
      </c>
      <c r="H1498" s="19">
        <v>3</v>
      </c>
      <c r="I1498" s="19">
        <v>3</v>
      </c>
      <c r="J1498" s="19">
        <v>94</v>
      </c>
      <c r="K1498" s="19">
        <v>17</v>
      </c>
      <c r="L1498" s="19">
        <v>51</v>
      </c>
      <c r="M1498" s="19" t="s">
        <v>61</v>
      </c>
      <c r="N1498" s="19">
        <v>5000</v>
      </c>
      <c r="O1498" s="19">
        <v>10000</v>
      </c>
      <c r="P1498" s="19"/>
      <c r="Q1498" s="19" t="s">
        <v>57</v>
      </c>
      <c r="R1498" s="19">
        <v>390</v>
      </c>
      <c r="S1498" s="19">
        <v>20000</v>
      </c>
      <c r="T1498" s="19">
        <v>0.03</v>
      </c>
      <c r="U1498" s="19">
        <v>0.98</v>
      </c>
      <c r="V1498" s="19">
        <v>0.24</v>
      </c>
      <c r="W1498" s="19">
        <v>55</v>
      </c>
      <c r="X1498" s="93"/>
      <c r="Y1498">
        <f t="shared" si="70"/>
        <v>125</v>
      </c>
      <c r="Z1498" t="b">
        <f>IF(N1498/G1498&gt;=Auswahlhilfe!$C$8,TRUE,FALSE)</f>
        <v>1</v>
      </c>
      <c r="AA1498" t="b">
        <f>IF(K1498&gt;Auswahlhilfe!$C$7,TRUE,FALSE)</f>
        <v>1</v>
      </c>
      <c r="AB1498" t="b">
        <f>IF(Auswahlhilfe!$C$17=F1498,TRUE,FALSE)</f>
        <v>0</v>
      </c>
      <c r="AC1498" t="b">
        <f>IFERROR(IF(FIND("P2",PGOptionList!D1498)&gt;0,TRUE),FALSE)</f>
        <v>0</v>
      </c>
      <c r="AD1498" t="b">
        <f>IFERROR(IF(FIND("P1",PGOptionList!D1498)&gt;0,TRUE),FALSE)</f>
        <v>0</v>
      </c>
      <c r="AE1498" t="b">
        <f>IFERROR(IF(FIND("P0",PGOptionList!D1498)&gt;0,TRUE),FALSE)</f>
        <v>1</v>
      </c>
      <c r="AF1498" t="b">
        <f>IF(AND(Z1498,AA1498,AB1498,AC1498,IF(C1498=Auswahlhilfe!$L$7,TRUE,FALSE)),D1498,FALSE)</f>
        <v>0</v>
      </c>
      <c r="AG1498" t="b">
        <f>IF(AND(Z1498,AA1498,AB1498,AD1498,IF(C1498=Auswahlhilfe!$L$17,TRUE,FALSE)),D1498,FALSE)</f>
        <v>0</v>
      </c>
      <c r="AH1498" t="b">
        <f>IF(AND(Z1498,AA1498,AB1498,AE1498,IF(C1498=Auswahlhilfe!$L$17,TRUE,FALSE)),D1498,FALSE)</f>
        <v>0</v>
      </c>
      <c r="AI1498" t="s">
        <v>4817</v>
      </c>
      <c r="AJ1498" s="90" t="str">
        <f t="shared" si="71"/>
        <v>mailto:info@oxni.ch?subject=Anfrage TD-047-040-00-P0</v>
      </c>
    </row>
    <row r="1499" spans="2:36" x14ac:dyDescent="0.2">
      <c r="B1499" s="78" t="str">
        <f t="shared" si="69"/>
        <v/>
      </c>
      <c r="C1499" s="19" t="s">
        <v>113</v>
      </c>
      <c r="D1499" s="19" t="s">
        <v>1800</v>
      </c>
      <c r="E1499" s="19">
        <v>42</v>
      </c>
      <c r="F1499" s="19" t="s">
        <v>261</v>
      </c>
      <c r="G1499" s="19">
        <v>40</v>
      </c>
      <c r="H1499" s="19">
        <v>5</v>
      </c>
      <c r="I1499" s="19">
        <v>3</v>
      </c>
      <c r="J1499" s="19">
        <v>94</v>
      </c>
      <c r="K1499" s="19">
        <v>17</v>
      </c>
      <c r="L1499" s="19">
        <v>51</v>
      </c>
      <c r="M1499" s="19" t="s">
        <v>61</v>
      </c>
      <c r="N1499" s="19">
        <v>5000</v>
      </c>
      <c r="O1499" s="19">
        <v>10000</v>
      </c>
      <c r="P1499" s="19"/>
      <c r="Q1499" s="19" t="s">
        <v>57</v>
      </c>
      <c r="R1499" s="19">
        <v>390</v>
      </c>
      <c r="S1499" s="19">
        <v>20000</v>
      </c>
      <c r="T1499" s="19">
        <v>0.03</v>
      </c>
      <c r="U1499" s="19">
        <v>0.98</v>
      </c>
      <c r="V1499" s="19">
        <v>0.24</v>
      </c>
      <c r="W1499" s="19">
        <v>55</v>
      </c>
      <c r="X1499" s="93">
        <v>772</v>
      </c>
      <c r="Y1499">
        <f t="shared" si="70"/>
        <v>125</v>
      </c>
      <c r="Z1499" t="b">
        <f>IF(N1499/G1499&gt;=Auswahlhilfe!$C$8,TRUE,FALSE)</f>
        <v>1</v>
      </c>
      <c r="AA1499" t="b">
        <f>IF(K1499&gt;Auswahlhilfe!$C$7,TRUE,FALSE)</f>
        <v>1</v>
      </c>
      <c r="AB1499" t="b">
        <f>IF(Auswahlhilfe!$C$17=F1499,TRUE,FALSE)</f>
        <v>0</v>
      </c>
      <c r="AC1499" t="b">
        <f>IFERROR(IF(FIND("P2",PGOptionList!D1499)&gt;0,TRUE),FALSE)</f>
        <v>0</v>
      </c>
      <c r="AD1499" t="b">
        <f>IFERROR(IF(FIND("P1",PGOptionList!D1499)&gt;0,TRUE),FALSE)</f>
        <v>1</v>
      </c>
      <c r="AE1499" t="b">
        <f>IFERROR(IF(FIND("P0",PGOptionList!D1499)&gt;0,TRUE),FALSE)</f>
        <v>0</v>
      </c>
      <c r="AF1499" t="b">
        <f>IF(AND(Z1499,AA1499,AB1499,AC1499,IF(C1499=Auswahlhilfe!$L$7,TRUE,FALSE)),D1499,FALSE)</f>
        <v>0</v>
      </c>
      <c r="AG1499" t="b">
        <f>IF(AND(Z1499,AA1499,AB1499,AD1499,IF(C1499=Auswahlhilfe!$L$17,TRUE,FALSE)),D1499,FALSE)</f>
        <v>0</v>
      </c>
      <c r="AH1499" t="b">
        <f>IF(AND(Z1499,AA1499,AB1499,AE1499,IF(C1499=Auswahlhilfe!$L$17,TRUE,FALSE)),D1499,FALSE)</f>
        <v>0</v>
      </c>
      <c r="AI1499" t="s">
        <v>4818</v>
      </c>
      <c r="AJ1499" s="90" t="str">
        <f t="shared" si="71"/>
        <v>https://shop.oxni.ch/de/shop/motoren/planetengetriebe/td-047-040-00-p1</v>
      </c>
    </row>
    <row r="1500" spans="2:36" x14ac:dyDescent="0.2">
      <c r="B1500" s="78" t="str">
        <f t="shared" si="69"/>
        <v/>
      </c>
      <c r="C1500" s="19" t="s">
        <v>113</v>
      </c>
      <c r="D1500" s="19" t="s">
        <v>1801</v>
      </c>
      <c r="E1500" s="19">
        <v>42</v>
      </c>
      <c r="F1500" s="19" t="s">
        <v>261</v>
      </c>
      <c r="G1500" s="19">
        <v>40</v>
      </c>
      <c r="H1500" s="19">
        <v>7</v>
      </c>
      <c r="I1500" s="19">
        <v>3</v>
      </c>
      <c r="J1500" s="19">
        <v>94</v>
      </c>
      <c r="K1500" s="19">
        <v>17</v>
      </c>
      <c r="L1500" s="19">
        <v>51</v>
      </c>
      <c r="M1500" s="19" t="s">
        <v>61</v>
      </c>
      <c r="N1500" s="19">
        <v>5000</v>
      </c>
      <c r="O1500" s="19">
        <v>10000</v>
      </c>
      <c r="P1500" s="19"/>
      <c r="Q1500" s="19" t="s">
        <v>57</v>
      </c>
      <c r="R1500" s="19">
        <v>390</v>
      </c>
      <c r="S1500" s="19">
        <v>20000</v>
      </c>
      <c r="T1500" s="19">
        <v>0.03</v>
      </c>
      <c r="U1500" s="19">
        <v>0.98</v>
      </c>
      <c r="V1500" s="19">
        <v>0.24</v>
      </c>
      <c r="W1500" s="19">
        <v>55</v>
      </c>
      <c r="X1500" s="93">
        <v>701</v>
      </c>
      <c r="Y1500">
        <f t="shared" si="70"/>
        <v>125</v>
      </c>
      <c r="Z1500" t="b">
        <f>IF(N1500/G1500&gt;=Auswahlhilfe!$C$8,TRUE,FALSE)</f>
        <v>1</v>
      </c>
      <c r="AA1500" t="b">
        <f>IF(K1500&gt;Auswahlhilfe!$C$7,TRUE,FALSE)</f>
        <v>1</v>
      </c>
      <c r="AB1500" t="b">
        <f>IF(Auswahlhilfe!$C$17=F1500,TRUE,FALSE)</f>
        <v>0</v>
      </c>
      <c r="AC1500" t="b">
        <f>IFERROR(IF(FIND("P2",PGOptionList!D1500)&gt;0,TRUE),FALSE)</f>
        <v>1</v>
      </c>
      <c r="AD1500" t="b">
        <f>IFERROR(IF(FIND("P1",PGOptionList!D1500)&gt;0,TRUE),FALSE)</f>
        <v>0</v>
      </c>
      <c r="AE1500" t="b">
        <f>IFERROR(IF(FIND("P0",PGOptionList!D1500)&gt;0,TRUE),FALSE)</f>
        <v>0</v>
      </c>
      <c r="AF1500" t="b">
        <f>IF(AND(Z1500,AA1500,AB1500,AC1500,IF(C1500=Auswahlhilfe!$L$7,TRUE,FALSE)),D1500,FALSE)</f>
        <v>0</v>
      </c>
      <c r="AG1500" t="b">
        <f>IF(AND(Z1500,AA1500,AB1500,AD1500,IF(C1500=Auswahlhilfe!$L$17,TRUE,FALSE)),D1500,FALSE)</f>
        <v>0</v>
      </c>
      <c r="AH1500" t="b">
        <f>IF(AND(Z1500,AA1500,AB1500,AE1500,IF(C1500=Auswahlhilfe!$L$17,TRUE,FALSE)),D1500,FALSE)</f>
        <v>0</v>
      </c>
      <c r="AI1500" t="s">
        <v>4818</v>
      </c>
      <c r="AJ1500" s="90" t="str">
        <f t="shared" si="71"/>
        <v>https://shop.oxni.ch/de/shop/motoren/planetengetriebe/td-047-040-00-p2</v>
      </c>
    </row>
    <row r="1501" spans="2:36" x14ac:dyDescent="0.2">
      <c r="B1501" s="78" t="str">
        <f t="shared" si="69"/>
        <v/>
      </c>
      <c r="C1501" s="19" t="s">
        <v>113</v>
      </c>
      <c r="D1501" s="19" t="s">
        <v>1802</v>
      </c>
      <c r="E1501" s="19">
        <v>42</v>
      </c>
      <c r="F1501" s="19" t="s">
        <v>261</v>
      </c>
      <c r="G1501" s="19">
        <v>35</v>
      </c>
      <c r="H1501" s="19">
        <v>3</v>
      </c>
      <c r="I1501" s="19">
        <v>3</v>
      </c>
      <c r="J1501" s="19">
        <v>94</v>
      </c>
      <c r="K1501" s="19">
        <v>19</v>
      </c>
      <c r="L1501" s="19">
        <v>57</v>
      </c>
      <c r="M1501" s="19" t="s">
        <v>60</v>
      </c>
      <c r="N1501" s="19">
        <v>5000</v>
      </c>
      <c r="O1501" s="19">
        <v>10000</v>
      </c>
      <c r="P1501" s="19"/>
      <c r="Q1501" s="19" t="s">
        <v>57</v>
      </c>
      <c r="R1501" s="19">
        <v>390</v>
      </c>
      <c r="S1501" s="19">
        <v>20000</v>
      </c>
      <c r="T1501" s="19">
        <v>0.03</v>
      </c>
      <c r="U1501" s="19">
        <v>0.98</v>
      </c>
      <c r="V1501" s="19">
        <v>0.24</v>
      </c>
      <c r="W1501" s="19">
        <v>55</v>
      </c>
      <c r="X1501" s="93"/>
      <c r="Y1501">
        <f t="shared" si="70"/>
        <v>142.85714285714286</v>
      </c>
      <c r="Z1501" t="b">
        <f>IF(N1501/G1501&gt;=Auswahlhilfe!$C$8,TRUE,FALSE)</f>
        <v>1</v>
      </c>
      <c r="AA1501" t="b">
        <f>IF(K1501&gt;Auswahlhilfe!$C$7,TRUE,FALSE)</f>
        <v>1</v>
      </c>
      <c r="AB1501" t="b">
        <f>IF(Auswahlhilfe!$C$17=F1501,TRUE,FALSE)</f>
        <v>0</v>
      </c>
      <c r="AC1501" t="b">
        <f>IFERROR(IF(FIND("P2",PGOptionList!D1501)&gt;0,TRUE),FALSE)</f>
        <v>0</v>
      </c>
      <c r="AD1501" t="b">
        <f>IFERROR(IF(FIND("P1",PGOptionList!D1501)&gt;0,TRUE),FALSE)</f>
        <v>0</v>
      </c>
      <c r="AE1501" t="b">
        <f>IFERROR(IF(FIND("P0",PGOptionList!D1501)&gt;0,TRUE),FALSE)</f>
        <v>1</v>
      </c>
      <c r="AF1501" t="b">
        <f>IF(AND(Z1501,AA1501,AB1501,AC1501,IF(C1501=Auswahlhilfe!$L$7,TRUE,FALSE)),D1501,FALSE)</f>
        <v>0</v>
      </c>
      <c r="AG1501" t="b">
        <f>IF(AND(Z1501,AA1501,AB1501,AD1501,IF(C1501=Auswahlhilfe!$L$17,TRUE,FALSE)),D1501,FALSE)</f>
        <v>0</v>
      </c>
      <c r="AH1501" t="b">
        <f>IF(AND(Z1501,AA1501,AB1501,AE1501,IF(C1501=Auswahlhilfe!$L$17,TRUE,FALSE)),D1501,FALSE)</f>
        <v>0</v>
      </c>
      <c r="AI1501" t="s">
        <v>4817</v>
      </c>
      <c r="AJ1501" s="90" t="str">
        <f t="shared" si="71"/>
        <v>mailto:info@oxni.ch?subject=Anfrage TD-047-035-00-P0</v>
      </c>
    </row>
    <row r="1502" spans="2:36" x14ac:dyDescent="0.2">
      <c r="B1502" s="78" t="str">
        <f t="shared" si="69"/>
        <v/>
      </c>
      <c r="C1502" s="19" t="s">
        <v>113</v>
      </c>
      <c r="D1502" s="19" t="s">
        <v>1803</v>
      </c>
      <c r="E1502" s="19">
        <v>42</v>
      </c>
      <c r="F1502" s="19" t="s">
        <v>261</v>
      </c>
      <c r="G1502" s="19">
        <v>35</v>
      </c>
      <c r="H1502" s="19">
        <v>5</v>
      </c>
      <c r="I1502" s="19">
        <v>3</v>
      </c>
      <c r="J1502" s="19">
        <v>94</v>
      </c>
      <c r="K1502" s="19">
        <v>19</v>
      </c>
      <c r="L1502" s="19">
        <v>57</v>
      </c>
      <c r="M1502" s="19" t="s">
        <v>60</v>
      </c>
      <c r="N1502" s="19">
        <v>5000</v>
      </c>
      <c r="O1502" s="19">
        <v>10000</v>
      </c>
      <c r="P1502" s="19"/>
      <c r="Q1502" s="19" t="s">
        <v>57</v>
      </c>
      <c r="R1502" s="19">
        <v>390</v>
      </c>
      <c r="S1502" s="19">
        <v>20000</v>
      </c>
      <c r="T1502" s="19">
        <v>0.03</v>
      </c>
      <c r="U1502" s="19">
        <v>0.98</v>
      </c>
      <c r="V1502" s="19">
        <v>0.24</v>
      </c>
      <c r="W1502" s="19">
        <v>55</v>
      </c>
      <c r="X1502" s="93">
        <v>772</v>
      </c>
      <c r="Y1502">
        <f t="shared" si="70"/>
        <v>142.85714285714286</v>
      </c>
      <c r="Z1502" t="b">
        <f>IF(N1502/G1502&gt;=Auswahlhilfe!$C$8,TRUE,FALSE)</f>
        <v>1</v>
      </c>
      <c r="AA1502" t="b">
        <f>IF(K1502&gt;Auswahlhilfe!$C$7,TRUE,FALSE)</f>
        <v>1</v>
      </c>
      <c r="AB1502" t="b">
        <f>IF(Auswahlhilfe!$C$17=F1502,TRUE,FALSE)</f>
        <v>0</v>
      </c>
      <c r="AC1502" t="b">
        <f>IFERROR(IF(FIND("P2",PGOptionList!D1502)&gt;0,TRUE),FALSE)</f>
        <v>0</v>
      </c>
      <c r="AD1502" t="b">
        <f>IFERROR(IF(FIND("P1",PGOptionList!D1502)&gt;0,TRUE),FALSE)</f>
        <v>1</v>
      </c>
      <c r="AE1502" t="b">
        <f>IFERROR(IF(FIND("P0",PGOptionList!D1502)&gt;0,TRUE),FALSE)</f>
        <v>0</v>
      </c>
      <c r="AF1502" t="b">
        <f>IF(AND(Z1502,AA1502,AB1502,AC1502,IF(C1502=Auswahlhilfe!$L$7,TRUE,FALSE)),D1502,FALSE)</f>
        <v>0</v>
      </c>
      <c r="AG1502" t="b">
        <f>IF(AND(Z1502,AA1502,AB1502,AD1502,IF(C1502=Auswahlhilfe!$L$17,TRUE,FALSE)),D1502,FALSE)</f>
        <v>0</v>
      </c>
      <c r="AH1502" t="b">
        <f>IF(AND(Z1502,AA1502,AB1502,AE1502,IF(C1502=Auswahlhilfe!$L$17,TRUE,FALSE)),D1502,FALSE)</f>
        <v>0</v>
      </c>
      <c r="AI1502" t="s">
        <v>4818</v>
      </c>
      <c r="AJ1502" s="90" t="str">
        <f t="shared" si="71"/>
        <v>https://shop.oxni.ch/de/shop/motoren/planetengetriebe/td-047-035-00-p1</v>
      </c>
    </row>
    <row r="1503" spans="2:36" x14ac:dyDescent="0.2">
      <c r="B1503" s="78" t="str">
        <f t="shared" si="69"/>
        <v/>
      </c>
      <c r="C1503" s="19" t="s">
        <v>113</v>
      </c>
      <c r="D1503" s="19" t="s">
        <v>1804</v>
      </c>
      <c r="E1503" s="19">
        <v>42</v>
      </c>
      <c r="F1503" s="19" t="s">
        <v>261</v>
      </c>
      <c r="G1503" s="19">
        <v>35</v>
      </c>
      <c r="H1503" s="19">
        <v>7</v>
      </c>
      <c r="I1503" s="19">
        <v>3</v>
      </c>
      <c r="J1503" s="19">
        <v>94</v>
      </c>
      <c r="K1503" s="19">
        <v>19</v>
      </c>
      <c r="L1503" s="19">
        <v>57</v>
      </c>
      <c r="M1503" s="19" t="s">
        <v>60</v>
      </c>
      <c r="N1503" s="19">
        <v>5000</v>
      </c>
      <c r="O1503" s="19">
        <v>10000</v>
      </c>
      <c r="P1503" s="19"/>
      <c r="Q1503" s="19" t="s">
        <v>57</v>
      </c>
      <c r="R1503" s="19">
        <v>390</v>
      </c>
      <c r="S1503" s="19">
        <v>20000</v>
      </c>
      <c r="T1503" s="19">
        <v>0.03</v>
      </c>
      <c r="U1503" s="19">
        <v>0.98</v>
      </c>
      <c r="V1503" s="19">
        <v>0.24</v>
      </c>
      <c r="W1503" s="19">
        <v>55</v>
      </c>
      <c r="X1503" s="93">
        <v>701</v>
      </c>
      <c r="Y1503">
        <f t="shared" si="70"/>
        <v>142.85714285714286</v>
      </c>
      <c r="Z1503" t="b">
        <f>IF(N1503/G1503&gt;=Auswahlhilfe!$C$8,TRUE,FALSE)</f>
        <v>1</v>
      </c>
      <c r="AA1503" t="b">
        <f>IF(K1503&gt;Auswahlhilfe!$C$7,TRUE,FALSE)</f>
        <v>1</v>
      </c>
      <c r="AB1503" t="b">
        <f>IF(Auswahlhilfe!$C$17=F1503,TRUE,FALSE)</f>
        <v>0</v>
      </c>
      <c r="AC1503" t="b">
        <f>IFERROR(IF(FIND("P2",PGOptionList!D1503)&gt;0,TRUE),FALSE)</f>
        <v>1</v>
      </c>
      <c r="AD1503" t="b">
        <f>IFERROR(IF(FIND("P1",PGOptionList!D1503)&gt;0,TRUE),FALSE)</f>
        <v>0</v>
      </c>
      <c r="AE1503" t="b">
        <f>IFERROR(IF(FIND("P0",PGOptionList!D1503)&gt;0,TRUE),FALSE)</f>
        <v>0</v>
      </c>
      <c r="AF1503" t="b">
        <f>IF(AND(Z1503,AA1503,AB1503,AC1503,IF(C1503=Auswahlhilfe!$L$7,TRUE,FALSE)),D1503,FALSE)</f>
        <v>0</v>
      </c>
      <c r="AG1503" t="b">
        <f>IF(AND(Z1503,AA1503,AB1503,AD1503,IF(C1503=Auswahlhilfe!$L$17,TRUE,FALSE)),D1503,FALSE)</f>
        <v>0</v>
      </c>
      <c r="AH1503" t="b">
        <f>IF(AND(Z1503,AA1503,AB1503,AE1503,IF(C1503=Auswahlhilfe!$L$17,TRUE,FALSE)),D1503,FALSE)</f>
        <v>0</v>
      </c>
      <c r="AI1503" t="s">
        <v>4818</v>
      </c>
      <c r="AJ1503" s="90" t="str">
        <f t="shared" si="71"/>
        <v>https://shop.oxni.ch/de/shop/motoren/planetengetriebe/td-047-035-00-p2</v>
      </c>
    </row>
    <row r="1504" spans="2:36" x14ac:dyDescent="0.2">
      <c r="B1504" s="78" t="str">
        <f t="shared" si="69"/>
        <v/>
      </c>
      <c r="C1504" s="19" t="s">
        <v>113</v>
      </c>
      <c r="D1504" s="19" t="s">
        <v>1805</v>
      </c>
      <c r="E1504" s="19">
        <v>42</v>
      </c>
      <c r="F1504" s="19" t="s">
        <v>261</v>
      </c>
      <c r="G1504" s="19">
        <v>25</v>
      </c>
      <c r="H1504" s="19">
        <v>3</v>
      </c>
      <c r="I1504" s="19">
        <v>3</v>
      </c>
      <c r="J1504" s="19">
        <v>94</v>
      </c>
      <c r="K1504" s="19">
        <v>20</v>
      </c>
      <c r="L1504" s="19">
        <v>60</v>
      </c>
      <c r="M1504" s="19" t="s">
        <v>114</v>
      </c>
      <c r="N1504" s="19">
        <v>5000</v>
      </c>
      <c r="O1504" s="19">
        <v>10000</v>
      </c>
      <c r="P1504" s="19"/>
      <c r="Q1504" s="19" t="s">
        <v>57</v>
      </c>
      <c r="R1504" s="19">
        <v>390</v>
      </c>
      <c r="S1504" s="19">
        <v>20000</v>
      </c>
      <c r="T1504" s="19">
        <v>0.03</v>
      </c>
      <c r="U1504" s="19">
        <v>0.98</v>
      </c>
      <c r="V1504" s="19">
        <v>0.24</v>
      </c>
      <c r="W1504" s="19">
        <v>55</v>
      </c>
      <c r="X1504" s="93"/>
      <c r="Y1504">
        <f t="shared" si="70"/>
        <v>200</v>
      </c>
      <c r="Z1504" t="b">
        <f>IF(N1504/G1504&gt;=Auswahlhilfe!$C$8,TRUE,FALSE)</f>
        <v>1</v>
      </c>
      <c r="AA1504" t="b">
        <f>IF(K1504&gt;Auswahlhilfe!$C$7,TRUE,FALSE)</f>
        <v>1</v>
      </c>
      <c r="AB1504" t="b">
        <f>IF(Auswahlhilfe!$C$17=F1504,TRUE,FALSE)</f>
        <v>0</v>
      </c>
      <c r="AC1504" t="b">
        <f>IFERROR(IF(FIND("P2",PGOptionList!D1504)&gt;0,TRUE),FALSE)</f>
        <v>0</v>
      </c>
      <c r="AD1504" t="b">
        <f>IFERROR(IF(FIND("P1",PGOptionList!D1504)&gt;0,TRUE),FALSE)</f>
        <v>0</v>
      </c>
      <c r="AE1504" t="b">
        <f>IFERROR(IF(FIND("P0",PGOptionList!D1504)&gt;0,TRUE),FALSE)</f>
        <v>1</v>
      </c>
      <c r="AF1504" t="b">
        <f>IF(AND(Z1504,AA1504,AB1504,AC1504,IF(C1504=Auswahlhilfe!$L$7,TRUE,FALSE)),D1504,FALSE)</f>
        <v>0</v>
      </c>
      <c r="AG1504" t="b">
        <f>IF(AND(Z1504,AA1504,AB1504,AD1504,IF(C1504=Auswahlhilfe!$L$17,TRUE,FALSE)),D1504,FALSE)</f>
        <v>0</v>
      </c>
      <c r="AH1504" t="b">
        <f>IF(AND(Z1504,AA1504,AB1504,AE1504,IF(C1504=Auswahlhilfe!$L$17,TRUE,FALSE)),D1504,FALSE)</f>
        <v>0</v>
      </c>
      <c r="AI1504" t="s">
        <v>4817</v>
      </c>
      <c r="AJ1504" s="90" t="str">
        <f t="shared" si="71"/>
        <v>mailto:info@oxni.ch?subject=Anfrage TD-047-025-00-P0</v>
      </c>
    </row>
    <row r="1505" spans="2:36" x14ac:dyDescent="0.2">
      <c r="B1505" s="78" t="str">
        <f t="shared" si="69"/>
        <v/>
      </c>
      <c r="C1505" s="19" t="s">
        <v>113</v>
      </c>
      <c r="D1505" s="19" t="s">
        <v>1806</v>
      </c>
      <c r="E1505" s="19">
        <v>42</v>
      </c>
      <c r="F1505" s="19" t="s">
        <v>261</v>
      </c>
      <c r="G1505" s="19">
        <v>25</v>
      </c>
      <c r="H1505" s="19">
        <v>5</v>
      </c>
      <c r="I1505" s="19">
        <v>3</v>
      </c>
      <c r="J1505" s="19">
        <v>94</v>
      </c>
      <c r="K1505" s="19">
        <v>20</v>
      </c>
      <c r="L1505" s="19">
        <v>60</v>
      </c>
      <c r="M1505" s="19" t="s">
        <v>114</v>
      </c>
      <c r="N1505" s="19">
        <v>5000</v>
      </c>
      <c r="O1505" s="19">
        <v>10000</v>
      </c>
      <c r="P1505" s="19"/>
      <c r="Q1505" s="19" t="s">
        <v>57</v>
      </c>
      <c r="R1505" s="19">
        <v>390</v>
      </c>
      <c r="S1505" s="19">
        <v>20000</v>
      </c>
      <c r="T1505" s="19">
        <v>0.03</v>
      </c>
      <c r="U1505" s="19">
        <v>0.98</v>
      </c>
      <c r="V1505" s="19">
        <v>0.24</v>
      </c>
      <c r="W1505" s="19">
        <v>55</v>
      </c>
      <c r="X1505" s="93">
        <v>772</v>
      </c>
      <c r="Y1505">
        <f t="shared" si="70"/>
        <v>200</v>
      </c>
      <c r="Z1505" t="b">
        <f>IF(N1505/G1505&gt;=Auswahlhilfe!$C$8,TRUE,FALSE)</f>
        <v>1</v>
      </c>
      <c r="AA1505" t="b">
        <f>IF(K1505&gt;Auswahlhilfe!$C$7,TRUE,FALSE)</f>
        <v>1</v>
      </c>
      <c r="AB1505" t="b">
        <f>IF(Auswahlhilfe!$C$17=F1505,TRUE,FALSE)</f>
        <v>0</v>
      </c>
      <c r="AC1505" t="b">
        <f>IFERROR(IF(FIND("P2",PGOptionList!D1505)&gt;0,TRUE),FALSE)</f>
        <v>0</v>
      </c>
      <c r="AD1505" t="b">
        <f>IFERROR(IF(FIND("P1",PGOptionList!D1505)&gt;0,TRUE),FALSE)</f>
        <v>1</v>
      </c>
      <c r="AE1505" t="b">
        <f>IFERROR(IF(FIND("P0",PGOptionList!D1505)&gt;0,TRUE),FALSE)</f>
        <v>0</v>
      </c>
      <c r="AF1505" t="b">
        <f>IF(AND(Z1505,AA1505,AB1505,AC1505,IF(C1505=Auswahlhilfe!$L$7,TRUE,FALSE)),D1505,FALSE)</f>
        <v>0</v>
      </c>
      <c r="AG1505" t="b">
        <f>IF(AND(Z1505,AA1505,AB1505,AD1505,IF(C1505=Auswahlhilfe!$L$17,TRUE,FALSE)),D1505,FALSE)</f>
        <v>0</v>
      </c>
      <c r="AH1505" t="b">
        <f>IF(AND(Z1505,AA1505,AB1505,AE1505,IF(C1505=Auswahlhilfe!$L$17,TRUE,FALSE)),D1505,FALSE)</f>
        <v>0</v>
      </c>
      <c r="AI1505" t="s">
        <v>4818</v>
      </c>
      <c r="AJ1505" s="90" t="str">
        <f t="shared" si="71"/>
        <v>https://shop.oxni.ch/de/shop/motoren/planetengetriebe/td-047-025-00-p1</v>
      </c>
    </row>
    <row r="1506" spans="2:36" x14ac:dyDescent="0.2">
      <c r="B1506" s="78" t="str">
        <f t="shared" si="69"/>
        <v/>
      </c>
      <c r="C1506" s="19" t="s">
        <v>113</v>
      </c>
      <c r="D1506" s="19" t="s">
        <v>1807</v>
      </c>
      <c r="E1506" s="19">
        <v>42</v>
      </c>
      <c r="F1506" s="19" t="s">
        <v>261</v>
      </c>
      <c r="G1506" s="19">
        <v>25</v>
      </c>
      <c r="H1506" s="19">
        <v>7</v>
      </c>
      <c r="I1506" s="19">
        <v>3</v>
      </c>
      <c r="J1506" s="19">
        <v>94</v>
      </c>
      <c r="K1506" s="19">
        <v>20</v>
      </c>
      <c r="L1506" s="19">
        <v>60</v>
      </c>
      <c r="M1506" s="19" t="s">
        <v>114</v>
      </c>
      <c r="N1506" s="19">
        <v>5000</v>
      </c>
      <c r="O1506" s="19">
        <v>10000</v>
      </c>
      <c r="P1506" s="19"/>
      <c r="Q1506" s="19" t="s">
        <v>57</v>
      </c>
      <c r="R1506" s="19">
        <v>390</v>
      </c>
      <c r="S1506" s="19">
        <v>20000</v>
      </c>
      <c r="T1506" s="19">
        <v>0.03</v>
      </c>
      <c r="U1506" s="19">
        <v>0.98</v>
      </c>
      <c r="V1506" s="19">
        <v>0.24</v>
      </c>
      <c r="W1506" s="19">
        <v>55</v>
      </c>
      <c r="X1506" s="93">
        <v>701</v>
      </c>
      <c r="Y1506">
        <f t="shared" si="70"/>
        <v>200</v>
      </c>
      <c r="Z1506" t="b">
        <f>IF(N1506/G1506&gt;=Auswahlhilfe!$C$8,TRUE,FALSE)</f>
        <v>1</v>
      </c>
      <c r="AA1506" t="b">
        <f>IF(K1506&gt;Auswahlhilfe!$C$7,TRUE,FALSE)</f>
        <v>1</v>
      </c>
      <c r="AB1506" t="b">
        <f>IF(Auswahlhilfe!$C$17=F1506,TRUE,FALSE)</f>
        <v>0</v>
      </c>
      <c r="AC1506" t="b">
        <f>IFERROR(IF(FIND("P2",PGOptionList!D1506)&gt;0,TRUE),FALSE)</f>
        <v>1</v>
      </c>
      <c r="AD1506" t="b">
        <f>IFERROR(IF(FIND("P1",PGOptionList!D1506)&gt;0,TRUE),FALSE)</f>
        <v>0</v>
      </c>
      <c r="AE1506" t="b">
        <f>IFERROR(IF(FIND("P0",PGOptionList!D1506)&gt;0,TRUE),FALSE)</f>
        <v>0</v>
      </c>
      <c r="AF1506" t="b">
        <f>IF(AND(Z1506,AA1506,AB1506,AC1506,IF(C1506=Auswahlhilfe!$L$7,TRUE,FALSE)),D1506,FALSE)</f>
        <v>0</v>
      </c>
      <c r="AG1506" t="b">
        <f>IF(AND(Z1506,AA1506,AB1506,AD1506,IF(C1506=Auswahlhilfe!$L$17,TRUE,FALSE)),D1506,FALSE)</f>
        <v>0</v>
      </c>
      <c r="AH1506" t="b">
        <f>IF(AND(Z1506,AA1506,AB1506,AE1506,IF(C1506=Auswahlhilfe!$L$17,TRUE,FALSE)),D1506,FALSE)</f>
        <v>0</v>
      </c>
      <c r="AI1506" t="s">
        <v>4818</v>
      </c>
      <c r="AJ1506" s="90" t="str">
        <f t="shared" si="71"/>
        <v>https://shop.oxni.ch/de/shop/motoren/planetengetriebe/td-047-025-00-p2</v>
      </c>
    </row>
    <row r="1507" spans="2:36" x14ac:dyDescent="0.2">
      <c r="B1507" s="78" t="str">
        <f t="shared" si="69"/>
        <v/>
      </c>
      <c r="C1507" s="19" t="s">
        <v>113</v>
      </c>
      <c r="D1507" s="19" t="s">
        <v>1808</v>
      </c>
      <c r="E1507" s="19">
        <v>42</v>
      </c>
      <c r="F1507" s="19" t="s">
        <v>261</v>
      </c>
      <c r="G1507" s="19">
        <v>20</v>
      </c>
      <c r="H1507" s="19">
        <v>3</v>
      </c>
      <c r="I1507" s="19">
        <v>3</v>
      </c>
      <c r="J1507" s="19">
        <v>94</v>
      </c>
      <c r="K1507" s="19">
        <v>19</v>
      </c>
      <c r="L1507" s="19">
        <v>57</v>
      </c>
      <c r="M1507" s="19" t="s">
        <v>60</v>
      </c>
      <c r="N1507" s="19">
        <v>5000</v>
      </c>
      <c r="O1507" s="19">
        <v>10000</v>
      </c>
      <c r="P1507" s="19"/>
      <c r="Q1507" s="19" t="s">
        <v>57</v>
      </c>
      <c r="R1507" s="19">
        <v>390</v>
      </c>
      <c r="S1507" s="19">
        <v>20000</v>
      </c>
      <c r="T1507" s="19">
        <v>0.03</v>
      </c>
      <c r="U1507" s="19">
        <v>0.98</v>
      </c>
      <c r="V1507" s="19">
        <v>0.24</v>
      </c>
      <c r="W1507" s="19">
        <v>55</v>
      </c>
      <c r="X1507" s="93"/>
      <c r="Y1507">
        <f t="shared" si="70"/>
        <v>250</v>
      </c>
      <c r="Z1507" t="b">
        <f>IF(N1507/G1507&gt;=Auswahlhilfe!$C$8,TRUE,FALSE)</f>
        <v>1</v>
      </c>
      <c r="AA1507" t="b">
        <f>IF(K1507&gt;Auswahlhilfe!$C$7,TRUE,FALSE)</f>
        <v>1</v>
      </c>
      <c r="AB1507" t="b">
        <f>IF(Auswahlhilfe!$C$17=F1507,TRUE,FALSE)</f>
        <v>0</v>
      </c>
      <c r="AC1507" t="b">
        <f>IFERROR(IF(FIND("P2",PGOptionList!D1507)&gt;0,TRUE),FALSE)</f>
        <v>0</v>
      </c>
      <c r="AD1507" t="b">
        <f>IFERROR(IF(FIND("P1",PGOptionList!D1507)&gt;0,TRUE),FALSE)</f>
        <v>0</v>
      </c>
      <c r="AE1507" t="b">
        <f>IFERROR(IF(FIND("P0",PGOptionList!D1507)&gt;0,TRUE),FALSE)</f>
        <v>1</v>
      </c>
      <c r="AF1507" t="b">
        <f>IF(AND(Z1507,AA1507,AB1507,AC1507,IF(C1507=Auswahlhilfe!$L$7,TRUE,FALSE)),D1507,FALSE)</f>
        <v>0</v>
      </c>
      <c r="AG1507" t="b">
        <f>IF(AND(Z1507,AA1507,AB1507,AD1507,IF(C1507=Auswahlhilfe!$L$17,TRUE,FALSE)),D1507,FALSE)</f>
        <v>0</v>
      </c>
      <c r="AH1507" t="b">
        <f>IF(AND(Z1507,AA1507,AB1507,AE1507,IF(C1507=Auswahlhilfe!$L$17,TRUE,FALSE)),D1507,FALSE)</f>
        <v>0</v>
      </c>
      <c r="AI1507" t="s">
        <v>4817</v>
      </c>
      <c r="AJ1507" s="90" t="str">
        <f t="shared" si="71"/>
        <v>mailto:info@oxni.ch?subject=Anfrage TD-047-020-00-P0</v>
      </c>
    </row>
    <row r="1508" spans="2:36" x14ac:dyDescent="0.2">
      <c r="B1508" s="78" t="str">
        <f t="shared" si="69"/>
        <v/>
      </c>
      <c r="C1508" s="19" t="s">
        <v>113</v>
      </c>
      <c r="D1508" s="19" t="s">
        <v>1809</v>
      </c>
      <c r="E1508" s="19">
        <v>42</v>
      </c>
      <c r="F1508" s="19" t="s">
        <v>261</v>
      </c>
      <c r="G1508" s="19">
        <v>20</v>
      </c>
      <c r="H1508" s="19">
        <v>5</v>
      </c>
      <c r="I1508" s="19">
        <v>3</v>
      </c>
      <c r="J1508" s="19">
        <v>94</v>
      </c>
      <c r="K1508" s="19">
        <v>19</v>
      </c>
      <c r="L1508" s="19">
        <v>57</v>
      </c>
      <c r="M1508" s="19" t="s">
        <v>60</v>
      </c>
      <c r="N1508" s="19">
        <v>5000</v>
      </c>
      <c r="O1508" s="19">
        <v>10000</v>
      </c>
      <c r="P1508" s="19"/>
      <c r="Q1508" s="19" t="s">
        <v>57</v>
      </c>
      <c r="R1508" s="19">
        <v>390</v>
      </c>
      <c r="S1508" s="19">
        <v>20000</v>
      </c>
      <c r="T1508" s="19">
        <v>0.03</v>
      </c>
      <c r="U1508" s="19">
        <v>0.98</v>
      </c>
      <c r="V1508" s="19">
        <v>0.24</v>
      </c>
      <c r="W1508" s="19">
        <v>55</v>
      </c>
      <c r="X1508" s="93">
        <v>772</v>
      </c>
      <c r="Y1508">
        <f t="shared" si="70"/>
        <v>250</v>
      </c>
      <c r="Z1508" t="b">
        <f>IF(N1508/G1508&gt;=Auswahlhilfe!$C$8,TRUE,FALSE)</f>
        <v>1</v>
      </c>
      <c r="AA1508" t="b">
        <f>IF(K1508&gt;Auswahlhilfe!$C$7,TRUE,FALSE)</f>
        <v>1</v>
      </c>
      <c r="AB1508" t="b">
        <f>IF(Auswahlhilfe!$C$17=F1508,TRUE,FALSE)</f>
        <v>0</v>
      </c>
      <c r="AC1508" t="b">
        <f>IFERROR(IF(FIND("P2",PGOptionList!D1508)&gt;0,TRUE),FALSE)</f>
        <v>0</v>
      </c>
      <c r="AD1508" t="b">
        <f>IFERROR(IF(FIND("P1",PGOptionList!D1508)&gt;0,TRUE),FALSE)</f>
        <v>1</v>
      </c>
      <c r="AE1508" t="b">
        <f>IFERROR(IF(FIND("P0",PGOptionList!D1508)&gt;0,TRUE),FALSE)</f>
        <v>0</v>
      </c>
      <c r="AF1508" t="b">
        <f>IF(AND(Z1508,AA1508,AB1508,AC1508,IF(C1508=Auswahlhilfe!$L$7,TRUE,FALSE)),D1508,FALSE)</f>
        <v>0</v>
      </c>
      <c r="AG1508" t="b">
        <f>IF(AND(Z1508,AA1508,AB1508,AD1508,IF(C1508=Auswahlhilfe!$L$17,TRUE,FALSE)),D1508,FALSE)</f>
        <v>0</v>
      </c>
      <c r="AH1508" t="b">
        <f>IF(AND(Z1508,AA1508,AB1508,AE1508,IF(C1508=Auswahlhilfe!$L$17,TRUE,FALSE)),D1508,FALSE)</f>
        <v>0</v>
      </c>
      <c r="AI1508" t="s">
        <v>4818</v>
      </c>
      <c r="AJ1508" s="90" t="str">
        <f t="shared" si="71"/>
        <v>https://shop.oxni.ch/de/shop/motoren/planetengetriebe/td-047-020-00-p1</v>
      </c>
    </row>
    <row r="1509" spans="2:36" x14ac:dyDescent="0.2">
      <c r="B1509" s="78" t="str">
        <f t="shared" si="69"/>
        <v/>
      </c>
      <c r="C1509" s="19" t="s">
        <v>113</v>
      </c>
      <c r="D1509" s="19" t="s">
        <v>1810</v>
      </c>
      <c r="E1509" s="19">
        <v>42</v>
      </c>
      <c r="F1509" s="19" t="s">
        <v>261</v>
      </c>
      <c r="G1509" s="19">
        <v>20</v>
      </c>
      <c r="H1509" s="19">
        <v>7</v>
      </c>
      <c r="I1509" s="19">
        <v>3</v>
      </c>
      <c r="J1509" s="19">
        <v>94</v>
      </c>
      <c r="K1509" s="19">
        <v>19</v>
      </c>
      <c r="L1509" s="19">
        <v>57</v>
      </c>
      <c r="M1509" s="19" t="s">
        <v>60</v>
      </c>
      <c r="N1509" s="19">
        <v>5000</v>
      </c>
      <c r="O1509" s="19">
        <v>10000</v>
      </c>
      <c r="P1509" s="19"/>
      <c r="Q1509" s="19" t="s">
        <v>57</v>
      </c>
      <c r="R1509" s="19">
        <v>390</v>
      </c>
      <c r="S1509" s="19">
        <v>20000</v>
      </c>
      <c r="T1509" s="19">
        <v>0.03</v>
      </c>
      <c r="U1509" s="19">
        <v>0.98</v>
      </c>
      <c r="V1509" s="19">
        <v>0.24</v>
      </c>
      <c r="W1509" s="19">
        <v>55</v>
      </c>
      <c r="X1509" s="93">
        <v>701</v>
      </c>
      <c r="Y1509">
        <f t="shared" si="70"/>
        <v>250</v>
      </c>
      <c r="Z1509" t="b">
        <f>IF(N1509/G1509&gt;=Auswahlhilfe!$C$8,TRUE,FALSE)</f>
        <v>1</v>
      </c>
      <c r="AA1509" t="b">
        <f>IF(K1509&gt;Auswahlhilfe!$C$7,TRUE,FALSE)</f>
        <v>1</v>
      </c>
      <c r="AB1509" t="b">
        <f>IF(Auswahlhilfe!$C$17=F1509,TRUE,FALSE)</f>
        <v>0</v>
      </c>
      <c r="AC1509" t="b">
        <f>IFERROR(IF(FIND("P2",PGOptionList!D1509)&gt;0,TRUE),FALSE)</f>
        <v>1</v>
      </c>
      <c r="AD1509" t="b">
        <f>IFERROR(IF(FIND("P1",PGOptionList!D1509)&gt;0,TRUE),FALSE)</f>
        <v>0</v>
      </c>
      <c r="AE1509" t="b">
        <f>IFERROR(IF(FIND("P0",PGOptionList!D1509)&gt;0,TRUE),FALSE)</f>
        <v>0</v>
      </c>
      <c r="AF1509" t="b">
        <f>IF(AND(Z1509,AA1509,AB1509,AC1509,IF(C1509=Auswahlhilfe!$L$7,TRUE,FALSE)),D1509,FALSE)</f>
        <v>0</v>
      </c>
      <c r="AG1509" t="b">
        <f>IF(AND(Z1509,AA1509,AB1509,AD1509,IF(C1509=Auswahlhilfe!$L$17,TRUE,FALSE)),D1509,FALSE)</f>
        <v>0</v>
      </c>
      <c r="AH1509" t="b">
        <f>IF(AND(Z1509,AA1509,AB1509,AE1509,IF(C1509=Auswahlhilfe!$L$17,TRUE,FALSE)),D1509,FALSE)</f>
        <v>0</v>
      </c>
      <c r="AI1509" t="s">
        <v>4818</v>
      </c>
      <c r="AJ1509" s="90" t="str">
        <f t="shared" si="71"/>
        <v>https://shop.oxni.ch/de/shop/motoren/planetengetriebe/td-047-020-00-p2</v>
      </c>
    </row>
    <row r="1510" spans="2:36" x14ac:dyDescent="0.2">
      <c r="B1510" s="78" t="str">
        <f t="shared" si="69"/>
        <v/>
      </c>
      <c r="C1510" s="19" t="s">
        <v>113</v>
      </c>
      <c r="D1510" s="19" t="s">
        <v>1811</v>
      </c>
      <c r="E1510" s="19">
        <v>42</v>
      </c>
      <c r="F1510" s="19" t="s">
        <v>261</v>
      </c>
      <c r="G1510" s="19">
        <v>10</v>
      </c>
      <c r="H1510" s="19">
        <v>1</v>
      </c>
      <c r="I1510" s="19">
        <v>3</v>
      </c>
      <c r="J1510" s="19">
        <v>97</v>
      </c>
      <c r="K1510" s="19">
        <v>14</v>
      </c>
      <c r="L1510" s="19">
        <v>42</v>
      </c>
      <c r="M1510" s="19" t="s">
        <v>62</v>
      </c>
      <c r="N1510" s="19">
        <v>5000</v>
      </c>
      <c r="O1510" s="19">
        <v>10000</v>
      </c>
      <c r="P1510" s="19"/>
      <c r="Q1510" s="19" t="s">
        <v>57</v>
      </c>
      <c r="R1510" s="19">
        <v>390</v>
      </c>
      <c r="S1510" s="19">
        <v>20000</v>
      </c>
      <c r="T1510" s="19">
        <v>0.03</v>
      </c>
      <c r="U1510" s="19">
        <v>0.65</v>
      </c>
      <c r="V1510" s="19">
        <v>0.24</v>
      </c>
      <c r="W1510" s="19">
        <v>55</v>
      </c>
      <c r="X1510" s="93"/>
      <c r="Y1510">
        <f t="shared" si="70"/>
        <v>500</v>
      </c>
      <c r="Z1510" t="b">
        <f>IF(N1510/G1510&gt;=Auswahlhilfe!$C$8,TRUE,FALSE)</f>
        <v>1</v>
      </c>
      <c r="AA1510" t="b">
        <f>IF(K1510&gt;Auswahlhilfe!$C$7,TRUE,FALSE)</f>
        <v>1</v>
      </c>
      <c r="AB1510" t="b">
        <f>IF(Auswahlhilfe!$C$17=F1510,TRUE,FALSE)</f>
        <v>0</v>
      </c>
      <c r="AC1510" t="b">
        <f>IFERROR(IF(FIND("P2",PGOptionList!D1510)&gt;0,TRUE),FALSE)</f>
        <v>0</v>
      </c>
      <c r="AD1510" t="b">
        <f>IFERROR(IF(FIND("P1",PGOptionList!D1510)&gt;0,TRUE),FALSE)</f>
        <v>0</v>
      </c>
      <c r="AE1510" t="b">
        <f>IFERROR(IF(FIND("P0",PGOptionList!D1510)&gt;0,TRUE),FALSE)</f>
        <v>1</v>
      </c>
      <c r="AF1510" t="b">
        <f>IF(AND(Z1510,AA1510,AB1510,AC1510,IF(C1510=Auswahlhilfe!$L$7,TRUE,FALSE)),D1510,FALSE)</f>
        <v>0</v>
      </c>
      <c r="AG1510" t="b">
        <f>IF(AND(Z1510,AA1510,AB1510,AD1510,IF(C1510=Auswahlhilfe!$L$17,TRUE,FALSE)),D1510,FALSE)</f>
        <v>0</v>
      </c>
      <c r="AH1510" t="b">
        <f>IF(AND(Z1510,AA1510,AB1510,AE1510,IF(C1510=Auswahlhilfe!$L$17,TRUE,FALSE)),D1510,FALSE)</f>
        <v>0</v>
      </c>
      <c r="AI1510" t="s">
        <v>4817</v>
      </c>
      <c r="AJ1510" s="90" t="str">
        <f t="shared" si="71"/>
        <v>mailto:info@oxni.ch?subject=Anfrage TD-047-010-00-P0</v>
      </c>
    </row>
    <row r="1511" spans="2:36" x14ac:dyDescent="0.2">
      <c r="B1511" s="78" t="str">
        <f t="shared" si="69"/>
        <v/>
      </c>
      <c r="C1511" s="19" t="s">
        <v>113</v>
      </c>
      <c r="D1511" s="19" t="s">
        <v>1812</v>
      </c>
      <c r="E1511" s="19">
        <v>42</v>
      </c>
      <c r="F1511" s="19" t="s">
        <v>261</v>
      </c>
      <c r="G1511" s="19">
        <v>10</v>
      </c>
      <c r="H1511" s="19">
        <v>3</v>
      </c>
      <c r="I1511" s="19">
        <v>3</v>
      </c>
      <c r="J1511" s="19">
        <v>97</v>
      </c>
      <c r="K1511" s="19">
        <v>14</v>
      </c>
      <c r="L1511" s="19">
        <v>42</v>
      </c>
      <c r="M1511" s="19" t="s">
        <v>62</v>
      </c>
      <c r="N1511" s="19">
        <v>5000</v>
      </c>
      <c r="O1511" s="19">
        <v>10000</v>
      </c>
      <c r="P1511" s="19"/>
      <c r="Q1511" s="19" t="s">
        <v>57</v>
      </c>
      <c r="R1511" s="19">
        <v>390</v>
      </c>
      <c r="S1511" s="19">
        <v>20000</v>
      </c>
      <c r="T1511" s="19">
        <v>0.03</v>
      </c>
      <c r="U1511" s="19">
        <v>0.65</v>
      </c>
      <c r="V1511" s="19">
        <v>0.24</v>
      </c>
      <c r="W1511" s="19">
        <v>55</v>
      </c>
      <c r="X1511" s="93">
        <v>614</v>
      </c>
      <c r="Y1511">
        <f t="shared" si="70"/>
        <v>500</v>
      </c>
      <c r="Z1511" t="b">
        <f>IF(N1511/G1511&gt;=Auswahlhilfe!$C$8,TRUE,FALSE)</f>
        <v>1</v>
      </c>
      <c r="AA1511" t="b">
        <f>IF(K1511&gt;Auswahlhilfe!$C$7,TRUE,FALSE)</f>
        <v>1</v>
      </c>
      <c r="AB1511" t="b">
        <f>IF(Auswahlhilfe!$C$17=F1511,TRUE,FALSE)</f>
        <v>0</v>
      </c>
      <c r="AC1511" t="b">
        <f>IFERROR(IF(FIND("P2",PGOptionList!D1511)&gt;0,TRUE),FALSE)</f>
        <v>0</v>
      </c>
      <c r="AD1511" t="b">
        <f>IFERROR(IF(FIND("P1",PGOptionList!D1511)&gt;0,TRUE),FALSE)</f>
        <v>1</v>
      </c>
      <c r="AE1511" t="b">
        <f>IFERROR(IF(FIND("P0",PGOptionList!D1511)&gt;0,TRUE),FALSE)</f>
        <v>0</v>
      </c>
      <c r="AF1511" t="b">
        <f>IF(AND(Z1511,AA1511,AB1511,AC1511,IF(C1511=Auswahlhilfe!$L$7,TRUE,FALSE)),D1511,FALSE)</f>
        <v>0</v>
      </c>
      <c r="AG1511" t="b">
        <f>IF(AND(Z1511,AA1511,AB1511,AD1511,IF(C1511=Auswahlhilfe!$L$17,TRUE,FALSE)),D1511,FALSE)</f>
        <v>0</v>
      </c>
      <c r="AH1511" t="b">
        <f>IF(AND(Z1511,AA1511,AB1511,AE1511,IF(C1511=Auswahlhilfe!$L$17,TRUE,FALSE)),D1511,FALSE)</f>
        <v>0</v>
      </c>
      <c r="AI1511" t="s">
        <v>4818</v>
      </c>
      <c r="AJ1511" s="90" t="str">
        <f t="shared" si="71"/>
        <v>https://shop.oxni.ch/de/shop/motoren/planetengetriebe/td-047-010-00-p1</v>
      </c>
    </row>
    <row r="1512" spans="2:36" x14ac:dyDescent="0.2">
      <c r="B1512" s="78" t="str">
        <f t="shared" si="69"/>
        <v/>
      </c>
      <c r="C1512" s="19" t="s">
        <v>113</v>
      </c>
      <c r="D1512" s="19" t="s">
        <v>1813</v>
      </c>
      <c r="E1512" s="19">
        <v>42</v>
      </c>
      <c r="F1512" s="19" t="s">
        <v>261</v>
      </c>
      <c r="G1512" s="19">
        <v>10</v>
      </c>
      <c r="H1512" s="19">
        <v>5</v>
      </c>
      <c r="I1512" s="19">
        <v>3</v>
      </c>
      <c r="J1512" s="19">
        <v>97</v>
      </c>
      <c r="K1512" s="19">
        <v>14</v>
      </c>
      <c r="L1512" s="19">
        <v>42</v>
      </c>
      <c r="M1512" s="19" t="s">
        <v>62</v>
      </c>
      <c r="N1512" s="19">
        <v>5000</v>
      </c>
      <c r="O1512" s="19">
        <v>10000</v>
      </c>
      <c r="P1512" s="19"/>
      <c r="Q1512" s="19" t="s">
        <v>57</v>
      </c>
      <c r="R1512" s="19">
        <v>390</v>
      </c>
      <c r="S1512" s="19">
        <v>20000</v>
      </c>
      <c r="T1512" s="19">
        <v>0.03</v>
      </c>
      <c r="U1512" s="19">
        <v>0.65</v>
      </c>
      <c r="V1512" s="19">
        <v>0.24</v>
      </c>
      <c r="W1512" s="19">
        <v>55</v>
      </c>
      <c r="X1512" s="93">
        <v>583</v>
      </c>
      <c r="Y1512">
        <f t="shared" si="70"/>
        <v>500</v>
      </c>
      <c r="Z1512" t="b">
        <f>IF(N1512/G1512&gt;=Auswahlhilfe!$C$8,TRUE,FALSE)</f>
        <v>1</v>
      </c>
      <c r="AA1512" t="b">
        <f>IF(K1512&gt;Auswahlhilfe!$C$7,TRUE,FALSE)</f>
        <v>1</v>
      </c>
      <c r="AB1512" t="b">
        <f>IF(Auswahlhilfe!$C$17=F1512,TRUE,FALSE)</f>
        <v>0</v>
      </c>
      <c r="AC1512" t="b">
        <f>IFERROR(IF(FIND("P2",PGOptionList!D1512)&gt;0,TRUE),FALSE)</f>
        <v>1</v>
      </c>
      <c r="AD1512" t="b">
        <f>IFERROR(IF(FIND("P1",PGOptionList!D1512)&gt;0,TRUE),FALSE)</f>
        <v>0</v>
      </c>
      <c r="AE1512" t="b">
        <f>IFERROR(IF(FIND("P0",PGOptionList!D1512)&gt;0,TRUE),FALSE)</f>
        <v>0</v>
      </c>
      <c r="AF1512" t="b">
        <f>IF(AND(Z1512,AA1512,AB1512,AC1512,IF(C1512=Auswahlhilfe!$L$7,TRUE,FALSE)),D1512,FALSE)</f>
        <v>0</v>
      </c>
      <c r="AG1512" t="b">
        <f>IF(AND(Z1512,AA1512,AB1512,AD1512,IF(C1512=Auswahlhilfe!$L$17,TRUE,FALSE)),D1512,FALSE)</f>
        <v>0</v>
      </c>
      <c r="AH1512" t="b">
        <f>IF(AND(Z1512,AA1512,AB1512,AE1512,IF(C1512=Auswahlhilfe!$L$17,TRUE,FALSE)),D1512,FALSE)</f>
        <v>0</v>
      </c>
      <c r="AI1512" t="s">
        <v>4818</v>
      </c>
      <c r="AJ1512" s="90" t="str">
        <f t="shared" si="71"/>
        <v>https://shop.oxni.ch/de/shop/motoren/planetengetriebe/td-047-010-00-p2</v>
      </c>
    </row>
    <row r="1513" spans="2:36" x14ac:dyDescent="0.2">
      <c r="B1513" s="78" t="str">
        <f t="shared" si="69"/>
        <v/>
      </c>
      <c r="C1513" s="19" t="s">
        <v>113</v>
      </c>
      <c r="D1513" s="19" t="s">
        <v>1814</v>
      </c>
      <c r="E1513" s="19">
        <v>42</v>
      </c>
      <c r="F1513" s="19" t="s">
        <v>261</v>
      </c>
      <c r="G1513" s="19">
        <v>7</v>
      </c>
      <c r="H1513" s="19">
        <v>1</v>
      </c>
      <c r="I1513" s="19">
        <v>3</v>
      </c>
      <c r="J1513" s="19">
        <v>97</v>
      </c>
      <c r="K1513" s="19">
        <v>19</v>
      </c>
      <c r="L1513" s="19">
        <v>57</v>
      </c>
      <c r="M1513" s="19" t="s">
        <v>60</v>
      </c>
      <c r="N1513" s="19">
        <v>5000</v>
      </c>
      <c r="O1513" s="19">
        <v>10000</v>
      </c>
      <c r="P1513" s="19"/>
      <c r="Q1513" s="19" t="s">
        <v>57</v>
      </c>
      <c r="R1513" s="19">
        <v>390</v>
      </c>
      <c r="S1513" s="19">
        <v>20000</v>
      </c>
      <c r="T1513" s="19">
        <v>0.03</v>
      </c>
      <c r="U1513" s="19">
        <v>0.65</v>
      </c>
      <c r="V1513" s="19">
        <v>0.24</v>
      </c>
      <c r="W1513" s="19">
        <v>55</v>
      </c>
      <c r="X1513" s="93"/>
      <c r="Y1513">
        <f t="shared" si="70"/>
        <v>714.28571428571433</v>
      </c>
      <c r="Z1513" t="b">
        <f>IF(N1513/G1513&gt;=Auswahlhilfe!$C$8,TRUE,FALSE)</f>
        <v>1</v>
      </c>
      <c r="AA1513" t="b">
        <f>IF(K1513&gt;Auswahlhilfe!$C$7,TRUE,FALSE)</f>
        <v>1</v>
      </c>
      <c r="AB1513" t="b">
        <f>IF(Auswahlhilfe!$C$17=F1513,TRUE,FALSE)</f>
        <v>0</v>
      </c>
      <c r="AC1513" t="b">
        <f>IFERROR(IF(FIND("P2",PGOptionList!D1513)&gt;0,TRUE),FALSE)</f>
        <v>0</v>
      </c>
      <c r="AD1513" t="b">
        <f>IFERROR(IF(FIND("P1",PGOptionList!D1513)&gt;0,TRUE),FALSE)</f>
        <v>0</v>
      </c>
      <c r="AE1513" t="b">
        <f>IFERROR(IF(FIND("P0",PGOptionList!D1513)&gt;0,TRUE),FALSE)</f>
        <v>1</v>
      </c>
      <c r="AF1513" t="b">
        <f>IF(AND(Z1513,AA1513,AB1513,AC1513,IF(C1513=Auswahlhilfe!$L$7,TRUE,FALSE)),D1513,FALSE)</f>
        <v>0</v>
      </c>
      <c r="AG1513" t="b">
        <f>IF(AND(Z1513,AA1513,AB1513,AD1513,IF(C1513=Auswahlhilfe!$L$17,TRUE,FALSE)),D1513,FALSE)</f>
        <v>0</v>
      </c>
      <c r="AH1513" t="b">
        <f>IF(AND(Z1513,AA1513,AB1513,AE1513,IF(C1513=Auswahlhilfe!$L$17,TRUE,FALSE)),D1513,FALSE)</f>
        <v>0</v>
      </c>
      <c r="AI1513" t="s">
        <v>4817</v>
      </c>
      <c r="AJ1513" s="90" t="str">
        <f t="shared" si="71"/>
        <v>mailto:info@oxni.ch?subject=Anfrage TD-047-007-00-P0</v>
      </c>
    </row>
    <row r="1514" spans="2:36" x14ac:dyDescent="0.2">
      <c r="B1514" s="78" t="str">
        <f t="shared" si="69"/>
        <v/>
      </c>
      <c r="C1514" s="19" t="s">
        <v>113</v>
      </c>
      <c r="D1514" s="19" t="s">
        <v>1815</v>
      </c>
      <c r="E1514" s="19">
        <v>42</v>
      </c>
      <c r="F1514" s="19" t="s">
        <v>261</v>
      </c>
      <c r="G1514" s="19">
        <v>7</v>
      </c>
      <c r="H1514" s="19">
        <v>3</v>
      </c>
      <c r="I1514" s="19">
        <v>3</v>
      </c>
      <c r="J1514" s="19">
        <v>97</v>
      </c>
      <c r="K1514" s="19">
        <v>19</v>
      </c>
      <c r="L1514" s="19">
        <v>57</v>
      </c>
      <c r="M1514" s="19" t="s">
        <v>60</v>
      </c>
      <c r="N1514" s="19">
        <v>5000</v>
      </c>
      <c r="O1514" s="19">
        <v>10000</v>
      </c>
      <c r="P1514" s="19"/>
      <c r="Q1514" s="19" t="s">
        <v>57</v>
      </c>
      <c r="R1514" s="19">
        <v>390</v>
      </c>
      <c r="S1514" s="19">
        <v>20000</v>
      </c>
      <c r="T1514" s="19">
        <v>0.03</v>
      </c>
      <c r="U1514" s="19">
        <v>0.65</v>
      </c>
      <c r="V1514" s="19">
        <v>0.24</v>
      </c>
      <c r="W1514" s="19">
        <v>55</v>
      </c>
      <c r="X1514" s="93">
        <v>614</v>
      </c>
      <c r="Y1514">
        <f t="shared" si="70"/>
        <v>714.28571428571433</v>
      </c>
      <c r="Z1514" t="b">
        <f>IF(N1514/G1514&gt;=Auswahlhilfe!$C$8,TRUE,FALSE)</f>
        <v>1</v>
      </c>
      <c r="AA1514" t="b">
        <f>IF(K1514&gt;Auswahlhilfe!$C$7,TRUE,FALSE)</f>
        <v>1</v>
      </c>
      <c r="AB1514" t="b">
        <f>IF(Auswahlhilfe!$C$17=F1514,TRUE,FALSE)</f>
        <v>0</v>
      </c>
      <c r="AC1514" t="b">
        <f>IFERROR(IF(FIND("P2",PGOptionList!D1514)&gt;0,TRUE),FALSE)</f>
        <v>0</v>
      </c>
      <c r="AD1514" t="b">
        <f>IFERROR(IF(FIND("P1",PGOptionList!D1514)&gt;0,TRUE),FALSE)</f>
        <v>1</v>
      </c>
      <c r="AE1514" t="b">
        <f>IFERROR(IF(FIND("P0",PGOptionList!D1514)&gt;0,TRUE),FALSE)</f>
        <v>0</v>
      </c>
      <c r="AF1514" t="b">
        <f>IF(AND(Z1514,AA1514,AB1514,AC1514,IF(C1514=Auswahlhilfe!$L$7,TRUE,FALSE)),D1514,FALSE)</f>
        <v>0</v>
      </c>
      <c r="AG1514" t="b">
        <f>IF(AND(Z1514,AA1514,AB1514,AD1514,IF(C1514=Auswahlhilfe!$L$17,TRUE,FALSE)),D1514,FALSE)</f>
        <v>0</v>
      </c>
      <c r="AH1514" t="b">
        <f>IF(AND(Z1514,AA1514,AB1514,AE1514,IF(C1514=Auswahlhilfe!$L$17,TRUE,FALSE)),D1514,FALSE)</f>
        <v>0</v>
      </c>
      <c r="AI1514" t="s">
        <v>4818</v>
      </c>
      <c r="AJ1514" s="90" t="str">
        <f t="shared" si="71"/>
        <v>https://shop.oxni.ch/de/shop/motoren/planetengetriebe/td-047-007-00-p1</v>
      </c>
    </row>
    <row r="1515" spans="2:36" x14ac:dyDescent="0.2">
      <c r="B1515" s="78" t="str">
        <f t="shared" si="69"/>
        <v/>
      </c>
      <c r="C1515" s="19" t="s">
        <v>113</v>
      </c>
      <c r="D1515" s="19" t="s">
        <v>1816</v>
      </c>
      <c r="E1515" s="19">
        <v>42</v>
      </c>
      <c r="F1515" s="19" t="s">
        <v>261</v>
      </c>
      <c r="G1515" s="19">
        <v>7</v>
      </c>
      <c r="H1515" s="19">
        <v>5</v>
      </c>
      <c r="I1515" s="19">
        <v>3</v>
      </c>
      <c r="J1515" s="19">
        <v>97</v>
      </c>
      <c r="K1515" s="19">
        <v>19</v>
      </c>
      <c r="L1515" s="19">
        <v>57</v>
      </c>
      <c r="M1515" s="19" t="s">
        <v>60</v>
      </c>
      <c r="N1515" s="19">
        <v>5000</v>
      </c>
      <c r="O1515" s="19">
        <v>10000</v>
      </c>
      <c r="P1515" s="19"/>
      <c r="Q1515" s="19" t="s">
        <v>57</v>
      </c>
      <c r="R1515" s="19">
        <v>390</v>
      </c>
      <c r="S1515" s="19">
        <v>20000</v>
      </c>
      <c r="T1515" s="19">
        <v>0.03</v>
      </c>
      <c r="U1515" s="19">
        <v>0.65</v>
      </c>
      <c r="V1515" s="19">
        <v>0.24</v>
      </c>
      <c r="W1515" s="19">
        <v>55</v>
      </c>
      <c r="X1515" s="93">
        <v>583</v>
      </c>
      <c r="Y1515">
        <f t="shared" si="70"/>
        <v>714.28571428571433</v>
      </c>
      <c r="Z1515" t="b">
        <f>IF(N1515/G1515&gt;=Auswahlhilfe!$C$8,TRUE,FALSE)</f>
        <v>1</v>
      </c>
      <c r="AA1515" t="b">
        <f>IF(K1515&gt;Auswahlhilfe!$C$7,TRUE,FALSE)</f>
        <v>1</v>
      </c>
      <c r="AB1515" t="b">
        <f>IF(Auswahlhilfe!$C$17=F1515,TRUE,FALSE)</f>
        <v>0</v>
      </c>
      <c r="AC1515" t="b">
        <f>IFERROR(IF(FIND("P2",PGOptionList!D1515)&gt;0,TRUE),FALSE)</f>
        <v>1</v>
      </c>
      <c r="AD1515" t="b">
        <f>IFERROR(IF(FIND("P1",PGOptionList!D1515)&gt;0,TRUE),FALSE)</f>
        <v>0</v>
      </c>
      <c r="AE1515" t="b">
        <f>IFERROR(IF(FIND("P0",PGOptionList!D1515)&gt;0,TRUE),FALSE)</f>
        <v>0</v>
      </c>
      <c r="AF1515" t="b">
        <f>IF(AND(Z1515,AA1515,AB1515,AC1515,IF(C1515=Auswahlhilfe!$L$7,TRUE,FALSE)),D1515,FALSE)</f>
        <v>0</v>
      </c>
      <c r="AG1515" t="b">
        <f>IF(AND(Z1515,AA1515,AB1515,AD1515,IF(C1515=Auswahlhilfe!$L$17,TRUE,FALSE)),D1515,FALSE)</f>
        <v>0</v>
      </c>
      <c r="AH1515" t="b">
        <f>IF(AND(Z1515,AA1515,AB1515,AE1515,IF(C1515=Auswahlhilfe!$L$17,TRUE,FALSE)),D1515,FALSE)</f>
        <v>0</v>
      </c>
      <c r="AI1515" t="s">
        <v>4818</v>
      </c>
      <c r="AJ1515" s="90" t="str">
        <f t="shared" si="71"/>
        <v>https://shop.oxni.ch/de/shop/motoren/planetengetriebe/td-047-007-00-p2</v>
      </c>
    </row>
    <row r="1516" spans="2:36" x14ac:dyDescent="0.2">
      <c r="B1516" s="78" t="str">
        <f t="shared" si="69"/>
        <v/>
      </c>
      <c r="C1516" s="19" t="s">
        <v>113</v>
      </c>
      <c r="D1516" s="19" t="s">
        <v>1817</v>
      </c>
      <c r="E1516" s="19">
        <v>42</v>
      </c>
      <c r="F1516" s="19" t="s">
        <v>261</v>
      </c>
      <c r="G1516" s="19">
        <v>5</v>
      </c>
      <c r="H1516" s="19">
        <v>1</v>
      </c>
      <c r="I1516" s="19">
        <v>3</v>
      </c>
      <c r="J1516" s="19">
        <v>97</v>
      </c>
      <c r="K1516" s="19">
        <v>20</v>
      </c>
      <c r="L1516" s="19">
        <v>60</v>
      </c>
      <c r="M1516" s="19" t="s">
        <v>114</v>
      </c>
      <c r="N1516" s="19">
        <v>5000</v>
      </c>
      <c r="O1516" s="19">
        <v>10000</v>
      </c>
      <c r="P1516" s="19"/>
      <c r="Q1516" s="19" t="s">
        <v>57</v>
      </c>
      <c r="R1516" s="19">
        <v>390</v>
      </c>
      <c r="S1516" s="19">
        <v>20000</v>
      </c>
      <c r="T1516" s="19">
        <v>0.03</v>
      </c>
      <c r="U1516" s="19">
        <v>0.65</v>
      </c>
      <c r="V1516" s="19">
        <v>0.24</v>
      </c>
      <c r="W1516" s="19">
        <v>55</v>
      </c>
      <c r="X1516" s="93"/>
      <c r="Y1516">
        <f t="shared" si="70"/>
        <v>1000</v>
      </c>
      <c r="Z1516" t="b">
        <f>IF(N1516/G1516&gt;=Auswahlhilfe!$C$8,TRUE,FALSE)</f>
        <v>1</v>
      </c>
      <c r="AA1516" t="b">
        <f>IF(K1516&gt;Auswahlhilfe!$C$7,TRUE,FALSE)</f>
        <v>1</v>
      </c>
      <c r="AB1516" t="b">
        <f>IF(Auswahlhilfe!$C$17=F1516,TRUE,FALSE)</f>
        <v>0</v>
      </c>
      <c r="AC1516" t="b">
        <f>IFERROR(IF(FIND("P2",PGOptionList!D1516)&gt;0,TRUE),FALSE)</f>
        <v>0</v>
      </c>
      <c r="AD1516" t="b">
        <f>IFERROR(IF(FIND("P1",PGOptionList!D1516)&gt;0,TRUE),FALSE)</f>
        <v>0</v>
      </c>
      <c r="AE1516" t="b">
        <f>IFERROR(IF(FIND("P0",PGOptionList!D1516)&gt;0,TRUE),FALSE)</f>
        <v>1</v>
      </c>
      <c r="AF1516" t="b">
        <f>IF(AND(Z1516,AA1516,AB1516,AC1516,IF(C1516=Auswahlhilfe!$L$7,TRUE,FALSE)),D1516,FALSE)</f>
        <v>0</v>
      </c>
      <c r="AG1516" t="b">
        <f>IF(AND(Z1516,AA1516,AB1516,AD1516,IF(C1516=Auswahlhilfe!$L$17,TRUE,FALSE)),D1516,FALSE)</f>
        <v>0</v>
      </c>
      <c r="AH1516" t="b">
        <f>IF(AND(Z1516,AA1516,AB1516,AE1516,IF(C1516=Auswahlhilfe!$L$17,TRUE,FALSE)),D1516,FALSE)</f>
        <v>0</v>
      </c>
      <c r="AI1516" t="s">
        <v>4817</v>
      </c>
      <c r="AJ1516" s="90" t="str">
        <f t="shared" si="71"/>
        <v>mailto:info@oxni.ch?subject=Anfrage TD-047-005-00-P0</v>
      </c>
    </row>
    <row r="1517" spans="2:36" x14ac:dyDescent="0.2">
      <c r="B1517" s="78" t="str">
        <f t="shared" si="69"/>
        <v/>
      </c>
      <c r="C1517" s="19" t="s">
        <v>113</v>
      </c>
      <c r="D1517" s="19" t="s">
        <v>1818</v>
      </c>
      <c r="E1517" s="19">
        <v>42</v>
      </c>
      <c r="F1517" s="19" t="s">
        <v>261</v>
      </c>
      <c r="G1517" s="19">
        <v>5</v>
      </c>
      <c r="H1517" s="19">
        <v>3</v>
      </c>
      <c r="I1517" s="19">
        <v>3</v>
      </c>
      <c r="J1517" s="19">
        <v>97</v>
      </c>
      <c r="K1517" s="19">
        <v>20</v>
      </c>
      <c r="L1517" s="19">
        <v>60</v>
      </c>
      <c r="M1517" s="19" t="s">
        <v>114</v>
      </c>
      <c r="N1517" s="19">
        <v>5000</v>
      </c>
      <c r="O1517" s="19">
        <v>10000</v>
      </c>
      <c r="P1517" s="19"/>
      <c r="Q1517" s="19" t="s">
        <v>57</v>
      </c>
      <c r="R1517" s="19">
        <v>390</v>
      </c>
      <c r="S1517" s="19">
        <v>20000</v>
      </c>
      <c r="T1517" s="19">
        <v>0.03</v>
      </c>
      <c r="U1517" s="19">
        <v>0.65</v>
      </c>
      <c r="V1517" s="19">
        <v>0.24</v>
      </c>
      <c r="W1517" s="19">
        <v>55</v>
      </c>
      <c r="X1517" s="93">
        <v>614</v>
      </c>
      <c r="Y1517">
        <f t="shared" si="70"/>
        <v>1000</v>
      </c>
      <c r="Z1517" t="b">
        <f>IF(N1517/G1517&gt;=Auswahlhilfe!$C$8,TRUE,FALSE)</f>
        <v>1</v>
      </c>
      <c r="AA1517" t="b">
        <f>IF(K1517&gt;Auswahlhilfe!$C$7,TRUE,FALSE)</f>
        <v>1</v>
      </c>
      <c r="AB1517" t="b">
        <f>IF(Auswahlhilfe!$C$17=F1517,TRUE,FALSE)</f>
        <v>0</v>
      </c>
      <c r="AC1517" t="b">
        <f>IFERROR(IF(FIND("P2",PGOptionList!D1517)&gt;0,TRUE),FALSE)</f>
        <v>0</v>
      </c>
      <c r="AD1517" t="b">
        <f>IFERROR(IF(FIND("P1",PGOptionList!D1517)&gt;0,TRUE),FALSE)</f>
        <v>1</v>
      </c>
      <c r="AE1517" t="b">
        <f>IFERROR(IF(FIND("P0",PGOptionList!D1517)&gt;0,TRUE),FALSE)</f>
        <v>0</v>
      </c>
      <c r="AF1517" t="b">
        <f>IF(AND(Z1517,AA1517,AB1517,AC1517,IF(C1517=Auswahlhilfe!$L$7,TRUE,FALSE)),D1517,FALSE)</f>
        <v>0</v>
      </c>
      <c r="AG1517" t="b">
        <f>IF(AND(Z1517,AA1517,AB1517,AD1517,IF(C1517=Auswahlhilfe!$L$17,TRUE,FALSE)),D1517,FALSE)</f>
        <v>0</v>
      </c>
      <c r="AH1517" t="b">
        <f>IF(AND(Z1517,AA1517,AB1517,AE1517,IF(C1517=Auswahlhilfe!$L$17,TRUE,FALSE)),D1517,FALSE)</f>
        <v>0</v>
      </c>
      <c r="AI1517" t="s">
        <v>4818</v>
      </c>
      <c r="AJ1517" s="90" t="str">
        <f t="shared" si="71"/>
        <v>https://shop.oxni.ch/de/shop/motoren/planetengetriebe/td-047-005-00-p1</v>
      </c>
    </row>
    <row r="1518" spans="2:36" x14ac:dyDescent="0.2">
      <c r="B1518" s="78" t="str">
        <f t="shared" si="69"/>
        <v/>
      </c>
      <c r="C1518" s="19" t="s">
        <v>113</v>
      </c>
      <c r="D1518" s="19" t="s">
        <v>1819</v>
      </c>
      <c r="E1518" s="19">
        <v>42</v>
      </c>
      <c r="F1518" s="19" t="s">
        <v>261</v>
      </c>
      <c r="G1518" s="19">
        <v>5</v>
      </c>
      <c r="H1518" s="19">
        <v>5</v>
      </c>
      <c r="I1518" s="19">
        <v>3</v>
      </c>
      <c r="J1518" s="19">
        <v>97</v>
      </c>
      <c r="K1518" s="19">
        <v>20</v>
      </c>
      <c r="L1518" s="19">
        <v>60</v>
      </c>
      <c r="M1518" s="19" t="s">
        <v>114</v>
      </c>
      <c r="N1518" s="19">
        <v>5000</v>
      </c>
      <c r="O1518" s="19">
        <v>10000</v>
      </c>
      <c r="P1518" s="19"/>
      <c r="Q1518" s="19" t="s">
        <v>57</v>
      </c>
      <c r="R1518" s="19">
        <v>390</v>
      </c>
      <c r="S1518" s="19">
        <v>20000</v>
      </c>
      <c r="T1518" s="19">
        <v>0.03</v>
      </c>
      <c r="U1518" s="19">
        <v>0.65</v>
      </c>
      <c r="V1518" s="19">
        <v>0.24</v>
      </c>
      <c r="W1518" s="19">
        <v>55</v>
      </c>
      <c r="X1518" s="93">
        <v>583</v>
      </c>
      <c r="Y1518">
        <f t="shared" si="70"/>
        <v>1000</v>
      </c>
      <c r="Z1518" t="b">
        <f>IF(N1518/G1518&gt;=Auswahlhilfe!$C$8,TRUE,FALSE)</f>
        <v>1</v>
      </c>
      <c r="AA1518" t="b">
        <f>IF(K1518&gt;Auswahlhilfe!$C$7,TRUE,FALSE)</f>
        <v>1</v>
      </c>
      <c r="AB1518" t="b">
        <f>IF(Auswahlhilfe!$C$17=F1518,TRUE,FALSE)</f>
        <v>0</v>
      </c>
      <c r="AC1518" t="b">
        <f>IFERROR(IF(FIND("P2",PGOptionList!D1518)&gt;0,TRUE),FALSE)</f>
        <v>1</v>
      </c>
      <c r="AD1518" t="b">
        <f>IFERROR(IF(FIND("P1",PGOptionList!D1518)&gt;0,TRUE),FALSE)</f>
        <v>0</v>
      </c>
      <c r="AE1518" t="b">
        <f>IFERROR(IF(FIND("P0",PGOptionList!D1518)&gt;0,TRUE),FALSE)</f>
        <v>0</v>
      </c>
      <c r="AF1518" t="b">
        <f>IF(AND(Z1518,AA1518,AB1518,AC1518,IF(C1518=Auswahlhilfe!$L$7,TRUE,FALSE)),D1518,FALSE)</f>
        <v>0</v>
      </c>
      <c r="AG1518" t="b">
        <f>IF(AND(Z1518,AA1518,AB1518,AD1518,IF(C1518=Auswahlhilfe!$L$17,TRUE,FALSE)),D1518,FALSE)</f>
        <v>0</v>
      </c>
      <c r="AH1518" t="b">
        <f>IF(AND(Z1518,AA1518,AB1518,AE1518,IF(C1518=Auswahlhilfe!$L$17,TRUE,FALSE)),D1518,FALSE)</f>
        <v>0</v>
      </c>
      <c r="AI1518" t="s">
        <v>4818</v>
      </c>
      <c r="AJ1518" s="90" t="str">
        <f t="shared" si="71"/>
        <v>https://shop.oxni.ch/de/shop/motoren/planetengetriebe/td-047-005-00-p2</v>
      </c>
    </row>
    <row r="1519" spans="2:36" x14ac:dyDescent="0.2">
      <c r="B1519" s="78" t="str">
        <f t="shared" si="69"/>
        <v/>
      </c>
      <c r="C1519" s="19" t="s">
        <v>113</v>
      </c>
      <c r="D1519" s="19" t="s">
        <v>1820</v>
      </c>
      <c r="E1519" s="19">
        <v>42</v>
      </c>
      <c r="F1519" s="19" t="s">
        <v>261</v>
      </c>
      <c r="G1519" s="19">
        <v>4</v>
      </c>
      <c r="H1519" s="19">
        <v>1</v>
      </c>
      <c r="I1519" s="19">
        <v>3</v>
      </c>
      <c r="J1519" s="19">
        <v>97</v>
      </c>
      <c r="K1519" s="19">
        <v>19</v>
      </c>
      <c r="L1519" s="19">
        <v>57</v>
      </c>
      <c r="M1519" s="19" t="s">
        <v>60</v>
      </c>
      <c r="N1519" s="19">
        <v>5000</v>
      </c>
      <c r="O1519" s="19">
        <v>10000</v>
      </c>
      <c r="P1519" s="19"/>
      <c r="Q1519" s="19" t="s">
        <v>57</v>
      </c>
      <c r="R1519" s="19">
        <v>390</v>
      </c>
      <c r="S1519" s="19">
        <v>20000</v>
      </c>
      <c r="T1519" s="19">
        <v>0.03</v>
      </c>
      <c r="U1519" s="19">
        <v>0.65</v>
      </c>
      <c r="V1519" s="19">
        <v>0.24</v>
      </c>
      <c r="W1519" s="19">
        <v>55</v>
      </c>
      <c r="X1519" s="93"/>
      <c r="Y1519">
        <f t="shared" si="70"/>
        <v>1250</v>
      </c>
      <c r="Z1519" t="b">
        <f>IF(N1519/G1519&gt;=Auswahlhilfe!$C$8,TRUE,FALSE)</f>
        <v>1</v>
      </c>
      <c r="AA1519" t="b">
        <f>IF(K1519&gt;Auswahlhilfe!$C$7,TRUE,FALSE)</f>
        <v>1</v>
      </c>
      <c r="AB1519" t="b">
        <f>IF(Auswahlhilfe!$C$17=F1519,TRUE,FALSE)</f>
        <v>0</v>
      </c>
      <c r="AC1519" t="b">
        <f>IFERROR(IF(FIND("P2",PGOptionList!D1519)&gt;0,TRUE),FALSE)</f>
        <v>0</v>
      </c>
      <c r="AD1519" t="b">
        <f>IFERROR(IF(FIND("P1",PGOptionList!D1519)&gt;0,TRUE),FALSE)</f>
        <v>0</v>
      </c>
      <c r="AE1519" t="b">
        <f>IFERROR(IF(FIND("P0",PGOptionList!D1519)&gt;0,TRUE),FALSE)</f>
        <v>1</v>
      </c>
      <c r="AF1519" t="b">
        <f>IF(AND(Z1519,AA1519,AB1519,AC1519,IF(C1519=Auswahlhilfe!$L$7,TRUE,FALSE)),D1519,FALSE)</f>
        <v>0</v>
      </c>
      <c r="AG1519" t="b">
        <f>IF(AND(Z1519,AA1519,AB1519,AD1519,IF(C1519=Auswahlhilfe!$L$17,TRUE,FALSE)),D1519,FALSE)</f>
        <v>0</v>
      </c>
      <c r="AH1519" t="b">
        <f>IF(AND(Z1519,AA1519,AB1519,AE1519,IF(C1519=Auswahlhilfe!$L$17,TRUE,FALSE)),D1519,FALSE)</f>
        <v>0</v>
      </c>
      <c r="AI1519" t="s">
        <v>4817</v>
      </c>
      <c r="AJ1519" s="90" t="str">
        <f t="shared" si="71"/>
        <v>mailto:info@oxni.ch?subject=Anfrage TD-047-004-00-P0</v>
      </c>
    </row>
    <row r="1520" spans="2:36" x14ac:dyDescent="0.2">
      <c r="B1520" s="78" t="str">
        <f t="shared" si="69"/>
        <v/>
      </c>
      <c r="C1520" s="19" t="s">
        <v>113</v>
      </c>
      <c r="D1520" s="19" t="s">
        <v>1821</v>
      </c>
      <c r="E1520" s="19">
        <v>42</v>
      </c>
      <c r="F1520" s="19" t="s">
        <v>261</v>
      </c>
      <c r="G1520" s="19">
        <v>4</v>
      </c>
      <c r="H1520" s="19">
        <v>3</v>
      </c>
      <c r="I1520" s="19">
        <v>3</v>
      </c>
      <c r="J1520" s="19">
        <v>97</v>
      </c>
      <c r="K1520" s="19">
        <v>19</v>
      </c>
      <c r="L1520" s="19">
        <v>57</v>
      </c>
      <c r="M1520" s="19" t="s">
        <v>60</v>
      </c>
      <c r="N1520" s="19">
        <v>5000</v>
      </c>
      <c r="O1520" s="19">
        <v>10000</v>
      </c>
      <c r="P1520" s="19"/>
      <c r="Q1520" s="19" t="s">
        <v>57</v>
      </c>
      <c r="R1520" s="19">
        <v>390</v>
      </c>
      <c r="S1520" s="19">
        <v>20000</v>
      </c>
      <c r="T1520" s="19">
        <v>0.03</v>
      </c>
      <c r="U1520" s="19">
        <v>0.65</v>
      </c>
      <c r="V1520" s="19">
        <v>0.24</v>
      </c>
      <c r="W1520" s="19">
        <v>55</v>
      </c>
      <c r="X1520" s="93">
        <v>614</v>
      </c>
      <c r="Y1520">
        <f t="shared" si="70"/>
        <v>1250</v>
      </c>
      <c r="Z1520" t="b">
        <f>IF(N1520/G1520&gt;=Auswahlhilfe!$C$8,TRUE,FALSE)</f>
        <v>1</v>
      </c>
      <c r="AA1520" t="b">
        <f>IF(K1520&gt;Auswahlhilfe!$C$7,TRUE,FALSE)</f>
        <v>1</v>
      </c>
      <c r="AB1520" t="b">
        <f>IF(Auswahlhilfe!$C$17=F1520,TRUE,FALSE)</f>
        <v>0</v>
      </c>
      <c r="AC1520" t="b">
        <f>IFERROR(IF(FIND("P2",PGOptionList!D1520)&gt;0,TRUE),FALSE)</f>
        <v>0</v>
      </c>
      <c r="AD1520" t="b">
        <f>IFERROR(IF(FIND("P1",PGOptionList!D1520)&gt;0,TRUE),FALSE)</f>
        <v>1</v>
      </c>
      <c r="AE1520" t="b">
        <f>IFERROR(IF(FIND("P0",PGOptionList!D1520)&gt;0,TRUE),FALSE)</f>
        <v>0</v>
      </c>
      <c r="AF1520" t="b">
        <f>IF(AND(Z1520,AA1520,AB1520,AC1520,IF(C1520=Auswahlhilfe!$L$7,TRUE,FALSE)),D1520,FALSE)</f>
        <v>0</v>
      </c>
      <c r="AG1520" t="b">
        <f>IF(AND(Z1520,AA1520,AB1520,AD1520,IF(C1520=Auswahlhilfe!$L$17,TRUE,FALSE)),D1520,FALSE)</f>
        <v>0</v>
      </c>
      <c r="AH1520" t="b">
        <f>IF(AND(Z1520,AA1520,AB1520,AE1520,IF(C1520=Auswahlhilfe!$L$17,TRUE,FALSE)),D1520,FALSE)</f>
        <v>0</v>
      </c>
      <c r="AI1520" t="s">
        <v>4818</v>
      </c>
      <c r="AJ1520" s="90" t="str">
        <f t="shared" si="71"/>
        <v>https://shop.oxni.ch/de/shop/motoren/planetengetriebe/td-047-004-00-p1</v>
      </c>
    </row>
    <row r="1521" spans="2:36" x14ac:dyDescent="0.2">
      <c r="B1521" s="78" t="str">
        <f t="shared" si="69"/>
        <v/>
      </c>
      <c r="C1521" s="19" t="s">
        <v>113</v>
      </c>
      <c r="D1521" s="19" t="s">
        <v>1822</v>
      </c>
      <c r="E1521" s="19">
        <v>42</v>
      </c>
      <c r="F1521" s="19" t="s">
        <v>261</v>
      </c>
      <c r="G1521" s="19">
        <v>4</v>
      </c>
      <c r="H1521" s="19">
        <v>5</v>
      </c>
      <c r="I1521" s="19">
        <v>3</v>
      </c>
      <c r="J1521" s="19">
        <v>97</v>
      </c>
      <c r="K1521" s="19">
        <v>19</v>
      </c>
      <c r="L1521" s="19">
        <v>57</v>
      </c>
      <c r="M1521" s="19" t="s">
        <v>60</v>
      </c>
      <c r="N1521" s="19">
        <v>5000</v>
      </c>
      <c r="O1521" s="19">
        <v>10000</v>
      </c>
      <c r="P1521" s="19"/>
      <c r="Q1521" s="19" t="s">
        <v>57</v>
      </c>
      <c r="R1521" s="19">
        <v>390</v>
      </c>
      <c r="S1521" s="19">
        <v>20000</v>
      </c>
      <c r="T1521" s="19">
        <v>0.03</v>
      </c>
      <c r="U1521" s="19">
        <v>0.65</v>
      </c>
      <c r="V1521" s="19">
        <v>0.24</v>
      </c>
      <c r="W1521" s="19">
        <v>55</v>
      </c>
      <c r="X1521" s="93">
        <v>583</v>
      </c>
      <c r="Y1521">
        <f t="shared" si="70"/>
        <v>1250</v>
      </c>
      <c r="Z1521" t="b">
        <f>IF(N1521/G1521&gt;=Auswahlhilfe!$C$8,TRUE,FALSE)</f>
        <v>1</v>
      </c>
      <c r="AA1521" t="b">
        <f>IF(K1521&gt;Auswahlhilfe!$C$7,TRUE,FALSE)</f>
        <v>1</v>
      </c>
      <c r="AB1521" t="b">
        <f>IF(Auswahlhilfe!$C$17=F1521,TRUE,FALSE)</f>
        <v>0</v>
      </c>
      <c r="AC1521" t="b">
        <f>IFERROR(IF(FIND("P2",PGOptionList!D1521)&gt;0,TRUE),FALSE)</f>
        <v>1</v>
      </c>
      <c r="AD1521" t="b">
        <f>IFERROR(IF(FIND("P1",PGOptionList!D1521)&gt;0,TRUE),FALSE)</f>
        <v>0</v>
      </c>
      <c r="AE1521" t="b">
        <f>IFERROR(IF(FIND("P0",PGOptionList!D1521)&gt;0,TRUE),FALSE)</f>
        <v>0</v>
      </c>
      <c r="AF1521" t="b">
        <f>IF(AND(Z1521,AA1521,AB1521,AC1521,IF(C1521=Auswahlhilfe!$L$7,TRUE,FALSE)),D1521,FALSE)</f>
        <v>0</v>
      </c>
      <c r="AG1521" t="b">
        <f>IF(AND(Z1521,AA1521,AB1521,AD1521,IF(C1521=Auswahlhilfe!$L$17,TRUE,FALSE)),D1521,FALSE)</f>
        <v>0</v>
      </c>
      <c r="AH1521" t="b">
        <f>IF(AND(Z1521,AA1521,AB1521,AE1521,IF(C1521=Auswahlhilfe!$L$17,TRUE,FALSE)),D1521,FALSE)</f>
        <v>0</v>
      </c>
      <c r="AI1521" t="s">
        <v>4818</v>
      </c>
      <c r="AJ1521" s="90" t="str">
        <f t="shared" si="71"/>
        <v>https://shop.oxni.ch/de/shop/motoren/planetengetriebe/td-047-004-00-p2</v>
      </c>
    </row>
    <row r="1522" spans="2:36" x14ac:dyDescent="0.2">
      <c r="B1522" s="78" t="str">
        <f t="shared" si="69"/>
        <v/>
      </c>
      <c r="C1522" s="19" t="s">
        <v>113</v>
      </c>
      <c r="D1522" s="19" t="s">
        <v>1823</v>
      </c>
      <c r="E1522" s="19">
        <v>60</v>
      </c>
      <c r="F1522" s="19" t="s">
        <v>261</v>
      </c>
      <c r="G1522" s="19">
        <v>100</v>
      </c>
      <c r="H1522" s="19">
        <v>3</v>
      </c>
      <c r="I1522" s="19">
        <v>13</v>
      </c>
      <c r="J1522" s="19">
        <v>94</v>
      </c>
      <c r="K1522" s="19">
        <v>42</v>
      </c>
      <c r="L1522" s="19">
        <v>126</v>
      </c>
      <c r="M1522" s="19" t="s">
        <v>68</v>
      </c>
      <c r="N1522" s="19">
        <v>5000</v>
      </c>
      <c r="O1522" s="19">
        <v>10000</v>
      </c>
      <c r="P1522" s="19"/>
      <c r="Q1522" s="19" t="s">
        <v>115</v>
      </c>
      <c r="R1522" s="19">
        <v>1050</v>
      </c>
      <c r="S1522" s="19">
        <v>30000</v>
      </c>
      <c r="T1522" s="19">
        <v>0.13</v>
      </c>
      <c r="U1522" s="19">
        <v>1.8</v>
      </c>
      <c r="V1522" s="19">
        <v>0.24</v>
      </c>
      <c r="W1522" s="19">
        <v>58</v>
      </c>
      <c r="X1522" s="93"/>
      <c r="Y1522">
        <f t="shared" si="70"/>
        <v>50</v>
      </c>
      <c r="Z1522" t="b">
        <f>IF(N1522/G1522&gt;=Auswahlhilfe!$C$8,TRUE,FALSE)</f>
        <v>1</v>
      </c>
      <c r="AA1522" t="b">
        <f>IF(K1522&gt;Auswahlhilfe!$C$7,TRUE,FALSE)</f>
        <v>1</v>
      </c>
      <c r="AB1522" t="b">
        <f>IF(Auswahlhilfe!$C$17=F1522,TRUE,FALSE)</f>
        <v>0</v>
      </c>
      <c r="AC1522" t="b">
        <f>IFERROR(IF(FIND("P2",PGOptionList!D1522)&gt;0,TRUE),FALSE)</f>
        <v>0</v>
      </c>
      <c r="AD1522" t="b">
        <f>IFERROR(IF(FIND("P1",PGOptionList!D1522)&gt;0,TRUE),FALSE)</f>
        <v>0</v>
      </c>
      <c r="AE1522" t="b">
        <f>IFERROR(IF(FIND("P0",PGOptionList!D1522)&gt;0,TRUE),FALSE)</f>
        <v>1</v>
      </c>
      <c r="AF1522" t="b">
        <f>IF(AND(Z1522,AA1522,AB1522,AC1522,IF(C1522=Auswahlhilfe!$L$7,TRUE,FALSE)),D1522,FALSE)</f>
        <v>0</v>
      </c>
      <c r="AG1522" t="b">
        <f>IF(AND(Z1522,AA1522,AB1522,AD1522,IF(C1522=Auswahlhilfe!$L$17,TRUE,FALSE)),D1522,FALSE)</f>
        <v>0</v>
      </c>
      <c r="AH1522" t="b">
        <f>IF(AND(Z1522,AA1522,AB1522,AE1522,IF(C1522=Auswahlhilfe!$L$17,TRUE,FALSE)),D1522,FALSE)</f>
        <v>0</v>
      </c>
      <c r="AI1522" t="s">
        <v>4817</v>
      </c>
      <c r="AJ1522" s="90" t="str">
        <f t="shared" si="71"/>
        <v>mailto:info@oxni.ch?subject=Anfrage TD-064-100-00-P0</v>
      </c>
    </row>
    <row r="1523" spans="2:36" x14ac:dyDescent="0.2">
      <c r="B1523" s="78" t="str">
        <f t="shared" si="69"/>
        <v/>
      </c>
      <c r="C1523" s="19" t="s">
        <v>113</v>
      </c>
      <c r="D1523" s="19" t="s">
        <v>1824</v>
      </c>
      <c r="E1523" s="19">
        <v>60</v>
      </c>
      <c r="F1523" s="19" t="s">
        <v>261</v>
      </c>
      <c r="G1523" s="19">
        <v>100</v>
      </c>
      <c r="H1523" s="19">
        <v>5</v>
      </c>
      <c r="I1523" s="19">
        <v>13</v>
      </c>
      <c r="J1523" s="19">
        <v>94</v>
      </c>
      <c r="K1523" s="19">
        <v>42</v>
      </c>
      <c r="L1523" s="19">
        <v>126</v>
      </c>
      <c r="M1523" s="19" t="s">
        <v>68</v>
      </c>
      <c r="N1523" s="19">
        <v>5000</v>
      </c>
      <c r="O1523" s="19">
        <v>10000</v>
      </c>
      <c r="P1523" s="19"/>
      <c r="Q1523" s="19" t="s">
        <v>115</v>
      </c>
      <c r="R1523" s="19">
        <v>1050</v>
      </c>
      <c r="S1523" s="19">
        <v>30000</v>
      </c>
      <c r="T1523" s="19">
        <v>0.13</v>
      </c>
      <c r="U1523" s="19">
        <v>1.8</v>
      </c>
      <c r="V1523" s="19">
        <v>0.24</v>
      </c>
      <c r="W1523" s="19">
        <v>58</v>
      </c>
      <c r="X1523" s="93">
        <v>857</v>
      </c>
      <c r="Y1523">
        <f t="shared" si="70"/>
        <v>50</v>
      </c>
      <c r="Z1523" t="b">
        <f>IF(N1523/G1523&gt;=Auswahlhilfe!$C$8,TRUE,FALSE)</f>
        <v>1</v>
      </c>
      <c r="AA1523" t="b">
        <f>IF(K1523&gt;Auswahlhilfe!$C$7,TRUE,FALSE)</f>
        <v>1</v>
      </c>
      <c r="AB1523" t="b">
        <f>IF(Auswahlhilfe!$C$17=F1523,TRUE,FALSE)</f>
        <v>0</v>
      </c>
      <c r="AC1523" t="b">
        <f>IFERROR(IF(FIND("P2",PGOptionList!D1523)&gt;0,TRUE),FALSE)</f>
        <v>0</v>
      </c>
      <c r="AD1523" t="b">
        <f>IFERROR(IF(FIND("P1",PGOptionList!D1523)&gt;0,TRUE),FALSE)</f>
        <v>1</v>
      </c>
      <c r="AE1523" t="b">
        <f>IFERROR(IF(FIND("P0",PGOptionList!D1523)&gt;0,TRUE),FALSE)</f>
        <v>0</v>
      </c>
      <c r="AF1523" t="b">
        <f>IF(AND(Z1523,AA1523,AB1523,AC1523,IF(C1523=Auswahlhilfe!$L$7,TRUE,FALSE)),D1523,FALSE)</f>
        <v>0</v>
      </c>
      <c r="AG1523" t="b">
        <f>IF(AND(Z1523,AA1523,AB1523,AD1523,IF(C1523=Auswahlhilfe!$L$17,TRUE,FALSE)),D1523,FALSE)</f>
        <v>0</v>
      </c>
      <c r="AH1523" t="b">
        <f>IF(AND(Z1523,AA1523,AB1523,AE1523,IF(C1523=Auswahlhilfe!$L$17,TRUE,FALSE)),D1523,FALSE)</f>
        <v>0</v>
      </c>
      <c r="AI1523" t="s">
        <v>4818</v>
      </c>
      <c r="AJ1523" s="90" t="str">
        <f t="shared" si="71"/>
        <v>https://shop.oxni.ch/de/shop/motoren/planetengetriebe/td-064-100-00-p1</v>
      </c>
    </row>
    <row r="1524" spans="2:36" x14ac:dyDescent="0.2">
      <c r="B1524" s="78" t="str">
        <f t="shared" si="69"/>
        <v/>
      </c>
      <c r="C1524" s="19" t="s">
        <v>113</v>
      </c>
      <c r="D1524" s="19" t="s">
        <v>1825</v>
      </c>
      <c r="E1524" s="19">
        <v>60</v>
      </c>
      <c r="F1524" s="19" t="s">
        <v>261</v>
      </c>
      <c r="G1524" s="19">
        <v>100</v>
      </c>
      <c r="H1524" s="19">
        <v>7</v>
      </c>
      <c r="I1524" s="19">
        <v>13</v>
      </c>
      <c r="J1524" s="19">
        <v>94</v>
      </c>
      <c r="K1524" s="19">
        <v>42</v>
      </c>
      <c r="L1524" s="19">
        <v>126</v>
      </c>
      <c r="M1524" s="19" t="s">
        <v>68</v>
      </c>
      <c r="N1524" s="19">
        <v>5000</v>
      </c>
      <c r="O1524" s="19">
        <v>10000</v>
      </c>
      <c r="P1524" s="19"/>
      <c r="Q1524" s="19" t="s">
        <v>115</v>
      </c>
      <c r="R1524" s="19">
        <v>1050</v>
      </c>
      <c r="S1524" s="19">
        <v>30000</v>
      </c>
      <c r="T1524" s="19">
        <v>0.13</v>
      </c>
      <c r="U1524" s="19">
        <v>1.8</v>
      </c>
      <c r="V1524" s="19">
        <v>0.24</v>
      </c>
      <c r="W1524" s="19">
        <v>58</v>
      </c>
      <c r="X1524" s="93">
        <v>779</v>
      </c>
      <c r="Y1524">
        <f t="shared" si="70"/>
        <v>50</v>
      </c>
      <c r="Z1524" t="b">
        <f>IF(N1524/G1524&gt;=Auswahlhilfe!$C$8,TRUE,FALSE)</f>
        <v>1</v>
      </c>
      <c r="AA1524" t="b">
        <f>IF(K1524&gt;Auswahlhilfe!$C$7,TRUE,FALSE)</f>
        <v>1</v>
      </c>
      <c r="AB1524" t="b">
        <f>IF(Auswahlhilfe!$C$17=F1524,TRUE,FALSE)</f>
        <v>0</v>
      </c>
      <c r="AC1524" t="b">
        <f>IFERROR(IF(FIND("P2",PGOptionList!D1524)&gt;0,TRUE),FALSE)</f>
        <v>1</v>
      </c>
      <c r="AD1524" t="b">
        <f>IFERROR(IF(FIND("P1",PGOptionList!D1524)&gt;0,TRUE),FALSE)</f>
        <v>0</v>
      </c>
      <c r="AE1524" t="b">
        <f>IFERROR(IF(FIND("P0",PGOptionList!D1524)&gt;0,TRUE),FALSE)</f>
        <v>0</v>
      </c>
      <c r="AF1524" t="b">
        <f>IF(AND(Z1524,AA1524,AB1524,AC1524,IF(C1524=Auswahlhilfe!$L$7,TRUE,FALSE)),D1524,FALSE)</f>
        <v>0</v>
      </c>
      <c r="AG1524" t="b">
        <f>IF(AND(Z1524,AA1524,AB1524,AD1524,IF(C1524=Auswahlhilfe!$L$17,TRUE,FALSE)),D1524,FALSE)</f>
        <v>0</v>
      </c>
      <c r="AH1524" t="b">
        <f>IF(AND(Z1524,AA1524,AB1524,AE1524,IF(C1524=Auswahlhilfe!$L$17,TRUE,FALSE)),D1524,FALSE)</f>
        <v>0</v>
      </c>
      <c r="AI1524" t="s">
        <v>4818</v>
      </c>
      <c r="AJ1524" s="90" t="str">
        <f t="shared" si="71"/>
        <v>https://shop.oxni.ch/de/shop/motoren/planetengetriebe/td-064-100-00-p2</v>
      </c>
    </row>
    <row r="1525" spans="2:36" x14ac:dyDescent="0.2">
      <c r="B1525" s="78" t="str">
        <f t="shared" si="69"/>
        <v/>
      </c>
      <c r="C1525" s="19" t="s">
        <v>113</v>
      </c>
      <c r="D1525" s="19" t="s">
        <v>1826</v>
      </c>
      <c r="E1525" s="19">
        <v>60</v>
      </c>
      <c r="F1525" s="19" t="s">
        <v>261</v>
      </c>
      <c r="G1525" s="19">
        <v>70</v>
      </c>
      <c r="H1525" s="19">
        <v>3</v>
      </c>
      <c r="I1525" s="19">
        <v>13</v>
      </c>
      <c r="J1525" s="19">
        <v>94</v>
      </c>
      <c r="K1525" s="19">
        <v>50</v>
      </c>
      <c r="L1525" s="19">
        <v>150</v>
      </c>
      <c r="M1525" s="19" t="s">
        <v>64</v>
      </c>
      <c r="N1525" s="19">
        <v>5000</v>
      </c>
      <c r="O1525" s="19">
        <v>10000</v>
      </c>
      <c r="P1525" s="19"/>
      <c r="Q1525" s="19" t="s">
        <v>115</v>
      </c>
      <c r="R1525" s="19">
        <v>1050</v>
      </c>
      <c r="S1525" s="19">
        <v>30000</v>
      </c>
      <c r="T1525" s="19">
        <v>0.13</v>
      </c>
      <c r="U1525" s="19">
        <v>1.8</v>
      </c>
      <c r="V1525" s="19">
        <v>0.24</v>
      </c>
      <c r="W1525" s="19">
        <v>58</v>
      </c>
      <c r="X1525" s="93"/>
      <c r="Y1525">
        <f t="shared" si="70"/>
        <v>71.428571428571431</v>
      </c>
      <c r="Z1525" t="b">
        <f>IF(N1525/G1525&gt;=Auswahlhilfe!$C$8,TRUE,FALSE)</f>
        <v>1</v>
      </c>
      <c r="AA1525" t="b">
        <f>IF(K1525&gt;Auswahlhilfe!$C$7,TRUE,FALSE)</f>
        <v>1</v>
      </c>
      <c r="AB1525" t="b">
        <f>IF(Auswahlhilfe!$C$17=F1525,TRUE,FALSE)</f>
        <v>0</v>
      </c>
      <c r="AC1525" t="b">
        <f>IFERROR(IF(FIND("P2",PGOptionList!D1525)&gt;0,TRUE),FALSE)</f>
        <v>0</v>
      </c>
      <c r="AD1525" t="b">
        <f>IFERROR(IF(FIND("P1",PGOptionList!D1525)&gt;0,TRUE),FALSE)</f>
        <v>0</v>
      </c>
      <c r="AE1525" t="b">
        <f>IFERROR(IF(FIND("P0",PGOptionList!D1525)&gt;0,TRUE),FALSE)</f>
        <v>1</v>
      </c>
      <c r="AF1525" t="b">
        <f>IF(AND(Z1525,AA1525,AB1525,AC1525,IF(C1525=Auswahlhilfe!$L$7,TRUE,FALSE)),D1525,FALSE)</f>
        <v>0</v>
      </c>
      <c r="AG1525" t="b">
        <f>IF(AND(Z1525,AA1525,AB1525,AD1525,IF(C1525=Auswahlhilfe!$L$17,TRUE,FALSE)),D1525,FALSE)</f>
        <v>0</v>
      </c>
      <c r="AH1525" t="b">
        <f>IF(AND(Z1525,AA1525,AB1525,AE1525,IF(C1525=Auswahlhilfe!$L$17,TRUE,FALSE)),D1525,FALSE)</f>
        <v>0</v>
      </c>
      <c r="AI1525" t="s">
        <v>4817</v>
      </c>
      <c r="AJ1525" s="90" t="str">
        <f t="shared" si="71"/>
        <v>mailto:info@oxni.ch?subject=Anfrage TD-064-070-00-P0</v>
      </c>
    </row>
    <row r="1526" spans="2:36" x14ac:dyDescent="0.2">
      <c r="B1526" s="78" t="str">
        <f t="shared" si="69"/>
        <v/>
      </c>
      <c r="C1526" s="19" t="s">
        <v>113</v>
      </c>
      <c r="D1526" s="19" t="s">
        <v>1827</v>
      </c>
      <c r="E1526" s="19">
        <v>60</v>
      </c>
      <c r="F1526" s="19" t="s">
        <v>261</v>
      </c>
      <c r="G1526" s="19">
        <v>70</v>
      </c>
      <c r="H1526" s="19">
        <v>5</v>
      </c>
      <c r="I1526" s="19">
        <v>13</v>
      </c>
      <c r="J1526" s="19">
        <v>94</v>
      </c>
      <c r="K1526" s="19">
        <v>50</v>
      </c>
      <c r="L1526" s="19">
        <v>150</v>
      </c>
      <c r="M1526" s="19" t="s">
        <v>64</v>
      </c>
      <c r="N1526" s="19">
        <v>5000</v>
      </c>
      <c r="O1526" s="19">
        <v>10000</v>
      </c>
      <c r="P1526" s="19"/>
      <c r="Q1526" s="19" t="s">
        <v>115</v>
      </c>
      <c r="R1526" s="19">
        <v>1050</v>
      </c>
      <c r="S1526" s="19">
        <v>30000</v>
      </c>
      <c r="T1526" s="19">
        <v>0.13</v>
      </c>
      <c r="U1526" s="19">
        <v>1.8</v>
      </c>
      <c r="V1526" s="19">
        <v>0.24</v>
      </c>
      <c r="W1526" s="19">
        <v>58</v>
      </c>
      <c r="X1526" s="93">
        <v>857</v>
      </c>
      <c r="Y1526">
        <f t="shared" si="70"/>
        <v>71.428571428571431</v>
      </c>
      <c r="Z1526" t="b">
        <f>IF(N1526/G1526&gt;=Auswahlhilfe!$C$8,TRUE,FALSE)</f>
        <v>1</v>
      </c>
      <c r="AA1526" t="b">
        <f>IF(K1526&gt;Auswahlhilfe!$C$7,TRUE,FALSE)</f>
        <v>1</v>
      </c>
      <c r="AB1526" t="b">
        <f>IF(Auswahlhilfe!$C$17=F1526,TRUE,FALSE)</f>
        <v>0</v>
      </c>
      <c r="AC1526" t="b">
        <f>IFERROR(IF(FIND("P2",PGOptionList!D1526)&gt;0,TRUE),FALSE)</f>
        <v>0</v>
      </c>
      <c r="AD1526" t="b">
        <f>IFERROR(IF(FIND("P1",PGOptionList!D1526)&gt;0,TRUE),FALSE)</f>
        <v>1</v>
      </c>
      <c r="AE1526" t="b">
        <f>IFERROR(IF(FIND("P0",PGOptionList!D1526)&gt;0,TRUE),FALSE)</f>
        <v>0</v>
      </c>
      <c r="AF1526" t="b">
        <f>IF(AND(Z1526,AA1526,AB1526,AC1526,IF(C1526=Auswahlhilfe!$L$7,TRUE,FALSE)),D1526,FALSE)</f>
        <v>0</v>
      </c>
      <c r="AG1526" t="b">
        <f>IF(AND(Z1526,AA1526,AB1526,AD1526,IF(C1526=Auswahlhilfe!$L$17,TRUE,FALSE)),D1526,FALSE)</f>
        <v>0</v>
      </c>
      <c r="AH1526" t="b">
        <f>IF(AND(Z1526,AA1526,AB1526,AE1526,IF(C1526=Auswahlhilfe!$L$17,TRUE,FALSE)),D1526,FALSE)</f>
        <v>0</v>
      </c>
      <c r="AI1526" t="s">
        <v>4818</v>
      </c>
      <c r="AJ1526" s="90" t="str">
        <f t="shared" si="71"/>
        <v>https://shop.oxni.ch/de/shop/motoren/planetengetriebe/td-064-070-00-p1</v>
      </c>
    </row>
    <row r="1527" spans="2:36" x14ac:dyDescent="0.2">
      <c r="B1527" s="78" t="str">
        <f t="shared" si="69"/>
        <v/>
      </c>
      <c r="C1527" s="19" t="s">
        <v>113</v>
      </c>
      <c r="D1527" s="19" t="s">
        <v>1828</v>
      </c>
      <c r="E1527" s="19">
        <v>60</v>
      </c>
      <c r="F1527" s="19" t="s">
        <v>261</v>
      </c>
      <c r="G1527" s="19">
        <v>70</v>
      </c>
      <c r="H1527" s="19">
        <v>7</v>
      </c>
      <c r="I1527" s="19">
        <v>13</v>
      </c>
      <c r="J1527" s="19">
        <v>94</v>
      </c>
      <c r="K1527" s="19">
        <v>50</v>
      </c>
      <c r="L1527" s="19">
        <v>150</v>
      </c>
      <c r="M1527" s="19" t="s">
        <v>64</v>
      </c>
      <c r="N1527" s="19">
        <v>5000</v>
      </c>
      <c r="O1527" s="19">
        <v>10000</v>
      </c>
      <c r="P1527" s="19"/>
      <c r="Q1527" s="19" t="s">
        <v>115</v>
      </c>
      <c r="R1527" s="19">
        <v>1050</v>
      </c>
      <c r="S1527" s="19">
        <v>30000</v>
      </c>
      <c r="T1527" s="19">
        <v>0.13</v>
      </c>
      <c r="U1527" s="19">
        <v>1.8</v>
      </c>
      <c r="V1527" s="19">
        <v>0.24</v>
      </c>
      <c r="W1527" s="19">
        <v>58</v>
      </c>
      <c r="X1527" s="93">
        <v>779</v>
      </c>
      <c r="Y1527">
        <f t="shared" si="70"/>
        <v>71.428571428571431</v>
      </c>
      <c r="Z1527" t="b">
        <f>IF(N1527/G1527&gt;=Auswahlhilfe!$C$8,TRUE,FALSE)</f>
        <v>1</v>
      </c>
      <c r="AA1527" t="b">
        <f>IF(K1527&gt;Auswahlhilfe!$C$7,TRUE,FALSE)</f>
        <v>1</v>
      </c>
      <c r="AB1527" t="b">
        <f>IF(Auswahlhilfe!$C$17=F1527,TRUE,FALSE)</f>
        <v>0</v>
      </c>
      <c r="AC1527" t="b">
        <f>IFERROR(IF(FIND("P2",PGOptionList!D1527)&gt;0,TRUE),FALSE)</f>
        <v>1</v>
      </c>
      <c r="AD1527" t="b">
        <f>IFERROR(IF(FIND("P1",PGOptionList!D1527)&gt;0,TRUE),FALSE)</f>
        <v>0</v>
      </c>
      <c r="AE1527" t="b">
        <f>IFERROR(IF(FIND("P0",PGOptionList!D1527)&gt;0,TRUE),FALSE)</f>
        <v>0</v>
      </c>
      <c r="AF1527" t="b">
        <f>IF(AND(Z1527,AA1527,AB1527,AC1527,IF(C1527=Auswahlhilfe!$L$7,TRUE,FALSE)),D1527,FALSE)</f>
        <v>0</v>
      </c>
      <c r="AG1527" t="b">
        <f>IF(AND(Z1527,AA1527,AB1527,AD1527,IF(C1527=Auswahlhilfe!$L$17,TRUE,FALSE)),D1527,FALSE)</f>
        <v>0</v>
      </c>
      <c r="AH1527" t="b">
        <f>IF(AND(Z1527,AA1527,AB1527,AE1527,IF(C1527=Auswahlhilfe!$L$17,TRUE,FALSE)),D1527,FALSE)</f>
        <v>0</v>
      </c>
      <c r="AI1527" t="s">
        <v>4818</v>
      </c>
      <c r="AJ1527" s="90" t="str">
        <f t="shared" si="71"/>
        <v>https://shop.oxni.ch/de/shop/motoren/planetengetriebe/td-064-070-00-p2</v>
      </c>
    </row>
    <row r="1528" spans="2:36" x14ac:dyDescent="0.2">
      <c r="B1528" s="78" t="str">
        <f t="shared" si="69"/>
        <v/>
      </c>
      <c r="C1528" s="19" t="s">
        <v>113</v>
      </c>
      <c r="D1528" s="19" t="s">
        <v>1829</v>
      </c>
      <c r="E1528" s="19">
        <v>60</v>
      </c>
      <c r="F1528" s="19" t="s">
        <v>261</v>
      </c>
      <c r="G1528" s="19">
        <v>50</v>
      </c>
      <c r="H1528" s="19">
        <v>3</v>
      </c>
      <c r="I1528" s="19">
        <v>13</v>
      </c>
      <c r="J1528" s="19">
        <v>94</v>
      </c>
      <c r="K1528" s="19">
        <v>58</v>
      </c>
      <c r="L1528" s="19">
        <v>174</v>
      </c>
      <c r="M1528" s="19" t="s">
        <v>65</v>
      </c>
      <c r="N1528" s="19">
        <v>5000</v>
      </c>
      <c r="O1528" s="19">
        <v>10000</v>
      </c>
      <c r="P1528" s="19"/>
      <c r="Q1528" s="19" t="s">
        <v>115</v>
      </c>
      <c r="R1528" s="19">
        <v>1050</v>
      </c>
      <c r="S1528" s="19">
        <v>30000</v>
      </c>
      <c r="T1528" s="19">
        <v>0.13</v>
      </c>
      <c r="U1528" s="19">
        <v>1.8</v>
      </c>
      <c r="V1528" s="19">
        <v>0.24</v>
      </c>
      <c r="W1528" s="19">
        <v>58</v>
      </c>
      <c r="X1528" s="93"/>
      <c r="Y1528">
        <f t="shared" si="70"/>
        <v>100</v>
      </c>
      <c r="Z1528" t="b">
        <f>IF(N1528/G1528&gt;=Auswahlhilfe!$C$8,TRUE,FALSE)</f>
        <v>1</v>
      </c>
      <c r="AA1528" t="b">
        <f>IF(K1528&gt;Auswahlhilfe!$C$7,TRUE,FALSE)</f>
        <v>1</v>
      </c>
      <c r="AB1528" t="b">
        <f>IF(Auswahlhilfe!$C$17=F1528,TRUE,FALSE)</f>
        <v>0</v>
      </c>
      <c r="AC1528" t="b">
        <f>IFERROR(IF(FIND("P2",PGOptionList!D1528)&gt;0,TRUE),FALSE)</f>
        <v>0</v>
      </c>
      <c r="AD1528" t="b">
        <f>IFERROR(IF(FIND("P1",PGOptionList!D1528)&gt;0,TRUE),FALSE)</f>
        <v>0</v>
      </c>
      <c r="AE1528" t="b">
        <f>IFERROR(IF(FIND("P0",PGOptionList!D1528)&gt;0,TRUE),FALSE)</f>
        <v>1</v>
      </c>
      <c r="AF1528" t="b">
        <f>IF(AND(Z1528,AA1528,AB1528,AC1528,IF(C1528=Auswahlhilfe!$L$7,TRUE,FALSE)),D1528,FALSE)</f>
        <v>0</v>
      </c>
      <c r="AG1528" t="b">
        <f>IF(AND(Z1528,AA1528,AB1528,AD1528,IF(C1528=Auswahlhilfe!$L$17,TRUE,FALSE)),D1528,FALSE)</f>
        <v>0</v>
      </c>
      <c r="AH1528" t="b">
        <f>IF(AND(Z1528,AA1528,AB1528,AE1528,IF(C1528=Auswahlhilfe!$L$17,TRUE,FALSE)),D1528,FALSE)</f>
        <v>0</v>
      </c>
      <c r="AI1528" t="s">
        <v>4817</v>
      </c>
      <c r="AJ1528" s="90" t="str">
        <f t="shared" si="71"/>
        <v>mailto:info@oxni.ch?subject=Anfrage TD-064-050-00-P0</v>
      </c>
    </row>
    <row r="1529" spans="2:36" x14ac:dyDescent="0.2">
      <c r="B1529" s="78" t="str">
        <f t="shared" si="69"/>
        <v/>
      </c>
      <c r="C1529" s="19" t="s">
        <v>113</v>
      </c>
      <c r="D1529" s="19" t="s">
        <v>1830</v>
      </c>
      <c r="E1529" s="19">
        <v>60</v>
      </c>
      <c r="F1529" s="19" t="s">
        <v>261</v>
      </c>
      <c r="G1529" s="19">
        <v>50</v>
      </c>
      <c r="H1529" s="19">
        <v>5</v>
      </c>
      <c r="I1529" s="19">
        <v>13</v>
      </c>
      <c r="J1529" s="19">
        <v>94</v>
      </c>
      <c r="K1529" s="19">
        <v>58</v>
      </c>
      <c r="L1529" s="19">
        <v>174</v>
      </c>
      <c r="M1529" s="19" t="s">
        <v>65</v>
      </c>
      <c r="N1529" s="19">
        <v>5000</v>
      </c>
      <c r="O1529" s="19">
        <v>10000</v>
      </c>
      <c r="P1529" s="19"/>
      <c r="Q1529" s="19" t="s">
        <v>115</v>
      </c>
      <c r="R1529" s="19">
        <v>1050</v>
      </c>
      <c r="S1529" s="19">
        <v>30000</v>
      </c>
      <c r="T1529" s="19">
        <v>0.13</v>
      </c>
      <c r="U1529" s="19">
        <v>1.8</v>
      </c>
      <c r="V1529" s="19">
        <v>0.24</v>
      </c>
      <c r="W1529" s="19">
        <v>58</v>
      </c>
      <c r="X1529" s="93">
        <v>857</v>
      </c>
      <c r="Y1529">
        <f t="shared" si="70"/>
        <v>100</v>
      </c>
      <c r="Z1529" t="b">
        <f>IF(N1529/G1529&gt;=Auswahlhilfe!$C$8,TRUE,FALSE)</f>
        <v>1</v>
      </c>
      <c r="AA1529" t="b">
        <f>IF(K1529&gt;Auswahlhilfe!$C$7,TRUE,FALSE)</f>
        <v>1</v>
      </c>
      <c r="AB1529" t="b">
        <f>IF(Auswahlhilfe!$C$17=F1529,TRUE,FALSE)</f>
        <v>0</v>
      </c>
      <c r="AC1529" t="b">
        <f>IFERROR(IF(FIND("P2",PGOptionList!D1529)&gt;0,TRUE),FALSE)</f>
        <v>0</v>
      </c>
      <c r="AD1529" t="b">
        <f>IFERROR(IF(FIND("P1",PGOptionList!D1529)&gt;0,TRUE),FALSE)</f>
        <v>1</v>
      </c>
      <c r="AE1529" t="b">
        <f>IFERROR(IF(FIND("P0",PGOptionList!D1529)&gt;0,TRUE),FALSE)</f>
        <v>0</v>
      </c>
      <c r="AF1529" t="b">
        <f>IF(AND(Z1529,AA1529,AB1529,AC1529,IF(C1529=Auswahlhilfe!$L$7,TRUE,FALSE)),D1529,FALSE)</f>
        <v>0</v>
      </c>
      <c r="AG1529" t="b">
        <f>IF(AND(Z1529,AA1529,AB1529,AD1529,IF(C1529=Auswahlhilfe!$L$17,TRUE,FALSE)),D1529,FALSE)</f>
        <v>0</v>
      </c>
      <c r="AH1529" t="b">
        <f>IF(AND(Z1529,AA1529,AB1529,AE1529,IF(C1529=Auswahlhilfe!$L$17,TRUE,FALSE)),D1529,FALSE)</f>
        <v>0</v>
      </c>
      <c r="AI1529" t="s">
        <v>4818</v>
      </c>
      <c r="AJ1529" s="90" t="str">
        <f t="shared" si="71"/>
        <v>https://shop.oxni.ch/de/shop/motoren/planetengetriebe/td-064-050-00-p1</v>
      </c>
    </row>
    <row r="1530" spans="2:36" x14ac:dyDescent="0.2">
      <c r="B1530" s="78" t="str">
        <f t="shared" si="69"/>
        <v/>
      </c>
      <c r="C1530" s="19" t="s">
        <v>113</v>
      </c>
      <c r="D1530" s="19" t="s">
        <v>1831</v>
      </c>
      <c r="E1530" s="19">
        <v>60</v>
      </c>
      <c r="F1530" s="19" t="s">
        <v>261</v>
      </c>
      <c r="G1530" s="19">
        <v>50</v>
      </c>
      <c r="H1530" s="19">
        <v>7</v>
      </c>
      <c r="I1530" s="19">
        <v>13</v>
      </c>
      <c r="J1530" s="19">
        <v>94</v>
      </c>
      <c r="K1530" s="19">
        <v>58</v>
      </c>
      <c r="L1530" s="19">
        <v>174</v>
      </c>
      <c r="M1530" s="19" t="s">
        <v>65</v>
      </c>
      <c r="N1530" s="19">
        <v>5000</v>
      </c>
      <c r="O1530" s="19">
        <v>10000</v>
      </c>
      <c r="P1530" s="19"/>
      <c r="Q1530" s="19" t="s">
        <v>115</v>
      </c>
      <c r="R1530" s="19">
        <v>1050</v>
      </c>
      <c r="S1530" s="19">
        <v>30000</v>
      </c>
      <c r="T1530" s="19">
        <v>0.13</v>
      </c>
      <c r="U1530" s="19">
        <v>1.8</v>
      </c>
      <c r="V1530" s="19">
        <v>0.24</v>
      </c>
      <c r="W1530" s="19">
        <v>58</v>
      </c>
      <c r="X1530" s="93">
        <v>779</v>
      </c>
      <c r="Y1530">
        <f t="shared" si="70"/>
        <v>100</v>
      </c>
      <c r="Z1530" t="b">
        <f>IF(N1530/G1530&gt;=Auswahlhilfe!$C$8,TRUE,FALSE)</f>
        <v>1</v>
      </c>
      <c r="AA1530" t="b">
        <f>IF(K1530&gt;Auswahlhilfe!$C$7,TRUE,FALSE)</f>
        <v>1</v>
      </c>
      <c r="AB1530" t="b">
        <f>IF(Auswahlhilfe!$C$17=F1530,TRUE,FALSE)</f>
        <v>0</v>
      </c>
      <c r="AC1530" t="b">
        <f>IFERROR(IF(FIND("P2",PGOptionList!D1530)&gt;0,TRUE),FALSE)</f>
        <v>1</v>
      </c>
      <c r="AD1530" t="b">
        <f>IFERROR(IF(FIND("P1",PGOptionList!D1530)&gt;0,TRUE),FALSE)</f>
        <v>0</v>
      </c>
      <c r="AE1530" t="b">
        <f>IFERROR(IF(FIND("P0",PGOptionList!D1530)&gt;0,TRUE),FALSE)</f>
        <v>0</v>
      </c>
      <c r="AF1530" t="b">
        <f>IF(AND(Z1530,AA1530,AB1530,AC1530,IF(C1530=Auswahlhilfe!$L$7,TRUE,FALSE)),D1530,FALSE)</f>
        <v>0</v>
      </c>
      <c r="AG1530" t="b">
        <f>IF(AND(Z1530,AA1530,AB1530,AD1530,IF(C1530=Auswahlhilfe!$L$17,TRUE,FALSE)),D1530,FALSE)</f>
        <v>0</v>
      </c>
      <c r="AH1530" t="b">
        <f>IF(AND(Z1530,AA1530,AB1530,AE1530,IF(C1530=Auswahlhilfe!$L$17,TRUE,FALSE)),D1530,FALSE)</f>
        <v>0</v>
      </c>
      <c r="AI1530" t="s">
        <v>4818</v>
      </c>
      <c r="AJ1530" s="90" t="str">
        <f t="shared" si="71"/>
        <v>https://shop.oxni.ch/de/shop/motoren/planetengetriebe/td-064-050-00-p2</v>
      </c>
    </row>
    <row r="1531" spans="2:36" x14ac:dyDescent="0.2">
      <c r="B1531" s="78" t="str">
        <f t="shared" si="69"/>
        <v/>
      </c>
      <c r="C1531" s="19" t="s">
        <v>113</v>
      </c>
      <c r="D1531" s="19" t="s">
        <v>1832</v>
      </c>
      <c r="E1531" s="19">
        <v>60</v>
      </c>
      <c r="F1531" s="19" t="s">
        <v>261</v>
      </c>
      <c r="G1531" s="19">
        <v>40</v>
      </c>
      <c r="H1531" s="19">
        <v>3</v>
      </c>
      <c r="I1531" s="19">
        <v>13</v>
      </c>
      <c r="J1531" s="19">
        <v>94</v>
      </c>
      <c r="K1531" s="19">
        <v>48</v>
      </c>
      <c r="L1531" s="19">
        <v>144</v>
      </c>
      <c r="M1531" s="19" t="s">
        <v>104</v>
      </c>
      <c r="N1531" s="19">
        <v>5000</v>
      </c>
      <c r="O1531" s="19">
        <v>10000</v>
      </c>
      <c r="P1531" s="19"/>
      <c r="Q1531" s="19" t="s">
        <v>115</v>
      </c>
      <c r="R1531" s="19">
        <v>1050</v>
      </c>
      <c r="S1531" s="19">
        <v>30000</v>
      </c>
      <c r="T1531" s="19">
        <v>0.13</v>
      </c>
      <c r="U1531" s="19">
        <v>1.8</v>
      </c>
      <c r="V1531" s="19">
        <v>0.24</v>
      </c>
      <c r="W1531" s="19">
        <v>58</v>
      </c>
      <c r="X1531" s="93"/>
      <c r="Y1531">
        <f t="shared" si="70"/>
        <v>125</v>
      </c>
      <c r="Z1531" t="b">
        <f>IF(N1531/G1531&gt;=Auswahlhilfe!$C$8,TRUE,FALSE)</f>
        <v>1</v>
      </c>
      <c r="AA1531" t="b">
        <f>IF(K1531&gt;Auswahlhilfe!$C$7,TRUE,FALSE)</f>
        <v>1</v>
      </c>
      <c r="AB1531" t="b">
        <f>IF(Auswahlhilfe!$C$17=F1531,TRUE,FALSE)</f>
        <v>0</v>
      </c>
      <c r="AC1531" t="b">
        <f>IFERROR(IF(FIND("P2",PGOptionList!D1531)&gt;0,TRUE),FALSE)</f>
        <v>0</v>
      </c>
      <c r="AD1531" t="b">
        <f>IFERROR(IF(FIND("P1",PGOptionList!D1531)&gt;0,TRUE),FALSE)</f>
        <v>0</v>
      </c>
      <c r="AE1531" t="b">
        <f>IFERROR(IF(FIND("P0",PGOptionList!D1531)&gt;0,TRUE),FALSE)</f>
        <v>1</v>
      </c>
      <c r="AF1531" t="b">
        <f>IF(AND(Z1531,AA1531,AB1531,AC1531,IF(C1531=Auswahlhilfe!$L$7,TRUE,FALSE)),D1531,FALSE)</f>
        <v>0</v>
      </c>
      <c r="AG1531" t="b">
        <f>IF(AND(Z1531,AA1531,AB1531,AD1531,IF(C1531=Auswahlhilfe!$L$17,TRUE,FALSE)),D1531,FALSE)</f>
        <v>0</v>
      </c>
      <c r="AH1531" t="b">
        <f>IF(AND(Z1531,AA1531,AB1531,AE1531,IF(C1531=Auswahlhilfe!$L$17,TRUE,FALSE)),D1531,FALSE)</f>
        <v>0</v>
      </c>
      <c r="AI1531" t="s">
        <v>4817</v>
      </c>
      <c r="AJ1531" s="90" t="str">
        <f t="shared" si="71"/>
        <v>mailto:info@oxni.ch?subject=Anfrage TD-064-040-00-P0</v>
      </c>
    </row>
    <row r="1532" spans="2:36" x14ac:dyDescent="0.2">
      <c r="B1532" s="78" t="str">
        <f t="shared" si="69"/>
        <v/>
      </c>
      <c r="C1532" s="19" t="s">
        <v>113</v>
      </c>
      <c r="D1532" s="19" t="s">
        <v>1833</v>
      </c>
      <c r="E1532" s="19">
        <v>60</v>
      </c>
      <c r="F1532" s="19" t="s">
        <v>261</v>
      </c>
      <c r="G1532" s="19">
        <v>40</v>
      </c>
      <c r="H1532" s="19">
        <v>5</v>
      </c>
      <c r="I1532" s="19">
        <v>13</v>
      </c>
      <c r="J1532" s="19">
        <v>94</v>
      </c>
      <c r="K1532" s="19">
        <v>48</v>
      </c>
      <c r="L1532" s="19">
        <v>144</v>
      </c>
      <c r="M1532" s="19" t="s">
        <v>104</v>
      </c>
      <c r="N1532" s="19">
        <v>5000</v>
      </c>
      <c r="O1532" s="19">
        <v>10000</v>
      </c>
      <c r="P1532" s="19"/>
      <c r="Q1532" s="19" t="s">
        <v>115</v>
      </c>
      <c r="R1532" s="19">
        <v>1050</v>
      </c>
      <c r="S1532" s="19">
        <v>30000</v>
      </c>
      <c r="T1532" s="19">
        <v>0.13</v>
      </c>
      <c r="U1532" s="19">
        <v>1.8</v>
      </c>
      <c r="V1532" s="19">
        <v>0.24</v>
      </c>
      <c r="W1532" s="19">
        <v>58</v>
      </c>
      <c r="X1532" s="93">
        <v>857</v>
      </c>
      <c r="Y1532">
        <f t="shared" si="70"/>
        <v>125</v>
      </c>
      <c r="Z1532" t="b">
        <f>IF(N1532/G1532&gt;=Auswahlhilfe!$C$8,TRUE,FALSE)</f>
        <v>1</v>
      </c>
      <c r="AA1532" t="b">
        <f>IF(K1532&gt;Auswahlhilfe!$C$7,TRUE,FALSE)</f>
        <v>1</v>
      </c>
      <c r="AB1532" t="b">
        <f>IF(Auswahlhilfe!$C$17=F1532,TRUE,FALSE)</f>
        <v>0</v>
      </c>
      <c r="AC1532" t="b">
        <f>IFERROR(IF(FIND("P2",PGOptionList!D1532)&gt;0,TRUE),FALSE)</f>
        <v>0</v>
      </c>
      <c r="AD1532" t="b">
        <f>IFERROR(IF(FIND("P1",PGOptionList!D1532)&gt;0,TRUE),FALSE)</f>
        <v>1</v>
      </c>
      <c r="AE1532" t="b">
        <f>IFERROR(IF(FIND("P0",PGOptionList!D1532)&gt;0,TRUE),FALSE)</f>
        <v>0</v>
      </c>
      <c r="AF1532" t="b">
        <f>IF(AND(Z1532,AA1532,AB1532,AC1532,IF(C1532=Auswahlhilfe!$L$7,TRUE,FALSE)),D1532,FALSE)</f>
        <v>0</v>
      </c>
      <c r="AG1532" t="b">
        <f>IF(AND(Z1532,AA1532,AB1532,AD1532,IF(C1532=Auswahlhilfe!$L$17,TRUE,FALSE)),D1532,FALSE)</f>
        <v>0</v>
      </c>
      <c r="AH1532" t="b">
        <f>IF(AND(Z1532,AA1532,AB1532,AE1532,IF(C1532=Auswahlhilfe!$L$17,TRUE,FALSE)),D1532,FALSE)</f>
        <v>0</v>
      </c>
      <c r="AI1532" t="s">
        <v>4818</v>
      </c>
      <c r="AJ1532" s="90" t="str">
        <f t="shared" si="71"/>
        <v>https://shop.oxni.ch/de/shop/motoren/planetengetriebe/td-064-040-00-p1</v>
      </c>
    </row>
    <row r="1533" spans="2:36" x14ac:dyDescent="0.2">
      <c r="B1533" s="78" t="str">
        <f t="shared" si="69"/>
        <v/>
      </c>
      <c r="C1533" s="19" t="s">
        <v>113</v>
      </c>
      <c r="D1533" s="19" t="s">
        <v>1834</v>
      </c>
      <c r="E1533" s="19">
        <v>60</v>
      </c>
      <c r="F1533" s="19" t="s">
        <v>261</v>
      </c>
      <c r="G1533" s="19">
        <v>40</v>
      </c>
      <c r="H1533" s="19">
        <v>7</v>
      </c>
      <c r="I1533" s="19">
        <v>13</v>
      </c>
      <c r="J1533" s="19">
        <v>94</v>
      </c>
      <c r="K1533" s="19">
        <v>48</v>
      </c>
      <c r="L1533" s="19">
        <v>144</v>
      </c>
      <c r="M1533" s="19" t="s">
        <v>104</v>
      </c>
      <c r="N1533" s="19">
        <v>5000</v>
      </c>
      <c r="O1533" s="19">
        <v>10000</v>
      </c>
      <c r="P1533" s="19"/>
      <c r="Q1533" s="19" t="s">
        <v>115</v>
      </c>
      <c r="R1533" s="19">
        <v>1050</v>
      </c>
      <c r="S1533" s="19">
        <v>30000</v>
      </c>
      <c r="T1533" s="19">
        <v>0.13</v>
      </c>
      <c r="U1533" s="19">
        <v>1.8</v>
      </c>
      <c r="V1533" s="19">
        <v>0.24</v>
      </c>
      <c r="W1533" s="19">
        <v>58</v>
      </c>
      <c r="X1533" s="93">
        <v>779</v>
      </c>
      <c r="Y1533">
        <f t="shared" si="70"/>
        <v>125</v>
      </c>
      <c r="Z1533" t="b">
        <f>IF(N1533/G1533&gt;=Auswahlhilfe!$C$8,TRUE,FALSE)</f>
        <v>1</v>
      </c>
      <c r="AA1533" t="b">
        <f>IF(K1533&gt;Auswahlhilfe!$C$7,TRUE,FALSE)</f>
        <v>1</v>
      </c>
      <c r="AB1533" t="b">
        <f>IF(Auswahlhilfe!$C$17=F1533,TRUE,FALSE)</f>
        <v>0</v>
      </c>
      <c r="AC1533" t="b">
        <f>IFERROR(IF(FIND("P2",PGOptionList!D1533)&gt;0,TRUE),FALSE)</f>
        <v>1</v>
      </c>
      <c r="AD1533" t="b">
        <f>IFERROR(IF(FIND("P1",PGOptionList!D1533)&gt;0,TRUE),FALSE)</f>
        <v>0</v>
      </c>
      <c r="AE1533" t="b">
        <f>IFERROR(IF(FIND("P0",PGOptionList!D1533)&gt;0,TRUE),FALSE)</f>
        <v>0</v>
      </c>
      <c r="AF1533" t="b">
        <f>IF(AND(Z1533,AA1533,AB1533,AC1533,IF(C1533=Auswahlhilfe!$L$7,TRUE,FALSE)),D1533,FALSE)</f>
        <v>0</v>
      </c>
      <c r="AG1533" t="b">
        <f>IF(AND(Z1533,AA1533,AB1533,AD1533,IF(C1533=Auswahlhilfe!$L$17,TRUE,FALSE)),D1533,FALSE)</f>
        <v>0</v>
      </c>
      <c r="AH1533" t="b">
        <f>IF(AND(Z1533,AA1533,AB1533,AE1533,IF(C1533=Auswahlhilfe!$L$17,TRUE,FALSE)),D1533,FALSE)</f>
        <v>0</v>
      </c>
      <c r="AI1533" t="s">
        <v>4818</v>
      </c>
      <c r="AJ1533" s="90" t="str">
        <f t="shared" si="71"/>
        <v>https://shop.oxni.ch/de/shop/motoren/planetengetriebe/td-064-040-00-p2</v>
      </c>
    </row>
    <row r="1534" spans="2:36" x14ac:dyDescent="0.2">
      <c r="B1534" s="78" t="str">
        <f t="shared" si="69"/>
        <v/>
      </c>
      <c r="C1534" s="19" t="s">
        <v>113</v>
      </c>
      <c r="D1534" s="19" t="s">
        <v>1835</v>
      </c>
      <c r="E1534" s="19">
        <v>60</v>
      </c>
      <c r="F1534" s="19" t="s">
        <v>261</v>
      </c>
      <c r="G1534" s="19">
        <v>35</v>
      </c>
      <c r="H1534" s="19">
        <v>3</v>
      </c>
      <c r="I1534" s="19">
        <v>13</v>
      </c>
      <c r="J1534" s="19">
        <v>94</v>
      </c>
      <c r="K1534" s="19">
        <v>50</v>
      </c>
      <c r="L1534" s="19">
        <v>150</v>
      </c>
      <c r="M1534" s="19" t="s">
        <v>64</v>
      </c>
      <c r="N1534" s="19">
        <v>5000</v>
      </c>
      <c r="O1534" s="19">
        <v>10000</v>
      </c>
      <c r="P1534" s="19"/>
      <c r="Q1534" s="19" t="s">
        <v>115</v>
      </c>
      <c r="R1534" s="19">
        <v>1050</v>
      </c>
      <c r="S1534" s="19">
        <v>30000</v>
      </c>
      <c r="T1534" s="19">
        <v>0.13</v>
      </c>
      <c r="U1534" s="19">
        <v>1.8</v>
      </c>
      <c r="V1534" s="19">
        <v>0.24</v>
      </c>
      <c r="W1534" s="19">
        <v>58</v>
      </c>
      <c r="X1534" s="93"/>
      <c r="Y1534">
        <f t="shared" si="70"/>
        <v>142.85714285714286</v>
      </c>
      <c r="Z1534" t="b">
        <f>IF(N1534/G1534&gt;=Auswahlhilfe!$C$8,TRUE,FALSE)</f>
        <v>1</v>
      </c>
      <c r="AA1534" t="b">
        <f>IF(K1534&gt;Auswahlhilfe!$C$7,TRUE,FALSE)</f>
        <v>1</v>
      </c>
      <c r="AB1534" t="b">
        <f>IF(Auswahlhilfe!$C$17=F1534,TRUE,FALSE)</f>
        <v>0</v>
      </c>
      <c r="AC1534" t="b">
        <f>IFERROR(IF(FIND("P2",PGOptionList!D1534)&gt;0,TRUE),FALSE)</f>
        <v>0</v>
      </c>
      <c r="AD1534" t="b">
        <f>IFERROR(IF(FIND("P1",PGOptionList!D1534)&gt;0,TRUE),FALSE)</f>
        <v>0</v>
      </c>
      <c r="AE1534" t="b">
        <f>IFERROR(IF(FIND("P0",PGOptionList!D1534)&gt;0,TRUE),FALSE)</f>
        <v>1</v>
      </c>
      <c r="AF1534" t="b">
        <f>IF(AND(Z1534,AA1534,AB1534,AC1534,IF(C1534=Auswahlhilfe!$L$7,TRUE,FALSE)),D1534,FALSE)</f>
        <v>0</v>
      </c>
      <c r="AG1534" t="b">
        <f>IF(AND(Z1534,AA1534,AB1534,AD1534,IF(C1534=Auswahlhilfe!$L$17,TRUE,FALSE)),D1534,FALSE)</f>
        <v>0</v>
      </c>
      <c r="AH1534" t="b">
        <f>IF(AND(Z1534,AA1534,AB1534,AE1534,IF(C1534=Auswahlhilfe!$L$17,TRUE,FALSE)),D1534,FALSE)</f>
        <v>0</v>
      </c>
      <c r="AI1534" t="s">
        <v>4817</v>
      </c>
      <c r="AJ1534" s="90" t="str">
        <f t="shared" si="71"/>
        <v>mailto:info@oxni.ch?subject=Anfrage TD-064-035-00-P0</v>
      </c>
    </row>
    <row r="1535" spans="2:36" x14ac:dyDescent="0.2">
      <c r="B1535" s="78" t="str">
        <f t="shared" si="69"/>
        <v/>
      </c>
      <c r="C1535" s="19" t="s">
        <v>113</v>
      </c>
      <c r="D1535" s="19" t="s">
        <v>1836</v>
      </c>
      <c r="E1535" s="19">
        <v>60</v>
      </c>
      <c r="F1535" s="19" t="s">
        <v>261</v>
      </c>
      <c r="G1535" s="19">
        <v>35</v>
      </c>
      <c r="H1535" s="19">
        <v>5</v>
      </c>
      <c r="I1535" s="19">
        <v>13</v>
      </c>
      <c r="J1535" s="19">
        <v>94</v>
      </c>
      <c r="K1535" s="19">
        <v>50</v>
      </c>
      <c r="L1535" s="19">
        <v>150</v>
      </c>
      <c r="M1535" s="19" t="s">
        <v>64</v>
      </c>
      <c r="N1535" s="19">
        <v>5000</v>
      </c>
      <c r="O1535" s="19">
        <v>10000</v>
      </c>
      <c r="P1535" s="19"/>
      <c r="Q1535" s="19" t="s">
        <v>115</v>
      </c>
      <c r="R1535" s="19">
        <v>1050</v>
      </c>
      <c r="S1535" s="19">
        <v>30000</v>
      </c>
      <c r="T1535" s="19">
        <v>0.13</v>
      </c>
      <c r="U1535" s="19">
        <v>1.8</v>
      </c>
      <c r="V1535" s="19">
        <v>0.24</v>
      </c>
      <c r="W1535" s="19">
        <v>58</v>
      </c>
      <c r="X1535" s="93">
        <v>857</v>
      </c>
      <c r="Y1535">
        <f t="shared" si="70"/>
        <v>142.85714285714286</v>
      </c>
      <c r="Z1535" t="b">
        <f>IF(N1535/G1535&gt;=Auswahlhilfe!$C$8,TRUE,FALSE)</f>
        <v>1</v>
      </c>
      <c r="AA1535" t="b">
        <f>IF(K1535&gt;Auswahlhilfe!$C$7,TRUE,FALSE)</f>
        <v>1</v>
      </c>
      <c r="AB1535" t="b">
        <f>IF(Auswahlhilfe!$C$17=F1535,TRUE,FALSE)</f>
        <v>0</v>
      </c>
      <c r="AC1535" t="b">
        <f>IFERROR(IF(FIND("P2",PGOptionList!D1535)&gt;0,TRUE),FALSE)</f>
        <v>0</v>
      </c>
      <c r="AD1535" t="b">
        <f>IFERROR(IF(FIND("P1",PGOptionList!D1535)&gt;0,TRUE),FALSE)</f>
        <v>1</v>
      </c>
      <c r="AE1535" t="b">
        <f>IFERROR(IF(FIND("P0",PGOptionList!D1535)&gt;0,TRUE),FALSE)</f>
        <v>0</v>
      </c>
      <c r="AF1535" t="b">
        <f>IF(AND(Z1535,AA1535,AB1535,AC1535,IF(C1535=Auswahlhilfe!$L$7,TRUE,FALSE)),D1535,FALSE)</f>
        <v>0</v>
      </c>
      <c r="AG1535" t="b">
        <f>IF(AND(Z1535,AA1535,AB1535,AD1535,IF(C1535=Auswahlhilfe!$L$17,TRUE,FALSE)),D1535,FALSE)</f>
        <v>0</v>
      </c>
      <c r="AH1535" t="b">
        <f>IF(AND(Z1535,AA1535,AB1535,AE1535,IF(C1535=Auswahlhilfe!$L$17,TRUE,FALSE)),D1535,FALSE)</f>
        <v>0</v>
      </c>
      <c r="AI1535" t="s">
        <v>4818</v>
      </c>
      <c r="AJ1535" s="90" t="str">
        <f t="shared" si="71"/>
        <v>https://shop.oxni.ch/de/shop/motoren/planetengetriebe/td-064-035-00-p1</v>
      </c>
    </row>
    <row r="1536" spans="2:36" x14ac:dyDescent="0.2">
      <c r="B1536" s="78" t="str">
        <f t="shared" si="69"/>
        <v/>
      </c>
      <c r="C1536" s="19" t="s">
        <v>113</v>
      </c>
      <c r="D1536" s="19" t="s">
        <v>1837</v>
      </c>
      <c r="E1536" s="19">
        <v>60</v>
      </c>
      <c r="F1536" s="19" t="s">
        <v>261</v>
      </c>
      <c r="G1536" s="19">
        <v>35</v>
      </c>
      <c r="H1536" s="19">
        <v>7</v>
      </c>
      <c r="I1536" s="19">
        <v>13</v>
      </c>
      <c r="J1536" s="19">
        <v>94</v>
      </c>
      <c r="K1536" s="19">
        <v>50</v>
      </c>
      <c r="L1536" s="19">
        <v>150</v>
      </c>
      <c r="M1536" s="19" t="s">
        <v>64</v>
      </c>
      <c r="N1536" s="19">
        <v>5000</v>
      </c>
      <c r="O1536" s="19">
        <v>10000</v>
      </c>
      <c r="P1536" s="19"/>
      <c r="Q1536" s="19" t="s">
        <v>115</v>
      </c>
      <c r="R1536" s="19">
        <v>1050</v>
      </c>
      <c r="S1536" s="19">
        <v>30000</v>
      </c>
      <c r="T1536" s="19">
        <v>0.13</v>
      </c>
      <c r="U1536" s="19">
        <v>1.8</v>
      </c>
      <c r="V1536" s="19">
        <v>0.24</v>
      </c>
      <c r="W1536" s="19">
        <v>58</v>
      </c>
      <c r="X1536" s="93">
        <v>779</v>
      </c>
      <c r="Y1536">
        <f t="shared" si="70"/>
        <v>142.85714285714286</v>
      </c>
      <c r="Z1536" t="b">
        <f>IF(N1536/G1536&gt;=Auswahlhilfe!$C$8,TRUE,FALSE)</f>
        <v>1</v>
      </c>
      <c r="AA1536" t="b">
        <f>IF(K1536&gt;Auswahlhilfe!$C$7,TRUE,FALSE)</f>
        <v>1</v>
      </c>
      <c r="AB1536" t="b">
        <f>IF(Auswahlhilfe!$C$17=F1536,TRUE,FALSE)</f>
        <v>0</v>
      </c>
      <c r="AC1536" t="b">
        <f>IFERROR(IF(FIND("P2",PGOptionList!D1536)&gt;0,TRUE),FALSE)</f>
        <v>1</v>
      </c>
      <c r="AD1536" t="b">
        <f>IFERROR(IF(FIND("P1",PGOptionList!D1536)&gt;0,TRUE),FALSE)</f>
        <v>0</v>
      </c>
      <c r="AE1536" t="b">
        <f>IFERROR(IF(FIND("P0",PGOptionList!D1536)&gt;0,TRUE),FALSE)</f>
        <v>0</v>
      </c>
      <c r="AF1536" t="b">
        <f>IF(AND(Z1536,AA1536,AB1536,AC1536,IF(C1536=Auswahlhilfe!$L$7,TRUE,FALSE)),D1536,FALSE)</f>
        <v>0</v>
      </c>
      <c r="AG1536" t="b">
        <f>IF(AND(Z1536,AA1536,AB1536,AD1536,IF(C1536=Auswahlhilfe!$L$17,TRUE,FALSE)),D1536,FALSE)</f>
        <v>0</v>
      </c>
      <c r="AH1536" t="b">
        <f>IF(AND(Z1536,AA1536,AB1536,AE1536,IF(C1536=Auswahlhilfe!$L$17,TRUE,FALSE)),D1536,FALSE)</f>
        <v>0</v>
      </c>
      <c r="AI1536" t="s">
        <v>4818</v>
      </c>
      <c r="AJ1536" s="90" t="str">
        <f t="shared" si="71"/>
        <v>https://shop.oxni.ch/de/shop/motoren/planetengetriebe/td-064-035-00-p2</v>
      </c>
    </row>
    <row r="1537" spans="2:36" x14ac:dyDescent="0.2">
      <c r="B1537" s="78" t="str">
        <f t="shared" si="69"/>
        <v/>
      </c>
      <c r="C1537" s="19" t="s">
        <v>113</v>
      </c>
      <c r="D1537" s="19" t="s">
        <v>1838</v>
      </c>
      <c r="E1537" s="19">
        <v>60</v>
      </c>
      <c r="F1537" s="19" t="s">
        <v>261</v>
      </c>
      <c r="G1537" s="19">
        <v>25</v>
      </c>
      <c r="H1537" s="19">
        <v>3</v>
      </c>
      <c r="I1537" s="19">
        <v>13</v>
      </c>
      <c r="J1537" s="19">
        <v>94</v>
      </c>
      <c r="K1537" s="19">
        <v>58</v>
      </c>
      <c r="L1537" s="19">
        <v>174</v>
      </c>
      <c r="M1537" s="19" t="s">
        <v>65</v>
      </c>
      <c r="N1537" s="19">
        <v>5000</v>
      </c>
      <c r="O1537" s="19">
        <v>10000</v>
      </c>
      <c r="P1537" s="19"/>
      <c r="Q1537" s="19" t="s">
        <v>115</v>
      </c>
      <c r="R1537" s="19">
        <v>1050</v>
      </c>
      <c r="S1537" s="19">
        <v>30000</v>
      </c>
      <c r="T1537" s="19">
        <v>0.13</v>
      </c>
      <c r="U1537" s="19">
        <v>1.8</v>
      </c>
      <c r="V1537" s="19">
        <v>0.24</v>
      </c>
      <c r="W1537" s="19">
        <v>58</v>
      </c>
      <c r="X1537" s="93"/>
      <c r="Y1537">
        <f t="shared" si="70"/>
        <v>200</v>
      </c>
      <c r="Z1537" t="b">
        <f>IF(N1537/G1537&gt;=Auswahlhilfe!$C$8,TRUE,FALSE)</f>
        <v>1</v>
      </c>
      <c r="AA1537" t="b">
        <f>IF(K1537&gt;Auswahlhilfe!$C$7,TRUE,FALSE)</f>
        <v>1</v>
      </c>
      <c r="AB1537" t="b">
        <f>IF(Auswahlhilfe!$C$17=F1537,TRUE,FALSE)</f>
        <v>0</v>
      </c>
      <c r="AC1537" t="b">
        <f>IFERROR(IF(FIND("P2",PGOptionList!D1537)&gt;0,TRUE),FALSE)</f>
        <v>0</v>
      </c>
      <c r="AD1537" t="b">
        <f>IFERROR(IF(FIND("P1",PGOptionList!D1537)&gt;0,TRUE),FALSE)</f>
        <v>0</v>
      </c>
      <c r="AE1537" t="b">
        <f>IFERROR(IF(FIND("P0",PGOptionList!D1537)&gt;0,TRUE),FALSE)</f>
        <v>1</v>
      </c>
      <c r="AF1537" t="b">
        <f>IF(AND(Z1537,AA1537,AB1537,AC1537,IF(C1537=Auswahlhilfe!$L$7,TRUE,FALSE)),D1537,FALSE)</f>
        <v>0</v>
      </c>
      <c r="AG1537" t="b">
        <f>IF(AND(Z1537,AA1537,AB1537,AD1537,IF(C1537=Auswahlhilfe!$L$17,TRUE,FALSE)),D1537,FALSE)</f>
        <v>0</v>
      </c>
      <c r="AH1537" t="b">
        <f>IF(AND(Z1537,AA1537,AB1537,AE1537,IF(C1537=Auswahlhilfe!$L$17,TRUE,FALSE)),D1537,FALSE)</f>
        <v>0</v>
      </c>
      <c r="AI1537" t="s">
        <v>4817</v>
      </c>
      <c r="AJ1537" s="90" t="str">
        <f t="shared" si="71"/>
        <v>mailto:info@oxni.ch?subject=Anfrage TD-064-025-00-P0</v>
      </c>
    </row>
    <row r="1538" spans="2:36" x14ac:dyDescent="0.2">
      <c r="B1538" s="78" t="str">
        <f t="shared" si="69"/>
        <v/>
      </c>
      <c r="C1538" s="19" t="s">
        <v>113</v>
      </c>
      <c r="D1538" s="19" t="s">
        <v>1839</v>
      </c>
      <c r="E1538" s="19">
        <v>60</v>
      </c>
      <c r="F1538" s="19" t="s">
        <v>261</v>
      </c>
      <c r="G1538" s="19">
        <v>25</v>
      </c>
      <c r="H1538" s="19">
        <v>5</v>
      </c>
      <c r="I1538" s="19">
        <v>13</v>
      </c>
      <c r="J1538" s="19">
        <v>94</v>
      </c>
      <c r="K1538" s="19">
        <v>58</v>
      </c>
      <c r="L1538" s="19">
        <v>174</v>
      </c>
      <c r="M1538" s="19" t="s">
        <v>65</v>
      </c>
      <c r="N1538" s="19">
        <v>5000</v>
      </c>
      <c r="O1538" s="19">
        <v>10000</v>
      </c>
      <c r="P1538" s="19"/>
      <c r="Q1538" s="19" t="s">
        <v>115</v>
      </c>
      <c r="R1538" s="19">
        <v>1050</v>
      </c>
      <c r="S1538" s="19">
        <v>30000</v>
      </c>
      <c r="T1538" s="19">
        <v>0.13</v>
      </c>
      <c r="U1538" s="19">
        <v>1.8</v>
      </c>
      <c r="V1538" s="19">
        <v>0.24</v>
      </c>
      <c r="W1538" s="19">
        <v>58</v>
      </c>
      <c r="X1538" s="93">
        <v>857</v>
      </c>
      <c r="Y1538">
        <f t="shared" si="70"/>
        <v>200</v>
      </c>
      <c r="Z1538" t="b">
        <f>IF(N1538/G1538&gt;=Auswahlhilfe!$C$8,TRUE,FALSE)</f>
        <v>1</v>
      </c>
      <c r="AA1538" t="b">
        <f>IF(K1538&gt;Auswahlhilfe!$C$7,TRUE,FALSE)</f>
        <v>1</v>
      </c>
      <c r="AB1538" t="b">
        <f>IF(Auswahlhilfe!$C$17=F1538,TRUE,FALSE)</f>
        <v>0</v>
      </c>
      <c r="AC1538" t="b">
        <f>IFERROR(IF(FIND("P2",PGOptionList!D1538)&gt;0,TRUE),FALSE)</f>
        <v>0</v>
      </c>
      <c r="AD1538" t="b">
        <f>IFERROR(IF(FIND("P1",PGOptionList!D1538)&gt;0,TRUE),FALSE)</f>
        <v>1</v>
      </c>
      <c r="AE1538" t="b">
        <f>IFERROR(IF(FIND("P0",PGOptionList!D1538)&gt;0,TRUE),FALSE)</f>
        <v>0</v>
      </c>
      <c r="AF1538" t="b">
        <f>IF(AND(Z1538,AA1538,AB1538,AC1538,IF(C1538=Auswahlhilfe!$L$7,TRUE,FALSE)),D1538,FALSE)</f>
        <v>0</v>
      </c>
      <c r="AG1538" t="b">
        <f>IF(AND(Z1538,AA1538,AB1538,AD1538,IF(C1538=Auswahlhilfe!$L$17,TRUE,FALSE)),D1538,FALSE)</f>
        <v>0</v>
      </c>
      <c r="AH1538" t="b">
        <f>IF(AND(Z1538,AA1538,AB1538,AE1538,IF(C1538=Auswahlhilfe!$L$17,TRUE,FALSE)),D1538,FALSE)</f>
        <v>0</v>
      </c>
      <c r="AI1538" t="s">
        <v>4818</v>
      </c>
      <c r="AJ1538" s="90" t="str">
        <f t="shared" si="71"/>
        <v>https://shop.oxni.ch/de/shop/motoren/planetengetriebe/td-064-025-00-p1</v>
      </c>
    </row>
    <row r="1539" spans="2:36" x14ac:dyDescent="0.2">
      <c r="B1539" s="78" t="str">
        <f t="shared" si="69"/>
        <v/>
      </c>
      <c r="C1539" s="19" t="s">
        <v>113</v>
      </c>
      <c r="D1539" s="19" t="s">
        <v>1840</v>
      </c>
      <c r="E1539" s="19">
        <v>60</v>
      </c>
      <c r="F1539" s="19" t="s">
        <v>261</v>
      </c>
      <c r="G1539" s="19">
        <v>25</v>
      </c>
      <c r="H1539" s="19">
        <v>7</v>
      </c>
      <c r="I1539" s="19">
        <v>13</v>
      </c>
      <c r="J1539" s="19">
        <v>94</v>
      </c>
      <c r="K1539" s="19">
        <v>58</v>
      </c>
      <c r="L1539" s="19">
        <v>174</v>
      </c>
      <c r="M1539" s="19" t="s">
        <v>65</v>
      </c>
      <c r="N1539" s="19">
        <v>5000</v>
      </c>
      <c r="O1539" s="19">
        <v>10000</v>
      </c>
      <c r="P1539" s="19"/>
      <c r="Q1539" s="19" t="s">
        <v>115</v>
      </c>
      <c r="R1539" s="19">
        <v>1050</v>
      </c>
      <c r="S1539" s="19">
        <v>30000</v>
      </c>
      <c r="T1539" s="19">
        <v>0.13</v>
      </c>
      <c r="U1539" s="19">
        <v>1.8</v>
      </c>
      <c r="V1539" s="19">
        <v>0.24</v>
      </c>
      <c r="W1539" s="19">
        <v>58</v>
      </c>
      <c r="X1539" s="93">
        <v>779</v>
      </c>
      <c r="Y1539">
        <f t="shared" si="70"/>
        <v>200</v>
      </c>
      <c r="Z1539" t="b">
        <f>IF(N1539/G1539&gt;=Auswahlhilfe!$C$8,TRUE,FALSE)</f>
        <v>1</v>
      </c>
      <c r="AA1539" t="b">
        <f>IF(K1539&gt;Auswahlhilfe!$C$7,TRUE,FALSE)</f>
        <v>1</v>
      </c>
      <c r="AB1539" t="b">
        <f>IF(Auswahlhilfe!$C$17=F1539,TRUE,FALSE)</f>
        <v>0</v>
      </c>
      <c r="AC1539" t="b">
        <f>IFERROR(IF(FIND("P2",PGOptionList!D1539)&gt;0,TRUE),FALSE)</f>
        <v>1</v>
      </c>
      <c r="AD1539" t="b">
        <f>IFERROR(IF(FIND("P1",PGOptionList!D1539)&gt;0,TRUE),FALSE)</f>
        <v>0</v>
      </c>
      <c r="AE1539" t="b">
        <f>IFERROR(IF(FIND("P0",PGOptionList!D1539)&gt;0,TRUE),FALSE)</f>
        <v>0</v>
      </c>
      <c r="AF1539" t="b">
        <f>IF(AND(Z1539,AA1539,AB1539,AC1539,IF(C1539=Auswahlhilfe!$L$7,TRUE,FALSE)),D1539,FALSE)</f>
        <v>0</v>
      </c>
      <c r="AG1539" t="b">
        <f>IF(AND(Z1539,AA1539,AB1539,AD1539,IF(C1539=Auswahlhilfe!$L$17,TRUE,FALSE)),D1539,FALSE)</f>
        <v>0</v>
      </c>
      <c r="AH1539" t="b">
        <f>IF(AND(Z1539,AA1539,AB1539,AE1539,IF(C1539=Auswahlhilfe!$L$17,TRUE,FALSE)),D1539,FALSE)</f>
        <v>0</v>
      </c>
      <c r="AI1539" t="s">
        <v>4818</v>
      </c>
      <c r="AJ1539" s="90" t="str">
        <f t="shared" si="71"/>
        <v>https://shop.oxni.ch/de/shop/motoren/planetengetriebe/td-064-025-00-p2</v>
      </c>
    </row>
    <row r="1540" spans="2:36" x14ac:dyDescent="0.2">
      <c r="B1540" s="78" t="str">
        <f t="shared" si="69"/>
        <v/>
      </c>
      <c r="C1540" s="19" t="s">
        <v>113</v>
      </c>
      <c r="D1540" s="19" t="s">
        <v>1841</v>
      </c>
      <c r="E1540" s="19">
        <v>60</v>
      </c>
      <c r="F1540" s="19" t="s">
        <v>261</v>
      </c>
      <c r="G1540" s="19">
        <v>20</v>
      </c>
      <c r="H1540" s="19">
        <v>3</v>
      </c>
      <c r="I1540" s="19">
        <v>13</v>
      </c>
      <c r="J1540" s="19">
        <v>94</v>
      </c>
      <c r="K1540" s="19">
        <v>50</v>
      </c>
      <c r="L1540" s="19">
        <v>150</v>
      </c>
      <c r="M1540" s="19" t="s">
        <v>64</v>
      </c>
      <c r="N1540" s="19">
        <v>5000</v>
      </c>
      <c r="O1540" s="19">
        <v>10000</v>
      </c>
      <c r="P1540" s="19"/>
      <c r="Q1540" s="19" t="s">
        <v>115</v>
      </c>
      <c r="R1540" s="19">
        <v>1050</v>
      </c>
      <c r="S1540" s="19">
        <v>30000</v>
      </c>
      <c r="T1540" s="19">
        <v>0.13</v>
      </c>
      <c r="U1540" s="19">
        <v>1.8</v>
      </c>
      <c r="V1540" s="19">
        <v>0.24</v>
      </c>
      <c r="W1540" s="19">
        <v>58</v>
      </c>
      <c r="X1540" s="93"/>
      <c r="Y1540">
        <f t="shared" si="70"/>
        <v>250</v>
      </c>
      <c r="Z1540" t="b">
        <f>IF(N1540/G1540&gt;=Auswahlhilfe!$C$8,TRUE,FALSE)</f>
        <v>1</v>
      </c>
      <c r="AA1540" t="b">
        <f>IF(K1540&gt;Auswahlhilfe!$C$7,TRUE,FALSE)</f>
        <v>1</v>
      </c>
      <c r="AB1540" t="b">
        <f>IF(Auswahlhilfe!$C$17=F1540,TRUE,FALSE)</f>
        <v>0</v>
      </c>
      <c r="AC1540" t="b">
        <f>IFERROR(IF(FIND("P2",PGOptionList!D1540)&gt;0,TRUE),FALSE)</f>
        <v>0</v>
      </c>
      <c r="AD1540" t="b">
        <f>IFERROR(IF(FIND("P1",PGOptionList!D1540)&gt;0,TRUE),FALSE)</f>
        <v>0</v>
      </c>
      <c r="AE1540" t="b">
        <f>IFERROR(IF(FIND("P0",PGOptionList!D1540)&gt;0,TRUE),FALSE)</f>
        <v>1</v>
      </c>
      <c r="AF1540" t="b">
        <f>IF(AND(Z1540,AA1540,AB1540,AC1540,IF(C1540=Auswahlhilfe!$L$7,TRUE,FALSE)),D1540,FALSE)</f>
        <v>0</v>
      </c>
      <c r="AG1540" t="b">
        <f>IF(AND(Z1540,AA1540,AB1540,AD1540,IF(C1540=Auswahlhilfe!$L$17,TRUE,FALSE)),D1540,FALSE)</f>
        <v>0</v>
      </c>
      <c r="AH1540" t="b">
        <f>IF(AND(Z1540,AA1540,AB1540,AE1540,IF(C1540=Auswahlhilfe!$L$17,TRUE,FALSE)),D1540,FALSE)</f>
        <v>0</v>
      </c>
      <c r="AI1540" t="s">
        <v>4817</v>
      </c>
      <c r="AJ1540" s="90" t="str">
        <f t="shared" si="71"/>
        <v>mailto:info@oxni.ch?subject=Anfrage TD-064-020-00-P0</v>
      </c>
    </row>
    <row r="1541" spans="2:36" x14ac:dyDescent="0.2">
      <c r="B1541" s="78" t="str">
        <f t="shared" si="69"/>
        <v/>
      </c>
      <c r="C1541" s="19" t="s">
        <v>113</v>
      </c>
      <c r="D1541" s="19" t="s">
        <v>1842</v>
      </c>
      <c r="E1541" s="19">
        <v>60</v>
      </c>
      <c r="F1541" s="19" t="s">
        <v>261</v>
      </c>
      <c r="G1541" s="19">
        <v>20</v>
      </c>
      <c r="H1541" s="19">
        <v>5</v>
      </c>
      <c r="I1541" s="19">
        <v>13</v>
      </c>
      <c r="J1541" s="19">
        <v>94</v>
      </c>
      <c r="K1541" s="19">
        <v>50</v>
      </c>
      <c r="L1541" s="19">
        <v>150</v>
      </c>
      <c r="M1541" s="19" t="s">
        <v>64</v>
      </c>
      <c r="N1541" s="19">
        <v>5000</v>
      </c>
      <c r="O1541" s="19">
        <v>10000</v>
      </c>
      <c r="P1541" s="19"/>
      <c r="Q1541" s="19" t="s">
        <v>115</v>
      </c>
      <c r="R1541" s="19">
        <v>1050</v>
      </c>
      <c r="S1541" s="19">
        <v>30000</v>
      </c>
      <c r="T1541" s="19">
        <v>0.13</v>
      </c>
      <c r="U1541" s="19">
        <v>1.8</v>
      </c>
      <c r="V1541" s="19">
        <v>0.24</v>
      </c>
      <c r="W1541" s="19">
        <v>58</v>
      </c>
      <c r="X1541" s="93">
        <v>857</v>
      </c>
      <c r="Y1541">
        <f t="shared" si="70"/>
        <v>250</v>
      </c>
      <c r="Z1541" t="b">
        <f>IF(N1541/G1541&gt;=Auswahlhilfe!$C$8,TRUE,FALSE)</f>
        <v>1</v>
      </c>
      <c r="AA1541" t="b">
        <f>IF(K1541&gt;Auswahlhilfe!$C$7,TRUE,FALSE)</f>
        <v>1</v>
      </c>
      <c r="AB1541" t="b">
        <f>IF(Auswahlhilfe!$C$17=F1541,TRUE,FALSE)</f>
        <v>0</v>
      </c>
      <c r="AC1541" t="b">
        <f>IFERROR(IF(FIND("P2",PGOptionList!D1541)&gt;0,TRUE),FALSE)</f>
        <v>0</v>
      </c>
      <c r="AD1541" t="b">
        <f>IFERROR(IF(FIND("P1",PGOptionList!D1541)&gt;0,TRUE),FALSE)</f>
        <v>1</v>
      </c>
      <c r="AE1541" t="b">
        <f>IFERROR(IF(FIND("P0",PGOptionList!D1541)&gt;0,TRUE),FALSE)</f>
        <v>0</v>
      </c>
      <c r="AF1541" t="b">
        <f>IF(AND(Z1541,AA1541,AB1541,AC1541,IF(C1541=Auswahlhilfe!$L$7,TRUE,FALSE)),D1541,FALSE)</f>
        <v>0</v>
      </c>
      <c r="AG1541" t="b">
        <f>IF(AND(Z1541,AA1541,AB1541,AD1541,IF(C1541=Auswahlhilfe!$L$17,TRUE,FALSE)),D1541,FALSE)</f>
        <v>0</v>
      </c>
      <c r="AH1541" t="b">
        <f>IF(AND(Z1541,AA1541,AB1541,AE1541,IF(C1541=Auswahlhilfe!$L$17,TRUE,FALSE)),D1541,FALSE)</f>
        <v>0</v>
      </c>
      <c r="AI1541" t="s">
        <v>4818</v>
      </c>
      <c r="AJ1541" s="90" t="str">
        <f t="shared" si="71"/>
        <v>https://shop.oxni.ch/de/shop/motoren/planetengetriebe/td-064-020-00-p1</v>
      </c>
    </row>
    <row r="1542" spans="2:36" x14ac:dyDescent="0.2">
      <c r="B1542" s="78" t="str">
        <f t="shared" si="69"/>
        <v/>
      </c>
      <c r="C1542" s="19" t="s">
        <v>113</v>
      </c>
      <c r="D1542" s="19" t="s">
        <v>1843</v>
      </c>
      <c r="E1542" s="19">
        <v>60</v>
      </c>
      <c r="F1542" s="19" t="s">
        <v>261</v>
      </c>
      <c r="G1542" s="19">
        <v>20</v>
      </c>
      <c r="H1542" s="19">
        <v>7</v>
      </c>
      <c r="I1542" s="19">
        <v>13</v>
      </c>
      <c r="J1542" s="19">
        <v>94</v>
      </c>
      <c r="K1542" s="19">
        <v>50</v>
      </c>
      <c r="L1542" s="19">
        <v>150</v>
      </c>
      <c r="M1542" s="19" t="s">
        <v>64</v>
      </c>
      <c r="N1542" s="19">
        <v>5000</v>
      </c>
      <c r="O1542" s="19">
        <v>10000</v>
      </c>
      <c r="P1542" s="19"/>
      <c r="Q1542" s="19" t="s">
        <v>115</v>
      </c>
      <c r="R1542" s="19">
        <v>1050</v>
      </c>
      <c r="S1542" s="19">
        <v>30000</v>
      </c>
      <c r="T1542" s="19">
        <v>0.13</v>
      </c>
      <c r="U1542" s="19">
        <v>1.8</v>
      </c>
      <c r="V1542" s="19">
        <v>0.24</v>
      </c>
      <c r="W1542" s="19">
        <v>58</v>
      </c>
      <c r="X1542" s="93">
        <v>779</v>
      </c>
      <c r="Y1542">
        <f t="shared" si="70"/>
        <v>250</v>
      </c>
      <c r="Z1542" t="b">
        <f>IF(N1542/G1542&gt;=Auswahlhilfe!$C$8,TRUE,FALSE)</f>
        <v>1</v>
      </c>
      <c r="AA1542" t="b">
        <f>IF(K1542&gt;Auswahlhilfe!$C$7,TRUE,FALSE)</f>
        <v>1</v>
      </c>
      <c r="AB1542" t="b">
        <f>IF(Auswahlhilfe!$C$17=F1542,TRUE,FALSE)</f>
        <v>0</v>
      </c>
      <c r="AC1542" t="b">
        <f>IFERROR(IF(FIND("P2",PGOptionList!D1542)&gt;0,TRUE),FALSE)</f>
        <v>1</v>
      </c>
      <c r="AD1542" t="b">
        <f>IFERROR(IF(FIND("P1",PGOptionList!D1542)&gt;0,TRUE),FALSE)</f>
        <v>0</v>
      </c>
      <c r="AE1542" t="b">
        <f>IFERROR(IF(FIND("P0",PGOptionList!D1542)&gt;0,TRUE),FALSE)</f>
        <v>0</v>
      </c>
      <c r="AF1542" t="b">
        <f>IF(AND(Z1542,AA1542,AB1542,AC1542,IF(C1542=Auswahlhilfe!$L$7,TRUE,FALSE)),D1542,FALSE)</f>
        <v>0</v>
      </c>
      <c r="AG1542" t="b">
        <f>IF(AND(Z1542,AA1542,AB1542,AD1542,IF(C1542=Auswahlhilfe!$L$17,TRUE,FALSE)),D1542,FALSE)</f>
        <v>0</v>
      </c>
      <c r="AH1542" t="b">
        <f>IF(AND(Z1542,AA1542,AB1542,AE1542,IF(C1542=Auswahlhilfe!$L$17,TRUE,FALSE)),D1542,FALSE)</f>
        <v>0</v>
      </c>
      <c r="AI1542" t="s">
        <v>4818</v>
      </c>
      <c r="AJ1542" s="90" t="str">
        <f t="shared" si="71"/>
        <v>https://shop.oxni.ch/de/shop/motoren/planetengetriebe/td-064-020-00-p2</v>
      </c>
    </row>
    <row r="1543" spans="2:36" x14ac:dyDescent="0.2">
      <c r="B1543" s="78" t="str">
        <f t="shared" si="69"/>
        <v/>
      </c>
      <c r="C1543" s="19" t="s">
        <v>113</v>
      </c>
      <c r="D1543" s="19" t="s">
        <v>1844</v>
      </c>
      <c r="E1543" s="19">
        <v>60</v>
      </c>
      <c r="F1543" s="19" t="s">
        <v>261</v>
      </c>
      <c r="G1543" s="19">
        <v>10</v>
      </c>
      <c r="H1543" s="19">
        <v>1</v>
      </c>
      <c r="I1543" s="19">
        <v>13</v>
      </c>
      <c r="J1543" s="19">
        <v>97</v>
      </c>
      <c r="K1543" s="19">
        <v>42</v>
      </c>
      <c r="L1543" s="19">
        <v>126</v>
      </c>
      <c r="M1543" s="19" t="s">
        <v>68</v>
      </c>
      <c r="N1543" s="19">
        <v>5000</v>
      </c>
      <c r="O1543" s="19">
        <v>10000</v>
      </c>
      <c r="P1543" s="19"/>
      <c r="Q1543" s="19" t="s">
        <v>115</v>
      </c>
      <c r="R1543" s="19">
        <v>1050</v>
      </c>
      <c r="S1543" s="19">
        <v>30000</v>
      </c>
      <c r="T1543" s="19">
        <v>0.13</v>
      </c>
      <c r="U1543" s="19">
        <v>1.3</v>
      </c>
      <c r="V1543" s="19">
        <v>0.24</v>
      </c>
      <c r="W1543" s="19">
        <v>58</v>
      </c>
      <c r="X1543" s="93"/>
      <c r="Y1543">
        <f t="shared" si="70"/>
        <v>500</v>
      </c>
      <c r="Z1543" t="b">
        <f>IF(N1543/G1543&gt;=Auswahlhilfe!$C$8,TRUE,FALSE)</f>
        <v>1</v>
      </c>
      <c r="AA1543" t="b">
        <f>IF(K1543&gt;Auswahlhilfe!$C$7,TRUE,FALSE)</f>
        <v>1</v>
      </c>
      <c r="AB1543" t="b">
        <f>IF(Auswahlhilfe!$C$17=F1543,TRUE,FALSE)</f>
        <v>0</v>
      </c>
      <c r="AC1543" t="b">
        <f>IFERROR(IF(FIND("P2",PGOptionList!D1543)&gt;0,TRUE),FALSE)</f>
        <v>0</v>
      </c>
      <c r="AD1543" t="b">
        <f>IFERROR(IF(FIND("P1",PGOptionList!D1543)&gt;0,TRUE),FALSE)</f>
        <v>0</v>
      </c>
      <c r="AE1543" t="b">
        <f>IFERROR(IF(FIND("P0",PGOptionList!D1543)&gt;0,TRUE),FALSE)</f>
        <v>1</v>
      </c>
      <c r="AF1543" t="b">
        <f>IF(AND(Z1543,AA1543,AB1543,AC1543,IF(C1543=Auswahlhilfe!$L$7,TRUE,FALSE)),D1543,FALSE)</f>
        <v>0</v>
      </c>
      <c r="AG1543" t="b">
        <f>IF(AND(Z1543,AA1543,AB1543,AD1543,IF(C1543=Auswahlhilfe!$L$17,TRUE,FALSE)),D1543,FALSE)</f>
        <v>0</v>
      </c>
      <c r="AH1543" t="b">
        <f>IF(AND(Z1543,AA1543,AB1543,AE1543,IF(C1543=Auswahlhilfe!$L$17,TRUE,FALSE)),D1543,FALSE)</f>
        <v>0</v>
      </c>
      <c r="AI1543" t="s">
        <v>4817</v>
      </c>
      <c r="AJ1543" s="90" t="str">
        <f t="shared" si="71"/>
        <v>mailto:info@oxni.ch?subject=Anfrage TD-064-010-00-P0</v>
      </c>
    </row>
    <row r="1544" spans="2:36" x14ac:dyDescent="0.2">
      <c r="B1544" s="78" t="str">
        <f t="shared" si="69"/>
        <v/>
      </c>
      <c r="C1544" s="19" t="s">
        <v>113</v>
      </c>
      <c r="D1544" s="19" t="s">
        <v>1845</v>
      </c>
      <c r="E1544" s="19">
        <v>60</v>
      </c>
      <c r="F1544" s="19" t="s">
        <v>261</v>
      </c>
      <c r="G1544" s="19">
        <v>10</v>
      </c>
      <c r="H1544" s="19">
        <v>3</v>
      </c>
      <c r="I1544" s="19">
        <v>13</v>
      </c>
      <c r="J1544" s="19">
        <v>97</v>
      </c>
      <c r="K1544" s="19">
        <v>42</v>
      </c>
      <c r="L1544" s="19">
        <v>126</v>
      </c>
      <c r="M1544" s="19" t="s">
        <v>68</v>
      </c>
      <c r="N1544" s="19">
        <v>5000</v>
      </c>
      <c r="O1544" s="19">
        <v>10000</v>
      </c>
      <c r="P1544" s="19"/>
      <c r="Q1544" s="19" t="s">
        <v>115</v>
      </c>
      <c r="R1544" s="19">
        <v>1050</v>
      </c>
      <c r="S1544" s="19">
        <v>30000</v>
      </c>
      <c r="T1544" s="19">
        <v>0.13</v>
      </c>
      <c r="U1544" s="19">
        <v>1.3</v>
      </c>
      <c r="V1544" s="19">
        <v>0.24</v>
      </c>
      <c r="W1544" s="19">
        <v>58</v>
      </c>
      <c r="X1544" s="93">
        <v>682</v>
      </c>
      <c r="Y1544">
        <f t="shared" si="70"/>
        <v>500</v>
      </c>
      <c r="Z1544" t="b">
        <f>IF(N1544/G1544&gt;=Auswahlhilfe!$C$8,TRUE,FALSE)</f>
        <v>1</v>
      </c>
      <c r="AA1544" t="b">
        <f>IF(K1544&gt;Auswahlhilfe!$C$7,TRUE,FALSE)</f>
        <v>1</v>
      </c>
      <c r="AB1544" t="b">
        <f>IF(Auswahlhilfe!$C$17=F1544,TRUE,FALSE)</f>
        <v>0</v>
      </c>
      <c r="AC1544" t="b">
        <f>IFERROR(IF(FIND("P2",PGOptionList!D1544)&gt;0,TRUE),FALSE)</f>
        <v>0</v>
      </c>
      <c r="AD1544" t="b">
        <f>IFERROR(IF(FIND("P1",PGOptionList!D1544)&gt;0,TRUE),FALSE)</f>
        <v>1</v>
      </c>
      <c r="AE1544" t="b">
        <f>IFERROR(IF(FIND("P0",PGOptionList!D1544)&gt;0,TRUE),FALSE)</f>
        <v>0</v>
      </c>
      <c r="AF1544" t="b">
        <f>IF(AND(Z1544,AA1544,AB1544,AC1544,IF(C1544=Auswahlhilfe!$L$7,TRUE,FALSE)),D1544,FALSE)</f>
        <v>0</v>
      </c>
      <c r="AG1544" t="b">
        <f>IF(AND(Z1544,AA1544,AB1544,AD1544,IF(C1544=Auswahlhilfe!$L$17,TRUE,FALSE)),D1544,FALSE)</f>
        <v>0</v>
      </c>
      <c r="AH1544" t="b">
        <f>IF(AND(Z1544,AA1544,AB1544,AE1544,IF(C1544=Auswahlhilfe!$L$17,TRUE,FALSE)),D1544,FALSE)</f>
        <v>0</v>
      </c>
      <c r="AI1544" t="s">
        <v>4818</v>
      </c>
      <c r="AJ1544" s="90" t="str">
        <f t="shared" si="71"/>
        <v>https://shop.oxni.ch/de/shop/motoren/planetengetriebe/td-064-010-00-p1</v>
      </c>
    </row>
    <row r="1545" spans="2:36" x14ac:dyDescent="0.2">
      <c r="B1545" s="78" t="str">
        <f t="shared" si="69"/>
        <v/>
      </c>
      <c r="C1545" s="19" t="s">
        <v>113</v>
      </c>
      <c r="D1545" s="19" t="s">
        <v>1846</v>
      </c>
      <c r="E1545" s="19">
        <v>60</v>
      </c>
      <c r="F1545" s="19" t="s">
        <v>261</v>
      </c>
      <c r="G1545" s="19">
        <v>10</v>
      </c>
      <c r="H1545" s="19">
        <v>5</v>
      </c>
      <c r="I1545" s="19">
        <v>13</v>
      </c>
      <c r="J1545" s="19">
        <v>97</v>
      </c>
      <c r="K1545" s="19">
        <v>42</v>
      </c>
      <c r="L1545" s="19">
        <v>126</v>
      </c>
      <c r="M1545" s="19" t="s">
        <v>68</v>
      </c>
      <c r="N1545" s="19">
        <v>5000</v>
      </c>
      <c r="O1545" s="19">
        <v>10000</v>
      </c>
      <c r="P1545" s="19"/>
      <c r="Q1545" s="19" t="s">
        <v>115</v>
      </c>
      <c r="R1545" s="19">
        <v>1050</v>
      </c>
      <c r="S1545" s="19">
        <v>30000</v>
      </c>
      <c r="T1545" s="19">
        <v>0.13</v>
      </c>
      <c r="U1545" s="19">
        <v>1.3</v>
      </c>
      <c r="V1545" s="19">
        <v>0.24</v>
      </c>
      <c r="W1545" s="19">
        <v>58</v>
      </c>
      <c r="X1545" s="93">
        <v>647</v>
      </c>
      <c r="Y1545">
        <f t="shared" si="70"/>
        <v>500</v>
      </c>
      <c r="Z1545" t="b">
        <f>IF(N1545/G1545&gt;=Auswahlhilfe!$C$8,TRUE,FALSE)</f>
        <v>1</v>
      </c>
      <c r="AA1545" t="b">
        <f>IF(K1545&gt;Auswahlhilfe!$C$7,TRUE,FALSE)</f>
        <v>1</v>
      </c>
      <c r="AB1545" t="b">
        <f>IF(Auswahlhilfe!$C$17=F1545,TRUE,FALSE)</f>
        <v>0</v>
      </c>
      <c r="AC1545" t="b">
        <f>IFERROR(IF(FIND("P2",PGOptionList!D1545)&gt;0,TRUE),FALSE)</f>
        <v>1</v>
      </c>
      <c r="AD1545" t="b">
        <f>IFERROR(IF(FIND("P1",PGOptionList!D1545)&gt;0,TRUE),FALSE)</f>
        <v>0</v>
      </c>
      <c r="AE1545" t="b">
        <f>IFERROR(IF(FIND("P0",PGOptionList!D1545)&gt;0,TRUE),FALSE)</f>
        <v>0</v>
      </c>
      <c r="AF1545" t="b">
        <f>IF(AND(Z1545,AA1545,AB1545,AC1545,IF(C1545=Auswahlhilfe!$L$7,TRUE,FALSE)),D1545,FALSE)</f>
        <v>0</v>
      </c>
      <c r="AG1545" t="b">
        <f>IF(AND(Z1545,AA1545,AB1545,AD1545,IF(C1545=Auswahlhilfe!$L$17,TRUE,FALSE)),D1545,FALSE)</f>
        <v>0</v>
      </c>
      <c r="AH1545" t="b">
        <f>IF(AND(Z1545,AA1545,AB1545,AE1545,IF(C1545=Auswahlhilfe!$L$17,TRUE,FALSE)),D1545,FALSE)</f>
        <v>0</v>
      </c>
      <c r="AI1545" t="s">
        <v>4818</v>
      </c>
      <c r="AJ1545" s="90" t="str">
        <f t="shared" si="71"/>
        <v>https://shop.oxni.ch/de/shop/motoren/planetengetriebe/td-064-010-00-p2</v>
      </c>
    </row>
    <row r="1546" spans="2:36" x14ac:dyDescent="0.2">
      <c r="B1546" s="78" t="str">
        <f t="shared" ref="B1546:B1609" si="72">IF(AF1546=D1546,"Economy",IF(AG1546=D1546,"Standard",IF(AH1546=D1546,"Präzision","")))</f>
        <v/>
      </c>
      <c r="C1546" s="19" t="s">
        <v>113</v>
      </c>
      <c r="D1546" s="19" t="s">
        <v>1847</v>
      </c>
      <c r="E1546" s="19">
        <v>60</v>
      </c>
      <c r="F1546" s="19" t="s">
        <v>261</v>
      </c>
      <c r="G1546" s="19">
        <v>7</v>
      </c>
      <c r="H1546" s="19">
        <v>1</v>
      </c>
      <c r="I1546" s="19">
        <v>13</v>
      </c>
      <c r="J1546" s="19">
        <v>97</v>
      </c>
      <c r="K1546" s="19">
        <v>50</v>
      </c>
      <c r="L1546" s="19">
        <v>150</v>
      </c>
      <c r="M1546" s="19" t="s">
        <v>64</v>
      </c>
      <c r="N1546" s="19">
        <v>5000</v>
      </c>
      <c r="O1546" s="19">
        <v>10000</v>
      </c>
      <c r="P1546" s="19"/>
      <c r="Q1546" s="19" t="s">
        <v>115</v>
      </c>
      <c r="R1546" s="19">
        <v>1050</v>
      </c>
      <c r="S1546" s="19">
        <v>30000</v>
      </c>
      <c r="T1546" s="19">
        <v>0.13</v>
      </c>
      <c r="U1546" s="19">
        <v>1.3</v>
      </c>
      <c r="V1546" s="19">
        <v>0.24</v>
      </c>
      <c r="W1546" s="19">
        <v>58</v>
      </c>
      <c r="X1546" s="93"/>
      <c r="Y1546">
        <f t="shared" ref="Y1546:Y1609" si="73">N1546/G1546</f>
        <v>714.28571428571433</v>
      </c>
      <c r="Z1546" t="b">
        <f>IF(N1546/G1546&gt;=Auswahlhilfe!$C$8,TRUE,FALSE)</f>
        <v>1</v>
      </c>
      <c r="AA1546" t="b">
        <f>IF(K1546&gt;Auswahlhilfe!$C$7,TRUE,FALSE)</f>
        <v>1</v>
      </c>
      <c r="AB1546" t="b">
        <f>IF(Auswahlhilfe!$C$17=F1546,TRUE,FALSE)</f>
        <v>0</v>
      </c>
      <c r="AC1546" t="b">
        <f>IFERROR(IF(FIND("P2",PGOptionList!D1546)&gt;0,TRUE),FALSE)</f>
        <v>0</v>
      </c>
      <c r="AD1546" t="b">
        <f>IFERROR(IF(FIND("P1",PGOptionList!D1546)&gt;0,TRUE),FALSE)</f>
        <v>0</v>
      </c>
      <c r="AE1546" t="b">
        <f>IFERROR(IF(FIND("P0",PGOptionList!D1546)&gt;0,TRUE),FALSE)</f>
        <v>1</v>
      </c>
      <c r="AF1546" t="b">
        <f>IF(AND(Z1546,AA1546,AB1546,AC1546,IF(C1546=Auswahlhilfe!$L$7,TRUE,FALSE)),D1546,FALSE)</f>
        <v>0</v>
      </c>
      <c r="AG1546" t="b">
        <f>IF(AND(Z1546,AA1546,AB1546,AD1546,IF(C1546=Auswahlhilfe!$L$17,TRUE,FALSE)),D1546,FALSE)</f>
        <v>0</v>
      </c>
      <c r="AH1546" t="b">
        <f>IF(AND(Z1546,AA1546,AB1546,AE1546,IF(C1546=Auswahlhilfe!$L$17,TRUE,FALSE)),D1546,FALSE)</f>
        <v>0</v>
      </c>
      <c r="AI1546" t="s">
        <v>4817</v>
      </c>
      <c r="AJ1546" s="90" t="str">
        <f t="shared" ref="AJ1546:AJ1609" si="74">IF(AI1546="ja",HYPERLINK(_xlfn.CONCAT("https://shop.oxni.ch/de/shop/motoren/planetengetriebe/",LOWER(D1546))),_xlfn.CONCAT("mailto:info@oxni.ch?subject=Anfrage ",D1546))</f>
        <v>mailto:info@oxni.ch?subject=Anfrage TD-064-007-00-P0</v>
      </c>
    </row>
    <row r="1547" spans="2:36" x14ac:dyDescent="0.2">
      <c r="B1547" s="78" t="str">
        <f t="shared" si="72"/>
        <v/>
      </c>
      <c r="C1547" s="19" t="s">
        <v>113</v>
      </c>
      <c r="D1547" s="19" t="s">
        <v>1848</v>
      </c>
      <c r="E1547" s="19">
        <v>60</v>
      </c>
      <c r="F1547" s="19" t="s">
        <v>261</v>
      </c>
      <c r="G1547" s="19">
        <v>7</v>
      </c>
      <c r="H1547" s="19">
        <v>3</v>
      </c>
      <c r="I1547" s="19">
        <v>13</v>
      </c>
      <c r="J1547" s="19">
        <v>97</v>
      </c>
      <c r="K1547" s="19">
        <v>50</v>
      </c>
      <c r="L1547" s="19">
        <v>150</v>
      </c>
      <c r="M1547" s="19" t="s">
        <v>64</v>
      </c>
      <c r="N1547" s="19">
        <v>5000</v>
      </c>
      <c r="O1547" s="19">
        <v>10000</v>
      </c>
      <c r="P1547" s="19"/>
      <c r="Q1547" s="19" t="s">
        <v>115</v>
      </c>
      <c r="R1547" s="19">
        <v>1050</v>
      </c>
      <c r="S1547" s="19">
        <v>30000</v>
      </c>
      <c r="T1547" s="19">
        <v>0.13</v>
      </c>
      <c r="U1547" s="19">
        <v>1.3</v>
      </c>
      <c r="V1547" s="19">
        <v>0.24</v>
      </c>
      <c r="W1547" s="19">
        <v>58</v>
      </c>
      <c r="X1547" s="93">
        <v>682</v>
      </c>
      <c r="Y1547">
        <f t="shared" si="73"/>
        <v>714.28571428571433</v>
      </c>
      <c r="Z1547" t="b">
        <f>IF(N1547/G1547&gt;=Auswahlhilfe!$C$8,TRUE,FALSE)</f>
        <v>1</v>
      </c>
      <c r="AA1547" t="b">
        <f>IF(K1547&gt;Auswahlhilfe!$C$7,TRUE,FALSE)</f>
        <v>1</v>
      </c>
      <c r="AB1547" t="b">
        <f>IF(Auswahlhilfe!$C$17=F1547,TRUE,FALSE)</f>
        <v>0</v>
      </c>
      <c r="AC1547" t="b">
        <f>IFERROR(IF(FIND("P2",PGOptionList!D1547)&gt;0,TRUE),FALSE)</f>
        <v>0</v>
      </c>
      <c r="AD1547" t="b">
        <f>IFERROR(IF(FIND("P1",PGOptionList!D1547)&gt;0,TRUE),FALSE)</f>
        <v>1</v>
      </c>
      <c r="AE1547" t="b">
        <f>IFERROR(IF(FIND("P0",PGOptionList!D1547)&gt;0,TRUE),FALSE)</f>
        <v>0</v>
      </c>
      <c r="AF1547" t="b">
        <f>IF(AND(Z1547,AA1547,AB1547,AC1547,IF(C1547=Auswahlhilfe!$L$7,TRUE,FALSE)),D1547,FALSE)</f>
        <v>0</v>
      </c>
      <c r="AG1547" t="b">
        <f>IF(AND(Z1547,AA1547,AB1547,AD1547,IF(C1547=Auswahlhilfe!$L$17,TRUE,FALSE)),D1547,FALSE)</f>
        <v>0</v>
      </c>
      <c r="AH1547" t="b">
        <f>IF(AND(Z1547,AA1547,AB1547,AE1547,IF(C1547=Auswahlhilfe!$L$17,TRUE,FALSE)),D1547,FALSE)</f>
        <v>0</v>
      </c>
      <c r="AI1547" t="s">
        <v>4818</v>
      </c>
      <c r="AJ1547" s="90" t="str">
        <f t="shared" si="74"/>
        <v>https://shop.oxni.ch/de/shop/motoren/planetengetriebe/td-064-007-00-p1</v>
      </c>
    </row>
    <row r="1548" spans="2:36" x14ac:dyDescent="0.2">
      <c r="B1548" s="78" t="str">
        <f t="shared" si="72"/>
        <v/>
      </c>
      <c r="C1548" s="19" t="s">
        <v>113</v>
      </c>
      <c r="D1548" s="19" t="s">
        <v>1849</v>
      </c>
      <c r="E1548" s="19">
        <v>60</v>
      </c>
      <c r="F1548" s="19" t="s">
        <v>261</v>
      </c>
      <c r="G1548" s="19">
        <v>7</v>
      </c>
      <c r="H1548" s="19">
        <v>5</v>
      </c>
      <c r="I1548" s="19">
        <v>13</v>
      </c>
      <c r="J1548" s="19">
        <v>97</v>
      </c>
      <c r="K1548" s="19">
        <v>50</v>
      </c>
      <c r="L1548" s="19">
        <v>150</v>
      </c>
      <c r="M1548" s="19" t="s">
        <v>64</v>
      </c>
      <c r="N1548" s="19">
        <v>5000</v>
      </c>
      <c r="O1548" s="19">
        <v>10000</v>
      </c>
      <c r="P1548" s="19"/>
      <c r="Q1548" s="19" t="s">
        <v>115</v>
      </c>
      <c r="R1548" s="19">
        <v>1050</v>
      </c>
      <c r="S1548" s="19">
        <v>30000</v>
      </c>
      <c r="T1548" s="19">
        <v>0.13</v>
      </c>
      <c r="U1548" s="19">
        <v>1.3</v>
      </c>
      <c r="V1548" s="19">
        <v>0.24</v>
      </c>
      <c r="W1548" s="19">
        <v>58</v>
      </c>
      <c r="X1548" s="93">
        <v>647</v>
      </c>
      <c r="Y1548">
        <f t="shared" si="73"/>
        <v>714.28571428571433</v>
      </c>
      <c r="Z1548" t="b">
        <f>IF(N1548/G1548&gt;=Auswahlhilfe!$C$8,TRUE,FALSE)</f>
        <v>1</v>
      </c>
      <c r="AA1548" t="b">
        <f>IF(K1548&gt;Auswahlhilfe!$C$7,TRUE,FALSE)</f>
        <v>1</v>
      </c>
      <c r="AB1548" t="b">
        <f>IF(Auswahlhilfe!$C$17=F1548,TRUE,FALSE)</f>
        <v>0</v>
      </c>
      <c r="AC1548" t="b">
        <f>IFERROR(IF(FIND("P2",PGOptionList!D1548)&gt;0,TRUE),FALSE)</f>
        <v>1</v>
      </c>
      <c r="AD1548" t="b">
        <f>IFERROR(IF(FIND("P1",PGOptionList!D1548)&gt;0,TRUE),FALSE)</f>
        <v>0</v>
      </c>
      <c r="AE1548" t="b">
        <f>IFERROR(IF(FIND("P0",PGOptionList!D1548)&gt;0,TRUE),FALSE)</f>
        <v>0</v>
      </c>
      <c r="AF1548" t="b">
        <f>IF(AND(Z1548,AA1548,AB1548,AC1548,IF(C1548=Auswahlhilfe!$L$7,TRUE,FALSE)),D1548,FALSE)</f>
        <v>0</v>
      </c>
      <c r="AG1548" t="b">
        <f>IF(AND(Z1548,AA1548,AB1548,AD1548,IF(C1548=Auswahlhilfe!$L$17,TRUE,FALSE)),D1548,FALSE)</f>
        <v>0</v>
      </c>
      <c r="AH1548" t="b">
        <f>IF(AND(Z1548,AA1548,AB1548,AE1548,IF(C1548=Auswahlhilfe!$L$17,TRUE,FALSE)),D1548,FALSE)</f>
        <v>0</v>
      </c>
      <c r="AI1548" t="s">
        <v>4818</v>
      </c>
      <c r="AJ1548" s="90" t="str">
        <f t="shared" si="74"/>
        <v>https://shop.oxni.ch/de/shop/motoren/planetengetriebe/td-064-007-00-p2</v>
      </c>
    </row>
    <row r="1549" spans="2:36" x14ac:dyDescent="0.2">
      <c r="B1549" s="78" t="str">
        <f t="shared" si="72"/>
        <v/>
      </c>
      <c r="C1549" s="19" t="s">
        <v>113</v>
      </c>
      <c r="D1549" s="19" t="s">
        <v>1850</v>
      </c>
      <c r="E1549" s="19">
        <v>60</v>
      </c>
      <c r="F1549" s="19" t="s">
        <v>261</v>
      </c>
      <c r="G1549" s="19">
        <v>5</v>
      </c>
      <c r="H1549" s="19">
        <v>1</v>
      </c>
      <c r="I1549" s="19">
        <v>13</v>
      </c>
      <c r="J1549" s="19">
        <v>97</v>
      </c>
      <c r="K1549" s="19">
        <v>58</v>
      </c>
      <c r="L1549" s="19">
        <v>174</v>
      </c>
      <c r="M1549" s="19" t="s">
        <v>65</v>
      </c>
      <c r="N1549" s="19">
        <v>5000</v>
      </c>
      <c r="O1549" s="19">
        <v>10000</v>
      </c>
      <c r="P1549" s="19"/>
      <c r="Q1549" s="19" t="s">
        <v>115</v>
      </c>
      <c r="R1549" s="19">
        <v>1050</v>
      </c>
      <c r="S1549" s="19">
        <v>30000</v>
      </c>
      <c r="T1549" s="19">
        <v>0.13</v>
      </c>
      <c r="U1549" s="19">
        <v>1.3</v>
      </c>
      <c r="V1549" s="19">
        <v>0.24</v>
      </c>
      <c r="W1549" s="19">
        <v>58</v>
      </c>
      <c r="X1549" s="93"/>
      <c r="Y1549">
        <f t="shared" si="73"/>
        <v>1000</v>
      </c>
      <c r="Z1549" t="b">
        <f>IF(N1549/G1549&gt;=Auswahlhilfe!$C$8,TRUE,FALSE)</f>
        <v>1</v>
      </c>
      <c r="AA1549" t="b">
        <f>IF(K1549&gt;Auswahlhilfe!$C$7,TRUE,FALSE)</f>
        <v>1</v>
      </c>
      <c r="AB1549" t="b">
        <f>IF(Auswahlhilfe!$C$17=F1549,TRUE,FALSE)</f>
        <v>0</v>
      </c>
      <c r="AC1549" t="b">
        <f>IFERROR(IF(FIND("P2",PGOptionList!D1549)&gt;0,TRUE),FALSE)</f>
        <v>0</v>
      </c>
      <c r="AD1549" t="b">
        <f>IFERROR(IF(FIND("P1",PGOptionList!D1549)&gt;0,TRUE),FALSE)</f>
        <v>0</v>
      </c>
      <c r="AE1549" t="b">
        <f>IFERROR(IF(FIND("P0",PGOptionList!D1549)&gt;0,TRUE),FALSE)</f>
        <v>1</v>
      </c>
      <c r="AF1549" t="b">
        <f>IF(AND(Z1549,AA1549,AB1549,AC1549,IF(C1549=Auswahlhilfe!$L$7,TRUE,FALSE)),D1549,FALSE)</f>
        <v>0</v>
      </c>
      <c r="AG1549" t="b">
        <f>IF(AND(Z1549,AA1549,AB1549,AD1549,IF(C1549=Auswahlhilfe!$L$17,TRUE,FALSE)),D1549,FALSE)</f>
        <v>0</v>
      </c>
      <c r="AH1549" t="b">
        <f>IF(AND(Z1549,AA1549,AB1549,AE1549,IF(C1549=Auswahlhilfe!$L$17,TRUE,FALSE)),D1549,FALSE)</f>
        <v>0</v>
      </c>
      <c r="AI1549" t="s">
        <v>4817</v>
      </c>
      <c r="AJ1549" s="90" t="str">
        <f t="shared" si="74"/>
        <v>mailto:info@oxni.ch?subject=Anfrage TD-064-005-00-P0</v>
      </c>
    </row>
    <row r="1550" spans="2:36" x14ac:dyDescent="0.2">
      <c r="B1550" s="78" t="str">
        <f t="shared" si="72"/>
        <v/>
      </c>
      <c r="C1550" s="19" t="s">
        <v>113</v>
      </c>
      <c r="D1550" s="19" t="s">
        <v>1851</v>
      </c>
      <c r="E1550" s="19">
        <v>60</v>
      </c>
      <c r="F1550" s="19" t="s">
        <v>261</v>
      </c>
      <c r="G1550" s="19">
        <v>5</v>
      </c>
      <c r="H1550" s="19">
        <v>3</v>
      </c>
      <c r="I1550" s="19">
        <v>13</v>
      </c>
      <c r="J1550" s="19">
        <v>97</v>
      </c>
      <c r="K1550" s="19">
        <v>58</v>
      </c>
      <c r="L1550" s="19">
        <v>174</v>
      </c>
      <c r="M1550" s="19" t="s">
        <v>65</v>
      </c>
      <c r="N1550" s="19">
        <v>5000</v>
      </c>
      <c r="O1550" s="19">
        <v>10000</v>
      </c>
      <c r="P1550" s="19"/>
      <c r="Q1550" s="19" t="s">
        <v>115</v>
      </c>
      <c r="R1550" s="19">
        <v>1050</v>
      </c>
      <c r="S1550" s="19">
        <v>30000</v>
      </c>
      <c r="T1550" s="19">
        <v>0.13</v>
      </c>
      <c r="U1550" s="19">
        <v>1.3</v>
      </c>
      <c r="V1550" s="19">
        <v>0.24</v>
      </c>
      <c r="W1550" s="19">
        <v>58</v>
      </c>
      <c r="X1550" s="93">
        <v>682</v>
      </c>
      <c r="Y1550">
        <f t="shared" si="73"/>
        <v>1000</v>
      </c>
      <c r="Z1550" t="b">
        <f>IF(N1550/G1550&gt;=Auswahlhilfe!$C$8,TRUE,FALSE)</f>
        <v>1</v>
      </c>
      <c r="AA1550" t="b">
        <f>IF(K1550&gt;Auswahlhilfe!$C$7,TRUE,FALSE)</f>
        <v>1</v>
      </c>
      <c r="AB1550" t="b">
        <f>IF(Auswahlhilfe!$C$17=F1550,TRUE,FALSE)</f>
        <v>0</v>
      </c>
      <c r="AC1550" t="b">
        <f>IFERROR(IF(FIND("P2",PGOptionList!D1550)&gt;0,TRUE),FALSE)</f>
        <v>0</v>
      </c>
      <c r="AD1550" t="b">
        <f>IFERROR(IF(FIND("P1",PGOptionList!D1550)&gt;0,TRUE),FALSE)</f>
        <v>1</v>
      </c>
      <c r="AE1550" t="b">
        <f>IFERROR(IF(FIND("P0",PGOptionList!D1550)&gt;0,TRUE),FALSE)</f>
        <v>0</v>
      </c>
      <c r="AF1550" t="b">
        <f>IF(AND(Z1550,AA1550,AB1550,AC1550,IF(C1550=Auswahlhilfe!$L$7,TRUE,FALSE)),D1550,FALSE)</f>
        <v>0</v>
      </c>
      <c r="AG1550" t="b">
        <f>IF(AND(Z1550,AA1550,AB1550,AD1550,IF(C1550=Auswahlhilfe!$L$17,TRUE,FALSE)),D1550,FALSE)</f>
        <v>0</v>
      </c>
      <c r="AH1550" t="b">
        <f>IF(AND(Z1550,AA1550,AB1550,AE1550,IF(C1550=Auswahlhilfe!$L$17,TRUE,FALSE)),D1550,FALSE)</f>
        <v>0</v>
      </c>
      <c r="AI1550" t="s">
        <v>4818</v>
      </c>
      <c r="AJ1550" s="90" t="str">
        <f t="shared" si="74"/>
        <v>https://shop.oxni.ch/de/shop/motoren/planetengetriebe/td-064-005-00-p1</v>
      </c>
    </row>
    <row r="1551" spans="2:36" x14ac:dyDescent="0.2">
      <c r="B1551" s="78" t="str">
        <f t="shared" si="72"/>
        <v/>
      </c>
      <c r="C1551" s="19" t="s">
        <v>113</v>
      </c>
      <c r="D1551" s="19" t="s">
        <v>1852</v>
      </c>
      <c r="E1551" s="19">
        <v>60</v>
      </c>
      <c r="F1551" s="19" t="s">
        <v>261</v>
      </c>
      <c r="G1551" s="19">
        <v>5</v>
      </c>
      <c r="H1551" s="19">
        <v>5</v>
      </c>
      <c r="I1551" s="19">
        <v>13</v>
      </c>
      <c r="J1551" s="19">
        <v>97</v>
      </c>
      <c r="K1551" s="19">
        <v>58</v>
      </c>
      <c r="L1551" s="19">
        <v>174</v>
      </c>
      <c r="M1551" s="19" t="s">
        <v>65</v>
      </c>
      <c r="N1551" s="19">
        <v>5000</v>
      </c>
      <c r="O1551" s="19">
        <v>10000</v>
      </c>
      <c r="P1551" s="19"/>
      <c r="Q1551" s="19" t="s">
        <v>115</v>
      </c>
      <c r="R1551" s="19">
        <v>1050</v>
      </c>
      <c r="S1551" s="19">
        <v>30000</v>
      </c>
      <c r="T1551" s="19">
        <v>0.13</v>
      </c>
      <c r="U1551" s="19">
        <v>1.3</v>
      </c>
      <c r="V1551" s="19">
        <v>0.24</v>
      </c>
      <c r="W1551" s="19">
        <v>58</v>
      </c>
      <c r="X1551" s="93">
        <v>647</v>
      </c>
      <c r="Y1551">
        <f t="shared" si="73"/>
        <v>1000</v>
      </c>
      <c r="Z1551" t="b">
        <f>IF(N1551/G1551&gt;=Auswahlhilfe!$C$8,TRUE,FALSE)</f>
        <v>1</v>
      </c>
      <c r="AA1551" t="b">
        <f>IF(K1551&gt;Auswahlhilfe!$C$7,TRUE,FALSE)</f>
        <v>1</v>
      </c>
      <c r="AB1551" t="b">
        <f>IF(Auswahlhilfe!$C$17=F1551,TRUE,FALSE)</f>
        <v>0</v>
      </c>
      <c r="AC1551" t="b">
        <f>IFERROR(IF(FIND("P2",PGOptionList!D1551)&gt;0,TRUE),FALSE)</f>
        <v>1</v>
      </c>
      <c r="AD1551" t="b">
        <f>IFERROR(IF(FIND("P1",PGOptionList!D1551)&gt;0,TRUE),FALSE)</f>
        <v>0</v>
      </c>
      <c r="AE1551" t="b">
        <f>IFERROR(IF(FIND("P0",PGOptionList!D1551)&gt;0,TRUE),FALSE)</f>
        <v>0</v>
      </c>
      <c r="AF1551" t="b">
        <f>IF(AND(Z1551,AA1551,AB1551,AC1551,IF(C1551=Auswahlhilfe!$L$7,TRUE,FALSE)),D1551,FALSE)</f>
        <v>0</v>
      </c>
      <c r="AG1551" t="b">
        <f>IF(AND(Z1551,AA1551,AB1551,AD1551,IF(C1551=Auswahlhilfe!$L$17,TRUE,FALSE)),D1551,FALSE)</f>
        <v>0</v>
      </c>
      <c r="AH1551" t="b">
        <f>IF(AND(Z1551,AA1551,AB1551,AE1551,IF(C1551=Auswahlhilfe!$L$17,TRUE,FALSE)),D1551,FALSE)</f>
        <v>0</v>
      </c>
      <c r="AI1551" t="s">
        <v>4818</v>
      </c>
      <c r="AJ1551" s="90" t="str">
        <f t="shared" si="74"/>
        <v>https://shop.oxni.ch/de/shop/motoren/planetengetriebe/td-064-005-00-p2</v>
      </c>
    </row>
    <row r="1552" spans="2:36" x14ac:dyDescent="0.2">
      <c r="B1552" s="78" t="str">
        <f t="shared" si="72"/>
        <v/>
      </c>
      <c r="C1552" s="19" t="s">
        <v>113</v>
      </c>
      <c r="D1552" s="19" t="s">
        <v>1853</v>
      </c>
      <c r="E1552" s="19">
        <v>60</v>
      </c>
      <c r="F1552" s="19" t="s">
        <v>261</v>
      </c>
      <c r="G1552" s="19">
        <v>4</v>
      </c>
      <c r="H1552" s="19">
        <v>1</v>
      </c>
      <c r="I1552" s="19">
        <v>13</v>
      </c>
      <c r="J1552" s="19">
        <v>97</v>
      </c>
      <c r="K1552" s="19">
        <v>50</v>
      </c>
      <c r="L1552" s="19">
        <v>150</v>
      </c>
      <c r="M1552" s="19" t="s">
        <v>64</v>
      </c>
      <c r="N1552" s="19">
        <v>5000</v>
      </c>
      <c r="O1552" s="19">
        <v>10000</v>
      </c>
      <c r="P1552" s="19"/>
      <c r="Q1552" s="19" t="s">
        <v>115</v>
      </c>
      <c r="R1552" s="19">
        <v>1050</v>
      </c>
      <c r="S1552" s="19">
        <v>30000</v>
      </c>
      <c r="T1552" s="19">
        <v>0.14000000000000001</v>
      </c>
      <c r="U1552" s="19">
        <v>1.3</v>
      </c>
      <c r="V1552" s="19">
        <v>0.24</v>
      </c>
      <c r="W1552" s="19">
        <v>58</v>
      </c>
      <c r="X1552" s="93"/>
      <c r="Y1552">
        <f t="shared" si="73"/>
        <v>1250</v>
      </c>
      <c r="Z1552" t="b">
        <f>IF(N1552/G1552&gt;=Auswahlhilfe!$C$8,TRUE,FALSE)</f>
        <v>1</v>
      </c>
      <c r="AA1552" t="b">
        <f>IF(K1552&gt;Auswahlhilfe!$C$7,TRUE,FALSE)</f>
        <v>1</v>
      </c>
      <c r="AB1552" t="b">
        <f>IF(Auswahlhilfe!$C$17=F1552,TRUE,FALSE)</f>
        <v>0</v>
      </c>
      <c r="AC1552" t="b">
        <f>IFERROR(IF(FIND("P2",PGOptionList!D1552)&gt;0,TRUE),FALSE)</f>
        <v>0</v>
      </c>
      <c r="AD1552" t="b">
        <f>IFERROR(IF(FIND("P1",PGOptionList!D1552)&gt;0,TRUE),FALSE)</f>
        <v>0</v>
      </c>
      <c r="AE1552" t="b">
        <f>IFERROR(IF(FIND("P0",PGOptionList!D1552)&gt;0,TRUE),FALSE)</f>
        <v>1</v>
      </c>
      <c r="AF1552" t="b">
        <f>IF(AND(Z1552,AA1552,AB1552,AC1552,IF(C1552=Auswahlhilfe!$L$7,TRUE,FALSE)),D1552,FALSE)</f>
        <v>0</v>
      </c>
      <c r="AG1552" t="b">
        <f>IF(AND(Z1552,AA1552,AB1552,AD1552,IF(C1552=Auswahlhilfe!$L$17,TRUE,FALSE)),D1552,FALSE)</f>
        <v>0</v>
      </c>
      <c r="AH1552" t="b">
        <f>IF(AND(Z1552,AA1552,AB1552,AE1552,IF(C1552=Auswahlhilfe!$L$17,TRUE,FALSE)),D1552,FALSE)</f>
        <v>0</v>
      </c>
      <c r="AI1552" t="s">
        <v>4817</v>
      </c>
      <c r="AJ1552" s="90" t="str">
        <f t="shared" si="74"/>
        <v>mailto:info@oxni.ch?subject=Anfrage TD-064-004-00-P0</v>
      </c>
    </row>
    <row r="1553" spans="2:36" x14ac:dyDescent="0.2">
      <c r="B1553" s="78" t="str">
        <f t="shared" si="72"/>
        <v/>
      </c>
      <c r="C1553" s="19" t="s">
        <v>113</v>
      </c>
      <c r="D1553" s="19" t="s">
        <v>1854</v>
      </c>
      <c r="E1553" s="19">
        <v>60</v>
      </c>
      <c r="F1553" s="19" t="s">
        <v>261</v>
      </c>
      <c r="G1553" s="19">
        <v>4</v>
      </c>
      <c r="H1553" s="19">
        <v>3</v>
      </c>
      <c r="I1553" s="19">
        <v>13</v>
      </c>
      <c r="J1553" s="19">
        <v>97</v>
      </c>
      <c r="K1553" s="19">
        <v>50</v>
      </c>
      <c r="L1553" s="19">
        <v>150</v>
      </c>
      <c r="M1553" s="19" t="s">
        <v>64</v>
      </c>
      <c r="N1553" s="19">
        <v>5000</v>
      </c>
      <c r="O1553" s="19">
        <v>10000</v>
      </c>
      <c r="P1553" s="19"/>
      <c r="Q1553" s="19" t="s">
        <v>115</v>
      </c>
      <c r="R1553" s="19">
        <v>1050</v>
      </c>
      <c r="S1553" s="19">
        <v>30000</v>
      </c>
      <c r="T1553" s="19">
        <v>0.14000000000000001</v>
      </c>
      <c r="U1553" s="19">
        <v>1.3</v>
      </c>
      <c r="V1553" s="19">
        <v>0.24</v>
      </c>
      <c r="W1553" s="19">
        <v>58</v>
      </c>
      <c r="X1553" s="93">
        <v>682</v>
      </c>
      <c r="Y1553">
        <f t="shared" si="73"/>
        <v>1250</v>
      </c>
      <c r="Z1553" t="b">
        <f>IF(N1553/G1553&gt;=Auswahlhilfe!$C$8,TRUE,FALSE)</f>
        <v>1</v>
      </c>
      <c r="AA1553" t="b">
        <f>IF(K1553&gt;Auswahlhilfe!$C$7,TRUE,FALSE)</f>
        <v>1</v>
      </c>
      <c r="AB1553" t="b">
        <f>IF(Auswahlhilfe!$C$17=F1553,TRUE,FALSE)</f>
        <v>0</v>
      </c>
      <c r="AC1553" t="b">
        <f>IFERROR(IF(FIND("P2",PGOptionList!D1553)&gt;0,TRUE),FALSE)</f>
        <v>0</v>
      </c>
      <c r="AD1553" t="b">
        <f>IFERROR(IF(FIND("P1",PGOptionList!D1553)&gt;0,TRUE),FALSE)</f>
        <v>1</v>
      </c>
      <c r="AE1553" t="b">
        <f>IFERROR(IF(FIND("P0",PGOptionList!D1553)&gt;0,TRUE),FALSE)</f>
        <v>0</v>
      </c>
      <c r="AF1553" t="b">
        <f>IF(AND(Z1553,AA1553,AB1553,AC1553,IF(C1553=Auswahlhilfe!$L$7,TRUE,FALSE)),D1553,FALSE)</f>
        <v>0</v>
      </c>
      <c r="AG1553" t="b">
        <f>IF(AND(Z1553,AA1553,AB1553,AD1553,IF(C1553=Auswahlhilfe!$L$17,TRUE,FALSE)),D1553,FALSE)</f>
        <v>0</v>
      </c>
      <c r="AH1553" t="b">
        <f>IF(AND(Z1553,AA1553,AB1553,AE1553,IF(C1553=Auswahlhilfe!$L$17,TRUE,FALSE)),D1553,FALSE)</f>
        <v>0</v>
      </c>
      <c r="AI1553" t="s">
        <v>4818</v>
      </c>
      <c r="AJ1553" s="90" t="str">
        <f t="shared" si="74"/>
        <v>https://shop.oxni.ch/de/shop/motoren/planetengetriebe/td-064-004-00-p1</v>
      </c>
    </row>
    <row r="1554" spans="2:36" x14ac:dyDescent="0.2">
      <c r="B1554" s="78" t="str">
        <f t="shared" si="72"/>
        <v/>
      </c>
      <c r="C1554" s="19" t="s">
        <v>113</v>
      </c>
      <c r="D1554" s="19" t="s">
        <v>1855</v>
      </c>
      <c r="E1554" s="19">
        <v>60</v>
      </c>
      <c r="F1554" s="19" t="s">
        <v>261</v>
      </c>
      <c r="G1554" s="19">
        <v>4</v>
      </c>
      <c r="H1554" s="19">
        <v>5</v>
      </c>
      <c r="I1554" s="19">
        <v>13</v>
      </c>
      <c r="J1554" s="19">
        <v>97</v>
      </c>
      <c r="K1554" s="19">
        <v>50</v>
      </c>
      <c r="L1554" s="19">
        <v>150</v>
      </c>
      <c r="M1554" s="19" t="s">
        <v>64</v>
      </c>
      <c r="N1554" s="19">
        <v>5000</v>
      </c>
      <c r="O1554" s="19">
        <v>10000</v>
      </c>
      <c r="P1554" s="19"/>
      <c r="Q1554" s="19" t="s">
        <v>115</v>
      </c>
      <c r="R1554" s="19">
        <v>1050</v>
      </c>
      <c r="S1554" s="19">
        <v>30000</v>
      </c>
      <c r="T1554" s="19">
        <v>0.14000000000000001</v>
      </c>
      <c r="U1554" s="19">
        <v>1.3</v>
      </c>
      <c r="V1554" s="19">
        <v>0.24</v>
      </c>
      <c r="W1554" s="19">
        <v>58</v>
      </c>
      <c r="X1554" s="93">
        <v>647</v>
      </c>
      <c r="Y1554">
        <f t="shared" si="73"/>
        <v>1250</v>
      </c>
      <c r="Z1554" t="b">
        <f>IF(N1554/G1554&gt;=Auswahlhilfe!$C$8,TRUE,FALSE)</f>
        <v>1</v>
      </c>
      <c r="AA1554" t="b">
        <f>IF(K1554&gt;Auswahlhilfe!$C$7,TRUE,FALSE)</f>
        <v>1</v>
      </c>
      <c r="AB1554" t="b">
        <f>IF(Auswahlhilfe!$C$17=F1554,TRUE,FALSE)</f>
        <v>0</v>
      </c>
      <c r="AC1554" t="b">
        <f>IFERROR(IF(FIND("P2",PGOptionList!D1554)&gt;0,TRUE),FALSE)</f>
        <v>1</v>
      </c>
      <c r="AD1554" t="b">
        <f>IFERROR(IF(FIND("P1",PGOptionList!D1554)&gt;0,TRUE),FALSE)</f>
        <v>0</v>
      </c>
      <c r="AE1554" t="b">
        <f>IFERROR(IF(FIND("P0",PGOptionList!D1554)&gt;0,TRUE),FALSE)</f>
        <v>0</v>
      </c>
      <c r="AF1554" t="b">
        <f>IF(AND(Z1554,AA1554,AB1554,AC1554,IF(C1554=Auswahlhilfe!$L$7,TRUE,FALSE)),D1554,FALSE)</f>
        <v>0</v>
      </c>
      <c r="AG1554" t="b">
        <f>IF(AND(Z1554,AA1554,AB1554,AD1554,IF(C1554=Auswahlhilfe!$L$17,TRUE,FALSE)),D1554,FALSE)</f>
        <v>0</v>
      </c>
      <c r="AH1554" t="b">
        <f>IF(AND(Z1554,AA1554,AB1554,AE1554,IF(C1554=Auswahlhilfe!$L$17,TRUE,FALSE)),D1554,FALSE)</f>
        <v>0</v>
      </c>
      <c r="AI1554" t="s">
        <v>4818</v>
      </c>
      <c r="AJ1554" s="90" t="str">
        <f t="shared" si="74"/>
        <v>https://shop.oxni.ch/de/shop/motoren/planetengetriebe/td-064-004-00-p2</v>
      </c>
    </row>
    <row r="1555" spans="2:36" x14ac:dyDescent="0.2">
      <c r="B1555" s="78" t="str">
        <f t="shared" si="72"/>
        <v/>
      </c>
      <c r="C1555" s="19" t="s">
        <v>113</v>
      </c>
      <c r="D1555" s="19" t="s">
        <v>1856</v>
      </c>
      <c r="E1555" s="19">
        <v>60</v>
      </c>
      <c r="F1555" s="19" t="s">
        <v>261</v>
      </c>
      <c r="G1555" s="19">
        <v>100</v>
      </c>
      <c r="H1555" s="19">
        <v>3</v>
      </c>
      <c r="I1555" s="19">
        <v>31</v>
      </c>
      <c r="J1555" s="19">
        <v>94</v>
      </c>
      <c r="K1555" s="19">
        <v>102</v>
      </c>
      <c r="L1555" s="19">
        <v>306</v>
      </c>
      <c r="M1555" s="19" t="s">
        <v>74</v>
      </c>
      <c r="N1555" s="19">
        <v>4000</v>
      </c>
      <c r="O1555" s="19">
        <v>8000</v>
      </c>
      <c r="P1555" s="19"/>
      <c r="Q1555" s="19" t="s">
        <v>116</v>
      </c>
      <c r="R1555" s="19">
        <v>2850</v>
      </c>
      <c r="S1555" s="19">
        <v>30000</v>
      </c>
      <c r="T1555" s="19">
        <v>0.13</v>
      </c>
      <c r="U1555" s="19">
        <v>3.1</v>
      </c>
      <c r="V1555" s="19">
        <v>0.24</v>
      </c>
      <c r="W1555" s="19">
        <v>60</v>
      </c>
      <c r="X1555" s="93"/>
      <c r="Y1555">
        <f t="shared" si="73"/>
        <v>40</v>
      </c>
      <c r="Z1555" t="b">
        <f>IF(N1555/G1555&gt;=Auswahlhilfe!$C$8,TRUE,FALSE)</f>
        <v>1</v>
      </c>
      <c r="AA1555" t="b">
        <f>IF(K1555&gt;Auswahlhilfe!$C$7,TRUE,FALSE)</f>
        <v>1</v>
      </c>
      <c r="AB1555" t="b">
        <f>IF(Auswahlhilfe!$C$17=F1555,TRUE,FALSE)</f>
        <v>0</v>
      </c>
      <c r="AC1555" t="b">
        <f>IFERROR(IF(FIND("P2",PGOptionList!D1555)&gt;0,TRUE),FALSE)</f>
        <v>0</v>
      </c>
      <c r="AD1555" t="b">
        <f>IFERROR(IF(FIND("P1",PGOptionList!D1555)&gt;0,TRUE),FALSE)</f>
        <v>0</v>
      </c>
      <c r="AE1555" t="b">
        <f>IFERROR(IF(FIND("P0",PGOptionList!D1555)&gt;0,TRUE),FALSE)</f>
        <v>1</v>
      </c>
      <c r="AF1555" t="b">
        <f>IF(AND(Z1555,AA1555,AB1555,AC1555,IF(C1555=Auswahlhilfe!$L$7,TRUE,FALSE)),D1555,FALSE)</f>
        <v>0</v>
      </c>
      <c r="AG1555" t="b">
        <f>IF(AND(Z1555,AA1555,AB1555,AD1555,IF(C1555=Auswahlhilfe!$L$17,TRUE,FALSE)),D1555,FALSE)</f>
        <v>0</v>
      </c>
      <c r="AH1555" t="b">
        <f>IF(AND(Z1555,AA1555,AB1555,AE1555,IF(C1555=Auswahlhilfe!$L$17,TRUE,FALSE)),D1555,FALSE)</f>
        <v>0</v>
      </c>
      <c r="AI1555" t="s">
        <v>4817</v>
      </c>
      <c r="AJ1555" s="90" t="str">
        <f t="shared" si="74"/>
        <v>mailto:info@oxni.ch?subject=Anfrage TD-090-100-00-P0</v>
      </c>
    </row>
    <row r="1556" spans="2:36" x14ac:dyDescent="0.2">
      <c r="B1556" s="78" t="str">
        <f t="shared" si="72"/>
        <v/>
      </c>
      <c r="C1556" s="19" t="s">
        <v>113</v>
      </c>
      <c r="D1556" s="19" t="s">
        <v>1857</v>
      </c>
      <c r="E1556" s="19">
        <v>60</v>
      </c>
      <c r="F1556" s="19" t="s">
        <v>261</v>
      </c>
      <c r="G1556" s="19">
        <v>100</v>
      </c>
      <c r="H1556" s="19">
        <v>5</v>
      </c>
      <c r="I1556" s="19">
        <v>31</v>
      </c>
      <c r="J1556" s="19">
        <v>94</v>
      </c>
      <c r="K1556" s="19">
        <v>102</v>
      </c>
      <c r="L1556" s="19">
        <v>306</v>
      </c>
      <c r="M1556" s="19" t="s">
        <v>74</v>
      </c>
      <c r="N1556" s="19">
        <v>4000</v>
      </c>
      <c r="O1556" s="19">
        <v>8000</v>
      </c>
      <c r="P1556" s="19"/>
      <c r="Q1556" s="19" t="s">
        <v>116</v>
      </c>
      <c r="R1556" s="19">
        <v>2850</v>
      </c>
      <c r="S1556" s="19">
        <v>30000</v>
      </c>
      <c r="T1556" s="19">
        <v>0.13</v>
      </c>
      <c r="U1556" s="19">
        <v>3.1</v>
      </c>
      <c r="V1556" s="19">
        <v>0.24</v>
      </c>
      <c r="W1556" s="19">
        <v>60</v>
      </c>
      <c r="X1556" s="93">
        <v>1029</v>
      </c>
      <c r="Y1556">
        <f t="shared" si="73"/>
        <v>40</v>
      </c>
      <c r="Z1556" t="b">
        <f>IF(N1556/G1556&gt;=Auswahlhilfe!$C$8,TRUE,FALSE)</f>
        <v>1</v>
      </c>
      <c r="AA1556" t="b">
        <f>IF(K1556&gt;Auswahlhilfe!$C$7,TRUE,FALSE)</f>
        <v>1</v>
      </c>
      <c r="AB1556" t="b">
        <f>IF(Auswahlhilfe!$C$17=F1556,TRUE,FALSE)</f>
        <v>0</v>
      </c>
      <c r="AC1556" t="b">
        <f>IFERROR(IF(FIND("P2",PGOptionList!D1556)&gt;0,TRUE),FALSE)</f>
        <v>0</v>
      </c>
      <c r="AD1556" t="b">
        <f>IFERROR(IF(FIND("P1",PGOptionList!D1556)&gt;0,TRUE),FALSE)</f>
        <v>1</v>
      </c>
      <c r="AE1556" t="b">
        <f>IFERROR(IF(FIND("P0",PGOptionList!D1556)&gt;0,TRUE),FALSE)</f>
        <v>0</v>
      </c>
      <c r="AF1556" t="b">
        <f>IF(AND(Z1556,AA1556,AB1556,AC1556,IF(C1556=Auswahlhilfe!$L$7,TRUE,FALSE)),D1556,FALSE)</f>
        <v>0</v>
      </c>
      <c r="AG1556" t="b">
        <f>IF(AND(Z1556,AA1556,AB1556,AD1556,IF(C1556=Auswahlhilfe!$L$17,TRUE,FALSE)),D1556,FALSE)</f>
        <v>0</v>
      </c>
      <c r="AH1556" t="b">
        <f>IF(AND(Z1556,AA1556,AB1556,AE1556,IF(C1556=Auswahlhilfe!$L$17,TRUE,FALSE)),D1556,FALSE)</f>
        <v>0</v>
      </c>
      <c r="AI1556" t="s">
        <v>4818</v>
      </c>
      <c r="AJ1556" s="90" t="str">
        <f t="shared" si="74"/>
        <v>https://shop.oxni.ch/de/shop/motoren/planetengetriebe/td-090-100-00-p1</v>
      </c>
    </row>
    <row r="1557" spans="2:36" x14ac:dyDescent="0.2">
      <c r="B1557" s="78" t="str">
        <f t="shared" si="72"/>
        <v/>
      </c>
      <c r="C1557" s="19" t="s">
        <v>113</v>
      </c>
      <c r="D1557" s="19" t="s">
        <v>1858</v>
      </c>
      <c r="E1557" s="19">
        <v>60</v>
      </c>
      <c r="F1557" s="19" t="s">
        <v>261</v>
      </c>
      <c r="G1557" s="19">
        <v>100</v>
      </c>
      <c r="H1557" s="19">
        <v>7</v>
      </c>
      <c r="I1557" s="19">
        <v>31</v>
      </c>
      <c r="J1557" s="19">
        <v>94</v>
      </c>
      <c r="K1557" s="19">
        <v>102</v>
      </c>
      <c r="L1557" s="19">
        <v>306</v>
      </c>
      <c r="M1557" s="19" t="s">
        <v>74</v>
      </c>
      <c r="N1557" s="19">
        <v>4000</v>
      </c>
      <c r="O1557" s="19">
        <v>8000</v>
      </c>
      <c r="P1557" s="19"/>
      <c r="Q1557" s="19" t="s">
        <v>116</v>
      </c>
      <c r="R1557" s="19">
        <v>2850</v>
      </c>
      <c r="S1557" s="19">
        <v>30000</v>
      </c>
      <c r="T1557" s="19">
        <v>0.13</v>
      </c>
      <c r="U1557" s="19">
        <v>3.1</v>
      </c>
      <c r="V1557" s="19">
        <v>0.24</v>
      </c>
      <c r="W1557" s="19">
        <v>60</v>
      </c>
      <c r="X1557" s="93">
        <v>934</v>
      </c>
      <c r="Y1557">
        <f t="shared" si="73"/>
        <v>40</v>
      </c>
      <c r="Z1557" t="b">
        <f>IF(N1557/G1557&gt;=Auswahlhilfe!$C$8,TRUE,FALSE)</f>
        <v>1</v>
      </c>
      <c r="AA1557" t="b">
        <f>IF(K1557&gt;Auswahlhilfe!$C$7,TRUE,FALSE)</f>
        <v>1</v>
      </c>
      <c r="AB1557" t="b">
        <f>IF(Auswahlhilfe!$C$17=F1557,TRUE,FALSE)</f>
        <v>0</v>
      </c>
      <c r="AC1557" t="b">
        <f>IFERROR(IF(FIND("P2",PGOptionList!D1557)&gt;0,TRUE),FALSE)</f>
        <v>1</v>
      </c>
      <c r="AD1557" t="b">
        <f>IFERROR(IF(FIND("P1",PGOptionList!D1557)&gt;0,TRUE),FALSE)</f>
        <v>0</v>
      </c>
      <c r="AE1557" t="b">
        <f>IFERROR(IF(FIND("P0",PGOptionList!D1557)&gt;0,TRUE),FALSE)</f>
        <v>0</v>
      </c>
      <c r="AF1557" t="b">
        <f>IF(AND(Z1557,AA1557,AB1557,AC1557,IF(C1557=Auswahlhilfe!$L$7,TRUE,FALSE)),D1557,FALSE)</f>
        <v>0</v>
      </c>
      <c r="AG1557" t="b">
        <f>IF(AND(Z1557,AA1557,AB1557,AD1557,IF(C1557=Auswahlhilfe!$L$17,TRUE,FALSE)),D1557,FALSE)</f>
        <v>0</v>
      </c>
      <c r="AH1557" t="b">
        <f>IF(AND(Z1557,AA1557,AB1557,AE1557,IF(C1557=Auswahlhilfe!$L$17,TRUE,FALSE)),D1557,FALSE)</f>
        <v>0</v>
      </c>
      <c r="AI1557" t="s">
        <v>4818</v>
      </c>
      <c r="AJ1557" s="90" t="str">
        <f t="shared" si="74"/>
        <v>https://shop.oxni.ch/de/shop/motoren/planetengetriebe/td-090-100-00-p2</v>
      </c>
    </row>
    <row r="1558" spans="2:36" x14ac:dyDescent="0.2">
      <c r="B1558" s="78" t="str">
        <f t="shared" si="72"/>
        <v/>
      </c>
      <c r="C1558" s="19" t="s">
        <v>113</v>
      </c>
      <c r="D1558" s="19" t="s">
        <v>1859</v>
      </c>
      <c r="E1558" s="19">
        <v>60</v>
      </c>
      <c r="F1558" s="19" t="s">
        <v>261</v>
      </c>
      <c r="G1558" s="19">
        <v>70</v>
      </c>
      <c r="H1558" s="19">
        <v>3</v>
      </c>
      <c r="I1558" s="19">
        <v>31</v>
      </c>
      <c r="J1558" s="19">
        <v>94</v>
      </c>
      <c r="K1558" s="19">
        <v>140</v>
      </c>
      <c r="L1558" s="19">
        <v>420</v>
      </c>
      <c r="M1558" s="19" t="s">
        <v>70</v>
      </c>
      <c r="N1558" s="19">
        <v>4000</v>
      </c>
      <c r="O1558" s="19">
        <v>8000</v>
      </c>
      <c r="P1558" s="19"/>
      <c r="Q1558" s="19" t="s">
        <v>116</v>
      </c>
      <c r="R1558" s="19">
        <v>2850</v>
      </c>
      <c r="S1558" s="19">
        <v>30000</v>
      </c>
      <c r="T1558" s="19">
        <v>0.13</v>
      </c>
      <c r="U1558" s="19">
        <v>3.1</v>
      </c>
      <c r="V1558" s="19">
        <v>0.24</v>
      </c>
      <c r="W1558" s="19">
        <v>60</v>
      </c>
      <c r="X1558" s="93"/>
      <c r="Y1558">
        <f t="shared" si="73"/>
        <v>57.142857142857146</v>
      </c>
      <c r="Z1558" t="b">
        <f>IF(N1558/G1558&gt;=Auswahlhilfe!$C$8,TRUE,FALSE)</f>
        <v>1</v>
      </c>
      <c r="AA1558" t="b">
        <f>IF(K1558&gt;Auswahlhilfe!$C$7,TRUE,FALSE)</f>
        <v>1</v>
      </c>
      <c r="AB1558" t="b">
        <f>IF(Auswahlhilfe!$C$17=F1558,TRUE,FALSE)</f>
        <v>0</v>
      </c>
      <c r="AC1558" t="b">
        <f>IFERROR(IF(FIND("P2",PGOptionList!D1558)&gt;0,TRUE),FALSE)</f>
        <v>0</v>
      </c>
      <c r="AD1558" t="b">
        <f>IFERROR(IF(FIND("P1",PGOptionList!D1558)&gt;0,TRUE),FALSE)</f>
        <v>0</v>
      </c>
      <c r="AE1558" t="b">
        <f>IFERROR(IF(FIND("P0",PGOptionList!D1558)&gt;0,TRUE),FALSE)</f>
        <v>1</v>
      </c>
      <c r="AF1558" t="b">
        <f>IF(AND(Z1558,AA1558,AB1558,AC1558,IF(C1558=Auswahlhilfe!$L$7,TRUE,FALSE)),D1558,FALSE)</f>
        <v>0</v>
      </c>
      <c r="AG1558" t="b">
        <f>IF(AND(Z1558,AA1558,AB1558,AD1558,IF(C1558=Auswahlhilfe!$L$17,TRUE,FALSE)),D1558,FALSE)</f>
        <v>0</v>
      </c>
      <c r="AH1558" t="b">
        <f>IF(AND(Z1558,AA1558,AB1558,AE1558,IF(C1558=Auswahlhilfe!$L$17,TRUE,FALSE)),D1558,FALSE)</f>
        <v>0</v>
      </c>
      <c r="AI1558" t="s">
        <v>4817</v>
      </c>
      <c r="AJ1558" s="90" t="str">
        <f t="shared" si="74"/>
        <v>mailto:info@oxni.ch?subject=Anfrage TD-090-070-00-P0</v>
      </c>
    </row>
    <row r="1559" spans="2:36" x14ac:dyDescent="0.2">
      <c r="B1559" s="78" t="str">
        <f t="shared" si="72"/>
        <v/>
      </c>
      <c r="C1559" s="19" t="s">
        <v>113</v>
      </c>
      <c r="D1559" s="19" t="s">
        <v>1860</v>
      </c>
      <c r="E1559" s="19">
        <v>60</v>
      </c>
      <c r="F1559" s="19" t="s">
        <v>261</v>
      </c>
      <c r="G1559" s="19">
        <v>70</v>
      </c>
      <c r="H1559" s="19">
        <v>5</v>
      </c>
      <c r="I1559" s="19">
        <v>31</v>
      </c>
      <c r="J1559" s="19">
        <v>94</v>
      </c>
      <c r="K1559" s="19">
        <v>140</v>
      </c>
      <c r="L1559" s="19">
        <v>420</v>
      </c>
      <c r="M1559" s="19" t="s">
        <v>70</v>
      </c>
      <c r="N1559" s="19">
        <v>4000</v>
      </c>
      <c r="O1559" s="19">
        <v>8000</v>
      </c>
      <c r="P1559" s="19"/>
      <c r="Q1559" s="19" t="s">
        <v>116</v>
      </c>
      <c r="R1559" s="19">
        <v>2850</v>
      </c>
      <c r="S1559" s="19">
        <v>30000</v>
      </c>
      <c r="T1559" s="19">
        <v>0.13</v>
      </c>
      <c r="U1559" s="19">
        <v>3.1</v>
      </c>
      <c r="V1559" s="19">
        <v>0.24</v>
      </c>
      <c r="W1559" s="19">
        <v>60</v>
      </c>
      <c r="X1559" s="93">
        <v>1029</v>
      </c>
      <c r="Y1559">
        <f t="shared" si="73"/>
        <v>57.142857142857146</v>
      </c>
      <c r="Z1559" t="b">
        <f>IF(N1559/G1559&gt;=Auswahlhilfe!$C$8,TRUE,FALSE)</f>
        <v>1</v>
      </c>
      <c r="AA1559" t="b">
        <f>IF(K1559&gt;Auswahlhilfe!$C$7,TRUE,FALSE)</f>
        <v>1</v>
      </c>
      <c r="AB1559" t="b">
        <f>IF(Auswahlhilfe!$C$17=F1559,TRUE,FALSE)</f>
        <v>0</v>
      </c>
      <c r="AC1559" t="b">
        <f>IFERROR(IF(FIND("P2",PGOptionList!D1559)&gt;0,TRUE),FALSE)</f>
        <v>0</v>
      </c>
      <c r="AD1559" t="b">
        <f>IFERROR(IF(FIND("P1",PGOptionList!D1559)&gt;0,TRUE),FALSE)</f>
        <v>1</v>
      </c>
      <c r="AE1559" t="b">
        <f>IFERROR(IF(FIND("P0",PGOptionList!D1559)&gt;0,TRUE),FALSE)</f>
        <v>0</v>
      </c>
      <c r="AF1559" t="b">
        <f>IF(AND(Z1559,AA1559,AB1559,AC1559,IF(C1559=Auswahlhilfe!$L$7,TRUE,FALSE)),D1559,FALSE)</f>
        <v>0</v>
      </c>
      <c r="AG1559" t="b">
        <f>IF(AND(Z1559,AA1559,AB1559,AD1559,IF(C1559=Auswahlhilfe!$L$17,TRUE,FALSE)),D1559,FALSE)</f>
        <v>0</v>
      </c>
      <c r="AH1559" t="b">
        <f>IF(AND(Z1559,AA1559,AB1559,AE1559,IF(C1559=Auswahlhilfe!$L$17,TRUE,FALSE)),D1559,FALSE)</f>
        <v>0</v>
      </c>
      <c r="AI1559" t="s">
        <v>4818</v>
      </c>
      <c r="AJ1559" s="90" t="str">
        <f t="shared" si="74"/>
        <v>https://shop.oxni.ch/de/shop/motoren/planetengetriebe/td-090-070-00-p1</v>
      </c>
    </row>
    <row r="1560" spans="2:36" x14ac:dyDescent="0.2">
      <c r="B1560" s="78" t="str">
        <f t="shared" si="72"/>
        <v/>
      </c>
      <c r="C1560" s="19" t="s">
        <v>113</v>
      </c>
      <c r="D1560" s="19" t="s">
        <v>1861</v>
      </c>
      <c r="E1560" s="19">
        <v>60</v>
      </c>
      <c r="F1560" s="19" t="s">
        <v>261</v>
      </c>
      <c r="G1560" s="19">
        <v>70</v>
      </c>
      <c r="H1560" s="19">
        <v>7</v>
      </c>
      <c r="I1560" s="19">
        <v>31</v>
      </c>
      <c r="J1560" s="19">
        <v>94</v>
      </c>
      <c r="K1560" s="19">
        <v>140</v>
      </c>
      <c r="L1560" s="19">
        <v>420</v>
      </c>
      <c r="M1560" s="19" t="s">
        <v>70</v>
      </c>
      <c r="N1560" s="19">
        <v>4000</v>
      </c>
      <c r="O1560" s="19">
        <v>8000</v>
      </c>
      <c r="P1560" s="19"/>
      <c r="Q1560" s="19" t="s">
        <v>116</v>
      </c>
      <c r="R1560" s="19">
        <v>2850</v>
      </c>
      <c r="S1560" s="19">
        <v>30000</v>
      </c>
      <c r="T1560" s="19">
        <v>0.13</v>
      </c>
      <c r="U1560" s="19">
        <v>3.1</v>
      </c>
      <c r="V1560" s="19">
        <v>0.24</v>
      </c>
      <c r="W1560" s="19">
        <v>60</v>
      </c>
      <c r="X1560" s="93">
        <v>934</v>
      </c>
      <c r="Y1560">
        <f t="shared" si="73"/>
        <v>57.142857142857146</v>
      </c>
      <c r="Z1560" t="b">
        <f>IF(N1560/G1560&gt;=Auswahlhilfe!$C$8,TRUE,FALSE)</f>
        <v>1</v>
      </c>
      <c r="AA1560" t="b">
        <f>IF(K1560&gt;Auswahlhilfe!$C$7,TRUE,FALSE)</f>
        <v>1</v>
      </c>
      <c r="AB1560" t="b">
        <f>IF(Auswahlhilfe!$C$17=F1560,TRUE,FALSE)</f>
        <v>0</v>
      </c>
      <c r="AC1560" t="b">
        <f>IFERROR(IF(FIND("P2",PGOptionList!D1560)&gt;0,TRUE),FALSE)</f>
        <v>1</v>
      </c>
      <c r="AD1560" t="b">
        <f>IFERROR(IF(FIND("P1",PGOptionList!D1560)&gt;0,TRUE),FALSE)</f>
        <v>0</v>
      </c>
      <c r="AE1560" t="b">
        <f>IFERROR(IF(FIND("P0",PGOptionList!D1560)&gt;0,TRUE),FALSE)</f>
        <v>0</v>
      </c>
      <c r="AF1560" t="b">
        <f>IF(AND(Z1560,AA1560,AB1560,AC1560,IF(C1560=Auswahlhilfe!$L$7,TRUE,FALSE)),D1560,FALSE)</f>
        <v>0</v>
      </c>
      <c r="AG1560" t="b">
        <f>IF(AND(Z1560,AA1560,AB1560,AD1560,IF(C1560=Auswahlhilfe!$L$17,TRUE,FALSE)),D1560,FALSE)</f>
        <v>0</v>
      </c>
      <c r="AH1560" t="b">
        <f>IF(AND(Z1560,AA1560,AB1560,AE1560,IF(C1560=Auswahlhilfe!$L$17,TRUE,FALSE)),D1560,FALSE)</f>
        <v>0</v>
      </c>
      <c r="AI1560" t="s">
        <v>4818</v>
      </c>
      <c r="AJ1560" s="90" t="str">
        <f t="shared" si="74"/>
        <v>https://shop.oxni.ch/de/shop/motoren/planetengetriebe/td-090-070-00-p2</v>
      </c>
    </row>
    <row r="1561" spans="2:36" x14ac:dyDescent="0.2">
      <c r="B1561" s="78" t="str">
        <f t="shared" si="72"/>
        <v/>
      </c>
      <c r="C1561" s="19" t="s">
        <v>113</v>
      </c>
      <c r="D1561" s="19" t="s">
        <v>1862</v>
      </c>
      <c r="E1561" s="19">
        <v>60</v>
      </c>
      <c r="F1561" s="19" t="s">
        <v>261</v>
      </c>
      <c r="G1561" s="19">
        <v>50</v>
      </c>
      <c r="H1561" s="19">
        <v>3</v>
      </c>
      <c r="I1561" s="19">
        <v>31</v>
      </c>
      <c r="J1561" s="19">
        <v>94</v>
      </c>
      <c r="K1561" s="19">
        <v>160</v>
      </c>
      <c r="L1561" s="19">
        <v>480</v>
      </c>
      <c r="M1561" s="19" t="s">
        <v>71</v>
      </c>
      <c r="N1561" s="19">
        <v>4000</v>
      </c>
      <c r="O1561" s="19">
        <v>8000</v>
      </c>
      <c r="P1561" s="19"/>
      <c r="Q1561" s="19" t="s">
        <v>116</v>
      </c>
      <c r="R1561" s="19">
        <v>2850</v>
      </c>
      <c r="S1561" s="19">
        <v>30000</v>
      </c>
      <c r="T1561" s="19">
        <v>0.13</v>
      </c>
      <c r="U1561" s="19">
        <v>3.1</v>
      </c>
      <c r="V1561" s="19">
        <v>0.24</v>
      </c>
      <c r="W1561" s="19">
        <v>60</v>
      </c>
      <c r="X1561" s="93"/>
      <c r="Y1561">
        <f t="shared" si="73"/>
        <v>80</v>
      </c>
      <c r="Z1561" t="b">
        <f>IF(N1561/G1561&gt;=Auswahlhilfe!$C$8,TRUE,FALSE)</f>
        <v>1</v>
      </c>
      <c r="AA1561" t="b">
        <f>IF(K1561&gt;Auswahlhilfe!$C$7,TRUE,FALSE)</f>
        <v>1</v>
      </c>
      <c r="AB1561" t="b">
        <f>IF(Auswahlhilfe!$C$17=F1561,TRUE,FALSE)</f>
        <v>0</v>
      </c>
      <c r="AC1561" t="b">
        <f>IFERROR(IF(FIND("P2",PGOptionList!D1561)&gt;0,TRUE),FALSE)</f>
        <v>0</v>
      </c>
      <c r="AD1561" t="b">
        <f>IFERROR(IF(FIND("P1",PGOptionList!D1561)&gt;0,TRUE),FALSE)</f>
        <v>0</v>
      </c>
      <c r="AE1561" t="b">
        <f>IFERROR(IF(FIND("P0",PGOptionList!D1561)&gt;0,TRUE),FALSE)</f>
        <v>1</v>
      </c>
      <c r="AF1561" t="b">
        <f>IF(AND(Z1561,AA1561,AB1561,AC1561,IF(C1561=Auswahlhilfe!$L$7,TRUE,FALSE)),D1561,FALSE)</f>
        <v>0</v>
      </c>
      <c r="AG1561" t="b">
        <f>IF(AND(Z1561,AA1561,AB1561,AD1561,IF(C1561=Auswahlhilfe!$L$17,TRUE,FALSE)),D1561,FALSE)</f>
        <v>0</v>
      </c>
      <c r="AH1561" t="b">
        <f>IF(AND(Z1561,AA1561,AB1561,AE1561,IF(C1561=Auswahlhilfe!$L$17,TRUE,FALSE)),D1561,FALSE)</f>
        <v>0</v>
      </c>
      <c r="AI1561" t="s">
        <v>4817</v>
      </c>
      <c r="AJ1561" s="90" t="str">
        <f t="shared" si="74"/>
        <v>mailto:info@oxni.ch?subject=Anfrage TD-090-050-00-P0</v>
      </c>
    </row>
    <row r="1562" spans="2:36" x14ac:dyDescent="0.2">
      <c r="B1562" s="78" t="str">
        <f t="shared" si="72"/>
        <v/>
      </c>
      <c r="C1562" s="19" t="s">
        <v>113</v>
      </c>
      <c r="D1562" s="19" t="s">
        <v>1863</v>
      </c>
      <c r="E1562" s="19">
        <v>60</v>
      </c>
      <c r="F1562" s="19" t="s">
        <v>261</v>
      </c>
      <c r="G1562" s="19">
        <v>50</v>
      </c>
      <c r="H1562" s="19">
        <v>5</v>
      </c>
      <c r="I1562" s="19">
        <v>31</v>
      </c>
      <c r="J1562" s="19">
        <v>94</v>
      </c>
      <c r="K1562" s="19">
        <v>160</v>
      </c>
      <c r="L1562" s="19">
        <v>480</v>
      </c>
      <c r="M1562" s="19" t="s">
        <v>71</v>
      </c>
      <c r="N1562" s="19">
        <v>4000</v>
      </c>
      <c r="O1562" s="19">
        <v>8000</v>
      </c>
      <c r="P1562" s="19"/>
      <c r="Q1562" s="19" t="s">
        <v>116</v>
      </c>
      <c r="R1562" s="19">
        <v>2850</v>
      </c>
      <c r="S1562" s="19">
        <v>30000</v>
      </c>
      <c r="T1562" s="19">
        <v>0.13</v>
      </c>
      <c r="U1562" s="19">
        <v>3.1</v>
      </c>
      <c r="V1562" s="19">
        <v>0.24</v>
      </c>
      <c r="W1562" s="19">
        <v>60</v>
      </c>
      <c r="X1562" s="93">
        <v>1029</v>
      </c>
      <c r="Y1562">
        <f t="shared" si="73"/>
        <v>80</v>
      </c>
      <c r="Z1562" t="b">
        <f>IF(N1562/G1562&gt;=Auswahlhilfe!$C$8,TRUE,FALSE)</f>
        <v>1</v>
      </c>
      <c r="AA1562" t="b">
        <f>IF(K1562&gt;Auswahlhilfe!$C$7,TRUE,FALSE)</f>
        <v>1</v>
      </c>
      <c r="AB1562" t="b">
        <f>IF(Auswahlhilfe!$C$17=F1562,TRUE,FALSE)</f>
        <v>0</v>
      </c>
      <c r="AC1562" t="b">
        <f>IFERROR(IF(FIND("P2",PGOptionList!D1562)&gt;0,TRUE),FALSE)</f>
        <v>0</v>
      </c>
      <c r="AD1562" t="b">
        <f>IFERROR(IF(FIND("P1",PGOptionList!D1562)&gt;0,TRUE),FALSE)</f>
        <v>1</v>
      </c>
      <c r="AE1562" t="b">
        <f>IFERROR(IF(FIND("P0",PGOptionList!D1562)&gt;0,TRUE),FALSE)</f>
        <v>0</v>
      </c>
      <c r="AF1562" t="b">
        <f>IF(AND(Z1562,AA1562,AB1562,AC1562,IF(C1562=Auswahlhilfe!$L$7,TRUE,FALSE)),D1562,FALSE)</f>
        <v>0</v>
      </c>
      <c r="AG1562" t="b">
        <f>IF(AND(Z1562,AA1562,AB1562,AD1562,IF(C1562=Auswahlhilfe!$L$17,TRUE,FALSE)),D1562,FALSE)</f>
        <v>0</v>
      </c>
      <c r="AH1562" t="b">
        <f>IF(AND(Z1562,AA1562,AB1562,AE1562,IF(C1562=Auswahlhilfe!$L$17,TRUE,FALSE)),D1562,FALSE)</f>
        <v>0</v>
      </c>
      <c r="AI1562" t="s">
        <v>4818</v>
      </c>
      <c r="AJ1562" s="90" t="str">
        <f t="shared" si="74"/>
        <v>https://shop.oxni.ch/de/shop/motoren/planetengetriebe/td-090-050-00-p1</v>
      </c>
    </row>
    <row r="1563" spans="2:36" x14ac:dyDescent="0.2">
      <c r="B1563" s="78" t="str">
        <f t="shared" si="72"/>
        <v/>
      </c>
      <c r="C1563" s="19" t="s">
        <v>113</v>
      </c>
      <c r="D1563" s="19" t="s">
        <v>1864</v>
      </c>
      <c r="E1563" s="19">
        <v>60</v>
      </c>
      <c r="F1563" s="19" t="s">
        <v>261</v>
      </c>
      <c r="G1563" s="19">
        <v>50</v>
      </c>
      <c r="H1563" s="19">
        <v>7</v>
      </c>
      <c r="I1563" s="19">
        <v>31</v>
      </c>
      <c r="J1563" s="19">
        <v>94</v>
      </c>
      <c r="K1563" s="19">
        <v>160</v>
      </c>
      <c r="L1563" s="19">
        <v>480</v>
      </c>
      <c r="M1563" s="19" t="s">
        <v>71</v>
      </c>
      <c r="N1563" s="19">
        <v>4000</v>
      </c>
      <c r="O1563" s="19">
        <v>8000</v>
      </c>
      <c r="P1563" s="19"/>
      <c r="Q1563" s="19" t="s">
        <v>116</v>
      </c>
      <c r="R1563" s="19">
        <v>2850</v>
      </c>
      <c r="S1563" s="19">
        <v>30000</v>
      </c>
      <c r="T1563" s="19">
        <v>0.13</v>
      </c>
      <c r="U1563" s="19">
        <v>3.1</v>
      </c>
      <c r="V1563" s="19">
        <v>0.24</v>
      </c>
      <c r="W1563" s="19">
        <v>60</v>
      </c>
      <c r="X1563" s="93">
        <v>934</v>
      </c>
      <c r="Y1563">
        <f t="shared" si="73"/>
        <v>80</v>
      </c>
      <c r="Z1563" t="b">
        <f>IF(N1563/G1563&gt;=Auswahlhilfe!$C$8,TRUE,FALSE)</f>
        <v>1</v>
      </c>
      <c r="AA1563" t="b">
        <f>IF(K1563&gt;Auswahlhilfe!$C$7,TRUE,FALSE)</f>
        <v>1</v>
      </c>
      <c r="AB1563" t="b">
        <f>IF(Auswahlhilfe!$C$17=F1563,TRUE,FALSE)</f>
        <v>0</v>
      </c>
      <c r="AC1563" t="b">
        <f>IFERROR(IF(FIND("P2",PGOptionList!D1563)&gt;0,TRUE),FALSE)</f>
        <v>1</v>
      </c>
      <c r="AD1563" t="b">
        <f>IFERROR(IF(FIND("P1",PGOptionList!D1563)&gt;0,TRUE),FALSE)</f>
        <v>0</v>
      </c>
      <c r="AE1563" t="b">
        <f>IFERROR(IF(FIND("P0",PGOptionList!D1563)&gt;0,TRUE),FALSE)</f>
        <v>0</v>
      </c>
      <c r="AF1563" t="b">
        <f>IF(AND(Z1563,AA1563,AB1563,AC1563,IF(C1563=Auswahlhilfe!$L$7,TRUE,FALSE)),D1563,FALSE)</f>
        <v>0</v>
      </c>
      <c r="AG1563" t="b">
        <f>IF(AND(Z1563,AA1563,AB1563,AD1563,IF(C1563=Auswahlhilfe!$L$17,TRUE,FALSE)),D1563,FALSE)</f>
        <v>0</v>
      </c>
      <c r="AH1563" t="b">
        <f>IF(AND(Z1563,AA1563,AB1563,AE1563,IF(C1563=Auswahlhilfe!$L$17,TRUE,FALSE)),D1563,FALSE)</f>
        <v>0</v>
      </c>
      <c r="AI1563" t="s">
        <v>4818</v>
      </c>
      <c r="AJ1563" s="90" t="str">
        <f t="shared" si="74"/>
        <v>https://shop.oxni.ch/de/shop/motoren/planetengetriebe/td-090-050-00-p2</v>
      </c>
    </row>
    <row r="1564" spans="2:36" x14ac:dyDescent="0.2">
      <c r="B1564" s="78" t="str">
        <f t="shared" si="72"/>
        <v/>
      </c>
      <c r="C1564" s="19" t="s">
        <v>113</v>
      </c>
      <c r="D1564" s="19" t="s">
        <v>1865</v>
      </c>
      <c r="E1564" s="19">
        <v>60</v>
      </c>
      <c r="F1564" s="19" t="s">
        <v>261</v>
      </c>
      <c r="G1564" s="19">
        <v>40</v>
      </c>
      <c r="H1564" s="19">
        <v>3</v>
      </c>
      <c r="I1564" s="19">
        <v>31</v>
      </c>
      <c r="J1564" s="19">
        <v>94</v>
      </c>
      <c r="K1564" s="19">
        <v>123</v>
      </c>
      <c r="L1564" s="19">
        <v>369</v>
      </c>
      <c r="M1564" s="19" t="s">
        <v>73</v>
      </c>
      <c r="N1564" s="19">
        <v>4000</v>
      </c>
      <c r="O1564" s="19">
        <v>8000</v>
      </c>
      <c r="P1564" s="19"/>
      <c r="Q1564" s="19" t="s">
        <v>116</v>
      </c>
      <c r="R1564" s="19">
        <v>2850</v>
      </c>
      <c r="S1564" s="19">
        <v>30000</v>
      </c>
      <c r="T1564" s="19">
        <v>0.13</v>
      </c>
      <c r="U1564" s="19">
        <v>3.1</v>
      </c>
      <c r="V1564" s="19">
        <v>0.24</v>
      </c>
      <c r="W1564" s="19">
        <v>60</v>
      </c>
      <c r="X1564" s="93"/>
      <c r="Y1564">
        <f t="shared" si="73"/>
        <v>100</v>
      </c>
      <c r="Z1564" t="b">
        <f>IF(N1564/G1564&gt;=Auswahlhilfe!$C$8,TRUE,FALSE)</f>
        <v>1</v>
      </c>
      <c r="AA1564" t="b">
        <f>IF(K1564&gt;Auswahlhilfe!$C$7,TRUE,FALSE)</f>
        <v>1</v>
      </c>
      <c r="AB1564" t="b">
        <f>IF(Auswahlhilfe!$C$17=F1564,TRUE,FALSE)</f>
        <v>0</v>
      </c>
      <c r="AC1564" t="b">
        <f>IFERROR(IF(FIND("P2",PGOptionList!D1564)&gt;0,TRUE),FALSE)</f>
        <v>0</v>
      </c>
      <c r="AD1564" t="b">
        <f>IFERROR(IF(FIND("P1",PGOptionList!D1564)&gt;0,TRUE),FALSE)</f>
        <v>0</v>
      </c>
      <c r="AE1564" t="b">
        <f>IFERROR(IF(FIND("P0",PGOptionList!D1564)&gt;0,TRUE),FALSE)</f>
        <v>1</v>
      </c>
      <c r="AF1564" t="b">
        <f>IF(AND(Z1564,AA1564,AB1564,AC1564,IF(C1564=Auswahlhilfe!$L$7,TRUE,FALSE)),D1564,FALSE)</f>
        <v>0</v>
      </c>
      <c r="AG1564" t="b">
        <f>IF(AND(Z1564,AA1564,AB1564,AD1564,IF(C1564=Auswahlhilfe!$L$17,TRUE,FALSE)),D1564,FALSE)</f>
        <v>0</v>
      </c>
      <c r="AH1564" t="b">
        <f>IF(AND(Z1564,AA1564,AB1564,AE1564,IF(C1564=Auswahlhilfe!$L$17,TRUE,FALSE)),D1564,FALSE)</f>
        <v>0</v>
      </c>
      <c r="AI1564" t="s">
        <v>4817</v>
      </c>
      <c r="AJ1564" s="90" t="str">
        <f t="shared" si="74"/>
        <v>mailto:info@oxni.ch?subject=Anfrage TD-090-040-00-P0</v>
      </c>
    </row>
    <row r="1565" spans="2:36" x14ac:dyDescent="0.2">
      <c r="B1565" s="78" t="str">
        <f t="shared" si="72"/>
        <v/>
      </c>
      <c r="C1565" s="19" t="s">
        <v>113</v>
      </c>
      <c r="D1565" s="19" t="s">
        <v>1866</v>
      </c>
      <c r="E1565" s="19">
        <v>60</v>
      </c>
      <c r="F1565" s="19" t="s">
        <v>261</v>
      </c>
      <c r="G1565" s="19">
        <v>40</v>
      </c>
      <c r="H1565" s="19">
        <v>5</v>
      </c>
      <c r="I1565" s="19">
        <v>31</v>
      </c>
      <c r="J1565" s="19">
        <v>94</v>
      </c>
      <c r="K1565" s="19">
        <v>123</v>
      </c>
      <c r="L1565" s="19">
        <v>369</v>
      </c>
      <c r="M1565" s="19" t="s">
        <v>73</v>
      </c>
      <c r="N1565" s="19">
        <v>4000</v>
      </c>
      <c r="O1565" s="19">
        <v>8000</v>
      </c>
      <c r="P1565" s="19"/>
      <c r="Q1565" s="19" t="s">
        <v>116</v>
      </c>
      <c r="R1565" s="19">
        <v>2850</v>
      </c>
      <c r="S1565" s="19">
        <v>30000</v>
      </c>
      <c r="T1565" s="19">
        <v>0.13</v>
      </c>
      <c r="U1565" s="19">
        <v>3.1</v>
      </c>
      <c r="V1565" s="19">
        <v>0.24</v>
      </c>
      <c r="W1565" s="19">
        <v>60</v>
      </c>
      <c r="X1565" s="93">
        <v>1029</v>
      </c>
      <c r="Y1565">
        <f t="shared" si="73"/>
        <v>100</v>
      </c>
      <c r="Z1565" t="b">
        <f>IF(N1565/G1565&gt;=Auswahlhilfe!$C$8,TRUE,FALSE)</f>
        <v>1</v>
      </c>
      <c r="AA1565" t="b">
        <f>IF(K1565&gt;Auswahlhilfe!$C$7,TRUE,FALSE)</f>
        <v>1</v>
      </c>
      <c r="AB1565" t="b">
        <f>IF(Auswahlhilfe!$C$17=F1565,TRUE,FALSE)</f>
        <v>0</v>
      </c>
      <c r="AC1565" t="b">
        <f>IFERROR(IF(FIND("P2",PGOptionList!D1565)&gt;0,TRUE),FALSE)</f>
        <v>0</v>
      </c>
      <c r="AD1565" t="b">
        <f>IFERROR(IF(FIND("P1",PGOptionList!D1565)&gt;0,TRUE),FALSE)</f>
        <v>1</v>
      </c>
      <c r="AE1565" t="b">
        <f>IFERROR(IF(FIND("P0",PGOptionList!D1565)&gt;0,TRUE),FALSE)</f>
        <v>0</v>
      </c>
      <c r="AF1565" t="b">
        <f>IF(AND(Z1565,AA1565,AB1565,AC1565,IF(C1565=Auswahlhilfe!$L$7,TRUE,FALSE)),D1565,FALSE)</f>
        <v>0</v>
      </c>
      <c r="AG1565" t="b">
        <f>IF(AND(Z1565,AA1565,AB1565,AD1565,IF(C1565=Auswahlhilfe!$L$17,TRUE,FALSE)),D1565,FALSE)</f>
        <v>0</v>
      </c>
      <c r="AH1565" t="b">
        <f>IF(AND(Z1565,AA1565,AB1565,AE1565,IF(C1565=Auswahlhilfe!$L$17,TRUE,FALSE)),D1565,FALSE)</f>
        <v>0</v>
      </c>
      <c r="AI1565" t="s">
        <v>4818</v>
      </c>
      <c r="AJ1565" s="90" t="str">
        <f t="shared" si="74"/>
        <v>https://shop.oxni.ch/de/shop/motoren/planetengetriebe/td-090-040-00-p1</v>
      </c>
    </row>
    <row r="1566" spans="2:36" x14ac:dyDescent="0.2">
      <c r="B1566" s="78" t="str">
        <f t="shared" si="72"/>
        <v/>
      </c>
      <c r="C1566" s="19" t="s">
        <v>113</v>
      </c>
      <c r="D1566" s="19" t="s">
        <v>1867</v>
      </c>
      <c r="E1566" s="19">
        <v>60</v>
      </c>
      <c r="F1566" s="19" t="s">
        <v>261</v>
      </c>
      <c r="G1566" s="19">
        <v>40</v>
      </c>
      <c r="H1566" s="19">
        <v>7</v>
      </c>
      <c r="I1566" s="19">
        <v>31</v>
      </c>
      <c r="J1566" s="19">
        <v>94</v>
      </c>
      <c r="K1566" s="19">
        <v>123</v>
      </c>
      <c r="L1566" s="19">
        <v>369</v>
      </c>
      <c r="M1566" s="19" t="s">
        <v>73</v>
      </c>
      <c r="N1566" s="19">
        <v>4000</v>
      </c>
      <c r="O1566" s="19">
        <v>8000</v>
      </c>
      <c r="P1566" s="19"/>
      <c r="Q1566" s="19" t="s">
        <v>116</v>
      </c>
      <c r="R1566" s="19">
        <v>2850</v>
      </c>
      <c r="S1566" s="19">
        <v>30000</v>
      </c>
      <c r="T1566" s="19">
        <v>0.13</v>
      </c>
      <c r="U1566" s="19">
        <v>3.1</v>
      </c>
      <c r="V1566" s="19">
        <v>0.24</v>
      </c>
      <c r="W1566" s="19">
        <v>60</v>
      </c>
      <c r="X1566" s="93">
        <v>934</v>
      </c>
      <c r="Y1566">
        <f t="shared" si="73"/>
        <v>100</v>
      </c>
      <c r="Z1566" t="b">
        <f>IF(N1566/G1566&gt;=Auswahlhilfe!$C$8,TRUE,FALSE)</f>
        <v>1</v>
      </c>
      <c r="AA1566" t="b">
        <f>IF(K1566&gt;Auswahlhilfe!$C$7,TRUE,FALSE)</f>
        <v>1</v>
      </c>
      <c r="AB1566" t="b">
        <f>IF(Auswahlhilfe!$C$17=F1566,TRUE,FALSE)</f>
        <v>0</v>
      </c>
      <c r="AC1566" t="b">
        <f>IFERROR(IF(FIND("P2",PGOptionList!D1566)&gt;0,TRUE),FALSE)</f>
        <v>1</v>
      </c>
      <c r="AD1566" t="b">
        <f>IFERROR(IF(FIND("P1",PGOptionList!D1566)&gt;0,TRUE),FALSE)</f>
        <v>0</v>
      </c>
      <c r="AE1566" t="b">
        <f>IFERROR(IF(FIND("P0",PGOptionList!D1566)&gt;0,TRUE),FALSE)</f>
        <v>0</v>
      </c>
      <c r="AF1566" t="b">
        <f>IF(AND(Z1566,AA1566,AB1566,AC1566,IF(C1566=Auswahlhilfe!$L$7,TRUE,FALSE)),D1566,FALSE)</f>
        <v>0</v>
      </c>
      <c r="AG1566" t="b">
        <f>IF(AND(Z1566,AA1566,AB1566,AD1566,IF(C1566=Auswahlhilfe!$L$17,TRUE,FALSE)),D1566,FALSE)</f>
        <v>0</v>
      </c>
      <c r="AH1566" t="b">
        <f>IF(AND(Z1566,AA1566,AB1566,AE1566,IF(C1566=Auswahlhilfe!$L$17,TRUE,FALSE)),D1566,FALSE)</f>
        <v>0</v>
      </c>
      <c r="AI1566" t="s">
        <v>4818</v>
      </c>
      <c r="AJ1566" s="90" t="str">
        <f t="shared" si="74"/>
        <v>https://shop.oxni.ch/de/shop/motoren/planetengetriebe/td-090-040-00-p2</v>
      </c>
    </row>
    <row r="1567" spans="2:36" x14ac:dyDescent="0.2">
      <c r="B1567" s="78" t="str">
        <f t="shared" si="72"/>
        <v/>
      </c>
      <c r="C1567" s="19" t="s">
        <v>113</v>
      </c>
      <c r="D1567" s="19" t="s">
        <v>1868</v>
      </c>
      <c r="E1567" s="19">
        <v>60</v>
      </c>
      <c r="F1567" s="19" t="s">
        <v>261</v>
      </c>
      <c r="G1567" s="19">
        <v>35</v>
      </c>
      <c r="H1567" s="19">
        <v>3</v>
      </c>
      <c r="I1567" s="19">
        <v>31</v>
      </c>
      <c r="J1567" s="19">
        <v>94</v>
      </c>
      <c r="K1567" s="19">
        <v>140</v>
      </c>
      <c r="L1567" s="19">
        <v>420</v>
      </c>
      <c r="M1567" s="19" t="s">
        <v>70</v>
      </c>
      <c r="N1567" s="19">
        <v>4000</v>
      </c>
      <c r="O1567" s="19">
        <v>8000</v>
      </c>
      <c r="P1567" s="19"/>
      <c r="Q1567" s="19" t="s">
        <v>116</v>
      </c>
      <c r="R1567" s="19">
        <v>2850</v>
      </c>
      <c r="S1567" s="19">
        <v>30000</v>
      </c>
      <c r="T1567" s="19">
        <v>0.13</v>
      </c>
      <c r="U1567" s="19">
        <v>3.1</v>
      </c>
      <c r="V1567" s="19">
        <v>0.24</v>
      </c>
      <c r="W1567" s="19">
        <v>60</v>
      </c>
      <c r="X1567" s="93"/>
      <c r="Y1567">
        <f t="shared" si="73"/>
        <v>114.28571428571429</v>
      </c>
      <c r="Z1567" t="b">
        <f>IF(N1567/G1567&gt;=Auswahlhilfe!$C$8,TRUE,FALSE)</f>
        <v>1</v>
      </c>
      <c r="AA1567" t="b">
        <f>IF(K1567&gt;Auswahlhilfe!$C$7,TRUE,FALSE)</f>
        <v>1</v>
      </c>
      <c r="AB1567" t="b">
        <f>IF(Auswahlhilfe!$C$17=F1567,TRUE,FALSE)</f>
        <v>0</v>
      </c>
      <c r="AC1567" t="b">
        <f>IFERROR(IF(FIND("P2",PGOptionList!D1567)&gt;0,TRUE),FALSE)</f>
        <v>0</v>
      </c>
      <c r="AD1567" t="b">
        <f>IFERROR(IF(FIND("P1",PGOptionList!D1567)&gt;0,TRUE),FALSE)</f>
        <v>0</v>
      </c>
      <c r="AE1567" t="b">
        <f>IFERROR(IF(FIND("P0",PGOptionList!D1567)&gt;0,TRUE),FALSE)</f>
        <v>1</v>
      </c>
      <c r="AF1567" t="b">
        <f>IF(AND(Z1567,AA1567,AB1567,AC1567,IF(C1567=Auswahlhilfe!$L$7,TRUE,FALSE)),D1567,FALSE)</f>
        <v>0</v>
      </c>
      <c r="AG1567" t="b">
        <f>IF(AND(Z1567,AA1567,AB1567,AD1567,IF(C1567=Auswahlhilfe!$L$17,TRUE,FALSE)),D1567,FALSE)</f>
        <v>0</v>
      </c>
      <c r="AH1567" t="b">
        <f>IF(AND(Z1567,AA1567,AB1567,AE1567,IF(C1567=Auswahlhilfe!$L$17,TRUE,FALSE)),D1567,FALSE)</f>
        <v>0</v>
      </c>
      <c r="AI1567" t="s">
        <v>4817</v>
      </c>
      <c r="AJ1567" s="90" t="str">
        <f t="shared" si="74"/>
        <v>mailto:info@oxni.ch?subject=Anfrage TD-090-035-00-P0</v>
      </c>
    </row>
    <row r="1568" spans="2:36" x14ac:dyDescent="0.2">
      <c r="B1568" s="78" t="str">
        <f t="shared" si="72"/>
        <v/>
      </c>
      <c r="C1568" s="19" t="s">
        <v>113</v>
      </c>
      <c r="D1568" s="19" t="s">
        <v>1869</v>
      </c>
      <c r="E1568" s="19">
        <v>60</v>
      </c>
      <c r="F1568" s="19" t="s">
        <v>261</v>
      </c>
      <c r="G1568" s="19">
        <v>35</v>
      </c>
      <c r="H1568" s="19">
        <v>5</v>
      </c>
      <c r="I1568" s="19">
        <v>31</v>
      </c>
      <c r="J1568" s="19">
        <v>94</v>
      </c>
      <c r="K1568" s="19">
        <v>140</v>
      </c>
      <c r="L1568" s="19">
        <v>420</v>
      </c>
      <c r="M1568" s="19" t="s">
        <v>70</v>
      </c>
      <c r="N1568" s="19">
        <v>4000</v>
      </c>
      <c r="O1568" s="19">
        <v>8000</v>
      </c>
      <c r="P1568" s="19"/>
      <c r="Q1568" s="19" t="s">
        <v>116</v>
      </c>
      <c r="R1568" s="19">
        <v>2850</v>
      </c>
      <c r="S1568" s="19">
        <v>30000</v>
      </c>
      <c r="T1568" s="19">
        <v>0.13</v>
      </c>
      <c r="U1568" s="19">
        <v>3.1</v>
      </c>
      <c r="V1568" s="19">
        <v>0.24</v>
      </c>
      <c r="W1568" s="19">
        <v>60</v>
      </c>
      <c r="X1568" s="93">
        <v>1029</v>
      </c>
      <c r="Y1568">
        <f t="shared" si="73"/>
        <v>114.28571428571429</v>
      </c>
      <c r="Z1568" t="b">
        <f>IF(N1568/G1568&gt;=Auswahlhilfe!$C$8,TRUE,FALSE)</f>
        <v>1</v>
      </c>
      <c r="AA1568" t="b">
        <f>IF(K1568&gt;Auswahlhilfe!$C$7,TRUE,FALSE)</f>
        <v>1</v>
      </c>
      <c r="AB1568" t="b">
        <f>IF(Auswahlhilfe!$C$17=F1568,TRUE,FALSE)</f>
        <v>0</v>
      </c>
      <c r="AC1568" t="b">
        <f>IFERROR(IF(FIND("P2",PGOptionList!D1568)&gt;0,TRUE),FALSE)</f>
        <v>0</v>
      </c>
      <c r="AD1568" t="b">
        <f>IFERROR(IF(FIND("P1",PGOptionList!D1568)&gt;0,TRUE),FALSE)</f>
        <v>1</v>
      </c>
      <c r="AE1568" t="b">
        <f>IFERROR(IF(FIND("P0",PGOptionList!D1568)&gt;0,TRUE),FALSE)</f>
        <v>0</v>
      </c>
      <c r="AF1568" t="b">
        <f>IF(AND(Z1568,AA1568,AB1568,AC1568,IF(C1568=Auswahlhilfe!$L$7,TRUE,FALSE)),D1568,FALSE)</f>
        <v>0</v>
      </c>
      <c r="AG1568" t="b">
        <f>IF(AND(Z1568,AA1568,AB1568,AD1568,IF(C1568=Auswahlhilfe!$L$17,TRUE,FALSE)),D1568,FALSE)</f>
        <v>0</v>
      </c>
      <c r="AH1568" t="b">
        <f>IF(AND(Z1568,AA1568,AB1568,AE1568,IF(C1568=Auswahlhilfe!$L$17,TRUE,FALSE)),D1568,FALSE)</f>
        <v>0</v>
      </c>
      <c r="AI1568" t="s">
        <v>4818</v>
      </c>
      <c r="AJ1568" s="90" t="str">
        <f t="shared" si="74"/>
        <v>https://shop.oxni.ch/de/shop/motoren/planetengetriebe/td-090-035-00-p1</v>
      </c>
    </row>
    <row r="1569" spans="2:36" x14ac:dyDescent="0.2">
      <c r="B1569" s="78" t="str">
        <f t="shared" si="72"/>
        <v/>
      </c>
      <c r="C1569" s="19" t="s">
        <v>113</v>
      </c>
      <c r="D1569" s="19" t="s">
        <v>1870</v>
      </c>
      <c r="E1569" s="19">
        <v>60</v>
      </c>
      <c r="F1569" s="19" t="s">
        <v>261</v>
      </c>
      <c r="G1569" s="19">
        <v>35</v>
      </c>
      <c r="H1569" s="19">
        <v>7</v>
      </c>
      <c r="I1569" s="19">
        <v>31</v>
      </c>
      <c r="J1569" s="19">
        <v>94</v>
      </c>
      <c r="K1569" s="19">
        <v>140</v>
      </c>
      <c r="L1569" s="19">
        <v>420</v>
      </c>
      <c r="M1569" s="19" t="s">
        <v>70</v>
      </c>
      <c r="N1569" s="19">
        <v>4000</v>
      </c>
      <c r="O1569" s="19">
        <v>8000</v>
      </c>
      <c r="P1569" s="19"/>
      <c r="Q1569" s="19" t="s">
        <v>116</v>
      </c>
      <c r="R1569" s="19">
        <v>2850</v>
      </c>
      <c r="S1569" s="19">
        <v>30000</v>
      </c>
      <c r="T1569" s="19">
        <v>0.13</v>
      </c>
      <c r="U1569" s="19">
        <v>3.1</v>
      </c>
      <c r="V1569" s="19">
        <v>0.24</v>
      </c>
      <c r="W1569" s="19">
        <v>60</v>
      </c>
      <c r="X1569" s="93">
        <v>934</v>
      </c>
      <c r="Y1569">
        <f t="shared" si="73"/>
        <v>114.28571428571429</v>
      </c>
      <c r="Z1569" t="b">
        <f>IF(N1569/G1569&gt;=Auswahlhilfe!$C$8,TRUE,FALSE)</f>
        <v>1</v>
      </c>
      <c r="AA1569" t="b">
        <f>IF(K1569&gt;Auswahlhilfe!$C$7,TRUE,FALSE)</f>
        <v>1</v>
      </c>
      <c r="AB1569" t="b">
        <f>IF(Auswahlhilfe!$C$17=F1569,TRUE,FALSE)</f>
        <v>0</v>
      </c>
      <c r="AC1569" t="b">
        <f>IFERROR(IF(FIND("P2",PGOptionList!D1569)&gt;0,TRUE),FALSE)</f>
        <v>1</v>
      </c>
      <c r="AD1569" t="b">
        <f>IFERROR(IF(FIND("P1",PGOptionList!D1569)&gt;0,TRUE),FALSE)</f>
        <v>0</v>
      </c>
      <c r="AE1569" t="b">
        <f>IFERROR(IF(FIND("P0",PGOptionList!D1569)&gt;0,TRUE),FALSE)</f>
        <v>0</v>
      </c>
      <c r="AF1569" t="b">
        <f>IF(AND(Z1569,AA1569,AB1569,AC1569,IF(C1569=Auswahlhilfe!$L$7,TRUE,FALSE)),D1569,FALSE)</f>
        <v>0</v>
      </c>
      <c r="AG1569" t="b">
        <f>IF(AND(Z1569,AA1569,AB1569,AD1569,IF(C1569=Auswahlhilfe!$L$17,TRUE,FALSE)),D1569,FALSE)</f>
        <v>0</v>
      </c>
      <c r="AH1569" t="b">
        <f>IF(AND(Z1569,AA1569,AB1569,AE1569,IF(C1569=Auswahlhilfe!$L$17,TRUE,FALSE)),D1569,FALSE)</f>
        <v>0</v>
      </c>
      <c r="AI1569" t="s">
        <v>4818</v>
      </c>
      <c r="AJ1569" s="90" t="str">
        <f t="shared" si="74"/>
        <v>https://shop.oxni.ch/de/shop/motoren/planetengetriebe/td-090-035-00-p2</v>
      </c>
    </row>
    <row r="1570" spans="2:36" x14ac:dyDescent="0.2">
      <c r="B1570" s="78" t="str">
        <f t="shared" si="72"/>
        <v/>
      </c>
      <c r="C1570" s="19" t="s">
        <v>113</v>
      </c>
      <c r="D1570" s="19" t="s">
        <v>1871</v>
      </c>
      <c r="E1570" s="19">
        <v>60</v>
      </c>
      <c r="F1570" s="19" t="s">
        <v>261</v>
      </c>
      <c r="G1570" s="19">
        <v>25</v>
      </c>
      <c r="H1570" s="19">
        <v>3</v>
      </c>
      <c r="I1570" s="19">
        <v>31</v>
      </c>
      <c r="J1570" s="19">
        <v>94</v>
      </c>
      <c r="K1570" s="19">
        <v>160</v>
      </c>
      <c r="L1570" s="19">
        <v>480</v>
      </c>
      <c r="M1570" s="19" t="s">
        <v>71</v>
      </c>
      <c r="N1570" s="19">
        <v>4000</v>
      </c>
      <c r="O1570" s="19">
        <v>8000</v>
      </c>
      <c r="P1570" s="19"/>
      <c r="Q1570" s="19" t="s">
        <v>116</v>
      </c>
      <c r="R1570" s="19">
        <v>2850</v>
      </c>
      <c r="S1570" s="19">
        <v>30000</v>
      </c>
      <c r="T1570" s="19">
        <v>0.13</v>
      </c>
      <c r="U1570" s="19">
        <v>3.1</v>
      </c>
      <c r="V1570" s="19">
        <v>0.24</v>
      </c>
      <c r="W1570" s="19">
        <v>60</v>
      </c>
      <c r="X1570" s="93"/>
      <c r="Y1570">
        <f t="shared" si="73"/>
        <v>160</v>
      </c>
      <c r="Z1570" t="b">
        <f>IF(N1570/G1570&gt;=Auswahlhilfe!$C$8,TRUE,FALSE)</f>
        <v>1</v>
      </c>
      <c r="AA1570" t="b">
        <f>IF(K1570&gt;Auswahlhilfe!$C$7,TRUE,FALSE)</f>
        <v>1</v>
      </c>
      <c r="AB1570" t="b">
        <f>IF(Auswahlhilfe!$C$17=F1570,TRUE,FALSE)</f>
        <v>0</v>
      </c>
      <c r="AC1570" t="b">
        <f>IFERROR(IF(FIND("P2",PGOptionList!D1570)&gt;0,TRUE),FALSE)</f>
        <v>0</v>
      </c>
      <c r="AD1570" t="b">
        <f>IFERROR(IF(FIND("P1",PGOptionList!D1570)&gt;0,TRUE),FALSE)</f>
        <v>0</v>
      </c>
      <c r="AE1570" t="b">
        <f>IFERROR(IF(FIND("P0",PGOptionList!D1570)&gt;0,TRUE),FALSE)</f>
        <v>1</v>
      </c>
      <c r="AF1570" t="b">
        <f>IF(AND(Z1570,AA1570,AB1570,AC1570,IF(C1570=Auswahlhilfe!$L$7,TRUE,FALSE)),D1570,FALSE)</f>
        <v>0</v>
      </c>
      <c r="AG1570" t="b">
        <f>IF(AND(Z1570,AA1570,AB1570,AD1570,IF(C1570=Auswahlhilfe!$L$17,TRUE,FALSE)),D1570,FALSE)</f>
        <v>0</v>
      </c>
      <c r="AH1570" t="b">
        <f>IF(AND(Z1570,AA1570,AB1570,AE1570,IF(C1570=Auswahlhilfe!$L$17,TRUE,FALSE)),D1570,FALSE)</f>
        <v>0</v>
      </c>
      <c r="AI1570" t="s">
        <v>4817</v>
      </c>
      <c r="AJ1570" s="90" t="str">
        <f t="shared" si="74"/>
        <v>mailto:info@oxni.ch?subject=Anfrage TD-090-025-00-P0</v>
      </c>
    </row>
    <row r="1571" spans="2:36" x14ac:dyDescent="0.2">
      <c r="B1571" s="78" t="str">
        <f t="shared" si="72"/>
        <v/>
      </c>
      <c r="C1571" s="19" t="s">
        <v>113</v>
      </c>
      <c r="D1571" s="19" t="s">
        <v>1872</v>
      </c>
      <c r="E1571" s="19">
        <v>60</v>
      </c>
      <c r="F1571" s="19" t="s">
        <v>261</v>
      </c>
      <c r="G1571" s="19">
        <v>25</v>
      </c>
      <c r="H1571" s="19">
        <v>5</v>
      </c>
      <c r="I1571" s="19">
        <v>31</v>
      </c>
      <c r="J1571" s="19">
        <v>94</v>
      </c>
      <c r="K1571" s="19">
        <v>160</v>
      </c>
      <c r="L1571" s="19">
        <v>480</v>
      </c>
      <c r="M1571" s="19" t="s">
        <v>71</v>
      </c>
      <c r="N1571" s="19">
        <v>4000</v>
      </c>
      <c r="O1571" s="19">
        <v>8000</v>
      </c>
      <c r="P1571" s="19"/>
      <c r="Q1571" s="19" t="s">
        <v>116</v>
      </c>
      <c r="R1571" s="19">
        <v>2850</v>
      </c>
      <c r="S1571" s="19">
        <v>30000</v>
      </c>
      <c r="T1571" s="19">
        <v>0.13</v>
      </c>
      <c r="U1571" s="19">
        <v>3.1</v>
      </c>
      <c r="V1571" s="19">
        <v>0.24</v>
      </c>
      <c r="W1571" s="19">
        <v>60</v>
      </c>
      <c r="X1571" s="93">
        <v>1029</v>
      </c>
      <c r="Y1571">
        <f t="shared" si="73"/>
        <v>160</v>
      </c>
      <c r="Z1571" t="b">
        <f>IF(N1571/G1571&gt;=Auswahlhilfe!$C$8,TRUE,FALSE)</f>
        <v>1</v>
      </c>
      <c r="AA1571" t="b">
        <f>IF(K1571&gt;Auswahlhilfe!$C$7,TRUE,FALSE)</f>
        <v>1</v>
      </c>
      <c r="AB1571" t="b">
        <f>IF(Auswahlhilfe!$C$17=F1571,TRUE,FALSE)</f>
        <v>0</v>
      </c>
      <c r="AC1571" t="b">
        <f>IFERROR(IF(FIND("P2",PGOptionList!D1571)&gt;0,TRUE),FALSE)</f>
        <v>0</v>
      </c>
      <c r="AD1571" t="b">
        <f>IFERROR(IF(FIND("P1",PGOptionList!D1571)&gt;0,TRUE),FALSE)</f>
        <v>1</v>
      </c>
      <c r="AE1571" t="b">
        <f>IFERROR(IF(FIND("P0",PGOptionList!D1571)&gt;0,TRUE),FALSE)</f>
        <v>0</v>
      </c>
      <c r="AF1571" t="b">
        <f>IF(AND(Z1571,AA1571,AB1571,AC1571,IF(C1571=Auswahlhilfe!$L$7,TRUE,FALSE)),D1571,FALSE)</f>
        <v>0</v>
      </c>
      <c r="AG1571" t="b">
        <f>IF(AND(Z1571,AA1571,AB1571,AD1571,IF(C1571=Auswahlhilfe!$L$17,TRUE,FALSE)),D1571,FALSE)</f>
        <v>0</v>
      </c>
      <c r="AH1571" t="b">
        <f>IF(AND(Z1571,AA1571,AB1571,AE1571,IF(C1571=Auswahlhilfe!$L$17,TRUE,FALSE)),D1571,FALSE)</f>
        <v>0</v>
      </c>
      <c r="AI1571" t="s">
        <v>4818</v>
      </c>
      <c r="AJ1571" s="90" t="str">
        <f t="shared" si="74"/>
        <v>https://shop.oxni.ch/de/shop/motoren/planetengetriebe/td-090-025-00-p1</v>
      </c>
    </row>
    <row r="1572" spans="2:36" x14ac:dyDescent="0.2">
      <c r="B1572" s="78" t="str">
        <f t="shared" si="72"/>
        <v/>
      </c>
      <c r="C1572" s="19" t="s">
        <v>113</v>
      </c>
      <c r="D1572" s="19" t="s">
        <v>1873</v>
      </c>
      <c r="E1572" s="19">
        <v>60</v>
      </c>
      <c r="F1572" s="19" t="s">
        <v>261</v>
      </c>
      <c r="G1572" s="19">
        <v>25</v>
      </c>
      <c r="H1572" s="19">
        <v>7</v>
      </c>
      <c r="I1572" s="19">
        <v>31</v>
      </c>
      <c r="J1572" s="19">
        <v>94</v>
      </c>
      <c r="K1572" s="19">
        <v>160</v>
      </c>
      <c r="L1572" s="19">
        <v>480</v>
      </c>
      <c r="M1572" s="19" t="s">
        <v>71</v>
      </c>
      <c r="N1572" s="19">
        <v>4000</v>
      </c>
      <c r="O1572" s="19">
        <v>8000</v>
      </c>
      <c r="P1572" s="19"/>
      <c r="Q1572" s="19" t="s">
        <v>116</v>
      </c>
      <c r="R1572" s="19">
        <v>2850</v>
      </c>
      <c r="S1572" s="19">
        <v>30000</v>
      </c>
      <c r="T1572" s="19">
        <v>0.13</v>
      </c>
      <c r="U1572" s="19">
        <v>3.1</v>
      </c>
      <c r="V1572" s="19">
        <v>0.24</v>
      </c>
      <c r="W1572" s="19">
        <v>60</v>
      </c>
      <c r="X1572" s="93">
        <v>934</v>
      </c>
      <c r="Y1572">
        <f t="shared" si="73"/>
        <v>160</v>
      </c>
      <c r="Z1572" t="b">
        <f>IF(N1572/G1572&gt;=Auswahlhilfe!$C$8,TRUE,FALSE)</f>
        <v>1</v>
      </c>
      <c r="AA1572" t="b">
        <f>IF(K1572&gt;Auswahlhilfe!$C$7,TRUE,FALSE)</f>
        <v>1</v>
      </c>
      <c r="AB1572" t="b">
        <f>IF(Auswahlhilfe!$C$17=F1572,TRUE,FALSE)</f>
        <v>0</v>
      </c>
      <c r="AC1572" t="b">
        <f>IFERROR(IF(FIND("P2",PGOptionList!D1572)&gt;0,TRUE),FALSE)</f>
        <v>1</v>
      </c>
      <c r="AD1572" t="b">
        <f>IFERROR(IF(FIND("P1",PGOptionList!D1572)&gt;0,TRUE),FALSE)</f>
        <v>0</v>
      </c>
      <c r="AE1572" t="b">
        <f>IFERROR(IF(FIND("P0",PGOptionList!D1572)&gt;0,TRUE),FALSE)</f>
        <v>0</v>
      </c>
      <c r="AF1572" t="b">
        <f>IF(AND(Z1572,AA1572,AB1572,AC1572,IF(C1572=Auswahlhilfe!$L$7,TRUE,FALSE)),D1572,FALSE)</f>
        <v>0</v>
      </c>
      <c r="AG1572" t="b">
        <f>IF(AND(Z1572,AA1572,AB1572,AD1572,IF(C1572=Auswahlhilfe!$L$17,TRUE,FALSE)),D1572,FALSE)</f>
        <v>0</v>
      </c>
      <c r="AH1572" t="b">
        <f>IF(AND(Z1572,AA1572,AB1572,AE1572,IF(C1572=Auswahlhilfe!$L$17,TRUE,FALSE)),D1572,FALSE)</f>
        <v>0</v>
      </c>
      <c r="AI1572" t="s">
        <v>4818</v>
      </c>
      <c r="AJ1572" s="90" t="str">
        <f t="shared" si="74"/>
        <v>https://shop.oxni.ch/de/shop/motoren/planetengetriebe/td-090-025-00-p2</v>
      </c>
    </row>
    <row r="1573" spans="2:36" x14ac:dyDescent="0.2">
      <c r="B1573" s="78" t="str">
        <f t="shared" si="72"/>
        <v/>
      </c>
      <c r="C1573" s="19" t="s">
        <v>113</v>
      </c>
      <c r="D1573" s="19" t="s">
        <v>1874</v>
      </c>
      <c r="E1573" s="19">
        <v>60</v>
      </c>
      <c r="F1573" s="19" t="s">
        <v>261</v>
      </c>
      <c r="G1573" s="19">
        <v>20</v>
      </c>
      <c r="H1573" s="19">
        <v>3</v>
      </c>
      <c r="I1573" s="19">
        <v>31</v>
      </c>
      <c r="J1573" s="19">
        <v>94</v>
      </c>
      <c r="K1573" s="19">
        <v>130</v>
      </c>
      <c r="L1573" s="19">
        <v>390</v>
      </c>
      <c r="M1573" s="19" t="s">
        <v>69</v>
      </c>
      <c r="N1573" s="19">
        <v>4000</v>
      </c>
      <c r="O1573" s="19">
        <v>8000</v>
      </c>
      <c r="P1573" s="19"/>
      <c r="Q1573" s="19" t="s">
        <v>116</v>
      </c>
      <c r="R1573" s="19">
        <v>2850</v>
      </c>
      <c r="S1573" s="19">
        <v>30000</v>
      </c>
      <c r="T1573" s="19">
        <v>0.13</v>
      </c>
      <c r="U1573" s="19">
        <v>3.1</v>
      </c>
      <c r="V1573" s="19">
        <v>0.24</v>
      </c>
      <c r="W1573" s="19">
        <v>60</v>
      </c>
      <c r="X1573" s="93"/>
      <c r="Y1573">
        <f t="shared" si="73"/>
        <v>200</v>
      </c>
      <c r="Z1573" t="b">
        <f>IF(N1573/G1573&gt;=Auswahlhilfe!$C$8,TRUE,FALSE)</f>
        <v>1</v>
      </c>
      <c r="AA1573" t="b">
        <f>IF(K1573&gt;Auswahlhilfe!$C$7,TRUE,FALSE)</f>
        <v>1</v>
      </c>
      <c r="AB1573" t="b">
        <f>IF(Auswahlhilfe!$C$17=F1573,TRUE,FALSE)</f>
        <v>0</v>
      </c>
      <c r="AC1573" t="b">
        <f>IFERROR(IF(FIND("P2",PGOptionList!D1573)&gt;0,TRUE),FALSE)</f>
        <v>0</v>
      </c>
      <c r="AD1573" t="b">
        <f>IFERROR(IF(FIND("P1",PGOptionList!D1573)&gt;0,TRUE),FALSE)</f>
        <v>0</v>
      </c>
      <c r="AE1573" t="b">
        <f>IFERROR(IF(FIND("P0",PGOptionList!D1573)&gt;0,TRUE),FALSE)</f>
        <v>1</v>
      </c>
      <c r="AF1573" t="b">
        <f>IF(AND(Z1573,AA1573,AB1573,AC1573,IF(C1573=Auswahlhilfe!$L$7,TRUE,FALSE)),D1573,FALSE)</f>
        <v>0</v>
      </c>
      <c r="AG1573" t="b">
        <f>IF(AND(Z1573,AA1573,AB1573,AD1573,IF(C1573=Auswahlhilfe!$L$17,TRUE,FALSE)),D1573,FALSE)</f>
        <v>0</v>
      </c>
      <c r="AH1573" t="b">
        <f>IF(AND(Z1573,AA1573,AB1573,AE1573,IF(C1573=Auswahlhilfe!$L$17,TRUE,FALSE)),D1573,FALSE)</f>
        <v>0</v>
      </c>
      <c r="AI1573" t="s">
        <v>4817</v>
      </c>
      <c r="AJ1573" s="90" t="str">
        <f t="shared" si="74"/>
        <v>mailto:info@oxni.ch?subject=Anfrage TD-090-020-00-P0</v>
      </c>
    </row>
    <row r="1574" spans="2:36" x14ac:dyDescent="0.2">
      <c r="B1574" s="78" t="str">
        <f t="shared" si="72"/>
        <v/>
      </c>
      <c r="C1574" s="19" t="s">
        <v>113</v>
      </c>
      <c r="D1574" s="19" t="s">
        <v>1875</v>
      </c>
      <c r="E1574" s="19">
        <v>60</v>
      </c>
      <c r="F1574" s="19" t="s">
        <v>261</v>
      </c>
      <c r="G1574" s="19">
        <v>20</v>
      </c>
      <c r="H1574" s="19">
        <v>5</v>
      </c>
      <c r="I1574" s="19">
        <v>31</v>
      </c>
      <c r="J1574" s="19">
        <v>94</v>
      </c>
      <c r="K1574" s="19">
        <v>130</v>
      </c>
      <c r="L1574" s="19">
        <v>390</v>
      </c>
      <c r="M1574" s="19" t="s">
        <v>69</v>
      </c>
      <c r="N1574" s="19">
        <v>4000</v>
      </c>
      <c r="O1574" s="19">
        <v>8000</v>
      </c>
      <c r="P1574" s="19"/>
      <c r="Q1574" s="19" t="s">
        <v>116</v>
      </c>
      <c r="R1574" s="19">
        <v>2850</v>
      </c>
      <c r="S1574" s="19">
        <v>30000</v>
      </c>
      <c r="T1574" s="19">
        <v>0.13</v>
      </c>
      <c r="U1574" s="19">
        <v>3.1</v>
      </c>
      <c r="V1574" s="19">
        <v>0.24</v>
      </c>
      <c r="W1574" s="19">
        <v>60</v>
      </c>
      <c r="X1574" s="93">
        <v>1029</v>
      </c>
      <c r="Y1574">
        <f t="shared" si="73"/>
        <v>200</v>
      </c>
      <c r="Z1574" t="b">
        <f>IF(N1574/G1574&gt;=Auswahlhilfe!$C$8,TRUE,FALSE)</f>
        <v>1</v>
      </c>
      <c r="AA1574" t="b">
        <f>IF(K1574&gt;Auswahlhilfe!$C$7,TRUE,FALSE)</f>
        <v>1</v>
      </c>
      <c r="AB1574" t="b">
        <f>IF(Auswahlhilfe!$C$17=F1574,TRUE,FALSE)</f>
        <v>0</v>
      </c>
      <c r="AC1574" t="b">
        <f>IFERROR(IF(FIND("P2",PGOptionList!D1574)&gt;0,TRUE),FALSE)</f>
        <v>0</v>
      </c>
      <c r="AD1574" t="b">
        <f>IFERROR(IF(FIND("P1",PGOptionList!D1574)&gt;0,TRUE),FALSE)</f>
        <v>1</v>
      </c>
      <c r="AE1574" t="b">
        <f>IFERROR(IF(FIND("P0",PGOptionList!D1574)&gt;0,TRUE),FALSE)</f>
        <v>0</v>
      </c>
      <c r="AF1574" t="b">
        <f>IF(AND(Z1574,AA1574,AB1574,AC1574,IF(C1574=Auswahlhilfe!$L$7,TRUE,FALSE)),D1574,FALSE)</f>
        <v>0</v>
      </c>
      <c r="AG1574" t="b">
        <f>IF(AND(Z1574,AA1574,AB1574,AD1574,IF(C1574=Auswahlhilfe!$L$17,TRUE,FALSE)),D1574,FALSE)</f>
        <v>0</v>
      </c>
      <c r="AH1574" t="b">
        <f>IF(AND(Z1574,AA1574,AB1574,AE1574,IF(C1574=Auswahlhilfe!$L$17,TRUE,FALSE)),D1574,FALSE)</f>
        <v>0</v>
      </c>
      <c r="AI1574" t="s">
        <v>4818</v>
      </c>
      <c r="AJ1574" s="90" t="str">
        <f t="shared" si="74"/>
        <v>https://shop.oxni.ch/de/shop/motoren/planetengetriebe/td-090-020-00-p1</v>
      </c>
    </row>
    <row r="1575" spans="2:36" x14ac:dyDescent="0.2">
      <c r="B1575" s="78" t="str">
        <f t="shared" si="72"/>
        <v/>
      </c>
      <c r="C1575" s="19" t="s">
        <v>113</v>
      </c>
      <c r="D1575" s="19" t="s">
        <v>1876</v>
      </c>
      <c r="E1575" s="19">
        <v>60</v>
      </c>
      <c r="F1575" s="19" t="s">
        <v>261</v>
      </c>
      <c r="G1575" s="19">
        <v>20</v>
      </c>
      <c r="H1575" s="19">
        <v>7</v>
      </c>
      <c r="I1575" s="19">
        <v>31</v>
      </c>
      <c r="J1575" s="19">
        <v>94</v>
      </c>
      <c r="K1575" s="19">
        <v>130</v>
      </c>
      <c r="L1575" s="19">
        <v>390</v>
      </c>
      <c r="M1575" s="19" t="s">
        <v>69</v>
      </c>
      <c r="N1575" s="19">
        <v>4000</v>
      </c>
      <c r="O1575" s="19">
        <v>8000</v>
      </c>
      <c r="P1575" s="19"/>
      <c r="Q1575" s="19" t="s">
        <v>116</v>
      </c>
      <c r="R1575" s="19">
        <v>2850</v>
      </c>
      <c r="S1575" s="19">
        <v>30000</v>
      </c>
      <c r="T1575" s="19">
        <v>0.13</v>
      </c>
      <c r="U1575" s="19">
        <v>3.1</v>
      </c>
      <c r="V1575" s="19">
        <v>0.24</v>
      </c>
      <c r="W1575" s="19">
        <v>60</v>
      </c>
      <c r="X1575" s="93">
        <v>934</v>
      </c>
      <c r="Y1575">
        <f t="shared" si="73"/>
        <v>200</v>
      </c>
      <c r="Z1575" t="b">
        <f>IF(N1575/G1575&gt;=Auswahlhilfe!$C$8,TRUE,FALSE)</f>
        <v>1</v>
      </c>
      <c r="AA1575" t="b">
        <f>IF(K1575&gt;Auswahlhilfe!$C$7,TRUE,FALSE)</f>
        <v>1</v>
      </c>
      <c r="AB1575" t="b">
        <f>IF(Auswahlhilfe!$C$17=F1575,TRUE,FALSE)</f>
        <v>0</v>
      </c>
      <c r="AC1575" t="b">
        <f>IFERROR(IF(FIND("P2",PGOptionList!D1575)&gt;0,TRUE),FALSE)</f>
        <v>1</v>
      </c>
      <c r="AD1575" t="b">
        <f>IFERROR(IF(FIND("P1",PGOptionList!D1575)&gt;0,TRUE),FALSE)</f>
        <v>0</v>
      </c>
      <c r="AE1575" t="b">
        <f>IFERROR(IF(FIND("P0",PGOptionList!D1575)&gt;0,TRUE),FALSE)</f>
        <v>0</v>
      </c>
      <c r="AF1575" t="b">
        <f>IF(AND(Z1575,AA1575,AB1575,AC1575,IF(C1575=Auswahlhilfe!$L$7,TRUE,FALSE)),D1575,FALSE)</f>
        <v>0</v>
      </c>
      <c r="AG1575" t="b">
        <f>IF(AND(Z1575,AA1575,AB1575,AD1575,IF(C1575=Auswahlhilfe!$L$17,TRUE,FALSE)),D1575,FALSE)</f>
        <v>0</v>
      </c>
      <c r="AH1575" t="b">
        <f>IF(AND(Z1575,AA1575,AB1575,AE1575,IF(C1575=Auswahlhilfe!$L$17,TRUE,FALSE)),D1575,FALSE)</f>
        <v>0</v>
      </c>
      <c r="AI1575" t="s">
        <v>4818</v>
      </c>
      <c r="AJ1575" s="90" t="str">
        <f t="shared" si="74"/>
        <v>https://shop.oxni.ch/de/shop/motoren/planetengetriebe/td-090-020-00-p2</v>
      </c>
    </row>
    <row r="1576" spans="2:36" x14ac:dyDescent="0.2">
      <c r="B1576" s="78" t="str">
        <f t="shared" si="72"/>
        <v/>
      </c>
      <c r="C1576" s="19" t="s">
        <v>113</v>
      </c>
      <c r="D1576" s="19" t="s">
        <v>1877</v>
      </c>
      <c r="E1576" s="19">
        <v>90</v>
      </c>
      <c r="F1576" s="19" t="s">
        <v>261</v>
      </c>
      <c r="G1576" s="19">
        <v>10</v>
      </c>
      <c r="H1576" s="19">
        <v>1</v>
      </c>
      <c r="I1576" s="19">
        <v>31</v>
      </c>
      <c r="J1576" s="19">
        <v>97</v>
      </c>
      <c r="K1576" s="19">
        <v>102</v>
      </c>
      <c r="L1576" s="19">
        <v>306</v>
      </c>
      <c r="M1576" s="19" t="s">
        <v>74</v>
      </c>
      <c r="N1576" s="19">
        <v>4000</v>
      </c>
      <c r="O1576" s="19">
        <v>8000</v>
      </c>
      <c r="P1576" s="19"/>
      <c r="Q1576" s="19" t="s">
        <v>116</v>
      </c>
      <c r="R1576" s="19">
        <v>2850</v>
      </c>
      <c r="S1576" s="19">
        <v>30000</v>
      </c>
      <c r="T1576" s="19">
        <v>0.44</v>
      </c>
      <c r="U1576" s="19">
        <v>3.9</v>
      </c>
      <c r="V1576" s="19">
        <v>0.24</v>
      </c>
      <c r="W1576" s="19">
        <v>60</v>
      </c>
      <c r="X1576" s="93"/>
      <c r="Y1576">
        <f t="shared" si="73"/>
        <v>400</v>
      </c>
      <c r="Z1576" t="b">
        <f>IF(N1576/G1576&gt;=Auswahlhilfe!$C$8,TRUE,FALSE)</f>
        <v>1</v>
      </c>
      <c r="AA1576" t="b">
        <f>IF(K1576&gt;Auswahlhilfe!$C$7,TRUE,FALSE)</f>
        <v>1</v>
      </c>
      <c r="AB1576" t="b">
        <f>IF(Auswahlhilfe!$C$17=F1576,TRUE,FALSE)</f>
        <v>0</v>
      </c>
      <c r="AC1576" t="b">
        <f>IFERROR(IF(FIND("P2",PGOptionList!D1576)&gt;0,TRUE),FALSE)</f>
        <v>0</v>
      </c>
      <c r="AD1576" t="b">
        <f>IFERROR(IF(FIND("P1",PGOptionList!D1576)&gt;0,TRUE),FALSE)</f>
        <v>0</v>
      </c>
      <c r="AE1576" t="b">
        <f>IFERROR(IF(FIND("P0",PGOptionList!D1576)&gt;0,TRUE),FALSE)</f>
        <v>1</v>
      </c>
      <c r="AF1576" t="b">
        <f>IF(AND(Z1576,AA1576,AB1576,AC1576,IF(C1576=Auswahlhilfe!$L$7,TRUE,FALSE)),D1576,FALSE)</f>
        <v>0</v>
      </c>
      <c r="AG1576" t="b">
        <f>IF(AND(Z1576,AA1576,AB1576,AD1576,IF(C1576=Auswahlhilfe!$L$17,TRUE,FALSE)),D1576,FALSE)</f>
        <v>0</v>
      </c>
      <c r="AH1576" t="b">
        <f>IF(AND(Z1576,AA1576,AB1576,AE1576,IF(C1576=Auswahlhilfe!$L$17,TRUE,FALSE)),D1576,FALSE)</f>
        <v>0</v>
      </c>
      <c r="AI1576" t="s">
        <v>4817</v>
      </c>
      <c r="AJ1576" s="90" t="str">
        <f t="shared" si="74"/>
        <v>mailto:info@oxni.ch?subject=Anfrage TD-090-010-00-P0</v>
      </c>
    </row>
    <row r="1577" spans="2:36" x14ac:dyDescent="0.2">
      <c r="B1577" s="78" t="str">
        <f t="shared" si="72"/>
        <v/>
      </c>
      <c r="C1577" s="19" t="s">
        <v>113</v>
      </c>
      <c r="D1577" s="19" t="s">
        <v>1878</v>
      </c>
      <c r="E1577" s="19">
        <v>90</v>
      </c>
      <c r="F1577" s="19" t="s">
        <v>261</v>
      </c>
      <c r="G1577" s="19">
        <v>10</v>
      </c>
      <c r="H1577" s="19">
        <v>3</v>
      </c>
      <c r="I1577" s="19">
        <v>31</v>
      </c>
      <c r="J1577" s="19">
        <v>97</v>
      </c>
      <c r="K1577" s="19">
        <v>102</v>
      </c>
      <c r="L1577" s="19">
        <v>306</v>
      </c>
      <c r="M1577" s="19" t="s">
        <v>74</v>
      </c>
      <c r="N1577" s="19">
        <v>4000</v>
      </c>
      <c r="O1577" s="19">
        <v>8000</v>
      </c>
      <c r="P1577" s="19"/>
      <c r="Q1577" s="19" t="s">
        <v>116</v>
      </c>
      <c r="R1577" s="19">
        <v>2850</v>
      </c>
      <c r="S1577" s="19">
        <v>30000</v>
      </c>
      <c r="T1577" s="19">
        <v>0.44</v>
      </c>
      <c r="U1577" s="19">
        <v>3.9</v>
      </c>
      <c r="V1577" s="19">
        <v>0.24</v>
      </c>
      <c r="W1577" s="19">
        <v>60</v>
      </c>
      <c r="X1577" s="93">
        <v>819</v>
      </c>
      <c r="Y1577">
        <f t="shared" si="73"/>
        <v>400</v>
      </c>
      <c r="Z1577" t="b">
        <f>IF(N1577/G1577&gt;=Auswahlhilfe!$C$8,TRUE,FALSE)</f>
        <v>1</v>
      </c>
      <c r="AA1577" t="b">
        <f>IF(K1577&gt;Auswahlhilfe!$C$7,TRUE,FALSE)</f>
        <v>1</v>
      </c>
      <c r="AB1577" t="b">
        <f>IF(Auswahlhilfe!$C$17=F1577,TRUE,FALSE)</f>
        <v>0</v>
      </c>
      <c r="AC1577" t="b">
        <f>IFERROR(IF(FIND("P2",PGOptionList!D1577)&gt;0,TRUE),FALSE)</f>
        <v>0</v>
      </c>
      <c r="AD1577" t="b">
        <f>IFERROR(IF(FIND("P1",PGOptionList!D1577)&gt;0,TRUE),FALSE)</f>
        <v>1</v>
      </c>
      <c r="AE1577" t="b">
        <f>IFERROR(IF(FIND("P0",PGOptionList!D1577)&gt;0,TRUE),FALSE)</f>
        <v>0</v>
      </c>
      <c r="AF1577" t="b">
        <f>IF(AND(Z1577,AA1577,AB1577,AC1577,IF(C1577=Auswahlhilfe!$L$7,TRUE,FALSE)),D1577,FALSE)</f>
        <v>0</v>
      </c>
      <c r="AG1577" t="b">
        <f>IF(AND(Z1577,AA1577,AB1577,AD1577,IF(C1577=Auswahlhilfe!$L$17,TRUE,FALSE)),D1577,FALSE)</f>
        <v>0</v>
      </c>
      <c r="AH1577" t="b">
        <f>IF(AND(Z1577,AA1577,AB1577,AE1577,IF(C1577=Auswahlhilfe!$L$17,TRUE,FALSE)),D1577,FALSE)</f>
        <v>0</v>
      </c>
      <c r="AI1577" t="s">
        <v>4818</v>
      </c>
      <c r="AJ1577" s="90" t="str">
        <f t="shared" si="74"/>
        <v>https://shop.oxni.ch/de/shop/motoren/planetengetriebe/td-090-010-00-p1</v>
      </c>
    </row>
    <row r="1578" spans="2:36" x14ac:dyDescent="0.2">
      <c r="B1578" s="78" t="str">
        <f t="shared" si="72"/>
        <v/>
      </c>
      <c r="C1578" s="19" t="s">
        <v>113</v>
      </c>
      <c r="D1578" s="19" t="s">
        <v>1879</v>
      </c>
      <c r="E1578" s="19">
        <v>90</v>
      </c>
      <c r="F1578" s="19" t="s">
        <v>261</v>
      </c>
      <c r="G1578" s="19">
        <v>10</v>
      </c>
      <c r="H1578" s="19">
        <v>5</v>
      </c>
      <c r="I1578" s="19">
        <v>31</v>
      </c>
      <c r="J1578" s="19">
        <v>97</v>
      </c>
      <c r="K1578" s="19">
        <v>102</v>
      </c>
      <c r="L1578" s="19">
        <v>306</v>
      </c>
      <c r="M1578" s="19" t="s">
        <v>74</v>
      </c>
      <c r="N1578" s="19">
        <v>4000</v>
      </c>
      <c r="O1578" s="19">
        <v>8000</v>
      </c>
      <c r="P1578" s="19"/>
      <c r="Q1578" s="19" t="s">
        <v>116</v>
      </c>
      <c r="R1578" s="19">
        <v>2850</v>
      </c>
      <c r="S1578" s="19">
        <v>30000</v>
      </c>
      <c r="T1578" s="19">
        <v>0.44</v>
      </c>
      <c r="U1578" s="19">
        <v>3.9</v>
      </c>
      <c r="V1578" s="19">
        <v>0.24</v>
      </c>
      <c r="W1578" s="19">
        <v>60</v>
      </c>
      <c r="X1578" s="93">
        <v>777</v>
      </c>
      <c r="Y1578">
        <f t="shared" si="73"/>
        <v>400</v>
      </c>
      <c r="Z1578" t="b">
        <f>IF(N1578/G1578&gt;=Auswahlhilfe!$C$8,TRUE,FALSE)</f>
        <v>1</v>
      </c>
      <c r="AA1578" t="b">
        <f>IF(K1578&gt;Auswahlhilfe!$C$7,TRUE,FALSE)</f>
        <v>1</v>
      </c>
      <c r="AB1578" t="b">
        <f>IF(Auswahlhilfe!$C$17=F1578,TRUE,FALSE)</f>
        <v>0</v>
      </c>
      <c r="AC1578" t="b">
        <f>IFERROR(IF(FIND("P2",PGOptionList!D1578)&gt;0,TRUE),FALSE)</f>
        <v>1</v>
      </c>
      <c r="AD1578" t="b">
        <f>IFERROR(IF(FIND("P1",PGOptionList!D1578)&gt;0,TRUE),FALSE)</f>
        <v>0</v>
      </c>
      <c r="AE1578" t="b">
        <f>IFERROR(IF(FIND("P0",PGOptionList!D1578)&gt;0,TRUE),FALSE)</f>
        <v>0</v>
      </c>
      <c r="AF1578" t="b">
        <f>IF(AND(Z1578,AA1578,AB1578,AC1578,IF(C1578=Auswahlhilfe!$L$7,TRUE,FALSE)),D1578,FALSE)</f>
        <v>0</v>
      </c>
      <c r="AG1578" t="b">
        <f>IF(AND(Z1578,AA1578,AB1578,AD1578,IF(C1578=Auswahlhilfe!$L$17,TRUE,FALSE)),D1578,FALSE)</f>
        <v>0</v>
      </c>
      <c r="AH1578" t="b">
        <f>IF(AND(Z1578,AA1578,AB1578,AE1578,IF(C1578=Auswahlhilfe!$L$17,TRUE,FALSE)),D1578,FALSE)</f>
        <v>0</v>
      </c>
      <c r="AI1578" t="s">
        <v>4818</v>
      </c>
      <c r="AJ1578" s="90" t="str">
        <f t="shared" si="74"/>
        <v>https://shop.oxni.ch/de/shop/motoren/planetengetriebe/td-090-010-00-p2</v>
      </c>
    </row>
    <row r="1579" spans="2:36" x14ac:dyDescent="0.2">
      <c r="B1579" s="78" t="str">
        <f t="shared" si="72"/>
        <v/>
      </c>
      <c r="C1579" s="19" t="s">
        <v>113</v>
      </c>
      <c r="D1579" s="19" t="s">
        <v>1880</v>
      </c>
      <c r="E1579" s="19">
        <v>90</v>
      </c>
      <c r="F1579" s="19" t="s">
        <v>261</v>
      </c>
      <c r="G1579" s="19">
        <v>7</v>
      </c>
      <c r="H1579" s="19">
        <v>1</v>
      </c>
      <c r="I1579" s="19">
        <v>31</v>
      </c>
      <c r="J1579" s="19">
        <v>97</v>
      </c>
      <c r="K1579" s="19">
        <v>140</v>
      </c>
      <c r="L1579" s="19">
        <v>420</v>
      </c>
      <c r="M1579" s="19" t="s">
        <v>70</v>
      </c>
      <c r="N1579" s="19">
        <v>4000</v>
      </c>
      <c r="O1579" s="19">
        <v>8000</v>
      </c>
      <c r="P1579" s="19"/>
      <c r="Q1579" s="19" t="s">
        <v>116</v>
      </c>
      <c r="R1579" s="19">
        <v>2850</v>
      </c>
      <c r="S1579" s="19">
        <v>30000</v>
      </c>
      <c r="T1579" s="19">
        <v>0.45</v>
      </c>
      <c r="U1579" s="19">
        <v>3.9</v>
      </c>
      <c r="V1579" s="19">
        <v>0.24</v>
      </c>
      <c r="W1579" s="19">
        <v>60</v>
      </c>
      <c r="X1579" s="93"/>
      <c r="Y1579">
        <f t="shared" si="73"/>
        <v>571.42857142857144</v>
      </c>
      <c r="Z1579" t="b">
        <f>IF(N1579/G1579&gt;=Auswahlhilfe!$C$8,TRUE,FALSE)</f>
        <v>1</v>
      </c>
      <c r="AA1579" t="b">
        <f>IF(K1579&gt;Auswahlhilfe!$C$7,TRUE,FALSE)</f>
        <v>1</v>
      </c>
      <c r="AB1579" t="b">
        <f>IF(Auswahlhilfe!$C$17=F1579,TRUE,FALSE)</f>
        <v>0</v>
      </c>
      <c r="AC1579" t="b">
        <f>IFERROR(IF(FIND("P2",PGOptionList!D1579)&gt;0,TRUE),FALSE)</f>
        <v>0</v>
      </c>
      <c r="AD1579" t="b">
        <f>IFERROR(IF(FIND("P1",PGOptionList!D1579)&gt;0,TRUE),FALSE)</f>
        <v>0</v>
      </c>
      <c r="AE1579" t="b">
        <f>IFERROR(IF(FIND("P0",PGOptionList!D1579)&gt;0,TRUE),FALSE)</f>
        <v>1</v>
      </c>
      <c r="AF1579" t="b">
        <f>IF(AND(Z1579,AA1579,AB1579,AC1579,IF(C1579=Auswahlhilfe!$L$7,TRUE,FALSE)),D1579,FALSE)</f>
        <v>0</v>
      </c>
      <c r="AG1579" t="b">
        <f>IF(AND(Z1579,AA1579,AB1579,AD1579,IF(C1579=Auswahlhilfe!$L$17,TRUE,FALSE)),D1579,FALSE)</f>
        <v>0</v>
      </c>
      <c r="AH1579" t="b">
        <f>IF(AND(Z1579,AA1579,AB1579,AE1579,IF(C1579=Auswahlhilfe!$L$17,TRUE,FALSE)),D1579,FALSE)</f>
        <v>0</v>
      </c>
      <c r="AI1579" t="s">
        <v>4817</v>
      </c>
      <c r="AJ1579" s="90" t="str">
        <f t="shared" si="74"/>
        <v>mailto:info@oxni.ch?subject=Anfrage TD-090-007-00-P0</v>
      </c>
    </row>
    <row r="1580" spans="2:36" x14ac:dyDescent="0.2">
      <c r="B1580" s="78" t="str">
        <f t="shared" si="72"/>
        <v/>
      </c>
      <c r="C1580" s="19" t="s">
        <v>113</v>
      </c>
      <c r="D1580" s="19" t="s">
        <v>1881</v>
      </c>
      <c r="E1580" s="19">
        <v>90</v>
      </c>
      <c r="F1580" s="19" t="s">
        <v>261</v>
      </c>
      <c r="G1580" s="19">
        <v>7</v>
      </c>
      <c r="H1580" s="19">
        <v>3</v>
      </c>
      <c r="I1580" s="19">
        <v>31</v>
      </c>
      <c r="J1580" s="19">
        <v>97</v>
      </c>
      <c r="K1580" s="19">
        <v>140</v>
      </c>
      <c r="L1580" s="19">
        <v>420</v>
      </c>
      <c r="M1580" s="19" t="s">
        <v>70</v>
      </c>
      <c r="N1580" s="19">
        <v>4000</v>
      </c>
      <c r="O1580" s="19">
        <v>8000</v>
      </c>
      <c r="P1580" s="19"/>
      <c r="Q1580" s="19" t="s">
        <v>116</v>
      </c>
      <c r="R1580" s="19">
        <v>2850</v>
      </c>
      <c r="S1580" s="19">
        <v>30000</v>
      </c>
      <c r="T1580" s="19">
        <v>0.45</v>
      </c>
      <c r="U1580" s="19">
        <v>3.9</v>
      </c>
      <c r="V1580" s="19">
        <v>0.24</v>
      </c>
      <c r="W1580" s="19">
        <v>60</v>
      </c>
      <c r="X1580" s="93">
        <v>819</v>
      </c>
      <c r="Y1580">
        <f t="shared" si="73"/>
        <v>571.42857142857144</v>
      </c>
      <c r="Z1580" t="b">
        <f>IF(N1580/G1580&gt;=Auswahlhilfe!$C$8,TRUE,FALSE)</f>
        <v>1</v>
      </c>
      <c r="AA1580" t="b">
        <f>IF(K1580&gt;Auswahlhilfe!$C$7,TRUE,FALSE)</f>
        <v>1</v>
      </c>
      <c r="AB1580" t="b">
        <f>IF(Auswahlhilfe!$C$17=F1580,TRUE,FALSE)</f>
        <v>0</v>
      </c>
      <c r="AC1580" t="b">
        <f>IFERROR(IF(FIND("P2",PGOptionList!D1580)&gt;0,TRUE),FALSE)</f>
        <v>0</v>
      </c>
      <c r="AD1580" t="b">
        <f>IFERROR(IF(FIND("P1",PGOptionList!D1580)&gt;0,TRUE),FALSE)</f>
        <v>1</v>
      </c>
      <c r="AE1580" t="b">
        <f>IFERROR(IF(FIND("P0",PGOptionList!D1580)&gt;0,TRUE),FALSE)</f>
        <v>0</v>
      </c>
      <c r="AF1580" t="b">
        <f>IF(AND(Z1580,AA1580,AB1580,AC1580,IF(C1580=Auswahlhilfe!$L$7,TRUE,FALSE)),D1580,FALSE)</f>
        <v>0</v>
      </c>
      <c r="AG1580" t="b">
        <f>IF(AND(Z1580,AA1580,AB1580,AD1580,IF(C1580=Auswahlhilfe!$L$17,TRUE,FALSE)),D1580,FALSE)</f>
        <v>0</v>
      </c>
      <c r="AH1580" t="b">
        <f>IF(AND(Z1580,AA1580,AB1580,AE1580,IF(C1580=Auswahlhilfe!$L$17,TRUE,FALSE)),D1580,FALSE)</f>
        <v>0</v>
      </c>
      <c r="AI1580" t="s">
        <v>4818</v>
      </c>
      <c r="AJ1580" s="90" t="str">
        <f t="shared" si="74"/>
        <v>https://shop.oxni.ch/de/shop/motoren/planetengetriebe/td-090-007-00-p1</v>
      </c>
    </row>
    <row r="1581" spans="2:36" x14ac:dyDescent="0.2">
      <c r="B1581" s="78" t="str">
        <f t="shared" si="72"/>
        <v/>
      </c>
      <c r="C1581" s="19" t="s">
        <v>113</v>
      </c>
      <c r="D1581" s="19" t="s">
        <v>1882</v>
      </c>
      <c r="E1581" s="19">
        <v>90</v>
      </c>
      <c r="F1581" s="19" t="s">
        <v>261</v>
      </c>
      <c r="G1581" s="19">
        <v>7</v>
      </c>
      <c r="H1581" s="19">
        <v>5</v>
      </c>
      <c r="I1581" s="19">
        <v>31</v>
      </c>
      <c r="J1581" s="19">
        <v>97</v>
      </c>
      <c r="K1581" s="19">
        <v>140</v>
      </c>
      <c r="L1581" s="19">
        <v>420</v>
      </c>
      <c r="M1581" s="19" t="s">
        <v>70</v>
      </c>
      <c r="N1581" s="19">
        <v>4000</v>
      </c>
      <c r="O1581" s="19">
        <v>8000</v>
      </c>
      <c r="P1581" s="19"/>
      <c r="Q1581" s="19" t="s">
        <v>116</v>
      </c>
      <c r="R1581" s="19">
        <v>2850</v>
      </c>
      <c r="S1581" s="19">
        <v>30000</v>
      </c>
      <c r="T1581" s="19">
        <v>0.45</v>
      </c>
      <c r="U1581" s="19">
        <v>3.9</v>
      </c>
      <c r="V1581" s="19">
        <v>0.24</v>
      </c>
      <c r="W1581" s="19">
        <v>60</v>
      </c>
      <c r="X1581" s="93">
        <v>777</v>
      </c>
      <c r="Y1581">
        <f t="shared" si="73"/>
        <v>571.42857142857144</v>
      </c>
      <c r="Z1581" t="b">
        <f>IF(N1581/G1581&gt;=Auswahlhilfe!$C$8,TRUE,FALSE)</f>
        <v>1</v>
      </c>
      <c r="AA1581" t="b">
        <f>IF(K1581&gt;Auswahlhilfe!$C$7,TRUE,FALSE)</f>
        <v>1</v>
      </c>
      <c r="AB1581" t="b">
        <f>IF(Auswahlhilfe!$C$17=F1581,TRUE,FALSE)</f>
        <v>0</v>
      </c>
      <c r="AC1581" t="b">
        <f>IFERROR(IF(FIND("P2",PGOptionList!D1581)&gt;0,TRUE),FALSE)</f>
        <v>1</v>
      </c>
      <c r="AD1581" t="b">
        <f>IFERROR(IF(FIND("P1",PGOptionList!D1581)&gt;0,TRUE),FALSE)</f>
        <v>0</v>
      </c>
      <c r="AE1581" t="b">
        <f>IFERROR(IF(FIND("P0",PGOptionList!D1581)&gt;0,TRUE),FALSE)</f>
        <v>0</v>
      </c>
      <c r="AF1581" t="b">
        <f>IF(AND(Z1581,AA1581,AB1581,AC1581,IF(C1581=Auswahlhilfe!$L$7,TRUE,FALSE)),D1581,FALSE)</f>
        <v>0</v>
      </c>
      <c r="AG1581" t="b">
        <f>IF(AND(Z1581,AA1581,AB1581,AD1581,IF(C1581=Auswahlhilfe!$L$17,TRUE,FALSE)),D1581,FALSE)</f>
        <v>0</v>
      </c>
      <c r="AH1581" t="b">
        <f>IF(AND(Z1581,AA1581,AB1581,AE1581,IF(C1581=Auswahlhilfe!$L$17,TRUE,FALSE)),D1581,FALSE)</f>
        <v>0</v>
      </c>
      <c r="AI1581" t="s">
        <v>4818</v>
      </c>
      <c r="AJ1581" s="90" t="str">
        <f t="shared" si="74"/>
        <v>https://shop.oxni.ch/de/shop/motoren/planetengetriebe/td-090-007-00-p2</v>
      </c>
    </row>
    <row r="1582" spans="2:36" x14ac:dyDescent="0.2">
      <c r="B1582" s="78" t="str">
        <f t="shared" si="72"/>
        <v/>
      </c>
      <c r="C1582" s="19" t="s">
        <v>113</v>
      </c>
      <c r="D1582" s="19" t="s">
        <v>1883</v>
      </c>
      <c r="E1582" s="19">
        <v>90</v>
      </c>
      <c r="F1582" s="19" t="s">
        <v>261</v>
      </c>
      <c r="G1582" s="19">
        <v>5</v>
      </c>
      <c r="H1582" s="19">
        <v>1</v>
      </c>
      <c r="I1582" s="19">
        <v>31</v>
      </c>
      <c r="J1582" s="19">
        <v>97</v>
      </c>
      <c r="K1582" s="19">
        <v>160</v>
      </c>
      <c r="L1582" s="19">
        <v>480</v>
      </c>
      <c r="M1582" s="19" t="s">
        <v>71</v>
      </c>
      <c r="N1582" s="19">
        <v>4000</v>
      </c>
      <c r="O1582" s="19">
        <v>8000</v>
      </c>
      <c r="P1582" s="19"/>
      <c r="Q1582" s="19" t="s">
        <v>116</v>
      </c>
      <c r="R1582" s="19">
        <v>2850</v>
      </c>
      <c r="S1582" s="19">
        <v>30000</v>
      </c>
      <c r="T1582" s="19">
        <v>0.47</v>
      </c>
      <c r="U1582" s="19">
        <v>3.9</v>
      </c>
      <c r="V1582" s="19">
        <v>0.24</v>
      </c>
      <c r="W1582" s="19">
        <v>60</v>
      </c>
      <c r="X1582" s="93"/>
      <c r="Y1582">
        <f t="shared" si="73"/>
        <v>800</v>
      </c>
      <c r="Z1582" t="b">
        <f>IF(N1582/G1582&gt;=Auswahlhilfe!$C$8,TRUE,FALSE)</f>
        <v>1</v>
      </c>
      <c r="AA1582" t="b">
        <f>IF(K1582&gt;Auswahlhilfe!$C$7,TRUE,FALSE)</f>
        <v>1</v>
      </c>
      <c r="AB1582" t="b">
        <f>IF(Auswahlhilfe!$C$17=F1582,TRUE,FALSE)</f>
        <v>0</v>
      </c>
      <c r="AC1582" t="b">
        <f>IFERROR(IF(FIND("P2",PGOptionList!D1582)&gt;0,TRUE),FALSE)</f>
        <v>0</v>
      </c>
      <c r="AD1582" t="b">
        <f>IFERROR(IF(FIND("P1",PGOptionList!D1582)&gt;0,TRUE),FALSE)</f>
        <v>0</v>
      </c>
      <c r="AE1582" t="b">
        <f>IFERROR(IF(FIND("P0",PGOptionList!D1582)&gt;0,TRUE),FALSE)</f>
        <v>1</v>
      </c>
      <c r="AF1582" t="b">
        <f>IF(AND(Z1582,AA1582,AB1582,AC1582,IF(C1582=Auswahlhilfe!$L$7,TRUE,FALSE)),D1582,FALSE)</f>
        <v>0</v>
      </c>
      <c r="AG1582" t="b">
        <f>IF(AND(Z1582,AA1582,AB1582,AD1582,IF(C1582=Auswahlhilfe!$L$17,TRUE,FALSE)),D1582,FALSE)</f>
        <v>0</v>
      </c>
      <c r="AH1582" t="b">
        <f>IF(AND(Z1582,AA1582,AB1582,AE1582,IF(C1582=Auswahlhilfe!$L$17,TRUE,FALSE)),D1582,FALSE)</f>
        <v>0</v>
      </c>
      <c r="AI1582" t="s">
        <v>4817</v>
      </c>
      <c r="AJ1582" s="90" t="str">
        <f t="shared" si="74"/>
        <v>mailto:info@oxni.ch?subject=Anfrage TD-090-005-00-P0</v>
      </c>
    </row>
    <row r="1583" spans="2:36" x14ac:dyDescent="0.2">
      <c r="B1583" s="78" t="str">
        <f t="shared" si="72"/>
        <v/>
      </c>
      <c r="C1583" s="19" t="s">
        <v>113</v>
      </c>
      <c r="D1583" s="19" t="s">
        <v>1884</v>
      </c>
      <c r="E1583" s="19">
        <v>90</v>
      </c>
      <c r="F1583" s="19" t="s">
        <v>261</v>
      </c>
      <c r="G1583" s="19">
        <v>5</v>
      </c>
      <c r="H1583" s="19">
        <v>3</v>
      </c>
      <c r="I1583" s="19">
        <v>31</v>
      </c>
      <c r="J1583" s="19">
        <v>97</v>
      </c>
      <c r="K1583" s="19">
        <v>160</v>
      </c>
      <c r="L1583" s="19">
        <v>480</v>
      </c>
      <c r="M1583" s="19" t="s">
        <v>71</v>
      </c>
      <c r="N1583" s="19">
        <v>4000</v>
      </c>
      <c r="O1583" s="19">
        <v>8000</v>
      </c>
      <c r="P1583" s="19"/>
      <c r="Q1583" s="19" t="s">
        <v>116</v>
      </c>
      <c r="R1583" s="19">
        <v>2850</v>
      </c>
      <c r="S1583" s="19">
        <v>30000</v>
      </c>
      <c r="T1583" s="19">
        <v>0.47</v>
      </c>
      <c r="U1583" s="19">
        <v>3.9</v>
      </c>
      <c r="V1583" s="19">
        <v>0.24</v>
      </c>
      <c r="W1583" s="19">
        <v>60</v>
      </c>
      <c r="X1583" s="93">
        <v>819</v>
      </c>
      <c r="Y1583">
        <f t="shared" si="73"/>
        <v>800</v>
      </c>
      <c r="Z1583" t="b">
        <f>IF(N1583/G1583&gt;=Auswahlhilfe!$C$8,TRUE,FALSE)</f>
        <v>1</v>
      </c>
      <c r="AA1583" t="b">
        <f>IF(K1583&gt;Auswahlhilfe!$C$7,TRUE,FALSE)</f>
        <v>1</v>
      </c>
      <c r="AB1583" t="b">
        <f>IF(Auswahlhilfe!$C$17=F1583,TRUE,FALSE)</f>
        <v>0</v>
      </c>
      <c r="AC1583" t="b">
        <f>IFERROR(IF(FIND("P2",PGOptionList!D1583)&gt;0,TRUE),FALSE)</f>
        <v>0</v>
      </c>
      <c r="AD1583" t="b">
        <f>IFERROR(IF(FIND("P1",PGOptionList!D1583)&gt;0,TRUE),FALSE)</f>
        <v>1</v>
      </c>
      <c r="AE1583" t="b">
        <f>IFERROR(IF(FIND("P0",PGOptionList!D1583)&gt;0,TRUE),FALSE)</f>
        <v>0</v>
      </c>
      <c r="AF1583" t="b">
        <f>IF(AND(Z1583,AA1583,AB1583,AC1583,IF(C1583=Auswahlhilfe!$L$7,TRUE,FALSE)),D1583,FALSE)</f>
        <v>0</v>
      </c>
      <c r="AG1583" t="b">
        <f>IF(AND(Z1583,AA1583,AB1583,AD1583,IF(C1583=Auswahlhilfe!$L$17,TRUE,FALSE)),D1583,FALSE)</f>
        <v>0</v>
      </c>
      <c r="AH1583" t="b">
        <f>IF(AND(Z1583,AA1583,AB1583,AE1583,IF(C1583=Auswahlhilfe!$L$17,TRUE,FALSE)),D1583,FALSE)</f>
        <v>0</v>
      </c>
      <c r="AI1583" t="s">
        <v>4818</v>
      </c>
      <c r="AJ1583" s="90" t="str">
        <f t="shared" si="74"/>
        <v>https://shop.oxni.ch/de/shop/motoren/planetengetriebe/td-090-005-00-p1</v>
      </c>
    </row>
    <row r="1584" spans="2:36" x14ac:dyDescent="0.2">
      <c r="B1584" s="78" t="str">
        <f t="shared" si="72"/>
        <v/>
      </c>
      <c r="C1584" s="19" t="s">
        <v>113</v>
      </c>
      <c r="D1584" s="19" t="s">
        <v>1885</v>
      </c>
      <c r="E1584" s="19">
        <v>90</v>
      </c>
      <c r="F1584" s="19" t="s">
        <v>261</v>
      </c>
      <c r="G1584" s="19">
        <v>5</v>
      </c>
      <c r="H1584" s="19">
        <v>5</v>
      </c>
      <c r="I1584" s="19">
        <v>31</v>
      </c>
      <c r="J1584" s="19">
        <v>97</v>
      </c>
      <c r="K1584" s="19">
        <v>160</v>
      </c>
      <c r="L1584" s="19">
        <v>480</v>
      </c>
      <c r="M1584" s="19" t="s">
        <v>71</v>
      </c>
      <c r="N1584" s="19">
        <v>4000</v>
      </c>
      <c r="O1584" s="19">
        <v>8000</v>
      </c>
      <c r="P1584" s="19"/>
      <c r="Q1584" s="19" t="s">
        <v>116</v>
      </c>
      <c r="R1584" s="19">
        <v>2850</v>
      </c>
      <c r="S1584" s="19">
        <v>30000</v>
      </c>
      <c r="T1584" s="19">
        <v>0.47</v>
      </c>
      <c r="U1584" s="19">
        <v>3.9</v>
      </c>
      <c r="V1584" s="19">
        <v>0.24</v>
      </c>
      <c r="W1584" s="19">
        <v>60</v>
      </c>
      <c r="X1584" s="93">
        <v>777</v>
      </c>
      <c r="Y1584">
        <f t="shared" si="73"/>
        <v>800</v>
      </c>
      <c r="Z1584" t="b">
        <f>IF(N1584/G1584&gt;=Auswahlhilfe!$C$8,TRUE,FALSE)</f>
        <v>1</v>
      </c>
      <c r="AA1584" t="b">
        <f>IF(K1584&gt;Auswahlhilfe!$C$7,TRUE,FALSE)</f>
        <v>1</v>
      </c>
      <c r="AB1584" t="b">
        <f>IF(Auswahlhilfe!$C$17=F1584,TRUE,FALSE)</f>
        <v>0</v>
      </c>
      <c r="AC1584" t="b">
        <f>IFERROR(IF(FIND("P2",PGOptionList!D1584)&gt;0,TRUE),FALSE)</f>
        <v>1</v>
      </c>
      <c r="AD1584" t="b">
        <f>IFERROR(IF(FIND("P1",PGOptionList!D1584)&gt;0,TRUE),FALSE)</f>
        <v>0</v>
      </c>
      <c r="AE1584" t="b">
        <f>IFERROR(IF(FIND("P0",PGOptionList!D1584)&gt;0,TRUE),FALSE)</f>
        <v>0</v>
      </c>
      <c r="AF1584" t="b">
        <f>IF(AND(Z1584,AA1584,AB1584,AC1584,IF(C1584=Auswahlhilfe!$L$7,TRUE,FALSE)),D1584,FALSE)</f>
        <v>0</v>
      </c>
      <c r="AG1584" t="b">
        <f>IF(AND(Z1584,AA1584,AB1584,AD1584,IF(C1584=Auswahlhilfe!$L$17,TRUE,FALSE)),D1584,FALSE)</f>
        <v>0</v>
      </c>
      <c r="AH1584" t="b">
        <f>IF(AND(Z1584,AA1584,AB1584,AE1584,IF(C1584=Auswahlhilfe!$L$17,TRUE,FALSE)),D1584,FALSE)</f>
        <v>0</v>
      </c>
      <c r="AI1584" t="s">
        <v>4818</v>
      </c>
      <c r="AJ1584" s="90" t="str">
        <f t="shared" si="74"/>
        <v>https://shop.oxni.ch/de/shop/motoren/planetengetriebe/td-090-005-00-p2</v>
      </c>
    </row>
    <row r="1585" spans="2:36" x14ac:dyDescent="0.2">
      <c r="B1585" s="78" t="str">
        <f t="shared" si="72"/>
        <v/>
      </c>
      <c r="C1585" s="19" t="s">
        <v>113</v>
      </c>
      <c r="D1585" s="19" t="s">
        <v>1886</v>
      </c>
      <c r="E1585" s="19">
        <v>90</v>
      </c>
      <c r="F1585" s="19" t="s">
        <v>261</v>
      </c>
      <c r="G1585" s="19">
        <v>4</v>
      </c>
      <c r="H1585" s="19">
        <v>1</v>
      </c>
      <c r="I1585" s="19">
        <v>31</v>
      </c>
      <c r="J1585" s="19">
        <v>97</v>
      </c>
      <c r="K1585" s="19">
        <v>130</v>
      </c>
      <c r="L1585" s="19">
        <v>390</v>
      </c>
      <c r="M1585" s="19" t="s">
        <v>69</v>
      </c>
      <c r="N1585" s="19">
        <v>4000</v>
      </c>
      <c r="O1585" s="19">
        <v>8000</v>
      </c>
      <c r="P1585" s="19"/>
      <c r="Q1585" s="19" t="s">
        <v>116</v>
      </c>
      <c r="R1585" s="19">
        <v>2850</v>
      </c>
      <c r="S1585" s="19">
        <v>30000</v>
      </c>
      <c r="T1585" s="19">
        <v>0.51</v>
      </c>
      <c r="U1585" s="19">
        <v>3.9</v>
      </c>
      <c r="V1585" s="19">
        <v>0.24</v>
      </c>
      <c r="W1585" s="19">
        <v>60</v>
      </c>
      <c r="X1585" s="93"/>
      <c r="Y1585">
        <f t="shared" si="73"/>
        <v>1000</v>
      </c>
      <c r="Z1585" t="b">
        <f>IF(N1585/G1585&gt;=Auswahlhilfe!$C$8,TRUE,FALSE)</f>
        <v>1</v>
      </c>
      <c r="AA1585" t="b">
        <f>IF(K1585&gt;Auswahlhilfe!$C$7,TRUE,FALSE)</f>
        <v>1</v>
      </c>
      <c r="AB1585" t="b">
        <f>IF(Auswahlhilfe!$C$17=F1585,TRUE,FALSE)</f>
        <v>0</v>
      </c>
      <c r="AC1585" t="b">
        <f>IFERROR(IF(FIND("P2",PGOptionList!D1585)&gt;0,TRUE),FALSE)</f>
        <v>0</v>
      </c>
      <c r="AD1585" t="b">
        <f>IFERROR(IF(FIND("P1",PGOptionList!D1585)&gt;0,TRUE),FALSE)</f>
        <v>0</v>
      </c>
      <c r="AE1585" t="b">
        <f>IFERROR(IF(FIND("P0",PGOptionList!D1585)&gt;0,TRUE),FALSE)</f>
        <v>1</v>
      </c>
      <c r="AF1585" t="b">
        <f>IF(AND(Z1585,AA1585,AB1585,AC1585,IF(C1585=Auswahlhilfe!$L$7,TRUE,FALSE)),D1585,FALSE)</f>
        <v>0</v>
      </c>
      <c r="AG1585" t="b">
        <f>IF(AND(Z1585,AA1585,AB1585,AD1585,IF(C1585=Auswahlhilfe!$L$17,TRUE,FALSE)),D1585,FALSE)</f>
        <v>0</v>
      </c>
      <c r="AH1585" t="b">
        <f>IF(AND(Z1585,AA1585,AB1585,AE1585,IF(C1585=Auswahlhilfe!$L$17,TRUE,FALSE)),D1585,FALSE)</f>
        <v>0</v>
      </c>
      <c r="AI1585" t="s">
        <v>4817</v>
      </c>
      <c r="AJ1585" s="90" t="str">
        <f t="shared" si="74"/>
        <v>mailto:info@oxni.ch?subject=Anfrage TD-090-004-00-P0</v>
      </c>
    </row>
    <row r="1586" spans="2:36" x14ac:dyDescent="0.2">
      <c r="B1586" s="78" t="str">
        <f t="shared" si="72"/>
        <v/>
      </c>
      <c r="C1586" s="19" t="s">
        <v>113</v>
      </c>
      <c r="D1586" s="19" t="s">
        <v>1887</v>
      </c>
      <c r="E1586" s="19">
        <v>90</v>
      </c>
      <c r="F1586" s="19" t="s">
        <v>261</v>
      </c>
      <c r="G1586" s="19">
        <v>4</v>
      </c>
      <c r="H1586" s="19">
        <v>3</v>
      </c>
      <c r="I1586" s="19">
        <v>31</v>
      </c>
      <c r="J1586" s="19">
        <v>97</v>
      </c>
      <c r="K1586" s="19">
        <v>130</v>
      </c>
      <c r="L1586" s="19">
        <v>390</v>
      </c>
      <c r="M1586" s="19" t="s">
        <v>69</v>
      </c>
      <c r="N1586" s="19">
        <v>4000</v>
      </c>
      <c r="O1586" s="19">
        <v>8000</v>
      </c>
      <c r="P1586" s="19"/>
      <c r="Q1586" s="19" t="s">
        <v>116</v>
      </c>
      <c r="R1586" s="19">
        <v>2850</v>
      </c>
      <c r="S1586" s="19">
        <v>30000</v>
      </c>
      <c r="T1586" s="19">
        <v>0.51</v>
      </c>
      <c r="U1586" s="19">
        <v>3.9</v>
      </c>
      <c r="V1586" s="19">
        <v>0.24</v>
      </c>
      <c r="W1586" s="19">
        <v>60</v>
      </c>
      <c r="X1586" s="93">
        <v>819</v>
      </c>
      <c r="Y1586">
        <f t="shared" si="73"/>
        <v>1000</v>
      </c>
      <c r="Z1586" t="b">
        <f>IF(N1586/G1586&gt;=Auswahlhilfe!$C$8,TRUE,FALSE)</f>
        <v>1</v>
      </c>
      <c r="AA1586" t="b">
        <f>IF(K1586&gt;Auswahlhilfe!$C$7,TRUE,FALSE)</f>
        <v>1</v>
      </c>
      <c r="AB1586" t="b">
        <f>IF(Auswahlhilfe!$C$17=F1586,TRUE,FALSE)</f>
        <v>0</v>
      </c>
      <c r="AC1586" t="b">
        <f>IFERROR(IF(FIND("P2",PGOptionList!D1586)&gt;0,TRUE),FALSE)</f>
        <v>0</v>
      </c>
      <c r="AD1586" t="b">
        <f>IFERROR(IF(FIND("P1",PGOptionList!D1586)&gt;0,TRUE),FALSE)</f>
        <v>1</v>
      </c>
      <c r="AE1586" t="b">
        <f>IFERROR(IF(FIND("P0",PGOptionList!D1586)&gt;0,TRUE),FALSE)</f>
        <v>0</v>
      </c>
      <c r="AF1586" t="b">
        <f>IF(AND(Z1586,AA1586,AB1586,AC1586,IF(C1586=Auswahlhilfe!$L$7,TRUE,FALSE)),D1586,FALSE)</f>
        <v>0</v>
      </c>
      <c r="AG1586" t="b">
        <f>IF(AND(Z1586,AA1586,AB1586,AD1586,IF(C1586=Auswahlhilfe!$L$17,TRUE,FALSE)),D1586,FALSE)</f>
        <v>0</v>
      </c>
      <c r="AH1586" t="b">
        <f>IF(AND(Z1586,AA1586,AB1586,AE1586,IF(C1586=Auswahlhilfe!$L$17,TRUE,FALSE)),D1586,FALSE)</f>
        <v>0</v>
      </c>
      <c r="AI1586" t="s">
        <v>4818</v>
      </c>
      <c r="AJ1586" s="90" t="str">
        <f t="shared" si="74"/>
        <v>https://shop.oxni.ch/de/shop/motoren/planetengetriebe/td-090-004-00-p1</v>
      </c>
    </row>
    <row r="1587" spans="2:36" x14ac:dyDescent="0.2">
      <c r="B1587" s="78" t="str">
        <f t="shared" si="72"/>
        <v/>
      </c>
      <c r="C1587" s="19" t="s">
        <v>113</v>
      </c>
      <c r="D1587" s="19" t="s">
        <v>1888</v>
      </c>
      <c r="E1587" s="19">
        <v>90</v>
      </c>
      <c r="F1587" s="19" t="s">
        <v>261</v>
      </c>
      <c r="G1587" s="19">
        <v>4</v>
      </c>
      <c r="H1587" s="19">
        <v>5</v>
      </c>
      <c r="I1587" s="19">
        <v>31</v>
      </c>
      <c r="J1587" s="19">
        <v>97</v>
      </c>
      <c r="K1587" s="19">
        <v>130</v>
      </c>
      <c r="L1587" s="19">
        <v>390</v>
      </c>
      <c r="M1587" s="19" t="s">
        <v>69</v>
      </c>
      <c r="N1587" s="19">
        <v>4000</v>
      </c>
      <c r="O1587" s="19">
        <v>8000</v>
      </c>
      <c r="P1587" s="19"/>
      <c r="Q1587" s="19" t="s">
        <v>116</v>
      </c>
      <c r="R1587" s="19">
        <v>2850</v>
      </c>
      <c r="S1587" s="19">
        <v>30000</v>
      </c>
      <c r="T1587" s="19">
        <v>0.51</v>
      </c>
      <c r="U1587" s="19">
        <v>3.9</v>
      </c>
      <c r="V1587" s="19">
        <v>0.24</v>
      </c>
      <c r="W1587" s="19">
        <v>60</v>
      </c>
      <c r="X1587" s="93">
        <v>777</v>
      </c>
      <c r="Y1587">
        <f t="shared" si="73"/>
        <v>1000</v>
      </c>
      <c r="Z1587" t="b">
        <f>IF(N1587/G1587&gt;=Auswahlhilfe!$C$8,TRUE,FALSE)</f>
        <v>1</v>
      </c>
      <c r="AA1587" t="b">
        <f>IF(K1587&gt;Auswahlhilfe!$C$7,TRUE,FALSE)</f>
        <v>1</v>
      </c>
      <c r="AB1587" t="b">
        <f>IF(Auswahlhilfe!$C$17=F1587,TRUE,FALSE)</f>
        <v>0</v>
      </c>
      <c r="AC1587" t="b">
        <f>IFERROR(IF(FIND("P2",PGOptionList!D1587)&gt;0,TRUE),FALSE)</f>
        <v>1</v>
      </c>
      <c r="AD1587" t="b">
        <f>IFERROR(IF(FIND("P1",PGOptionList!D1587)&gt;0,TRUE),FALSE)</f>
        <v>0</v>
      </c>
      <c r="AE1587" t="b">
        <f>IFERROR(IF(FIND("P0",PGOptionList!D1587)&gt;0,TRUE),FALSE)</f>
        <v>0</v>
      </c>
      <c r="AF1587" t="b">
        <f>IF(AND(Z1587,AA1587,AB1587,AC1587,IF(C1587=Auswahlhilfe!$L$7,TRUE,FALSE)),D1587,FALSE)</f>
        <v>0</v>
      </c>
      <c r="AG1587" t="b">
        <f>IF(AND(Z1587,AA1587,AB1587,AD1587,IF(C1587=Auswahlhilfe!$L$17,TRUE,FALSE)),D1587,FALSE)</f>
        <v>0</v>
      </c>
      <c r="AH1587" t="b">
        <f>IF(AND(Z1587,AA1587,AB1587,AE1587,IF(C1587=Auswahlhilfe!$L$17,TRUE,FALSE)),D1587,FALSE)</f>
        <v>0</v>
      </c>
      <c r="AI1587" t="s">
        <v>4818</v>
      </c>
      <c r="AJ1587" s="90" t="str">
        <f t="shared" si="74"/>
        <v>https://shop.oxni.ch/de/shop/motoren/planetengetriebe/td-090-004-00-p2</v>
      </c>
    </row>
    <row r="1588" spans="2:36" x14ac:dyDescent="0.2">
      <c r="B1588" s="78" t="str">
        <f t="shared" si="72"/>
        <v/>
      </c>
      <c r="C1588" s="19" t="s">
        <v>113</v>
      </c>
      <c r="D1588" s="19" t="s">
        <v>1889</v>
      </c>
      <c r="E1588" s="19">
        <v>90</v>
      </c>
      <c r="F1588" s="19" t="s">
        <v>261</v>
      </c>
      <c r="G1588" s="19">
        <v>100</v>
      </c>
      <c r="H1588" s="19">
        <v>3</v>
      </c>
      <c r="I1588" s="19">
        <v>82</v>
      </c>
      <c r="J1588" s="19">
        <v>94</v>
      </c>
      <c r="K1588" s="19">
        <v>235</v>
      </c>
      <c r="L1588" s="19">
        <v>705</v>
      </c>
      <c r="M1588" s="19" t="s">
        <v>81</v>
      </c>
      <c r="N1588" s="19">
        <v>4000</v>
      </c>
      <c r="O1588" s="19">
        <v>8000</v>
      </c>
      <c r="P1588" s="19"/>
      <c r="Q1588" s="19" t="s">
        <v>117</v>
      </c>
      <c r="R1588" s="19">
        <v>2990</v>
      </c>
      <c r="S1588" s="19">
        <v>30000</v>
      </c>
      <c r="T1588" s="19">
        <v>0.44</v>
      </c>
      <c r="U1588" s="19">
        <v>7.9</v>
      </c>
      <c r="V1588" s="19">
        <v>0.24</v>
      </c>
      <c r="W1588" s="19">
        <v>63</v>
      </c>
      <c r="X1588" s="93"/>
      <c r="Y1588">
        <f t="shared" si="73"/>
        <v>40</v>
      </c>
      <c r="Z1588" t="b">
        <f>IF(N1588/G1588&gt;=Auswahlhilfe!$C$8,TRUE,FALSE)</f>
        <v>1</v>
      </c>
      <c r="AA1588" t="b">
        <f>IF(K1588&gt;Auswahlhilfe!$C$7,TRUE,FALSE)</f>
        <v>1</v>
      </c>
      <c r="AB1588" t="b">
        <f>IF(Auswahlhilfe!$C$17=F1588,TRUE,FALSE)</f>
        <v>0</v>
      </c>
      <c r="AC1588" t="b">
        <f>IFERROR(IF(FIND("P2",PGOptionList!D1588)&gt;0,TRUE),FALSE)</f>
        <v>0</v>
      </c>
      <c r="AD1588" t="b">
        <f>IFERROR(IF(FIND("P1",PGOptionList!D1588)&gt;0,TRUE),FALSE)</f>
        <v>0</v>
      </c>
      <c r="AE1588" t="b">
        <f>IFERROR(IF(FIND("P0",PGOptionList!D1588)&gt;0,TRUE),FALSE)</f>
        <v>1</v>
      </c>
      <c r="AF1588" t="b">
        <f>IF(AND(Z1588,AA1588,AB1588,AC1588,IF(C1588=Auswahlhilfe!$L$7,TRUE,FALSE)),D1588,FALSE)</f>
        <v>0</v>
      </c>
      <c r="AG1588" t="b">
        <f>IF(AND(Z1588,AA1588,AB1588,AD1588,IF(C1588=Auswahlhilfe!$L$17,TRUE,FALSE)),D1588,FALSE)</f>
        <v>0</v>
      </c>
      <c r="AH1588" t="b">
        <f>IF(AND(Z1588,AA1588,AB1588,AE1588,IF(C1588=Auswahlhilfe!$L$17,TRUE,FALSE)),D1588,FALSE)</f>
        <v>0</v>
      </c>
      <c r="AI1588" t="s">
        <v>4817</v>
      </c>
      <c r="AJ1588" s="90" t="str">
        <f t="shared" si="74"/>
        <v>mailto:info@oxni.ch?subject=Anfrage TD-110-100-00-P0</v>
      </c>
    </row>
    <row r="1589" spans="2:36" x14ac:dyDescent="0.2">
      <c r="B1589" s="78" t="str">
        <f t="shared" si="72"/>
        <v/>
      </c>
      <c r="C1589" s="19" t="s">
        <v>113</v>
      </c>
      <c r="D1589" s="19" t="s">
        <v>1890</v>
      </c>
      <c r="E1589" s="19">
        <v>90</v>
      </c>
      <c r="F1589" s="19" t="s">
        <v>261</v>
      </c>
      <c r="G1589" s="19">
        <v>100</v>
      </c>
      <c r="H1589" s="19">
        <v>5</v>
      </c>
      <c r="I1589" s="19">
        <v>82</v>
      </c>
      <c r="J1589" s="19">
        <v>94</v>
      </c>
      <c r="K1589" s="19">
        <v>235</v>
      </c>
      <c r="L1589" s="19">
        <v>705</v>
      </c>
      <c r="M1589" s="19" t="s">
        <v>81</v>
      </c>
      <c r="N1589" s="19">
        <v>4000</v>
      </c>
      <c r="O1589" s="19">
        <v>8000</v>
      </c>
      <c r="P1589" s="19"/>
      <c r="Q1589" s="19" t="s">
        <v>117</v>
      </c>
      <c r="R1589" s="19">
        <v>2990</v>
      </c>
      <c r="S1589" s="19">
        <v>30000</v>
      </c>
      <c r="T1589" s="19">
        <v>0.44</v>
      </c>
      <c r="U1589" s="19">
        <v>7.9</v>
      </c>
      <c r="V1589" s="19">
        <v>0.24</v>
      </c>
      <c r="W1589" s="19">
        <v>63</v>
      </c>
      <c r="X1589" s="93">
        <v>1321</v>
      </c>
      <c r="Y1589">
        <f t="shared" si="73"/>
        <v>40</v>
      </c>
      <c r="Z1589" t="b">
        <f>IF(N1589/G1589&gt;=Auswahlhilfe!$C$8,TRUE,FALSE)</f>
        <v>1</v>
      </c>
      <c r="AA1589" t="b">
        <f>IF(K1589&gt;Auswahlhilfe!$C$7,TRUE,FALSE)</f>
        <v>1</v>
      </c>
      <c r="AB1589" t="b">
        <f>IF(Auswahlhilfe!$C$17=F1589,TRUE,FALSE)</f>
        <v>0</v>
      </c>
      <c r="AC1589" t="b">
        <f>IFERROR(IF(FIND("P2",PGOptionList!D1589)&gt;0,TRUE),FALSE)</f>
        <v>0</v>
      </c>
      <c r="AD1589" t="b">
        <f>IFERROR(IF(FIND("P1",PGOptionList!D1589)&gt;0,TRUE),FALSE)</f>
        <v>1</v>
      </c>
      <c r="AE1589" t="b">
        <f>IFERROR(IF(FIND("P0",PGOptionList!D1589)&gt;0,TRUE),FALSE)</f>
        <v>0</v>
      </c>
      <c r="AF1589" t="b">
        <f>IF(AND(Z1589,AA1589,AB1589,AC1589,IF(C1589=Auswahlhilfe!$L$7,TRUE,FALSE)),D1589,FALSE)</f>
        <v>0</v>
      </c>
      <c r="AG1589" t="b">
        <f>IF(AND(Z1589,AA1589,AB1589,AD1589,IF(C1589=Auswahlhilfe!$L$17,TRUE,FALSE)),D1589,FALSE)</f>
        <v>0</v>
      </c>
      <c r="AH1589" t="b">
        <f>IF(AND(Z1589,AA1589,AB1589,AE1589,IF(C1589=Auswahlhilfe!$L$17,TRUE,FALSE)),D1589,FALSE)</f>
        <v>0</v>
      </c>
      <c r="AI1589" t="s">
        <v>4818</v>
      </c>
      <c r="AJ1589" s="90" t="str">
        <f t="shared" si="74"/>
        <v>https://shop.oxni.ch/de/shop/motoren/planetengetriebe/td-110-100-00-p1</v>
      </c>
    </row>
    <row r="1590" spans="2:36" x14ac:dyDescent="0.2">
      <c r="B1590" s="78" t="str">
        <f t="shared" si="72"/>
        <v/>
      </c>
      <c r="C1590" s="19" t="s">
        <v>113</v>
      </c>
      <c r="D1590" s="19" t="s">
        <v>1891</v>
      </c>
      <c r="E1590" s="19">
        <v>90</v>
      </c>
      <c r="F1590" s="19" t="s">
        <v>261</v>
      </c>
      <c r="G1590" s="19">
        <v>100</v>
      </c>
      <c r="H1590" s="19">
        <v>7</v>
      </c>
      <c r="I1590" s="19">
        <v>82</v>
      </c>
      <c r="J1590" s="19">
        <v>94</v>
      </c>
      <c r="K1590" s="19">
        <v>235</v>
      </c>
      <c r="L1590" s="19">
        <v>705</v>
      </c>
      <c r="M1590" s="19" t="s">
        <v>81</v>
      </c>
      <c r="N1590" s="19">
        <v>4000</v>
      </c>
      <c r="O1590" s="19">
        <v>8000</v>
      </c>
      <c r="P1590" s="19"/>
      <c r="Q1590" s="19" t="s">
        <v>117</v>
      </c>
      <c r="R1590" s="19">
        <v>2990</v>
      </c>
      <c r="S1590" s="19">
        <v>30000</v>
      </c>
      <c r="T1590" s="19">
        <v>0.44</v>
      </c>
      <c r="U1590" s="19">
        <v>7.9</v>
      </c>
      <c r="V1590" s="19">
        <v>0.24</v>
      </c>
      <c r="W1590" s="19">
        <v>63</v>
      </c>
      <c r="X1590" s="93">
        <v>1261</v>
      </c>
      <c r="Y1590">
        <f t="shared" si="73"/>
        <v>40</v>
      </c>
      <c r="Z1590" t="b">
        <f>IF(N1590/G1590&gt;=Auswahlhilfe!$C$8,TRUE,FALSE)</f>
        <v>1</v>
      </c>
      <c r="AA1590" t="b">
        <f>IF(K1590&gt;Auswahlhilfe!$C$7,TRUE,FALSE)</f>
        <v>1</v>
      </c>
      <c r="AB1590" t="b">
        <f>IF(Auswahlhilfe!$C$17=F1590,TRUE,FALSE)</f>
        <v>0</v>
      </c>
      <c r="AC1590" t="b">
        <f>IFERROR(IF(FIND("P2",PGOptionList!D1590)&gt;0,TRUE),FALSE)</f>
        <v>1</v>
      </c>
      <c r="AD1590" t="b">
        <f>IFERROR(IF(FIND("P1",PGOptionList!D1590)&gt;0,TRUE),FALSE)</f>
        <v>0</v>
      </c>
      <c r="AE1590" t="b">
        <f>IFERROR(IF(FIND("P0",PGOptionList!D1590)&gt;0,TRUE),FALSE)</f>
        <v>0</v>
      </c>
      <c r="AF1590" t="b">
        <f>IF(AND(Z1590,AA1590,AB1590,AC1590,IF(C1590=Auswahlhilfe!$L$7,TRUE,FALSE)),D1590,FALSE)</f>
        <v>0</v>
      </c>
      <c r="AG1590" t="b">
        <f>IF(AND(Z1590,AA1590,AB1590,AD1590,IF(C1590=Auswahlhilfe!$L$17,TRUE,FALSE)),D1590,FALSE)</f>
        <v>0</v>
      </c>
      <c r="AH1590" t="b">
        <f>IF(AND(Z1590,AA1590,AB1590,AE1590,IF(C1590=Auswahlhilfe!$L$17,TRUE,FALSE)),D1590,FALSE)</f>
        <v>0</v>
      </c>
      <c r="AI1590" t="s">
        <v>4818</v>
      </c>
      <c r="AJ1590" s="90" t="str">
        <f t="shared" si="74"/>
        <v>https://shop.oxni.ch/de/shop/motoren/planetengetriebe/td-110-100-00-p2</v>
      </c>
    </row>
    <row r="1591" spans="2:36" x14ac:dyDescent="0.2">
      <c r="B1591" s="78" t="str">
        <f t="shared" si="72"/>
        <v/>
      </c>
      <c r="C1591" s="19" t="s">
        <v>113</v>
      </c>
      <c r="D1591" s="19" t="s">
        <v>1892</v>
      </c>
      <c r="E1591" s="19">
        <v>90</v>
      </c>
      <c r="F1591" s="19" t="s">
        <v>261</v>
      </c>
      <c r="G1591" s="19">
        <v>70</v>
      </c>
      <c r="H1591" s="19">
        <v>3</v>
      </c>
      <c r="I1591" s="19">
        <v>82</v>
      </c>
      <c r="J1591" s="19">
        <v>94</v>
      </c>
      <c r="K1591" s="19">
        <v>300</v>
      </c>
      <c r="L1591" s="19">
        <v>900</v>
      </c>
      <c r="M1591" s="19" t="s">
        <v>79</v>
      </c>
      <c r="N1591" s="19">
        <v>4000</v>
      </c>
      <c r="O1591" s="19">
        <v>8000</v>
      </c>
      <c r="P1591" s="19"/>
      <c r="Q1591" s="19" t="s">
        <v>117</v>
      </c>
      <c r="R1591" s="19">
        <v>2990</v>
      </c>
      <c r="S1591" s="19">
        <v>30000</v>
      </c>
      <c r="T1591" s="19">
        <v>0.44</v>
      </c>
      <c r="U1591" s="19">
        <v>7.9</v>
      </c>
      <c r="V1591" s="19">
        <v>0.24</v>
      </c>
      <c r="W1591" s="19">
        <v>63</v>
      </c>
      <c r="X1591" s="93"/>
      <c r="Y1591">
        <f t="shared" si="73"/>
        <v>57.142857142857146</v>
      </c>
      <c r="Z1591" t="b">
        <f>IF(N1591/G1591&gt;=Auswahlhilfe!$C$8,TRUE,FALSE)</f>
        <v>1</v>
      </c>
      <c r="AA1591" t="b">
        <f>IF(K1591&gt;Auswahlhilfe!$C$7,TRUE,FALSE)</f>
        <v>1</v>
      </c>
      <c r="AB1591" t="b">
        <f>IF(Auswahlhilfe!$C$17=F1591,TRUE,FALSE)</f>
        <v>0</v>
      </c>
      <c r="AC1591" t="b">
        <f>IFERROR(IF(FIND("P2",PGOptionList!D1591)&gt;0,TRUE),FALSE)</f>
        <v>0</v>
      </c>
      <c r="AD1591" t="b">
        <f>IFERROR(IF(FIND("P1",PGOptionList!D1591)&gt;0,TRUE),FALSE)</f>
        <v>0</v>
      </c>
      <c r="AE1591" t="b">
        <f>IFERROR(IF(FIND("P0",PGOptionList!D1591)&gt;0,TRUE),FALSE)</f>
        <v>1</v>
      </c>
      <c r="AF1591" t="b">
        <f>IF(AND(Z1591,AA1591,AB1591,AC1591,IF(C1591=Auswahlhilfe!$L$7,TRUE,FALSE)),D1591,FALSE)</f>
        <v>0</v>
      </c>
      <c r="AG1591" t="b">
        <f>IF(AND(Z1591,AA1591,AB1591,AD1591,IF(C1591=Auswahlhilfe!$L$17,TRUE,FALSE)),D1591,FALSE)</f>
        <v>0</v>
      </c>
      <c r="AH1591" t="b">
        <f>IF(AND(Z1591,AA1591,AB1591,AE1591,IF(C1591=Auswahlhilfe!$L$17,TRUE,FALSE)),D1591,FALSE)</f>
        <v>0</v>
      </c>
      <c r="AI1591" t="s">
        <v>4817</v>
      </c>
      <c r="AJ1591" s="90" t="str">
        <f t="shared" si="74"/>
        <v>mailto:info@oxni.ch?subject=Anfrage TD-110-070-00-P0</v>
      </c>
    </row>
    <row r="1592" spans="2:36" x14ac:dyDescent="0.2">
      <c r="B1592" s="78" t="str">
        <f t="shared" si="72"/>
        <v/>
      </c>
      <c r="C1592" s="19" t="s">
        <v>113</v>
      </c>
      <c r="D1592" s="19" t="s">
        <v>1893</v>
      </c>
      <c r="E1592" s="19">
        <v>90</v>
      </c>
      <c r="F1592" s="19" t="s">
        <v>261</v>
      </c>
      <c r="G1592" s="19">
        <v>70</v>
      </c>
      <c r="H1592" s="19">
        <v>5</v>
      </c>
      <c r="I1592" s="19">
        <v>82</v>
      </c>
      <c r="J1592" s="19">
        <v>94</v>
      </c>
      <c r="K1592" s="19">
        <v>300</v>
      </c>
      <c r="L1592" s="19">
        <v>900</v>
      </c>
      <c r="M1592" s="19" t="s">
        <v>79</v>
      </c>
      <c r="N1592" s="19">
        <v>4000</v>
      </c>
      <c r="O1592" s="19">
        <v>8000</v>
      </c>
      <c r="P1592" s="19"/>
      <c r="Q1592" s="19" t="s">
        <v>117</v>
      </c>
      <c r="R1592" s="19">
        <v>2990</v>
      </c>
      <c r="S1592" s="19">
        <v>30000</v>
      </c>
      <c r="T1592" s="19">
        <v>0.44</v>
      </c>
      <c r="U1592" s="19">
        <v>7.9</v>
      </c>
      <c r="V1592" s="19">
        <v>0.24</v>
      </c>
      <c r="W1592" s="19">
        <v>63</v>
      </c>
      <c r="X1592" s="93">
        <v>1321</v>
      </c>
      <c r="Y1592">
        <f t="shared" si="73"/>
        <v>57.142857142857146</v>
      </c>
      <c r="Z1592" t="b">
        <f>IF(N1592/G1592&gt;=Auswahlhilfe!$C$8,TRUE,FALSE)</f>
        <v>1</v>
      </c>
      <c r="AA1592" t="b">
        <f>IF(K1592&gt;Auswahlhilfe!$C$7,TRUE,FALSE)</f>
        <v>1</v>
      </c>
      <c r="AB1592" t="b">
        <f>IF(Auswahlhilfe!$C$17=F1592,TRUE,FALSE)</f>
        <v>0</v>
      </c>
      <c r="AC1592" t="b">
        <f>IFERROR(IF(FIND("P2",PGOptionList!D1592)&gt;0,TRUE),FALSE)</f>
        <v>0</v>
      </c>
      <c r="AD1592" t="b">
        <f>IFERROR(IF(FIND("P1",PGOptionList!D1592)&gt;0,TRUE),FALSE)</f>
        <v>1</v>
      </c>
      <c r="AE1592" t="b">
        <f>IFERROR(IF(FIND("P0",PGOptionList!D1592)&gt;0,TRUE),FALSE)</f>
        <v>0</v>
      </c>
      <c r="AF1592" t="b">
        <f>IF(AND(Z1592,AA1592,AB1592,AC1592,IF(C1592=Auswahlhilfe!$L$7,TRUE,FALSE)),D1592,FALSE)</f>
        <v>0</v>
      </c>
      <c r="AG1592" t="b">
        <f>IF(AND(Z1592,AA1592,AB1592,AD1592,IF(C1592=Auswahlhilfe!$L$17,TRUE,FALSE)),D1592,FALSE)</f>
        <v>0</v>
      </c>
      <c r="AH1592" t="b">
        <f>IF(AND(Z1592,AA1592,AB1592,AE1592,IF(C1592=Auswahlhilfe!$L$17,TRUE,FALSE)),D1592,FALSE)</f>
        <v>0</v>
      </c>
      <c r="AI1592" t="s">
        <v>4818</v>
      </c>
      <c r="AJ1592" s="90" t="str">
        <f t="shared" si="74"/>
        <v>https://shop.oxni.ch/de/shop/motoren/planetengetriebe/td-110-070-00-p1</v>
      </c>
    </row>
    <row r="1593" spans="2:36" x14ac:dyDescent="0.2">
      <c r="B1593" s="78" t="str">
        <f t="shared" si="72"/>
        <v/>
      </c>
      <c r="C1593" s="19" t="s">
        <v>113</v>
      </c>
      <c r="D1593" s="19" t="s">
        <v>1894</v>
      </c>
      <c r="E1593" s="19">
        <v>90</v>
      </c>
      <c r="F1593" s="19" t="s">
        <v>261</v>
      </c>
      <c r="G1593" s="19">
        <v>70</v>
      </c>
      <c r="H1593" s="19">
        <v>7</v>
      </c>
      <c r="I1593" s="19">
        <v>82</v>
      </c>
      <c r="J1593" s="19">
        <v>94</v>
      </c>
      <c r="K1593" s="19">
        <v>300</v>
      </c>
      <c r="L1593" s="19">
        <v>900</v>
      </c>
      <c r="M1593" s="19" t="s">
        <v>79</v>
      </c>
      <c r="N1593" s="19">
        <v>4000</v>
      </c>
      <c r="O1593" s="19">
        <v>8000</v>
      </c>
      <c r="P1593" s="19"/>
      <c r="Q1593" s="19" t="s">
        <v>117</v>
      </c>
      <c r="R1593" s="19">
        <v>2990</v>
      </c>
      <c r="S1593" s="19">
        <v>30000</v>
      </c>
      <c r="T1593" s="19">
        <v>0.44</v>
      </c>
      <c r="U1593" s="19">
        <v>7.9</v>
      </c>
      <c r="V1593" s="19">
        <v>0.24</v>
      </c>
      <c r="W1593" s="19">
        <v>63</v>
      </c>
      <c r="X1593" s="93">
        <v>1261</v>
      </c>
      <c r="Y1593">
        <f t="shared" si="73"/>
        <v>57.142857142857146</v>
      </c>
      <c r="Z1593" t="b">
        <f>IF(N1593/G1593&gt;=Auswahlhilfe!$C$8,TRUE,FALSE)</f>
        <v>1</v>
      </c>
      <c r="AA1593" t="b">
        <f>IF(K1593&gt;Auswahlhilfe!$C$7,TRUE,FALSE)</f>
        <v>1</v>
      </c>
      <c r="AB1593" t="b">
        <f>IF(Auswahlhilfe!$C$17=F1593,TRUE,FALSE)</f>
        <v>0</v>
      </c>
      <c r="AC1593" t="b">
        <f>IFERROR(IF(FIND("P2",PGOptionList!D1593)&gt;0,TRUE),FALSE)</f>
        <v>1</v>
      </c>
      <c r="AD1593" t="b">
        <f>IFERROR(IF(FIND("P1",PGOptionList!D1593)&gt;0,TRUE),FALSE)</f>
        <v>0</v>
      </c>
      <c r="AE1593" t="b">
        <f>IFERROR(IF(FIND("P0",PGOptionList!D1593)&gt;0,TRUE),FALSE)</f>
        <v>0</v>
      </c>
      <c r="AF1593" t="b">
        <f>IF(AND(Z1593,AA1593,AB1593,AC1593,IF(C1593=Auswahlhilfe!$L$7,TRUE,FALSE)),D1593,FALSE)</f>
        <v>0</v>
      </c>
      <c r="AG1593" t="b">
        <f>IF(AND(Z1593,AA1593,AB1593,AD1593,IF(C1593=Auswahlhilfe!$L$17,TRUE,FALSE)),D1593,FALSE)</f>
        <v>0</v>
      </c>
      <c r="AH1593" t="b">
        <f>IF(AND(Z1593,AA1593,AB1593,AE1593,IF(C1593=Auswahlhilfe!$L$17,TRUE,FALSE)),D1593,FALSE)</f>
        <v>0</v>
      </c>
      <c r="AI1593" t="s">
        <v>4818</v>
      </c>
      <c r="AJ1593" s="90" t="str">
        <f t="shared" si="74"/>
        <v>https://shop.oxni.ch/de/shop/motoren/planetengetriebe/td-110-070-00-p2</v>
      </c>
    </row>
    <row r="1594" spans="2:36" x14ac:dyDescent="0.2">
      <c r="B1594" s="78" t="str">
        <f t="shared" si="72"/>
        <v/>
      </c>
      <c r="C1594" s="19" t="s">
        <v>113</v>
      </c>
      <c r="D1594" s="19" t="s">
        <v>1895</v>
      </c>
      <c r="E1594" s="19">
        <v>90</v>
      </c>
      <c r="F1594" s="19" t="s">
        <v>261</v>
      </c>
      <c r="G1594" s="19">
        <v>50</v>
      </c>
      <c r="H1594" s="19">
        <v>3</v>
      </c>
      <c r="I1594" s="19">
        <v>82</v>
      </c>
      <c r="J1594" s="19">
        <v>94</v>
      </c>
      <c r="K1594" s="19">
        <v>333</v>
      </c>
      <c r="L1594" s="19">
        <v>999</v>
      </c>
      <c r="M1594" s="19" t="s">
        <v>77</v>
      </c>
      <c r="N1594" s="19">
        <v>4000</v>
      </c>
      <c r="O1594" s="19">
        <v>8000</v>
      </c>
      <c r="P1594" s="19"/>
      <c r="Q1594" s="19" t="s">
        <v>117</v>
      </c>
      <c r="R1594" s="19">
        <v>2990</v>
      </c>
      <c r="S1594" s="19">
        <v>30000</v>
      </c>
      <c r="T1594" s="19">
        <v>0.44</v>
      </c>
      <c r="U1594" s="19">
        <v>7.9</v>
      </c>
      <c r="V1594" s="19">
        <v>0.24</v>
      </c>
      <c r="W1594" s="19">
        <v>63</v>
      </c>
      <c r="X1594" s="93"/>
      <c r="Y1594">
        <f t="shared" si="73"/>
        <v>80</v>
      </c>
      <c r="Z1594" t="b">
        <f>IF(N1594/G1594&gt;=Auswahlhilfe!$C$8,TRUE,FALSE)</f>
        <v>1</v>
      </c>
      <c r="AA1594" t="b">
        <f>IF(K1594&gt;Auswahlhilfe!$C$7,TRUE,FALSE)</f>
        <v>1</v>
      </c>
      <c r="AB1594" t="b">
        <f>IF(Auswahlhilfe!$C$17=F1594,TRUE,FALSE)</f>
        <v>0</v>
      </c>
      <c r="AC1594" t="b">
        <f>IFERROR(IF(FIND("P2",PGOptionList!D1594)&gt;0,TRUE),FALSE)</f>
        <v>0</v>
      </c>
      <c r="AD1594" t="b">
        <f>IFERROR(IF(FIND("P1",PGOptionList!D1594)&gt;0,TRUE),FALSE)</f>
        <v>0</v>
      </c>
      <c r="AE1594" t="b">
        <f>IFERROR(IF(FIND("P0",PGOptionList!D1594)&gt;0,TRUE),FALSE)</f>
        <v>1</v>
      </c>
      <c r="AF1594" t="b">
        <f>IF(AND(Z1594,AA1594,AB1594,AC1594,IF(C1594=Auswahlhilfe!$L$7,TRUE,FALSE)),D1594,FALSE)</f>
        <v>0</v>
      </c>
      <c r="AG1594" t="b">
        <f>IF(AND(Z1594,AA1594,AB1594,AD1594,IF(C1594=Auswahlhilfe!$L$17,TRUE,FALSE)),D1594,FALSE)</f>
        <v>0</v>
      </c>
      <c r="AH1594" t="b">
        <f>IF(AND(Z1594,AA1594,AB1594,AE1594,IF(C1594=Auswahlhilfe!$L$17,TRUE,FALSE)),D1594,FALSE)</f>
        <v>0</v>
      </c>
      <c r="AI1594" t="s">
        <v>4817</v>
      </c>
      <c r="AJ1594" s="90" t="str">
        <f t="shared" si="74"/>
        <v>mailto:info@oxni.ch?subject=Anfrage TD-110-050-00-P0</v>
      </c>
    </row>
    <row r="1595" spans="2:36" x14ac:dyDescent="0.2">
      <c r="B1595" s="78" t="str">
        <f t="shared" si="72"/>
        <v/>
      </c>
      <c r="C1595" s="19" t="s">
        <v>113</v>
      </c>
      <c r="D1595" s="19" t="s">
        <v>1896</v>
      </c>
      <c r="E1595" s="19">
        <v>90</v>
      </c>
      <c r="F1595" s="19" t="s">
        <v>261</v>
      </c>
      <c r="G1595" s="19">
        <v>50</v>
      </c>
      <c r="H1595" s="19">
        <v>5</v>
      </c>
      <c r="I1595" s="19">
        <v>82</v>
      </c>
      <c r="J1595" s="19">
        <v>94</v>
      </c>
      <c r="K1595" s="19">
        <v>333</v>
      </c>
      <c r="L1595" s="19">
        <v>999</v>
      </c>
      <c r="M1595" s="19" t="s">
        <v>77</v>
      </c>
      <c r="N1595" s="19">
        <v>4000</v>
      </c>
      <c r="O1595" s="19">
        <v>8000</v>
      </c>
      <c r="P1595" s="19"/>
      <c r="Q1595" s="19" t="s">
        <v>117</v>
      </c>
      <c r="R1595" s="19">
        <v>2990</v>
      </c>
      <c r="S1595" s="19">
        <v>30000</v>
      </c>
      <c r="T1595" s="19">
        <v>0.44</v>
      </c>
      <c r="U1595" s="19">
        <v>7.9</v>
      </c>
      <c r="V1595" s="19">
        <v>0.24</v>
      </c>
      <c r="W1595" s="19">
        <v>63</v>
      </c>
      <c r="X1595" s="93">
        <v>1321</v>
      </c>
      <c r="Y1595">
        <f t="shared" si="73"/>
        <v>80</v>
      </c>
      <c r="Z1595" t="b">
        <f>IF(N1595/G1595&gt;=Auswahlhilfe!$C$8,TRUE,FALSE)</f>
        <v>1</v>
      </c>
      <c r="AA1595" t="b">
        <f>IF(K1595&gt;Auswahlhilfe!$C$7,TRUE,FALSE)</f>
        <v>1</v>
      </c>
      <c r="AB1595" t="b">
        <f>IF(Auswahlhilfe!$C$17=F1595,TRUE,FALSE)</f>
        <v>0</v>
      </c>
      <c r="AC1595" t="b">
        <f>IFERROR(IF(FIND("P2",PGOptionList!D1595)&gt;0,TRUE),FALSE)</f>
        <v>0</v>
      </c>
      <c r="AD1595" t="b">
        <f>IFERROR(IF(FIND("P1",PGOptionList!D1595)&gt;0,TRUE),FALSE)</f>
        <v>1</v>
      </c>
      <c r="AE1595" t="b">
        <f>IFERROR(IF(FIND("P0",PGOptionList!D1595)&gt;0,TRUE),FALSE)</f>
        <v>0</v>
      </c>
      <c r="AF1595" t="b">
        <f>IF(AND(Z1595,AA1595,AB1595,AC1595,IF(C1595=Auswahlhilfe!$L$7,TRUE,FALSE)),D1595,FALSE)</f>
        <v>0</v>
      </c>
      <c r="AG1595" t="b">
        <f>IF(AND(Z1595,AA1595,AB1595,AD1595,IF(C1595=Auswahlhilfe!$L$17,TRUE,FALSE)),D1595,FALSE)</f>
        <v>0</v>
      </c>
      <c r="AH1595" t="b">
        <f>IF(AND(Z1595,AA1595,AB1595,AE1595,IF(C1595=Auswahlhilfe!$L$17,TRUE,FALSE)),D1595,FALSE)</f>
        <v>0</v>
      </c>
      <c r="AI1595" t="s">
        <v>4818</v>
      </c>
      <c r="AJ1595" s="90" t="str">
        <f t="shared" si="74"/>
        <v>https://shop.oxni.ch/de/shop/motoren/planetengetriebe/td-110-050-00-p1</v>
      </c>
    </row>
    <row r="1596" spans="2:36" x14ac:dyDescent="0.2">
      <c r="B1596" s="78" t="str">
        <f t="shared" si="72"/>
        <v/>
      </c>
      <c r="C1596" s="19" t="s">
        <v>113</v>
      </c>
      <c r="D1596" s="19" t="s">
        <v>1897</v>
      </c>
      <c r="E1596" s="19">
        <v>90</v>
      </c>
      <c r="F1596" s="19" t="s">
        <v>261</v>
      </c>
      <c r="G1596" s="19">
        <v>50</v>
      </c>
      <c r="H1596" s="19">
        <v>7</v>
      </c>
      <c r="I1596" s="19">
        <v>82</v>
      </c>
      <c r="J1596" s="19">
        <v>94</v>
      </c>
      <c r="K1596" s="19">
        <v>333</v>
      </c>
      <c r="L1596" s="19">
        <v>999</v>
      </c>
      <c r="M1596" s="19" t="s">
        <v>77</v>
      </c>
      <c r="N1596" s="19">
        <v>4000</v>
      </c>
      <c r="O1596" s="19">
        <v>8000</v>
      </c>
      <c r="P1596" s="19"/>
      <c r="Q1596" s="19" t="s">
        <v>117</v>
      </c>
      <c r="R1596" s="19">
        <v>2990</v>
      </c>
      <c r="S1596" s="19">
        <v>30000</v>
      </c>
      <c r="T1596" s="19">
        <v>0.44</v>
      </c>
      <c r="U1596" s="19">
        <v>7.9</v>
      </c>
      <c r="V1596" s="19">
        <v>0.24</v>
      </c>
      <c r="W1596" s="19">
        <v>63</v>
      </c>
      <c r="X1596" s="93">
        <v>1261</v>
      </c>
      <c r="Y1596">
        <f t="shared" si="73"/>
        <v>80</v>
      </c>
      <c r="Z1596" t="b">
        <f>IF(N1596/G1596&gt;=Auswahlhilfe!$C$8,TRUE,FALSE)</f>
        <v>1</v>
      </c>
      <c r="AA1596" t="b">
        <f>IF(K1596&gt;Auswahlhilfe!$C$7,TRUE,FALSE)</f>
        <v>1</v>
      </c>
      <c r="AB1596" t="b">
        <f>IF(Auswahlhilfe!$C$17=F1596,TRUE,FALSE)</f>
        <v>0</v>
      </c>
      <c r="AC1596" t="b">
        <f>IFERROR(IF(FIND("P2",PGOptionList!D1596)&gt;0,TRUE),FALSE)</f>
        <v>1</v>
      </c>
      <c r="AD1596" t="b">
        <f>IFERROR(IF(FIND("P1",PGOptionList!D1596)&gt;0,TRUE),FALSE)</f>
        <v>0</v>
      </c>
      <c r="AE1596" t="b">
        <f>IFERROR(IF(FIND("P0",PGOptionList!D1596)&gt;0,TRUE),FALSE)</f>
        <v>0</v>
      </c>
      <c r="AF1596" t="b">
        <f>IF(AND(Z1596,AA1596,AB1596,AC1596,IF(C1596=Auswahlhilfe!$L$7,TRUE,FALSE)),D1596,FALSE)</f>
        <v>0</v>
      </c>
      <c r="AG1596" t="b">
        <f>IF(AND(Z1596,AA1596,AB1596,AD1596,IF(C1596=Auswahlhilfe!$L$17,TRUE,FALSE)),D1596,FALSE)</f>
        <v>0</v>
      </c>
      <c r="AH1596" t="b">
        <f>IF(AND(Z1596,AA1596,AB1596,AE1596,IF(C1596=Auswahlhilfe!$L$17,TRUE,FALSE)),D1596,FALSE)</f>
        <v>0</v>
      </c>
      <c r="AI1596" t="s">
        <v>4818</v>
      </c>
      <c r="AJ1596" s="90" t="str">
        <f t="shared" si="74"/>
        <v>https://shop.oxni.ch/de/shop/motoren/planetengetriebe/td-110-050-00-p2</v>
      </c>
    </row>
    <row r="1597" spans="2:36" x14ac:dyDescent="0.2">
      <c r="B1597" s="78" t="str">
        <f t="shared" si="72"/>
        <v/>
      </c>
      <c r="C1597" s="19" t="s">
        <v>113</v>
      </c>
      <c r="D1597" s="19" t="s">
        <v>1898</v>
      </c>
      <c r="E1597" s="19">
        <v>90</v>
      </c>
      <c r="F1597" s="19" t="s">
        <v>261</v>
      </c>
      <c r="G1597" s="19">
        <v>40</v>
      </c>
      <c r="H1597" s="19">
        <v>3</v>
      </c>
      <c r="I1597" s="19">
        <v>82</v>
      </c>
      <c r="J1597" s="19">
        <v>94</v>
      </c>
      <c r="K1597" s="19">
        <v>260</v>
      </c>
      <c r="L1597" s="19">
        <v>780</v>
      </c>
      <c r="M1597" s="19" t="s">
        <v>80</v>
      </c>
      <c r="N1597" s="19">
        <v>4000</v>
      </c>
      <c r="O1597" s="19">
        <v>8000</v>
      </c>
      <c r="P1597" s="19"/>
      <c r="Q1597" s="19" t="s">
        <v>117</v>
      </c>
      <c r="R1597" s="19">
        <v>2990</v>
      </c>
      <c r="S1597" s="19">
        <v>30000</v>
      </c>
      <c r="T1597" s="19">
        <v>0.44</v>
      </c>
      <c r="U1597" s="19">
        <v>7.9</v>
      </c>
      <c r="V1597" s="19">
        <v>0.24</v>
      </c>
      <c r="W1597" s="19">
        <v>63</v>
      </c>
      <c r="X1597" s="93"/>
      <c r="Y1597">
        <f t="shared" si="73"/>
        <v>100</v>
      </c>
      <c r="Z1597" t="b">
        <f>IF(N1597/G1597&gt;=Auswahlhilfe!$C$8,TRUE,FALSE)</f>
        <v>1</v>
      </c>
      <c r="AA1597" t="b">
        <f>IF(K1597&gt;Auswahlhilfe!$C$7,TRUE,FALSE)</f>
        <v>1</v>
      </c>
      <c r="AB1597" t="b">
        <f>IF(Auswahlhilfe!$C$17=F1597,TRUE,FALSE)</f>
        <v>0</v>
      </c>
      <c r="AC1597" t="b">
        <f>IFERROR(IF(FIND("P2",PGOptionList!D1597)&gt;0,TRUE),FALSE)</f>
        <v>0</v>
      </c>
      <c r="AD1597" t="b">
        <f>IFERROR(IF(FIND("P1",PGOptionList!D1597)&gt;0,TRUE),FALSE)</f>
        <v>0</v>
      </c>
      <c r="AE1597" t="b">
        <f>IFERROR(IF(FIND("P0",PGOptionList!D1597)&gt;0,TRUE),FALSE)</f>
        <v>1</v>
      </c>
      <c r="AF1597" t="b">
        <f>IF(AND(Z1597,AA1597,AB1597,AC1597,IF(C1597=Auswahlhilfe!$L$7,TRUE,FALSE)),D1597,FALSE)</f>
        <v>0</v>
      </c>
      <c r="AG1597" t="b">
        <f>IF(AND(Z1597,AA1597,AB1597,AD1597,IF(C1597=Auswahlhilfe!$L$17,TRUE,FALSE)),D1597,FALSE)</f>
        <v>0</v>
      </c>
      <c r="AH1597" t="b">
        <f>IF(AND(Z1597,AA1597,AB1597,AE1597,IF(C1597=Auswahlhilfe!$L$17,TRUE,FALSE)),D1597,FALSE)</f>
        <v>0</v>
      </c>
      <c r="AI1597" t="s">
        <v>4817</v>
      </c>
      <c r="AJ1597" s="90" t="str">
        <f t="shared" si="74"/>
        <v>mailto:info@oxni.ch?subject=Anfrage TD-110-040-00-P0</v>
      </c>
    </row>
    <row r="1598" spans="2:36" x14ac:dyDescent="0.2">
      <c r="B1598" s="78" t="str">
        <f t="shared" si="72"/>
        <v/>
      </c>
      <c r="C1598" s="19" t="s">
        <v>113</v>
      </c>
      <c r="D1598" s="19" t="s">
        <v>1899</v>
      </c>
      <c r="E1598" s="19">
        <v>90</v>
      </c>
      <c r="F1598" s="19" t="s">
        <v>261</v>
      </c>
      <c r="G1598" s="19">
        <v>40</v>
      </c>
      <c r="H1598" s="19">
        <v>5</v>
      </c>
      <c r="I1598" s="19">
        <v>82</v>
      </c>
      <c r="J1598" s="19">
        <v>94</v>
      </c>
      <c r="K1598" s="19">
        <v>260</v>
      </c>
      <c r="L1598" s="19">
        <v>780</v>
      </c>
      <c r="M1598" s="19" t="s">
        <v>80</v>
      </c>
      <c r="N1598" s="19">
        <v>4000</v>
      </c>
      <c r="O1598" s="19">
        <v>8000</v>
      </c>
      <c r="P1598" s="19"/>
      <c r="Q1598" s="19" t="s">
        <v>117</v>
      </c>
      <c r="R1598" s="19">
        <v>2990</v>
      </c>
      <c r="S1598" s="19">
        <v>30000</v>
      </c>
      <c r="T1598" s="19">
        <v>0.44</v>
      </c>
      <c r="U1598" s="19">
        <v>7.9</v>
      </c>
      <c r="V1598" s="19">
        <v>0.24</v>
      </c>
      <c r="W1598" s="19">
        <v>63</v>
      </c>
      <c r="X1598" s="93">
        <v>1321</v>
      </c>
      <c r="Y1598">
        <f t="shared" si="73"/>
        <v>100</v>
      </c>
      <c r="Z1598" t="b">
        <f>IF(N1598/G1598&gt;=Auswahlhilfe!$C$8,TRUE,FALSE)</f>
        <v>1</v>
      </c>
      <c r="AA1598" t="b">
        <f>IF(K1598&gt;Auswahlhilfe!$C$7,TRUE,FALSE)</f>
        <v>1</v>
      </c>
      <c r="AB1598" t="b">
        <f>IF(Auswahlhilfe!$C$17=F1598,TRUE,FALSE)</f>
        <v>0</v>
      </c>
      <c r="AC1598" t="b">
        <f>IFERROR(IF(FIND("P2",PGOptionList!D1598)&gt;0,TRUE),FALSE)</f>
        <v>0</v>
      </c>
      <c r="AD1598" t="b">
        <f>IFERROR(IF(FIND("P1",PGOptionList!D1598)&gt;0,TRUE),FALSE)</f>
        <v>1</v>
      </c>
      <c r="AE1598" t="b">
        <f>IFERROR(IF(FIND("P0",PGOptionList!D1598)&gt;0,TRUE),FALSE)</f>
        <v>0</v>
      </c>
      <c r="AF1598" t="b">
        <f>IF(AND(Z1598,AA1598,AB1598,AC1598,IF(C1598=Auswahlhilfe!$L$7,TRUE,FALSE)),D1598,FALSE)</f>
        <v>0</v>
      </c>
      <c r="AG1598" t="b">
        <f>IF(AND(Z1598,AA1598,AB1598,AD1598,IF(C1598=Auswahlhilfe!$L$17,TRUE,FALSE)),D1598,FALSE)</f>
        <v>0</v>
      </c>
      <c r="AH1598" t="b">
        <f>IF(AND(Z1598,AA1598,AB1598,AE1598,IF(C1598=Auswahlhilfe!$L$17,TRUE,FALSE)),D1598,FALSE)</f>
        <v>0</v>
      </c>
      <c r="AI1598" t="s">
        <v>4818</v>
      </c>
      <c r="AJ1598" s="90" t="str">
        <f t="shared" si="74"/>
        <v>https://shop.oxni.ch/de/shop/motoren/planetengetriebe/td-110-040-00-p1</v>
      </c>
    </row>
    <row r="1599" spans="2:36" x14ac:dyDescent="0.2">
      <c r="B1599" s="78" t="str">
        <f t="shared" si="72"/>
        <v/>
      </c>
      <c r="C1599" s="19" t="s">
        <v>113</v>
      </c>
      <c r="D1599" s="19" t="s">
        <v>1900</v>
      </c>
      <c r="E1599" s="19">
        <v>90</v>
      </c>
      <c r="F1599" s="19" t="s">
        <v>261</v>
      </c>
      <c r="G1599" s="19">
        <v>40</v>
      </c>
      <c r="H1599" s="19">
        <v>7</v>
      </c>
      <c r="I1599" s="19">
        <v>82</v>
      </c>
      <c r="J1599" s="19">
        <v>94</v>
      </c>
      <c r="K1599" s="19">
        <v>260</v>
      </c>
      <c r="L1599" s="19">
        <v>780</v>
      </c>
      <c r="M1599" s="19" t="s">
        <v>80</v>
      </c>
      <c r="N1599" s="19">
        <v>4000</v>
      </c>
      <c r="O1599" s="19">
        <v>8000</v>
      </c>
      <c r="P1599" s="19"/>
      <c r="Q1599" s="19" t="s">
        <v>117</v>
      </c>
      <c r="R1599" s="19">
        <v>2990</v>
      </c>
      <c r="S1599" s="19">
        <v>30000</v>
      </c>
      <c r="T1599" s="19">
        <v>0.44</v>
      </c>
      <c r="U1599" s="19">
        <v>7.9</v>
      </c>
      <c r="V1599" s="19">
        <v>0.24</v>
      </c>
      <c r="W1599" s="19">
        <v>63</v>
      </c>
      <c r="X1599" s="93">
        <v>1261</v>
      </c>
      <c r="Y1599">
        <f t="shared" si="73"/>
        <v>100</v>
      </c>
      <c r="Z1599" t="b">
        <f>IF(N1599/G1599&gt;=Auswahlhilfe!$C$8,TRUE,FALSE)</f>
        <v>1</v>
      </c>
      <c r="AA1599" t="b">
        <f>IF(K1599&gt;Auswahlhilfe!$C$7,TRUE,FALSE)</f>
        <v>1</v>
      </c>
      <c r="AB1599" t="b">
        <f>IF(Auswahlhilfe!$C$17=F1599,TRUE,FALSE)</f>
        <v>0</v>
      </c>
      <c r="AC1599" t="b">
        <f>IFERROR(IF(FIND("P2",PGOptionList!D1599)&gt;0,TRUE),FALSE)</f>
        <v>1</v>
      </c>
      <c r="AD1599" t="b">
        <f>IFERROR(IF(FIND("P1",PGOptionList!D1599)&gt;0,TRUE),FALSE)</f>
        <v>0</v>
      </c>
      <c r="AE1599" t="b">
        <f>IFERROR(IF(FIND("P0",PGOptionList!D1599)&gt;0,TRUE),FALSE)</f>
        <v>0</v>
      </c>
      <c r="AF1599" t="b">
        <f>IF(AND(Z1599,AA1599,AB1599,AC1599,IF(C1599=Auswahlhilfe!$L$7,TRUE,FALSE)),D1599,FALSE)</f>
        <v>0</v>
      </c>
      <c r="AG1599" t="b">
        <f>IF(AND(Z1599,AA1599,AB1599,AD1599,IF(C1599=Auswahlhilfe!$L$17,TRUE,FALSE)),D1599,FALSE)</f>
        <v>0</v>
      </c>
      <c r="AH1599" t="b">
        <f>IF(AND(Z1599,AA1599,AB1599,AE1599,IF(C1599=Auswahlhilfe!$L$17,TRUE,FALSE)),D1599,FALSE)</f>
        <v>0</v>
      </c>
      <c r="AI1599" t="s">
        <v>4818</v>
      </c>
      <c r="AJ1599" s="90" t="str">
        <f t="shared" si="74"/>
        <v>https://shop.oxni.ch/de/shop/motoren/planetengetriebe/td-110-040-00-p2</v>
      </c>
    </row>
    <row r="1600" spans="2:36" x14ac:dyDescent="0.2">
      <c r="B1600" s="78" t="str">
        <f t="shared" si="72"/>
        <v/>
      </c>
      <c r="C1600" s="19" t="s">
        <v>113</v>
      </c>
      <c r="D1600" s="19" t="s">
        <v>1901</v>
      </c>
      <c r="E1600" s="19">
        <v>90</v>
      </c>
      <c r="F1600" s="19" t="s">
        <v>261</v>
      </c>
      <c r="G1600" s="19">
        <v>35</v>
      </c>
      <c r="H1600" s="19">
        <v>3</v>
      </c>
      <c r="I1600" s="19">
        <v>82</v>
      </c>
      <c r="J1600" s="19">
        <v>94</v>
      </c>
      <c r="K1600" s="19">
        <v>300</v>
      </c>
      <c r="L1600" s="19">
        <v>900</v>
      </c>
      <c r="M1600" s="19" t="s">
        <v>79</v>
      </c>
      <c r="N1600" s="19">
        <v>4000</v>
      </c>
      <c r="O1600" s="19">
        <v>8000</v>
      </c>
      <c r="P1600" s="19"/>
      <c r="Q1600" s="19" t="s">
        <v>117</v>
      </c>
      <c r="R1600" s="19">
        <v>2990</v>
      </c>
      <c r="S1600" s="19">
        <v>30000</v>
      </c>
      <c r="T1600" s="19">
        <v>0.47</v>
      </c>
      <c r="U1600" s="19">
        <v>7.9</v>
      </c>
      <c r="V1600" s="19">
        <v>0.24</v>
      </c>
      <c r="W1600" s="19">
        <v>63</v>
      </c>
      <c r="X1600" s="93"/>
      <c r="Y1600">
        <f t="shared" si="73"/>
        <v>114.28571428571429</v>
      </c>
      <c r="Z1600" t="b">
        <f>IF(N1600/G1600&gt;=Auswahlhilfe!$C$8,TRUE,FALSE)</f>
        <v>1</v>
      </c>
      <c r="AA1600" t="b">
        <f>IF(K1600&gt;Auswahlhilfe!$C$7,TRUE,FALSE)</f>
        <v>1</v>
      </c>
      <c r="AB1600" t="b">
        <f>IF(Auswahlhilfe!$C$17=F1600,TRUE,FALSE)</f>
        <v>0</v>
      </c>
      <c r="AC1600" t="b">
        <f>IFERROR(IF(FIND("P2",PGOptionList!D1600)&gt;0,TRUE),FALSE)</f>
        <v>0</v>
      </c>
      <c r="AD1600" t="b">
        <f>IFERROR(IF(FIND("P1",PGOptionList!D1600)&gt;0,TRUE),FALSE)</f>
        <v>0</v>
      </c>
      <c r="AE1600" t="b">
        <f>IFERROR(IF(FIND("P0",PGOptionList!D1600)&gt;0,TRUE),FALSE)</f>
        <v>1</v>
      </c>
      <c r="AF1600" t="b">
        <f>IF(AND(Z1600,AA1600,AB1600,AC1600,IF(C1600=Auswahlhilfe!$L$7,TRUE,FALSE)),D1600,FALSE)</f>
        <v>0</v>
      </c>
      <c r="AG1600" t="b">
        <f>IF(AND(Z1600,AA1600,AB1600,AD1600,IF(C1600=Auswahlhilfe!$L$17,TRUE,FALSE)),D1600,FALSE)</f>
        <v>0</v>
      </c>
      <c r="AH1600" t="b">
        <f>IF(AND(Z1600,AA1600,AB1600,AE1600,IF(C1600=Auswahlhilfe!$L$17,TRUE,FALSE)),D1600,FALSE)</f>
        <v>0</v>
      </c>
      <c r="AI1600" t="s">
        <v>4817</v>
      </c>
      <c r="AJ1600" s="90" t="str">
        <f t="shared" si="74"/>
        <v>mailto:info@oxni.ch?subject=Anfrage TD-110-035-00-P0</v>
      </c>
    </row>
    <row r="1601" spans="2:36" x14ac:dyDescent="0.2">
      <c r="B1601" s="78" t="str">
        <f t="shared" si="72"/>
        <v/>
      </c>
      <c r="C1601" s="19" t="s">
        <v>113</v>
      </c>
      <c r="D1601" s="19" t="s">
        <v>1902</v>
      </c>
      <c r="E1601" s="19">
        <v>90</v>
      </c>
      <c r="F1601" s="19" t="s">
        <v>261</v>
      </c>
      <c r="G1601" s="19">
        <v>35</v>
      </c>
      <c r="H1601" s="19">
        <v>5</v>
      </c>
      <c r="I1601" s="19">
        <v>82</v>
      </c>
      <c r="J1601" s="19">
        <v>94</v>
      </c>
      <c r="K1601" s="19">
        <v>300</v>
      </c>
      <c r="L1601" s="19">
        <v>900</v>
      </c>
      <c r="M1601" s="19" t="s">
        <v>79</v>
      </c>
      <c r="N1601" s="19">
        <v>4000</v>
      </c>
      <c r="O1601" s="19">
        <v>8000</v>
      </c>
      <c r="P1601" s="19"/>
      <c r="Q1601" s="19" t="s">
        <v>117</v>
      </c>
      <c r="R1601" s="19">
        <v>2990</v>
      </c>
      <c r="S1601" s="19">
        <v>30000</v>
      </c>
      <c r="T1601" s="19">
        <v>0.47</v>
      </c>
      <c r="U1601" s="19">
        <v>7.9</v>
      </c>
      <c r="V1601" s="19">
        <v>0.24</v>
      </c>
      <c r="W1601" s="19">
        <v>63</v>
      </c>
      <c r="X1601" s="93">
        <v>1321</v>
      </c>
      <c r="Y1601">
        <f t="shared" si="73"/>
        <v>114.28571428571429</v>
      </c>
      <c r="Z1601" t="b">
        <f>IF(N1601/G1601&gt;=Auswahlhilfe!$C$8,TRUE,FALSE)</f>
        <v>1</v>
      </c>
      <c r="AA1601" t="b">
        <f>IF(K1601&gt;Auswahlhilfe!$C$7,TRUE,FALSE)</f>
        <v>1</v>
      </c>
      <c r="AB1601" t="b">
        <f>IF(Auswahlhilfe!$C$17=F1601,TRUE,FALSE)</f>
        <v>0</v>
      </c>
      <c r="AC1601" t="b">
        <f>IFERROR(IF(FIND("P2",PGOptionList!D1601)&gt;0,TRUE),FALSE)</f>
        <v>0</v>
      </c>
      <c r="AD1601" t="b">
        <f>IFERROR(IF(FIND("P1",PGOptionList!D1601)&gt;0,TRUE),FALSE)</f>
        <v>1</v>
      </c>
      <c r="AE1601" t="b">
        <f>IFERROR(IF(FIND("P0",PGOptionList!D1601)&gt;0,TRUE),FALSE)</f>
        <v>0</v>
      </c>
      <c r="AF1601" t="b">
        <f>IF(AND(Z1601,AA1601,AB1601,AC1601,IF(C1601=Auswahlhilfe!$L$7,TRUE,FALSE)),D1601,FALSE)</f>
        <v>0</v>
      </c>
      <c r="AG1601" t="b">
        <f>IF(AND(Z1601,AA1601,AB1601,AD1601,IF(C1601=Auswahlhilfe!$L$17,TRUE,FALSE)),D1601,FALSE)</f>
        <v>0</v>
      </c>
      <c r="AH1601" t="b">
        <f>IF(AND(Z1601,AA1601,AB1601,AE1601,IF(C1601=Auswahlhilfe!$L$17,TRUE,FALSE)),D1601,FALSE)</f>
        <v>0</v>
      </c>
      <c r="AI1601" t="s">
        <v>4818</v>
      </c>
      <c r="AJ1601" s="90" t="str">
        <f t="shared" si="74"/>
        <v>https://shop.oxni.ch/de/shop/motoren/planetengetriebe/td-110-035-00-p1</v>
      </c>
    </row>
    <row r="1602" spans="2:36" x14ac:dyDescent="0.2">
      <c r="B1602" s="78" t="str">
        <f t="shared" si="72"/>
        <v/>
      </c>
      <c r="C1602" s="19" t="s">
        <v>113</v>
      </c>
      <c r="D1602" s="19" t="s">
        <v>1903</v>
      </c>
      <c r="E1602" s="19">
        <v>90</v>
      </c>
      <c r="F1602" s="19" t="s">
        <v>261</v>
      </c>
      <c r="G1602" s="19">
        <v>35</v>
      </c>
      <c r="H1602" s="19">
        <v>7</v>
      </c>
      <c r="I1602" s="19">
        <v>82</v>
      </c>
      <c r="J1602" s="19">
        <v>94</v>
      </c>
      <c r="K1602" s="19">
        <v>300</v>
      </c>
      <c r="L1602" s="19">
        <v>900</v>
      </c>
      <c r="M1602" s="19" t="s">
        <v>79</v>
      </c>
      <c r="N1602" s="19">
        <v>4000</v>
      </c>
      <c r="O1602" s="19">
        <v>8000</v>
      </c>
      <c r="P1602" s="19"/>
      <c r="Q1602" s="19" t="s">
        <v>117</v>
      </c>
      <c r="R1602" s="19">
        <v>2990</v>
      </c>
      <c r="S1602" s="19">
        <v>30000</v>
      </c>
      <c r="T1602" s="19">
        <v>0.47</v>
      </c>
      <c r="U1602" s="19">
        <v>7.9</v>
      </c>
      <c r="V1602" s="19">
        <v>0.24</v>
      </c>
      <c r="W1602" s="19">
        <v>63</v>
      </c>
      <c r="X1602" s="93">
        <v>1261</v>
      </c>
      <c r="Y1602">
        <f t="shared" si="73"/>
        <v>114.28571428571429</v>
      </c>
      <c r="Z1602" t="b">
        <f>IF(N1602/G1602&gt;=Auswahlhilfe!$C$8,TRUE,FALSE)</f>
        <v>1</v>
      </c>
      <c r="AA1602" t="b">
        <f>IF(K1602&gt;Auswahlhilfe!$C$7,TRUE,FALSE)</f>
        <v>1</v>
      </c>
      <c r="AB1602" t="b">
        <f>IF(Auswahlhilfe!$C$17=F1602,TRUE,FALSE)</f>
        <v>0</v>
      </c>
      <c r="AC1602" t="b">
        <f>IFERROR(IF(FIND("P2",PGOptionList!D1602)&gt;0,TRUE),FALSE)</f>
        <v>1</v>
      </c>
      <c r="AD1602" t="b">
        <f>IFERROR(IF(FIND("P1",PGOptionList!D1602)&gt;0,TRUE),FALSE)</f>
        <v>0</v>
      </c>
      <c r="AE1602" t="b">
        <f>IFERROR(IF(FIND("P0",PGOptionList!D1602)&gt;0,TRUE),FALSE)</f>
        <v>0</v>
      </c>
      <c r="AF1602" t="b">
        <f>IF(AND(Z1602,AA1602,AB1602,AC1602,IF(C1602=Auswahlhilfe!$L$7,TRUE,FALSE)),D1602,FALSE)</f>
        <v>0</v>
      </c>
      <c r="AG1602" t="b">
        <f>IF(AND(Z1602,AA1602,AB1602,AD1602,IF(C1602=Auswahlhilfe!$L$17,TRUE,FALSE)),D1602,FALSE)</f>
        <v>0</v>
      </c>
      <c r="AH1602" t="b">
        <f>IF(AND(Z1602,AA1602,AB1602,AE1602,IF(C1602=Auswahlhilfe!$L$17,TRUE,FALSE)),D1602,FALSE)</f>
        <v>0</v>
      </c>
      <c r="AI1602" t="s">
        <v>4818</v>
      </c>
      <c r="AJ1602" s="90" t="str">
        <f t="shared" si="74"/>
        <v>https://shop.oxni.ch/de/shop/motoren/planetengetriebe/td-110-035-00-p2</v>
      </c>
    </row>
    <row r="1603" spans="2:36" x14ac:dyDescent="0.2">
      <c r="B1603" s="78" t="str">
        <f t="shared" si="72"/>
        <v/>
      </c>
      <c r="C1603" s="19" t="s">
        <v>113</v>
      </c>
      <c r="D1603" s="19" t="s">
        <v>1904</v>
      </c>
      <c r="E1603" s="19">
        <v>90</v>
      </c>
      <c r="F1603" s="19" t="s">
        <v>261</v>
      </c>
      <c r="G1603" s="19">
        <v>25</v>
      </c>
      <c r="H1603" s="19">
        <v>3</v>
      </c>
      <c r="I1603" s="19">
        <v>82</v>
      </c>
      <c r="J1603" s="19">
        <v>94</v>
      </c>
      <c r="K1603" s="19">
        <v>333</v>
      </c>
      <c r="L1603" s="19">
        <v>999</v>
      </c>
      <c r="M1603" s="19" t="s">
        <v>77</v>
      </c>
      <c r="N1603" s="19">
        <v>4000</v>
      </c>
      <c r="O1603" s="19">
        <v>8000</v>
      </c>
      <c r="P1603" s="19"/>
      <c r="Q1603" s="19" t="s">
        <v>117</v>
      </c>
      <c r="R1603" s="19">
        <v>2990</v>
      </c>
      <c r="S1603" s="19">
        <v>30000</v>
      </c>
      <c r="T1603" s="19">
        <v>0.47</v>
      </c>
      <c r="U1603" s="19">
        <v>7.9</v>
      </c>
      <c r="V1603" s="19">
        <v>0.24</v>
      </c>
      <c r="W1603" s="19">
        <v>63</v>
      </c>
      <c r="X1603" s="93"/>
      <c r="Y1603">
        <f t="shared" si="73"/>
        <v>160</v>
      </c>
      <c r="Z1603" t="b">
        <f>IF(N1603/G1603&gt;=Auswahlhilfe!$C$8,TRUE,FALSE)</f>
        <v>1</v>
      </c>
      <c r="AA1603" t="b">
        <f>IF(K1603&gt;Auswahlhilfe!$C$7,TRUE,FALSE)</f>
        <v>1</v>
      </c>
      <c r="AB1603" t="b">
        <f>IF(Auswahlhilfe!$C$17=F1603,TRUE,FALSE)</f>
        <v>0</v>
      </c>
      <c r="AC1603" t="b">
        <f>IFERROR(IF(FIND("P2",PGOptionList!D1603)&gt;0,TRUE),FALSE)</f>
        <v>0</v>
      </c>
      <c r="AD1603" t="b">
        <f>IFERROR(IF(FIND("P1",PGOptionList!D1603)&gt;0,TRUE),FALSE)</f>
        <v>0</v>
      </c>
      <c r="AE1603" t="b">
        <f>IFERROR(IF(FIND("P0",PGOptionList!D1603)&gt;0,TRUE),FALSE)</f>
        <v>1</v>
      </c>
      <c r="AF1603" t="b">
        <f>IF(AND(Z1603,AA1603,AB1603,AC1603,IF(C1603=Auswahlhilfe!$L$7,TRUE,FALSE)),D1603,FALSE)</f>
        <v>0</v>
      </c>
      <c r="AG1603" t="b">
        <f>IF(AND(Z1603,AA1603,AB1603,AD1603,IF(C1603=Auswahlhilfe!$L$17,TRUE,FALSE)),D1603,FALSE)</f>
        <v>0</v>
      </c>
      <c r="AH1603" t="b">
        <f>IF(AND(Z1603,AA1603,AB1603,AE1603,IF(C1603=Auswahlhilfe!$L$17,TRUE,FALSE)),D1603,FALSE)</f>
        <v>0</v>
      </c>
      <c r="AI1603" t="s">
        <v>4817</v>
      </c>
      <c r="AJ1603" s="90" t="str">
        <f t="shared" si="74"/>
        <v>mailto:info@oxni.ch?subject=Anfrage TD-110-025-00-P0</v>
      </c>
    </row>
    <row r="1604" spans="2:36" x14ac:dyDescent="0.2">
      <c r="B1604" s="78" t="str">
        <f t="shared" si="72"/>
        <v/>
      </c>
      <c r="C1604" s="19" t="s">
        <v>113</v>
      </c>
      <c r="D1604" s="19" t="s">
        <v>1905</v>
      </c>
      <c r="E1604" s="19">
        <v>90</v>
      </c>
      <c r="F1604" s="19" t="s">
        <v>261</v>
      </c>
      <c r="G1604" s="19">
        <v>25</v>
      </c>
      <c r="H1604" s="19">
        <v>5</v>
      </c>
      <c r="I1604" s="19">
        <v>82</v>
      </c>
      <c r="J1604" s="19">
        <v>94</v>
      </c>
      <c r="K1604" s="19">
        <v>333</v>
      </c>
      <c r="L1604" s="19">
        <v>999</v>
      </c>
      <c r="M1604" s="19" t="s">
        <v>77</v>
      </c>
      <c r="N1604" s="19">
        <v>4000</v>
      </c>
      <c r="O1604" s="19">
        <v>8000</v>
      </c>
      <c r="P1604" s="19"/>
      <c r="Q1604" s="19" t="s">
        <v>117</v>
      </c>
      <c r="R1604" s="19">
        <v>2990</v>
      </c>
      <c r="S1604" s="19">
        <v>30000</v>
      </c>
      <c r="T1604" s="19">
        <v>0.47</v>
      </c>
      <c r="U1604" s="19">
        <v>7.9</v>
      </c>
      <c r="V1604" s="19">
        <v>0.24</v>
      </c>
      <c r="W1604" s="19">
        <v>63</v>
      </c>
      <c r="X1604" s="93">
        <v>1321</v>
      </c>
      <c r="Y1604">
        <f t="shared" si="73"/>
        <v>160</v>
      </c>
      <c r="Z1604" t="b">
        <f>IF(N1604/G1604&gt;=Auswahlhilfe!$C$8,TRUE,FALSE)</f>
        <v>1</v>
      </c>
      <c r="AA1604" t="b">
        <f>IF(K1604&gt;Auswahlhilfe!$C$7,TRUE,FALSE)</f>
        <v>1</v>
      </c>
      <c r="AB1604" t="b">
        <f>IF(Auswahlhilfe!$C$17=F1604,TRUE,FALSE)</f>
        <v>0</v>
      </c>
      <c r="AC1604" t="b">
        <f>IFERROR(IF(FIND("P2",PGOptionList!D1604)&gt;0,TRUE),FALSE)</f>
        <v>0</v>
      </c>
      <c r="AD1604" t="b">
        <f>IFERROR(IF(FIND("P1",PGOptionList!D1604)&gt;0,TRUE),FALSE)</f>
        <v>1</v>
      </c>
      <c r="AE1604" t="b">
        <f>IFERROR(IF(FIND("P0",PGOptionList!D1604)&gt;0,TRUE),FALSE)</f>
        <v>0</v>
      </c>
      <c r="AF1604" t="b">
        <f>IF(AND(Z1604,AA1604,AB1604,AC1604,IF(C1604=Auswahlhilfe!$L$7,TRUE,FALSE)),D1604,FALSE)</f>
        <v>0</v>
      </c>
      <c r="AG1604" t="b">
        <f>IF(AND(Z1604,AA1604,AB1604,AD1604,IF(C1604=Auswahlhilfe!$L$17,TRUE,FALSE)),D1604,FALSE)</f>
        <v>0</v>
      </c>
      <c r="AH1604" t="b">
        <f>IF(AND(Z1604,AA1604,AB1604,AE1604,IF(C1604=Auswahlhilfe!$L$17,TRUE,FALSE)),D1604,FALSE)</f>
        <v>0</v>
      </c>
      <c r="AI1604" t="s">
        <v>4818</v>
      </c>
      <c r="AJ1604" s="90" t="str">
        <f t="shared" si="74"/>
        <v>https://shop.oxni.ch/de/shop/motoren/planetengetriebe/td-110-025-00-p1</v>
      </c>
    </row>
    <row r="1605" spans="2:36" x14ac:dyDescent="0.2">
      <c r="B1605" s="78" t="str">
        <f t="shared" si="72"/>
        <v/>
      </c>
      <c r="C1605" s="19" t="s">
        <v>113</v>
      </c>
      <c r="D1605" s="19" t="s">
        <v>1906</v>
      </c>
      <c r="E1605" s="19">
        <v>90</v>
      </c>
      <c r="F1605" s="19" t="s">
        <v>261</v>
      </c>
      <c r="G1605" s="19">
        <v>25</v>
      </c>
      <c r="H1605" s="19">
        <v>7</v>
      </c>
      <c r="I1605" s="19">
        <v>82</v>
      </c>
      <c r="J1605" s="19">
        <v>94</v>
      </c>
      <c r="K1605" s="19">
        <v>333</v>
      </c>
      <c r="L1605" s="19">
        <v>999</v>
      </c>
      <c r="M1605" s="19" t="s">
        <v>77</v>
      </c>
      <c r="N1605" s="19">
        <v>4000</v>
      </c>
      <c r="O1605" s="19">
        <v>8000</v>
      </c>
      <c r="P1605" s="19"/>
      <c r="Q1605" s="19" t="s">
        <v>117</v>
      </c>
      <c r="R1605" s="19">
        <v>2990</v>
      </c>
      <c r="S1605" s="19">
        <v>30000</v>
      </c>
      <c r="T1605" s="19">
        <v>0.47</v>
      </c>
      <c r="U1605" s="19">
        <v>7.9</v>
      </c>
      <c r="V1605" s="19">
        <v>0.24</v>
      </c>
      <c r="W1605" s="19">
        <v>63</v>
      </c>
      <c r="X1605" s="93">
        <v>1261</v>
      </c>
      <c r="Y1605">
        <f t="shared" si="73"/>
        <v>160</v>
      </c>
      <c r="Z1605" t="b">
        <f>IF(N1605/G1605&gt;=Auswahlhilfe!$C$8,TRUE,FALSE)</f>
        <v>1</v>
      </c>
      <c r="AA1605" t="b">
        <f>IF(K1605&gt;Auswahlhilfe!$C$7,TRUE,FALSE)</f>
        <v>1</v>
      </c>
      <c r="AB1605" t="b">
        <f>IF(Auswahlhilfe!$C$17=F1605,TRUE,FALSE)</f>
        <v>0</v>
      </c>
      <c r="AC1605" t="b">
        <f>IFERROR(IF(FIND("P2",PGOptionList!D1605)&gt;0,TRUE),FALSE)</f>
        <v>1</v>
      </c>
      <c r="AD1605" t="b">
        <f>IFERROR(IF(FIND("P1",PGOptionList!D1605)&gt;0,TRUE),FALSE)</f>
        <v>0</v>
      </c>
      <c r="AE1605" t="b">
        <f>IFERROR(IF(FIND("P0",PGOptionList!D1605)&gt;0,TRUE),FALSE)</f>
        <v>0</v>
      </c>
      <c r="AF1605" t="b">
        <f>IF(AND(Z1605,AA1605,AB1605,AC1605,IF(C1605=Auswahlhilfe!$L$7,TRUE,FALSE)),D1605,FALSE)</f>
        <v>0</v>
      </c>
      <c r="AG1605" t="b">
        <f>IF(AND(Z1605,AA1605,AB1605,AD1605,IF(C1605=Auswahlhilfe!$L$17,TRUE,FALSE)),D1605,FALSE)</f>
        <v>0</v>
      </c>
      <c r="AH1605" t="b">
        <f>IF(AND(Z1605,AA1605,AB1605,AE1605,IF(C1605=Auswahlhilfe!$L$17,TRUE,FALSE)),D1605,FALSE)</f>
        <v>0</v>
      </c>
      <c r="AI1605" t="s">
        <v>4818</v>
      </c>
      <c r="AJ1605" s="90" t="str">
        <f t="shared" si="74"/>
        <v>https://shop.oxni.ch/de/shop/motoren/planetengetriebe/td-110-025-00-p2</v>
      </c>
    </row>
    <row r="1606" spans="2:36" x14ac:dyDescent="0.2">
      <c r="B1606" s="78" t="str">
        <f t="shared" si="72"/>
        <v/>
      </c>
      <c r="C1606" s="19" t="s">
        <v>113</v>
      </c>
      <c r="D1606" s="19" t="s">
        <v>1907</v>
      </c>
      <c r="E1606" s="19">
        <v>90</v>
      </c>
      <c r="F1606" s="19" t="s">
        <v>261</v>
      </c>
      <c r="G1606" s="19">
        <v>20</v>
      </c>
      <c r="H1606" s="19">
        <v>3</v>
      </c>
      <c r="I1606" s="19">
        <v>82</v>
      </c>
      <c r="J1606" s="19">
        <v>94</v>
      </c>
      <c r="K1606" s="19">
        <v>290</v>
      </c>
      <c r="L1606" s="19">
        <v>870</v>
      </c>
      <c r="M1606" s="19" t="s">
        <v>76</v>
      </c>
      <c r="N1606" s="19">
        <v>4000</v>
      </c>
      <c r="O1606" s="19">
        <v>8000</v>
      </c>
      <c r="P1606" s="19"/>
      <c r="Q1606" s="19" t="s">
        <v>117</v>
      </c>
      <c r="R1606" s="19">
        <v>2990</v>
      </c>
      <c r="S1606" s="19">
        <v>30000</v>
      </c>
      <c r="T1606" s="19">
        <v>0.47</v>
      </c>
      <c r="U1606" s="19">
        <v>7.9</v>
      </c>
      <c r="V1606" s="19">
        <v>0.24</v>
      </c>
      <c r="W1606" s="19">
        <v>63</v>
      </c>
      <c r="X1606" s="93"/>
      <c r="Y1606">
        <f t="shared" si="73"/>
        <v>200</v>
      </c>
      <c r="Z1606" t="b">
        <f>IF(N1606/G1606&gt;=Auswahlhilfe!$C$8,TRUE,FALSE)</f>
        <v>1</v>
      </c>
      <c r="AA1606" t="b">
        <f>IF(K1606&gt;Auswahlhilfe!$C$7,TRUE,FALSE)</f>
        <v>1</v>
      </c>
      <c r="AB1606" t="b">
        <f>IF(Auswahlhilfe!$C$17=F1606,TRUE,FALSE)</f>
        <v>0</v>
      </c>
      <c r="AC1606" t="b">
        <f>IFERROR(IF(FIND("P2",PGOptionList!D1606)&gt;0,TRUE),FALSE)</f>
        <v>0</v>
      </c>
      <c r="AD1606" t="b">
        <f>IFERROR(IF(FIND("P1",PGOptionList!D1606)&gt;0,TRUE),FALSE)</f>
        <v>0</v>
      </c>
      <c r="AE1606" t="b">
        <f>IFERROR(IF(FIND("P0",PGOptionList!D1606)&gt;0,TRUE),FALSE)</f>
        <v>1</v>
      </c>
      <c r="AF1606" t="b">
        <f>IF(AND(Z1606,AA1606,AB1606,AC1606,IF(C1606=Auswahlhilfe!$L$7,TRUE,FALSE)),D1606,FALSE)</f>
        <v>0</v>
      </c>
      <c r="AG1606" t="b">
        <f>IF(AND(Z1606,AA1606,AB1606,AD1606,IF(C1606=Auswahlhilfe!$L$17,TRUE,FALSE)),D1606,FALSE)</f>
        <v>0</v>
      </c>
      <c r="AH1606" t="b">
        <f>IF(AND(Z1606,AA1606,AB1606,AE1606,IF(C1606=Auswahlhilfe!$L$17,TRUE,FALSE)),D1606,FALSE)</f>
        <v>0</v>
      </c>
      <c r="AI1606" t="s">
        <v>4817</v>
      </c>
      <c r="AJ1606" s="90" t="str">
        <f t="shared" si="74"/>
        <v>mailto:info@oxni.ch?subject=Anfrage TD-110-020-00-P0</v>
      </c>
    </row>
    <row r="1607" spans="2:36" x14ac:dyDescent="0.2">
      <c r="B1607" s="78" t="str">
        <f t="shared" si="72"/>
        <v/>
      </c>
      <c r="C1607" s="19" t="s">
        <v>113</v>
      </c>
      <c r="D1607" s="19" t="s">
        <v>1908</v>
      </c>
      <c r="E1607" s="19">
        <v>90</v>
      </c>
      <c r="F1607" s="19" t="s">
        <v>261</v>
      </c>
      <c r="G1607" s="19">
        <v>20</v>
      </c>
      <c r="H1607" s="19">
        <v>5</v>
      </c>
      <c r="I1607" s="19">
        <v>82</v>
      </c>
      <c r="J1607" s="19">
        <v>94</v>
      </c>
      <c r="K1607" s="19">
        <v>290</v>
      </c>
      <c r="L1607" s="19">
        <v>870</v>
      </c>
      <c r="M1607" s="19" t="s">
        <v>76</v>
      </c>
      <c r="N1607" s="19">
        <v>4000</v>
      </c>
      <c r="O1607" s="19">
        <v>8000</v>
      </c>
      <c r="P1607" s="19"/>
      <c r="Q1607" s="19" t="s">
        <v>117</v>
      </c>
      <c r="R1607" s="19">
        <v>2990</v>
      </c>
      <c r="S1607" s="19">
        <v>30000</v>
      </c>
      <c r="T1607" s="19">
        <v>0.47</v>
      </c>
      <c r="U1607" s="19">
        <v>7.9</v>
      </c>
      <c r="V1607" s="19">
        <v>0.24</v>
      </c>
      <c r="W1607" s="19">
        <v>63</v>
      </c>
      <c r="X1607" s="93">
        <v>1321</v>
      </c>
      <c r="Y1607">
        <f t="shared" si="73"/>
        <v>200</v>
      </c>
      <c r="Z1607" t="b">
        <f>IF(N1607/G1607&gt;=Auswahlhilfe!$C$8,TRUE,FALSE)</f>
        <v>1</v>
      </c>
      <c r="AA1607" t="b">
        <f>IF(K1607&gt;Auswahlhilfe!$C$7,TRUE,FALSE)</f>
        <v>1</v>
      </c>
      <c r="AB1607" t="b">
        <f>IF(Auswahlhilfe!$C$17=F1607,TRUE,FALSE)</f>
        <v>0</v>
      </c>
      <c r="AC1607" t="b">
        <f>IFERROR(IF(FIND("P2",PGOptionList!D1607)&gt;0,TRUE),FALSE)</f>
        <v>0</v>
      </c>
      <c r="AD1607" t="b">
        <f>IFERROR(IF(FIND("P1",PGOptionList!D1607)&gt;0,TRUE),FALSE)</f>
        <v>1</v>
      </c>
      <c r="AE1607" t="b">
        <f>IFERROR(IF(FIND("P0",PGOptionList!D1607)&gt;0,TRUE),FALSE)</f>
        <v>0</v>
      </c>
      <c r="AF1607" t="b">
        <f>IF(AND(Z1607,AA1607,AB1607,AC1607,IF(C1607=Auswahlhilfe!$L$7,TRUE,FALSE)),D1607,FALSE)</f>
        <v>0</v>
      </c>
      <c r="AG1607" t="b">
        <f>IF(AND(Z1607,AA1607,AB1607,AD1607,IF(C1607=Auswahlhilfe!$L$17,TRUE,FALSE)),D1607,FALSE)</f>
        <v>0</v>
      </c>
      <c r="AH1607" t="b">
        <f>IF(AND(Z1607,AA1607,AB1607,AE1607,IF(C1607=Auswahlhilfe!$L$17,TRUE,FALSE)),D1607,FALSE)</f>
        <v>0</v>
      </c>
      <c r="AI1607" t="s">
        <v>4818</v>
      </c>
      <c r="AJ1607" s="90" t="str">
        <f t="shared" si="74"/>
        <v>https://shop.oxni.ch/de/shop/motoren/planetengetriebe/td-110-020-00-p1</v>
      </c>
    </row>
    <row r="1608" spans="2:36" x14ac:dyDescent="0.2">
      <c r="B1608" s="78" t="str">
        <f t="shared" si="72"/>
        <v/>
      </c>
      <c r="C1608" s="19" t="s">
        <v>113</v>
      </c>
      <c r="D1608" s="19" t="s">
        <v>1909</v>
      </c>
      <c r="E1608" s="19">
        <v>90</v>
      </c>
      <c r="F1608" s="19" t="s">
        <v>261</v>
      </c>
      <c r="G1608" s="19">
        <v>20</v>
      </c>
      <c r="H1608" s="19">
        <v>7</v>
      </c>
      <c r="I1608" s="19">
        <v>82</v>
      </c>
      <c r="J1608" s="19">
        <v>94</v>
      </c>
      <c r="K1608" s="19">
        <v>290</v>
      </c>
      <c r="L1608" s="19">
        <v>870</v>
      </c>
      <c r="M1608" s="19" t="s">
        <v>76</v>
      </c>
      <c r="N1608" s="19">
        <v>4000</v>
      </c>
      <c r="O1608" s="19">
        <v>8000</v>
      </c>
      <c r="P1608" s="19"/>
      <c r="Q1608" s="19" t="s">
        <v>117</v>
      </c>
      <c r="R1608" s="19">
        <v>2990</v>
      </c>
      <c r="S1608" s="19">
        <v>30000</v>
      </c>
      <c r="T1608" s="19">
        <v>0.47</v>
      </c>
      <c r="U1608" s="19">
        <v>7.9</v>
      </c>
      <c r="V1608" s="19">
        <v>0.24</v>
      </c>
      <c r="W1608" s="19">
        <v>63</v>
      </c>
      <c r="X1608" s="93">
        <v>1261</v>
      </c>
      <c r="Y1608">
        <f t="shared" si="73"/>
        <v>200</v>
      </c>
      <c r="Z1608" t="b">
        <f>IF(N1608/G1608&gt;=Auswahlhilfe!$C$8,TRUE,FALSE)</f>
        <v>1</v>
      </c>
      <c r="AA1608" t="b">
        <f>IF(K1608&gt;Auswahlhilfe!$C$7,TRUE,FALSE)</f>
        <v>1</v>
      </c>
      <c r="AB1608" t="b">
        <f>IF(Auswahlhilfe!$C$17=F1608,TRUE,FALSE)</f>
        <v>0</v>
      </c>
      <c r="AC1608" t="b">
        <f>IFERROR(IF(FIND("P2",PGOptionList!D1608)&gt;0,TRUE),FALSE)</f>
        <v>1</v>
      </c>
      <c r="AD1608" t="b">
        <f>IFERROR(IF(FIND("P1",PGOptionList!D1608)&gt;0,TRUE),FALSE)</f>
        <v>0</v>
      </c>
      <c r="AE1608" t="b">
        <f>IFERROR(IF(FIND("P0",PGOptionList!D1608)&gt;0,TRUE),FALSE)</f>
        <v>0</v>
      </c>
      <c r="AF1608" t="b">
        <f>IF(AND(Z1608,AA1608,AB1608,AC1608,IF(C1608=Auswahlhilfe!$L$7,TRUE,FALSE)),D1608,FALSE)</f>
        <v>0</v>
      </c>
      <c r="AG1608" t="b">
        <f>IF(AND(Z1608,AA1608,AB1608,AD1608,IF(C1608=Auswahlhilfe!$L$17,TRUE,FALSE)),D1608,FALSE)</f>
        <v>0</v>
      </c>
      <c r="AH1608" t="b">
        <f>IF(AND(Z1608,AA1608,AB1608,AE1608,IF(C1608=Auswahlhilfe!$L$17,TRUE,FALSE)),D1608,FALSE)</f>
        <v>0</v>
      </c>
      <c r="AI1608" t="s">
        <v>4818</v>
      </c>
      <c r="AJ1608" s="90" t="str">
        <f t="shared" si="74"/>
        <v>https://shop.oxni.ch/de/shop/motoren/planetengetriebe/td-110-020-00-p2</v>
      </c>
    </row>
    <row r="1609" spans="2:36" x14ac:dyDescent="0.2">
      <c r="B1609" s="78" t="str">
        <f t="shared" si="72"/>
        <v/>
      </c>
      <c r="C1609" s="19" t="s">
        <v>113</v>
      </c>
      <c r="D1609" s="19" t="s">
        <v>1910</v>
      </c>
      <c r="E1609" s="19">
        <v>130</v>
      </c>
      <c r="F1609" s="19" t="s">
        <v>261</v>
      </c>
      <c r="G1609" s="19">
        <v>10</v>
      </c>
      <c r="H1609" s="19">
        <v>1</v>
      </c>
      <c r="I1609" s="19">
        <v>82</v>
      </c>
      <c r="J1609" s="19">
        <v>97</v>
      </c>
      <c r="K1609" s="19">
        <v>235</v>
      </c>
      <c r="L1609" s="19">
        <v>705</v>
      </c>
      <c r="M1609" s="19" t="s">
        <v>81</v>
      </c>
      <c r="N1609" s="19">
        <v>4000</v>
      </c>
      <c r="O1609" s="19">
        <v>8000</v>
      </c>
      <c r="P1609" s="19"/>
      <c r="Q1609" s="19" t="s">
        <v>117</v>
      </c>
      <c r="R1609" s="19">
        <v>2990</v>
      </c>
      <c r="S1609" s="19">
        <v>30000</v>
      </c>
      <c r="T1609" s="19">
        <v>2.57</v>
      </c>
      <c r="U1609" s="19">
        <v>5.9</v>
      </c>
      <c r="V1609" s="19">
        <v>0.24</v>
      </c>
      <c r="W1609" s="19">
        <v>63</v>
      </c>
      <c r="X1609" s="93"/>
      <c r="Y1609">
        <f t="shared" si="73"/>
        <v>400</v>
      </c>
      <c r="Z1609" t="b">
        <f>IF(N1609/G1609&gt;=Auswahlhilfe!$C$8,TRUE,FALSE)</f>
        <v>1</v>
      </c>
      <c r="AA1609" t="b">
        <f>IF(K1609&gt;Auswahlhilfe!$C$7,TRUE,FALSE)</f>
        <v>1</v>
      </c>
      <c r="AB1609" t="b">
        <f>IF(Auswahlhilfe!$C$17=F1609,TRUE,FALSE)</f>
        <v>0</v>
      </c>
      <c r="AC1609" t="b">
        <f>IFERROR(IF(FIND("P2",PGOptionList!D1609)&gt;0,TRUE),FALSE)</f>
        <v>0</v>
      </c>
      <c r="AD1609" t="b">
        <f>IFERROR(IF(FIND("P1",PGOptionList!D1609)&gt;0,TRUE),FALSE)</f>
        <v>0</v>
      </c>
      <c r="AE1609" t="b">
        <f>IFERROR(IF(FIND("P0",PGOptionList!D1609)&gt;0,TRUE),FALSE)</f>
        <v>1</v>
      </c>
      <c r="AF1609" t="b">
        <f>IF(AND(Z1609,AA1609,AB1609,AC1609,IF(C1609=Auswahlhilfe!$L$7,TRUE,FALSE)),D1609,FALSE)</f>
        <v>0</v>
      </c>
      <c r="AG1609" t="b">
        <f>IF(AND(Z1609,AA1609,AB1609,AD1609,IF(C1609=Auswahlhilfe!$L$17,TRUE,FALSE)),D1609,FALSE)</f>
        <v>0</v>
      </c>
      <c r="AH1609" t="b">
        <f>IF(AND(Z1609,AA1609,AB1609,AE1609,IF(C1609=Auswahlhilfe!$L$17,TRUE,FALSE)),D1609,FALSE)</f>
        <v>0</v>
      </c>
      <c r="AI1609" t="s">
        <v>4817</v>
      </c>
      <c r="AJ1609" s="90" t="str">
        <f t="shared" si="74"/>
        <v>mailto:info@oxni.ch?subject=Anfrage TD-110-010-00-P0</v>
      </c>
    </row>
    <row r="1610" spans="2:36" x14ac:dyDescent="0.2">
      <c r="B1610" s="78" t="str">
        <f t="shared" ref="B1610:B1673" si="75">IF(AF1610=D1610,"Economy",IF(AG1610=D1610,"Standard",IF(AH1610=D1610,"Präzision","")))</f>
        <v/>
      </c>
      <c r="C1610" s="19" t="s">
        <v>113</v>
      </c>
      <c r="D1610" s="19" t="s">
        <v>1911</v>
      </c>
      <c r="E1610" s="19">
        <v>130</v>
      </c>
      <c r="F1610" s="19" t="s">
        <v>261</v>
      </c>
      <c r="G1610" s="19">
        <v>10</v>
      </c>
      <c r="H1610" s="19">
        <v>3</v>
      </c>
      <c r="I1610" s="19">
        <v>82</v>
      </c>
      <c r="J1610" s="19">
        <v>97</v>
      </c>
      <c r="K1610" s="19">
        <v>235</v>
      </c>
      <c r="L1610" s="19">
        <v>705</v>
      </c>
      <c r="M1610" s="19" t="s">
        <v>81</v>
      </c>
      <c r="N1610" s="19">
        <v>4000</v>
      </c>
      <c r="O1610" s="19">
        <v>8000</v>
      </c>
      <c r="P1610" s="19"/>
      <c r="Q1610" s="19" t="s">
        <v>117</v>
      </c>
      <c r="R1610" s="19">
        <v>2990</v>
      </c>
      <c r="S1610" s="19">
        <v>30000</v>
      </c>
      <c r="T1610" s="19">
        <v>2.57</v>
      </c>
      <c r="U1610" s="19">
        <v>5.9</v>
      </c>
      <c r="V1610" s="19">
        <v>0.24</v>
      </c>
      <c r="W1610" s="19">
        <v>63</v>
      </c>
      <c r="X1610" s="93">
        <v>1118</v>
      </c>
      <c r="Y1610">
        <f t="shared" ref="Y1610:Y1673" si="76">N1610/G1610</f>
        <v>400</v>
      </c>
      <c r="Z1610" t="b">
        <f>IF(N1610/G1610&gt;=Auswahlhilfe!$C$8,TRUE,FALSE)</f>
        <v>1</v>
      </c>
      <c r="AA1610" t="b">
        <f>IF(K1610&gt;Auswahlhilfe!$C$7,TRUE,FALSE)</f>
        <v>1</v>
      </c>
      <c r="AB1610" t="b">
        <f>IF(Auswahlhilfe!$C$17=F1610,TRUE,FALSE)</f>
        <v>0</v>
      </c>
      <c r="AC1610" t="b">
        <f>IFERROR(IF(FIND("P2",PGOptionList!D1610)&gt;0,TRUE),FALSE)</f>
        <v>0</v>
      </c>
      <c r="AD1610" t="b">
        <f>IFERROR(IF(FIND("P1",PGOptionList!D1610)&gt;0,TRUE),FALSE)</f>
        <v>1</v>
      </c>
      <c r="AE1610" t="b">
        <f>IFERROR(IF(FIND("P0",PGOptionList!D1610)&gt;0,TRUE),FALSE)</f>
        <v>0</v>
      </c>
      <c r="AF1610" t="b">
        <f>IF(AND(Z1610,AA1610,AB1610,AC1610,IF(C1610=Auswahlhilfe!$L$7,TRUE,FALSE)),D1610,FALSE)</f>
        <v>0</v>
      </c>
      <c r="AG1610" t="b">
        <f>IF(AND(Z1610,AA1610,AB1610,AD1610,IF(C1610=Auswahlhilfe!$L$17,TRUE,FALSE)),D1610,FALSE)</f>
        <v>0</v>
      </c>
      <c r="AH1610" t="b">
        <f>IF(AND(Z1610,AA1610,AB1610,AE1610,IF(C1610=Auswahlhilfe!$L$17,TRUE,FALSE)),D1610,FALSE)</f>
        <v>0</v>
      </c>
      <c r="AI1610" t="s">
        <v>4818</v>
      </c>
      <c r="AJ1610" s="90" t="str">
        <f t="shared" ref="AJ1610:AJ1673" si="77">IF(AI1610="ja",HYPERLINK(_xlfn.CONCAT("https://shop.oxni.ch/de/shop/motoren/planetengetriebe/",LOWER(D1610))),_xlfn.CONCAT("mailto:info@oxni.ch?subject=Anfrage ",D1610))</f>
        <v>https://shop.oxni.ch/de/shop/motoren/planetengetriebe/td-110-010-00-p1</v>
      </c>
    </row>
    <row r="1611" spans="2:36" x14ac:dyDescent="0.2">
      <c r="B1611" s="78" t="str">
        <f t="shared" si="75"/>
        <v/>
      </c>
      <c r="C1611" s="19" t="s">
        <v>113</v>
      </c>
      <c r="D1611" s="19" t="s">
        <v>1912</v>
      </c>
      <c r="E1611" s="19">
        <v>130</v>
      </c>
      <c r="F1611" s="19" t="s">
        <v>261</v>
      </c>
      <c r="G1611" s="19">
        <v>10</v>
      </c>
      <c r="H1611" s="19">
        <v>5</v>
      </c>
      <c r="I1611" s="19">
        <v>82</v>
      </c>
      <c r="J1611" s="19">
        <v>97</v>
      </c>
      <c r="K1611" s="19">
        <v>235</v>
      </c>
      <c r="L1611" s="19">
        <v>705</v>
      </c>
      <c r="M1611" s="19" t="s">
        <v>81</v>
      </c>
      <c r="N1611" s="19">
        <v>4000</v>
      </c>
      <c r="O1611" s="19">
        <v>8000</v>
      </c>
      <c r="P1611" s="19"/>
      <c r="Q1611" s="19" t="s">
        <v>117</v>
      </c>
      <c r="R1611" s="19">
        <v>2990</v>
      </c>
      <c r="S1611" s="19">
        <v>30000</v>
      </c>
      <c r="T1611" s="19">
        <v>2.57</v>
      </c>
      <c r="U1611" s="19">
        <v>5.9</v>
      </c>
      <c r="V1611" s="19">
        <v>0.24</v>
      </c>
      <c r="W1611" s="19">
        <v>63</v>
      </c>
      <c r="X1611" s="93">
        <v>1071</v>
      </c>
      <c r="Y1611">
        <f t="shared" si="76"/>
        <v>400</v>
      </c>
      <c r="Z1611" t="b">
        <f>IF(N1611/G1611&gt;=Auswahlhilfe!$C$8,TRUE,FALSE)</f>
        <v>1</v>
      </c>
      <c r="AA1611" t="b">
        <f>IF(K1611&gt;Auswahlhilfe!$C$7,TRUE,FALSE)</f>
        <v>1</v>
      </c>
      <c r="AB1611" t="b">
        <f>IF(Auswahlhilfe!$C$17=F1611,TRUE,FALSE)</f>
        <v>0</v>
      </c>
      <c r="AC1611" t="b">
        <f>IFERROR(IF(FIND("P2",PGOptionList!D1611)&gt;0,TRUE),FALSE)</f>
        <v>1</v>
      </c>
      <c r="AD1611" t="b">
        <f>IFERROR(IF(FIND("P1",PGOptionList!D1611)&gt;0,TRUE),FALSE)</f>
        <v>0</v>
      </c>
      <c r="AE1611" t="b">
        <f>IFERROR(IF(FIND("P0",PGOptionList!D1611)&gt;0,TRUE),FALSE)</f>
        <v>0</v>
      </c>
      <c r="AF1611" t="b">
        <f>IF(AND(Z1611,AA1611,AB1611,AC1611,IF(C1611=Auswahlhilfe!$L$7,TRUE,FALSE)),D1611,FALSE)</f>
        <v>0</v>
      </c>
      <c r="AG1611" t="b">
        <f>IF(AND(Z1611,AA1611,AB1611,AD1611,IF(C1611=Auswahlhilfe!$L$17,TRUE,FALSE)),D1611,FALSE)</f>
        <v>0</v>
      </c>
      <c r="AH1611" t="b">
        <f>IF(AND(Z1611,AA1611,AB1611,AE1611,IF(C1611=Auswahlhilfe!$L$17,TRUE,FALSE)),D1611,FALSE)</f>
        <v>0</v>
      </c>
      <c r="AI1611" t="s">
        <v>4818</v>
      </c>
      <c r="AJ1611" s="90" t="str">
        <f t="shared" si="77"/>
        <v>https://shop.oxni.ch/de/shop/motoren/planetengetriebe/td-110-010-00-p2</v>
      </c>
    </row>
    <row r="1612" spans="2:36" x14ac:dyDescent="0.2">
      <c r="B1612" s="78" t="str">
        <f t="shared" si="75"/>
        <v/>
      </c>
      <c r="C1612" s="19" t="s">
        <v>113</v>
      </c>
      <c r="D1612" s="19" t="s">
        <v>1913</v>
      </c>
      <c r="E1612" s="19">
        <v>130</v>
      </c>
      <c r="F1612" s="19" t="s">
        <v>261</v>
      </c>
      <c r="G1612" s="19">
        <v>7</v>
      </c>
      <c r="H1612" s="19">
        <v>1</v>
      </c>
      <c r="I1612" s="19">
        <v>82</v>
      </c>
      <c r="J1612" s="19">
        <v>97</v>
      </c>
      <c r="K1612" s="19">
        <v>300</v>
      </c>
      <c r="L1612" s="19">
        <v>900</v>
      </c>
      <c r="M1612" s="19" t="s">
        <v>79</v>
      </c>
      <c r="N1612" s="19">
        <v>4000</v>
      </c>
      <c r="O1612" s="19">
        <v>8000</v>
      </c>
      <c r="P1612" s="19"/>
      <c r="Q1612" s="19" t="s">
        <v>117</v>
      </c>
      <c r="R1612" s="19">
        <v>2990</v>
      </c>
      <c r="S1612" s="19">
        <v>30000</v>
      </c>
      <c r="T1612" s="19">
        <v>2.62</v>
      </c>
      <c r="U1612" s="19">
        <v>5.9</v>
      </c>
      <c r="V1612" s="19">
        <v>0.24</v>
      </c>
      <c r="W1612" s="19">
        <v>63</v>
      </c>
      <c r="X1612" s="93"/>
      <c r="Y1612">
        <f t="shared" si="76"/>
        <v>571.42857142857144</v>
      </c>
      <c r="Z1612" t="b">
        <f>IF(N1612/G1612&gt;=Auswahlhilfe!$C$8,TRUE,FALSE)</f>
        <v>1</v>
      </c>
      <c r="AA1612" t="b">
        <f>IF(K1612&gt;Auswahlhilfe!$C$7,TRUE,FALSE)</f>
        <v>1</v>
      </c>
      <c r="AB1612" t="b">
        <f>IF(Auswahlhilfe!$C$17=F1612,TRUE,FALSE)</f>
        <v>0</v>
      </c>
      <c r="AC1612" t="b">
        <f>IFERROR(IF(FIND("P2",PGOptionList!D1612)&gt;0,TRUE),FALSE)</f>
        <v>0</v>
      </c>
      <c r="AD1612" t="b">
        <f>IFERROR(IF(FIND("P1",PGOptionList!D1612)&gt;0,TRUE),FALSE)</f>
        <v>0</v>
      </c>
      <c r="AE1612" t="b">
        <f>IFERROR(IF(FIND("P0",PGOptionList!D1612)&gt;0,TRUE),FALSE)</f>
        <v>1</v>
      </c>
      <c r="AF1612" t="b">
        <f>IF(AND(Z1612,AA1612,AB1612,AC1612,IF(C1612=Auswahlhilfe!$L$7,TRUE,FALSE)),D1612,FALSE)</f>
        <v>0</v>
      </c>
      <c r="AG1612" t="b">
        <f>IF(AND(Z1612,AA1612,AB1612,AD1612,IF(C1612=Auswahlhilfe!$L$17,TRUE,FALSE)),D1612,FALSE)</f>
        <v>0</v>
      </c>
      <c r="AH1612" t="b">
        <f>IF(AND(Z1612,AA1612,AB1612,AE1612,IF(C1612=Auswahlhilfe!$L$17,TRUE,FALSE)),D1612,FALSE)</f>
        <v>0</v>
      </c>
      <c r="AI1612" t="s">
        <v>4817</v>
      </c>
      <c r="AJ1612" s="90" t="str">
        <f t="shared" si="77"/>
        <v>mailto:info@oxni.ch?subject=Anfrage TD-110-007-00-P0</v>
      </c>
    </row>
    <row r="1613" spans="2:36" x14ac:dyDescent="0.2">
      <c r="B1613" s="78" t="str">
        <f t="shared" si="75"/>
        <v/>
      </c>
      <c r="C1613" s="19" t="s">
        <v>113</v>
      </c>
      <c r="D1613" s="19" t="s">
        <v>1914</v>
      </c>
      <c r="E1613" s="19">
        <v>130</v>
      </c>
      <c r="F1613" s="19" t="s">
        <v>261</v>
      </c>
      <c r="G1613" s="19">
        <v>7</v>
      </c>
      <c r="H1613" s="19">
        <v>3</v>
      </c>
      <c r="I1613" s="19">
        <v>82</v>
      </c>
      <c r="J1613" s="19">
        <v>97</v>
      </c>
      <c r="K1613" s="19">
        <v>300</v>
      </c>
      <c r="L1613" s="19">
        <v>900</v>
      </c>
      <c r="M1613" s="19" t="s">
        <v>79</v>
      </c>
      <c r="N1613" s="19">
        <v>4000</v>
      </c>
      <c r="O1613" s="19">
        <v>8000</v>
      </c>
      <c r="P1613" s="19"/>
      <c r="Q1613" s="19" t="s">
        <v>117</v>
      </c>
      <c r="R1613" s="19">
        <v>2990</v>
      </c>
      <c r="S1613" s="19">
        <v>30000</v>
      </c>
      <c r="T1613" s="19">
        <v>2.62</v>
      </c>
      <c r="U1613" s="19">
        <v>5.9</v>
      </c>
      <c r="V1613" s="19">
        <v>0.24</v>
      </c>
      <c r="W1613" s="19">
        <v>63</v>
      </c>
      <c r="X1613" s="93">
        <v>1118</v>
      </c>
      <c r="Y1613">
        <f t="shared" si="76"/>
        <v>571.42857142857144</v>
      </c>
      <c r="Z1613" t="b">
        <f>IF(N1613/G1613&gt;=Auswahlhilfe!$C$8,TRUE,FALSE)</f>
        <v>1</v>
      </c>
      <c r="AA1613" t="b">
        <f>IF(K1613&gt;Auswahlhilfe!$C$7,TRUE,FALSE)</f>
        <v>1</v>
      </c>
      <c r="AB1613" t="b">
        <f>IF(Auswahlhilfe!$C$17=F1613,TRUE,FALSE)</f>
        <v>0</v>
      </c>
      <c r="AC1613" t="b">
        <f>IFERROR(IF(FIND("P2",PGOptionList!D1613)&gt;0,TRUE),FALSE)</f>
        <v>0</v>
      </c>
      <c r="AD1613" t="b">
        <f>IFERROR(IF(FIND("P1",PGOptionList!D1613)&gt;0,TRUE),FALSE)</f>
        <v>1</v>
      </c>
      <c r="AE1613" t="b">
        <f>IFERROR(IF(FIND("P0",PGOptionList!D1613)&gt;0,TRUE),FALSE)</f>
        <v>0</v>
      </c>
      <c r="AF1613" t="b">
        <f>IF(AND(Z1613,AA1613,AB1613,AC1613,IF(C1613=Auswahlhilfe!$L$7,TRUE,FALSE)),D1613,FALSE)</f>
        <v>0</v>
      </c>
      <c r="AG1613" t="b">
        <f>IF(AND(Z1613,AA1613,AB1613,AD1613,IF(C1613=Auswahlhilfe!$L$17,TRUE,FALSE)),D1613,FALSE)</f>
        <v>0</v>
      </c>
      <c r="AH1613" t="b">
        <f>IF(AND(Z1613,AA1613,AB1613,AE1613,IF(C1613=Auswahlhilfe!$L$17,TRUE,FALSE)),D1613,FALSE)</f>
        <v>0</v>
      </c>
      <c r="AI1613" t="s">
        <v>4818</v>
      </c>
      <c r="AJ1613" s="90" t="str">
        <f t="shared" si="77"/>
        <v>https://shop.oxni.ch/de/shop/motoren/planetengetriebe/td-110-007-00-p1</v>
      </c>
    </row>
    <row r="1614" spans="2:36" x14ac:dyDescent="0.2">
      <c r="B1614" s="78" t="str">
        <f t="shared" si="75"/>
        <v/>
      </c>
      <c r="C1614" s="19" t="s">
        <v>113</v>
      </c>
      <c r="D1614" s="19" t="s">
        <v>1915</v>
      </c>
      <c r="E1614" s="19">
        <v>130</v>
      </c>
      <c r="F1614" s="19" t="s">
        <v>261</v>
      </c>
      <c r="G1614" s="19">
        <v>7</v>
      </c>
      <c r="H1614" s="19">
        <v>5</v>
      </c>
      <c r="I1614" s="19">
        <v>82</v>
      </c>
      <c r="J1614" s="19">
        <v>97</v>
      </c>
      <c r="K1614" s="19">
        <v>300</v>
      </c>
      <c r="L1614" s="19">
        <v>900</v>
      </c>
      <c r="M1614" s="19" t="s">
        <v>79</v>
      </c>
      <c r="N1614" s="19">
        <v>4000</v>
      </c>
      <c r="O1614" s="19">
        <v>8000</v>
      </c>
      <c r="P1614" s="19"/>
      <c r="Q1614" s="19" t="s">
        <v>117</v>
      </c>
      <c r="R1614" s="19">
        <v>2990</v>
      </c>
      <c r="S1614" s="19">
        <v>30000</v>
      </c>
      <c r="T1614" s="19">
        <v>2.62</v>
      </c>
      <c r="U1614" s="19">
        <v>5.9</v>
      </c>
      <c r="V1614" s="19">
        <v>0.24</v>
      </c>
      <c r="W1614" s="19">
        <v>63</v>
      </c>
      <c r="X1614" s="93">
        <v>1071</v>
      </c>
      <c r="Y1614">
        <f t="shared" si="76"/>
        <v>571.42857142857144</v>
      </c>
      <c r="Z1614" t="b">
        <f>IF(N1614/G1614&gt;=Auswahlhilfe!$C$8,TRUE,FALSE)</f>
        <v>1</v>
      </c>
      <c r="AA1614" t="b">
        <f>IF(K1614&gt;Auswahlhilfe!$C$7,TRUE,FALSE)</f>
        <v>1</v>
      </c>
      <c r="AB1614" t="b">
        <f>IF(Auswahlhilfe!$C$17=F1614,TRUE,FALSE)</f>
        <v>0</v>
      </c>
      <c r="AC1614" t="b">
        <f>IFERROR(IF(FIND("P2",PGOptionList!D1614)&gt;0,TRUE),FALSE)</f>
        <v>1</v>
      </c>
      <c r="AD1614" t="b">
        <f>IFERROR(IF(FIND("P1",PGOptionList!D1614)&gt;0,TRUE),FALSE)</f>
        <v>0</v>
      </c>
      <c r="AE1614" t="b">
        <f>IFERROR(IF(FIND("P0",PGOptionList!D1614)&gt;0,TRUE),FALSE)</f>
        <v>0</v>
      </c>
      <c r="AF1614" t="b">
        <f>IF(AND(Z1614,AA1614,AB1614,AC1614,IF(C1614=Auswahlhilfe!$L$7,TRUE,FALSE)),D1614,FALSE)</f>
        <v>0</v>
      </c>
      <c r="AG1614" t="b">
        <f>IF(AND(Z1614,AA1614,AB1614,AD1614,IF(C1614=Auswahlhilfe!$L$17,TRUE,FALSE)),D1614,FALSE)</f>
        <v>0</v>
      </c>
      <c r="AH1614" t="b">
        <f>IF(AND(Z1614,AA1614,AB1614,AE1614,IF(C1614=Auswahlhilfe!$L$17,TRUE,FALSE)),D1614,FALSE)</f>
        <v>0</v>
      </c>
      <c r="AI1614" t="s">
        <v>4818</v>
      </c>
      <c r="AJ1614" s="90" t="str">
        <f t="shared" si="77"/>
        <v>https://shop.oxni.ch/de/shop/motoren/planetengetriebe/td-110-007-00-p2</v>
      </c>
    </row>
    <row r="1615" spans="2:36" x14ac:dyDescent="0.2">
      <c r="B1615" s="78" t="str">
        <f t="shared" si="75"/>
        <v/>
      </c>
      <c r="C1615" s="19" t="s">
        <v>113</v>
      </c>
      <c r="D1615" s="19" t="s">
        <v>1916</v>
      </c>
      <c r="E1615" s="19">
        <v>130</v>
      </c>
      <c r="F1615" s="19" t="s">
        <v>261</v>
      </c>
      <c r="G1615" s="19">
        <v>5</v>
      </c>
      <c r="H1615" s="19">
        <v>1</v>
      </c>
      <c r="I1615" s="19">
        <v>82</v>
      </c>
      <c r="J1615" s="19">
        <v>97</v>
      </c>
      <c r="K1615" s="19">
        <v>333</v>
      </c>
      <c r="L1615" s="19">
        <v>999</v>
      </c>
      <c r="M1615" s="19" t="s">
        <v>77</v>
      </c>
      <c r="N1615" s="19">
        <v>4000</v>
      </c>
      <c r="O1615" s="19">
        <v>8000</v>
      </c>
      <c r="P1615" s="19"/>
      <c r="Q1615" s="19" t="s">
        <v>117</v>
      </c>
      <c r="R1615" s="19">
        <v>2990</v>
      </c>
      <c r="S1615" s="19">
        <v>30000</v>
      </c>
      <c r="T1615" s="19">
        <v>2.71</v>
      </c>
      <c r="U1615" s="19">
        <v>5.9</v>
      </c>
      <c r="V1615" s="19">
        <v>0.24</v>
      </c>
      <c r="W1615" s="19">
        <v>63</v>
      </c>
      <c r="X1615" s="93"/>
      <c r="Y1615">
        <f t="shared" si="76"/>
        <v>800</v>
      </c>
      <c r="Z1615" t="b">
        <f>IF(N1615/G1615&gt;=Auswahlhilfe!$C$8,TRUE,FALSE)</f>
        <v>1</v>
      </c>
      <c r="AA1615" t="b">
        <f>IF(K1615&gt;Auswahlhilfe!$C$7,TRUE,FALSE)</f>
        <v>1</v>
      </c>
      <c r="AB1615" t="b">
        <f>IF(Auswahlhilfe!$C$17=F1615,TRUE,FALSE)</f>
        <v>0</v>
      </c>
      <c r="AC1615" t="b">
        <f>IFERROR(IF(FIND("P2",PGOptionList!D1615)&gt;0,TRUE),FALSE)</f>
        <v>0</v>
      </c>
      <c r="AD1615" t="b">
        <f>IFERROR(IF(FIND("P1",PGOptionList!D1615)&gt;0,TRUE),FALSE)</f>
        <v>0</v>
      </c>
      <c r="AE1615" t="b">
        <f>IFERROR(IF(FIND("P0",PGOptionList!D1615)&gt;0,TRUE),FALSE)</f>
        <v>1</v>
      </c>
      <c r="AF1615" t="b">
        <f>IF(AND(Z1615,AA1615,AB1615,AC1615,IF(C1615=Auswahlhilfe!$L$7,TRUE,FALSE)),D1615,FALSE)</f>
        <v>0</v>
      </c>
      <c r="AG1615" t="b">
        <f>IF(AND(Z1615,AA1615,AB1615,AD1615,IF(C1615=Auswahlhilfe!$L$17,TRUE,FALSE)),D1615,FALSE)</f>
        <v>0</v>
      </c>
      <c r="AH1615" t="b">
        <f>IF(AND(Z1615,AA1615,AB1615,AE1615,IF(C1615=Auswahlhilfe!$L$17,TRUE,FALSE)),D1615,FALSE)</f>
        <v>0</v>
      </c>
      <c r="AI1615" t="s">
        <v>4817</v>
      </c>
      <c r="AJ1615" s="90" t="str">
        <f t="shared" si="77"/>
        <v>mailto:info@oxni.ch?subject=Anfrage TD-110-005-00-P0</v>
      </c>
    </row>
    <row r="1616" spans="2:36" x14ac:dyDescent="0.2">
      <c r="B1616" s="78" t="str">
        <f t="shared" si="75"/>
        <v/>
      </c>
      <c r="C1616" s="19" t="s">
        <v>113</v>
      </c>
      <c r="D1616" s="19" t="s">
        <v>1917</v>
      </c>
      <c r="E1616" s="19">
        <v>130</v>
      </c>
      <c r="F1616" s="19" t="s">
        <v>261</v>
      </c>
      <c r="G1616" s="19">
        <v>5</v>
      </c>
      <c r="H1616" s="19">
        <v>3</v>
      </c>
      <c r="I1616" s="19">
        <v>82</v>
      </c>
      <c r="J1616" s="19">
        <v>97</v>
      </c>
      <c r="K1616" s="19">
        <v>333</v>
      </c>
      <c r="L1616" s="19">
        <v>999</v>
      </c>
      <c r="M1616" s="19" t="s">
        <v>77</v>
      </c>
      <c r="N1616" s="19">
        <v>4000</v>
      </c>
      <c r="O1616" s="19">
        <v>8000</v>
      </c>
      <c r="P1616" s="19"/>
      <c r="Q1616" s="19" t="s">
        <v>117</v>
      </c>
      <c r="R1616" s="19">
        <v>2990</v>
      </c>
      <c r="S1616" s="19">
        <v>30000</v>
      </c>
      <c r="T1616" s="19">
        <v>2.71</v>
      </c>
      <c r="U1616" s="19">
        <v>5.9</v>
      </c>
      <c r="V1616" s="19">
        <v>0.24</v>
      </c>
      <c r="W1616" s="19">
        <v>63</v>
      </c>
      <c r="X1616" s="93">
        <v>1118</v>
      </c>
      <c r="Y1616">
        <f t="shared" si="76"/>
        <v>800</v>
      </c>
      <c r="Z1616" t="b">
        <f>IF(N1616/G1616&gt;=Auswahlhilfe!$C$8,TRUE,FALSE)</f>
        <v>1</v>
      </c>
      <c r="AA1616" t="b">
        <f>IF(K1616&gt;Auswahlhilfe!$C$7,TRUE,FALSE)</f>
        <v>1</v>
      </c>
      <c r="AB1616" t="b">
        <f>IF(Auswahlhilfe!$C$17=F1616,TRUE,FALSE)</f>
        <v>0</v>
      </c>
      <c r="AC1616" t="b">
        <f>IFERROR(IF(FIND("P2",PGOptionList!D1616)&gt;0,TRUE),FALSE)</f>
        <v>0</v>
      </c>
      <c r="AD1616" t="b">
        <f>IFERROR(IF(FIND("P1",PGOptionList!D1616)&gt;0,TRUE),FALSE)</f>
        <v>1</v>
      </c>
      <c r="AE1616" t="b">
        <f>IFERROR(IF(FIND("P0",PGOptionList!D1616)&gt;0,TRUE),FALSE)</f>
        <v>0</v>
      </c>
      <c r="AF1616" t="b">
        <f>IF(AND(Z1616,AA1616,AB1616,AC1616,IF(C1616=Auswahlhilfe!$L$7,TRUE,FALSE)),D1616,FALSE)</f>
        <v>0</v>
      </c>
      <c r="AG1616" t="b">
        <f>IF(AND(Z1616,AA1616,AB1616,AD1616,IF(C1616=Auswahlhilfe!$L$17,TRUE,FALSE)),D1616,FALSE)</f>
        <v>0</v>
      </c>
      <c r="AH1616" t="b">
        <f>IF(AND(Z1616,AA1616,AB1616,AE1616,IF(C1616=Auswahlhilfe!$L$17,TRUE,FALSE)),D1616,FALSE)</f>
        <v>0</v>
      </c>
      <c r="AI1616" t="s">
        <v>4818</v>
      </c>
      <c r="AJ1616" s="90" t="str">
        <f t="shared" si="77"/>
        <v>https://shop.oxni.ch/de/shop/motoren/planetengetriebe/td-110-005-00-p1</v>
      </c>
    </row>
    <row r="1617" spans="2:36" x14ac:dyDescent="0.2">
      <c r="B1617" s="78" t="str">
        <f t="shared" si="75"/>
        <v/>
      </c>
      <c r="C1617" s="19" t="s">
        <v>113</v>
      </c>
      <c r="D1617" s="19" t="s">
        <v>1918</v>
      </c>
      <c r="E1617" s="19">
        <v>130</v>
      </c>
      <c r="F1617" s="19" t="s">
        <v>261</v>
      </c>
      <c r="G1617" s="19">
        <v>5</v>
      </c>
      <c r="H1617" s="19">
        <v>5</v>
      </c>
      <c r="I1617" s="19">
        <v>82</v>
      </c>
      <c r="J1617" s="19">
        <v>97</v>
      </c>
      <c r="K1617" s="19">
        <v>333</v>
      </c>
      <c r="L1617" s="19">
        <v>999</v>
      </c>
      <c r="M1617" s="19" t="s">
        <v>77</v>
      </c>
      <c r="N1617" s="19">
        <v>4000</v>
      </c>
      <c r="O1617" s="19">
        <v>8000</v>
      </c>
      <c r="P1617" s="19"/>
      <c r="Q1617" s="19" t="s">
        <v>117</v>
      </c>
      <c r="R1617" s="19">
        <v>2990</v>
      </c>
      <c r="S1617" s="19">
        <v>30000</v>
      </c>
      <c r="T1617" s="19">
        <v>2.71</v>
      </c>
      <c r="U1617" s="19">
        <v>5.9</v>
      </c>
      <c r="V1617" s="19">
        <v>0.24</v>
      </c>
      <c r="W1617" s="19">
        <v>63</v>
      </c>
      <c r="X1617" s="93">
        <v>1071</v>
      </c>
      <c r="Y1617">
        <f t="shared" si="76"/>
        <v>800</v>
      </c>
      <c r="Z1617" t="b">
        <f>IF(N1617/G1617&gt;=Auswahlhilfe!$C$8,TRUE,FALSE)</f>
        <v>1</v>
      </c>
      <c r="AA1617" t="b">
        <f>IF(K1617&gt;Auswahlhilfe!$C$7,TRUE,FALSE)</f>
        <v>1</v>
      </c>
      <c r="AB1617" t="b">
        <f>IF(Auswahlhilfe!$C$17=F1617,TRUE,FALSE)</f>
        <v>0</v>
      </c>
      <c r="AC1617" t="b">
        <f>IFERROR(IF(FIND("P2",PGOptionList!D1617)&gt;0,TRUE),FALSE)</f>
        <v>1</v>
      </c>
      <c r="AD1617" t="b">
        <f>IFERROR(IF(FIND("P1",PGOptionList!D1617)&gt;0,TRUE),FALSE)</f>
        <v>0</v>
      </c>
      <c r="AE1617" t="b">
        <f>IFERROR(IF(FIND("P0",PGOptionList!D1617)&gt;0,TRUE),FALSE)</f>
        <v>0</v>
      </c>
      <c r="AF1617" t="b">
        <f>IF(AND(Z1617,AA1617,AB1617,AC1617,IF(C1617=Auswahlhilfe!$L$7,TRUE,FALSE)),D1617,FALSE)</f>
        <v>0</v>
      </c>
      <c r="AG1617" t="b">
        <f>IF(AND(Z1617,AA1617,AB1617,AD1617,IF(C1617=Auswahlhilfe!$L$17,TRUE,FALSE)),D1617,FALSE)</f>
        <v>0</v>
      </c>
      <c r="AH1617" t="b">
        <f>IF(AND(Z1617,AA1617,AB1617,AE1617,IF(C1617=Auswahlhilfe!$L$17,TRUE,FALSE)),D1617,FALSE)</f>
        <v>0</v>
      </c>
      <c r="AI1617" t="s">
        <v>4818</v>
      </c>
      <c r="AJ1617" s="90" t="str">
        <f t="shared" si="77"/>
        <v>https://shop.oxni.ch/de/shop/motoren/planetengetriebe/td-110-005-00-p2</v>
      </c>
    </row>
    <row r="1618" spans="2:36" x14ac:dyDescent="0.2">
      <c r="B1618" s="78" t="str">
        <f t="shared" si="75"/>
        <v/>
      </c>
      <c r="C1618" s="19" t="s">
        <v>113</v>
      </c>
      <c r="D1618" s="19" t="s">
        <v>1919</v>
      </c>
      <c r="E1618" s="19">
        <v>130</v>
      </c>
      <c r="F1618" s="19" t="s">
        <v>261</v>
      </c>
      <c r="G1618" s="19">
        <v>4</v>
      </c>
      <c r="H1618" s="19">
        <v>1</v>
      </c>
      <c r="I1618" s="19">
        <v>82</v>
      </c>
      <c r="J1618" s="19">
        <v>97</v>
      </c>
      <c r="K1618" s="19">
        <v>290</v>
      </c>
      <c r="L1618" s="19">
        <v>870</v>
      </c>
      <c r="M1618" s="19" t="s">
        <v>76</v>
      </c>
      <c r="N1618" s="19">
        <v>4000</v>
      </c>
      <c r="O1618" s="19">
        <v>8000</v>
      </c>
      <c r="P1618" s="19"/>
      <c r="Q1618" s="19" t="s">
        <v>117</v>
      </c>
      <c r="R1618" s="19">
        <v>2990</v>
      </c>
      <c r="S1618" s="19">
        <v>30000</v>
      </c>
      <c r="T1618" s="19">
        <v>2.87</v>
      </c>
      <c r="U1618" s="19">
        <v>5.9</v>
      </c>
      <c r="V1618" s="19">
        <v>0.24</v>
      </c>
      <c r="W1618" s="19">
        <v>63</v>
      </c>
      <c r="X1618" s="93"/>
      <c r="Y1618">
        <f t="shared" si="76"/>
        <v>1000</v>
      </c>
      <c r="Z1618" t="b">
        <f>IF(N1618/G1618&gt;=Auswahlhilfe!$C$8,TRUE,FALSE)</f>
        <v>1</v>
      </c>
      <c r="AA1618" t="b">
        <f>IF(K1618&gt;Auswahlhilfe!$C$7,TRUE,FALSE)</f>
        <v>1</v>
      </c>
      <c r="AB1618" t="b">
        <f>IF(Auswahlhilfe!$C$17=F1618,TRUE,FALSE)</f>
        <v>0</v>
      </c>
      <c r="AC1618" t="b">
        <f>IFERROR(IF(FIND("P2",PGOptionList!D1618)&gt;0,TRUE),FALSE)</f>
        <v>0</v>
      </c>
      <c r="AD1618" t="b">
        <f>IFERROR(IF(FIND("P1",PGOptionList!D1618)&gt;0,TRUE),FALSE)</f>
        <v>0</v>
      </c>
      <c r="AE1618" t="b">
        <f>IFERROR(IF(FIND("P0",PGOptionList!D1618)&gt;0,TRUE),FALSE)</f>
        <v>1</v>
      </c>
      <c r="AF1618" t="b">
        <f>IF(AND(Z1618,AA1618,AB1618,AC1618,IF(C1618=Auswahlhilfe!$L$7,TRUE,FALSE)),D1618,FALSE)</f>
        <v>0</v>
      </c>
      <c r="AG1618" t="b">
        <f>IF(AND(Z1618,AA1618,AB1618,AD1618,IF(C1618=Auswahlhilfe!$L$17,TRUE,FALSE)),D1618,FALSE)</f>
        <v>0</v>
      </c>
      <c r="AH1618" t="b">
        <f>IF(AND(Z1618,AA1618,AB1618,AE1618,IF(C1618=Auswahlhilfe!$L$17,TRUE,FALSE)),D1618,FALSE)</f>
        <v>0</v>
      </c>
      <c r="AI1618" t="s">
        <v>4817</v>
      </c>
      <c r="AJ1618" s="90" t="str">
        <f t="shared" si="77"/>
        <v>mailto:info@oxni.ch?subject=Anfrage TD-110-004-00-P0</v>
      </c>
    </row>
    <row r="1619" spans="2:36" x14ac:dyDescent="0.2">
      <c r="B1619" s="78" t="str">
        <f t="shared" si="75"/>
        <v/>
      </c>
      <c r="C1619" s="19" t="s">
        <v>113</v>
      </c>
      <c r="D1619" s="19" t="s">
        <v>1920</v>
      </c>
      <c r="E1619" s="19">
        <v>130</v>
      </c>
      <c r="F1619" s="19" t="s">
        <v>261</v>
      </c>
      <c r="G1619" s="19">
        <v>4</v>
      </c>
      <c r="H1619" s="19">
        <v>3</v>
      </c>
      <c r="I1619" s="19">
        <v>82</v>
      </c>
      <c r="J1619" s="19">
        <v>97</v>
      </c>
      <c r="K1619" s="19">
        <v>290</v>
      </c>
      <c r="L1619" s="19">
        <v>870</v>
      </c>
      <c r="M1619" s="19" t="s">
        <v>76</v>
      </c>
      <c r="N1619" s="19">
        <v>4000</v>
      </c>
      <c r="O1619" s="19">
        <v>8000</v>
      </c>
      <c r="P1619" s="19"/>
      <c r="Q1619" s="19" t="s">
        <v>117</v>
      </c>
      <c r="R1619" s="19">
        <v>2990</v>
      </c>
      <c r="S1619" s="19">
        <v>30000</v>
      </c>
      <c r="T1619" s="19">
        <v>2.87</v>
      </c>
      <c r="U1619" s="19">
        <v>5.9</v>
      </c>
      <c r="V1619" s="19">
        <v>0.24</v>
      </c>
      <c r="W1619" s="19">
        <v>63</v>
      </c>
      <c r="X1619" s="93">
        <v>1118</v>
      </c>
      <c r="Y1619">
        <f t="shared" si="76"/>
        <v>1000</v>
      </c>
      <c r="Z1619" t="b">
        <f>IF(N1619/G1619&gt;=Auswahlhilfe!$C$8,TRUE,FALSE)</f>
        <v>1</v>
      </c>
      <c r="AA1619" t="b">
        <f>IF(K1619&gt;Auswahlhilfe!$C$7,TRUE,FALSE)</f>
        <v>1</v>
      </c>
      <c r="AB1619" t="b">
        <f>IF(Auswahlhilfe!$C$17=F1619,TRUE,FALSE)</f>
        <v>0</v>
      </c>
      <c r="AC1619" t="b">
        <f>IFERROR(IF(FIND("P2",PGOptionList!D1619)&gt;0,TRUE),FALSE)</f>
        <v>0</v>
      </c>
      <c r="AD1619" t="b">
        <f>IFERROR(IF(FIND("P1",PGOptionList!D1619)&gt;0,TRUE),FALSE)</f>
        <v>1</v>
      </c>
      <c r="AE1619" t="b">
        <f>IFERROR(IF(FIND("P0",PGOptionList!D1619)&gt;0,TRUE),FALSE)</f>
        <v>0</v>
      </c>
      <c r="AF1619" t="b">
        <f>IF(AND(Z1619,AA1619,AB1619,AC1619,IF(C1619=Auswahlhilfe!$L$7,TRUE,FALSE)),D1619,FALSE)</f>
        <v>0</v>
      </c>
      <c r="AG1619" t="b">
        <f>IF(AND(Z1619,AA1619,AB1619,AD1619,IF(C1619=Auswahlhilfe!$L$17,TRUE,FALSE)),D1619,FALSE)</f>
        <v>0</v>
      </c>
      <c r="AH1619" t="b">
        <f>IF(AND(Z1619,AA1619,AB1619,AE1619,IF(C1619=Auswahlhilfe!$L$17,TRUE,FALSE)),D1619,FALSE)</f>
        <v>0</v>
      </c>
      <c r="AI1619" t="s">
        <v>4818</v>
      </c>
      <c r="AJ1619" s="90" t="str">
        <f t="shared" si="77"/>
        <v>https://shop.oxni.ch/de/shop/motoren/planetengetriebe/td-110-004-00-p1</v>
      </c>
    </row>
    <row r="1620" spans="2:36" x14ac:dyDescent="0.2">
      <c r="B1620" s="78" t="str">
        <f t="shared" si="75"/>
        <v/>
      </c>
      <c r="C1620" s="19" t="s">
        <v>113</v>
      </c>
      <c r="D1620" s="19" t="s">
        <v>1921</v>
      </c>
      <c r="E1620" s="19">
        <v>130</v>
      </c>
      <c r="F1620" s="19" t="s">
        <v>261</v>
      </c>
      <c r="G1620" s="19">
        <v>4</v>
      </c>
      <c r="H1620" s="19">
        <v>5</v>
      </c>
      <c r="I1620" s="19">
        <v>82</v>
      </c>
      <c r="J1620" s="19">
        <v>97</v>
      </c>
      <c r="K1620" s="19">
        <v>290</v>
      </c>
      <c r="L1620" s="19">
        <v>870</v>
      </c>
      <c r="M1620" s="19" t="s">
        <v>76</v>
      </c>
      <c r="N1620" s="19">
        <v>4000</v>
      </c>
      <c r="O1620" s="19">
        <v>8000</v>
      </c>
      <c r="P1620" s="19"/>
      <c r="Q1620" s="19" t="s">
        <v>117</v>
      </c>
      <c r="R1620" s="19">
        <v>2990</v>
      </c>
      <c r="S1620" s="19">
        <v>30000</v>
      </c>
      <c r="T1620" s="19">
        <v>2.87</v>
      </c>
      <c r="U1620" s="19">
        <v>5.9</v>
      </c>
      <c r="V1620" s="19">
        <v>0.24</v>
      </c>
      <c r="W1620" s="19">
        <v>63</v>
      </c>
      <c r="X1620" s="93">
        <v>1071</v>
      </c>
      <c r="Y1620">
        <f t="shared" si="76"/>
        <v>1000</v>
      </c>
      <c r="Z1620" t="b">
        <f>IF(N1620/G1620&gt;=Auswahlhilfe!$C$8,TRUE,FALSE)</f>
        <v>1</v>
      </c>
      <c r="AA1620" t="b">
        <f>IF(K1620&gt;Auswahlhilfe!$C$7,TRUE,FALSE)</f>
        <v>1</v>
      </c>
      <c r="AB1620" t="b">
        <f>IF(Auswahlhilfe!$C$17=F1620,TRUE,FALSE)</f>
        <v>0</v>
      </c>
      <c r="AC1620" t="b">
        <f>IFERROR(IF(FIND("P2",PGOptionList!D1620)&gt;0,TRUE),FALSE)</f>
        <v>1</v>
      </c>
      <c r="AD1620" t="b">
        <f>IFERROR(IF(FIND("P1",PGOptionList!D1620)&gt;0,TRUE),FALSE)</f>
        <v>0</v>
      </c>
      <c r="AE1620" t="b">
        <f>IFERROR(IF(FIND("P0",PGOptionList!D1620)&gt;0,TRUE),FALSE)</f>
        <v>0</v>
      </c>
      <c r="AF1620" t="b">
        <f>IF(AND(Z1620,AA1620,AB1620,AC1620,IF(C1620=Auswahlhilfe!$L$7,TRUE,FALSE)),D1620,FALSE)</f>
        <v>0</v>
      </c>
      <c r="AG1620" t="b">
        <f>IF(AND(Z1620,AA1620,AB1620,AD1620,IF(C1620=Auswahlhilfe!$L$17,TRUE,FALSE)),D1620,FALSE)</f>
        <v>0</v>
      </c>
      <c r="AH1620" t="b">
        <f>IF(AND(Z1620,AA1620,AB1620,AE1620,IF(C1620=Auswahlhilfe!$L$17,TRUE,FALSE)),D1620,FALSE)</f>
        <v>0</v>
      </c>
      <c r="AI1620" t="s">
        <v>4818</v>
      </c>
      <c r="AJ1620" s="90" t="str">
        <f t="shared" si="77"/>
        <v>https://shop.oxni.ch/de/shop/motoren/planetengetriebe/td-110-004-00-p2</v>
      </c>
    </row>
    <row r="1621" spans="2:36" x14ac:dyDescent="0.2">
      <c r="B1621" s="78" t="str">
        <f t="shared" si="75"/>
        <v/>
      </c>
      <c r="C1621" s="19" t="s">
        <v>113</v>
      </c>
      <c r="D1621" s="19" t="s">
        <v>1922</v>
      </c>
      <c r="E1621" s="19">
        <v>130</v>
      </c>
      <c r="F1621" s="19" t="s">
        <v>261</v>
      </c>
      <c r="G1621" s="19">
        <v>100</v>
      </c>
      <c r="H1621" s="19">
        <v>3</v>
      </c>
      <c r="I1621" s="19">
        <v>151</v>
      </c>
      <c r="J1621" s="19">
        <v>94</v>
      </c>
      <c r="K1621" s="19">
        <v>460</v>
      </c>
      <c r="L1621" s="19">
        <v>1380</v>
      </c>
      <c r="M1621" s="19" t="s">
        <v>88</v>
      </c>
      <c r="N1621" s="19">
        <v>3000</v>
      </c>
      <c r="O1621" s="19">
        <v>6000</v>
      </c>
      <c r="P1621" s="19"/>
      <c r="Q1621" s="19" t="s">
        <v>118</v>
      </c>
      <c r="R1621" s="19">
        <v>10590</v>
      </c>
      <c r="S1621" s="19">
        <v>30000</v>
      </c>
      <c r="T1621" s="19">
        <v>2.57</v>
      </c>
      <c r="U1621" s="19">
        <v>15.5</v>
      </c>
      <c r="V1621" s="19">
        <v>0.24</v>
      </c>
      <c r="W1621" s="19">
        <v>65</v>
      </c>
      <c r="X1621" s="93"/>
      <c r="Y1621">
        <f t="shared" si="76"/>
        <v>30</v>
      </c>
      <c r="Z1621" t="b">
        <f>IF(N1621/G1621&gt;=Auswahlhilfe!$C$8,TRUE,FALSE)</f>
        <v>1</v>
      </c>
      <c r="AA1621" t="b">
        <f>IF(K1621&gt;Auswahlhilfe!$C$7,TRUE,FALSE)</f>
        <v>1</v>
      </c>
      <c r="AB1621" t="b">
        <f>IF(Auswahlhilfe!$C$17=F1621,TRUE,FALSE)</f>
        <v>0</v>
      </c>
      <c r="AC1621" t="b">
        <f>IFERROR(IF(FIND("P2",PGOptionList!D1621)&gt;0,TRUE),FALSE)</f>
        <v>0</v>
      </c>
      <c r="AD1621" t="b">
        <f>IFERROR(IF(FIND("P1",PGOptionList!D1621)&gt;0,TRUE),FALSE)</f>
        <v>0</v>
      </c>
      <c r="AE1621" t="b">
        <f>IFERROR(IF(FIND("P0",PGOptionList!D1621)&gt;0,TRUE),FALSE)</f>
        <v>1</v>
      </c>
      <c r="AF1621" t="b">
        <f>IF(AND(Z1621,AA1621,AB1621,AC1621,IF(C1621=Auswahlhilfe!$L$7,TRUE,FALSE)),D1621,FALSE)</f>
        <v>0</v>
      </c>
      <c r="AG1621" t="b">
        <f>IF(AND(Z1621,AA1621,AB1621,AD1621,IF(C1621=Auswahlhilfe!$L$17,TRUE,FALSE)),D1621,FALSE)</f>
        <v>0</v>
      </c>
      <c r="AH1621" t="b">
        <f>IF(AND(Z1621,AA1621,AB1621,AE1621,IF(C1621=Auswahlhilfe!$L$17,TRUE,FALSE)),D1621,FALSE)</f>
        <v>0</v>
      </c>
      <c r="AI1621" t="s">
        <v>4817</v>
      </c>
      <c r="AJ1621" s="90" t="str">
        <f t="shared" si="77"/>
        <v>mailto:info@oxni.ch?subject=Anfrage TD-140-100-00-P0</v>
      </c>
    </row>
    <row r="1622" spans="2:36" x14ac:dyDescent="0.2">
      <c r="B1622" s="78" t="str">
        <f t="shared" si="75"/>
        <v/>
      </c>
      <c r="C1622" s="19" t="s">
        <v>113</v>
      </c>
      <c r="D1622" s="19" t="s">
        <v>1923</v>
      </c>
      <c r="E1622" s="19">
        <v>130</v>
      </c>
      <c r="F1622" s="19" t="s">
        <v>261</v>
      </c>
      <c r="G1622" s="19">
        <v>100</v>
      </c>
      <c r="H1622" s="19">
        <v>5</v>
      </c>
      <c r="I1622" s="19">
        <v>151</v>
      </c>
      <c r="J1622" s="19">
        <v>94</v>
      </c>
      <c r="K1622" s="19">
        <v>460</v>
      </c>
      <c r="L1622" s="19">
        <v>1380</v>
      </c>
      <c r="M1622" s="19" t="s">
        <v>88</v>
      </c>
      <c r="N1622" s="19">
        <v>3000</v>
      </c>
      <c r="O1622" s="19">
        <v>6000</v>
      </c>
      <c r="P1622" s="19"/>
      <c r="Q1622" s="19" t="s">
        <v>118</v>
      </c>
      <c r="R1622" s="19">
        <v>10590</v>
      </c>
      <c r="S1622" s="19">
        <v>30000</v>
      </c>
      <c r="T1622" s="19">
        <v>2.57</v>
      </c>
      <c r="U1622" s="19">
        <v>15.5</v>
      </c>
      <c r="V1622" s="19">
        <v>0.24</v>
      </c>
      <c r="W1622" s="19">
        <v>65</v>
      </c>
      <c r="X1622" s="93">
        <v>1610</v>
      </c>
      <c r="Y1622">
        <f t="shared" si="76"/>
        <v>30</v>
      </c>
      <c r="Z1622" t="b">
        <f>IF(N1622/G1622&gt;=Auswahlhilfe!$C$8,TRUE,FALSE)</f>
        <v>1</v>
      </c>
      <c r="AA1622" t="b">
        <f>IF(K1622&gt;Auswahlhilfe!$C$7,TRUE,FALSE)</f>
        <v>1</v>
      </c>
      <c r="AB1622" t="b">
        <f>IF(Auswahlhilfe!$C$17=F1622,TRUE,FALSE)</f>
        <v>0</v>
      </c>
      <c r="AC1622" t="b">
        <f>IFERROR(IF(FIND("P2",PGOptionList!D1622)&gt;0,TRUE),FALSE)</f>
        <v>0</v>
      </c>
      <c r="AD1622" t="b">
        <f>IFERROR(IF(FIND("P1",PGOptionList!D1622)&gt;0,TRUE),FALSE)</f>
        <v>1</v>
      </c>
      <c r="AE1622" t="b">
        <f>IFERROR(IF(FIND("P0",PGOptionList!D1622)&gt;0,TRUE),FALSE)</f>
        <v>0</v>
      </c>
      <c r="AF1622" t="b">
        <f>IF(AND(Z1622,AA1622,AB1622,AC1622,IF(C1622=Auswahlhilfe!$L$7,TRUE,FALSE)),D1622,FALSE)</f>
        <v>0</v>
      </c>
      <c r="AG1622" t="b">
        <f>IF(AND(Z1622,AA1622,AB1622,AD1622,IF(C1622=Auswahlhilfe!$L$17,TRUE,FALSE)),D1622,FALSE)</f>
        <v>0</v>
      </c>
      <c r="AH1622" t="b">
        <f>IF(AND(Z1622,AA1622,AB1622,AE1622,IF(C1622=Auswahlhilfe!$L$17,TRUE,FALSE)),D1622,FALSE)</f>
        <v>0</v>
      </c>
      <c r="AI1622" t="s">
        <v>4818</v>
      </c>
      <c r="AJ1622" s="90" t="str">
        <f t="shared" si="77"/>
        <v>https://shop.oxni.ch/de/shop/motoren/planetengetriebe/td-140-100-00-p1</v>
      </c>
    </row>
    <row r="1623" spans="2:36" x14ac:dyDescent="0.2">
      <c r="B1623" s="78" t="str">
        <f t="shared" si="75"/>
        <v/>
      </c>
      <c r="C1623" s="19" t="s">
        <v>113</v>
      </c>
      <c r="D1623" s="19" t="s">
        <v>1924</v>
      </c>
      <c r="E1623" s="19">
        <v>130</v>
      </c>
      <c r="F1623" s="19" t="s">
        <v>261</v>
      </c>
      <c r="G1623" s="19">
        <v>100</v>
      </c>
      <c r="H1623" s="19">
        <v>7</v>
      </c>
      <c r="I1623" s="19">
        <v>151</v>
      </c>
      <c r="J1623" s="19">
        <v>94</v>
      </c>
      <c r="K1623" s="19">
        <v>460</v>
      </c>
      <c r="L1623" s="19">
        <v>1380</v>
      </c>
      <c r="M1623" s="19" t="s">
        <v>88</v>
      </c>
      <c r="N1623" s="19">
        <v>3000</v>
      </c>
      <c r="O1623" s="19">
        <v>6000</v>
      </c>
      <c r="P1623" s="19"/>
      <c r="Q1623" s="19" t="s">
        <v>118</v>
      </c>
      <c r="R1623" s="19">
        <v>10590</v>
      </c>
      <c r="S1623" s="19">
        <v>30000</v>
      </c>
      <c r="T1623" s="19">
        <v>2.57</v>
      </c>
      <c r="U1623" s="19">
        <v>15.5</v>
      </c>
      <c r="V1623" s="19">
        <v>0.24</v>
      </c>
      <c r="W1623" s="19">
        <v>65</v>
      </c>
      <c r="X1623" s="93">
        <v>1500</v>
      </c>
      <c r="Y1623">
        <f t="shared" si="76"/>
        <v>30</v>
      </c>
      <c r="Z1623" t="b">
        <f>IF(N1623/G1623&gt;=Auswahlhilfe!$C$8,TRUE,FALSE)</f>
        <v>1</v>
      </c>
      <c r="AA1623" t="b">
        <f>IF(K1623&gt;Auswahlhilfe!$C$7,TRUE,FALSE)</f>
        <v>1</v>
      </c>
      <c r="AB1623" t="b">
        <f>IF(Auswahlhilfe!$C$17=F1623,TRUE,FALSE)</f>
        <v>0</v>
      </c>
      <c r="AC1623" t="b">
        <f>IFERROR(IF(FIND("P2",PGOptionList!D1623)&gt;0,TRUE),FALSE)</f>
        <v>1</v>
      </c>
      <c r="AD1623" t="b">
        <f>IFERROR(IF(FIND("P1",PGOptionList!D1623)&gt;0,TRUE),FALSE)</f>
        <v>0</v>
      </c>
      <c r="AE1623" t="b">
        <f>IFERROR(IF(FIND("P0",PGOptionList!D1623)&gt;0,TRUE),FALSE)</f>
        <v>0</v>
      </c>
      <c r="AF1623" t="b">
        <f>IF(AND(Z1623,AA1623,AB1623,AC1623,IF(C1623=Auswahlhilfe!$L$7,TRUE,FALSE)),D1623,FALSE)</f>
        <v>0</v>
      </c>
      <c r="AG1623" t="b">
        <f>IF(AND(Z1623,AA1623,AB1623,AD1623,IF(C1623=Auswahlhilfe!$L$17,TRUE,FALSE)),D1623,FALSE)</f>
        <v>0</v>
      </c>
      <c r="AH1623" t="b">
        <f>IF(AND(Z1623,AA1623,AB1623,AE1623,IF(C1623=Auswahlhilfe!$L$17,TRUE,FALSE)),D1623,FALSE)</f>
        <v>0</v>
      </c>
      <c r="AI1623" t="s">
        <v>4818</v>
      </c>
      <c r="AJ1623" s="90" t="str">
        <f t="shared" si="77"/>
        <v>https://shop.oxni.ch/de/shop/motoren/planetengetriebe/td-140-100-00-p2</v>
      </c>
    </row>
    <row r="1624" spans="2:36" x14ac:dyDescent="0.2">
      <c r="B1624" s="78" t="str">
        <f t="shared" si="75"/>
        <v/>
      </c>
      <c r="C1624" s="19" t="s">
        <v>113</v>
      </c>
      <c r="D1624" s="19" t="s">
        <v>1925</v>
      </c>
      <c r="E1624" s="19">
        <v>130</v>
      </c>
      <c r="F1624" s="19" t="s">
        <v>261</v>
      </c>
      <c r="G1624" s="19">
        <v>70</v>
      </c>
      <c r="H1624" s="19">
        <v>3</v>
      </c>
      <c r="I1624" s="19">
        <v>151</v>
      </c>
      <c r="J1624" s="19">
        <v>94</v>
      </c>
      <c r="K1624" s="19">
        <v>555</v>
      </c>
      <c r="L1624" s="19">
        <v>1665</v>
      </c>
      <c r="M1624" s="19" t="s">
        <v>86</v>
      </c>
      <c r="N1624" s="19">
        <v>3000</v>
      </c>
      <c r="O1624" s="19">
        <v>6000</v>
      </c>
      <c r="P1624" s="19"/>
      <c r="Q1624" s="19" t="s">
        <v>118</v>
      </c>
      <c r="R1624" s="19">
        <v>10590</v>
      </c>
      <c r="S1624" s="19">
        <v>30000</v>
      </c>
      <c r="T1624" s="19">
        <v>2.57</v>
      </c>
      <c r="U1624" s="19">
        <v>15.5</v>
      </c>
      <c r="V1624" s="19">
        <v>0.24</v>
      </c>
      <c r="W1624" s="19">
        <v>65</v>
      </c>
      <c r="X1624" s="93"/>
      <c r="Y1624">
        <f t="shared" si="76"/>
        <v>42.857142857142854</v>
      </c>
      <c r="Z1624" t="b">
        <f>IF(N1624/G1624&gt;=Auswahlhilfe!$C$8,TRUE,FALSE)</f>
        <v>1</v>
      </c>
      <c r="AA1624" t="b">
        <f>IF(K1624&gt;Auswahlhilfe!$C$7,TRUE,FALSE)</f>
        <v>1</v>
      </c>
      <c r="AB1624" t="b">
        <f>IF(Auswahlhilfe!$C$17=F1624,TRUE,FALSE)</f>
        <v>0</v>
      </c>
      <c r="AC1624" t="b">
        <f>IFERROR(IF(FIND("P2",PGOptionList!D1624)&gt;0,TRUE),FALSE)</f>
        <v>0</v>
      </c>
      <c r="AD1624" t="b">
        <f>IFERROR(IF(FIND("P1",PGOptionList!D1624)&gt;0,TRUE),FALSE)</f>
        <v>0</v>
      </c>
      <c r="AE1624" t="b">
        <f>IFERROR(IF(FIND("P0",PGOptionList!D1624)&gt;0,TRUE),FALSE)</f>
        <v>1</v>
      </c>
      <c r="AF1624" t="b">
        <f>IF(AND(Z1624,AA1624,AB1624,AC1624,IF(C1624=Auswahlhilfe!$L$7,TRUE,FALSE)),D1624,FALSE)</f>
        <v>0</v>
      </c>
      <c r="AG1624" t="b">
        <f>IF(AND(Z1624,AA1624,AB1624,AD1624,IF(C1624=Auswahlhilfe!$L$17,TRUE,FALSE)),D1624,FALSE)</f>
        <v>0</v>
      </c>
      <c r="AH1624" t="b">
        <f>IF(AND(Z1624,AA1624,AB1624,AE1624,IF(C1624=Auswahlhilfe!$L$17,TRUE,FALSE)),D1624,FALSE)</f>
        <v>0</v>
      </c>
      <c r="AI1624" t="s">
        <v>4817</v>
      </c>
      <c r="AJ1624" s="90" t="str">
        <f t="shared" si="77"/>
        <v>mailto:info@oxni.ch?subject=Anfrage TD-140-070-00-P0</v>
      </c>
    </row>
    <row r="1625" spans="2:36" x14ac:dyDescent="0.2">
      <c r="B1625" s="78" t="str">
        <f t="shared" si="75"/>
        <v/>
      </c>
      <c r="C1625" s="19" t="s">
        <v>113</v>
      </c>
      <c r="D1625" s="19" t="s">
        <v>1926</v>
      </c>
      <c r="E1625" s="19">
        <v>130</v>
      </c>
      <c r="F1625" s="19" t="s">
        <v>261</v>
      </c>
      <c r="G1625" s="19">
        <v>70</v>
      </c>
      <c r="H1625" s="19">
        <v>5</v>
      </c>
      <c r="I1625" s="19">
        <v>151</v>
      </c>
      <c r="J1625" s="19">
        <v>94</v>
      </c>
      <c r="K1625" s="19">
        <v>555</v>
      </c>
      <c r="L1625" s="19">
        <v>1665</v>
      </c>
      <c r="M1625" s="19" t="s">
        <v>86</v>
      </c>
      <c r="N1625" s="19">
        <v>3000</v>
      </c>
      <c r="O1625" s="19">
        <v>6000</v>
      </c>
      <c r="P1625" s="19"/>
      <c r="Q1625" s="19" t="s">
        <v>118</v>
      </c>
      <c r="R1625" s="19">
        <v>10590</v>
      </c>
      <c r="S1625" s="19">
        <v>30000</v>
      </c>
      <c r="T1625" s="19">
        <v>2.57</v>
      </c>
      <c r="U1625" s="19">
        <v>15.5</v>
      </c>
      <c r="V1625" s="19">
        <v>0.24</v>
      </c>
      <c r="W1625" s="19">
        <v>65</v>
      </c>
      <c r="X1625" s="93">
        <v>1610</v>
      </c>
      <c r="Y1625">
        <f t="shared" si="76"/>
        <v>42.857142857142854</v>
      </c>
      <c r="Z1625" t="b">
        <f>IF(N1625/G1625&gt;=Auswahlhilfe!$C$8,TRUE,FALSE)</f>
        <v>1</v>
      </c>
      <c r="AA1625" t="b">
        <f>IF(K1625&gt;Auswahlhilfe!$C$7,TRUE,FALSE)</f>
        <v>1</v>
      </c>
      <c r="AB1625" t="b">
        <f>IF(Auswahlhilfe!$C$17=F1625,TRUE,FALSE)</f>
        <v>0</v>
      </c>
      <c r="AC1625" t="b">
        <f>IFERROR(IF(FIND("P2",PGOptionList!D1625)&gt;0,TRUE),FALSE)</f>
        <v>0</v>
      </c>
      <c r="AD1625" t="b">
        <f>IFERROR(IF(FIND("P1",PGOptionList!D1625)&gt;0,TRUE),FALSE)</f>
        <v>1</v>
      </c>
      <c r="AE1625" t="b">
        <f>IFERROR(IF(FIND("P0",PGOptionList!D1625)&gt;0,TRUE),FALSE)</f>
        <v>0</v>
      </c>
      <c r="AF1625" t="b">
        <f>IF(AND(Z1625,AA1625,AB1625,AC1625,IF(C1625=Auswahlhilfe!$L$7,TRUE,FALSE)),D1625,FALSE)</f>
        <v>0</v>
      </c>
      <c r="AG1625" t="b">
        <f>IF(AND(Z1625,AA1625,AB1625,AD1625,IF(C1625=Auswahlhilfe!$L$17,TRUE,FALSE)),D1625,FALSE)</f>
        <v>0</v>
      </c>
      <c r="AH1625" t="b">
        <f>IF(AND(Z1625,AA1625,AB1625,AE1625,IF(C1625=Auswahlhilfe!$L$17,TRUE,FALSE)),D1625,FALSE)</f>
        <v>0</v>
      </c>
      <c r="AI1625" t="s">
        <v>4818</v>
      </c>
      <c r="AJ1625" s="90" t="str">
        <f t="shared" si="77"/>
        <v>https://shop.oxni.ch/de/shop/motoren/planetengetriebe/td-140-070-00-p1</v>
      </c>
    </row>
    <row r="1626" spans="2:36" x14ac:dyDescent="0.2">
      <c r="B1626" s="78" t="str">
        <f t="shared" si="75"/>
        <v/>
      </c>
      <c r="C1626" s="19" t="s">
        <v>113</v>
      </c>
      <c r="D1626" s="19" t="s">
        <v>1927</v>
      </c>
      <c r="E1626" s="19">
        <v>130</v>
      </c>
      <c r="F1626" s="19" t="s">
        <v>261</v>
      </c>
      <c r="G1626" s="19">
        <v>70</v>
      </c>
      <c r="H1626" s="19">
        <v>7</v>
      </c>
      <c r="I1626" s="19">
        <v>151</v>
      </c>
      <c r="J1626" s="19">
        <v>94</v>
      </c>
      <c r="K1626" s="19">
        <v>555</v>
      </c>
      <c r="L1626" s="19">
        <v>1665</v>
      </c>
      <c r="M1626" s="19" t="s">
        <v>86</v>
      </c>
      <c r="N1626" s="19">
        <v>3000</v>
      </c>
      <c r="O1626" s="19">
        <v>6000</v>
      </c>
      <c r="P1626" s="19"/>
      <c r="Q1626" s="19" t="s">
        <v>118</v>
      </c>
      <c r="R1626" s="19">
        <v>10590</v>
      </c>
      <c r="S1626" s="19">
        <v>30000</v>
      </c>
      <c r="T1626" s="19">
        <v>2.57</v>
      </c>
      <c r="U1626" s="19">
        <v>15.5</v>
      </c>
      <c r="V1626" s="19">
        <v>0.24</v>
      </c>
      <c r="W1626" s="19">
        <v>65</v>
      </c>
      <c r="X1626" s="93">
        <v>1500</v>
      </c>
      <c r="Y1626">
        <f t="shared" si="76"/>
        <v>42.857142857142854</v>
      </c>
      <c r="Z1626" t="b">
        <f>IF(N1626/G1626&gt;=Auswahlhilfe!$C$8,TRUE,FALSE)</f>
        <v>1</v>
      </c>
      <c r="AA1626" t="b">
        <f>IF(K1626&gt;Auswahlhilfe!$C$7,TRUE,FALSE)</f>
        <v>1</v>
      </c>
      <c r="AB1626" t="b">
        <f>IF(Auswahlhilfe!$C$17=F1626,TRUE,FALSE)</f>
        <v>0</v>
      </c>
      <c r="AC1626" t="b">
        <f>IFERROR(IF(FIND("P2",PGOptionList!D1626)&gt;0,TRUE),FALSE)</f>
        <v>1</v>
      </c>
      <c r="AD1626" t="b">
        <f>IFERROR(IF(FIND("P1",PGOptionList!D1626)&gt;0,TRUE),FALSE)</f>
        <v>0</v>
      </c>
      <c r="AE1626" t="b">
        <f>IFERROR(IF(FIND("P0",PGOptionList!D1626)&gt;0,TRUE),FALSE)</f>
        <v>0</v>
      </c>
      <c r="AF1626" t="b">
        <f>IF(AND(Z1626,AA1626,AB1626,AC1626,IF(C1626=Auswahlhilfe!$L$7,TRUE,FALSE)),D1626,FALSE)</f>
        <v>0</v>
      </c>
      <c r="AG1626" t="b">
        <f>IF(AND(Z1626,AA1626,AB1626,AD1626,IF(C1626=Auswahlhilfe!$L$17,TRUE,FALSE)),D1626,FALSE)</f>
        <v>0</v>
      </c>
      <c r="AH1626" t="b">
        <f>IF(AND(Z1626,AA1626,AB1626,AE1626,IF(C1626=Auswahlhilfe!$L$17,TRUE,FALSE)),D1626,FALSE)</f>
        <v>0</v>
      </c>
      <c r="AI1626" t="s">
        <v>4818</v>
      </c>
      <c r="AJ1626" s="90" t="str">
        <f t="shared" si="77"/>
        <v>https://shop.oxni.ch/de/shop/motoren/planetengetriebe/td-140-070-00-p2</v>
      </c>
    </row>
    <row r="1627" spans="2:36" x14ac:dyDescent="0.2">
      <c r="B1627" s="78" t="str">
        <f t="shared" si="75"/>
        <v/>
      </c>
      <c r="C1627" s="19" t="s">
        <v>113</v>
      </c>
      <c r="D1627" s="19" t="s">
        <v>1928</v>
      </c>
      <c r="E1627" s="19">
        <v>130</v>
      </c>
      <c r="F1627" s="19" t="s">
        <v>261</v>
      </c>
      <c r="G1627" s="19">
        <v>50</v>
      </c>
      <c r="H1627" s="19">
        <v>3</v>
      </c>
      <c r="I1627" s="19">
        <v>151</v>
      </c>
      <c r="J1627" s="19">
        <v>94</v>
      </c>
      <c r="K1627" s="19">
        <v>650</v>
      </c>
      <c r="L1627" s="19">
        <v>1950</v>
      </c>
      <c r="M1627" s="19" t="s">
        <v>84</v>
      </c>
      <c r="N1627" s="19">
        <v>3000</v>
      </c>
      <c r="O1627" s="19">
        <v>6000</v>
      </c>
      <c r="P1627" s="19"/>
      <c r="Q1627" s="19" t="s">
        <v>118</v>
      </c>
      <c r="R1627" s="19">
        <v>10590</v>
      </c>
      <c r="S1627" s="19">
        <v>30000</v>
      </c>
      <c r="T1627" s="19">
        <v>2.57</v>
      </c>
      <c r="U1627" s="19">
        <v>15.5</v>
      </c>
      <c r="V1627" s="19">
        <v>0.24</v>
      </c>
      <c r="W1627" s="19">
        <v>65</v>
      </c>
      <c r="X1627" s="93"/>
      <c r="Y1627">
        <f t="shared" si="76"/>
        <v>60</v>
      </c>
      <c r="Z1627" t="b">
        <f>IF(N1627/G1627&gt;=Auswahlhilfe!$C$8,TRUE,FALSE)</f>
        <v>1</v>
      </c>
      <c r="AA1627" t="b">
        <f>IF(K1627&gt;Auswahlhilfe!$C$7,TRUE,FALSE)</f>
        <v>1</v>
      </c>
      <c r="AB1627" t="b">
        <f>IF(Auswahlhilfe!$C$17=F1627,TRUE,FALSE)</f>
        <v>0</v>
      </c>
      <c r="AC1627" t="b">
        <f>IFERROR(IF(FIND("P2",PGOptionList!D1627)&gt;0,TRUE),FALSE)</f>
        <v>0</v>
      </c>
      <c r="AD1627" t="b">
        <f>IFERROR(IF(FIND("P1",PGOptionList!D1627)&gt;0,TRUE),FALSE)</f>
        <v>0</v>
      </c>
      <c r="AE1627" t="b">
        <f>IFERROR(IF(FIND("P0",PGOptionList!D1627)&gt;0,TRUE),FALSE)</f>
        <v>1</v>
      </c>
      <c r="AF1627" t="b">
        <f>IF(AND(Z1627,AA1627,AB1627,AC1627,IF(C1627=Auswahlhilfe!$L$7,TRUE,FALSE)),D1627,FALSE)</f>
        <v>0</v>
      </c>
      <c r="AG1627" t="b">
        <f>IF(AND(Z1627,AA1627,AB1627,AD1627,IF(C1627=Auswahlhilfe!$L$17,TRUE,FALSE)),D1627,FALSE)</f>
        <v>0</v>
      </c>
      <c r="AH1627" t="b">
        <f>IF(AND(Z1627,AA1627,AB1627,AE1627,IF(C1627=Auswahlhilfe!$L$17,TRUE,FALSE)),D1627,FALSE)</f>
        <v>0</v>
      </c>
      <c r="AI1627" t="s">
        <v>4817</v>
      </c>
      <c r="AJ1627" s="90" t="str">
        <f t="shared" si="77"/>
        <v>mailto:info@oxni.ch?subject=Anfrage TD-140-050-00-P0</v>
      </c>
    </row>
    <row r="1628" spans="2:36" x14ac:dyDescent="0.2">
      <c r="B1628" s="78" t="str">
        <f t="shared" si="75"/>
        <v/>
      </c>
      <c r="C1628" s="19" t="s">
        <v>113</v>
      </c>
      <c r="D1628" s="19" t="s">
        <v>1929</v>
      </c>
      <c r="E1628" s="19">
        <v>130</v>
      </c>
      <c r="F1628" s="19" t="s">
        <v>261</v>
      </c>
      <c r="G1628" s="19">
        <v>50</v>
      </c>
      <c r="H1628" s="19">
        <v>5</v>
      </c>
      <c r="I1628" s="19">
        <v>151</v>
      </c>
      <c r="J1628" s="19">
        <v>94</v>
      </c>
      <c r="K1628" s="19">
        <v>650</v>
      </c>
      <c r="L1628" s="19">
        <v>1950</v>
      </c>
      <c r="M1628" s="19" t="s">
        <v>84</v>
      </c>
      <c r="N1628" s="19">
        <v>3000</v>
      </c>
      <c r="O1628" s="19">
        <v>6000</v>
      </c>
      <c r="P1628" s="19"/>
      <c r="Q1628" s="19" t="s">
        <v>118</v>
      </c>
      <c r="R1628" s="19">
        <v>10590</v>
      </c>
      <c r="S1628" s="19">
        <v>30000</v>
      </c>
      <c r="T1628" s="19">
        <v>2.57</v>
      </c>
      <c r="U1628" s="19">
        <v>15.5</v>
      </c>
      <c r="V1628" s="19">
        <v>0.24</v>
      </c>
      <c r="W1628" s="19">
        <v>65</v>
      </c>
      <c r="X1628" s="93">
        <v>1610</v>
      </c>
      <c r="Y1628">
        <f t="shared" si="76"/>
        <v>60</v>
      </c>
      <c r="Z1628" t="b">
        <f>IF(N1628/G1628&gt;=Auswahlhilfe!$C$8,TRUE,FALSE)</f>
        <v>1</v>
      </c>
      <c r="AA1628" t="b">
        <f>IF(K1628&gt;Auswahlhilfe!$C$7,TRUE,FALSE)</f>
        <v>1</v>
      </c>
      <c r="AB1628" t="b">
        <f>IF(Auswahlhilfe!$C$17=F1628,TRUE,FALSE)</f>
        <v>0</v>
      </c>
      <c r="AC1628" t="b">
        <f>IFERROR(IF(FIND("P2",PGOptionList!D1628)&gt;0,TRUE),FALSE)</f>
        <v>0</v>
      </c>
      <c r="AD1628" t="b">
        <f>IFERROR(IF(FIND("P1",PGOptionList!D1628)&gt;0,TRUE),FALSE)</f>
        <v>1</v>
      </c>
      <c r="AE1628" t="b">
        <f>IFERROR(IF(FIND("P0",PGOptionList!D1628)&gt;0,TRUE),FALSE)</f>
        <v>0</v>
      </c>
      <c r="AF1628" t="b">
        <f>IF(AND(Z1628,AA1628,AB1628,AC1628,IF(C1628=Auswahlhilfe!$L$7,TRUE,FALSE)),D1628,FALSE)</f>
        <v>0</v>
      </c>
      <c r="AG1628" t="b">
        <f>IF(AND(Z1628,AA1628,AB1628,AD1628,IF(C1628=Auswahlhilfe!$L$17,TRUE,FALSE)),D1628,FALSE)</f>
        <v>0</v>
      </c>
      <c r="AH1628" t="b">
        <f>IF(AND(Z1628,AA1628,AB1628,AE1628,IF(C1628=Auswahlhilfe!$L$17,TRUE,FALSE)),D1628,FALSE)</f>
        <v>0</v>
      </c>
      <c r="AI1628" t="s">
        <v>4818</v>
      </c>
      <c r="AJ1628" s="90" t="str">
        <f t="shared" si="77"/>
        <v>https://shop.oxni.ch/de/shop/motoren/planetengetriebe/td-140-050-00-p1</v>
      </c>
    </row>
    <row r="1629" spans="2:36" x14ac:dyDescent="0.2">
      <c r="B1629" s="78" t="str">
        <f t="shared" si="75"/>
        <v/>
      </c>
      <c r="C1629" s="19" t="s">
        <v>113</v>
      </c>
      <c r="D1629" s="19" t="s">
        <v>1930</v>
      </c>
      <c r="E1629" s="19">
        <v>130</v>
      </c>
      <c r="F1629" s="19" t="s">
        <v>261</v>
      </c>
      <c r="G1629" s="19">
        <v>50</v>
      </c>
      <c r="H1629" s="19">
        <v>7</v>
      </c>
      <c r="I1629" s="19">
        <v>151</v>
      </c>
      <c r="J1629" s="19">
        <v>94</v>
      </c>
      <c r="K1629" s="19">
        <v>650</v>
      </c>
      <c r="L1629" s="19">
        <v>1950</v>
      </c>
      <c r="M1629" s="19" t="s">
        <v>84</v>
      </c>
      <c r="N1629" s="19">
        <v>3000</v>
      </c>
      <c r="O1629" s="19">
        <v>6000</v>
      </c>
      <c r="P1629" s="19"/>
      <c r="Q1629" s="19" t="s">
        <v>118</v>
      </c>
      <c r="R1629" s="19">
        <v>10590</v>
      </c>
      <c r="S1629" s="19">
        <v>30000</v>
      </c>
      <c r="T1629" s="19">
        <v>2.57</v>
      </c>
      <c r="U1629" s="19">
        <v>15.5</v>
      </c>
      <c r="V1629" s="19">
        <v>0.24</v>
      </c>
      <c r="W1629" s="19">
        <v>65</v>
      </c>
      <c r="X1629" s="93">
        <v>1500</v>
      </c>
      <c r="Y1629">
        <f t="shared" si="76"/>
        <v>60</v>
      </c>
      <c r="Z1629" t="b">
        <f>IF(N1629/G1629&gt;=Auswahlhilfe!$C$8,TRUE,FALSE)</f>
        <v>1</v>
      </c>
      <c r="AA1629" t="b">
        <f>IF(K1629&gt;Auswahlhilfe!$C$7,TRUE,FALSE)</f>
        <v>1</v>
      </c>
      <c r="AB1629" t="b">
        <f>IF(Auswahlhilfe!$C$17=F1629,TRUE,FALSE)</f>
        <v>0</v>
      </c>
      <c r="AC1629" t="b">
        <f>IFERROR(IF(FIND("P2",PGOptionList!D1629)&gt;0,TRUE),FALSE)</f>
        <v>1</v>
      </c>
      <c r="AD1629" t="b">
        <f>IFERROR(IF(FIND("P1",PGOptionList!D1629)&gt;0,TRUE),FALSE)</f>
        <v>0</v>
      </c>
      <c r="AE1629" t="b">
        <f>IFERROR(IF(FIND("P0",PGOptionList!D1629)&gt;0,TRUE),FALSE)</f>
        <v>0</v>
      </c>
      <c r="AF1629" t="b">
        <f>IF(AND(Z1629,AA1629,AB1629,AC1629,IF(C1629=Auswahlhilfe!$L$7,TRUE,FALSE)),D1629,FALSE)</f>
        <v>0</v>
      </c>
      <c r="AG1629" t="b">
        <f>IF(AND(Z1629,AA1629,AB1629,AD1629,IF(C1629=Auswahlhilfe!$L$17,TRUE,FALSE)),D1629,FALSE)</f>
        <v>0</v>
      </c>
      <c r="AH1629" t="b">
        <f>IF(AND(Z1629,AA1629,AB1629,AE1629,IF(C1629=Auswahlhilfe!$L$17,TRUE,FALSE)),D1629,FALSE)</f>
        <v>0</v>
      </c>
      <c r="AI1629" t="s">
        <v>4818</v>
      </c>
      <c r="AJ1629" s="90" t="str">
        <f t="shared" si="77"/>
        <v>https://shop.oxni.ch/de/shop/motoren/planetengetriebe/td-140-050-00-p2</v>
      </c>
    </row>
    <row r="1630" spans="2:36" x14ac:dyDescent="0.2">
      <c r="B1630" s="78" t="str">
        <f t="shared" si="75"/>
        <v/>
      </c>
      <c r="C1630" s="19" t="s">
        <v>113</v>
      </c>
      <c r="D1630" s="19" t="s">
        <v>1931</v>
      </c>
      <c r="E1630" s="19">
        <v>130</v>
      </c>
      <c r="F1630" s="19" t="s">
        <v>261</v>
      </c>
      <c r="G1630" s="19">
        <v>40</v>
      </c>
      <c r="H1630" s="19">
        <v>3</v>
      </c>
      <c r="I1630" s="19">
        <v>151</v>
      </c>
      <c r="J1630" s="19">
        <v>94</v>
      </c>
      <c r="K1630" s="19">
        <v>560</v>
      </c>
      <c r="L1630" s="19">
        <v>1680</v>
      </c>
      <c r="M1630" s="19" t="s">
        <v>119</v>
      </c>
      <c r="N1630" s="19">
        <v>3000</v>
      </c>
      <c r="O1630" s="19">
        <v>6000</v>
      </c>
      <c r="P1630" s="19"/>
      <c r="Q1630" s="19" t="s">
        <v>118</v>
      </c>
      <c r="R1630" s="19">
        <v>10590</v>
      </c>
      <c r="S1630" s="19">
        <v>30000</v>
      </c>
      <c r="T1630" s="19">
        <v>2.57</v>
      </c>
      <c r="U1630" s="19">
        <v>15.5</v>
      </c>
      <c r="V1630" s="19">
        <v>0.24</v>
      </c>
      <c r="W1630" s="19">
        <v>65</v>
      </c>
      <c r="X1630" s="93"/>
      <c r="Y1630">
        <f t="shared" si="76"/>
        <v>75</v>
      </c>
      <c r="Z1630" t="b">
        <f>IF(N1630/G1630&gt;=Auswahlhilfe!$C$8,TRUE,FALSE)</f>
        <v>1</v>
      </c>
      <c r="AA1630" t="b">
        <f>IF(K1630&gt;Auswahlhilfe!$C$7,TRUE,FALSE)</f>
        <v>1</v>
      </c>
      <c r="AB1630" t="b">
        <f>IF(Auswahlhilfe!$C$17=F1630,TRUE,FALSE)</f>
        <v>0</v>
      </c>
      <c r="AC1630" t="b">
        <f>IFERROR(IF(FIND("P2",PGOptionList!D1630)&gt;0,TRUE),FALSE)</f>
        <v>0</v>
      </c>
      <c r="AD1630" t="b">
        <f>IFERROR(IF(FIND("P1",PGOptionList!D1630)&gt;0,TRUE),FALSE)</f>
        <v>0</v>
      </c>
      <c r="AE1630" t="b">
        <f>IFERROR(IF(FIND("P0",PGOptionList!D1630)&gt;0,TRUE),FALSE)</f>
        <v>1</v>
      </c>
      <c r="AF1630" t="b">
        <f>IF(AND(Z1630,AA1630,AB1630,AC1630,IF(C1630=Auswahlhilfe!$L$7,TRUE,FALSE)),D1630,FALSE)</f>
        <v>0</v>
      </c>
      <c r="AG1630" t="b">
        <f>IF(AND(Z1630,AA1630,AB1630,AD1630,IF(C1630=Auswahlhilfe!$L$17,TRUE,FALSE)),D1630,FALSE)</f>
        <v>0</v>
      </c>
      <c r="AH1630" t="b">
        <f>IF(AND(Z1630,AA1630,AB1630,AE1630,IF(C1630=Auswahlhilfe!$L$17,TRUE,FALSE)),D1630,FALSE)</f>
        <v>0</v>
      </c>
      <c r="AI1630" t="s">
        <v>4817</v>
      </c>
      <c r="AJ1630" s="90" t="str">
        <f t="shared" si="77"/>
        <v>mailto:info@oxni.ch?subject=Anfrage TD-140-040-00-P0</v>
      </c>
    </row>
    <row r="1631" spans="2:36" x14ac:dyDescent="0.2">
      <c r="B1631" s="78" t="str">
        <f t="shared" si="75"/>
        <v/>
      </c>
      <c r="C1631" s="19" t="s">
        <v>113</v>
      </c>
      <c r="D1631" s="19" t="s">
        <v>1932</v>
      </c>
      <c r="E1631" s="19">
        <v>130</v>
      </c>
      <c r="F1631" s="19" t="s">
        <v>261</v>
      </c>
      <c r="G1631" s="19">
        <v>40</v>
      </c>
      <c r="H1631" s="19">
        <v>5</v>
      </c>
      <c r="I1631" s="19">
        <v>151</v>
      </c>
      <c r="J1631" s="19">
        <v>94</v>
      </c>
      <c r="K1631" s="19">
        <v>560</v>
      </c>
      <c r="L1631" s="19">
        <v>1680</v>
      </c>
      <c r="M1631" s="19" t="s">
        <v>119</v>
      </c>
      <c r="N1631" s="19">
        <v>3000</v>
      </c>
      <c r="O1631" s="19">
        <v>6000</v>
      </c>
      <c r="P1631" s="19"/>
      <c r="Q1631" s="19" t="s">
        <v>118</v>
      </c>
      <c r="R1631" s="19">
        <v>10590</v>
      </c>
      <c r="S1631" s="19">
        <v>30000</v>
      </c>
      <c r="T1631" s="19">
        <v>2.57</v>
      </c>
      <c r="U1631" s="19">
        <v>15.5</v>
      </c>
      <c r="V1631" s="19">
        <v>0.24</v>
      </c>
      <c r="W1631" s="19">
        <v>65</v>
      </c>
      <c r="X1631" s="93">
        <v>1610</v>
      </c>
      <c r="Y1631">
        <f t="shared" si="76"/>
        <v>75</v>
      </c>
      <c r="Z1631" t="b">
        <f>IF(N1631/G1631&gt;=Auswahlhilfe!$C$8,TRUE,FALSE)</f>
        <v>1</v>
      </c>
      <c r="AA1631" t="b">
        <f>IF(K1631&gt;Auswahlhilfe!$C$7,TRUE,FALSE)</f>
        <v>1</v>
      </c>
      <c r="AB1631" t="b">
        <f>IF(Auswahlhilfe!$C$17=F1631,TRUE,FALSE)</f>
        <v>0</v>
      </c>
      <c r="AC1631" t="b">
        <f>IFERROR(IF(FIND("P2",PGOptionList!D1631)&gt;0,TRUE),FALSE)</f>
        <v>0</v>
      </c>
      <c r="AD1631" t="b">
        <f>IFERROR(IF(FIND("P1",PGOptionList!D1631)&gt;0,TRUE),FALSE)</f>
        <v>1</v>
      </c>
      <c r="AE1631" t="b">
        <f>IFERROR(IF(FIND("P0",PGOptionList!D1631)&gt;0,TRUE),FALSE)</f>
        <v>0</v>
      </c>
      <c r="AF1631" t="b">
        <f>IF(AND(Z1631,AA1631,AB1631,AC1631,IF(C1631=Auswahlhilfe!$L$7,TRUE,FALSE)),D1631,FALSE)</f>
        <v>0</v>
      </c>
      <c r="AG1631" t="b">
        <f>IF(AND(Z1631,AA1631,AB1631,AD1631,IF(C1631=Auswahlhilfe!$L$17,TRUE,FALSE)),D1631,FALSE)</f>
        <v>0</v>
      </c>
      <c r="AH1631" t="b">
        <f>IF(AND(Z1631,AA1631,AB1631,AE1631,IF(C1631=Auswahlhilfe!$L$17,TRUE,FALSE)),D1631,FALSE)</f>
        <v>0</v>
      </c>
      <c r="AI1631" t="s">
        <v>4818</v>
      </c>
      <c r="AJ1631" s="90" t="str">
        <f t="shared" si="77"/>
        <v>https://shop.oxni.ch/de/shop/motoren/planetengetriebe/td-140-040-00-p1</v>
      </c>
    </row>
    <row r="1632" spans="2:36" x14ac:dyDescent="0.2">
      <c r="B1632" s="78" t="str">
        <f t="shared" si="75"/>
        <v/>
      </c>
      <c r="C1632" s="19" t="s">
        <v>113</v>
      </c>
      <c r="D1632" s="19" t="s">
        <v>1933</v>
      </c>
      <c r="E1632" s="19">
        <v>130</v>
      </c>
      <c r="F1632" s="19" t="s">
        <v>261</v>
      </c>
      <c r="G1632" s="19">
        <v>40</v>
      </c>
      <c r="H1632" s="19">
        <v>7</v>
      </c>
      <c r="I1632" s="19">
        <v>151</v>
      </c>
      <c r="J1632" s="19">
        <v>94</v>
      </c>
      <c r="K1632" s="19">
        <v>560</v>
      </c>
      <c r="L1632" s="19">
        <v>1680</v>
      </c>
      <c r="M1632" s="19" t="s">
        <v>119</v>
      </c>
      <c r="N1632" s="19">
        <v>3000</v>
      </c>
      <c r="O1632" s="19">
        <v>6000</v>
      </c>
      <c r="P1632" s="19"/>
      <c r="Q1632" s="19" t="s">
        <v>118</v>
      </c>
      <c r="R1632" s="19">
        <v>10590</v>
      </c>
      <c r="S1632" s="19">
        <v>30000</v>
      </c>
      <c r="T1632" s="19">
        <v>2.57</v>
      </c>
      <c r="U1632" s="19">
        <v>15.5</v>
      </c>
      <c r="V1632" s="19">
        <v>0.24</v>
      </c>
      <c r="W1632" s="19">
        <v>65</v>
      </c>
      <c r="X1632" s="93">
        <v>1500</v>
      </c>
      <c r="Y1632">
        <f t="shared" si="76"/>
        <v>75</v>
      </c>
      <c r="Z1632" t="b">
        <f>IF(N1632/G1632&gt;=Auswahlhilfe!$C$8,TRUE,FALSE)</f>
        <v>1</v>
      </c>
      <c r="AA1632" t="b">
        <f>IF(K1632&gt;Auswahlhilfe!$C$7,TRUE,FALSE)</f>
        <v>1</v>
      </c>
      <c r="AB1632" t="b">
        <f>IF(Auswahlhilfe!$C$17=F1632,TRUE,FALSE)</f>
        <v>0</v>
      </c>
      <c r="AC1632" t="b">
        <f>IFERROR(IF(FIND("P2",PGOptionList!D1632)&gt;0,TRUE),FALSE)</f>
        <v>1</v>
      </c>
      <c r="AD1632" t="b">
        <f>IFERROR(IF(FIND("P1",PGOptionList!D1632)&gt;0,TRUE),FALSE)</f>
        <v>0</v>
      </c>
      <c r="AE1632" t="b">
        <f>IFERROR(IF(FIND("P0",PGOptionList!D1632)&gt;0,TRUE),FALSE)</f>
        <v>0</v>
      </c>
      <c r="AF1632" t="b">
        <f>IF(AND(Z1632,AA1632,AB1632,AC1632,IF(C1632=Auswahlhilfe!$L$7,TRUE,FALSE)),D1632,FALSE)</f>
        <v>0</v>
      </c>
      <c r="AG1632" t="b">
        <f>IF(AND(Z1632,AA1632,AB1632,AD1632,IF(C1632=Auswahlhilfe!$L$17,TRUE,FALSE)),D1632,FALSE)</f>
        <v>0</v>
      </c>
      <c r="AH1632" t="b">
        <f>IF(AND(Z1632,AA1632,AB1632,AE1632,IF(C1632=Auswahlhilfe!$L$17,TRUE,FALSE)),D1632,FALSE)</f>
        <v>0</v>
      </c>
      <c r="AI1632" t="s">
        <v>4818</v>
      </c>
      <c r="AJ1632" s="90" t="str">
        <f t="shared" si="77"/>
        <v>https://shop.oxni.ch/de/shop/motoren/planetengetriebe/td-140-040-00-p2</v>
      </c>
    </row>
    <row r="1633" spans="2:36" x14ac:dyDescent="0.2">
      <c r="B1633" s="78" t="str">
        <f t="shared" si="75"/>
        <v/>
      </c>
      <c r="C1633" s="19" t="s">
        <v>113</v>
      </c>
      <c r="D1633" s="19" t="s">
        <v>1934</v>
      </c>
      <c r="E1633" s="19">
        <v>130</v>
      </c>
      <c r="F1633" s="19" t="s">
        <v>261</v>
      </c>
      <c r="G1633" s="19">
        <v>35</v>
      </c>
      <c r="H1633" s="19">
        <v>3</v>
      </c>
      <c r="I1633" s="19">
        <v>151</v>
      </c>
      <c r="J1633" s="19">
        <v>94</v>
      </c>
      <c r="K1633" s="19">
        <v>555</v>
      </c>
      <c r="L1633" s="19">
        <v>1665</v>
      </c>
      <c r="M1633" s="19" t="s">
        <v>86</v>
      </c>
      <c r="N1633" s="19">
        <v>3000</v>
      </c>
      <c r="O1633" s="19">
        <v>6000</v>
      </c>
      <c r="P1633" s="19"/>
      <c r="Q1633" s="19" t="s">
        <v>118</v>
      </c>
      <c r="R1633" s="19">
        <v>10590</v>
      </c>
      <c r="S1633" s="19">
        <v>30000</v>
      </c>
      <c r="T1633" s="19">
        <v>2.71</v>
      </c>
      <c r="U1633" s="19">
        <v>15.5</v>
      </c>
      <c r="V1633" s="19">
        <v>0.24</v>
      </c>
      <c r="W1633" s="19">
        <v>65</v>
      </c>
      <c r="X1633" s="93"/>
      <c r="Y1633">
        <f t="shared" si="76"/>
        <v>85.714285714285708</v>
      </c>
      <c r="Z1633" t="b">
        <f>IF(N1633/G1633&gt;=Auswahlhilfe!$C$8,TRUE,FALSE)</f>
        <v>1</v>
      </c>
      <c r="AA1633" t="b">
        <f>IF(K1633&gt;Auswahlhilfe!$C$7,TRUE,FALSE)</f>
        <v>1</v>
      </c>
      <c r="AB1633" t="b">
        <f>IF(Auswahlhilfe!$C$17=F1633,TRUE,FALSE)</f>
        <v>0</v>
      </c>
      <c r="AC1633" t="b">
        <f>IFERROR(IF(FIND("P2",PGOptionList!D1633)&gt;0,TRUE),FALSE)</f>
        <v>0</v>
      </c>
      <c r="AD1633" t="b">
        <f>IFERROR(IF(FIND("P1",PGOptionList!D1633)&gt;0,TRUE),FALSE)</f>
        <v>0</v>
      </c>
      <c r="AE1633" t="b">
        <f>IFERROR(IF(FIND("P0",PGOptionList!D1633)&gt;0,TRUE),FALSE)</f>
        <v>1</v>
      </c>
      <c r="AF1633" t="b">
        <f>IF(AND(Z1633,AA1633,AB1633,AC1633,IF(C1633=Auswahlhilfe!$L$7,TRUE,FALSE)),D1633,FALSE)</f>
        <v>0</v>
      </c>
      <c r="AG1633" t="b">
        <f>IF(AND(Z1633,AA1633,AB1633,AD1633,IF(C1633=Auswahlhilfe!$L$17,TRUE,FALSE)),D1633,FALSE)</f>
        <v>0</v>
      </c>
      <c r="AH1633" t="b">
        <f>IF(AND(Z1633,AA1633,AB1633,AE1633,IF(C1633=Auswahlhilfe!$L$17,TRUE,FALSE)),D1633,FALSE)</f>
        <v>0</v>
      </c>
      <c r="AI1633" t="s">
        <v>4817</v>
      </c>
      <c r="AJ1633" s="90" t="str">
        <f t="shared" si="77"/>
        <v>mailto:info@oxni.ch?subject=Anfrage TD-140-035-00-P0</v>
      </c>
    </row>
    <row r="1634" spans="2:36" x14ac:dyDescent="0.2">
      <c r="B1634" s="78" t="str">
        <f t="shared" si="75"/>
        <v/>
      </c>
      <c r="C1634" s="19" t="s">
        <v>113</v>
      </c>
      <c r="D1634" s="19" t="s">
        <v>1935</v>
      </c>
      <c r="E1634" s="19">
        <v>130</v>
      </c>
      <c r="F1634" s="19" t="s">
        <v>261</v>
      </c>
      <c r="G1634" s="19">
        <v>35</v>
      </c>
      <c r="H1634" s="19">
        <v>5</v>
      </c>
      <c r="I1634" s="19">
        <v>151</v>
      </c>
      <c r="J1634" s="19">
        <v>94</v>
      </c>
      <c r="K1634" s="19">
        <v>555</v>
      </c>
      <c r="L1634" s="19">
        <v>1665</v>
      </c>
      <c r="M1634" s="19" t="s">
        <v>86</v>
      </c>
      <c r="N1634" s="19">
        <v>3000</v>
      </c>
      <c r="O1634" s="19">
        <v>6000</v>
      </c>
      <c r="P1634" s="19"/>
      <c r="Q1634" s="19" t="s">
        <v>118</v>
      </c>
      <c r="R1634" s="19">
        <v>10590</v>
      </c>
      <c r="S1634" s="19">
        <v>30000</v>
      </c>
      <c r="T1634" s="19">
        <v>2.71</v>
      </c>
      <c r="U1634" s="19">
        <v>15.5</v>
      </c>
      <c r="V1634" s="19">
        <v>0.24</v>
      </c>
      <c r="W1634" s="19">
        <v>65</v>
      </c>
      <c r="X1634" s="93">
        <v>1610</v>
      </c>
      <c r="Y1634">
        <f t="shared" si="76"/>
        <v>85.714285714285708</v>
      </c>
      <c r="Z1634" t="b">
        <f>IF(N1634/G1634&gt;=Auswahlhilfe!$C$8,TRUE,FALSE)</f>
        <v>1</v>
      </c>
      <c r="AA1634" t="b">
        <f>IF(K1634&gt;Auswahlhilfe!$C$7,TRUE,FALSE)</f>
        <v>1</v>
      </c>
      <c r="AB1634" t="b">
        <f>IF(Auswahlhilfe!$C$17=F1634,TRUE,FALSE)</f>
        <v>0</v>
      </c>
      <c r="AC1634" t="b">
        <f>IFERROR(IF(FIND("P2",PGOptionList!D1634)&gt;0,TRUE),FALSE)</f>
        <v>0</v>
      </c>
      <c r="AD1634" t="b">
        <f>IFERROR(IF(FIND("P1",PGOptionList!D1634)&gt;0,TRUE),FALSE)</f>
        <v>1</v>
      </c>
      <c r="AE1634" t="b">
        <f>IFERROR(IF(FIND("P0",PGOptionList!D1634)&gt;0,TRUE),FALSE)</f>
        <v>0</v>
      </c>
      <c r="AF1634" t="b">
        <f>IF(AND(Z1634,AA1634,AB1634,AC1634,IF(C1634=Auswahlhilfe!$L$7,TRUE,FALSE)),D1634,FALSE)</f>
        <v>0</v>
      </c>
      <c r="AG1634" t="b">
        <f>IF(AND(Z1634,AA1634,AB1634,AD1634,IF(C1634=Auswahlhilfe!$L$17,TRUE,FALSE)),D1634,FALSE)</f>
        <v>0</v>
      </c>
      <c r="AH1634" t="b">
        <f>IF(AND(Z1634,AA1634,AB1634,AE1634,IF(C1634=Auswahlhilfe!$L$17,TRUE,FALSE)),D1634,FALSE)</f>
        <v>0</v>
      </c>
      <c r="AI1634" t="s">
        <v>4818</v>
      </c>
      <c r="AJ1634" s="90" t="str">
        <f t="shared" si="77"/>
        <v>https://shop.oxni.ch/de/shop/motoren/planetengetriebe/td-140-035-00-p1</v>
      </c>
    </row>
    <row r="1635" spans="2:36" x14ac:dyDescent="0.2">
      <c r="B1635" s="78" t="str">
        <f t="shared" si="75"/>
        <v/>
      </c>
      <c r="C1635" s="19" t="s">
        <v>113</v>
      </c>
      <c r="D1635" s="19" t="s">
        <v>1936</v>
      </c>
      <c r="E1635" s="19">
        <v>130</v>
      </c>
      <c r="F1635" s="19" t="s">
        <v>261</v>
      </c>
      <c r="G1635" s="19">
        <v>35</v>
      </c>
      <c r="H1635" s="19">
        <v>7</v>
      </c>
      <c r="I1635" s="19">
        <v>151</v>
      </c>
      <c r="J1635" s="19">
        <v>94</v>
      </c>
      <c r="K1635" s="19">
        <v>555</v>
      </c>
      <c r="L1635" s="19">
        <v>1665</v>
      </c>
      <c r="M1635" s="19" t="s">
        <v>86</v>
      </c>
      <c r="N1635" s="19">
        <v>3000</v>
      </c>
      <c r="O1635" s="19">
        <v>6000</v>
      </c>
      <c r="P1635" s="19"/>
      <c r="Q1635" s="19" t="s">
        <v>118</v>
      </c>
      <c r="R1635" s="19">
        <v>10590</v>
      </c>
      <c r="S1635" s="19">
        <v>30000</v>
      </c>
      <c r="T1635" s="19">
        <v>2.71</v>
      </c>
      <c r="U1635" s="19">
        <v>15.5</v>
      </c>
      <c r="V1635" s="19">
        <v>0.24</v>
      </c>
      <c r="W1635" s="19">
        <v>65</v>
      </c>
      <c r="X1635" s="93">
        <v>1500</v>
      </c>
      <c r="Y1635">
        <f t="shared" si="76"/>
        <v>85.714285714285708</v>
      </c>
      <c r="Z1635" t="b">
        <f>IF(N1635/G1635&gt;=Auswahlhilfe!$C$8,TRUE,FALSE)</f>
        <v>1</v>
      </c>
      <c r="AA1635" t="b">
        <f>IF(K1635&gt;Auswahlhilfe!$C$7,TRUE,FALSE)</f>
        <v>1</v>
      </c>
      <c r="AB1635" t="b">
        <f>IF(Auswahlhilfe!$C$17=F1635,TRUE,FALSE)</f>
        <v>0</v>
      </c>
      <c r="AC1635" t="b">
        <f>IFERROR(IF(FIND("P2",PGOptionList!D1635)&gt;0,TRUE),FALSE)</f>
        <v>1</v>
      </c>
      <c r="AD1635" t="b">
        <f>IFERROR(IF(FIND("P1",PGOptionList!D1635)&gt;0,TRUE),FALSE)</f>
        <v>0</v>
      </c>
      <c r="AE1635" t="b">
        <f>IFERROR(IF(FIND("P0",PGOptionList!D1635)&gt;0,TRUE),FALSE)</f>
        <v>0</v>
      </c>
      <c r="AF1635" t="b">
        <f>IF(AND(Z1635,AA1635,AB1635,AC1635,IF(C1635=Auswahlhilfe!$L$7,TRUE,FALSE)),D1635,FALSE)</f>
        <v>0</v>
      </c>
      <c r="AG1635" t="b">
        <f>IF(AND(Z1635,AA1635,AB1635,AD1635,IF(C1635=Auswahlhilfe!$L$17,TRUE,FALSE)),D1635,FALSE)</f>
        <v>0</v>
      </c>
      <c r="AH1635" t="b">
        <f>IF(AND(Z1635,AA1635,AB1635,AE1635,IF(C1635=Auswahlhilfe!$L$17,TRUE,FALSE)),D1635,FALSE)</f>
        <v>0</v>
      </c>
      <c r="AI1635" t="s">
        <v>4818</v>
      </c>
      <c r="AJ1635" s="90" t="str">
        <f t="shared" si="77"/>
        <v>https://shop.oxni.ch/de/shop/motoren/planetengetriebe/td-140-035-00-p2</v>
      </c>
    </row>
    <row r="1636" spans="2:36" x14ac:dyDescent="0.2">
      <c r="B1636" s="78" t="str">
        <f t="shared" si="75"/>
        <v/>
      </c>
      <c r="C1636" s="19" t="s">
        <v>113</v>
      </c>
      <c r="D1636" s="19" t="s">
        <v>1937</v>
      </c>
      <c r="E1636" s="19">
        <v>130</v>
      </c>
      <c r="F1636" s="19" t="s">
        <v>261</v>
      </c>
      <c r="G1636" s="19">
        <v>25</v>
      </c>
      <c r="H1636" s="19">
        <v>3</v>
      </c>
      <c r="I1636" s="19">
        <v>151</v>
      </c>
      <c r="J1636" s="19">
        <v>94</v>
      </c>
      <c r="K1636" s="19">
        <v>650</v>
      </c>
      <c r="L1636" s="19">
        <v>1950</v>
      </c>
      <c r="M1636" s="19" t="s">
        <v>84</v>
      </c>
      <c r="N1636" s="19">
        <v>3000</v>
      </c>
      <c r="O1636" s="19">
        <v>6000</v>
      </c>
      <c r="P1636" s="19"/>
      <c r="Q1636" s="19" t="s">
        <v>118</v>
      </c>
      <c r="R1636" s="19">
        <v>10590</v>
      </c>
      <c r="S1636" s="19">
        <v>30000</v>
      </c>
      <c r="T1636" s="19">
        <v>2.71</v>
      </c>
      <c r="U1636" s="19">
        <v>15.5</v>
      </c>
      <c r="V1636" s="19">
        <v>0.24</v>
      </c>
      <c r="W1636" s="19">
        <v>65</v>
      </c>
      <c r="X1636" s="93"/>
      <c r="Y1636">
        <f t="shared" si="76"/>
        <v>120</v>
      </c>
      <c r="Z1636" t="b">
        <f>IF(N1636/G1636&gt;=Auswahlhilfe!$C$8,TRUE,FALSE)</f>
        <v>1</v>
      </c>
      <c r="AA1636" t="b">
        <f>IF(K1636&gt;Auswahlhilfe!$C$7,TRUE,FALSE)</f>
        <v>1</v>
      </c>
      <c r="AB1636" t="b">
        <f>IF(Auswahlhilfe!$C$17=F1636,TRUE,FALSE)</f>
        <v>0</v>
      </c>
      <c r="AC1636" t="b">
        <f>IFERROR(IF(FIND("P2",PGOptionList!D1636)&gt;0,TRUE),FALSE)</f>
        <v>0</v>
      </c>
      <c r="AD1636" t="b">
        <f>IFERROR(IF(FIND("P1",PGOptionList!D1636)&gt;0,TRUE),FALSE)</f>
        <v>0</v>
      </c>
      <c r="AE1636" t="b">
        <f>IFERROR(IF(FIND("P0",PGOptionList!D1636)&gt;0,TRUE),FALSE)</f>
        <v>1</v>
      </c>
      <c r="AF1636" t="b">
        <f>IF(AND(Z1636,AA1636,AB1636,AC1636,IF(C1636=Auswahlhilfe!$L$7,TRUE,FALSE)),D1636,FALSE)</f>
        <v>0</v>
      </c>
      <c r="AG1636" t="b">
        <f>IF(AND(Z1636,AA1636,AB1636,AD1636,IF(C1636=Auswahlhilfe!$L$17,TRUE,FALSE)),D1636,FALSE)</f>
        <v>0</v>
      </c>
      <c r="AH1636" t="b">
        <f>IF(AND(Z1636,AA1636,AB1636,AE1636,IF(C1636=Auswahlhilfe!$L$17,TRUE,FALSE)),D1636,FALSE)</f>
        <v>0</v>
      </c>
      <c r="AI1636" t="s">
        <v>4817</v>
      </c>
      <c r="AJ1636" s="90" t="str">
        <f t="shared" si="77"/>
        <v>mailto:info@oxni.ch?subject=Anfrage TD-140-025-00-P0</v>
      </c>
    </row>
    <row r="1637" spans="2:36" x14ac:dyDescent="0.2">
      <c r="B1637" s="78" t="str">
        <f t="shared" si="75"/>
        <v/>
      </c>
      <c r="C1637" s="19" t="s">
        <v>113</v>
      </c>
      <c r="D1637" s="19" t="s">
        <v>1938</v>
      </c>
      <c r="E1637" s="19">
        <v>130</v>
      </c>
      <c r="F1637" s="19" t="s">
        <v>261</v>
      </c>
      <c r="G1637" s="19">
        <v>25</v>
      </c>
      <c r="H1637" s="19">
        <v>5</v>
      </c>
      <c r="I1637" s="19">
        <v>151</v>
      </c>
      <c r="J1637" s="19">
        <v>94</v>
      </c>
      <c r="K1637" s="19">
        <v>650</v>
      </c>
      <c r="L1637" s="19">
        <v>1950</v>
      </c>
      <c r="M1637" s="19" t="s">
        <v>84</v>
      </c>
      <c r="N1637" s="19">
        <v>3000</v>
      </c>
      <c r="O1637" s="19">
        <v>6000</v>
      </c>
      <c r="P1637" s="19"/>
      <c r="Q1637" s="19" t="s">
        <v>118</v>
      </c>
      <c r="R1637" s="19">
        <v>10590</v>
      </c>
      <c r="S1637" s="19">
        <v>30000</v>
      </c>
      <c r="T1637" s="19">
        <v>2.71</v>
      </c>
      <c r="U1637" s="19">
        <v>15.5</v>
      </c>
      <c r="V1637" s="19">
        <v>0.24</v>
      </c>
      <c r="W1637" s="19">
        <v>65</v>
      </c>
      <c r="X1637" s="93">
        <v>1610</v>
      </c>
      <c r="Y1637">
        <f t="shared" si="76"/>
        <v>120</v>
      </c>
      <c r="Z1637" t="b">
        <f>IF(N1637/G1637&gt;=Auswahlhilfe!$C$8,TRUE,FALSE)</f>
        <v>1</v>
      </c>
      <c r="AA1637" t="b">
        <f>IF(K1637&gt;Auswahlhilfe!$C$7,TRUE,FALSE)</f>
        <v>1</v>
      </c>
      <c r="AB1637" t="b">
        <f>IF(Auswahlhilfe!$C$17=F1637,TRUE,FALSE)</f>
        <v>0</v>
      </c>
      <c r="AC1637" t="b">
        <f>IFERROR(IF(FIND("P2",PGOptionList!D1637)&gt;0,TRUE),FALSE)</f>
        <v>0</v>
      </c>
      <c r="AD1637" t="b">
        <f>IFERROR(IF(FIND("P1",PGOptionList!D1637)&gt;0,TRUE),FALSE)</f>
        <v>1</v>
      </c>
      <c r="AE1637" t="b">
        <f>IFERROR(IF(FIND("P0",PGOptionList!D1637)&gt;0,TRUE),FALSE)</f>
        <v>0</v>
      </c>
      <c r="AF1637" t="b">
        <f>IF(AND(Z1637,AA1637,AB1637,AC1637,IF(C1637=Auswahlhilfe!$L$7,TRUE,FALSE)),D1637,FALSE)</f>
        <v>0</v>
      </c>
      <c r="AG1637" t="b">
        <f>IF(AND(Z1637,AA1637,AB1637,AD1637,IF(C1637=Auswahlhilfe!$L$17,TRUE,FALSE)),D1637,FALSE)</f>
        <v>0</v>
      </c>
      <c r="AH1637" t="b">
        <f>IF(AND(Z1637,AA1637,AB1637,AE1637,IF(C1637=Auswahlhilfe!$L$17,TRUE,FALSE)),D1637,FALSE)</f>
        <v>0</v>
      </c>
      <c r="AI1637" t="s">
        <v>4818</v>
      </c>
      <c r="AJ1637" s="90" t="str">
        <f t="shared" si="77"/>
        <v>https://shop.oxni.ch/de/shop/motoren/planetengetriebe/td-140-025-00-p1</v>
      </c>
    </row>
    <row r="1638" spans="2:36" x14ac:dyDescent="0.2">
      <c r="B1638" s="78" t="str">
        <f t="shared" si="75"/>
        <v/>
      </c>
      <c r="C1638" s="19" t="s">
        <v>113</v>
      </c>
      <c r="D1638" s="19" t="s">
        <v>1939</v>
      </c>
      <c r="E1638" s="19">
        <v>130</v>
      </c>
      <c r="F1638" s="19" t="s">
        <v>261</v>
      </c>
      <c r="G1638" s="19">
        <v>25</v>
      </c>
      <c r="H1638" s="19">
        <v>7</v>
      </c>
      <c r="I1638" s="19">
        <v>151</v>
      </c>
      <c r="J1638" s="19">
        <v>94</v>
      </c>
      <c r="K1638" s="19">
        <v>650</v>
      </c>
      <c r="L1638" s="19">
        <v>1950</v>
      </c>
      <c r="M1638" s="19" t="s">
        <v>84</v>
      </c>
      <c r="N1638" s="19">
        <v>3000</v>
      </c>
      <c r="O1638" s="19">
        <v>6000</v>
      </c>
      <c r="P1638" s="19"/>
      <c r="Q1638" s="19" t="s">
        <v>118</v>
      </c>
      <c r="R1638" s="19">
        <v>10590</v>
      </c>
      <c r="S1638" s="19">
        <v>30000</v>
      </c>
      <c r="T1638" s="19">
        <v>2.71</v>
      </c>
      <c r="U1638" s="19">
        <v>15.5</v>
      </c>
      <c r="V1638" s="19">
        <v>0.24</v>
      </c>
      <c r="W1638" s="19">
        <v>65</v>
      </c>
      <c r="X1638" s="93">
        <v>1500</v>
      </c>
      <c r="Y1638">
        <f t="shared" si="76"/>
        <v>120</v>
      </c>
      <c r="Z1638" t="b">
        <f>IF(N1638/G1638&gt;=Auswahlhilfe!$C$8,TRUE,FALSE)</f>
        <v>1</v>
      </c>
      <c r="AA1638" t="b">
        <f>IF(K1638&gt;Auswahlhilfe!$C$7,TRUE,FALSE)</f>
        <v>1</v>
      </c>
      <c r="AB1638" t="b">
        <f>IF(Auswahlhilfe!$C$17=F1638,TRUE,FALSE)</f>
        <v>0</v>
      </c>
      <c r="AC1638" t="b">
        <f>IFERROR(IF(FIND("P2",PGOptionList!D1638)&gt;0,TRUE),FALSE)</f>
        <v>1</v>
      </c>
      <c r="AD1638" t="b">
        <f>IFERROR(IF(FIND("P1",PGOptionList!D1638)&gt;0,TRUE),FALSE)</f>
        <v>0</v>
      </c>
      <c r="AE1638" t="b">
        <f>IFERROR(IF(FIND("P0",PGOptionList!D1638)&gt;0,TRUE),FALSE)</f>
        <v>0</v>
      </c>
      <c r="AF1638" t="b">
        <f>IF(AND(Z1638,AA1638,AB1638,AC1638,IF(C1638=Auswahlhilfe!$L$7,TRUE,FALSE)),D1638,FALSE)</f>
        <v>0</v>
      </c>
      <c r="AG1638" t="b">
        <f>IF(AND(Z1638,AA1638,AB1638,AD1638,IF(C1638=Auswahlhilfe!$L$17,TRUE,FALSE)),D1638,FALSE)</f>
        <v>0</v>
      </c>
      <c r="AH1638" t="b">
        <f>IF(AND(Z1638,AA1638,AB1638,AE1638,IF(C1638=Auswahlhilfe!$L$17,TRUE,FALSE)),D1638,FALSE)</f>
        <v>0</v>
      </c>
      <c r="AI1638" t="s">
        <v>4818</v>
      </c>
      <c r="AJ1638" s="90" t="str">
        <f t="shared" si="77"/>
        <v>https://shop.oxni.ch/de/shop/motoren/planetengetriebe/td-140-025-00-p2</v>
      </c>
    </row>
    <row r="1639" spans="2:36" x14ac:dyDescent="0.2">
      <c r="B1639" s="78" t="str">
        <f t="shared" si="75"/>
        <v/>
      </c>
      <c r="C1639" s="19" t="s">
        <v>113</v>
      </c>
      <c r="D1639" s="19" t="s">
        <v>1940</v>
      </c>
      <c r="E1639" s="19">
        <v>130</v>
      </c>
      <c r="F1639" s="19" t="s">
        <v>261</v>
      </c>
      <c r="G1639" s="19">
        <v>20</v>
      </c>
      <c r="H1639" s="19">
        <v>3</v>
      </c>
      <c r="I1639" s="19">
        <v>151</v>
      </c>
      <c r="J1639" s="19">
        <v>94</v>
      </c>
      <c r="K1639" s="19">
        <v>545</v>
      </c>
      <c r="L1639" s="19">
        <v>1635</v>
      </c>
      <c r="M1639" s="19" t="s">
        <v>83</v>
      </c>
      <c r="N1639" s="19">
        <v>3000</v>
      </c>
      <c r="O1639" s="19">
        <v>6000</v>
      </c>
      <c r="P1639" s="19"/>
      <c r="Q1639" s="19" t="s">
        <v>118</v>
      </c>
      <c r="R1639" s="19">
        <v>10590</v>
      </c>
      <c r="S1639" s="19">
        <v>30000</v>
      </c>
      <c r="T1639" s="19">
        <v>2.71</v>
      </c>
      <c r="U1639" s="19">
        <v>15.5</v>
      </c>
      <c r="V1639" s="19">
        <v>0.24</v>
      </c>
      <c r="W1639" s="19">
        <v>65</v>
      </c>
      <c r="X1639" s="93"/>
      <c r="Y1639">
        <f t="shared" si="76"/>
        <v>150</v>
      </c>
      <c r="Z1639" t="b">
        <f>IF(N1639/G1639&gt;=Auswahlhilfe!$C$8,TRUE,FALSE)</f>
        <v>1</v>
      </c>
      <c r="AA1639" t="b">
        <f>IF(K1639&gt;Auswahlhilfe!$C$7,TRUE,FALSE)</f>
        <v>1</v>
      </c>
      <c r="AB1639" t="b">
        <f>IF(Auswahlhilfe!$C$17=F1639,TRUE,FALSE)</f>
        <v>0</v>
      </c>
      <c r="AC1639" t="b">
        <f>IFERROR(IF(FIND("P2",PGOptionList!D1639)&gt;0,TRUE),FALSE)</f>
        <v>0</v>
      </c>
      <c r="AD1639" t="b">
        <f>IFERROR(IF(FIND("P1",PGOptionList!D1639)&gt;0,TRUE),FALSE)</f>
        <v>0</v>
      </c>
      <c r="AE1639" t="b">
        <f>IFERROR(IF(FIND("P0",PGOptionList!D1639)&gt;0,TRUE),FALSE)</f>
        <v>1</v>
      </c>
      <c r="AF1639" t="b">
        <f>IF(AND(Z1639,AA1639,AB1639,AC1639,IF(C1639=Auswahlhilfe!$L$7,TRUE,FALSE)),D1639,FALSE)</f>
        <v>0</v>
      </c>
      <c r="AG1639" t="b">
        <f>IF(AND(Z1639,AA1639,AB1639,AD1639,IF(C1639=Auswahlhilfe!$L$17,TRUE,FALSE)),D1639,FALSE)</f>
        <v>0</v>
      </c>
      <c r="AH1639" t="b">
        <f>IF(AND(Z1639,AA1639,AB1639,AE1639,IF(C1639=Auswahlhilfe!$L$17,TRUE,FALSE)),D1639,FALSE)</f>
        <v>0</v>
      </c>
      <c r="AI1639" t="s">
        <v>4817</v>
      </c>
      <c r="AJ1639" s="90" t="str">
        <f t="shared" si="77"/>
        <v>mailto:info@oxni.ch?subject=Anfrage TD-140-020-00-P0</v>
      </c>
    </row>
    <row r="1640" spans="2:36" x14ac:dyDescent="0.2">
      <c r="B1640" s="78" t="str">
        <f t="shared" si="75"/>
        <v/>
      </c>
      <c r="C1640" s="19" t="s">
        <v>113</v>
      </c>
      <c r="D1640" s="19" t="s">
        <v>1941</v>
      </c>
      <c r="E1640" s="19">
        <v>130</v>
      </c>
      <c r="F1640" s="19" t="s">
        <v>261</v>
      </c>
      <c r="G1640" s="19">
        <v>20</v>
      </c>
      <c r="H1640" s="19">
        <v>5</v>
      </c>
      <c r="I1640" s="19">
        <v>151</v>
      </c>
      <c r="J1640" s="19">
        <v>94</v>
      </c>
      <c r="K1640" s="19">
        <v>545</v>
      </c>
      <c r="L1640" s="19">
        <v>1635</v>
      </c>
      <c r="M1640" s="19" t="s">
        <v>83</v>
      </c>
      <c r="N1640" s="19">
        <v>3000</v>
      </c>
      <c r="O1640" s="19">
        <v>6000</v>
      </c>
      <c r="P1640" s="19"/>
      <c r="Q1640" s="19" t="s">
        <v>118</v>
      </c>
      <c r="R1640" s="19">
        <v>10590</v>
      </c>
      <c r="S1640" s="19">
        <v>30000</v>
      </c>
      <c r="T1640" s="19">
        <v>2.71</v>
      </c>
      <c r="U1640" s="19">
        <v>15.5</v>
      </c>
      <c r="V1640" s="19">
        <v>0.24</v>
      </c>
      <c r="W1640" s="19">
        <v>65</v>
      </c>
      <c r="X1640" s="93">
        <v>1610</v>
      </c>
      <c r="Y1640">
        <f t="shared" si="76"/>
        <v>150</v>
      </c>
      <c r="Z1640" t="b">
        <f>IF(N1640/G1640&gt;=Auswahlhilfe!$C$8,TRUE,FALSE)</f>
        <v>1</v>
      </c>
      <c r="AA1640" t="b">
        <f>IF(K1640&gt;Auswahlhilfe!$C$7,TRUE,FALSE)</f>
        <v>1</v>
      </c>
      <c r="AB1640" t="b">
        <f>IF(Auswahlhilfe!$C$17=F1640,TRUE,FALSE)</f>
        <v>0</v>
      </c>
      <c r="AC1640" t="b">
        <f>IFERROR(IF(FIND("P2",PGOptionList!D1640)&gt;0,TRUE),FALSE)</f>
        <v>0</v>
      </c>
      <c r="AD1640" t="b">
        <f>IFERROR(IF(FIND("P1",PGOptionList!D1640)&gt;0,TRUE),FALSE)</f>
        <v>1</v>
      </c>
      <c r="AE1640" t="b">
        <f>IFERROR(IF(FIND("P0",PGOptionList!D1640)&gt;0,TRUE),FALSE)</f>
        <v>0</v>
      </c>
      <c r="AF1640" t="b">
        <f>IF(AND(Z1640,AA1640,AB1640,AC1640,IF(C1640=Auswahlhilfe!$L$7,TRUE,FALSE)),D1640,FALSE)</f>
        <v>0</v>
      </c>
      <c r="AG1640" t="b">
        <f>IF(AND(Z1640,AA1640,AB1640,AD1640,IF(C1640=Auswahlhilfe!$L$17,TRUE,FALSE)),D1640,FALSE)</f>
        <v>0</v>
      </c>
      <c r="AH1640" t="b">
        <f>IF(AND(Z1640,AA1640,AB1640,AE1640,IF(C1640=Auswahlhilfe!$L$17,TRUE,FALSE)),D1640,FALSE)</f>
        <v>0</v>
      </c>
      <c r="AI1640" t="s">
        <v>4818</v>
      </c>
      <c r="AJ1640" s="90" t="str">
        <f t="shared" si="77"/>
        <v>https://shop.oxni.ch/de/shop/motoren/planetengetriebe/td-140-020-00-p1</v>
      </c>
    </row>
    <row r="1641" spans="2:36" x14ac:dyDescent="0.2">
      <c r="B1641" s="78" t="str">
        <f t="shared" si="75"/>
        <v/>
      </c>
      <c r="C1641" s="19" t="s">
        <v>113</v>
      </c>
      <c r="D1641" s="19" t="s">
        <v>1942</v>
      </c>
      <c r="E1641" s="19">
        <v>130</v>
      </c>
      <c r="F1641" s="19" t="s">
        <v>261</v>
      </c>
      <c r="G1641" s="19">
        <v>20</v>
      </c>
      <c r="H1641" s="19">
        <v>7</v>
      </c>
      <c r="I1641" s="19">
        <v>151</v>
      </c>
      <c r="J1641" s="19">
        <v>94</v>
      </c>
      <c r="K1641" s="19">
        <v>545</v>
      </c>
      <c r="L1641" s="19">
        <v>1635</v>
      </c>
      <c r="M1641" s="19" t="s">
        <v>83</v>
      </c>
      <c r="N1641" s="19">
        <v>3000</v>
      </c>
      <c r="O1641" s="19">
        <v>6000</v>
      </c>
      <c r="P1641" s="19"/>
      <c r="Q1641" s="19" t="s">
        <v>118</v>
      </c>
      <c r="R1641" s="19">
        <v>10590</v>
      </c>
      <c r="S1641" s="19">
        <v>30000</v>
      </c>
      <c r="T1641" s="19">
        <v>2.71</v>
      </c>
      <c r="U1641" s="19">
        <v>15.5</v>
      </c>
      <c r="V1641" s="19">
        <v>0.24</v>
      </c>
      <c r="W1641" s="19">
        <v>65</v>
      </c>
      <c r="X1641" s="93">
        <v>1500</v>
      </c>
      <c r="Y1641">
        <f t="shared" si="76"/>
        <v>150</v>
      </c>
      <c r="Z1641" t="b">
        <f>IF(N1641/G1641&gt;=Auswahlhilfe!$C$8,TRUE,FALSE)</f>
        <v>1</v>
      </c>
      <c r="AA1641" t="b">
        <f>IF(K1641&gt;Auswahlhilfe!$C$7,TRUE,FALSE)</f>
        <v>1</v>
      </c>
      <c r="AB1641" t="b">
        <f>IF(Auswahlhilfe!$C$17=F1641,TRUE,FALSE)</f>
        <v>0</v>
      </c>
      <c r="AC1641" t="b">
        <f>IFERROR(IF(FIND("P2",PGOptionList!D1641)&gt;0,TRUE),FALSE)</f>
        <v>1</v>
      </c>
      <c r="AD1641" t="b">
        <f>IFERROR(IF(FIND("P1",PGOptionList!D1641)&gt;0,TRUE),FALSE)</f>
        <v>0</v>
      </c>
      <c r="AE1641" t="b">
        <f>IFERROR(IF(FIND("P0",PGOptionList!D1641)&gt;0,TRUE),FALSE)</f>
        <v>0</v>
      </c>
      <c r="AF1641" t="b">
        <f>IF(AND(Z1641,AA1641,AB1641,AC1641,IF(C1641=Auswahlhilfe!$L$7,TRUE,FALSE)),D1641,FALSE)</f>
        <v>0</v>
      </c>
      <c r="AG1641" t="b">
        <f>IF(AND(Z1641,AA1641,AB1641,AD1641,IF(C1641=Auswahlhilfe!$L$17,TRUE,FALSE)),D1641,FALSE)</f>
        <v>0</v>
      </c>
      <c r="AH1641" t="b">
        <f>IF(AND(Z1641,AA1641,AB1641,AE1641,IF(C1641=Auswahlhilfe!$L$17,TRUE,FALSE)),D1641,FALSE)</f>
        <v>0</v>
      </c>
      <c r="AI1641" t="s">
        <v>4818</v>
      </c>
      <c r="AJ1641" s="90" t="str">
        <f t="shared" si="77"/>
        <v>https://shop.oxni.ch/de/shop/motoren/planetengetriebe/td-140-020-00-p2</v>
      </c>
    </row>
    <row r="1642" spans="2:36" x14ac:dyDescent="0.2">
      <c r="B1642" s="78" t="str">
        <f t="shared" si="75"/>
        <v/>
      </c>
      <c r="C1642" s="19" t="s">
        <v>113</v>
      </c>
      <c r="D1642" s="19" t="s">
        <v>1943</v>
      </c>
      <c r="E1642" s="19">
        <v>180</v>
      </c>
      <c r="F1642" s="19" t="s">
        <v>261</v>
      </c>
      <c r="G1642" s="19">
        <v>10</v>
      </c>
      <c r="H1642" s="19">
        <v>1</v>
      </c>
      <c r="I1642" s="19">
        <v>151</v>
      </c>
      <c r="J1642" s="19">
        <v>97</v>
      </c>
      <c r="K1642" s="19">
        <v>460</v>
      </c>
      <c r="L1642" s="19">
        <v>1380</v>
      </c>
      <c r="M1642" s="19" t="s">
        <v>88</v>
      </c>
      <c r="N1642" s="19">
        <v>3000</v>
      </c>
      <c r="O1642" s="19">
        <v>6000</v>
      </c>
      <c r="P1642" s="19"/>
      <c r="Q1642" s="19" t="s">
        <v>118</v>
      </c>
      <c r="R1642" s="19">
        <v>10590</v>
      </c>
      <c r="S1642" s="19">
        <v>30000</v>
      </c>
      <c r="T1642" s="19">
        <v>7.03</v>
      </c>
      <c r="U1642" s="19">
        <v>14.6</v>
      </c>
      <c r="V1642" s="19">
        <v>0.24</v>
      </c>
      <c r="W1642" s="19">
        <v>65</v>
      </c>
      <c r="X1642" s="93"/>
      <c r="Y1642">
        <f t="shared" si="76"/>
        <v>300</v>
      </c>
      <c r="Z1642" t="b">
        <f>IF(N1642/G1642&gt;=Auswahlhilfe!$C$8,TRUE,FALSE)</f>
        <v>1</v>
      </c>
      <c r="AA1642" t="b">
        <f>IF(K1642&gt;Auswahlhilfe!$C$7,TRUE,FALSE)</f>
        <v>1</v>
      </c>
      <c r="AB1642" t="b">
        <f>IF(Auswahlhilfe!$C$17=F1642,TRUE,FALSE)</f>
        <v>0</v>
      </c>
      <c r="AC1642" t="b">
        <f>IFERROR(IF(FIND("P2",PGOptionList!D1642)&gt;0,TRUE),FALSE)</f>
        <v>0</v>
      </c>
      <c r="AD1642" t="b">
        <f>IFERROR(IF(FIND("P1",PGOptionList!D1642)&gt;0,TRUE),FALSE)</f>
        <v>0</v>
      </c>
      <c r="AE1642" t="b">
        <f>IFERROR(IF(FIND("P0",PGOptionList!D1642)&gt;0,TRUE),FALSE)</f>
        <v>1</v>
      </c>
      <c r="AF1642" t="b">
        <f>IF(AND(Z1642,AA1642,AB1642,AC1642,IF(C1642=Auswahlhilfe!$L$7,TRUE,FALSE)),D1642,FALSE)</f>
        <v>0</v>
      </c>
      <c r="AG1642" t="b">
        <f>IF(AND(Z1642,AA1642,AB1642,AD1642,IF(C1642=Auswahlhilfe!$L$17,TRUE,FALSE)),D1642,FALSE)</f>
        <v>0</v>
      </c>
      <c r="AH1642" t="b">
        <f>IF(AND(Z1642,AA1642,AB1642,AE1642,IF(C1642=Auswahlhilfe!$L$17,TRUE,FALSE)),D1642,FALSE)</f>
        <v>0</v>
      </c>
      <c r="AI1642" t="s">
        <v>4817</v>
      </c>
      <c r="AJ1642" s="90" t="str">
        <f t="shared" si="77"/>
        <v>mailto:info@oxni.ch?subject=Anfrage TD-140-010-00-P0</v>
      </c>
    </row>
    <row r="1643" spans="2:36" x14ac:dyDescent="0.2">
      <c r="B1643" s="78" t="str">
        <f t="shared" si="75"/>
        <v/>
      </c>
      <c r="C1643" s="19" t="s">
        <v>113</v>
      </c>
      <c r="D1643" s="19" t="s">
        <v>1944</v>
      </c>
      <c r="E1643" s="19">
        <v>180</v>
      </c>
      <c r="F1643" s="19" t="s">
        <v>261</v>
      </c>
      <c r="G1643" s="19">
        <v>10</v>
      </c>
      <c r="H1643" s="19">
        <v>3</v>
      </c>
      <c r="I1643" s="19">
        <v>151</v>
      </c>
      <c r="J1643" s="19">
        <v>97</v>
      </c>
      <c r="K1643" s="19">
        <v>460</v>
      </c>
      <c r="L1643" s="19">
        <v>1380</v>
      </c>
      <c r="M1643" s="19" t="s">
        <v>88</v>
      </c>
      <c r="N1643" s="19">
        <v>3000</v>
      </c>
      <c r="O1643" s="19">
        <v>6000</v>
      </c>
      <c r="P1643" s="19"/>
      <c r="Q1643" s="19" t="s">
        <v>118</v>
      </c>
      <c r="R1643" s="19">
        <v>10590</v>
      </c>
      <c r="S1643" s="19">
        <v>30000</v>
      </c>
      <c r="T1643" s="19">
        <v>7.03</v>
      </c>
      <c r="U1643" s="19">
        <v>14.6</v>
      </c>
      <c r="V1643" s="19">
        <v>0.24</v>
      </c>
      <c r="W1643" s="19">
        <v>65</v>
      </c>
      <c r="X1643" s="93">
        <v>1387</v>
      </c>
      <c r="Y1643">
        <f t="shared" si="76"/>
        <v>300</v>
      </c>
      <c r="Z1643" t="b">
        <f>IF(N1643/G1643&gt;=Auswahlhilfe!$C$8,TRUE,FALSE)</f>
        <v>1</v>
      </c>
      <c r="AA1643" t="b">
        <f>IF(K1643&gt;Auswahlhilfe!$C$7,TRUE,FALSE)</f>
        <v>1</v>
      </c>
      <c r="AB1643" t="b">
        <f>IF(Auswahlhilfe!$C$17=F1643,TRUE,FALSE)</f>
        <v>0</v>
      </c>
      <c r="AC1643" t="b">
        <f>IFERROR(IF(FIND("P2",PGOptionList!D1643)&gt;0,TRUE),FALSE)</f>
        <v>0</v>
      </c>
      <c r="AD1643" t="b">
        <f>IFERROR(IF(FIND("P1",PGOptionList!D1643)&gt;0,TRUE),FALSE)</f>
        <v>1</v>
      </c>
      <c r="AE1643" t="b">
        <f>IFERROR(IF(FIND("P0",PGOptionList!D1643)&gt;0,TRUE),FALSE)</f>
        <v>0</v>
      </c>
      <c r="AF1643" t="b">
        <f>IF(AND(Z1643,AA1643,AB1643,AC1643,IF(C1643=Auswahlhilfe!$L$7,TRUE,FALSE)),D1643,FALSE)</f>
        <v>0</v>
      </c>
      <c r="AG1643" t="b">
        <f>IF(AND(Z1643,AA1643,AB1643,AD1643,IF(C1643=Auswahlhilfe!$L$17,TRUE,FALSE)),D1643,FALSE)</f>
        <v>0</v>
      </c>
      <c r="AH1643" t="b">
        <f>IF(AND(Z1643,AA1643,AB1643,AE1643,IF(C1643=Auswahlhilfe!$L$17,TRUE,FALSE)),D1643,FALSE)</f>
        <v>0</v>
      </c>
      <c r="AI1643" t="s">
        <v>4818</v>
      </c>
      <c r="AJ1643" s="90" t="str">
        <f t="shared" si="77"/>
        <v>https://shop.oxni.ch/de/shop/motoren/planetengetriebe/td-140-010-00-p1</v>
      </c>
    </row>
    <row r="1644" spans="2:36" x14ac:dyDescent="0.2">
      <c r="B1644" s="78" t="str">
        <f t="shared" si="75"/>
        <v/>
      </c>
      <c r="C1644" s="19" t="s">
        <v>113</v>
      </c>
      <c r="D1644" s="19" t="s">
        <v>1945</v>
      </c>
      <c r="E1644" s="19">
        <v>180</v>
      </c>
      <c r="F1644" s="19" t="s">
        <v>261</v>
      </c>
      <c r="G1644" s="19">
        <v>10</v>
      </c>
      <c r="H1644" s="19">
        <v>5</v>
      </c>
      <c r="I1644" s="19">
        <v>151</v>
      </c>
      <c r="J1644" s="19">
        <v>97</v>
      </c>
      <c r="K1644" s="19">
        <v>460</v>
      </c>
      <c r="L1644" s="19">
        <v>1380</v>
      </c>
      <c r="M1644" s="19" t="s">
        <v>88</v>
      </c>
      <c r="N1644" s="19">
        <v>3000</v>
      </c>
      <c r="O1644" s="19">
        <v>6000</v>
      </c>
      <c r="P1644" s="19"/>
      <c r="Q1644" s="19" t="s">
        <v>118</v>
      </c>
      <c r="R1644" s="19">
        <v>10590</v>
      </c>
      <c r="S1644" s="19">
        <v>30000</v>
      </c>
      <c r="T1644" s="19">
        <v>7.03</v>
      </c>
      <c r="U1644" s="19">
        <v>14.6</v>
      </c>
      <c r="V1644" s="19">
        <v>0.24</v>
      </c>
      <c r="W1644" s="19">
        <v>65</v>
      </c>
      <c r="X1644" s="93">
        <v>1321</v>
      </c>
      <c r="Y1644">
        <f t="shared" si="76"/>
        <v>300</v>
      </c>
      <c r="Z1644" t="b">
        <f>IF(N1644/G1644&gt;=Auswahlhilfe!$C$8,TRUE,FALSE)</f>
        <v>1</v>
      </c>
      <c r="AA1644" t="b">
        <f>IF(K1644&gt;Auswahlhilfe!$C$7,TRUE,FALSE)</f>
        <v>1</v>
      </c>
      <c r="AB1644" t="b">
        <f>IF(Auswahlhilfe!$C$17=F1644,TRUE,FALSE)</f>
        <v>0</v>
      </c>
      <c r="AC1644" t="b">
        <f>IFERROR(IF(FIND("P2",PGOptionList!D1644)&gt;0,TRUE),FALSE)</f>
        <v>1</v>
      </c>
      <c r="AD1644" t="b">
        <f>IFERROR(IF(FIND("P1",PGOptionList!D1644)&gt;0,TRUE),FALSE)</f>
        <v>0</v>
      </c>
      <c r="AE1644" t="b">
        <f>IFERROR(IF(FIND("P0",PGOptionList!D1644)&gt;0,TRUE),FALSE)</f>
        <v>0</v>
      </c>
      <c r="AF1644" t="b">
        <f>IF(AND(Z1644,AA1644,AB1644,AC1644,IF(C1644=Auswahlhilfe!$L$7,TRUE,FALSE)),D1644,FALSE)</f>
        <v>0</v>
      </c>
      <c r="AG1644" t="b">
        <f>IF(AND(Z1644,AA1644,AB1644,AD1644,IF(C1644=Auswahlhilfe!$L$17,TRUE,FALSE)),D1644,FALSE)</f>
        <v>0</v>
      </c>
      <c r="AH1644" t="b">
        <f>IF(AND(Z1644,AA1644,AB1644,AE1644,IF(C1644=Auswahlhilfe!$L$17,TRUE,FALSE)),D1644,FALSE)</f>
        <v>0</v>
      </c>
      <c r="AI1644" t="s">
        <v>4818</v>
      </c>
      <c r="AJ1644" s="90" t="str">
        <f t="shared" si="77"/>
        <v>https://shop.oxni.ch/de/shop/motoren/planetengetriebe/td-140-010-00-p2</v>
      </c>
    </row>
    <row r="1645" spans="2:36" x14ac:dyDescent="0.2">
      <c r="B1645" s="78" t="str">
        <f t="shared" si="75"/>
        <v/>
      </c>
      <c r="C1645" s="19" t="s">
        <v>113</v>
      </c>
      <c r="D1645" s="19" t="s">
        <v>1946</v>
      </c>
      <c r="E1645" s="19">
        <v>180</v>
      </c>
      <c r="F1645" s="19" t="s">
        <v>261</v>
      </c>
      <c r="G1645" s="19">
        <v>7</v>
      </c>
      <c r="H1645" s="19">
        <v>1</v>
      </c>
      <c r="I1645" s="19">
        <v>151</v>
      </c>
      <c r="J1645" s="19">
        <v>97</v>
      </c>
      <c r="K1645" s="19">
        <v>555</v>
      </c>
      <c r="L1645" s="19">
        <v>1665</v>
      </c>
      <c r="M1645" s="19" t="s">
        <v>86</v>
      </c>
      <c r="N1645" s="19">
        <v>3000</v>
      </c>
      <c r="O1645" s="19">
        <v>6000</v>
      </c>
      <c r="P1645" s="19"/>
      <c r="Q1645" s="19" t="s">
        <v>118</v>
      </c>
      <c r="R1645" s="19">
        <v>10590</v>
      </c>
      <c r="S1645" s="19">
        <v>30000</v>
      </c>
      <c r="T1645" s="19">
        <v>7.14</v>
      </c>
      <c r="U1645" s="19">
        <v>14.6</v>
      </c>
      <c r="V1645" s="19">
        <v>0.24</v>
      </c>
      <c r="W1645" s="19">
        <v>65</v>
      </c>
      <c r="X1645" s="93"/>
      <c r="Y1645">
        <f t="shared" si="76"/>
        <v>428.57142857142856</v>
      </c>
      <c r="Z1645" t="b">
        <f>IF(N1645/G1645&gt;=Auswahlhilfe!$C$8,TRUE,FALSE)</f>
        <v>1</v>
      </c>
      <c r="AA1645" t="b">
        <f>IF(K1645&gt;Auswahlhilfe!$C$7,TRUE,FALSE)</f>
        <v>1</v>
      </c>
      <c r="AB1645" t="b">
        <f>IF(Auswahlhilfe!$C$17=F1645,TRUE,FALSE)</f>
        <v>0</v>
      </c>
      <c r="AC1645" t="b">
        <f>IFERROR(IF(FIND("P2",PGOptionList!D1645)&gt;0,TRUE),FALSE)</f>
        <v>0</v>
      </c>
      <c r="AD1645" t="b">
        <f>IFERROR(IF(FIND("P1",PGOptionList!D1645)&gt;0,TRUE),FALSE)</f>
        <v>0</v>
      </c>
      <c r="AE1645" t="b">
        <f>IFERROR(IF(FIND("P0",PGOptionList!D1645)&gt;0,TRUE),FALSE)</f>
        <v>1</v>
      </c>
      <c r="AF1645" t="b">
        <f>IF(AND(Z1645,AA1645,AB1645,AC1645,IF(C1645=Auswahlhilfe!$L$7,TRUE,FALSE)),D1645,FALSE)</f>
        <v>0</v>
      </c>
      <c r="AG1645" t="b">
        <f>IF(AND(Z1645,AA1645,AB1645,AD1645,IF(C1645=Auswahlhilfe!$L$17,TRUE,FALSE)),D1645,FALSE)</f>
        <v>0</v>
      </c>
      <c r="AH1645" t="b">
        <f>IF(AND(Z1645,AA1645,AB1645,AE1645,IF(C1645=Auswahlhilfe!$L$17,TRUE,FALSE)),D1645,FALSE)</f>
        <v>0</v>
      </c>
      <c r="AI1645" t="s">
        <v>4817</v>
      </c>
      <c r="AJ1645" s="90" t="str">
        <f t="shared" si="77"/>
        <v>mailto:info@oxni.ch?subject=Anfrage TD-140-007-00-P0</v>
      </c>
    </row>
    <row r="1646" spans="2:36" x14ac:dyDescent="0.2">
      <c r="B1646" s="78" t="str">
        <f t="shared" si="75"/>
        <v/>
      </c>
      <c r="C1646" s="19" t="s">
        <v>113</v>
      </c>
      <c r="D1646" s="19" t="s">
        <v>1947</v>
      </c>
      <c r="E1646" s="19">
        <v>180</v>
      </c>
      <c r="F1646" s="19" t="s">
        <v>261</v>
      </c>
      <c r="G1646" s="19">
        <v>7</v>
      </c>
      <c r="H1646" s="19">
        <v>3</v>
      </c>
      <c r="I1646" s="19">
        <v>151</v>
      </c>
      <c r="J1646" s="19">
        <v>97</v>
      </c>
      <c r="K1646" s="19">
        <v>555</v>
      </c>
      <c r="L1646" s="19">
        <v>1665</v>
      </c>
      <c r="M1646" s="19" t="s">
        <v>86</v>
      </c>
      <c r="N1646" s="19">
        <v>3000</v>
      </c>
      <c r="O1646" s="19">
        <v>6000</v>
      </c>
      <c r="P1646" s="19"/>
      <c r="Q1646" s="19" t="s">
        <v>118</v>
      </c>
      <c r="R1646" s="19">
        <v>10590</v>
      </c>
      <c r="S1646" s="19">
        <v>30000</v>
      </c>
      <c r="T1646" s="19">
        <v>7.14</v>
      </c>
      <c r="U1646" s="19">
        <v>14.6</v>
      </c>
      <c r="V1646" s="19">
        <v>0.24</v>
      </c>
      <c r="W1646" s="19">
        <v>65</v>
      </c>
      <c r="X1646" s="93">
        <v>1387</v>
      </c>
      <c r="Y1646">
        <f t="shared" si="76"/>
        <v>428.57142857142856</v>
      </c>
      <c r="Z1646" t="b">
        <f>IF(N1646/G1646&gt;=Auswahlhilfe!$C$8,TRUE,FALSE)</f>
        <v>1</v>
      </c>
      <c r="AA1646" t="b">
        <f>IF(K1646&gt;Auswahlhilfe!$C$7,TRUE,FALSE)</f>
        <v>1</v>
      </c>
      <c r="AB1646" t="b">
        <f>IF(Auswahlhilfe!$C$17=F1646,TRUE,FALSE)</f>
        <v>0</v>
      </c>
      <c r="AC1646" t="b">
        <f>IFERROR(IF(FIND("P2",PGOptionList!D1646)&gt;0,TRUE),FALSE)</f>
        <v>0</v>
      </c>
      <c r="AD1646" t="b">
        <f>IFERROR(IF(FIND("P1",PGOptionList!D1646)&gt;0,TRUE),FALSE)</f>
        <v>1</v>
      </c>
      <c r="AE1646" t="b">
        <f>IFERROR(IF(FIND("P0",PGOptionList!D1646)&gt;0,TRUE),FALSE)</f>
        <v>0</v>
      </c>
      <c r="AF1646" t="b">
        <f>IF(AND(Z1646,AA1646,AB1646,AC1646,IF(C1646=Auswahlhilfe!$L$7,TRUE,FALSE)),D1646,FALSE)</f>
        <v>0</v>
      </c>
      <c r="AG1646" t="b">
        <f>IF(AND(Z1646,AA1646,AB1646,AD1646,IF(C1646=Auswahlhilfe!$L$17,TRUE,FALSE)),D1646,FALSE)</f>
        <v>0</v>
      </c>
      <c r="AH1646" t="b">
        <f>IF(AND(Z1646,AA1646,AB1646,AE1646,IF(C1646=Auswahlhilfe!$L$17,TRUE,FALSE)),D1646,FALSE)</f>
        <v>0</v>
      </c>
      <c r="AI1646" t="s">
        <v>4818</v>
      </c>
      <c r="AJ1646" s="90" t="str">
        <f t="shared" si="77"/>
        <v>https://shop.oxni.ch/de/shop/motoren/planetengetriebe/td-140-007-00-p1</v>
      </c>
    </row>
    <row r="1647" spans="2:36" x14ac:dyDescent="0.2">
      <c r="B1647" s="78" t="str">
        <f t="shared" si="75"/>
        <v/>
      </c>
      <c r="C1647" s="19" t="s">
        <v>113</v>
      </c>
      <c r="D1647" s="19" t="s">
        <v>1948</v>
      </c>
      <c r="E1647" s="19">
        <v>180</v>
      </c>
      <c r="F1647" s="19" t="s">
        <v>261</v>
      </c>
      <c r="G1647" s="19">
        <v>7</v>
      </c>
      <c r="H1647" s="19">
        <v>5</v>
      </c>
      <c r="I1647" s="19">
        <v>151</v>
      </c>
      <c r="J1647" s="19">
        <v>97</v>
      </c>
      <c r="K1647" s="19">
        <v>555</v>
      </c>
      <c r="L1647" s="19">
        <v>1665</v>
      </c>
      <c r="M1647" s="19" t="s">
        <v>86</v>
      </c>
      <c r="N1647" s="19">
        <v>3000</v>
      </c>
      <c r="O1647" s="19">
        <v>6000</v>
      </c>
      <c r="P1647" s="19"/>
      <c r="Q1647" s="19" t="s">
        <v>118</v>
      </c>
      <c r="R1647" s="19">
        <v>10590</v>
      </c>
      <c r="S1647" s="19">
        <v>30000</v>
      </c>
      <c r="T1647" s="19">
        <v>7.14</v>
      </c>
      <c r="U1647" s="19">
        <v>14.6</v>
      </c>
      <c r="V1647" s="19">
        <v>0.24</v>
      </c>
      <c r="W1647" s="19">
        <v>65</v>
      </c>
      <c r="X1647" s="93">
        <v>1321</v>
      </c>
      <c r="Y1647">
        <f t="shared" si="76"/>
        <v>428.57142857142856</v>
      </c>
      <c r="Z1647" t="b">
        <f>IF(N1647/G1647&gt;=Auswahlhilfe!$C$8,TRUE,FALSE)</f>
        <v>1</v>
      </c>
      <c r="AA1647" t="b">
        <f>IF(K1647&gt;Auswahlhilfe!$C$7,TRUE,FALSE)</f>
        <v>1</v>
      </c>
      <c r="AB1647" t="b">
        <f>IF(Auswahlhilfe!$C$17=F1647,TRUE,FALSE)</f>
        <v>0</v>
      </c>
      <c r="AC1647" t="b">
        <f>IFERROR(IF(FIND("P2",PGOptionList!D1647)&gt;0,TRUE),FALSE)</f>
        <v>1</v>
      </c>
      <c r="AD1647" t="b">
        <f>IFERROR(IF(FIND("P1",PGOptionList!D1647)&gt;0,TRUE),FALSE)</f>
        <v>0</v>
      </c>
      <c r="AE1647" t="b">
        <f>IFERROR(IF(FIND("P0",PGOptionList!D1647)&gt;0,TRUE),FALSE)</f>
        <v>0</v>
      </c>
      <c r="AF1647" t="b">
        <f>IF(AND(Z1647,AA1647,AB1647,AC1647,IF(C1647=Auswahlhilfe!$L$7,TRUE,FALSE)),D1647,FALSE)</f>
        <v>0</v>
      </c>
      <c r="AG1647" t="b">
        <f>IF(AND(Z1647,AA1647,AB1647,AD1647,IF(C1647=Auswahlhilfe!$L$17,TRUE,FALSE)),D1647,FALSE)</f>
        <v>0</v>
      </c>
      <c r="AH1647" t="b">
        <f>IF(AND(Z1647,AA1647,AB1647,AE1647,IF(C1647=Auswahlhilfe!$L$17,TRUE,FALSE)),D1647,FALSE)</f>
        <v>0</v>
      </c>
      <c r="AI1647" t="s">
        <v>4818</v>
      </c>
      <c r="AJ1647" s="90" t="str">
        <f t="shared" si="77"/>
        <v>https://shop.oxni.ch/de/shop/motoren/planetengetriebe/td-140-007-00-p2</v>
      </c>
    </row>
    <row r="1648" spans="2:36" x14ac:dyDescent="0.2">
      <c r="B1648" s="78" t="str">
        <f t="shared" si="75"/>
        <v/>
      </c>
      <c r="C1648" s="19" t="s">
        <v>113</v>
      </c>
      <c r="D1648" s="19" t="s">
        <v>1949</v>
      </c>
      <c r="E1648" s="19">
        <v>180</v>
      </c>
      <c r="F1648" s="19" t="s">
        <v>261</v>
      </c>
      <c r="G1648" s="19">
        <v>5</v>
      </c>
      <c r="H1648" s="19">
        <v>1</v>
      </c>
      <c r="I1648" s="19">
        <v>151</v>
      </c>
      <c r="J1648" s="19">
        <v>97</v>
      </c>
      <c r="K1648" s="19">
        <v>650</v>
      </c>
      <c r="L1648" s="19">
        <v>1950</v>
      </c>
      <c r="M1648" s="19" t="s">
        <v>84</v>
      </c>
      <c r="N1648" s="19">
        <v>3000</v>
      </c>
      <c r="O1648" s="19">
        <v>6000</v>
      </c>
      <c r="P1648" s="19"/>
      <c r="Q1648" s="19" t="s">
        <v>118</v>
      </c>
      <c r="R1648" s="19">
        <v>10590</v>
      </c>
      <c r="S1648" s="19">
        <v>30000</v>
      </c>
      <c r="T1648" s="19">
        <v>7.42</v>
      </c>
      <c r="U1648" s="19">
        <v>14.6</v>
      </c>
      <c r="V1648" s="19">
        <v>0.24</v>
      </c>
      <c r="W1648" s="19">
        <v>65</v>
      </c>
      <c r="X1648" s="93"/>
      <c r="Y1648">
        <f t="shared" si="76"/>
        <v>600</v>
      </c>
      <c r="Z1648" t="b">
        <f>IF(N1648/G1648&gt;=Auswahlhilfe!$C$8,TRUE,FALSE)</f>
        <v>1</v>
      </c>
      <c r="AA1648" t="b">
        <f>IF(K1648&gt;Auswahlhilfe!$C$7,TRUE,FALSE)</f>
        <v>1</v>
      </c>
      <c r="AB1648" t="b">
        <f>IF(Auswahlhilfe!$C$17=F1648,TRUE,FALSE)</f>
        <v>0</v>
      </c>
      <c r="AC1648" t="b">
        <f>IFERROR(IF(FIND("P2",PGOptionList!D1648)&gt;0,TRUE),FALSE)</f>
        <v>0</v>
      </c>
      <c r="AD1648" t="b">
        <f>IFERROR(IF(FIND("P1",PGOptionList!D1648)&gt;0,TRUE),FALSE)</f>
        <v>0</v>
      </c>
      <c r="AE1648" t="b">
        <f>IFERROR(IF(FIND("P0",PGOptionList!D1648)&gt;0,TRUE),FALSE)</f>
        <v>1</v>
      </c>
      <c r="AF1648" t="b">
        <f>IF(AND(Z1648,AA1648,AB1648,AC1648,IF(C1648=Auswahlhilfe!$L$7,TRUE,FALSE)),D1648,FALSE)</f>
        <v>0</v>
      </c>
      <c r="AG1648" t="b">
        <f>IF(AND(Z1648,AA1648,AB1648,AD1648,IF(C1648=Auswahlhilfe!$L$17,TRUE,FALSE)),D1648,FALSE)</f>
        <v>0</v>
      </c>
      <c r="AH1648" t="b">
        <f>IF(AND(Z1648,AA1648,AB1648,AE1648,IF(C1648=Auswahlhilfe!$L$17,TRUE,FALSE)),D1648,FALSE)</f>
        <v>0</v>
      </c>
      <c r="AI1648" t="s">
        <v>4817</v>
      </c>
      <c r="AJ1648" s="90" t="str">
        <f t="shared" si="77"/>
        <v>mailto:info@oxni.ch?subject=Anfrage TD-140-005-00-P0</v>
      </c>
    </row>
    <row r="1649" spans="2:36" x14ac:dyDescent="0.2">
      <c r="B1649" s="78" t="str">
        <f t="shared" si="75"/>
        <v/>
      </c>
      <c r="C1649" s="19" t="s">
        <v>113</v>
      </c>
      <c r="D1649" s="19" t="s">
        <v>1950</v>
      </c>
      <c r="E1649" s="19">
        <v>180</v>
      </c>
      <c r="F1649" s="19" t="s">
        <v>261</v>
      </c>
      <c r="G1649" s="19">
        <v>5</v>
      </c>
      <c r="H1649" s="19">
        <v>3</v>
      </c>
      <c r="I1649" s="19">
        <v>151</v>
      </c>
      <c r="J1649" s="19">
        <v>97</v>
      </c>
      <c r="K1649" s="19">
        <v>650</v>
      </c>
      <c r="L1649" s="19">
        <v>1950</v>
      </c>
      <c r="M1649" s="19" t="s">
        <v>84</v>
      </c>
      <c r="N1649" s="19">
        <v>3000</v>
      </c>
      <c r="O1649" s="19">
        <v>6000</v>
      </c>
      <c r="P1649" s="19"/>
      <c r="Q1649" s="19" t="s">
        <v>118</v>
      </c>
      <c r="R1649" s="19">
        <v>10590</v>
      </c>
      <c r="S1649" s="19">
        <v>30000</v>
      </c>
      <c r="T1649" s="19">
        <v>7.42</v>
      </c>
      <c r="U1649" s="19">
        <v>14.6</v>
      </c>
      <c r="V1649" s="19">
        <v>0.24</v>
      </c>
      <c r="W1649" s="19">
        <v>65</v>
      </c>
      <c r="X1649" s="93">
        <v>1387</v>
      </c>
      <c r="Y1649">
        <f t="shared" si="76"/>
        <v>600</v>
      </c>
      <c r="Z1649" t="b">
        <f>IF(N1649/G1649&gt;=Auswahlhilfe!$C$8,TRUE,FALSE)</f>
        <v>1</v>
      </c>
      <c r="AA1649" t="b">
        <f>IF(K1649&gt;Auswahlhilfe!$C$7,TRUE,FALSE)</f>
        <v>1</v>
      </c>
      <c r="AB1649" t="b">
        <f>IF(Auswahlhilfe!$C$17=F1649,TRUE,FALSE)</f>
        <v>0</v>
      </c>
      <c r="AC1649" t="b">
        <f>IFERROR(IF(FIND("P2",PGOptionList!D1649)&gt;0,TRUE),FALSE)</f>
        <v>0</v>
      </c>
      <c r="AD1649" t="b">
        <f>IFERROR(IF(FIND("P1",PGOptionList!D1649)&gt;0,TRUE),FALSE)</f>
        <v>1</v>
      </c>
      <c r="AE1649" t="b">
        <f>IFERROR(IF(FIND("P0",PGOptionList!D1649)&gt;0,TRUE),FALSE)</f>
        <v>0</v>
      </c>
      <c r="AF1649" t="b">
        <f>IF(AND(Z1649,AA1649,AB1649,AC1649,IF(C1649=Auswahlhilfe!$L$7,TRUE,FALSE)),D1649,FALSE)</f>
        <v>0</v>
      </c>
      <c r="AG1649" t="b">
        <f>IF(AND(Z1649,AA1649,AB1649,AD1649,IF(C1649=Auswahlhilfe!$L$17,TRUE,FALSE)),D1649,FALSE)</f>
        <v>0</v>
      </c>
      <c r="AH1649" t="b">
        <f>IF(AND(Z1649,AA1649,AB1649,AE1649,IF(C1649=Auswahlhilfe!$L$17,TRUE,FALSE)),D1649,FALSE)</f>
        <v>0</v>
      </c>
      <c r="AI1649" t="s">
        <v>4818</v>
      </c>
      <c r="AJ1649" s="90" t="str">
        <f t="shared" si="77"/>
        <v>https://shop.oxni.ch/de/shop/motoren/planetengetriebe/td-140-005-00-p1</v>
      </c>
    </row>
    <row r="1650" spans="2:36" x14ac:dyDescent="0.2">
      <c r="B1650" s="78" t="str">
        <f t="shared" si="75"/>
        <v/>
      </c>
      <c r="C1650" s="19" t="s">
        <v>113</v>
      </c>
      <c r="D1650" s="19" t="s">
        <v>1951</v>
      </c>
      <c r="E1650" s="19">
        <v>180</v>
      </c>
      <c r="F1650" s="19" t="s">
        <v>261</v>
      </c>
      <c r="G1650" s="19">
        <v>5</v>
      </c>
      <c r="H1650" s="19">
        <v>5</v>
      </c>
      <c r="I1650" s="19">
        <v>151</v>
      </c>
      <c r="J1650" s="19">
        <v>97</v>
      </c>
      <c r="K1650" s="19">
        <v>650</v>
      </c>
      <c r="L1650" s="19">
        <v>1950</v>
      </c>
      <c r="M1650" s="19" t="s">
        <v>84</v>
      </c>
      <c r="N1650" s="19">
        <v>3000</v>
      </c>
      <c r="O1650" s="19">
        <v>6000</v>
      </c>
      <c r="P1650" s="19"/>
      <c r="Q1650" s="19" t="s">
        <v>118</v>
      </c>
      <c r="R1650" s="19">
        <v>10590</v>
      </c>
      <c r="S1650" s="19">
        <v>30000</v>
      </c>
      <c r="T1650" s="19">
        <v>7.42</v>
      </c>
      <c r="U1650" s="19">
        <v>14.6</v>
      </c>
      <c r="V1650" s="19">
        <v>0.24</v>
      </c>
      <c r="W1650" s="19">
        <v>65</v>
      </c>
      <c r="X1650" s="93">
        <v>1321</v>
      </c>
      <c r="Y1650">
        <f t="shared" si="76"/>
        <v>600</v>
      </c>
      <c r="Z1650" t="b">
        <f>IF(N1650/G1650&gt;=Auswahlhilfe!$C$8,TRUE,FALSE)</f>
        <v>1</v>
      </c>
      <c r="AA1650" t="b">
        <f>IF(K1650&gt;Auswahlhilfe!$C$7,TRUE,FALSE)</f>
        <v>1</v>
      </c>
      <c r="AB1650" t="b">
        <f>IF(Auswahlhilfe!$C$17=F1650,TRUE,FALSE)</f>
        <v>0</v>
      </c>
      <c r="AC1650" t="b">
        <f>IFERROR(IF(FIND("P2",PGOptionList!D1650)&gt;0,TRUE),FALSE)</f>
        <v>1</v>
      </c>
      <c r="AD1650" t="b">
        <f>IFERROR(IF(FIND("P1",PGOptionList!D1650)&gt;0,TRUE),FALSE)</f>
        <v>0</v>
      </c>
      <c r="AE1650" t="b">
        <f>IFERROR(IF(FIND("P0",PGOptionList!D1650)&gt;0,TRUE),FALSE)</f>
        <v>0</v>
      </c>
      <c r="AF1650" t="b">
        <f>IF(AND(Z1650,AA1650,AB1650,AC1650,IF(C1650=Auswahlhilfe!$L$7,TRUE,FALSE)),D1650,FALSE)</f>
        <v>0</v>
      </c>
      <c r="AG1650" t="b">
        <f>IF(AND(Z1650,AA1650,AB1650,AD1650,IF(C1650=Auswahlhilfe!$L$17,TRUE,FALSE)),D1650,FALSE)</f>
        <v>0</v>
      </c>
      <c r="AH1650" t="b">
        <f>IF(AND(Z1650,AA1650,AB1650,AE1650,IF(C1650=Auswahlhilfe!$L$17,TRUE,FALSE)),D1650,FALSE)</f>
        <v>0</v>
      </c>
      <c r="AI1650" t="s">
        <v>4818</v>
      </c>
      <c r="AJ1650" s="90" t="str">
        <f t="shared" si="77"/>
        <v>https://shop.oxni.ch/de/shop/motoren/planetengetriebe/td-140-005-00-p2</v>
      </c>
    </row>
    <row r="1651" spans="2:36" x14ac:dyDescent="0.2">
      <c r="B1651" s="78" t="str">
        <f t="shared" si="75"/>
        <v/>
      </c>
      <c r="C1651" s="19" t="s">
        <v>113</v>
      </c>
      <c r="D1651" s="19" t="s">
        <v>1952</v>
      </c>
      <c r="E1651" s="19">
        <v>180</v>
      </c>
      <c r="F1651" s="19" t="s">
        <v>261</v>
      </c>
      <c r="G1651" s="19">
        <v>4</v>
      </c>
      <c r="H1651" s="19">
        <v>1</v>
      </c>
      <c r="I1651" s="19">
        <v>151</v>
      </c>
      <c r="J1651" s="19">
        <v>97</v>
      </c>
      <c r="K1651" s="19">
        <v>545</v>
      </c>
      <c r="L1651" s="19">
        <v>1635</v>
      </c>
      <c r="M1651" s="19" t="s">
        <v>83</v>
      </c>
      <c r="N1651" s="19">
        <v>3000</v>
      </c>
      <c r="O1651" s="19">
        <v>6000</v>
      </c>
      <c r="P1651" s="19"/>
      <c r="Q1651" s="19" t="s">
        <v>118</v>
      </c>
      <c r="R1651" s="19">
        <v>10590</v>
      </c>
      <c r="S1651" s="19">
        <v>30000</v>
      </c>
      <c r="T1651" s="19">
        <v>7.54</v>
      </c>
      <c r="U1651" s="19">
        <v>14.6</v>
      </c>
      <c r="V1651" s="19">
        <v>0.24</v>
      </c>
      <c r="W1651" s="19">
        <v>65</v>
      </c>
      <c r="X1651" s="93"/>
      <c r="Y1651">
        <f t="shared" si="76"/>
        <v>750</v>
      </c>
      <c r="Z1651" t="b">
        <f>IF(N1651/G1651&gt;=Auswahlhilfe!$C$8,TRUE,FALSE)</f>
        <v>1</v>
      </c>
      <c r="AA1651" t="b">
        <f>IF(K1651&gt;Auswahlhilfe!$C$7,TRUE,FALSE)</f>
        <v>1</v>
      </c>
      <c r="AB1651" t="b">
        <f>IF(Auswahlhilfe!$C$17=F1651,TRUE,FALSE)</f>
        <v>0</v>
      </c>
      <c r="AC1651" t="b">
        <f>IFERROR(IF(FIND("P2",PGOptionList!D1651)&gt;0,TRUE),FALSE)</f>
        <v>0</v>
      </c>
      <c r="AD1651" t="b">
        <f>IFERROR(IF(FIND("P1",PGOptionList!D1651)&gt;0,TRUE),FALSE)</f>
        <v>0</v>
      </c>
      <c r="AE1651" t="b">
        <f>IFERROR(IF(FIND("P0",PGOptionList!D1651)&gt;0,TRUE),FALSE)</f>
        <v>1</v>
      </c>
      <c r="AF1651" t="b">
        <f>IF(AND(Z1651,AA1651,AB1651,AC1651,IF(C1651=Auswahlhilfe!$L$7,TRUE,FALSE)),D1651,FALSE)</f>
        <v>0</v>
      </c>
      <c r="AG1651" t="b">
        <f>IF(AND(Z1651,AA1651,AB1651,AD1651,IF(C1651=Auswahlhilfe!$L$17,TRUE,FALSE)),D1651,FALSE)</f>
        <v>0</v>
      </c>
      <c r="AH1651" t="b">
        <f>IF(AND(Z1651,AA1651,AB1651,AE1651,IF(C1651=Auswahlhilfe!$L$17,TRUE,FALSE)),D1651,FALSE)</f>
        <v>0</v>
      </c>
      <c r="AI1651" t="s">
        <v>4817</v>
      </c>
      <c r="AJ1651" s="90" t="str">
        <f t="shared" si="77"/>
        <v>mailto:info@oxni.ch?subject=Anfrage TD-140-004-00-P0</v>
      </c>
    </row>
    <row r="1652" spans="2:36" x14ac:dyDescent="0.2">
      <c r="B1652" s="78" t="str">
        <f t="shared" si="75"/>
        <v/>
      </c>
      <c r="C1652" s="19" t="s">
        <v>113</v>
      </c>
      <c r="D1652" s="19" t="s">
        <v>1953</v>
      </c>
      <c r="E1652" s="19">
        <v>180</v>
      </c>
      <c r="F1652" s="19" t="s">
        <v>261</v>
      </c>
      <c r="G1652" s="19">
        <v>4</v>
      </c>
      <c r="H1652" s="19">
        <v>3</v>
      </c>
      <c r="I1652" s="19">
        <v>151</v>
      </c>
      <c r="J1652" s="19">
        <v>97</v>
      </c>
      <c r="K1652" s="19">
        <v>545</v>
      </c>
      <c r="L1652" s="19">
        <v>1635</v>
      </c>
      <c r="M1652" s="19" t="s">
        <v>83</v>
      </c>
      <c r="N1652" s="19">
        <v>3000</v>
      </c>
      <c r="O1652" s="19">
        <v>6000</v>
      </c>
      <c r="P1652" s="19"/>
      <c r="Q1652" s="19" t="s">
        <v>118</v>
      </c>
      <c r="R1652" s="19">
        <v>10590</v>
      </c>
      <c r="S1652" s="19">
        <v>30000</v>
      </c>
      <c r="T1652" s="19">
        <v>7.54</v>
      </c>
      <c r="U1652" s="19">
        <v>14.6</v>
      </c>
      <c r="V1652" s="19">
        <v>0.24</v>
      </c>
      <c r="W1652" s="19">
        <v>65</v>
      </c>
      <c r="X1652" s="93">
        <v>1387</v>
      </c>
      <c r="Y1652">
        <f t="shared" si="76"/>
        <v>750</v>
      </c>
      <c r="Z1652" t="b">
        <f>IF(N1652/G1652&gt;=Auswahlhilfe!$C$8,TRUE,FALSE)</f>
        <v>1</v>
      </c>
      <c r="AA1652" t="b">
        <f>IF(K1652&gt;Auswahlhilfe!$C$7,TRUE,FALSE)</f>
        <v>1</v>
      </c>
      <c r="AB1652" t="b">
        <f>IF(Auswahlhilfe!$C$17=F1652,TRUE,FALSE)</f>
        <v>0</v>
      </c>
      <c r="AC1652" t="b">
        <f>IFERROR(IF(FIND("P2",PGOptionList!D1652)&gt;0,TRUE),FALSE)</f>
        <v>0</v>
      </c>
      <c r="AD1652" t="b">
        <f>IFERROR(IF(FIND("P1",PGOptionList!D1652)&gt;0,TRUE),FALSE)</f>
        <v>1</v>
      </c>
      <c r="AE1652" t="b">
        <f>IFERROR(IF(FIND("P0",PGOptionList!D1652)&gt;0,TRUE),FALSE)</f>
        <v>0</v>
      </c>
      <c r="AF1652" t="b">
        <f>IF(AND(Z1652,AA1652,AB1652,AC1652,IF(C1652=Auswahlhilfe!$L$7,TRUE,FALSE)),D1652,FALSE)</f>
        <v>0</v>
      </c>
      <c r="AG1652" t="b">
        <f>IF(AND(Z1652,AA1652,AB1652,AD1652,IF(C1652=Auswahlhilfe!$L$17,TRUE,FALSE)),D1652,FALSE)</f>
        <v>0</v>
      </c>
      <c r="AH1652" t="b">
        <f>IF(AND(Z1652,AA1652,AB1652,AE1652,IF(C1652=Auswahlhilfe!$L$17,TRUE,FALSE)),D1652,FALSE)</f>
        <v>0</v>
      </c>
      <c r="AI1652" t="s">
        <v>4818</v>
      </c>
      <c r="AJ1652" s="90" t="str">
        <f t="shared" si="77"/>
        <v>https://shop.oxni.ch/de/shop/motoren/planetengetriebe/td-140-004-00-p1</v>
      </c>
    </row>
    <row r="1653" spans="2:36" x14ac:dyDescent="0.2">
      <c r="B1653" s="78" t="str">
        <f t="shared" si="75"/>
        <v/>
      </c>
      <c r="C1653" s="19" t="s">
        <v>113</v>
      </c>
      <c r="D1653" s="19" t="s">
        <v>1954</v>
      </c>
      <c r="E1653" s="19">
        <v>180</v>
      </c>
      <c r="F1653" s="19" t="s">
        <v>261</v>
      </c>
      <c r="G1653" s="19">
        <v>4</v>
      </c>
      <c r="H1653" s="19">
        <v>5</v>
      </c>
      <c r="I1653" s="19">
        <v>151</v>
      </c>
      <c r="J1653" s="19">
        <v>97</v>
      </c>
      <c r="K1653" s="19">
        <v>545</v>
      </c>
      <c r="L1653" s="19">
        <v>1635</v>
      </c>
      <c r="M1653" s="19" t="s">
        <v>83</v>
      </c>
      <c r="N1653" s="19">
        <v>3000</v>
      </c>
      <c r="O1653" s="19">
        <v>6000</v>
      </c>
      <c r="P1653" s="19"/>
      <c r="Q1653" s="19" t="s">
        <v>118</v>
      </c>
      <c r="R1653" s="19">
        <v>10590</v>
      </c>
      <c r="S1653" s="19">
        <v>30000</v>
      </c>
      <c r="T1653" s="19">
        <v>7.54</v>
      </c>
      <c r="U1653" s="19">
        <v>14.6</v>
      </c>
      <c r="V1653" s="19">
        <v>0.24</v>
      </c>
      <c r="W1653" s="19">
        <v>65</v>
      </c>
      <c r="X1653" s="93">
        <v>1321</v>
      </c>
      <c r="Y1653">
        <f t="shared" si="76"/>
        <v>750</v>
      </c>
      <c r="Z1653" t="b">
        <f>IF(N1653/G1653&gt;=Auswahlhilfe!$C$8,TRUE,FALSE)</f>
        <v>1</v>
      </c>
      <c r="AA1653" t="b">
        <f>IF(K1653&gt;Auswahlhilfe!$C$7,TRUE,FALSE)</f>
        <v>1</v>
      </c>
      <c r="AB1653" t="b">
        <f>IF(Auswahlhilfe!$C$17=F1653,TRUE,FALSE)</f>
        <v>0</v>
      </c>
      <c r="AC1653" t="b">
        <f>IFERROR(IF(FIND("P2",PGOptionList!D1653)&gt;0,TRUE),FALSE)</f>
        <v>1</v>
      </c>
      <c r="AD1653" t="b">
        <f>IFERROR(IF(FIND("P1",PGOptionList!D1653)&gt;0,TRUE),FALSE)</f>
        <v>0</v>
      </c>
      <c r="AE1653" t="b">
        <f>IFERROR(IF(FIND("P0",PGOptionList!D1653)&gt;0,TRUE),FALSE)</f>
        <v>0</v>
      </c>
      <c r="AF1653" t="b">
        <f>IF(AND(Z1653,AA1653,AB1653,AC1653,IF(C1653=Auswahlhilfe!$L$7,TRUE,FALSE)),D1653,FALSE)</f>
        <v>0</v>
      </c>
      <c r="AG1653" t="b">
        <f>IF(AND(Z1653,AA1653,AB1653,AD1653,IF(C1653=Auswahlhilfe!$L$17,TRUE,FALSE)),D1653,FALSE)</f>
        <v>0</v>
      </c>
      <c r="AH1653" t="b">
        <f>IF(AND(Z1653,AA1653,AB1653,AE1653,IF(C1653=Auswahlhilfe!$L$17,TRUE,FALSE)),D1653,FALSE)</f>
        <v>0</v>
      </c>
      <c r="AI1653" t="s">
        <v>4818</v>
      </c>
      <c r="AJ1653" s="90" t="str">
        <f t="shared" si="77"/>
        <v>https://shop.oxni.ch/de/shop/motoren/planetengetriebe/td-140-004-00-p2</v>
      </c>
    </row>
    <row r="1654" spans="2:36" x14ac:dyDescent="0.2">
      <c r="B1654" s="78" t="str">
        <f t="shared" si="75"/>
        <v/>
      </c>
      <c r="C1654" s="19" t="s">
        <v>113</v>
      </c>
      <c r="D1654" s="19" t="s">
        <v>1955</v>
      </c>
      <c r="E1654" s="19">
        <v>180</v>
      </c>
      <c r="F1654" s="19" t="s">
        <v>261</v>
      </c>
      <c r="G1654" s="19">
        <v>100</v>
      </c>
      <c r="H1654" s="19">
        <v>3</v>
      </c>
      <c r="I1654" s="19">
        <v>440</v>
      </c>
      <c r="J1654" s="19">
        <v>94</v>
      </c>
      <c r="K1654" s="19">
        <v>910</v>
      </c>
      <c r="L1654" s="19">
        <v>2730</v>
      </c>
      <c r="M1654" s="19" t="s">
        <v>95</v>
      </c>
      <c r="N1654" s="19">
        <v>3000</v>
      </c>
      <c r="O1654" s="19">
        <v>6000</v>
      </c>
      <c r="P1654" s="19"/>
      <c r="Q1654" s="19" t="s">
        <v>120</v>
      </c>
      <c r="R1654" s="19">
        <v>16660</v>
      </c>
      <c r="S1654" s="19">
        <v>30000</v>
      </c>
      <c r="T1654" s="19">
        <v>7.03</v>
      </c>
      <c r="U1654" s="19">
        <v>34.9</v>
      </c>
      <c r="V1654" s="19">
        <v>0.24</v>
      </c>
      <c r="W1654" s="19">
        <v>66</v>
      </c>
      <c r="X1654" s="93"/>
      <c r="Y1654">
        <f t="shared" si="76"/>
        <v>30</v>
      </c>
      <c r="Z1654" t="b">
        <f>IF(N1654/G1654&gt;=Auswahlhilfe!$C$8,TRUE,FALSE)</f>
        <v>1</v>
      </c>
      <c r="AA1654" t="b">
        <f>IF(K1654&gt;Auswahlhilfe!$C$7,TRUE,FALSE)</f>
        <v>1</v>
      </c>
      <c r="AB1654" t="b">
        <f>IF(Auswahlhilfe!$C$17=F1654,TRUE,FALSE)</f>
        <v>0</v>
      </c>
      <c r="AC1654" t="b">
        <f>IFERROR(IF(FIND("P2",PGOptionList!D1654)&gt;0,TRUE),FALSE)</f>
        <v>0</v>
      </c>
      <c r="AD1654" t="b">
        <f>IFERROR(IF(FIND("P1",PGOptionList!D1654)&gt;0,TRUE),FALSE)</f>
        <v>0</v>
      </c>
      <c r="AE1654" t="b">
        <f>IFERROR(IF(FIND("P0",PGOptionList!D1654)&gt;0,TRUE),FALSE)</f>
        <v>1</v>
      </c>
      <c r="AF1654" t="b">
        <f>IF(AND(Z1654,AA1654,AB1654,AC1654,IF(C1654=Auswahlhilfe!$L$7,TRUE,FALSE)),D1654,FALSE)</f>
        <v>0</v>
      </c>
      <c r="AG1654" t="b">
        <f>IF(AND(Z1654,AA1654,AB1654,AD1654,IF(C1654=Auswahlhilfe!$L$17,TRUE,FALSE)),D1654,FALSE)</f>
        <v>0</v>
      </c>
      <c r="AH1654" t="b">
        <f>IF(AND(Z1654,AA1654,AB1654,AE1654,IF(C1654=Auswahlhilfe!$L$17,TRUE,FALSE)),D1654,FALSE)</f>
        <v>0</v>
      </c>
      <c r="AI1654" t="s">
        <v>4817</v>
      </c>
      <c r="AJ1654" s="90" t="str">
        <f t="shared" si="77"/>
        <v>mailto:info@oxni.ch?subject=Anfrage TD-200-100-00-P0</v>
      </c>
    </row>
    <row r="1655" spans="2:36" x14ac:dyDescent="0.2">
      <c r="B1655" s="78" t="str">
        <f t="shared" si="75"/>
        <v/>
      </c>
      <c r="C1655" s="19" t="s">
        <v>113</v>
      </c>
      <c r="D1655" s="19" t="s">
        <v>1956</v>
      </c>
      <c r="E1655" s="19">
        <v>180</v>
      </c>
      <c r="F1655" s="19" t="s">
        <v>261</v>
      </c>
      <c r="G1655" s="19">
        <v>100</v>
      </c>
      <c r="H1655" s="19">
        <v>5</v>
      </c>
      <c r="I1655" s="19">
        <v>440</v>
      </c>
      <c r="J1655" s="19">
        <v>94</v>
      </c>
      <c r="K1655" s="19">
        <v>910</v>
      </c>
      <c r="L1655" s="19">
        <v>2730</v>
      </c>
      <c r="M1655" s="19" t="s">
        <v>95</v>
      </c>
      <c r="N1655" s="19">
        <v>3000</v>
      </c>
      <c r="O1655" s="19">
        <v>6000</v>
      </c>
      <c r="P1655" s="19"/>
      <c r="Q1655" s="19" t="s">
        <v>120</v>
      </c>
      <c r="R1655" s="19">
        <v>16660</v>
      </c>
      <c r="S1655" s="19">
        <v>30000</v>
      </c>
      <c r="T1655" s="19">
        <v>7.03</v>
      </c>
      <c r="U1655" s="19">
        <v>34.9</v>
      </c>
      <c r="V1655" s="19">
        <v>0.24</v>
      </c>
      <c r="W1655" s="19">
        <v>66</v>
      </c>
      <c r="X1655" s="93">
        <v>2657</v>
      </c>
      <c r="Y1655">
        <f t="shared" si="76"/>
        <v>30</v>
      </c>
      <c r="Z1655" t="b">
        <f>IF(N1655/G1655&gt;=Auswahlhilfe!$C$8,TRUE,FALSE)</f>
        <v>1</v>
      </c>
      <c r="AA1655" t="b">
        <f>IF(K1655&gt;Auswahlhilfe!$C$7,TRUE,FALSE)</f>
        <v>1</v>
      </c>
      <c r="AB1655" t="b">
        <f>IF(Auswahlhilfe!$C$17=F1655,TRUE,FALSE)</f>
        <v>0</v>
      </c>
      <c r="AC1655" t="b">
        <f>IFERROR(IF(FIND("P2",PGOptionList!D1655)&gt;0,TRUE),FALSE)</f>
        <v>0</v>
      </c>
      <c r="AD1655" t="b">
        <f>IFERROR(IF(FIND("P1",PGOptionList!D1655)&gt;0,TRUE),FALSE)</f>
        <v>1</v>
      </c>
      <c r="AE1655" t="b">
        <f>IFERROR(IF(FIND("P0",PGOptionList!D1655)&gt;0,TRUE),FALSE)</f>
        <v>0</v>
      </c>
      <c r="AF1655" t="b">
        <f>IF(AND(Z1655,AA1655,AB1655,AC1655,IF(C1655=Auswahlhilfe!$L$7,TRUE,FALSE)),D1655,FALSE)</f>
        <v>0</v>
      </c>
      <c r="AG1655" t="b">
        <f>IF(AND(Z1655,AA1655,AB1655,AD1655,IF(C1655=Auswahlhilfe!$L$17,TRUE,FALSE)),D1655,FALSE)</f>
        <v>0</v>
      </c>
      <c r="AH1655" t="b">
        <f>IF(AND(Z1655,AA1655,AB1655,AE1655,IF(C1655=Auswahlhilfe!$L$17,TRUE,FALSE)),D1655,FALSE)</f>
        <v>0</v>
      </c>
      <c r="AI1655" t="s">
        <v>4818</v>
      </c>
      <c r="AJ1655" s="90" t="str">
        <f t="shared" si="77"/>
        <v>https://shop.oxni.ch/de/shop/motoren/planetengetriebe/td-200-100-00-p1</v>
      </c>
    </row>
    <row r="1656" spans="2:36" x14ac:dyDescent="0.2">
      <c r="B1656" s="78" t="str">
        <f t="shared" si="75"/>
        <v/>
      </c>
      <c r="C1656" s="19" t="s">
        <v>113</v>
      </c>
      <c r="D1656" s="19" t="s">
        <v>1957</v>
      </c>
      <c r="E1656" s="19">
        <v>180</v>
      </c>
      <c r="F1656" s="19" t="s">
        <v>261</v>
      </c>
      <c r="G1656" s="19">
        <v>100</v>
      </c>
      <c r="H1656" s="19">
        <v>7</v>
      </c>
      <c r="I1656" s="19">
        <v>440</v>
      </c>
      <c r="J1656" s="19">
        <v>94</v>
      </c>
      <c r="K1656" s="19">
        <v>910</v>
      </c>
      <c r="L1656" s="19">
        <v>2730</v>
      </c>
      <c r="M1656" s="19" t="s">
        <v>95</v>
      </c>
      <c r="N1656" s="19">
        <v>3000</v>
      </c>
      <c r="O1656" s="19">
        <v>6000</v>
      </c>
      <c r="P1656" s="19"/>
      <c r="Q1656" s="19" t="s">
        <v>120</v>
      </c>
      <c r="R1656" s="19">
        <v>16660</v>
      </c>
      <c r="S1656" s="19">
        <v>30000</v>
      </c>
      <c r="T1656" s="19">
        <v>7.03</v>
      </c>
      <c r="U1656" s="19">
        <v>34.9</v>
      </c>
      <c r="V1656" s="19">
        <v>0.24</v>
      </c>
      <c r="W1656" s="19">
        <v>66</v>
      </c>
      <c r="X1656" s="93">
        <v>2518</v>
      </c>
      <c r="Y1656">
        <f t="shared" si="76"/>
        <v>30</v>
      </c>
      <c r="Z1656" t="b">
        <f>IF(N1656/G1656&gt;=Auswahlhilfe!$C$8,TRUE,FALSE)</f>
        <v>1</v>
      </c>
      <c r="AA1656" t="b">
        <f>IF(K1656&gt;Auswahlhilfe!$C$7,TRUE,FALSE)</f>
        <v>1</v>
      </c>
      <c r="AB1656" t="b">
        <f>IF(Auswahlhilfe!$C$17=F1656,TRUE,FALSE)</f>
        <v>0</v>
      </c>
      <c r="AC1656" t="b">
        <f>IFERROR(IF(FIND("P2",PGOptionList!D1656)&gt;0,TRUE),FALSE)</f>
        <v>1</v>
      </c>
      <c r="AD1656" t="b">
        <f>IFERROR(IF(FIND("P1",PGOptionList!D1656)&gt;0,TRUE),FALSE)</f>
        <v>0</v>
      </c>
      <c r="AE1656" t="b">
        <f>IFERROR(IF(FIND("P0",PGOptionList!D1656)&gt;0,TRUE),FALSE)</f>
        <v>0</v>
      </c>
      <c r="AF1656" t="b">
        <f>IF(AND(Z1656,AA1656,AB1656,AC1656,IF(C1656=Auswahlhilfe!$L$7,TRUE,FALSE)),D1656,FALSE)</f>
        <v>0</v>
      </c>
      <c r="AG1656" t="b">
        <f>IF(AND(Z1656,AA1656,AB1656,AD1656,IF(C1656=Auswahlhilfe!$L$17,TRUE,FALSE)),D1656,FALSE)</f>
        <v>0</v>
      </c>
      <c r="AH1656" t="b">
        <f>IF(AND(Z1656,AA1656,AB1656,AE1656,IF(C1656=Auswahlhilfe!$L$17,TRUE,FALSE)),D1656,FALSE)</f>
        <v>0</v>
      </c>
      <c r="AI1656" t="s">
        <v>4818</v>
      </c>
      <c r="AJ1656" s="90" t="str">
        <f t="shared" si="77"/>
        <v>https://shop.oxni.ch/de/shop/motoren/planetengetriebe/td-200-100-00-p2</v>
      </c>
    </row>
    <row r="1657" spans="2:36" x14ac:dyDescent="0.2">
      <c r="B1657" s="78" t="str">
        <f t="shared" si="75"/>
        <v/>
      </c>
      <c r="C1657" s="19" t="s">
        <v>113</v>
      </c>
      <c r="D1657" s="19" t="s">
        <v>1958</v>
      </c>
      <c r="E1657" s="19">
        <v>180</v>
      </c>
      <c r="F1657" s="19" t="s">
        <v>261</v>
      </c>
      <c r="G1657" s="19">
        <v>70</v>
      </c>
      <c r="H1657" s="19">
        <v>3</v>
      </c>
      <c r="I1657" s="19">
        <v>440</v>
      </c>
      <c r="J1657" s="19">
        <v>94</v>
      </c>
      <c r="K1657" s="19">
        <v>1100</v>
      </c>
      <c r="L1657" s="19">
        <v>3300</v>
      </c>
      <c r="M1657" s="19" t="s">
        <v>93</v>
      </c>
      <c r="N1657" s="19">
        <v>3000</v>
      </c>
      <c r="O1657" s="19">
        <v>6000</v>
      </c>
      <c r="P1657" s="19"/>
      <c r="Q1657" s="19" t="s">
        <v>120</v>
      </c>
      <c r="R1657" s="19">
        <v>16660</v>
      </c>
      <c r="S1657" s="19">
        <v>30000</v>
      </c>
      <c r="T1657" s="19">
        <v>7.03</v>
      </c>
      <c r="U1657" s="19">
        <v>34.9</v>
      </c>
      <c r="V1657" s="19">
        <v>0.24</v>
      </c>
      <c r="W1657" s="19">
        <v>66</v>
      </c>
      <c r="X1657" s="93"/>
      <c r="Y1657">
        <f t="shared" si="76"/>
        <v>42.857142857142854</v>
      </c>
      <c r="Z1657" t="b">
        <f>IF(N1657/G1657&gt;=Auswahlhilfe!$C$8,TRUE,FALSE)</f>
        <v>1</v>
      </c>
      <c r="AA1657" t="b">
        <f>IF(K1657&gt;Auswahlhilfe!$C$7,TRUE,FALSE)</f>
        <v>1</v>
      </c>
      <c r="AB1657" t="b">
        <f>IF(Auswahlhilfe!$C$17=F1657,TRUE,FALSE)</f>
        <v>0</v>
      </c>
      <c r="AC1657" t="b">
        <f>IFERROR(IF(FIND("P2",PGOptionList!D1657)&gt;0,TRUE),FALSE)</f>
        <v>0</v>
      </c>
      <c r="AD1657" t="b">
        <f>IFERROR(IF(FIND("P1",PGOptionList!D1657)&gt;0,TRUE),FALSE)</f>
        <v>0</v>
      </c>
      <c r="AE1657" t="b">
        <f>IFERROR(IF(FIND("P0",PGOptionList!D1657)&gt;0,TRUE),FALSE)</f>
        <v>1</v>
      </c>
      <c r="AF1657" t="b">
        <f>IF(AND(Z1657,AA1657,AB1657,AC1657,IF(C1657=Auswahlhilfe!$L$7,TRUE,FALSE)),D1657,FALSE)</f>
        <v>0</v>
      </c>
      <c r="AG1657" t="b">
        <f>IF(AND(Z1657,AA1657,AB1657,AD1657,IF(C1657=Auswahlhilfe!$L$17,TRUE,FALSE)),D1657,FALSE)</f>
        <v>0</v>
      </c>
      <c r="AH1657" t="b">
        <f>IF(AND(Z1657,AA1657,AB1657,AE1657,IF(C1657=Auswahlhilfe!$L$17,TRUE,FALSE)),D1657,FALSE)</f>
        <v>0</v>
      </c>
      <c r="AI1657" t="s">
        <v>4817</v>
      </c>
      <c r="AJ1657" s="90" t="str">
        <f t="shared" si="77"/>
        <v>mailto:info@oxni.ch?subject=Anfrage TD-200-070-00-P0</v>
      </c>
    </row>
    <row r="1658" spans="2:36" x14ac:dyDescent="0.2">
      <c r="B1658" s="78" t="str">
        <f t="shared" si="75"/>
        <v/>
      </c>
      <c r="C1658" s="19" t="s">
        <v>113</v>
      </c>
      <c r="D1658" s="19" t="s">
        <v>1959</v>
      </c>
      <c r="E1658" s="19">
        <v>180</v>
      </c>
      <c r="F1658" s="19" t="s">
        <v>261</v>
      </c>
      <c r="G1658" s="19">
        <v>70</v>
      </c>
      <c r="H1658" s="19">
        <v>5</v>
      </c>
      <c r="I1658" s="19">
        <v>440</v>
      </c>
      <c r="J1658" s="19">
        <v>94</v>
      </c>
      <c r="K1658" s="19">
        <v>1100</v>
      </c>
      <c r="L1658" s="19">
        <v>3300</v>
      </c>
      <c r="M1658" s="19" t="s">
        <v>93</v>
      </c>
      <c r="N1658" s="19">
        <v>3000</v>
      </c>
      <c r="O1658" s="19">
        <v>6000</v>
      </c>
      <c r="P1658" s="19"/>
      <c r="Q1658" s="19" t="s">
        <v>120</v>
      </c>
      <c r="R1658" s="19">
        <v>16660</v>
      </c>
      <c r="S1658" s="19">
        <v>30000</v>
      </c>
      <c r="T1658" s="19">
        <v>7.03</v>
      </c>
      <c r="U1658" s="19">
        <v>34.9</v>
      </c>
      <c r="V1658" s="19">
        <v>0.24</v>
      </c>
      <c r="W1658" s="19">
        <v>66</v>
      </c>
      <c r="X1658" s="93">
        <v>2657</v>
      </c>
      <c r="Y1658">
        <f t="shared" si="76"/>
        <v>42.857142857142854</v>
      </c>
      <c r="Z1658" t="b">
        <f>IF(N1658/G1658&gt;=Auswahlhilfe!$C$8,TRUE,FALSE)</f>
        <v>1</v>
      </c>
      <c r="AA1658" t="b">
        <f>IF(K1658&gt;Auswahlhilfe!$C$7,TRUE,FALSE)</f>
        <v>1</v>
      </c>
      <c r="AB1658" t="b">
        <f>IF(Auswahlhilfe!$C$17=F1658,TRUE,FALSE)</f>
        <v>0</v>
      </c>
      <c r="AC1658" t="b">
        <f>IFERROR(IF(FIND("P2",PGOptionList!D1658)&gt;0,TRUE),FALSE)</f>
        <v>0</v>
      </c>
      <c r="AD1658" t="b">
        <f>IFERROR(IF(FIND("P1",PGOptionList!D1658)&gt;0,TRUE),FALSE)</f>
        <v>1</v>
      </c>
      <c r="AE1658" t="b">
        <f>IFERROR(IF(FIND("P0",PGOptionList!D1658)&gt;0,TRUE),FALSE)</f>
        <v>0</v>
      </c>
      <c r="AF1658" t="b">
        <f>IF(AND(Z1658,AA1658,AB1658,AC1658,IF(C1658=Auswahlhilfe!$L$7,TRUE,FALSE)),D1658,FALSE)</f>
        <v>0</v>
      </c>
      <c r="AG1658" t="b">
        <f>IF(AND(Z1658,AA1658,AB1658,AD1658,IF(C1658=Auswahlhilfe!$L$17,TRUE,FALSE)),D1658,FALSE)</f>
        <v>0</v>
      </c>
      <c r="AH1658" t="b">
        <f>IF(AND(Z1658,AA1658,AB1658,AE1658,IF(C1658=Auswahlhilfe!$L$17,TRUE,FALSE)),D1658,FALSE)</f>
        <v>0</v>
      </c>
      <c r="AI1658" t="s">
        <v>4818</v>
      </c>
      <c r="AJ1658" s="90" t="str">
        <f t="shared" si="77"/>
        <v>https://shop.oxni.ch/de/shop/motoren/planetengetriebe/td-200-070-00-p1</v>
      </c>
    </row>
    <row r="1659" spans="2:36" x14ac:dyDescent="0.2">
      <c r="B1659" s="78" t="str">
        <f t="shared" si="75"/>
        <v/>
      </c>
      <c r="C1659" s="19" t="s">
        <v>113</v>
      </c>
      <c r="D1659" s="19" t="s">
        <v>1960</v>
      </c>
      <c r="E1659" s="19">
        <v>180</v>
      </c>
      <c r="F1659" s="19" t="s">
        <v>261</v>
      </c>
      <c r="G1659" s="19">
        <v>70</v>
      </c>
      <c r="H1659" s="19">
        <v>7</v>
      </c>
      <c r="I1659" s="19">
        <v>440</v>
      </c>
      <c r="J1659" s="19">
        <v>94</v>
      </c>
      <c r="K1659" s="19">
        <v>1100</v>
      </c>
      <c r="L1659" s="19">
        <v>3300</v>
      </c>
      <c r="M1659" s="19" t="s">
        <v>93</v>
      </c>
      <c r="N1659" s="19">
        <v>3000</v>
      </c>
      <c r="O1659" s="19">
        <v>6000</v>
      </c>
      <c r="P1659" s="19"/>
      <c r="Q1659" s="19" t="s">
        <v>120</v>
      </c>
      <c r="R1659" s="19">
        <v>16660</v>
      </c>
      <c r="S1659" s="19">
        <v>30000</v>
      </c>
      <c r="T1659" s="19">
        <v>7.03</v>
      </c>
      <c r="U1659" s="19">
        <v>34.9</v>
      </c>
      <c r="V1659" s="19">
        <v>0.24</v>
      </c>
      <c r="W1659" s="19">
        <v>66</v>
      </c>
      <c r="X1659" s="93">
        <v>2518</v>
      </c>
      <c r="Y1659">
        <f t="shared" si="76"/>
        <v>42.857142857142854</v>
      </c>
      <c r="Z1659" t="b">
        <f>IF(N1659/G1659&gt;=Auswahlhilfe!$C$8,TRUE,FALSE)</f>
        <v>1</v>
      </c>
      <c r="AA1659" t="b">
        <f>IF(K1659&gt;Auswahlhilfe!$C$7,TRUE,FALSE)</f>
        <v>1</v>
      </c>
      <c r="AB1659" t="b">
        <f>IF(Auswahlhilfe!$C$17=F1659,TRUE,FALSE)</f>
        <v>0</v>
      </c>
      <c r="AC1659" t="b">
        <f>IFERROR(IF(FIND("P2",PGOptionList!D1659)&gt;0,TRUE),FALSE)</f>
        <v>1</v>
      </c>
      <c r="AD1659" t="b">
        <f>IFERROR(IF(FIND("P1",PGOptionList!D1659)&gt;0,TRUE),FALSE)</f>
        <v>0</v>
      </c>
      <c r="AE1659" t="b">
        <f>IFERROR(IF(FIND("P0",PGOptionList!D1659)&gt;0,TRUE),FALSE)</f>
        <v>0</v>
      </c>
      <c r="AF1659" t="b">
        <f>IF(AND(Z1659,AA1659,AB1659,AC1659,IF(C1659=Auswahlhilfe!$L$7,TRUE,FALSE)),D1659,FALSE)</f>
        <v>0</v>
      </c>
      <c r="AG1659" t="b">
        <f>IF(AND(Z1659,AA1659,AB1659,AD1659,IF(C1659=Auswahlhilfe!$L$17,TRUE,FALSE)),D1659,FALSE)</f>
        <v>0</v>
      </c>
      <c r="AH1659" t="b">
        <f>IF(AND(Z1659,AA1659,AB1659,AE1659,IF(C1659=Auswahlhilfe!$L$17,TRUE,FALSE)),D1659,FALSE)</f>
        <v>0</v>
      </c>
      <c r="AI1659" t="s">
        <v>4818</v>
      </c>
      <c r="AJ1659" s="90" t="str">
        <f t="shared" si="77"/>
        <v>https://shop.oxni.ch/de/shop/motoren/planetengetriebe/td-200-070-00-p2</v>
      </c>
    </row>
    <row r="1660" spans="2:36" x14ac:dyDescent="0.2">
      <c r="B1660" s="78" t="str">
        <f t="shared" si="75"/>
        <v/>
      </c>
      <c r="C1660" s="19" t="s">
        <v>113</v>
      </c>
      <c r="D1660" s="19" t="s">
        <v>1961</v>
      </c>
      <c r="E1660" s="19">
        <v>180</v>
      </c>
      <c r="F1660" s="19" t="s">
        <v>261</v>
      </c>
      <c r="G1660" s="19">
        <v>50</v>
      </c>
      <c r="H1660" s="19">
        <v>3</v>
      </c>
      <c r="I1660" s="19">
        <v>440</v>
      </c>
      <c r="J1660" s="19">
        <v>94</v>
      </c>
      <c r="K1660" s="19">
        <v>1200</v>
      </c>
      <c r="L1660" s="19">
        <v>3600</v>
      </c>
      <c r="M1660" s="19" t="s">
        <v>91</v>
      </c>
      <c r="N1660" s="19">
        <v>3000</v>
      </c>
      <c r="O1660" s="19">
        <v>6000</v>
      </c>
      <c r="P1660" s="19"/>
      <c r="Q1660" s="19" t="s">
        <v>120</v>
      </c>
      <c r="R1660" s="19">
        <v>16660</v>
      </c>
      <c r="S1660" s="19">
        <v>30000</v>
      </c>
      <c r="T1660" s="19">
        <v>7.03</v>
      </c>
      <c r="U1660" s="19">
        <v>34.9</v>
      </c>
      <c r="V1660" s="19">
        <v>0.24</v>
      </c>
      <c r="W1660" s="19">
        <v>66</v>
      </c>
      <c r="X1660" s="93"/>
      <c r="Y1660">
        <f t="shared" si="76"/>
        <v>60</v>
      </c>
      <c r="Z1660" t="b">
        <f>IF(N1660/G1660&gt;=Auswahlhilfe!$C$8,TRUE,FALSE)</f>
        <v>1</v>
      </c>
      <c r="AA1660" t="b">
        <f>IF(K1660&gt;Auswahlhilfe!$C$7,TRUE,FALSE)</f>
        <v>1</v>
      </c>
      <c r="AB1660" t="b">
        <f>IF(Auswahlhilfe!$C$17=F1660,TRUE,FALSE)</f>
        <v>0</v>
      </c>
      <c r="AC1660" t="b">
        <f>IFERROR(IF(FIND("P2",PGOptionList!D1660)&gt;0,TRUE),FALSE)</f>
        <v>0</v>
      </c>
      <c r="AD1660" t="b">
        <f>IFERROR(IF(FIND("P1",PGOptionList!D1660)&gt;0,TRUE),FALSE)</f>
        <v>0</v>
      </c>
      <c r="AE1660" t="b">
        <f>IFERROR(IF(FIND("P0",PGOptionList!D1660)&gt;0,TRUE),FALSE)</f>
        <v>1</v>
      </c>
      <c r="AF1660" t="b">
        <f>IF(AND(Z1660,AA1660,AB1660,AC1660,IF(C1660=Auswahlhilfe!$L$7,TRUE,FALSE)),D1660,FALSE)</f>
        <v>0</v>
      </c>
      <c r="AG1660" t="b">
        <f>IF(AND(Z1660,AA1660,AB1660,AD1660,IF(C1660=Auswahlhilfe!$L$17,TRUE,FALSE)),D1660,FALSE)</f>
        <v>0</v>
      </c>
      <c r="AH1660" t="b">
        <f>IF(AND(Z1660,AA1660,AB1660,AE1660,IF(C1660=Auswahlhilfe!$L$17,TRUE,FALSE)),D1660,FALSE)</f>
        <v>0</v>
      </c>
      <c r="AI1660" t="s">
        <v>4817</v>
      </c>
      <c r="AJ1660" s="90" t="str">
        <f t="shared" si="77"/>
        <v>mailto:info@oxni.ch?subject=Anfrage TD-200-050-00-P0</v>
      </c>
    </row>
    <row r="1661" spans="2:36" x14ac:dyDescent="0.2">
      <c r="B1661" s="78" t="str">
        <f t="shared" si="75"/>
        <v/>
      </c>
      <c r="C1661" s="19" t="s">
        <v>113</v>
      </c>
      <c r="D1661" s="19" t="s">
        <v>1962</v>
      </c>
      <c r="E1661" s="19">
        <v>180</v>
      </c>
      <c r="F1661" s="19" t="s">
        <v>261</v>
      </c>
      <c r="G1661" s="19">
        <v>50</v>
      </c>
      <c r="H1661" s="19">
        <v>5</v>
      </c>
      <c r="I1661" s="19">
        <v>440</v>
      </c>
      <c r="J1661" s="19">
        <v>94</v>
      </c>
      <c r="K1661" s="19">
        <v>1200</v>
      </c>
      <c r="L1661" s="19">
        <v>3600</v>
      </c>
      <c r="M1661" s="19" t="s">
        <v>91</v>
      </c>
      <c r="N1661" s="19">
        <v>3000</v>
      </c>
      <c r="O1661" s="19">
        <v>6000</v>
      </c>
      <c r="P1661" s="19"/>
      <c r="Q1661" s="19" t="s">
        <v>120</v>
      </c>
      <c r="R1661" s="19">
        <v>16660</v>
      </c>
      <c r="S1661" s="19">
        <v>30000</v>
      </c>
      <c r="T1661" s="19">
        <v>7.03</v>
      </c>
      <c r="U1661" s="19">
        <v>34.9</v>
      </c>
      <c r="V1661" s="19">
        <v>0.24</v>
      </c>
      <c r="W1661" s="19">
        <v>66</v>
      </c>
      <c r="X1661" s="93">
        <v>2657</v>
      </c>
      <c r="Y1661">
        <f t="shared" si="76"/>
        <v>60</v>
      </c>
      <c r="Z1661" t="b">
        <f>IF(N1661/G1661&gt;=Auswahlhilfe!$C$8,TRUE,FALSE)</f>
        <v>1</v>
      </c>
      <c r="AA1661" t="b">
        <f>IF(K1661&gt;Auswahlhilfe!$C$7,TRUE,FALSE)</f>
        <v>1</v>
      </c>
      <c r="AB1661" t="b">
        <f>IF(Auswahlhilfe!$C$17=F1661,TRUE,FALSE)</f>
        <v>0</v>
      </c>
      <c r="AC1661" t="b">
        <f>IFERROR(IF(FIND("P2",PGOptionList!D1661)&gt;0,TRUE),FALSE)</f>
        <v>0</v>
      </c>
      <c r="AD1661" t="b">
        <f>IFERROR(IF(FIND("P1",PGOptionList!D1661)&gt;0,TRUE),FALSE)</f>
        <v>1</v>
      </c>
      <c r="AE1661" t="b">
        <f>IFERROR(IF(FIND("P0",PGOptionList!D1661)&gt;0,TRUE),FALSE)</f>
        <v>0</v>
      </c>
      <c r="AF1661" t="b">
        <f>IF(AND(Z1661,AA1661,AB1661,AC1661,IF(C1661=Auswahlhilfe!$L$7,TRUE,FALSE)),D1661,FALSE)</f>
        <v>0</v>
      </c>
      <c r="AG1661" t="b">
        <f>IF(AND(Z1661,AA1661,AB1661,AD1661,IF(C1661=Auswahlhilfe!$L$17,TRUE,FALSE)),D1661,FALSE)</f>
        <v>0</v>
      </c>
      <c r="AH1661" t="b">
        <f>IF(AND(Z1661,AA1661,AB1661,AE1661,IF(C1661=Auswahlhilfe!$L$17,TRUE,FALSE)),D1661,FALSE)</f>
        <v>0</v>
      </c>
      <c r="AI1661" t="s">
        <v>4818</v>
      </c>
      <c r="AJ1661" s="90" t="str">
        <f t="shared" si="77"/>
        <v>https://shop.oxni.ch/de/shop/motoren/planetengetriebe/td-200-050-00-p1</v>
      </c>
    </row>
    <row r="1662" spans="2:36" x14ac:dyDescent="0.2">
      <c r="B1662" s="78" t="str">
        <f t="shared" si="75"/>
        <v/>
      </c>
      <c r="C1662" s="19" t="s">
        <v>113</v>
      </c>
      <c r="D1662" s="19" t="s">
        <v>1963</v>
      </c>
      <c r="E1662" s="19">
        <v>180</v>
      </c>
      <c r="F1662" s="19" t="s">
        <v>261</v>
      </c>
      <c r="G1662" s="19">
        <v>50</v>
      </c>
      <c r="H1662" s="19">
        <v>7</v>
      </c>
      <c r="I1662" s="19">
        <v>440</v>
      </c>
      <c r="J1662" s="19">
        <v>94</v>
      </c>
      <c r="K1662" s="19">
        <v>1200</v>
      </c>
      <c r="L1662" s="19">
        <v>3600</v>
      </c>
      <c r="M1662" s="19" t="s">
        <v>91</v>
      </c>
      <c r="N1662" s="19">
        <v>3000</v>
      </c>
      <c r="O1662" s="19">
        <v>6000</v>
      </c>
      <c r="P1662" s="19"/>
      <c r="Q1662" s="19" t="s">
        <v>120</v>
      </c>
      <c r="R1662" s="19">
        <v>16660</v>
      </c>
      <c r="S1662" s="19">
        <v>30000</v>
      </c>
      <c r="T1662" s="19">
        <v>7.03</v>
      </c>
      <c r="U1662" s="19">
        <v>34.9</v>
      </c>
      <c r="V1662" s="19">
        <v>0.24</v>
      </c>
      <c r="W1662" s="19">
        <v>66</v>
      </c>
      <c r="X1662" s="93">
        <v>2518</v>
      </c>
      <c r="Y1662">
        <f t="shared" si="76"/>
        <v>60</v>
      </c>
      <c r="Z1662" t="b">
        <f>IF(N1662/G1662&gt;=Auswahlhilfe!$C$8,TRUE,FALSE)</f>
        <v>1</v>
      </c>
      <c r="AA1662" t="b">
        <f>IF(K1662&gt;Auswahlhilfe!$C$7,TRUE,FALSE)</f>
        <v>1</v>
      </c>
      <c r="AB1662" t="b">
        <f>IF(Auswahlhilfe!$C$17=F1662,TRUE,FALSE)</f>
        <v>0</v>
      </c>
      <c r="AC1662" t="b">
        <f>IFERROR(IF(FIND("P2",PGOptionList!D1662)&gt;0,TRUE),FALSE)</f>
        <v>1</v>
      </c>
      <c r="AD1662" t="b">
        <f>IFERROR(IF(FIND("P1",PGOptionList!D1662)&gt;0,TRUE),FALSE)</f>
        <v>0</v>
      </c>
      <c r="AE1662" t="b">
        <f>IFERROR(IF(FIND("P0",PGOptionList!D1662)&gt;0,TRUE),FALSE)</f>
        <v>0</v>
      </c>
      <c r="AF1662" t="b">
        <f>IF(AND(Z1662,AA1662,AB1662,AC1662,IF(C1662=Auswahlhilfe!$L$7,TRUE,FALSE)),D1662,FALSE)</f>
        <v>0</v>
      </c>
      <c r="AG1662" t="b">
        <f>IF(AND(Z1662,AA1662,AB1662,AD1662,IF(C1662=Auswahlhilfe!$L$17,TRUE,FALSE)),D1662,FALSE)</f>
        <v>0</v>
      </c>
      <c r="AH1662" t="b">
        <f>IF(AND(Z1662,AA1662,AB1662,AE1662,IF(C1662=Auswahlhilfe!$L$17,TRUE,FALSE)),D1662,FALSE)</f>
        <v>0</v>
      </c>
      <c r="AI1662" t="s">
        <v>4818</v>
      </c>
      <c r="AJ1662" s="90" t="str">
        <f t="shared" si="77"/>
        <v>https://shop.oxni.ch/de/shop/motoren/planetengetriebe/td-200-050-00-p2</v>
      </c>
    </row>
    <row r="1663" spans="2:36" x14ac:dyDescent="0.2">
      <c r="B1663" s="78" t="str">
        <f t="shared" si="75"/>
        <v/>
      </c>
      <c r="C1663" s="19" t="s">
        <v>113</v>
      </c>
      <c r="D1663" s="19" t="s">
        <v>1964</v>
      </c>
      <c r="E1663" s="19">
        <v>180</v>
      </c>
      <c r="F1663" s="19" t="s">
        <v>261</v>
      </c>
      <c r="G1663" s="19">
        <v>40</v>
      </c>
      <c r="H1663" s="19">
        <v>3</v>
      </c>
      <c r="I1663" s="19">
        <v>440</v>
      </c>
      <c r="J1663" s="19">
        <v>94</v>
      </c>
      <c r="K1663" s="19">
        <v>1100</v>
      </c>
      <c r="L1663" s="19">
        <v>3300</v>
      </c>
      <c r="M1663" s="19" t="s">
        <v>93</v>
      </c>
      <c r="N1663" s="19">
        <v>3000</v>
      </c>
      <c r="O1663" s="19">
        <v>6000</v>
      </c>
      <c r="P1663" s="19"/>
      <c r="Q1663" s="19" t="s">
        <v>120</v>
      </c>
      <c r="R1663" s="19">
        <v>16660</v>
      </c>
      <c r="S1663" s="19">
        <v>30000</v>
      </c>
      <c r="T1663" s="19">
        <v>7.03</v>
      </c>
      <c r="U1663" s="19">
        <v>34.9</v>
      </c>
      <c r="V1663" s="19">
        <v>0.24</v>
      </c>
      <c r="W1663" s="19">
        <v>66</v>
      </c>
      <c r="X1663" s="93"/>
      <c r="Y1663">
        <f t="shared" si="76"/>
        <v>75</v>
      </c>
      <c r="Z1663" t="b">
        <f>IF(N1663/G1663&gt;=Auswahlhilfe!$C$8,TRUE,FALSE)</f>
        <v>1</v>
      </c>
      <c r="AA1663" t="b">
        <f>IF(K1663&gt;Auswahlhilfe!$C$7,TRUE,FALSE)</f>
        <v>1</v>
      </c>
      <c r="AB1663" t="b">
        <f>IF(Auswahlhilfe!$C$17=F1663,TRUE,FALSE)</f>
        <v>0</v>
      </c>
      <c r="AC1663" t="b">
        <f>IFERROR(IF(FIND("P2",PGOptionList!D1663)&gt;0,TRUE),FALSE)</f>
        <v>0</v>
      </c>
      <c r="AD1663" t="b">
        <f>IFERROR(IF(FIND("P1",PGOptionList!D1663)&gt;0,TRUE),FALSE)</f>
        <v>0</v>
      </c>
      <c r="AE1663" t="b">
        <f>IFERROR(IF(FIND("P0",PGOptionList!D1663)&gt;0,TRUE),FALSE)</f>
        <v>1</v>
      </c>
      <c r="AF1663" t="b">
        <f>IF(AND(Z1663,AA1663,AB1663,AC1663,IF(C1663=Auswahlhilfe!$L$7,TRUE,FALSE)),D1663,FALSE)</f>
        <v>0</v>
      </c>
      <c r="AG1663" t="b">
        <f>IF(AND(Z1663,AA1663,AB1663,AD1663,IF(C1663=Auswahlhilfe!$L$17,TRUE,FALSE)),D1663,FALSE)</f>
        <v>0</v>
      </c>
      <c r="AH1663" t="b">
        <f>IF(AND(Z1663,AA1663,AB1663,AE1663,IF(C1663=Auswahlhilfe!$L$17,TRUE,FALSE)),D1663,FALSE)</f>
        <v>0</v>
      </c>
      <c r="AI1663" t="s">
        <v>4817</v>
      </c>
      <c r="AJ1663" s="90" t="str">
        <f t="shared" si="77"/>
        <v>mailto:info@oxni.ch?subject=Anfrage TD-200-040-00-P0</v>
      </c>
    </row>
    <row r="1664" spans="2:36" x14ac:dyDescent="0.2">
      <c r="B1664" s="78" t="str">
        <f t="shared" si="75"/>
        <v/>
      </c>
      <c r="C1664" s="19" t="s">
        <v>113</v>
      </c>
      <c r="D1664" s="19" t="s">
        <v>1965</v>
      </c>
      <c r="E1664" s="19">
        <v>180</v>
      </c>
      <c r="F1664" s="19" t="s">
        <v>261</v>
      </c>
      <c r="G1664" s="19">
        <v>40</v>
      </c>
      <c r="H1664" s="19">
        <v>5</v>
      </c>
      <c r="I1664" s="19">
        <v>440</v>
      </c>
      <c r="J1664" s="19">
        <v>94</v>
      </c>
      <c r="K1664" s="19">
        <v>1100</v>
      </c>
      <c r="L1664" s="19">
        <v>3300</v>
      </c>
      <c r="M1664" s="19" t="s">
        <v>93</v>
      </c>
      <c r="N1664" s="19">
        <v>3000</v>
      </c>
      <c r="O1664" s="19">
        <v>6000</v>
      </c>
      <c r="P1664" s="19"/>
      <c r="Q1664" s="19" t="s">
        <v>120</v>
      </c>
      <c r="R1664" s="19">
        <v>16660</v>
      </c>
      <c r="S1664" s="19">
        <v>30000</v>
      </c>
      <c r="T1664" s="19">
        <v>7.03</v>
      </c>
      <c r="U1664" s="19">
        <v>34.9</v>
      </c>
      <c r="V1664" s="19">
        <v>0.24</v>
      </c>
      <c r="W1664" s="19">
        <v>66</v>
      </c>
      <c r="X1664" s="93">
        <v>2657</v>
      </c>
      <c r="Y1664">
        <f t="shared" si="76"/>
        <v>75</v>
      </c>
      <c r="Z1664" t="b">
        <f>IF(N1664/G1664&gt;=Auswahlhilfe!$C$8,TRUE,FALSE)</f>
        <v>1</v>
      </c>
      <c r="AA1664" t="b">
        <f>IF(K1664&gt;Auswahlhilfe!$C$7,TRUE,FALSE)</f>
        <v>1</v>
      </c>
      <c r="AB1664" t="b">
        <f>IF(Auswahlhilfe!$C$17=F1664,TRUE,FALSE)</f>
        <v>0</v>
      </c>
      <c r="AC1664" t="b">
        <f>IFERROR(IF(FIND("P2",PGOptionList!D1664)&gt;0,TRUE),FALSE)</f>
        <v>0</v>
      </c>
      <c r="AD1664" t="b">
        <f>IFERROR(IF(FIND("P1",PGOptionList!D1664)&gt;0,TRUE),FALSE)</f>
        <v>1</v>
      </c>
      <c r="AE1664" t="b">
        <f>IFERROR(IF(FIND("P0",PGOptionList!D1664)&gt;0,TRUE),FALSE)</f>
        <v>0</v>
      </c>
      <c r="AF1664" t="b">
        <f>IF(AND(Z1664,AA1664,AB1664,AC1664,IF(C1664=Auswahlhilfe!$L$7,TRUE,FALSE)),D1664,FALSE)</f>
        <v>0</v>
      </c>
      <c r="AG1664" t="b">
        <f>IF(AND(Z1664,AA1664,AB1664,AD1664,IF(C1664=Auswahlhilfe!$L$17,TRUE,FALSE)),D1664,FALSE)</f>
        <v>0</v>
      </c>
      <c r="AH1664" t="b">
        <f>IF(AND(Z1664,AA1664,AB1664,AE1664,IF(C1664=Auswahlhilfe!$L$17,TRUE,FALSE)),D1664,FALSE)</f>
        <v>0</v>
      </c>
      <c r="AI1664" t="s">
        <v>4818</v>
      </c>
      <c r="AJ1664" s="90" t="str">
        <f t="shared" si="77"/>
        <v>https://shop.oxni.ch/de/shop/motoren/planetengetriebe/td-200-040-00-p1</v>
      </c>
    </row>
    <row r="1665" spans="2:36" x14ac:dyDescent="0.2">
      <c r="B1665" s="78" t="str">
        <f t="shared" si="75"/>
        <v/>
      </c>
      <c r="C1665" s="19" t="s">
        <v>113</v>
      </c>
      <c r="D1665" s="19" t="s">
        <v>1966</v>
      </c>
      <c r="E1665" s="19">
        <v>180</v>
      </c>
      <c r="F1665" s="19" t="s">
        <v>261</v>
      </c>
      <c r="G1665" s="19">
        <v>40</v>
      </c>
      <c r="H1665" s="19">
        <v>7</v>
      </c>
      <c r="I1665" s="19">
        <v>440</v>
      </c>
      <c r="J1665" s="19">
        <v>94</v>
      </c>
      <c r="K1665" s="19">
        <v>1100</v>
      </c>
      <c r="L1665" s="19">
        <v>3300</v>
      </c>
      <c r="M1665" s="19" t="s">
        <v>93</v>
      </c>
      <c r="N1665" s="19">
        <v>3000</v>
      </c>
      <c r="O1665" s="19">
        <v>6000</v>
      </c>
      <c r="P1665" s="19"/>
      <c r="Q1665" s="19" t="s">
        <v>120</v>
      </c>
      <c r="R1665" s="19">
        <v>16660</v>
      </c>
      <c r="S1665" s="19">
        <v>30000</v>
      </c>
      <c r="T1665" s="19">
        <v>7.03</v>
      </c>
      <c r="U1665" s="19">
        <v>34.9</v>
      </c>
      <c r="V1665" s="19">
        <v>0.24</v>
      </c>
      <c r="W1665" s="19">
        <v>66</v>
      </c>
      <c r="X1665" s="93">
        <v>2518</v>
      </c>
      <c r="Y1665">
        <f t="shared" si="76"/>
        <v>75</v>
      </c>
      <c r="Z1665" t="b">
        <f>IF(N1665/G1665&gt;=Auswahlhilfe!$C$8,TRUE,FALSE)</f>
        <v>1</v>
      </c>
      <c r="AA1665" t="b">
        <f>IF(K1665&gt;Auswahlhilfe!$C$7,TRUE,FALSE)</f>
        <v>1</v>
      </c>
      <c r="AB1665" t="b">
        <f>IF(Auswahlhilfe!$C$17=F1665,TRUE,FALSE)</f>
        <v>0</v>
      </c>
      <c r="AC1665" t="b">
        <f>IFERROR(IF(FIND("P2",PGOptionList!D1665)&gt;0,TRUE),FALSE)</f>
        <v>1</v>
      </c>
      <c r="AD1665" t="b">
        <f>IFERROR(IF(FIND("P1",PGOptionList!D1665)&gt;0,TRUE),FALSE)</f>
        <v>0</v>
      </c>
      <c r="AE1665" t="b">
        <f>IFERROR(IF(FIND("P0",PGOptionList!D1665)&gt;0,TRUE),FALSE)</f>
        <v>0</v>
      </c>
      <c r="AF1665" t="b">
        <f>IF(AND(Z1665,AA1665,AB1665,AC1665,IF(C1665=Auswahlhilfe!$L$7,TRUE,FALSE)),D1665,FALSE)</f>
        <v>0</v>
      </c>
      <c r="AG1665" t="b">
        <f>IF(AND(Z1665,AA1665,AB1665,AD1665,IF(C1665=Auswahlhilfe!$L$17,TRUE,FALSE)),D1665,FALSE)</f>
        <v>0</v>
      </c>
      <c r="AH1665" t="b">
        <f>IF(AND(Z1665,AA1665,AB1665,AE1665,IF(C1665=Auswahlhilfe!$L$17,TRUE,FALSE)),D1665,FALSE)</f>
        <v>0</v>
      </c>
      <c r="AI1665" t="s">
        <v>4818</v>
      </c>
      <c r="AJ1665" s="90" t="str">
        <f t="shared" si="77"/>
        <v>https://shop.oxni.ch/de/shop/motoren/planetengetriebe/td-200-040-00-p2</v>
      </c>
    </row>
    <row r="1666" spans="2:36" x14ac:dyDescent="0.2">
      <c r="B1666" s="78" t="str">
        <f t="shared" si="75"/>
        <v/>
      </c>
      <c r="C1666" s="19" t="s">
        <v>113</v>
      </c>
      <c r="D1666" s="19" t="s">
        <v>1967</v>
      </c>
      <c r="E1666" s="19">
        <v>180</v>
      </c>
      <c r="F1666" s="19" t="s">
        <v>261</v>
      </c>
      <c r="G1666" s="19">
        <v>35</v>
      </c>
      <c r="H1666" s="19">
        <v>3</v>
      </c>
      <c r="I1666" s="19">
        <v>440</v>
      </c>
      <c r="J1666" s="19">
        <v>94</v>
      </c>
      <c r="K1666" s="19">
        <v>1100</v>
      </c>
      <c r="L1666" s="19">
        <v>3300</v>
      </c>
      <c r="M1666" s="19" t="s">
        <v>93</v>
      </c>
      <c r="N1666" s="19">
        <v>3000</v>
      </c>
      <c r="O1666" s="19">
        <v>6000</v>
      </c>
      <c r="P1666" s="19"/>
      <c r="Q1666" s="19" t="s">
        <v>120</v>
      </c>
      <c r="R1666" s="19">
        <v>16660</v>
      </c>
      <c r="S1666" s="19">
        <v>30000</v>
      </c>
      <c r="T1666" s="19">
        <v>7.42</v>
      </c>
      <c r="U1666" s="19">
        <v>34.9</v>
      </c>
      <c r="V1666" s="19">
        <v>0.24</v>
      </c>
      <c r="W1666" s="19">
        <v>66</v>
      </c>
      <c r="X1666" s="93"/>
      <c r="Y1666">
        <f t="shared" si="76"/>
        <v>85.714285714285708</v>
      </c>
      <c r="Z1666" t="b">
        <f>IF(N1666/G1666&gt;=Auswahlhilfe!$C$8,TRUE,FALSE)</f>
        <v>1</v>
      </c>
      <c r="AA1666" t="b">
        <f>IF(K1666&gt;Auswahlhilfe!$C$7,TRUE,FALSE)</f>
        <v>1</v>
      </c>
      <c r="AB1666" t="b">
        <f>IF(Auswahlhilfe!$C$17=F1666,TRUE,FALSE)</f>
        <v>0</v>
      </c>
      <c r="AC1666" t="b">
        <f>IFERROR(IF(FIND("P2",PGOptionList!D1666)&gt;0,TRUE),FALSE)</f>
        <v>0</v>
      </c>
      <c r="AD1666" t="b">
        <f>IFERROR(IF(FIND("P1",PGOptionList!D1666)&gt;0,TRUE),FALSE)</f>
        <v>0</v>
      </c>
      <c r="AE1666" t="b">
        <f>IFERROR(IF(FIND("P0",PGOptionList!D1666)&gt;0,TRUE),FALSE)</f>
        <v>1</v>
      </c>
      <c r="AF1666" t="b">
        <f>IF(AND(Z1666,AA1666,AB1666,AC1666,IF(C1666=Auswahlhilfe!$L$7,TRUE,FALSE)),D1666,FALSE)</f>
        <v>0</v>
      </c>
      <c r="AG1666" t="b">
        <f>IF(AND(Z1666,AA1666,AB1666,AD1666,IF(C1666=Auswahlhilfe!$L$17,TRUE,FALSE)),D1666,FALSE)</f>
        <v>0</v>
      </c>
      <c r="AH1666" t="b">
        <f>IF(AND(Z1666,AA1666,AB1666,AE1666,IF(C1666=Auswahlhilfe!$L$17,TRUE,FALSE)),D1666,FALSE)</f>
        <v>0</v>
      </c>
      <c r="AI1666" t="s">
        <v>4817</v>
      </c>
      <c r="AJ1666" s="90" t="str">
        <f t="shared" si="77"/>
        <v>mailto:info@oxni.ch?subject=Anfrage TD-200-035-00-P0</v>
      </c>
    </row>
    <row r="1667" spans="2:36" x14ac:dyDescent="0.2">
      <c r="B1667" s="78" t="str">
        <f t="shared" si="75"/>
        <v/>
      </c>
      <c r="C1667" s="19" t="s">
        <v>113</v>
      </c>
      <c r="D1667" s="19" t="s">
        <v>1968</v>
      </c>
      <c r="E1667" s="19">
        <v>180</v>
      </c>
      <c r="F1667" s="19" t="s">
        <v>261</v>
      </c>
      <c r="G1667" s="19">
        <v>35</v>
      </c>
      <c r="H1667" s="19">
        <v>5</v>
      </c>
      <c r="I1667" s="19">
        <v>440</v>
      </c>
      <c r="J1667" s="19">
        <v>94</v>
      </c>
      <c r="K1667" s="19">
        <v>1100</v>
      </c>
      <c r="L1667" s="19">
        <v>3300</v>
      </c>
      <c r="M1667" s="19" t="s">
        <v>93</v>
      </c>
      <c r="N1667" s="19">
        <v>3000</v>
      </c>
      <c r="O1667" s="19">
        <v>6000</v>
      </c>
      <c r="P1667" s="19"/>
      <c r="Q1667" s="19" t="s">
        <v>120</v>
      </c>
      <c r="R1667" s="19">
        <v>16660</v>
      </c>
      <c r="S1667" s="19">
        <v>30000</v>
      </c>
      <c r="T1667" s="19">
        <v>7.42</v>
      </c>
      <c r="U1667" s="19">
        <v>34.9</v>
      </c>
      <c r="V1667" s="19">
        <v>0.24</v>
      </c>
      <c r="W1667" s="19">
        <v>66</v>
      </c>
      <c r="X1667" s="93">
        <v>2657</v>
      </c>
      <c r="Y1667">
        <f t="shared" si="76"/>
        <v>85.714285714285708</v>
      </c>
      <c r="Z1667" t="b">
        <f>IF(N1667/G1667&gt;=Auswahlhilfe!$C$8,TRUE,FALSE)</f>
        <v>1</v>
      </c>
      <c r="AA1667" t="b">
        <f>IF(K1667&gt;Auswahlhilfe!$C$7,TRUE,FALSE)</f>
        <v>1</v>
      </c>
      <c r="AB1667" t="b">
        <f>IF(Auswahlhilfe!$C$17=F1667,TRUE,FALSE)</f>
        <v>0</v>
      </c>
      <c r="AC1667" t="b">
        <f>IFERROR(IF(FIND("P2",PGOptionList!D1667)&gt;0,TRUE),FALSE)</f>
        <v>0</v>
      </c>
      <c r="AD1667" t="b">
        <f>IFERROR(IF(FIND("P1",PGOptionList!D1667)&gt;0,TRUE),FALSE)</f>
        <v>1</v>
      </c>
      <c r="AE1667" t="b">
        <f>IFERROR(IF(FIND("P0",PGOptionList!D1667)&gt;0,TRUE),FALSE)</f>
        <v>0</v>
      </c>
      <c r="AF1667" t="b">
        <f>IF(AND(Z1667,AA1667,AB1667,AC1667,IF(C1667=Auswahlhilfe!$L$7,TRUE,FALSE)),D1667,FALSE)</f>
        <v>0</v>
      </c>
      <c r="AG1667" t="b">
        <f>IF(AND(Z1667,AA1667,AB1667,AD1667,IF(C1667=Auswahlhilfe!$L$17,TRUE,FALSE)),D1667,FALSE)</f>
        <v>0</v>
      </c>
      <c r="AH1667" t="b">
        <f>IF(AND(Z1667,AA1667,AB1667,AE1667,IF(C1667=Auswahlhilfe!$L$17,TRUE,FALSE)),D1667,FALSE)</f>
        <v>0</v>
      </c>
      <c r="AI1667" t="s">
        <v>4818</v>
      </c>
      <c r="AJ1667" s="90" t="str">
        <f t="shared" si="77"/>
        <v>https://shop.oxni.ch/de/shop/motoren/planetengetriebe/td-200-035-00-p1</v>
      </c>
    </row>
    <row r="1668" spans="2:36" x14ac:dyDescent="0.2">
      <c r="B1668" s="78" t="str">
        <f t="shared" si="75"/>
        <v/>
      </c>
      <c r="C1668" s="19" t="s">
        <v>113</v>
      </c>
      <c r="D1668" s="19" t="s">
        <v>1969</v>
      </c>
      <c r="E1668" s="19">
        <v>180</v>
      </c>
      <c r="F1668" s="19" t="s">
        <v>261</v>
      </c>
      <c r="G1668" s="19">
        <v>35</v>
      </c>
      <c r="H1668" s="19">
        <v>7</v>
      </c>
      <c r="I1668" s="19">
        <v>440</v>
      </c>
      <c r="J1668" s="19">
        <v>94</v>
      </c>
      <c r="K1668" s="19">
        <v>1100</v>
      </c>
      <c r="L1668" s="19">
        <v>3300</v>
      </c>
      <c r="M1668" s="19" t="s">
        <v>93</v>
      </c>
      <c r="N1668" s="19">
        <v>3000</v>
      </c>
      <c r="O1668" s="19">
        <v>6000</v>
      </c>
      <c r="P1668" s="19"/>
      <c r="Q1668" s="19" t="s">
        <v>120</v>
      </c>
      <c r="R1668" s="19">
        <v>16660</v>
      </c>
      <c r="S1668" s="19">
        <v>30000</v>
      </c>
      <c r="T1668" s="19">
        <v>7.42</v>
      </c>
      <c r="U1668" s="19">
        <v>34.9</v>
      </c>
      <c r="V1668" s="19">
        <v>0.24</v>
      </c>
      <c r="W1668" s="19">
        <v>66</v>
      </c>
      <c r="X1668" s="93">
        <v>2518</v>
      </c>
      <c r="Y1668">
        <f t="shared" si="76"/>
        <v>85.714285714285708</v>
      </c>
      <c r="Z1668" t="b">
        <f>IF(N1668/G1668&gt;=Auswahlhilfe!$C$8,TRUE,FALSE)</f>
        <v>1</v>
      </c>
      <c r="AA1668" t="b">
        <f>IF(K1668&gt;Auswahlhilfe!$C$7,TRUE,FALSE)</f>
        <v>1</v>
      </c>
      <c r="AB1668" t="b">
        <f>IF(Auswahlhilfe!$C$17=F1668,TRUE,FALSE)</f>
        <v>0</v>
      </c>
      <c r="AC1668" t="b">
        <f>IFERROR(IF(FIND("P2",PGOptionList!D1668)&gt;0,TRUE),FALSE)</f>
        <v>1</v>
      </c>
      <c r="AD1668" t="b">
        <f>IFERROR(IF(FIND("P1",PGOptionList!D1668)&gt;0,TRUE),FALSE)</f>
        <v>0</v>
      </c>
      <c r="AE1668" t="b">
        <f>IFERROR(IF(FIND("P0",PGOptionList!D1668)&gt;0,TRUE),FALSE)</f>
        <v>0</v>
      </c>
      <c r="AF1668" t="b">
        <f>IF(AND(Z1668,AA1668,AB1668,AC1668,IF(C1668=Auswahlhilfe!$L$7,TRUE,FALSE)),D1668,FALSE)</f>
        <v>0</v>
      </c>
      <c r="AG1668" t="b">
        <f>IF(AND(Z1668,AA1668,AB1668,AD1668,IF(C1668=Auswahlhilfe!$L$17,TRUE,FALSE)),D1668,FALSE)</f>
        <v>0</v>
      </c>
      <c r="AH1668" t="b">
        <f>IF(AND(Z1668,AA1668,AB1668,AE1668,IF(C1668=Auswahlhilfe!$L$17,TRUE,FALSE)),D1668,FALSE)</f>
        <v>0</v>
      </c>
      <c r="AI1668" t="s">
        <v>4818</v>
      </c>
      <c r="AJ1668" s="90" t="str">
        <f t="shared" si="77"/>
        <v>https://shop.oxni.ch/de/shop/motoren/planetengetriebe/td-200-035-00-p2</v>
      </c>
    </row>
    <row r="1669" spans="2:36" x14ac:dyDescent="0.2">
      <c r="B1669" s="78" t="str">
        <f t="shared" si="75"/>
        <v/>
      </c>
      <c r="C1669" s="19" t="s">
        <v>113</v>
      </c>
      <c r="D1669" s="19" t="s">
        <v>1970</v>
      </c>
      <c r="E1669" s="19">
        <v>180</v>
      </c>
      <c r="F1669" s="19" t="s">
        <v>261</v>
      </c>
      <c r="G1669" s="19">
        <v>25</v>
      </c>
      <c r="H1669" s="19">
        <v>3</v>
      </c>
      <c r="I1669" s="19">
        <v>440</v>
      </c>
      <c r="J1669" s="19">
        <v>94</v>
      </c>
      <c r="K1669" s="19">
        <v>1200</v>
      </c>
      <c r="L1669" s="19">
        <v>3600</v>
      </c>
      <c r="M1669" s="19" t="s">
        <v>91</v>
      </c>
      <c r="N1669" s="19">
        <v>3000</v>
      </c>
      <c r="O1669" s="19">
        <v>6000</v>
      </c>
      <c r="P1669" s="19"/>
      <c r="Q1669" s="19" t="s">
        <v>120</v>
      </c>
      <c r="R1669" s="19">
        <v>16660</v>
      </c>
      <c r="S1669" s="19">
        <v>30000</v>
      </c>
      <c r="T1669" s="19">
        <v>7.42</v>
      </c>
      <c r="U1669" s="19">
        <v>34.9</v>
      </c>
      <c r="V1669" s="19">
        <v>0.24</v>
      </c>
      <c r="W1669" s="19">
        <v>66</v>
      </c>
      <c r="X1669" s="93"/>
      <c r="Y1669">
        <f t="shared" si="76"/>
        <v>120</v>
      </c>
      <c r="Z1669" t="b">
        <f>IF(N1669/G1669&gt;=Auswahlhilfe!$C$8,TRUE,FALSE)</f>
        <v>1</v>
      </c>
      <c r="AA1669" t="b">
        <f>IF(K1669&gt;Auswahlhilfe!$C$7,TRUE,FALSE)</f>
        <v>1</v>
      </c>
      <c r="AB1669" t="b">
        <f>IF(Auswahlhilfe!$C$17=F1669,TRUE,FALSE)</f>
        <v>0</v>
      </c>
      <c r="AC1669" t="b">
        <f>IFERROR(IF(FIND("P2",PGOptionList!D1669)&gt;0,TRUE),FALSE)</f>
        <v>0</v>
      </c>
      <c r="AD1669" t="b">
        <f>IFERROR(IF(FIND("P1",PGOptionList!D1669)&gt;0,TRUE),FALSE)</f>
        <v>0</v>
      </c>
      <c r="AE1669" t="b">
        <f>IFERROR(IF(FIND("P0",PGOptionList!D1669)&gt;0,TRUE),FALSE)</f>
        <v>1</v>
      </c>
      <c r="AF1669" t="b">
        <f>IF(AND(Z1669,AA1669,AB1669,AC1669,IF(C1669=Auswahlhilfe!$L$7,TRUE,FALSE)),D1669,FALSE)</f>
        <v>0</v>
      </c>
      <c r="AG1669" t="b">
        <f>IF(AND(Z1669,AA1669,AB1669,AD1669,IF(C1669=Auswahlhilfe!$L$17,TRUE,FALSE)),D1669,FALSE)</f>
        <v>0</v>
      </c>
      <c r="AH1669" t="b">
        <f>IF(AND(Z1669,AA1669,AB1669,AE1669,IF(C1669=Auswahlhilfe!$L$17,TRUE,FALSE)),D1669,FALSE)</f>
        <v>0</v>
      </c>
      <c r="AI1669" t="s">
        <v>4817</v>
      </c>
      <c r="AJ1669" s="90" t="str">
        <f t="shared" si="77"/>
        <v>mailto:info@oxni.ch?subject=Anfrage TD-200-025-00-P0</v>
      </c>
    </row>
    <row r="1670" spans="2:36" x14ac:dyDescent="0.2">
      <c r="B1670" s="78" t="str">
        <f t="shared" si="75"/>
        <v/>
      </c>
      <c r="C1670" s="19" t="s">
        <v>113</v>
      </c>
      <c r="D1670" s="19" t="s">
        <v>1971</v>
      </c>
      <c r="E1670" s="19">
        <v>180</v>
      </c>
      <c r="F1670" s="19" t="s">
        <v>261</v>
      </c>
      <c r="G1670" s="19">
        <v>25</v>
      </c>
      <c r="H1670" s="19">
        <v>5</v>
      </c>
      <c r="I1670" s="19">
        <v>440</v>
      </c>
      <c r="J1670" s="19">
        <v>94</v>
      </c>
      <c r="K1670" s="19">
        <v>1200</v>
      </c>
      <c r="L1670" s="19">
        <v>3600</v>
      </c>
      <c r="M1670" s="19" t="s">
        <v>91</v>
      </c>
      <c r="N1670" s="19">
        <v>3000</v>
      </c>
      <c r="O1670" s="19">
        <v>6000</v>
      </c>
      <c r="P1670" s="19"/>
      <c r="Q1670" s="19" t="s">
        <v>120</v>
      </c>
      <c r="R1670" s="19">
        <v>16660</v>
      </c>
      <c r="S1670" s="19">
        <v>30000</v>
      </c>
      <c r="T1670" s="19">
        <v>7.42</v>
      </c>
      <c r="U1670" s="19">
        <v>34.9</v>
      </c>
      <c r="V1670" s="19">
        <v>0.24</v>
      </c>
      <c r="W1670" s="19">
        <v>66</v>
      </c>
      <c r="X1670" s="93">
        <v>2657</v>
      </c>
      <c r="Y1670">
        <f t="shared" si="76"/>
        <v>120</v>
      </c>
      <c r="Z1670" t="b">
        <f>IF(N1670/G1670&gt;=Auswahlhilfe!$C$8,TRUE,FALSE)</f>
        <v>1</v>
      </c>
      <c r="AA1670" t="b">
        <f>IF(K1670&gt;Auswahlhilfe!$C$7,TRUE,FALSE)</f>
        <v>1</v>
      </c>
      <c r="AB1670" t="b">
        <f>IF(Auswahlhilfe!$C$17=F1670,TRUE,FALSE)</f>
        <v>0</v>
      </c>
      <c r="AC1670" t="b">
        <f>IFERROR(IF(FIND("P2",PGOptionList!D1670)&gt;0,TRUE),FALSE)</f>
        <v>0</v>
      </c>
      <c r="AD1670" t="b">
        <f>IFERROR(IF(FIND("P1",PGOptionList!D1670)&gt;0,TRUE),FALSE)</f>
        <v>1</v>
      </c>
      <c r="AE1670" t="b">
        <f>IFERROR(IF(FIND("P0",PGOptionList!D1670)&gt;0,TRUE),FALSE)</f>
        <v>0</v>
      </c>
      <c r="AF1670" t="b">
        <f>IF(AND(Z1670,AA1670,AB1670,AC1670,IF(C1670=Auswahlhilfe!$L$7,TRUE,FALSE)),D1670,FALSE)</f>
        <v>0</v>
      </c>
      <c r="AG1670" t="b">
        <f>IF(AND(Z1670,AA1670,AB1670,AD1670,IF(C1670=Auswahlhilfe!$L$17,TRUE,FALSE)),D1670,FALSE)</f>
        <v>0</v>
      </c>
      <c r="AH1670" t="b">
        <f>IF(AND(Z1670,AA1670,AB1670,AE1670,IF(C1670=Auswahlhilfe!$L$17,TRUE,FALSE)),D1670,FALSE)</f>
        <v>0</v>
      </c>
      <c r="AI1670" t="s">
        <v>4818</v>
      </c>
      <c r="AJ1670" s="90" t="str">
        <f t="shared" si="77"/>
        <v>https://shop.oxni.ch/de/shop/motoren/planetengetriebe/td-200-025-00-p1</v>
      </c>
    </row>
    <row r="1671" spans="2:36" x14ac:dyDescent="0.2">
      <c r="B1671" s="78" t="str">
        <f t="shared" si="75"/>
        <v/>
      </c>
      <c r="C1671" s="19" t="s">
        <v>113</v>
      </c>
      <c r="D1671" s="19" t="s">
        <v>1972</v>
      </c>
      <c r="E1671" s="19">
        <v>180</v>
      </c>
      <c r="F1671" s="19" t="s">
        <v>261</v>
      </c>
      <c r="G1671" s="19">
        <v>25</v>
      </c>
      <c r="H1671" s="19">
        <v>7</v>
      </c>
      <c r="I1671" s="19">
        <v>440</v>
      </c>
      <c r="J1671" s="19">
        <v>94</v>
      </c>
      <c r="K1671" s="19">
        <v>1200</v>
      </c>
      <c r="L1671" s="19">
        <v>3600</v>
      </c>
      <c r="M1671" s="19" t="s">
        <v>91</v>
      </c>
      <c r="N1671" s="19">
        <v>3000</v>
      </c>
      <c r="O1671" s="19">
        <v>6000</v>
      </c>
      <c r="P1671" s="19"/>
      <c r="Q1671" s="19" t="s">
        <v>120</v>
      </c>
      <c r="R1671" s="19">
        <v>16660</v>
      </c>
      <c r="S1671" s="19">
        <v>30000</v>
      </c>
      <c r="T1671" s="19">
        <v>7.42</v>
      </c>
      <c r="U1671" s="19">
        <v>34.9</v>
      </c>
      <c r="V1671" s="19">
        <v>0.24</v>
      </c>
      <c r="W1671" s="19">
        <v>66</v>
      </c>
      <c r="X1671" s="93">
        <v>2518</v>
      </c>
      <c r="Y1671">
        <f t="shared" si="76"/>
        <v>120</v>
      </c>
      <c r="Z1671" t="b">
        <f>IF(N1671/G1671&gt;=Auswahlhilfe!$C$8,TRUE,FALSE)</f>
        <v>1</v>
      </c>
      <c r="AA1671" t="b">
        <f>IF(K1671&gt;Auswahlhilfe!$C$7,TRUE,FALSE)</f>
        <v>1</v>
      </c>
      <c r="AB1671" t="b">
        <f>IF(Auswahlhilfe!$C$17=F1671,TRUE,FALSE)</f>
        <v>0</v>
      </c>
      <c r="AC1671" t="b">
        <f>IFERROR(IF(FIND("P2",PGOptionList!D1671)&gt;0,TRUE),FALSE)</f>
        <v>1</v>
      </c>
      <c r="AD1671" t="b">
        <f>IFERROR(IF(FIND("P1",PGOptionList!D1671)&gt;0,TRUE),FALSE)</f>
        <v>0</v>
      </c>
      <c r="AE1671" t="b">
        <f>IFERROR(IF(FIND("P0",PGOptionList!D1671)&gt;0,TRUE),FALSE)</f>
        <v>0</v>
      </c>
      <c r="AF1671" t="b">
        <f>IF(AND(Z1671,AA1671,AB1671,AC1671,IF(C1671=Auswahlhilfe!$L$7,TRUE,FALSE)),D1671,FALSE)</f>
        <v>0</v>
      </c>
      <c r="AG1671" t="b">
        <f>IF(AND(Z1671,AA1671,AB1671,AD1671,IF(C1671=Auswahlhilfe!$L$17,TRUE,FALSE)),D1671,FALSE)</f>
        <v>0</v>
      </c>
      <c r="AH1671" t="b">
        <f>IF(AND(Z1671,AA1671,AB1671,AE1671,IF(C1671=Auswahlhilfe!$L$17,TRUE,FALSE)),D1671,FALSE)</f>
        <v>0</v>
      </c>
      <c r="AI1671" t="s">
        <v>4818</v>
      </c>
      <c r="AJ1671" s="90" t="str">
        <f t="shared" si="77"/>
        <v>https://shop.oxni.ch/de/shop/motoren/planetengetriebe/td-200-025-00-p2</v>
      </c>
    </row>
    <row r="1672" spans="2:36" x14ac:dyDescent="0.2">
      <c r="B1672" s="78" t="str">
        <f t="shared" si="75"/>
        <v/>
      </c>
      <c r="C1672" s="19" t="s">
        <v>113</v>
      </c>
      <c r="D1672" s="19" t="s">
        <v>1973</v>
      </c>
      <c r="E1672" s="19">
        <v>180</v>
      </c>
      <c r="F1672" s="19" t="s">
        <v>261</v>
      </c>
      <c r="G1672" s="19">
        <v>20</v>
      </c>
      <c r="H1672" s="19">
        <v>3</v>
      </c>
      <c r="I1672" s="19">
        <v>440</v>
      </c>
      <c r="J1672" s="19">
        <v>94</v>
      </c>
      <c r="K1672" s="19">
        <v>1050</v>
      </c>
      <c r="L1672" s="19">
        <v>3150</v>
      </c>
      <c r="M1672" s="19" t="s">
        <v>90</v>
      </c>
      <c r="N1672" s="19">
        <v>3000</v>
      </c>
      <c r="O1672" s="19">
        <v>6000</v>
      </c>
      <c r="P1672" s="19"/>
      <c r="Q1672" s="19" t="s">
        <v>120</v>
      </c>
      <c r="R1672" s="19">
        <v>16660</v>
      </c>
      <c r="S1672" s="19">
        <v>30000</v>
      </c>
      <c r="T1672" s="19">
        <v>7.42</v>
      </c>
      <c r="U1672" s="19">
        <v>34.9</v>
      </c>
      <c r="V1672" s="19">
        <v>0.24</v>
      </c>
      <c r="W1672" s="19">
        <v>66</v>
      </c>
      <c r="X1672" s="93"/>
      <c r="Y1672">
        <f t="shared" si="76"/>
        <v>150</v>
      </c>
      <c r="Z1672" t="b">
        <f>IF(N1672/G1672&gt;=Auswahlhilfe!$C$8,TRUE,FALSE)</f>
        <v>1</v>
      </c>
      <c r="AA1672" t="b">
        <f>IF(K1672&gt;Auswahlhilfe!$C$7,TRUE,FALSE)</f>
        <v>1</v>
      </c>
      <c r="AB1672" t="b">
        <f>IF(Auswahlhilfe!$C$17=F1672,TRUE,FALSE)</f>
        <v>0</v>
      </c>
      <c r="AC1672" t="b">
        <f>IFERROR(IF(FIND("P2",PGOptionList!D1672)&gt;0,TRUE),FALSE)</f>
        <v>0</v>
      </c>
      <c r="AD1672" t="b">
        <f>IFERROR(IF(FIND("P1",PGOptionList!D1672)&gt;0,TRUE),FALSE)</f>
        <v>0</v>
      </c>
      <c r="AE1672" t="b">
        <f>IFERROR(IF(FIND("P0",PGOptionList!D1672)&gt;0,TRUE),FALSE)</f>
        <v>1</v>
      </c>
      <c r="AF1672" t="b">
        <f>IF(AND(Z1672,AA1672,AB1672,AC1672,IF(C1672=Auswahlhilfe!$L$7,TRUE,FALSE)),D1672,FALSE)</f>
        <v>0</v>
      </c>
      <c r="AG1672" t="b">
        <f>IF(AND(Z1672,AA1672,AB1672,AD1672,IF(C1672=Auswahlhilfe!$L$17,TRUE,FALSE)),D1672,FALSE)</f>
        <v>0</v>
      </c>
      <c r="AH1672" t="b">
        <f>IF(AND(Z1672,AA1672,AB1672,AE1672,IF(C1672=Auswahlhilfe!$L$17,TRUE,FALSE)),D1672,FALSE)</f>
        <v>0</v>
      </c>
      <c r="AI1672" t="s">
        <v>4817</v>
      </c>
      <c r="AJ1672" s="90" t="str">
        <f t="shared" si="77"/>
        <v>mailto:info@oxni.ch?subject=Anfrage TD-200-020-00-P0</v>
      </c>
    </row>
    <row r="1673" spans="2:36" x14ac:dyDescent="0.2">
      <c r="B1673" s="78" t="str">
        <f t="shared" si="75"/>
        <v/>
      </c>
      <c r="C1673" s="19" t="s">
        <v>113</v>
      </c>
      <c r="D1673" s="19" t="s">
        <v>1974</v>
      </c>
      <c r="E1673" s="19">
        <v>180</v>
      </c>
      <c r="F1673" s="19" t="s">
        <v>261</v>
      </c>
      <c r="G1673" s="19">
        <v>20</v>
      </c>
      <c r="H1673" s="19">
        <v>5</v>
      </c>
      <c r="I1673" s="19">
        <v>440</v>
      </c>
      <c r="J1673" s="19">
        <v>94</v>
      </c>
      <c r="K1673" s="19">
        <v>1050</v>
      </c>
      <c r="L1673" s="19">
        <v>3150</v>
      </c>
      <c r="M1673" s="19" t="s">
        <v>90</v>
      </c>
      <c r="N1673" s="19">
        <v>3000</v>
      </c>
      <c r="O1673" s="19">
        <v>6000</v>
      </c>
      <c r="P1673" s="19"/>
      <c r="Q1673" s="19" t="s">
        <v>120</v>
      </c>
      <c r="R1673" s="19">
        <v>16660</v>
      </c>
      <c r="S1673" s="19">
        <v>30000</v>
      </c>
      <c r="T1673" s="19">
        <v>7.42</v>
      </c>
      <c r="U1673" s="19">
        <v>34.9</v>
      </c>
      <c r="V1673" s="19">
        <v>0.24</v>
      </c>
      <c r="W1673" s="19">
        <v>66</v>
      </c>
      <c r="X1673" s="93">
        <v>2657</v>
      </c>
      <c r="Y1673">
        <f t="shared" si="76"/>
        <v>150</v>
      </c>
      <c r="Z1673" t="b">
        <f>IF(N1673/G1673&gt;=Auswahlhilfe!$C$8,TRUE,FALSE)</f>
        <v>1</v>
      </c>
      <c r="AA1673" t="b">
        <f>IF(K1673&gt;Auswahlhilfe!$C$7,TRUE,FALSE)</f>
        <v>1</v>
      </c>
      <c r="AB1673" t="b">
        <f>IF(Auswahlhilfe!$C$17=F1673,TRUE,FALSE)</f>
        <v>0</v>
      </c>
      <c r="AC1673" t="b">
        <f>IFERROR(IF(FIND("P2",PGOptionList!D1673)&gt;0,TRUE),FALSE)</f>
        <v>0</v>
      </c>
      <c r="AD1673" t="b">
        <f>IFERROR(IF(FIND("P1",PGOptionList!D1673)&gt;0,TRUE),FALSE)</f>
        <v>1</v>
      </c>
      <c r="AE1673" t="b">
        <f>IFERROR(IF(FIND("P0",PGOptionList!D1673)&gt;0,TRUE),FALSE)</f>
        <v>0</v>
      </c>
      <c r="AF1673" t="b">
        <f>IF(AND(Z1673,AA1673,AB1673,AC1673,IF(C1673=Auswahlhilfe!$L$7,TRUE,FALSE)),D1673,FALSE)</f>
        <v>0</v>
      </c>
      <c r="AG1673" t="b">
        <f>IF(AND(Z1673,AA1673,AB1673,AD1673,IF(C1673=Auswahlhilfe!$L$17,TRUE,FALSE)),D1673,FALSE)</f>
        <v>0</v>
      </c>
      <c r="AH1673" t="b">
        <f>IF(AND(Z1673,AA1673,AB1673,AE1673,IF(C1673=Auswahlhilfe!$L$17,TRUE,FALSE)),D1673,FALSE)</f>
        <v>0</v>
      </c>
      <c r="AI1673" t="s">
        <v>4818</v>
      </c>
      <c r="AJ1673" s="90" t="str">
        <f t="shared" si="77"/>
        <v>https://shop.oxni.ch/de/shop/motoren/planetengetriebe/td-200-020-00-p1</v>
      </c>
    </row>
    <row r="1674" spans="2:36" x14ac:dyDescent="0.2">
      <c r="B1674" s="78" t="str">
        <f t="shared" ref="B1674:B1737" si="78">IF(AF1674=D1674,"Economy",IF(AG1674=D1674,"Standard",IF(AH1674=D1674,"Präzision","")))</f>
        <v/>
      </c>
      <c r="C1674" s="19" t="s">
        <v>113</v>
      </c>
      <c r="D1674" s="19" t="s">
        <v>1975</v>
      </c>
      <c r="E1674" s="19">
        <v>180</v>
      </c>
      <c r="F1674" s="19" t="s">
        <v>261</v>
      </c>
      <c r="G1674" s="19">
        <v>20</v>
      </c>
      <c r="H1674" s="19">
        <v>7</v>
      </c>
      <c r="I1674" s="19">
        <v>440</v>
      </c>
      <c r="J1674" s="19">
        <v>94</v>
      </c>
      <c r="K1674" s="19">
        <v>1050</v>
      </c>
      <c r="L1674" s="19">
        <v>3150</v>
      </c>
      <c r="M1674" s="19" t="s">
        <v>90</v>
      </c>
      <c r="N1674" s="19">
        <v>3000</v>
      </c>
      <c r="O1674" s="19">
        <v>6000</v>
      </c>
      <c r="P1674" s="19"/>
      <c r="Q1674" s="19" t="s">
        <v>120</v>
      </c>
      <c r="R1674" s="19">
        <v>16660</v>
      </c>
      <c r="S1674" s="19">
        <v>30000</v>
      </c>
      <c r="T1674" s="19">
        <v>7.42</v>
      </c>
      <c r="U1674" s="19">
        <v>34.9</v>
      </c>
      <c r="V1674" s="19">
        <v>0.24</v>
      </c>
      <c r="W1674" s="19">
        <v>66</v>
      </c>
      <c r="X1674" s="93">
        <v>2518</v>
      </c>
      <c r="Y1674">
        <f t="shared" ref="Y1674:Y1737" si="79">N1674/G1674</f>
        <v>150</v>
      </c>
      <c r="Z1674" t="b">
        <f>IF(N1674/G1674&gt;=Auswahlhilfe!$C$8,TRUE,FALSE)</f>
        <v>1</v>
      </c>
      <c r="AA1674" t="b">
        <f>IF(K1674&gt;Auswahlhilfe!$C$7,TRUE,FALSE)</f>
        <v>1</v>
      </c>
      <c r="AB1674" t="b">
        <f>IF(Auswahlhilfe!$C$17=F1674,TRUE,FALSE)</f>
        <v>0</v>
      </c>
      <c r="AC1674" t="b">
        <f>IFERROR(IF(FIND("P2",PGOptionList!D1674)&gt;0,TRUE),FALSE)</f>
        <v>1</v>
      </c>
      <c r="AD1674" t="b">
        <f>IFERROR(IF(FIND("P1",PGOptionList!D1674)&gt;0,TRUE),FALSE)</f>
        <v>0</v>
      </c>
      <c r="AE1674" t="b">
        <f>IFERROR(IF(FIND("P0",PGOptionList!D1674)&gt;0,TRUE),FALSE)</f>
        <v>0</v>
      </c>
      <c r="AF1674" t="b">
        <f>IF(AND(Z1674,AA1674,AB1674,AC1674,IF(C1674=Auswahlhilfe!$L$7,TRUE,FALSE)),D1674,FALSE)</f>
        <v>0</v>
      </c>
      <c r="AG1674" t="b">
        <f>IF(AND(Z1674,AA1674,AB1674,AD1674,IF(C1674=Auswahlhilfe!$L$17,TRUE,FALSE)),D1674,FALSE)</f>
        <v>0</v>
      </c>
      <c r="AH1674" t="b">
        <f>IF(AND(Z1674,AA1674,AB1674,AE1674,IF(C1674=Auswahlhilfe!$L$17,TRUE,FALSE)),D1674,FALSE)</f>
        <v>0</v>
      </c>
      <c r="AI1674" t="s">
        <v>4818</v>
      </c>
      <c r="AJ1674" s="90" t="str">
        <f t="shared" ref="AJ1674:AJ1737" si="80">IF(AI1674="ja",HYPERLINK(_xlfn.CONCAT("https://shop.oxni.ch/de/shop/motoren/planetengetriebe/",LOWER(D1674))),_xlfn.CONCAT("mailto:info@oxni.ch?subject=Anfrage ",D1674))</f>
        <v>https://shop.oxni.ch/de/shop/motoren/planetengetriebe/td-200-020-00-p2</v>
      </c>
    </row>
    <row r="1675" spans="2:36" x14ac:dyDescent="0.2">
      <c r="B1675" s="78" t="str">
        <f t="shared" si="78"/>
        <v/>
      </c>
      <c r="C1675" s="19" t="s">
        <v>113</v>
      </c>
      <c r="D1675" s="19" t="s">
        <v>1976</v>
      </c>
      <c r="E1675" s="19">
        <v>180</v>
      </c>
      <c r="F1675" s="19" t="s">
        <v>261</v>
      </c>
      <c r="G1675" s="19">
        <v>10</v>
      </c>
      <c r="H1675" s="19">
        <v>1</v>
      </c>
      <c r="I1675" s="19">
        <v>440</v>
      </c>
      <c r="J1675" s="19">
        <v>97</v>
      </c>
      <c r="K1675" s="19">
        <v>910</v>
      </c>
      <c r="L1675" s="19">
        <v>2730</v>
      </c>
      <c r="M1675" s="19" t="s">
        <v>95</v>
      </c>
      <c r="N1675" s="19">
        <v>3000</v>
      </c>
      <c r="O1675" s="19">
        <v>6000</v>
      </c>
      <c r="P1675" s="19"/>
      <c r="Q1675" s="19" t="s">
        <v>120</v>
      </c>
      <c r="R1675" s="19">
        <v>16660</v>
      </c>
      <c r="S1675" s="19">
        <v>30000</v>
      </c>
      <c r="T1675" s="19">
        <v>22.51</v>
      </c>
      <c r="U1675" s="19">
        <v>35.1</v>
      </c>
      <c r="V1675" s="19">
        <v>0.24</v>
      </c>
      <c r="W1675" s="19">
        <v>66</v>
      </c>
      <c r="X1675" s="93"/>
      <c r="Y1675">
        <f t="shared" si="79"/>
        <v>300</v>
      </c>
      <c r="Z1675" t="b">
        <f>IF(N1675/G1675&gt;=Auswahlhilfe!$C$8,TRUE,FALSE)</f>
        <v>1</v>
      </c>
      <c r="AA1675" t="b">
        <f>IF(K1675&gt;Auswahlhilfe!$C$7,TRUE,FALSE)</f>
        <v>1</v>
      </c>
      <c r="AB1675" t="b">
        <f>IF(Auswahlhilfe!$C$17=F1675,TRUE,FALSE)</f>
        <v>0</v>
      </c>
      <c r="AC1675" t="b">
        <f>IFERROR(IF(FIND("P2",PGOptionList!D1675)&gt;0,TRUE),FALSE)</f>
        <v>0</v>
      </c>
      <c r="AD1675" t="b">
        <f>IFERROR(IF(FIND("P1",PGOptionList!D1675)&gt;0,TRUE),FALSE)</f>
        <v>0</v>
      </c>
      <c r="AE1675" t="b">
        <f>IFERROR(IF(FIND("P0",PGOptionList!D1675)&gt;0,TRUE),FALSE)</f>
        <v>1</v>
      </c>
      <c r="AF1675" t="b">
        <f>IF(AND(Z1675,AA1675,AB1675,AC1675,IF(C1675=Auswahlhilfe!$L$7,TRUE,FALSE)),D1675,FALSE)</f>
        <v>0</v>
      </c>
      <c r="AG1675" t="b">
        <f>IF(AND(Z1675,AA1675,AB1675,AD1675,IF(C1675=Auswahlhilfe!$L$17,TRUE,FALSE)),D1675,FALSE)</f>
        <v>0</v>
      </c>
      <c r="AH1675" t="b">
        <f>IF(AND(Z1675,AA1675,AB1675,AE1675,IF(C1675=Auswahlhilfe!$L$17,TRUE,FALSE)),D1675,FALSE)</f>
        <v>0</v>
      </c>
      <c r="AI1675" t="s">
        <v>4817</v>
      </c>
      <c r="AJ1675" s="90" t="str">
        <f t="shared" si="80"/>
        <v>mailto:info@oxni.ch?subject=Anfrage TD-200-010-00-P0</v>
      </c>
    </row>
    <row r="1676" spans="2:36" x14ac:dyDescent="0.2">
      <c r="B1676" s="78" t="str">
        <f t="shared" si="78"/>
        <v/>
      </c>
      <c r="C1676" s="19" t="s">
        <v>113</v>
      </c>
      <c r="D1676" s="19" t="s">
        <v>1977</v>
      </c>
      <c r="E1676" s="19">
        <v>180</v>
      </c>
      <c r="F1676" s="19" t="s">
        <v>261</v>
      </c>
      <c r="G1676" s="19">
        <v>10</v>
      </c>
      <c r="H1676" s="19">
        <v>3</v>
      </c>
      <c r="I1676" s="19">
        <v>440</v>
      </c>
      <c r="J1676" s="19">
        <v>97</v>
      </c>
      <c r="K1676" s="19">
        <v>910</v>
      </c>
      <c r="L1676" s="19">
        <v>2730</v>
      </c>
      <c r="M1676" s="19" t="s">
        <v>95</v>
      </c>
      <c r="N1676" s="19">
        <v>3000</v>
      </c>
      <c r="O1676" s="19">
        <v>6000</v>
      </c>
      <c r="P1676" s="19"/>
      <c r="Q1676" s="19" t="s">
        <v>120</v>
      </c>
      <c r="R1676" s="19">
        <v>16660</v>
      </c>
      <c r="S1676" s="19">
        <v>30000</v>
      </c>
      <c r="T1676" s="19">
        <v>22.51</v>
      </c>
      <c r="U1676" s="19">
        <v>35.1</v>
      </c>
      <c r="V1676" s="19">
        <v>0.24</v>
      </c>
      <c r="W1676" s="19">
        <v>66</v>
      </c>
      <c r="X1676" s="93">
        <v>2216</v>
      </c>
      <c r="Y1676">
        <f t="shared" si="79"/>
        <v>300</v>
      </c>
      <c r="Z1676" t="b">
        <f>IF(N1676/G1676&gt;=Auswahlhilfe!$C$8,TRUE,FALSE)</f>
        <v>1</v>
      </c>
      <c r="AA1676" t="b">
        <f>IF(K1676&gt;Auswahlhilfe!$C$7,TRUE,FALSE)</f>
        <v>1</v>
      </c>
      <c r="AB1676" t="b">
        <f>IF(Auswahlhilfe!$C$17=F1676,TRUE,FALSE)</f>
        <v>0</v>
      </c>
      <c r="AC1676" t="b">
        <f>IFERROR(IF(FIND("P2",PGOptionList!D1676)&gt;0,TRUE),FALSE)</f>
        <v>0</v>
      </c>
      <c r="AD1676" t="b">
        <f>IFERROR(IF(FIND("P1",PGOptionList!D1676)&gt;0,TRUE),FALSE)</f>
        <v>1</v>
      </c>
      <c r="AE1676" t="b">
        <f>IFERROR(IF(FIND("P0",PGOptionList!D1676)&gt;0,TRUE),FALSE)</f>
        <v>0</v>
      </c>
      <c r="AF1676" t="b">
        <f>IF(AND(Z1676,AA1676,AB1676,AC1676,IF(C1676=Auswahlhilfe!$L$7,TRUE,FALSE)),D1676,FALSE)</f>
        <v>0</v>
      </c>
      <c r="AG1676" t="b">
        <f>IF(AND(Z1676,AA1676,AB1676,AD1676,IF(C1676=Auswahlhilfe!$L$17,TRUE,FALSE)),D1676,FALSE)</f>
        <v>0</v>
      </c>
      <c r="AH1676" t="b">
        <f>IF(AND(Z1676,AA1676,AB1676,AE1676,IF(C1676=Auswahlhilfe!$L$17,TRUE,FALSE)),D1676,FALSE)</f>
        <v>0</v>
      </c>
      <c r="AI1676" t="s">
        <v>4818</v>
      </c>
      <c r="AJ1676" s="90" t="str">
        <f t="shared" si="80"/>
        <v>https://shop.oxni.ch/de/shop/motoren/planetengetriebe/td-200-010-00-p1</v>
      </c>
    </row>
    <row r="1677" spans="2:36" x14ac:dyDescent="0.2">
      <c r="B1677" s="78" t="str">
        <f t="shared" si="78"/>
        <v/>
      </c>
      <c r="C1677" s="19" t="s">
        <v>113</v>
      </c>
      <c r="D1677" s="19" t="s">
        <v>1978</v>
      </c>
      <c r="E1677" s="19">
        <v>180</v>
      </c>
      <c r="F1677" s="19" t="s">
        <v>261</v>
      </c>
      <c r="G1677" s="19">
        <v>10</v>
      </c>
      <c r="H1677" s="19">
        <v>5</v>
      </c>
      <c r="I1677" s="19">
        <v>440</v>
      </c>
      <c r="J1677" s="19">
        <v>97</v>
      </c>
      <c r="K1677" s="19">
        <v>910</v>
      </c>
      <c r="L1677" s="19">
        <v>2730</v>
      </c>
      <c r="M1677" s="19" t="s">
        <v>95</v>
      </c>
      <c r="N1677" s="19">
        <v>3000</v>
      </c>
      <c r="O1677" s="19">
        <v>6000</v>
      </c>
      <c r="P1677" s="19"/>
      <c r="Q1677" s="19" t="s">
        <v>120</v>
      </c>
      <c r="R1677" s="19">
        <v>16660</v>
      </c>
      <c r="S1677" s="19">
        <v>30000</v>
      </c>
      <c r="T1677" s="19">
        <v>22.51</v>
      </c>
      <c r="U1677" s="19">
        <v>35.1</v>
      </c>
      <c r="V1677" s="19">
        <v>0.24</v>
      </c>
      <c r="W1677" s="19">
        <v>66</v>
      </c>
      <c r="X1677" s="93">
        <v>2168</v>
      </c>
      <c r="Y1677">
        <f t="shared" si="79"/>
        <v>300</v>
      </c>
      <c r="Z1677" t="b">
        <f>IF(N1677/G1677&gt;=Auswahlhilfe!$C$8,TRUE,FALSE)</f>
        <v>1</v>
      </c>
      <c r="AA1677" t="b">
        <f>IF(K1677&gt;Auswahlhilfe!$C$7,TRUE,FALSE)</f>
        <v>1</v>
      </c>
      <c r="AB1677" t="b">
        <f>IF(Auswahlhilfe!$C$17=F1677,TRUE,FALSE)</f>
        <v>0</v>
      </c>
      <c r="AC1677" t="b">
        <f>IFERROR(IF(FIND("P2",PGOptionList!D1677)&gt;0,TRUE),FALSE)</f>
        <v>1</v>
      </c>
      <c r="AD1677" t="b">
        <f>IFERROR(IF(FIND("P1",PGOptionList!D1677)&gt;0,TRUE),FALSE)</f>
        <v>0</v>
      </c>
      <c r="AE1677" t="b">
        <f>IFERROR(IF(FIND("P0",PGOptionList!D1677)&gt;0,TRUE),FALSE)</f>
        <v>0</v>
      </c>
      <c r="AF1677" t="b">
        <f>IF(AND(Z1677,AA1677,AB1677,AC1677,IF(C1677=Auswahlhilfe!$L$7,TRUE,FALSE)),D1677,FALSE)</f>
        <v>0</v>
      </c>
      <c r="AG1677" t="b">
        <f>IF(AND(Z1677,AA1677,AB1677,AD1677,IF(C1677=Auswahlhilfe!$L$17,TRUE,FALSE)),D1677,FALSE)</f>
        <v>0</v>
      </c>
      <c r="AH1677" t="b">
        <f>IF(AND(Z1677,AA1677,AB1677,AE1677,IF(C1677=Auswahlhilfe!$L$17,TRUE,FALSE)),D1677,FALSE)</f>
        <v>0</v>
      </c>
      <c r="AI1677" t="s">
        <v>4818</v>
      </c>
      <c r="AJ1677" s="90" t="str">
        <f t="shared" si="80"/>
        <v>https://shop.oxni.ch/de/shop/motoren/planetengetriebe/td-200-010-00-p2</v>
      </c>
    </row>
    <row r="1678" spans="2:36" x14ac:dyDescent="0.2">
      <c r="B1678" s="78" t="str">
        <f t="shared" si="78"/>
        <v/>
      </c>
      <c r="C1678" s="19" t="s">
        <v>113</v>
      </c>
      <c r="D1678" s="19" t="s">
        <v>1979</v>
      </c>
      <c r="E1678" s="19">
        <v>180</v>
      </c>
      <c r="F1678" s="19" t="s">
        <v>261</v>
      </c>
      <c r="G1678" s="19">
        <v>7</v>
      </c>
      <c r="H1678" s="19">
        <v>1</v>
      </c>
      <c r="I1678" s="19">
        <v>440</v>
      </c>
      <c r="J1678" s="19">
        <v>97</v>
      </c>
      <c r="K1678" s="19">
        <v>1100</v>
      </c>
      <c r="L1678" s="19">
        <v>3300</v>
      </c>
      <c r="M1678" s="19" t="s">
        <v>93</v>
      </c>
      <c r="N1678" s="19">
        <v>3000</v>
      </c>
      <c r="O1678" s="19">
        <v>6000</v>
      </c>
      <c r="P1678" s="19"/>
      <c r="Q1678" s="19" t="s">
        <v>120</v>
      </c>
      <c r="R1678" s="19">
        <v>16660</v>
      </c>
      <c r="S1678" s="19">
        <v>30000</v>
      </c>
      <c r="T1678" s="19">
        <v>22.48</v>
      </c>
      <c r="U1678" s="19">
        <v>35.1</v>
      </c>
      <c r="V1678" s="19">
        <v>0.24</v>
      </c>
      <c r="W1678" s="19">
        <v>66</v>
      </c>
      <c r="X1678" s="93"/>
      <c r="Y1678">
        <f t="shared" si="79"/>
        <v>428.57142857142856</v>
      </c>
      <c r="Z1678" t="b">
        <f>IF(N1678/G1678&gt;=Auswahlhilfe!$C$8,TRUE,FALSE)</f>
        <v>1</v>
      </c>
      <c r="AA1678" t="b">
        <f>IF(K1678&gt;Auswahlhilfe!$C$7,TRUE,FALSE)</f>
        <v>1</v>
      </c>
      <c r="AB1678" t="b">
        <f>IF(Auswahlhilfe!$C$17=F1678,TRUE,FALSE)</f>
        <v>0</v>
      </c>
      <c r="AC1678" t="b">
        <f>IFERROR(IF(FIND("P2",PGOptionList!D1678)&gt;0,TRUE),FALSE)</f>
        <v>0</v>
      </c>
      <c r="AD1678" t="b">
        <f>IFERROR(IF(FIND("P1",PGOptionList!D1678)&gt;0,TRUE),FALSE)</f>
        <v>0</v>
      </c>
      <c r="AE1678" t="b">
        <f>IFERROR(IF(FIND("P0",PGOptionList!D1678)&gt;0,TRUE),FALSE)</f>
        <v>1</v>
      </c>
      <c r="AF1678" t="b">
        <f>IF(AND(Z1678,AA1678,AB1678,AC1678,IF(C1678=Auswahlhilfe!$L$7,TRUE,FALSE)),D1678,FALSE)</f>
        <v>0</v>
      </c>
      <c r="AG1678" t="b">
        <f>IF(AND(Z1678,AA1678,AB1678,AD1678,IF(C1678=Auswahlhilfe!$L$17,TRUE,FALSE)),D1678,FALSE)</f>
        <v>0</v>
      </c>
      <c r="AH1678" t="b">
        <f>IF(AND(Z1678,AA1678,AB1678,AE1678,IF(C1678=Auswahlhilfe!$L$17,TRUE,FALSE)),D1678,FALSE)</f>
        <v>0</v>
      </c>
      <c r="AI1678" t="s">
        <v>4817</v>
      </c>
      <c r="AJ1678" s="90" t="str">
        <f t="shared" si="80"/>
        <v>mailto:info@oxni.ch?subject=Anfrage TD-200-007-00-P0</v>
      </c>
    </row>
    <row r="1679" spans="2:36" x14ac:dyDescent="0.2">
      <c r="B1679" s="78" t="str">
        <f t="shared" si="78"/>
        <v/>
      </c>
      <c r="C1679" s="19" t="s">
        <v>113</v>
      </c>
      <c r="D1679" s="19" t="s">
        <v>1980</v>
      </c>
      <c r="E1679" s="19">
        <v>180</v>
      </c>
      <c r="F1679" s="19" t="s">
        <v>261</v>
      </c>
      <c r="G1679" s="19">
        <v>7</v>
      </c>
      <c r="H1679" s="19">
        <v>3</v>
      </c>
      <c r="I1679" s="19">
        <v>440</v>
      </c>
      <c r="J1679" s="19">
        <v>97</v>
      </c>
      <c r="K1679" s="19">
        <v>1100</v>
      </c>
      <c r="L1679" s="19">
        <v>3300</v>
      </c>
      <c r="M1679" s="19" t="s">
        <v>93</v>
      </c>
      <c r="N1679" s="19">
        <v>3000</v>
      </c>
      <c r="O1679" s="19">
        <v>6000</v>
      </c>
      <c r="P1679" s="19"/>
      <c r="Q1679" s="19" t="s">
        <v>120</v>
      </c>
      <c r="R1679" s="19">
        <v>16660</v>
      </c>
      <c r="S1679" s="19">
        <v>30000</v>
      </c>
      <c r="T1679" s="19">
        <v>22.48</v>
      </c>
      <c r="U1679" s="19">
        <v>35.1</v>
      </c>
      <c r="V1679" s="19">
        <v>0.24</v>
      </c>
      <c r="W1679" s="19">
        <v>66</v>
      </c>
      <c r="X1679" s="93">
        <v>2216</v>
      </c>
      <c r="Y1679">
        <f t="shared" si="79"/>
        <v>428.57142857142856</v>
      </c>
      <c r="Z1679" t="b">
        <f>IF(N1679/G1679&gt;=Auswahlhilfe!$C$8,TRUE,FALSE)</f>
        <v>1</v>
      </c>
      <c r="AA1679" t="b">
        <f>IF(K1679&gt;Auswahlhilfe!$C$7,TRUE,FALSE)</f>
        <v>1</v>
      </c>
      <c r="AB1679" t="b">
        <f>IF(Auswahlhilfe!$C$17=F1679,TRUE,FALSE)</f>
        <v>0</v>
      </c>
      <c r="AC1679" t="b">
        <f>IFERROR(IF(FIND("P2",PGOptionList!D1679)&gt;0,TRUE),FALSE)</f>
        <v>0</v>
      </c>
      <c r="AD1679" t="b">
        <f>IFERROR(IF(FIND("P1",PGOptionList!D1679)&gt;0,TRUE),FALSE)</f>
        <v>1</v>
      </c>
      <c r="AE1679" t="b">
        <f>IFERROR(IF(FIND("P0",PGOptionList!D1679)&gt;0,TRUE),FALSE)</f>
        <v>0</v>
      </c>
      <c r="AF1679" t="b">
        <f>IF(AND(Z1679,AA1679,AB1679,AC1679,IF(C1679=Auswahlhilfe!$L$7,TRUE,FALSE)),D1679,FALSE)</f>
        <v>0</v>
      </c>
      <c r="AG1679" t="b">
        <f>IF(AND(Z1679,AA1679,AB1679,AD1679,IF(C1679=Auswahlhilfe!$L$17,TRUE,FALSE)),D1679,FALSE)</f>
        <v>0</v>
      </c>
      <c r="AH1679" t="b">
        <f>IF(AND(Z1679,AA1679,AB1679,AE1679,IF(C1679=Auswahlhilfe!$L$17,TRUE,FALSE)),D1679,FALSE)</f>
        <v>0</v>
      </c>
      <c r="AI1679" t="s">
        <v>4818</v>
      </c>
      <c r="AJ1679" s="90" t="str">
        <f t="shared" si="80"/>
        <v>https://shop.oxni.ch/de/shop/motoren/planetengetriebe/td-200-007-00-p1</v>
      </c>
    </row>
    <row r="1680" spans="2:36" x14ac:dyDescent="0.2">
      <c r="B1680" s="78" t="str">
        <f t="shared" si="78"/>
        <v/>
      </c>
      <c r="C1680" s="19" t="s">
        <v>113</v>
      </c>
      <c r="D1680" s="19" t="s">
        <v>1981</v>
      </c>
      <c r="E1680" s="19">
        <v>180</v>
      </c>
      <c r="F1680" s="19" t="s">
        <v>261</v>
      </c>
      <c r="G1680" s="19">
        <v>7</v>
      </c>
      <c r="H1680" s="19">
        <v>5</v>
      </c>
      <c r="I1680" s="19">
        <v>440</v>
      </c>
      <c r="J1680" s="19">
        <v>97</v>
      </c>
      <c r="K1680" s="19">
        <v>1100</v>
      </c>
      <c r="L1680" s="19">
        <v>3300</v>
      </c>
      <c r="M1680" s="19" t="s">
        <v>93</v>
      </c>
      <c r="N1680" s="19">
        <v>3000</v>
      </c>
      <c r="O1680" s="19">
        <v>6000</v>
      </c>
      <c r="P1680" s="19"/>
      <c r="Q1680" s="19" t="s">
        <v>120</v>
      </c>
      <c r="R1680" s="19">
        <v>16660</v>
      </c>
      <c r="S1680" s="19">
        <v>30000</v>
      </c>
      <c r="T1680" s="19">
        <v>22.48</v>
      </c>
      <c r="U1680" s="19">
        <v>35.1</v>
      </c>
      <c r="V1680" s="19">
        <v>0.24</v>
      </c>
      <c r="W1680" s="19">
        <v>66</v>
      </c>
      <c r="X1680" s="93">
        <v>2168</v>
      </c>
      <c r="Y1680">
        <f t="shared" si="79"/>
        <v>428.57142857142856</v>
      </c>
      <c r="Z1680" t="b">
        <f>IF(N1680/G1680&gt;=Auswahlhilfe!$C$8,TRUE,FALSE)</f>
        <v>1</v>
      </c>
      <c r="AA1680" t="b">
        <f>IF(K1680&gt;Auswahlhilfe!$C$7,TRUE,FALSE)</f>
        <v>1</v>
      </c>
      <c r="AB1680" t="b">
        <f>IF(Auswahlhilfe!$C$17=F1680,TRUE,FALSE)</f>
        <v>0</v>
      </c>
      <c r="AC1680" t="b">
        <f>IFERROR(IF(FIND("P2",PGOptionList!D1680)&gt;0,TRUE),FALSE)</f>
        <v>1</v>
      </c>
      <c r="AD1680" t="b">
        <f>IFERROR(IF(FIND("P1",PGOptionList!D1680)&gt;0,TRUE),FALSE)</f>
        <v>0</v>
      </c>
      <c r="AE1680" t="b">
        <f>IFERROR(IF(FIND("P0",PGOptionList!D1680)&gt;0,TRUE),FALSE)</f>
        <v>0</v>
      </c>
      <c r="AF1680" t="b">
        <f>IF(AND(Z1680,AA1680,AB1680,AC1680,IF(C1680=Auswahlhilfe!$L$7,TRUE,FALSE)),D1680,FALSE)</f>
        <v>0</v>
      </c>
      <c r="AG1680" t="b">
        <f>IF(AND(Z1680,AA1680,AB1680,AD1680,IF(C1680=Auswahlhilfe!$L$17,TRUE,FALSE)),D1680,FALSE)</f>
        <v>0</v>
      </c>
      <c r="AH1680" t="b">
        <f>IF(AND(Z1680,AA1680,AB1680,AE1680,IF(C1680=Auswahlhilfe!$L$17,TRUE,FALSE)),D1680,FALSE)</f>
        <v>0</v>
      </c>
      <c r="AI1680" t="s">
        <v>4818</v>
      </c>
      <c r="AJ1680" s="90" t="str">
        <f t="shared" si="80"/>
        <v>https://shop.oxni.ch/de/shop/motoren/planetengetriebe/td-200-007-00-p2</v>
      </c>
    </row>
    <row r="1681" spans="2:36" x14ac:dyDescent="0.2">
      <c r="B1681" s="78" t="str">
        <f t="shared" si="78"/>
        <v/>
      </c>
      <c r="C1681" s="19" t="s">
        <v>113</v>
      </c>
      <c r="D1681" s="19" t="s">
        <v>1982</v>
      </c>
      <c r="E1681" s="19">
        <v>180</v>
      </c>
      <c r="F1681" s="19" t="s">
        <v>261</v>
      </c>
      <c r="G1681" s="19">
        <v>5</v>
      </c>
      <c r="H1681" s="19">
        <v>1</v>
      </c>
      <c r="I1681" s="19">
        <v>440</v>
      </c>
      <c r="J1681" s="19">
        <v>97</v>
      </c>
      <c r="K1681" s="19">
        <v>1200</v>
      </c>
      <c r="L1681" s="19">
        <v>3600</v>
      </c>
      <c r="M1681" s="19" t="s">
        <v>91</v>
      </c>
      <c r="N1681" s="19">
        <v>3000</v>
      </c>
      <c r="O1681" s="19">
        <v>6000</v>
      </c>
      <c r="P1681" s="19"/>
      <c r="Q1681" s="19" t="s">
        <v>120</v>
      </c>
      <c r="R1681" s="19">
        <v>16660</v>
      </c>
      <c r="S1681" s="19">
        <v>30000</v>
      </c>
      <c r="T1681" s="19">
        <v>23.29</v>
      </c>
      <c r="U1681" s="19">
        <v>35.1</v>
      </c>
      <c r="V1681" s="19">
        <v>0.24</v>
      </c>
      <c r="W1681" s="19">
        <v>66</v>
      </c>
      <c r="X1681" s="93"/>
      <c r="Y1681">
        <f t="shared" si="79"/>
        <v>600</v>
      </c>
      <c r="Z1681" t="b">
        <f>IF(N1681/G1681&gt;=Auswahlhilfe!$C$8,TRUE,FALSE)</f>
        <v>1</v>
      </c>
      <c r="AA1681" t="b">
        <f>IF(K1681&gt;Auswahlhilfe!$C$7,TRUE,FALSE)</f>
        <v>1</v>
      </c>
      <c r="AB1681" t="b">
        <f>IF(Auswahlhilfe!$C$17=F1681,TRUE,FALSE)</f>
        <v>0</v>
      </c>
      <c r="AC1681" t="b">
        <f>IFERROR(IF(FIND("P2",PGOptionList!D1681)&gt;0,TRUE),FALSE)</f>
        <v>0</v>
      </c>
      <c r="AD1681" t="b">
        <f>IFERROR(IF(FIND("P1",PGOptionList!D1681)&gt;0,TRUE),FALSE)</f>
        <v>0</v>
      </c>
      <c r="AE1681" t="b">
        <f>IFERROR(IF(FIND("P0",PGOptionList!D1681)&gt;0,TRUE),FALSE)</f>
        <v>1</v>
      </c>
      <c r="AF1681" t="b">
        <f>IF(AND(Z1681,AA1681,AB1681,AC1681,IF(C1681=Auswahlhilfe!$L$7,TRUE,FALSE)),D1681,FALSE)</f>
        <v>0</v>
      </c>
      <c r="AG1681" t="b">
        <f>IF(AND(Z1681,AA1681,AB1681,AD1681,IF(C1681=Auswahlhilfe!$L$17,TRUE,FALSE)),D1681,FALSE)</f>
        <v>0</v>
      </c>
      <c r="AH1681" t="b">
        <f>IF(AND(Z1681,AA1681,AB1681,AE1681,IF(C1681=Auswahlhilfe!$L$17,TRUE,FALSE)),D1681,FALSE)</f>
        <v>0</v>
      </c>
      <c r="AI1681" t="s">
        <v>4817</v>
      </c>
      <c r="AJ1681" s="90" t="str">
        <f t="shared" si="80"/>
        <v>mailto:info@oxni.ch?subject=Anfrage TD-200-005-00-P0</v>
      </c>
    </row>
    <row r="1682" spans="2:36" x14ac:dyDescent="0.2">
      <c r="B1682" s="78" t="str">
        <f t="shared" si="78"/>
        <v/>
      </c>
      <c r="C1682" s="19" t="s">
        <v>113</v>
      </c>
      <c r="D1682" s="19" t="s">
        <v>1983</v>
      </c>
      <c r="E1682" s="19">
        <v>180</v>
      </c>
      <c r="F1682" s="19" t="s">
        <v>261</v>
      </c>
      <c r="G1682" s="19">
        <v>5</v>
      </c>
      <c r="H1682" s="19">
        <v>3</v>
      </c>
      <c r="I1682" s="19">
        <v>440</v>
      </c>
      <c r="J1682" s="19">
        <v>97</v>
      </c>
      <c r="K1682" s="19">
        <v>1200</v>
      </c>
      <c r="L1682" s="19">
        <v>3600</v>
      </c>
      <c r="M1682" s="19" t="s">
        <v>91</v>
      </c>
      <c r="N1682" s="19">
        <v>3000</v>
      </c>
      <c r="O1682" s="19">
        <v>6000</v>
      </c>
      <c r="P1682" s="19"/>
      <c r="Q1682" s="19" t="s">
        <v>120</v>
      </c>
      <c r="R1682" s="19">
        <v>16660</v>
      </c>
      <c r="S1682" s="19">
        <v>30000</v>
      </c>
      <c r="T1682" s="19">
        <v>23.29</v>
      </c>
      <c r="U1682" s="19">
        <v>35.1</v>
      </c>
      <c r="V1682" s="19">
        <v>0.24</v>
      </c>
      <c r="W1682" s="19">
        <v>66</v>
      </c>
      <c r="X1682" s="93">
        <v>2216</v>
      </c>
      <c r="Y1682">
        <f t="shared" si="79"/>
        <v>600</v>
      </c>
      <c r="Z1682" t="b">
        <f>IF(N1682/G1682&gt;=Auswahlhilfe!$C$8,TRUE,FALSE)</f>
        <v>1</v>
      </c>
      <c r="AA1682" t="b">
        <f>IF(K1682&gt;Auswahlhilfe!$C$7,TRUE,FALSE)</f>
        <v>1</v>
      </c>
      <c r="AB1682" t="b">
        <f>IF(Auswahlhilfe!$C$17=F1682,TRUE,FALSE)</f>
        <v>0</v>
      </c>
      <c r="AC1682" t="b">
        <f>IFERROR(IF(FIND("P2",PGOptionList!D1682)&gt;0,TRUE),FALSE)</f>
        <v>0</v>
      </c>
      <c r="AD1682" t="b">
        <f>IFERROR(IF(FIND("P1",PGOptionList!D1682)&gt;0,TRUE),FALSE)</f>
        <v>1</v>
      </c>
      <c r="AE1682" t="b">
        <f>IFERROR(IF(FIND("P0",PGOptionList!D1682)&gt;0,TRUE),FALSE)</f>
        <v>0</v>
      </c>
      <c r="AF1682" t="b">
        <f>IF(AND(Z1682,AA1682,AB1682,AC1682,IF(C1682=Auswahlhilfe!$L$7,TRUE,FALSE)),D1682,FALSE)</f>
        <v>0</v>
      </c>
      <c r="AG1682" t="b">
        <f>IF(AND(Z1682,AA1682,AB1682,AD1682,IF(C1682=Auswahlhilfe!$L$17,TRUE,FALSE)),D1682,FALSE)</f>
        <v>0</v>
      </c>
      <c r="AH1682" t="b">
        <f>IF(AND(Z1682,AA1682,AB1682,AE1682,IF(C1682=Auswahlhilfe!$L$17,TRUE,FALSE)),D1682,FALSE)</f>
        <v>0</v>
      </c>
      <c r="AI1682" t="s">
        <v>4818</v>
      </c>
      <c r="AJ1682" s="90" t="str">
        <f t="shared" si="80"/>
        <v>https://shop.oxni.ch/de/shop/motoren/planetengetriebe/td-200-005-00-p1</v>
      </c>
    </row>
    <row r="1683" spans="2:36" x14ac:dyDescent="0.2">
      <c r="B1683" s="78" t="str">
        <f t="shared" si="78"/>
        <v/>
      </c>
      <c r="C1683" s="19" t="s">
        <v>113</v>
      </c>
      <c r="D1683" s="19" t="s">
        <v>1984</v>
      </c>
      <c r="E1683" s="19">
        <v>180</v>
      </c>
      <c r="F1683" s="19" t="s">
        <v>261</v>
      </c>
      <c r="G1683" s="19">
        <v>5</v>
      </c>
      <c r="H1683" s="19">
        <v>5</v>
      </c>
      <c r="I1683" s="19">
        <v>440</v>
      </c>
      <c r="J1683" s="19">
        <v>97</v>
      </c>
      <c r="K1683" s="19">
        <v>1200</v>
      </c>
      <c r="L1683" s="19">
        <v>3600</v>
      </c>
      <c r="M1683" s="19" t="s">
        <v>91</v>
      </c>
      <c r="N1683" s="19">
        <v>3000</v>
      </c>
      <c r="O1683" s="19">
        <v>6000</v>
      </c>
      <c r="P1683" s="19"/>
      <c r="Q1683" s="19" t="s">
        <v>120</v>
      </c>
      <c r="R1683" s="19">
        <v>16660</v>
      </c>
      <c r="S1683" s="19">
        <v>30000</v>
      </c>
      <c r="T1683" s="19">
        <v>23.29</v>
      </c>
      <c r="U1683" s="19">
        <v>35.1</v>
      </c>
      <c r="V1683" s="19">
        <v>0.24</v>
      </c>
      <c r="W1683" s="19">
        <v>66</v>
      </c>
      <c r="X1683" s="93">
        <v>2168</v>
      </c>
      <c r="Y1683">
        <f t="shared" si="79"/>
        <v>600</v>
      </c>
      <c r="Z1683" t="b">
        <f>IF(N1683/G1683&gt;=Auswahlhilfe!$C$8,TRUE,FALSE)</f>
        <v>1</v>
      </c>
      <c r="AA1683" t="b">
        <f>IF(K1683&gt;Auswahlhilfe!$C$7,TRUE,FALSE)</f>
        <v>1</v>
      </c>
      <c r="AB1683" t="b">
        <f>IF(Auswahlhilfe!$C$17=F1683,TRUE,FALSE)</f>
        <v>0</v>
      </c>
      <c r="AC1683" t="b">
        <f>IFERROR(IF(FIND("P2",PGOptionList!D1683)&gt;0,TRUE),FALSE)</f>
        <v>1</v>
      </c>
      <c r="AD1683" t="b">
        <f>IFERROR(IF(FIND("P1",PGOptionList!D1683)&gt;0,TRUE),FALSE)</f>
        <v>0</v>
      </c>
      <c r="AE1683" t="b">
        <f>IFERROR(IF(FIND("P0",PGOptionList!D1683)&gt;0,TRUE),FALSE)</f>
        <v>0</v>
      </c>
      <c r="AF1683" t="b">
        <f>IF(AND(Z1683,AA1683,AB1683,AC1683,IF(C1683=Auswahlhilfe!$L$7,TRUE,FALSE)),D1683,FALSE)</f>
        <v>0</v>
      </c>
      <c r="AG1683" t="b">
        <f>IF(AND(Z1683,AA1683,AB1683,AD1683,IF(C1683=Auswahlhilfe!$L$17,TRUE,FALSE)),D1683,FALSE)</f>
        <v>0</v>
      </c>
      <c r="AH1683" t="b">
        <f>IF(AND(Z1683,AA1683,AB1683,AE1683,IF(C1683=Auswahlhilfe!$L$17,TRUE,FALSE)),D1683,FALSE)</f>
        <v>0</v>
      </c>
      <c r="AI1683" t="s">
        <v>4818</v>
      </c>
      <c r="AJ1683" s="90" t="str">
        <f t="shared" si="80"/>
        <v>https://shop.oxni.ch/de/shop/motoren/planetengetriebe/td-200-005-00-p2</v>
      </c>
    </row>
    <row r="1684" spans="2:36" x14ac:dyDescent="0.2">
      <c r="B1684" s="78" t="str">
        <f t="shared" si="78"/>
        <v/>
      </c>
      <c r="C1684" s="19" t="s">
        <v>113</v>
      </c>
      <c r="D1684" s="19" t="s">
        <v>1985</v>
      </c>
      <c r="E1684" s="19">
        <v>180</v>
      </c>
      <c r="F1684" s="19" t="s">
        <v>261</v>
      </c>
      <c r="G1684" s="19">
        <v>4</v>
      </c>
      <c r="H1684" s="19">
        <v>1</v>
      </c>
      <c r="I1684" s="19">
        <v>440</v>
      </c>
      <c r="J1684" s="19">
        <v>97</v>
      </c>
      <c r="K1684" s="19">
        <v>1050</v>
      </c>
      <c r="L1684" s="19">
        <v>3150</v>
      </c>
      <c r="M1684" s="19" t="s">
        <v>90</v>
      </c>
      <c r="N1684" s="19">
        <v>3000</v>
      </c>
      <c r="O1684" s="19">
        <v>6000</v>
      </c>
      <c r="P1684" s="19"/>
      <c r="Q1684" s="19" t="s">
        <v>120</v>
      </c>
      <c r="R1684" s="19">
        <v>16660</v>
      </c>
      <c r="S1684" s="19">
        <v>30000</v>
      </c>
      <c r="T1684" s="19">
        <v>25.03</v>
      </c>
      <c r="U1684" s="19">
        <v>35.1</v>
      </c>
      <c r="V1684" s="19">
        <v>0.24</v>
      </c>
      <c r="W1684" s="19">
        <v>66</v>
      </c>
      <c r="X1684" s="93"/>
      <c r="Y1684">
        <f t="shared" si="79"/>
        <v>750</v>
      </c>
      <c r="Z1684" t="b">
        <f>IF(N1684/G1684&gt;=Auswahlhilfe!$C$8,TRUE,FALSE)</f>
        <v>1</v>
      </c>
      <c r="AA1684" t="b">
        <f>IF(K1684&gt;Auswahlhilfe!$C$7,TRUE,FALSE)</f>
        <v>1</v>
      </c>
      <c r="AB1684" t="b">
        <f>IF(Auswahlhilfe!$C$17=F1684,TRUE,FALSE)</f>
        <v>0</v>
      </c>
      <c r="AC1684" t="b">
        <f>IFERROR(IF(FIND("P2",PGOptionList!D1684)&gt;0,TRUE),FALSE)</f>
        <v>0</v>
      </c>
      <c r="AD1684" t="b">
        <f>IFERROR(IF(FIND("P1",PGOptionList!D1684)&gt;0,TRUE),FALSE)</f>
        <v>0</v>
      </c>
      <c r="AE1684" t="b">
        <f>IFERROR(IF(FIND("P0",PGOptionList!D1684)&gt;0,TRUE),FALSE)</f>
        <v>1</v>
      </c>
      <c r="AF1684" t="b">
        <f>IF(AND(Z1684,AA1684,AB1684,AC1684,IF(C1684=Auswahlhilfe!$L$7,TRUE,FALSE)),D1684,FALSE)</f>
        <v>0</v>
      </c>
      <c r="AG1684" t="b">
        <f>IF(AND(Z1684,AA1684,AB1684,AD1684,IF(C1684=Auswahlhilfe!$L$17,TRUE,FALSE)),D1684,FALSE)</f>
        <v>0</v>
      </c>
      <c r="AH1684" t="b">
        <f>IF(AND(Z1684,AA1684,AB1684,AE1684,IF(C1684=Auswahlhilfe!$L$17,TRUE,FALSE)),D1684,FALSE)</f>
        <v>0</v>
      </c>
      <c r="AI1684" t="s">
        <v>4817</v>
      </c>
      <c r="AJ1684" s="90" t="str">
        <f t="shared" si="80"/>
        <v>mailto:info@oxni.ch?subject=Anfrage TD-200-004-00-P0</v>
      </c>
    </row>
    <row r="1685" spans="2:36" x14ac:dyDescent="0.2">
      <c r="B1685" s="78" t="str">
        <f t="shared" si="78"/>
        <v/>
      </c>
      <c r="C1685" s="19" t="s">
        <v>113</v>
      </c>
      <c r="D1685" s="19" t="s">
        <v>1986</v>
      </c>
      <c r="E1685" s="19">
        <v>180</v>
      </c>
      <c r="F1685" s="19" t="s">
        <v>261</v>
      </c>
      <c r="G1685" s="19">
        <v>4</v>
      </c>
      <c r="H1685" s="19">
        <v>3</v>
      </c>
      <c r="I1685" s="19">
        <v>440</v>
      </c>
      <c r="J1685" s="19">
        <v>97</v>
      </c>
      <c r="K1685" s="19">
        <v>1050</v>
      </c>
      <c r="L1685" s="19">
        <v>3150</v>
      </c>
      <c r="M1685" s="19" t="s">
        <v>90</v>
      </c>
      <c r="N1685" s="19">
        <v>3000</v>
      </c>
      <c r="O1685" s="19">
        <v>6000</v>
      </c>
      <c r="P1685" s="19"/>
      <c r="Q1685" s="19" t="s">
        <v>120</v>
      </c>
      <c r="R1685" s="19">
        <v>16660</v>
      </c>
      <c r="S1685" s="19">
        <v>30000</v>
      </c>
      <c r="T1685" s="19">
        <v>25.03</v>
      </c>
      <c r="U1685" s="19">
        <v>35.1</v>
      </c>
      <c r="V1685" s="19">
        <v>0.24</v>
      </c>
      <c r="W1685" s="19">
        <v>66</v>
      </c>
      <c r="X1685" s="93">
        <v>2216</v>
      </c>
      <c r="Y1685">
        <f t="shared" si="79"/>
        <v>750</v>
      </c>
      <c r="Z1685" t="b">
        <f>IF(N1685/G1685&gt;=Auswahlhilfe!$C$8,TRUE,FALSE)</f>
        <v>1</v>
      </c>
      <c r="AA1685" t="b">
        <f>IF(K1685&gt;Auswahlhilfe!$C$7,TRUE,FALSE)</f>
        <v>1</v>
      </c>
      <c r="AB1685" t="b">
        <f>IF(Auswahlhilfe!$C$17=F1685,TRUE,FALSE)</f>
        <v>0</v>
      </c>
      <c r="AC1685" t="b">
        <f>IFERROR(IF(FIND("P2",PGOptionList!D1685)&gt;0,TRUE),FALSE)</f>
        <v>0</v>
      </c>
      <c r="AD1685" t="b">
        <f>IFERROR(IF(FIND("P1",PGOptionList!D1685)&gt;0,TRUE),FALSE)</f>
        <v>1</v>
      </c>
      <c r="AE1685" t="b">
        <f>IFERROR(IF(FIND("P0",PGOptionList!D1685)&gt;0,TRUE),FALSE)</f>
        <v>0</v>
      </c>
      <c r="AF1685" t="b">
        <f>IF(AND(Z1685,AA1685,AB1685,AC1685,IF(C1685=Auswahlhilfe!$L$7,TRUE,FALSE)),D1685,FALSE)</f>
        <v>0</v>
      </c>
      <c r="AG1685" t="b">
        <f>IF(AND(Z1685,AA1685,AB1685,AD1685,IF(C1685=Auswahlhilfe!$L$17,TRUE,FALSE)),D1685,FALSE)</f>
        <v>0</v>
      </c>
      <c r="AH1685" t="b">
        <f>IF(AND(Z1685,AA1685,AB1685,AE1685,IF(C1685=Auswahlhilfe!$L$17,TRUE,FALSE)),D1685,FALSE)</f>
        <v>0</v>
      </c>
      <c r="AI1685" t="s">
        <v>4818</v>
      </c>
      <c r="AJ1685" s="90" t="str">
        <f t="shared" si="80"/>
        <v>https://shop.oxni.ch/de/shop/motoren/planetengetriebe/td-200-004-00-p1</v>
      </c>
    </row>
    <row r="1686" spans="2:36" x14ac:dyDescent="0.2">
      <c r="B1686" s="78" t="str">
        <f t="shared" si="78"/>
        <v/>
      </c>
      <c r="C1686" s="19" t="s">
        <v>113</v>
      </c>
      <c r="D1686" s="19" t="s">
        <v>1987</v>
      </c>
      <c r="E1686" s="19">
        <v>180</v>
      </c>
      <c r="F1686" s="19" t="s">
        <v>261</v>
      </c>
      <c r="G1686" s="19">
        <v>4</v>
      </c>
      <c r="H1686" s="19">
        <v>5</v>
      </c>
      <c r="I1686" s="19">
        <v>440</v>
      </c>
      <c r="J1686" s="19">
        <v>97</v>
      </c>
      <c r="K1686" s="19">
        <v>1050</v>
      </c>
      <c r="L1686" s="19">
        <v>3150</v>
      </c>
      <c r="M1686" s="19" t="s">
        <v>90</v>
      </c>
      <c r="N1686" s="19">
        <v>3000</v>
      </c>
      <c r="O1686" s="19">
        <v>6000</v>
      </c>
      <c r="P1686" s="19"/>
      <c r="Q1686" s="19" t="s">
        <v>120</v>
      </c>
      <c r="R1686" s="19">
        <v>16660</v>
      </c>
      <c r="S1686" s="19">
        <v>30000</v>
      </c>
      <c r="T1686" s="19">
        <v>25.03</v>
      </c>
      <c r="U1686" s="19">
        <v>35.1</v>
      </c>
      <c r="V1686" s="19">
        <v>0.24</v>
      </c>
      <c r="W1686" s="19">
        <v>66</v>
      </c>
      <c r="X1686" s="93">
        <v>2168</v>
      </c>
      <c r="Y1686">
        <f t="shared" si="79"/>
        <v>750</v>
      </c>
      <c r="Z1686" t="b">
        <f>IF(N1686/G1686&gt;=Auswahlhilfe!$C$8,TRUE,FALSE)</f>
        <v>1</v>
      </c>
      <c r="AA1686" t="b">
        <f>IF(K1686&gt;Auswahlhilfe!$C$7,TRUE,FALSE)</f>
        <v>1</v>
      </c>
      <c r="AB1686" t="b">
        <f>IF(Auswahlhilfe!$C$17=F1686,TRUE,FALSE)</f>
        <v>0</v>
      </c>
      <c r="AC1686" t="b">
        <f>IFERROR(IF(FIND("P2",PGOptionList!D1686)&gt;0,TRUE),FALSE)</f>
        <v>1</v>
      </c>
      <c r="AD1686" t="b">
        <f>IFERROR(IF(FIND("P1",PGOptionList!D1686)&gt;0,TRUE),FALSE)</f>
        <v>0</v>
      </c>
      <c r="AE1686" t="b">
        <f>IFERROR(IF(FIND("P0",PGOptionList!D1686)&gt;0,TRUE),FALSE)</f>
        <v>0</v>
      </c>
      <c r="AF1686" t="b">
        <f>IF(AND(Z1686,AA1686,AB1686,AC1686,IF(C1686=Auswahlhilfe!$L$7,TRUE,FALSE)),D1686,FALSE)</f>
        <v>0</v>
      </c>
      <c r="AG1686" t="b">
        <f>IF(AND(Z1686,AA1686,AB1686,AD1686,IF(C1686=Auswahlhilfe!$L$17,TRUE,FALSE)),D1686,FALSE)</f>
        <v>0</v>
      </c>
      <c r="AH1686" t="b">
        <f>IF(AND(Z1686,AA1686,AB1686,AE1686,IF(C1686=Auswahlhilfe!$L$17,TRUE,FALSE)),D1686,FALSE)</f>
        <v>0</v>
      </c>
      <c r="AI1686" t="s">
        <v>4818</v>
      </c>
      <c r="AJ1686" s="90" t="str">
        <f t="shared" si="80"/>
        <v>https://shop.oxni.ch/de/shop/motoren/planetengetriebe/td-200-004-00-p2</v>
      </c>
    </row>
    <row r="1687" spans="2:36" x14ac:dyDescent="0.2">
      <c r="B1687" s="78" t="str">
        <f t="shared" si="78"/>
        <v/>
      </c>
      <c r="C1687" s="19" t="s">
        <v>113</v>
      </c>
      <c r="D1687" s="19" t="s">
        <v>1988</v>
      </c>
      <c r="E1687" s="19">
        <v>220</v>
      </c>
      <c r="F1687" s="19" t="s">
        <v>261</v>
      </c>
      <c r="G1687" s="19">
        <v>100</v>
      </c>
      <c r="H1687" s="19">
        <v>3</v>
      </c>
      <c r="I1687" s="19">
        <v>1006</v>
      </c>
      <c r="J1687" s="19">
        <v>94</v>
      </c>
      <c r="K1687" s="19">
        <v>1550</v>
      </c>
      <c r="L1687" s="19">
        <v>4650</v>
      </c>
      <c r="M1687" s="19" t="s">
        <v>102</v>
      </c>
      <c r="N1687" s="19">
        <v>2000</v>
      </c>
      <c r="O1687" s="19">
        <v>4000</v>
      </c>
      <c r="P1687" s="19"/>
      <c r="Q1687" s="19" t="s">
        <v>121</v>
      </c>
      <c r="R1687" s="19">
        <v>29430</v>
      </c>
      <c r="S1687" s="19">
        <v>30000</v>
      </c>
      <c r="T1687" s="19">
        <v>22.51</v>
      </c>
      <c r="U1687" s="19">
        <v>70.400000000000006</v>
      </c>
      <c r="V1687" s="19">
        <v>0.24</v>
      </c>
      <c r="W1687" s="19">
        <v>70</v>
      </c>
      <c r="X1687" s="93"/>
      <c r="Y1687">
        <f t="shared" si="79"/>
        <v>20</v>
      </c>
      <c r="Z1687" t="b">
        <f>IF(N1687/G1687&gt;=Auswahlhilfe!$C$8,TRUE,FALSE)</f>
        <v>1</v>
      </c>
      <c r="AA1687" t="b">
        <f>IF(K1687&gt;Auswahlhilfe!$C$7,TRUE,FALSE)</f>
        <v>1</v>
      </c>
      <c r="AB1687" t="b">
        <f>IF(Auswahlhilfe!$C$17=F1687,TRUE,FALSE)</f>
        <v>0</v>
      </c>
      <c r="AC1687" t="b">
        <f>IFERROR(IF(FIND("P2",PGOptionList!D1687)&gt;0,TRUE),FALSE)</f>
        <v>0</v>
      </c>
      <c r="AD1687" t="b">
        <f>IFERROR(IF(FIND("P1",PGOptionList!D1687)&gt;0,TRUE),FALSE)</f>
        <v>0</v>
      </c>
      <c r="AE1687" t="b">
        <f>IFERROR(IF(FIND("P0",PGOptionList!D1687)&gt;0,TRUE),FALSE)</f>
        <v>1</v>
      </c>
      <c r="AF1687" t="b">
        <f>IF(AND(Z1687,AA1687,AB1687,AC1687,IF(C1687=Auswahlhilfe!$L$7,TRUE,FALSE)),D1687,FALSE)</f>
        <v>0</v>
      </c>
      <c r="AG1687" t="b">
        <f>IF(AND(Z1687,AA1687,AB1687,AD1687,IF(C1687=Auswahlhilfe!$L$17,TRUE,FALSE)),D1687,FALSE)</f>
        <v>0</v>
      </c>
      <c r="AH1687" t="b">
        <f>IF(AND(Z1687,AA1687,AB1687,AE1687,IF(C1687=Auswahlhilfe!$L$17,TRUE,FALSE)),D1687,FALSE)</f>
        <v>0</v>
      </c>
      <c r="AI1687" t="s">
        <v>4817</v>
      </c>
      <c r="AJ1687" s="90" t="str">
        <f t="shared" si="80"/>
        <v>mailto:info@oxni.ch?subject=Anfrage TD-255-100-00-P0</v>
      </c>
    </row>
    <row r="1688" spans="2:36" x14ac:dyDescent="0.2">
      <c r="B1688" s="78" t="str">
        <f t="shared" si="78"/>
        <v/>
      </c>
      <c r="C1688" s="19" t="s">
        <v>113</v>
      </c>
      <c r="D1688" s="19" t="s">
        <v>1989</v>
      </c>
      <c r="E1688" s="19">
        <v>220</v>
      </c>
      <c r="F1688" s="19" t="s">
        <v>261</v>
      </c>
      <c r="G1688" s="19">
        <v>100</v>
      </c>
      <c r="H1688" s="19">
        <v>5</v>
      </c>
      <c r="I1688" s="19">
        <v>1006</v>
      </c>
      <c r="J1688" s="19">
        <v>94</v>
      </c>
      <c r="K1688" s="19">
        <v>1550</v>
      </c>
      <c r="L1688" s="19">
        <v>4650</v>
      </c>
      <c r="M1688" s="19" t="s">
        <v>102</v>
      </c>
      <c r="N1688" s="19">
        <v>2000</v>
      </c>
      <c r="O1688" s="19">
        <v>4000</v>
      </c>
      <c r="P1688" s="19"/>
      <c r="Q1688" s="19" t="s">
        <v>121</v>
      </c>
      <c r="R1688" s="19">
        <v>29430</v>
      </c>
      <c r="S1688" s="19">
        <v>30000</v>
      </c>
      <c r="T1688" s="19">
        <v>22.51</v>
      </c>
      <c r="U1688" s="19">
        <v>70.400000000000006</v>
      </c>
      <c r="V1688" s="19">
        <v>0.24</v>
      </c>
      <c r="W1688" s="19">
        <v>70</v>
      </c>
      <c r="X1688" s="93">
        <v>3451</v>
      </c>
      <c r="Y1688">
        <f t="shared" si="79"/>
        <v>20</v>
      </c>
      <c r="Z1688" t="b">
        <f>IF(N1688/G1688&gt;=Auswahlhilfe!$C$8,TRUE,FALSE)</f>
        <v>1</v>
      </c>
      <c r="AA1688" t="b">
        <f>IF(K1688&gt;Auswahlhilfe!$C$7,TRUE,FALSE)</f>
        <v>1</v>
      </c>
      <c r="AB1688" t="b">
        <f>IF(Auswahlhilfe!$C$17=F1688,TRUE,FALSE)</f>
        <v>0</v>
      </c>
      <c r="AC1688" t="b">
        <f>IFERROR(IF(FIND("P2",PGOptionList!D1688)&gt;0,TRUE),FALSE)</f>
        <v>0</v>
      </c>
      <c r="AD1688" t="b">
        <f>IFERROR(IF(FIND("P1",PGOptionList!D1688)&gt;0,TRUE),FALSE)</f>
        <v>1</v>
      </c>
      <c r="AE1688" t="b">
        <f>IFERROR(IF(FIND("P0",PGOptionList!D1688)&gt;0,TRUE),FALSE)</f>
        <v>0</v>
      </c>
      <c r="AF1688" t="b">
        <f>IF(AND(Z1688,AA1688,AB1688,AC1688,IF(C1688=Auswahlhilfe!$L$7,TRUE,FALSE)),D1688,FALSE)</f>
        <v>0</v>
      </c>
      <c r="AG1688" t="b">
        <f>IF(AND(Z1688,AA1688,AB1688,AD1688,IF(C1688=Auswahlhilfe!$L$17,TRUE,FALSE)),D1688,FALSE)</f>
        <v>0</v>
      </c>
      <c r="AH1688" t="b">
        <f>IF(AND(Z1688,AA1688,AB1688,AE1688,IF(C1688=Auswahlhilfe!$L$17,TRUE,FALSE)),D1688,FALSE)</f>
        <v>0</v>
      </c>
      <c r="AI1688" t="s">
        <v>4818</v>
      </c>
      <c r="AJ1688" s="90" t="str">
        <f t="shared" si="80"/>
        <v>https://shop.oxni.ch/de/shop/motoren/planetengetriebe/td-255-100-00-p1</v>
      </c>
    </row>
    <row r="1689" spans="2:36" x14ac:dyDescent="0.2">
      <c r="B1689" s="78" t="str">
        <f t="shared" si="78"/>
        <v/>
      </c>
      <c r="C1689" s="19" t="s">
        <v>113</v>
      </c>
      <c r="D1689" s="19" t="s">
        <v>1990</v>
      </c>
      <c r="E1689" s="19">
        <v>220</v>
      </c>
      <c r="F1689" s="19" t="s">
        <v>261</v>
      </c>
      <c r="G1689" s="19">
        <v>100</v>
      </c>
      <c r="H1689" s="19">
        <v>7</v>
      </c>
      <c r="I1689" s="19">
        <v>1006</v>
      </c>
      <c r="J1689" s="19">
        <v>94</v>
      </c>
      <c r="K1689" s="19">
        <v>1550</v>
      </c>
      <c r="L1689" s="19">
        <v>4650</v>
      </c>
      <c r="M1689" s="19" t="s">
        <v>102</v>
      </c>
      <c r="N1689" s="19">
        <v>2000</v>
      </c>
      <c r="O1689" s="19">
        <v>4000</v>
      </c>
      <c r="P1689" s="19"/>
      <c r="Q1689" s="19" t="s">
        <v>121</v>
      </c>
      <c r="R1689" s="19">
        <v>29430</v>
      </c>
      <c r="S1689" s="19">
        <v>30000</v>
      </c>
      <c r="T1689" s="19">
        <v>22.51</v>
      </c>
      <c r="U1689" s="19">
        <v>70.400000000000006</v>
      </c>
      <c r="V1689" s="19">
        <v>0.24</v>
      </c>
      <c r="W1689" s="19">
        <v>70</v>
      </c>
      <c r="X1689" s="93">
        <v>3439</v>
      </c>
      <c r="Y1689">
        <f t="shared" si="79"/>
        <v>20</v>
      </c>
      <c r="Z1689" t="b">
        <f>IF(N1689/G1689&gt;=Auswahlhilfe!$C$8,TRUE,FALSE)</f>
        <v>1</v>
      </c>
      <c r="AA1689" t="b">
        <f>IF(K1689&gt;Auswahlhilfe!$C$7,TRUE,FALSE)</f>
        <v>1</v>
      </c>
      <c r="AB1689" t="b">
        <f>IF(Auswahlhilfe!$C$17=F1689,TRUE,FALSE)</f>
        <v>0</v>
      </c>
      <c r="AC1689" t="b">
        <f>IFERROR(IF(FIND("P2",PGOptionList!D1689)&gt;0,TRUE),FALSE)</f>
        <v>1</v>
      </c>
      <c r="AD1689" t="b">
        <f>IFERROR(IF(FIND("P1",PGOptionList!D1689)&gt;0,TRUE),FALSE)</f>
        <v>0</v>
      </c>
      <c r="AE1689" t="b">
        <f>IFERROR(IF(FIND("P0",PGOptionList!D1689)&gt;0,TRUE),FALSE)</f>
        <v>0</v>
      </c>
      <c r="AF1689" t="b">
        <f>IF(AND(Z1689,AA1689,AB1689,AC1689,IF(C1689=Auswahlhilfe!$L$7,TRUE,FALSE)),D1689,FALSE)</f>
        <v>0</v>
      </c>
      <c r="AG1689" t="b">
        <f>IF(AND(Z1689,AA1689,AB1689,AD1689,IF(C1689=Auswahlhilfe!$L$17,TRUE,FALSE)),D1689,FALSE)</f>
        <v>0</v>
      </c>
      <c r="AH1689" t="b">
        <f>IF(AND(Z1689,AA1689,AB1689,AE1689,IF(C1689=Auswahlhilfe!$L$17,TRUE,FALSE)),D1689,FALSE)</f>
        <v>0</v>
      </c>
      <c r="AI1689" t="s">
        <v>4818</v>
      </c>
      <c r="AJ1689" s="90" t="str">
        <f t="shared" si="80"/>
        <v>https://shop.oxni.ch/de/shop/motoren/planetengetriebe/td-255-100-00-p2</v>
      </c>
    </row>
    <row r="1690" spans="2:36" x14ac:dyDescent="0.2">
      <c r="B1690" s="78" t="str">
        <f t="shared" si="78"/>
        <v/>
      </c>
      <c r="C1690" s="19" t="s">
        <v>113</v>
      </c>
      <c r="D1690" s="19" t="s">
        <v>1991</v>
      </c>
      <c r="E1690" s="19">
        <v>220</v>
      </c>
      <c r="F1690" s="19" t="s">
        <v>261</v>
      </c>
      <c r="G1690" s="19">
        <v>70</v>
      </c>
      <c r="H1690" s="19">
        <v>3</v>
      </c>
      <c r="I1690" s="19">
        <v>1006</v>
      </c>
      <c r="J1690" s="19">
        <v>94</v>
      </c>
      <c r="K1690" s="19">
        <v>1810</v>
      </c>
      <c r="L1690" s="19">
        <v>5430</v>
      </c>
      <c r="M1690" s="19" t="s">
        <v>100</v>
      </c>
      <c r="N1690" s="19">
        <v>2000</v>
      </c>
      <c r="O1690" s="19">
        <v>4000</v>
      </c>
      <c r="P1690" s="19"/>
      <c r="Q1690" s="19" t="s">
        <v>121</v>
      </c>
      <c r="R1690" s="19">
        <v>29430</v>
      </c>
      <c r="S1690" s="19">
        <v>30000</v>
      </c>
      <c r="T1690" s="19">
        <v>22.51</v>
      </c>
      <c r="U1690" s="19">
        <v>70.400000000000006</v>
      </c>
      <c r="V1690" s="19">
        <v>0.24</v>
      </c>
      <c r="W1690" s="19">
        <v>70</v>
      </c>
      <c r="X1690" s="93"/>
      <c r="Y1690">
        <f t="shared" si="79"/>
        <v>28.571428571428573</v>
      </c>
      <c r="Z1690" t="b">
        <f>IF(N1690/G1690&gt;=Auswahlhilfe!$C$8,TRUE,FALSE)</f>
        <v>1</v>
      </c>
      <c r="AA1690" t="b">
        <f>IF(K1690&gt;Auswahlhilfe!$C$7,TRUE,FALSE)</f>
        <v>1</v>
      </c>
      <c r="AB1690" t="b">
        <f>IF(Auswahlhilfe!$C$17=F1690,TRUE,FALSE)</f>
        <v>0</v>
      </c>
      <c r="AC1690" t="b">
        <f>IFERROR(IF(FIND("P2",PGOptionList!D1690)&gt;0,TRUE),FALSE)</f>
        <v>0</v>
      </c>
      <c r="AD1690" t="b">
        <f>IFERROR(IF(FIND("P1",PGOptionList!D1690)&gt;0,TRUE),FALSE)</f>
        <v>0</v>
      </c>
      <c r="AE1690" t="b">
        <f>IFERROR(IF(FIND("P0",PGOptionList!D1690)&gt;0,TRUE),FALSE)</f>
        <v>1</v>
      </c>
      <c r="AF1690" t="b">
        <f>IF(AND(Z1690,AA1690,AB1690,AC1690,IF(C1690=Auswahlhilfe!$L$7,TRUE,FALSE)),D1690,FALSE)</f>
        <v>0</v>
      </c>
      <c r="AG1690" t="b">
        <f>IF(AND(Z1690,AA1690,AB1690,AD1690,IF(C1690=Auswahlhilfe!$L$17,TRUE,FALSE)),D1690,FALSE)</f>
        <v>0</v>
      </c>
      <c r="AH1690" t="b">
        <f>IF(AND(Z1690,AA1690,AB1690,AE1690,IF(C1690=Auswahlhilfe!$L$17,TRUE,FALSE)),D1690,FALSE)</f>
        <v>0</v>
      </c>
      <c r="AI1690" t="s">
        <v>4817</v>
      </c>
      <c r="AJ1690" s="90" t="str">
        <f t="shared" si="80"/>
        <v>mailto:info@oxni.ch?subject=Anfrage TD-255-070-00-P0</v>
      </c>
    </row>
    <row r="1691" spans="2:36" x14ac:dyDescent="0.2">
      <c r="B1691" s="78" t="str">
        <f t="shared" si="78"/>
        <v/>
      </c>
      <c r="C1691" s="19" t="s">
        <v>113</v>
      </c>
      <c r="D1691" s="19" t="s">
        <v>1992</v>
      </c>
      <c r="E1691" s="19">
        <v>220</v>
      </c>
      <c r="F1691" s="19" t="s">
        <v>261</v>
      </c>
      <c r="G1691" s="19">
        <v>70</v>
      </c>
      <c r="H1691" s="19">
        <v>5</v>
      </c>
      <c r="I1691" s="19">
        <v>1006</v>
      </c>
      <c r="J1691" s="19">
        <v>94</v>
      </c>
      <c r="K1691" s="19">
        <v>1810</v>
      </c>
      <c r="L1691" s="19">
        <v>5430</v>
      </c>
      <c r="M1691" s="19" t="s">
        <v>100</v>
      </c>
      <c r="N1691" s="19">
        <v>2000</v>
      </c>
      <c r="O1691" s="19">
        <v>4000</v>
      </c>
      <c r="P1691" s="19"/>
      <c r="Q1691" s="19" t="s">
        <v>121</v>
      </c>
      <c r="R1691" s="19">
        <v>29430</v>
      </c>
      <c r="S1691" s="19">
        <v>30000</v>
      </c>
      <c r="T1691" s="19">
        <v>22.51</v>
      </c>
      <c r="U1691" s="19">
        <v>70.400000000000006</v>
      </c>
      <c r="V1691" s="19">
        <v>0.24</v>
      </c>
      <c r="W1691" s="19">
        <v>70</v>
      </c>
      <c r="X1691" s="93">
        <v>3451</v>
      </c>
      <c r="Y1691">
        <f t="shared" si="79"/>
        <v>28.571428571428573</v>
      </c>
      <c r="Z1691" t="b">
        <f>IF(N1691/G1691&gt;=Auswahlhilfe!$C$8,TRUE,FALSE)</f>
        <v>1</v>
      </c>
      <c r="AA1691" t="b">
        <f>IF(K1691&gt;Auswahlhilfe!$C$7,TRUE,FALSE)</f>
        <v>1</v>
      </c>
      <c r="AB1691" t="b">
        <f>IF(Auswahlhilfe!$C$17=F1691,TRUE,FALSE)</f>
        <v>0</v>
      </c>
      <c r="AC1691" t="b">
        <f>IFERROR(IF(FIND("P2",PGOptionList!D1691)&gt;0,TRUE),FALSE)</f>
        <v>0</v>
      </c>
      <c r="AD1691" t="b">
        <f>IFERROR(IF(FIND("P1",PGOptionList!D1691)&gt;0,TRUE),FALSE)</f>
        <v>1</v>
      </c>
      <c r="AE1691" t="b">
        <f>IFERROR(IF(FIND("P0",PGOptionList!D1691)&gt;0,TRUE),FALSE)</f>
        <v>0</v>
      </c>
      <c r="AF1691" t="b">
        <f>IF(AND(Z1691,AA1691,AB1691,AC1691,IF(C1691=Auswahlhilfe!$L$7,TRUE,FALSE)),D1691,FALSE)</f>
        <v>0</v>
      </c>
      <c r="AG1691" t="b">
        <f>IF(AND(Z1691,AA1691,AB1691,AD1691,IF(C1691=Auswahlhilfe!$L$17,TRUE,FALSE)),D1691,FALSE)</f>
        <v>0</v>
      </c>
      <c r="AH1691" t="b">
        <f>IF(AND(Z1691,AA1691,AB1691,AE1691,IF(C1691=Auswahlhilfe!$L$17,TRUE,FALSE)),D1691,FALSE)</f>
        <v>0</v>
      </c>
      <c r="AI1691" t="s">
        <v>4818</v>
      </c>
      <c r="AJ1691" s="90" t="str">
        <f t="shared" si="80"/>
        <v>https://shop.oxni.ch/de/shop/motoren/planetengetriebe/td-255-070-00-p1</v>
      </c>
    </row>
    <row r="1692" spans="2:36" x14ac:dyDescent="0.2">
      <c r="B1692" s="78" t="str">
        <f t="shared" si="78"/>
        <v/>
      </c>
      <c r="C1692" s="19" t="s">
        <v>113</v>
      </c>
      <c r="D1692" s="19" t="s">
        <v>1993</v>
      </c>
      <c r="E1692" s="19">
        <v>220</v>
      </c>
      <c r="F1692" s="19" t="s">
        <v>261</v>
      </c>
      <c r="G1692" s="19">
        <v>70</v>
      </c>
      <c r="H1692" s="19">
        <v>7</v>
      </c>
      <c r="I1692" s="19">
        <v>1006</v>
      </c>
      <c r="J1692" s="19">
        <v>94</v>
      </c>
      <c r="K1692" s="19">
        <v>1810</v>
      </c>
      <c r="L1692" s="19">
        <v>5430</v>
      </c>
      <c r="M1692" s="19" t="s">
        <v>100</v>
      </c>
      <c r="N1692" s="19">
        <v>2000</v>
      </c>
      <c r="O1692" s="19">
        <v>4000</v>
      </c>
      <c r="P1692" s="19"/>
      <c r="Q1692" s="19" t="s">
        <v>121</v>
      </c>
      <c r="R1692" s="19">
        <v>29430</v>
      </c>
      <c r="S1692" s="19">
        <v>30000</v>
      </c>
      <c r="T1692" s="19">
        <v>22.51</v>
      </c>
      <c r="U1692" s="19">
        <v>70.400000000000006</v>
      </c>
      <c r="V1692" s="19">
        <v>0.24</v>
      </c>
      <c r="W1692" s="19">
        <v>70</v>
      </c>
      <c r="X1692" s="93">
        <v>3439</v>
      </c>
      <c r="Y1692">
        <f t="shared" si="79"/>
        <v>28.571428571428573</v>
      </c>
      <c r="Z1692" t="b">
        <f>IF(N1692/G1692&gt;=Auswahlhilfe!$C$8,TRUE,FALSE)</f>
        <v>1</v>
      </c>
      <c r="AA1692" t="b">
        <f>IF(K1692&gt;Auswahlhilfe!$C$7,TRUE,FALSE)</f>
        <v>1</v>
      </c>
      <c r="AB1692" t="b">
        <f>IF(Auswahlhilfe!$C$17=F1692,TRUE,FALSE)</f>
        <v>0</v>
      </c>
      <c r="AC1692" t="b">
        <f>IFERROR(IF(FIND("P2",PGOptionList!D1692)&gt;0,TRUE),FALSE)</f>
        <v>1</v>
      </c>
      <c r="AD1692" t="b">
        <f>IFERROR(IF(FIND("P1",PGOptionList!D1692)&gt;0,TRUE),FALSE)</f>
        <v>0</v>
      </c>
      <c r="AE1692" t="b">
        <f>IFERROR(IF(FIND("P0",PGOptionList!D1692)&gt;0,TRUE),FALSE)</f>
        <v>0</v>
      </c>
      <c r="AF1692" t="b">
        <f>IF(AND(Z1692,AA1692,AB1692,AC1692,IF(C1692=Auswahlhilfe!$L$7,TRUE,FALSE)),D1692,FALSE)</f>
        <v>0</v>
      </c>
      <c r="AG1692" t="b">
        <f>IF(AND(Z1692,AA1692,AB1692,AD1692,IF(C1692=Auswahlhilfe!$L$17,TRUE,FALSE)),D1692,FALSE)</f>
        <v>0</v>
      </c>
      <c r="AH1692" t="b">
        <f>IF(AND(Z1692,AA1692,AB1692,AE1692,IF(C1692=Auswahlhilfe!$L$17,TRUE,FALSE)),D1692,FALSE)</f>
        <v>0</v>
      </c>
      <c r="AI1692" t="s">
        <v>4818</v>
      </c>
      <c r="AJ1692" s="90" t="str">
        <f t="shared" si="80"/>
        <v>https://shop.oxni.ch/de/shop/motoren/planetengetriebe/td-255-070-00-p2</v>
      </c>
    </row>
    <row r="1693" spans="2:36" x14ac:dyDescent="0.2">
      <c r="B1693" s="78" t="str">
        <f t="shared" si="78"/>
        <v/>
      </c>
      <c r="C1693" s="19" t="s">
        <v>113</v>
      </c>
      <c r="D1693" s="19" t="s">
        <v>1994</v>
      </c>
      <c r="E1693" s="19">
        <v>220</v>
      </c>
      <c r="F1693" s="19" t="s">
        <v>261</v>
      </c>
      <c r="G1693" s="19">
        <v>50</v>
      </c>
      <c r="H1693" s="19">
        <v>3</v>
      </c>
      <c r="I1693" s="19">
        <v>1006</v>
      </c>
      <c r="J1693" s="19">
        <v>94</v>
      </c>
      <c r="K1693" s="19">
        <v>2008</v>
      </c>
      <c r="L1693" s="19">
        <v>6024</v>
      </c>
      <c r="M1693" s="19" t="s">
        <v>98</v>
      </c>
      <c r="N1693" s="19">
        <v>2000</v>
      </c>
      <c r="O1693" s="19">
        <v>4000</v>
      </c>
      <c r="P1693" s="19"/>
      <c r="Q1693" s="19" t="s">
        <v>121</v>
      </c>
      <c r="R1693" s="19">
        <v>29430</v>
      </c>
      <c r="S1693" s="19">
        <v>30000</v>
      </c>
      <c r="T1693" s="19">
        <v>22.51</v>
      </c>
      <c r="U1693" s="19">
        <v>70.400000000000006</v>
      </c>
      <c r="V1693" s="19">
        <v>0.24</v>
      </c>
      <c r="W1693" s="19">
        <v>70</v>
      </c>
      <c r="X1693" s="93"/>
      <c r="Y1693">
        <f t="shared" si="79"/>
        <v>40</v>
      </c>
      <c r="Z1693" t="b">
        <f>IF(N1693/G1693&gt;=Auswahlhilfe!$C$8,TRUE,FALSE)</f>
        <v>1</v>
      </c>
      <c r="AA1693" t="b">
        <f>IF(K1693&gt;Auswahlhilfe!$C$7,TRUE,FALSE)</f>
        <v>1</v>
      </c>
      <c r="AB1693" t="b">
        <f>IF(Auswahlhilfe!$C$17=F1693,TRUE,FALSE)</f>
        <v>0</v>
      </c>
      <c r="AC1693" t="b">
        <f>IFERROR(IF(FIND("P2",PGOptionList!D1693)&gt;0,TRUE),FALSE)</f>
        <v>0</v>
      </c>
      <c r="AD1693" t="b">
        <f>IFERROR(IF(FIND("P1",PGOptionList!D1693)&gt;0,TRUE),FALSE)</f>
        <v>0</v>
      </c>
      <c r="AE1693" t="b">
        <f>IFERROR(IF(FIND("P0",PGOptionList!D1693)&gt;0,TRUE),FALSE)</f>
        <v>1</v>
      </c>
      <c r="AF1693" t="b">
        <f>IF(AND(Z1693,AA1693,AB1693,AC1693,IF(C1693=Auswahlhilfe!$L$7,TRUE,FALSE)),D1693,FALSE)</f>
        <v>0</v>
      </c>
      <c r="AG1693" t="b">
        <f>IF(AND(Z1693,AA1693,AB1693,AD1693,IF(C1693=Auswahlhilfe!$L$17,TRUE,FALSE)),D1693,FALSE)</f>
        <v>0</v>
      </c>
      <c r="AH1693" t="b">
        <f>IF(AND(Z1693,AA1693,AB1693,AE1693,IF(C1693=Auswahlhilfe!$L$17,TRUE,FALSE)),D1693,FALSE)</f>
        <v>0</v>
      </c>
      <c r="AI1693" t="s">
        <v>4817</v>
      </c>
      <c r="AJ1693" s="90" t="str">
        <f t="shared" si="80"/>
        <v>mailto:info@oxni.ch?subject=Anfrage TD-255-050-00-P0</v>
      </c>
    </row>
    <row r="1694" spans="2:36" x14ac:dyDescent="0.2">
      <c r="B1694" s="78" t="str">
        <f t="shared" si="78"/>
        <v/>
      </c>
      <c r="C1694" s="19" t="s">
        <v>113</v>
      </c>
      <c r="D1694" s="19" t="s">
        <v>1995</v>
      </c>
      <c r="E1694" s="19">
        <v>220</v>
      </c>
      <c r="F1694" s="19" t="s">
        <v>261</v>
      </c>
      <c r="G1694" s="19">
        <v>50</v>
      </c>
      <c r="H1694" s="19">
        <v>5</v>
      </c>
      <c r="I1694" s="19">
        <v>1006</v>
      </c>
      <c r="J1694" s="19">
        <v>94</v>
      </c>
      <c r="K1694" s="19">
        <v>2008</v>
      </c>
      <c r="L1694" s="19">
        <v>6024</v>
      </c>
      <c r="M1694" s="19" t="s">
        <v>98</v>
      </c>
      <c r="N1694" s="19">
        <v>2000</v>
      </c>
      <c r="O1694" s="19">
        <v>4000</v>
      </c>
      <c r="P1694" s="19"/>
      <c r="Q1694" s="19" t="s">
        <v>121</v>
      </c>
      <c r="R1694" s="19">
        <v>29430</v>
      </c>
      <c r="S1694" s="19">
        <v>30000</v>
      </c>
      <c r="T1694" s="19">
        <v>22.51</v>
      </c>
      <c r="U1694" s="19">
        <v>70.400000000000006</v>
      </c>
      <c r="V1694" s="19">
        <v>0.24</v>
      </c>
      <c r="W1694" s="19">
        <v>70</v>
      </c>
      <c r="X1694" s="93">
        <v>3451</v>
      </c>
      <c r="Y1694">
        <f t="shared" si="79"/>
        <v>40</v>
      </c>
      <c r="Z1694" t="b">
        <f>IF(N1694/G1694&gt;=Auswahlhilfe!$C$8,TRUE,FALSE)</f>
        <v>1</v>
      </c>
      <c r="AA1694" t="b">
        <f>IF(K1694&gt;Auswahlhilfe!$C$7,TRUE,FALSE)</f>
        <v>1</v>
      </c>
      <c r="AB1694" t="b">
        <f>IF(Auswahlhilfe!$C$17=F1694,TRUE,FALSE)</f>
        <v>0</v>
      </c>
      <c r="AC1694" t="b">
        <f>IFERROR(IF(FIND("P2",PGOptionList!D1694)&gt;0,TRUE),FALSE)</f>
        <v>0</v>
      </c>
      <c r="AD1694" t="b">
        <f>IFERROR(IF(FIND("P1",PGOptionList!D1694)&gt;0,TRUE),FALSE)</f>
        <v>1</v>
      </c>
      <c r="AE1694" t="b">
        <f>IFERROR(IF(FIND("P0",PGOptionList!D1694)&gt;0,TRUE),FALSE)</f>
        <v>0</v>
      </c>
      <c r="AF1694" t="b">
        <f>IF(AND(Z1694,AA1694,AB1694,AC1694,IF(C1694=Auswahlhilfe!$L$7,TRUE,FALSE)),D1694,FALSE)</f>
        <v>0</v>
      </c>
      <c r="AG1694" t="b">
        <f>IF(AND(Z1694,AA1694,AB1694,AD1694,IF(C1694=Auswahlhilfe!$L$17,TRUE,FALSE)),D1694,FALSE)</f>
        <v>0</v>
      </c>
      <c r="AH1694" t="b">
        <f>IF(AND(Z1694,AA1694,AB1694,AE1694,IF(C1694=Auswahlhilfe!$L$17,TRUE,FALSE)),D1694,FALSE)</f>
        <v>0</v>
      </c>
      <c r="AI1694" t="s">
        <v>4818</v>
      </c>
      <c r="AJ1694" s="90" t="str">
        <f t="shared" si="80"/>
        <v>https://shop.oxni.ch/de/shop/motoren/planetengetriebe/td-255-050-00-p1</v>
      </c>
    </row>
    <row r="1695" spans="2:36" x14ac:dyDescent="0.2">
      <c r="B1695" s="78" t="str">
        <f t="shared" si="78"/>
        <v/>
      </c>
      <c r="C1695" s="19" t="s">
        <v>113</v>
      </c>
      <c r="D1695" s="19" t="s">
        <v>1996</v>
      </c>
      <c r="E1695" s="19">
        <v>220</v>
      </c>
      <c r="F1695" s="19" t="s">
        <v>261</v>
      </c>
      <c r="G1695" s="19">
        <v>50</v>
      </c>
      <c r="H1695" s="19">
        <v>7</v>
      </c>
      <c r="I1695" s="19">
        <v>1006</v>
      </c>
      <c r="J1695" s="19">
        <v>94</v>
      </c>
      <c r="K1695" s="19">
        <v>2008</v>
      </c>
      <c r="L1695" s="19">
        <v>6024</v>
      </c>
      <c r="M1695" s="19" t="s">
        <v>98</v>
      </c>
      <c r="N1695" s="19">
        <v>2000</v>
      </c>
      <c r="O1695" s="19">
        <v>4000</v>
      </c>
      <c r="P1695" s="19"/>
      <c r="Q1695" s="19" t="s">
        <v>121</v>
      </c>
      <c r="R1695" s="19">
        <v>29430</v>
      </c>
      <c r="S1695" s="19">
        <v>30000</v>
      </c>
      <c r="T1695" s="19">
        <v>22.51</v>
      </c>
      <c r="U1695" s="19">
        <v>70.400000000000006</v>
      </c>
      <c r="V1695" s="19">
        <v>0.24</v>
      </c>
      <c r="W1695" s="19">
        <v>70</v>
      </c>
      <c r="X1695" s="93">
        <v>3439</v>
      </c>
      <c r="Y1695">
        <f t="shared" si="79"/>
        <v>40</v>
      </c>
      <c r="Z1695" t="b">
        <f>IF(N1695/G1695&gt;=Auswahlhilfe!$C$8,TRUE,FALSE)</f>
        <v>1</v>
      </c>
      <c r="AA1695" t="b">
        <f>IF(K1695&gt;Auswahlhilfe!$C$7,TRUE,FALSE)</f>
        <v>1</v>
      </c>
      <c r="AB1695" t="b">
        <f>IF(Auswahlhilfe!$C$17=F1695,TRUE,FALSE)</f>
        <v>0</v>
      </c>
      <c r="AC1695" t="b">
        <f>IFERROR(IF(FIND("P2",PGOptionList!D1695)&gt;0,TRUE),FALSE)</f>
        <v>1</v>
      </c>
      <c r="AD1695" t="b">
        <f>IFERROR(IF(FIND("P1",PGOptionList!D1695)&gt;0,TRUE),FALSE)</f>
        <v>0</v>
      </c>
      <c r="AE1695" t="b">
        <f>IFERROR(IF(FIND("P0",PGOptionList!D1695)&gt;0,TRUE),FALSE)</f>
        <v>0</v>
      </c>
      <c r="AF1695" t="b">
        <f>IF(AND(Z1695,AA1695,AB1695,AC1695,IF(C1695=Auswahlhilfe!$L$7,TRUE,FALSE)),D1695,FALSE)</f>
        <v>0</v>
      </c>
      <c r="AG1695" t="b">
        <f>IF(AND(Z1695,AA1695,AB1695,AD1695,IF(C1695=Auswahlhilfe!$L$17,TRUE,FALSE)),D1695,FALSE)</f>
        <v>0</v>
      </c>
      <c r="AH1695" t="b">
        <f>IF(AND(Z1695,AA1695,AB1695,AE1695,IF(C1695=Auswahlhilfe!$L$17,TRUE,FALSE)),D1695,FALSE)</f>
        <v>0</v>
      </c>
      <c r="AI1695" t="s">
        <v>4818</v>
      </c>
      <c r="AJ1695" s="90" t="str">
        <f t="shared" si="80"/>
        <v>https://shop.oxni.ch/de/shop/motoren/planetengetriebe/td-255-050-00-p2</v>
      </c>
    </row>
    <row r="1696" spans="2:36" x14ac:dyDescent="0.2">
      <c r="B1696" s="78" t="str">
        <f t="shared" si="78"/>
        <v/>
      </c>
      <c r="C1696" s="19" t="s">
        <v>113</v>
      </c>
      <c r="D1696" s="19" t="s">
        <v>1997</v>
      </c>
      <c r="E1696" s="19">
        <v>220</v>
      </c>
      <c r="F1696" s="19" t="s">
        <v>261</v>
      </c>
      <c r="G1696" s="19">
        <v>40</v>
      </c>
      <c r="H1696" s="19">
        <v>3</v>
      </c>
      <c r="I1696" s="19">
        <v>1006</v>
      </c>
      <c r="J1696" s="19">
        <v>94</v>
      </c>
      <c r="K1696" s="19">
        <v>1700</v>
      </c>
      <c r="L1696" s="19">
        <v>5100</v>
      </c>
      <c r="M1696" s="19" t="s">
        <v>97</v>
      </c>
      <c r="N1696" s="19">
        <v>2000</v>
      </c>
      <c r="O1696" s="19">
        <v>4000</v>
      </c>
      <c r="P1696" s="19"/>
      <c r="Q1696" s="19" t="s">
        <v>121</v>
      </c>
      <c r="R1696" s="19">
        <v>29430</v>
      </c>
      <c r="S1696" s="19">
        <v>30000</v>
      </c>
      <c r="T1696" s="19">
        <v>22.51</v>
      </c>
      <c r="U1696" s="19">
        <v>70.400000000000006</v>
      </c>
      <c r="V1696" s="19">
        <v>0.24</v>
      </c>
      <c r="W1696" s="19">
        <v>70</v>
      </c>
      <c r="X1696" s="93"/>
      <c r="Y1696">
        <f t="shared" si="79"/>
        <v>50</v>
      </c>
      <c r="Z1696" t="b">
        <f>IF(N1696/G1696&gt;=Auswahlhilfe!$C$8,TRUE,FALSE)</f>
        <v>1</v>
      </c>
      <c r="AA1696" t="b">
        <f>IF(K1696&gt;Auswahlhilfe!$C$7,TRUE,FALSE)</f>
        <v>1</v>
      </c>
      <c r="AB1696" t="b">
        <f>IF(Auswahlhilfe!$C$17=F1696,TRUE,FALSE)</f>
        <v>0</v>
      </c>
      <c r="AC1696" t="b">
        <f>IFERROR(IF(FIND("P2",PGOptionList!D1696)&gt;0,TRUE),FALSE)</f>
        <v>0</v>
      </c>
      <c r="AD1696" t="b">
        <f>IFERROR(IF(FIND("P1",PGOptionList!D1696)&gt;0,TRUE),FALSE)</f>
        <v>0</v>
      </c>
      <c r="AE1696" t="b">
        <f>IFERROR(IF(FIND("P0",PGOptionList!D1696)&gt;0,TRUE),FALSE)</f>
        <v>1</v>
      </c>
      <c r="AF1696" t="b">
        <f>IF(AND(Z1696,AA1696,AB1696,AC1696,IF(C1696=Auswahlhilfe!$L$7,TRUE,FALSE)),D1696,FALSE)</f>
        <v>0</v>
      </c>
      <c r="AG1696" t="b">
        <f>IF(AND(Z1696,AA1696,AB1696,AD1696,IF(C1696=Auswahlhilfe!$L$17,TRUE,FALSE)),D1696,FALSE)</f>
        <v>0</v>
      </c>
      <c r="AH1696" t="b">
        <f>IF(AND(Z1696,AA1696,AB1696,AE1696,IF(C1696=Auswahlhilfe!$L$17,TRUE,FALSE)),D1696,FALSE)</f>
        <v>0</v>
      </c>
      <c r="AI1696" t="s">
        <v>4817</v>
      </c>
      <c r="AJ1696" s="90" t="str">
        <f t="shared" si="80"/>
        <v>mailto:info@oxni.ch?subject=Anfrage TD-255-040-00-P0</v>
      </c>
    </row>
    <row r="1697" spans="2:36" x14ac:dyDescent="0.2">
      <c r="B1697" s="78" t="str">
        <f t="shared" si="78"/>
        <v/>
      </c>
      <c r="C1697" s="19" t="s">
        <v>113</v>
      </c>
      <c r="D1697" s="19" t="s">
        <v>1998</v>
      </c>
      <c r="E1697" s="19">
        <v>220</v>
      </c>
      <c r="F1697" s="19" t="s">
        <v>261</v>
      </c>
      <c r="G1697" s="19">
        <v>40</v>
      </c>
      <c r="H1697" s="19">
        <v>5</v>
      </c>
      <c r="I1697" s="19">
        <v>1006</v>
      </c>
      <c r="J1697" s="19">
        <v>94</v>
      </c>
      <c r="K1697" s="19">
        <v>1700</v>
      </c>
      <c r="L1697" s="19">
        <v>5100</v>
      </c>
      <c r="M1697" s="19" t="s">
        <v>97</v>
      </c>
      <c r="N1697" s="19">
        <v>2000</v>
      </c>
      <c r="O1697" s="19">
        <v>4000</v>
      </c>
      <c r="P1697" s="19"/>
      <c r="Q1697" s="19" t="s">
        <v>121</v>
      </c>
      <c r="R1697" s="19">
        <v>29430</v>
      </c>
      <c r="S1697" s="19">
        <v>30000</v>
      </c>
      <c r="T1697" s="19">
        <v>22.51</v>
      </c>
      <c r="U1697" s="19">
        <v>70.400000000000006</v>
      </c>
      <c r="V1697" s="19">
        <v>0.24</v>
      </c>
      <c r="W1697" s="19">
        <v>70</v>
      </c>
      <c r="X1697" s="93">
        <v>3451</v>
      </c>
      <c r="Y1697">
        <f t="shared" si="79"/>
        <v>50</v>
      </c>
      <c r="Z1697" t="b">
        <f>IF(N1697/G1697&gt;=Auswahlhilfe!$C$8,TRUE,FALSE)</f>
        <v>1</v>
      </c>
      <c r="AA1697" t="b">
        <f>IF(K1697&gt;Auswahlhilfe!$C$7,TRUE,FALSE)</f>
        <v>1</v>
      </c>
      <c r="AB1697" t="b">
        <f>IF(Auswahlhilfe!$C$17=F1697,TRUE,FALSE)</f>
        <v>0</v>
      </c>
      <c r="AC1697" t="b">
        <f>IFERROR(IF(FIND("P2",PGOptionList!D1697)&gt;0,TRUE),FALSE)</f>
        <v>0</v>
      </c>
      <c r="AD1697" t="b">
        <f>IFERROR(IF(FIND("P1",PGOptionList!D1697)&gt;0,TRUE),FALSE)</f>
        <v>1</v>
      </c>
      <c r="AE1697" t="b">
        <f>IFERROR(IF(FIND("P0",PGOptionList!D1697)&gt;0,TRUE),FALSE)</f>
        <v>0</v>
      </c>
      <c r="AF1697" t="b">
        <f>IF(AND(Z1697,AA1697,AB1697,AC1697,IF(C1697=Auswahlhilfe!$L$7,TRUE,FALSE)),D1697,FALSE)</f>
        <v>0</v>
      </c>
      <c r="AG1697" t="b">
        <f>IF(AND(Z1697,AA1697,AB1697,AD1697,IF(C1697=Auswahlhilfe!$L$17,TRUE,FALSE)),D1697,FALSE)</f>
        <v>0</v>
      </c>
      <c r="AH1697" t="b">
        <f>IF(AND(Z1697,AA1697,AB1697,AE1697,IF(C1697=Auswahlhilfe!$L$17,TRUE,FALSE)),D1697,FALSE)</f>
        <v>0</v>
      </c>
      <c r="AI1697" t="s">
        <v>4818</v>
      </c>
      <c r="AJ1697" s="90" t="str">
        <f t="shared" si="80"/>
        <v>https://shop.oxni.ch/de/shop/motoren/planetengetriebe/td-255-040-00-p1</v>
      </c>
    </row>
    <row r="1698" spans="2:36" x14ac:dyDescent="0.2">
      <c r="B1698" s="78" t="str">
        <f t="shared" si="78"/>
        <v/>
      </c>
      <c r="C1698" s="19" t="s">
        <v>113</v>
      </c>
      <c r="D1698" s="19" t="s">
        <v>1999</v>
      </c>
      <c r="E1698" s="19">
        <v>220</v>
      </c>
      <c r="F1698" s="19" t="s">
        <v>261</v>
      </c>
      <c r="G1698" s="19">
        <v>40</v>
      </c>
      <c r="H1698" s="19">
        <v>7</v>
      </c>
      <c r="I1698" s="19">
        <v>1006</v>
      </c>
      <c r="J1698" s="19">
        <v>94</v>
      </c>
      <c r="K1698" s="19">
        <v>1700</v>
      </c>
      <c r="L1698" s="19">
        <v>5100</v>
      </c>
      <c r="M1698" s="19" t="s">
        <v>97</v>
      </c>
      <c r="N1698" s="19">
        <v>2000</v>
      </c>
      <c r="O1698" s="19">
        <v>4000</v>
      </c>
      <c r="P1698" s="19"/>
      <c r="Q1698" s="19" t="s">
        <v>121</v>
      </c>
      <c r="R1698" s="19">
        <v>29430</v>
      </c>
      <c r="S1698" s="19">
        <v>30000</v>
      </c>
      <c r="T1698" s="19">
        <v>22.51</v>
      </c>
      <c r="U1698" s="19">
        <v>70.400000000000006</v>
      </c>
      <c r="V1698" s="19">
        <v>0.24</v>
      </c>
      <c r="W1698" s="19">
        <v>70</v>
      </c>
      <c r="X1698" s="93">
        <v>3439</v>
      </c>
      <c r="Y1698">
        <f t="shared" si="79"/>
        <v>50</v>
      </c>
      <c r="Z1698" t="b">
        <f>IF(N1698/G1698&gt;=Auswahlhilfe!$C$8,TRUE,FALSE)</f>
        <v>1</v>
      </c>
      <c r="AA1698" t="b">
        <f>IF(K1698&gt;Auswahlhilfe!$C$7,TRUE,FALSE)</f>
        <v>1</v>
      </c>
      <c r="AB1698" t="b">
        <f>IF(Auswahlhilfe!$C$17=F1698,TRUE,FALSE)</f>
        <v>0</v>
      </c>
      <c r="AC1698" t="b">
        <f>IFERROR(IF(FIND("P2",PGOptionList!D1698)&gt;0,TRUE),FALSE)</f>
        <v>1</v>
      </c>
      <c r="AD1698" t="b">
        <f>IFERROR(IF(FIND("P1",PGOptionList!D1698)&gt;0,TRUE),FALSE)</f>
        <v>0</v>
      </c>
      <c r="AE1698" t="b">
        <f>IFERROR(IF(FIND("P0",PGOptionList!D1698)&gt;0,TRUE),FALSE)</f>
        <v>0</v>
      </c>
      <c r="AF1698" t="b">
        <f>IF(AND(Z1698,AA1698,AB1698,AC1698,IF(C1698=Auswahlhilfe!$L$7,TRUE,FALSE)),D1698,FALSE)</f>
        <v>0</v>
      </c>
      <c r="AG1698" t="b">
        <f>IF(AND(Z1698,AA1698,AB1698,AD1698,IF(C1698=Auswahlhilfe!$L$17,TRUE,FALSE)),D1698,FALSE)</f>
        <v>0</v>
      </c>
      <c r="AH1698" t="b">
        <f>IF(AND(Z1698,AA1698,AB1698,AE1698,IF(C1698=Auswahlhilfe!$L$17,TRUE,FALSE)),D1698,FALSE)</f>
        <v>0</v>
      </c>
      <c r="AI1698" t="s">
        <v>4818</v>
      </c>
      <c r="AJ1698" s="90" t="str">
        <f t="shared" si="80"/>
        <v>https://shop.oxni.ch/de/shop/motoren/planetengetriebe/td-255-040-00-p2</v>
      </c>
    </row>
    <row r="1699" spans="2:36" x14ac:dyDescent="0.2">
      <c r="B1699" s="78" t="str">
        <f t="shared" si="78"/>
        <v/>
      </c>
      <c r="C1699" s="19" t="s">
        <v>113</v>
      </c>
      <c r="D1699" s="19" t="s">
        <v>2000</v>
      </c>
      <c r="E1699" s="19">
        <v>220</v>
      </c>
      <c r="F1699" s="19" t="s">
        <v>261</v>
      </c>
      <c r="G1699" s="19">
        <v>35</v>
      </c>
      <c r="H1699" s="19">
        <v>3</v>
      </c>
      <c r="I1699" s="19">
        <v>1006</v>
      </c>
      <c r="J1699" s="19">
        <v>94</v>
      </c>
      <c r="K1699" s="19">
        <v>1810</v>
      </c>
      <c r="L1699" s="19">
        <v>5430</v>
      </c>
      <c r="M1699" s="19" t="s">
        <v>100</v>
      </c>
      <c r="N1699" s="19">
        <v>2000</v>
      </c>
      <c r="O1699" s="19">
        <v>4000</v>
      </c>
      <c r="P1699" s="19"/>
      <c r="Q1699" s="19" t="s">
        <v>121</v>
      </c>
      <c r="R1699" s="19">
        <v>29430</v>
      </c>
      <c r="S1699" s="19">
        <v>30000</v>
      </c>
      <c r="T1699" s="19">
        <v>23.29</v>
      </c>
      <c r="U1699" s="19">
        <v>70.400000000000006</v>
      </c>
      <c r="V1699" s="19">
        <v>0.24</v>
      </c>
      <c r="W1699" s="19">
        <v>70</v>
      </c>
      <c r="X1699" s="93"/>
      <c r="Y1699">
        <f t="shared" si="79"/>
        <v>57.142857142857146</v>
      </c>
      <c r="Z1699" t="b">
        <f>IF(N1699/G1699&gt;=Auswahlhilfe!$C$8,TRUE,FALSE)</f>
        <v>1</v>
      </c>
      <c r="AA1699" t="b">
        <f>IF(K1699&gt;Auswahlhilfe!$C$7,TRUE,FALSE)</f>
        <v>1</v>
      </c>
      <c r="AB1699" t="b">
        <f>IF(Auswahlhilfe!$C$17=F1699,TRUE,FALSE)</f>
        <v>0</v>
      </c>
      <c r="AC1699" t="b">
        <f>IFERROR(IF(FIND("P2",PGOptionList!D1699)&gt;0,TRUE),FALSE)</f>
        <v>0</v>
      </c>
      <c r="AD1699" t="b">
        <f>IFERROR(IF(FIND("P1",PGOptionList!D1699)&gt;0,TRUE),FALSE)</f>
        <v>0</v>
      </c>
      <c r="AE1699" t="b">
        <f>IFERROR(IF(FIND("P0",PGOptionList!D1699)&gt;0,TRUE),FALSE)</f>
        <v>1</v>
      </c>
      <c r="AF1699" t="b">
        <f>IF(AND(Z1699,AA1699,AB1699,AC1699,IF(C1699=Auswahlhilfe!$L$7,TRUE,FALSE)),D1699,FALSE)</f>
        <v>0</v>
      </c>
      <c r="AG1699" t="b">
        <f>IF(AND(Z1699,AA1699,AB1699,AD1699,IF(C1699=Auswahlhilfe!$L$17,TRUE,FALSE)),D1699,FALSE)</f>
        <v>0</v>
      </c>
      <c r="AH1699" t="b">
        <f>IF(AND(Z1699,AA1699,AB1699,AE1699,IF(C1699=Auswahlhilfe!$L$17,TRUE,FALSE)),D1699,FALSE)</f>
        <v>0</v>
      </c>
      <c r="AI1699" t="s">
        <v>4817</v>
      </c>
      <c r="AJ1699" s="90" t="str">
        <f t="shared" si="80"/>
        <v>mailto:info@oxni.ch?subject=Anfrage TD-255-035-00-P0</v>
      </c>
    </row>
    <row r="1700" spans="2:36" x14ac:dyDescent="0.2">
      <c r="B1700" s="78" t="str">
        <f t="shared" si="78"/>
        <v/>
      </c>
      <c r="C1700" s="19" t="s">
        <v>113</v>
      </c>
      <c r="D1700" s="19" t="s">
        <v>2001</v>
      </c>
      <c r="E1700" s="19">
        <v>220</v>
      </c>
      <c r="F1700" s="19" t="s">
        <v>261</v>
      </c>
      <c r="G1700" s="19">
        <v>35</v>
      </c>
      <c r="H1700" s="19">
        <v>5</v>
      </c>
      <c r="I1700" s="19">
        <v>1006</v>
      </c>
      <c r="J1700" s="19">
        <v>94</v>
      </c>
      <c r="K1700" s="19">
        <v>1810</v>
      </c>
      <c r="L1700" s="19">
        <v>5430</v>
      </c>
      <c r="M1700" s="19" t="s">
        <v>100</v>
      </c>
      <c r="N1700" s="19">
        <v>2000</v>
      </c>
      <c r="O1700" s="19">
        <v>4000</v>
      </c>
      <c r="P1700" s="19"/>
      <c r="Q1700" s="19" t="s">
        <v>121</v>
      </c>
      <c r="R1700" s="19">
        <v>29430</v>
      </c>
      <c r="S1700" s="19">
        <v>30000</v>
      </c>
      <c r="T1700" s="19">
        <v>23.29</v>
      </c>
      <c r="U1700" s="19">
        <v>70.400000000000006</v>
      </c>
      <c r="V1700" s="19">
        <v>0.24</v>
      </c>
      <c r="W1700" s="19">
        <v>70</v>
      </c>
      <c r="X1700" s="93">
        <v>3451</v>
      </c>
      <c r="Y1700">
        <f t="shared" si="79"/>
        <v>57.142857142857146</v>
      </c>
      <c r="Z1700" t="b">
        <f>IF(N1700/G1700&gt;=Auswahlhilfe!$C$8,TRUE,FALSE)</f>
        <v>1</v>
      </c>
      <c r="AA1700" t="b">
        <f>IF(K1700&gt;Auswahlhilfe!$C$7,TRUE,FALSE)</f>
        <v>1</v>
      </c>
      <c r="AB1700" t="b">
        <f>IF(Auswahlhilfe!$C$17=F1700,TRUE,FALSE)</f>
        <v>0</v>
      </c>
      <c r="AC1700" t="b">
        <f>IFERROR(IF(FIND("P2",PGOptionList!D1700)&gt;0,TRUE),FALSE)</f>
        <v>0</v>
      </c>
      <c r="AD1700" t="b">
        <f>IFERROR(IF(FIND("P1",PGOptionList!D1700)&gt;0,TRUE),FALSE)</f>
        <v>1</v>
      </c>
      <c r="AE1700" t="b">
        <f>IFERROR(IF(FIND("P0",PGOptionList!D1700)&gt;0,TRUE),FALSE)</f>
        <v>0</v>
      </c>
      <c r="AF1700" t="b">
        <f>IF(AND(Z1700,AA1700,AB1700,AC1700,IF(C1700=Auswahlhilfe!$L$7,TRUE,FALSE)),D1700,FALSE)</f>
        <v>0</v>
      </c>
      <c r="AG1700" t="b">
        <f>IF(AND(Z1700,AA1700,AB1700,AD1700,IF(C1700=Auswahlhilfe!$L$17,TRUE,FALSE)),D1700,FALSE)</f>
        <v>0</v>
      </c>
      <c r="AH1700" t="b">
        <f>IF(AND(Z1700,AA1700,AB1700,AE1700,IF(C1700=Auswahlhilfe!$L$17,TRUE,FALSE)),D1700,FALSE)</f>
        <v>0</v>
      </c>
      <c r="AI1700" t="s">
        <v>4818</v>
      </c>
      <c r="AJ1700" s="90" t="str">
        <f t="shared" si="80"/>
        <v>https://shop.oxni.ch/de/shop/motoren/planetengetriebe/td-255-035-00-p1</v>
      </c>
    </row>
    <row r="1701" spans="2:36" x14ac:dyDescent="0.2">
      <c r="B1701" s="78" t="str">
        <f t="shared" si="78"/>
        <v/>
      </c>
      <c r="C1701" s="19" t="s">
        <v>113</v>
      </c>
      <c r="D1701" s="19" t="s">
        <v>2002</v>
      </c>
      <c r="E1701" s="19">
        <v>220</v>
      </c>
      <c r="F1701" s="19" t="s">
        <v>261</v>
      </c>
      <c r="G1701" s="19">
        <v>35</v>
      </c>
      <c r="H1701" s="19">
        <v>7</v>
      </c>
      <c r="I1701" s="19">
        <v>1006</v>
      </c>
      <c r="J1701" s="19">
        <v>94</v>
      </c>
      <c r="K1701" s="19">
        <v>1810</v>
      </c>
      <c r="L1701" s="19">
        <v>5430</v>
      </c>
      <c r="M1701" s="19" t="s">
        <v>100</v>
      </c>
      <c r="N1701" s="19">
        <v>2000</v>
      </c>
      <c r="O1701" s="19">
        <v>4000</v>
      </c>
      <c r="P1701" s="19"/>
      <c r="Q1701" s="19" t="s">
        <v>121</v>
      </c>
      <c r="R1701" s="19">
        <v>29430</v>
      </c>
      <c r="S1701" s="19">
        <v>30000</v>
      </c>
      <c r="T1701" s="19">
        <v>23.29</v>
      </c>
      <c r="U1701" s="19">
        <v>70.400000000000006</v>
      </c>
      <c r="V1701" s="19">
        <v>0.24</v>
      </c>
      <c r="W1701" s="19">
        <v>70</v>
      </c>
      <c r="X1701" s="93">
        <v>3439</v>
      </c>
      <c r="Y1701">
        <f t="shared" si="79"/>
        <v>57.142857142857146</v>
      </c>
      <c r="Z1701" t="b">
        <f>IF(N1701/G1701&gt;=Auswahlhilfe!$C$8,TRUE,FALSE)</f>
        <v>1</v>
      </c>
      <c r="AA1701" t="b">
        <f>IF(K1701&gt;Auswahlhilfe!$C$7,TRUE,FALSE)</f>
        <v>1</v>
      </c>
      <c r="AB1701" t="b">
        <f>IF(Auswahlhilfe!$C$17=F1701,TRUE,FALSE)</f>
        <v>0</v>
      </c>
      <c r="AC1701" t="b">
        <f>IFERROR(IF(FIND("P2",PGOptionList!D1701)&gt;0,TRUE),FALSE)</f>
        <v>1</v>
      </c>
      <c r="AD1701" t="b">
        <f>IFERROR(IF(FIND("P1",PGOptionList!D1701)&gt;0,TRUE),FALSE)</f>
        <v>0</v>
      </c>
      <c r="AE1701" t="b">
        <f>IFERROR(IF(FIND("P0",PGOptionList!D1701)&gt;0,TRUE),FALSE)</f>
        <v>0</v>
      </c>
      <c r="AF1701" t="b">
        <f>IF(AND(Z1701,AA1701,AB1701,AC1701,IF(C1701=Auswahlhilfe!$L$7,TRUE,FALSE)),D1701,FALSE)</f>
        <v>0</v>
      </c>
      <c r="AG1701" t="b">
        <f>IF(AND(Z1701,AA1701,AB1701,AD1701,IF(C1701=Auswahlhilfe!$L$17,TRUE,FALSE)),D1701,FALSE)</f>
        <v>0</v>
      </c>
      <c r="AH1701" t="b">
        <f>IF(AND(Z1701,AA1701,AB1701,AE1701,IF(C1701=Auswahlhilfe!$L$17,TRUE,FALSE)),D1701,FALSE)</f>
        <v>0</v>
      </c>
      <c r="AI1701" t="s">
        <v>4818</v>
      </c>
      <c r="AJ1701" s="90" t="str">
        <f t="shared" si="80"/>
        <v>https://shop.oxni.ch/de/shop/motoren/planetengetriebe/td-255-035-00-p2</v>
      </c>
    </row>
    <row r="1702" spans="2:36" x14ac:dyDescent="0.2">
      <c r="B1702" s="78" t="str">
        <f t="shared" si="78"/>
        <v/>
      </c>
      <c r="C1702" s="19" t="s">
        <v>113</v>
      </c>
      <c r="D1702" s="19" t="s">
        <v>2003</v>
      </c>
      <c r="E1702" s="19">
        <v>220</v>
      </c>
      <c r="F1702" s="19" t="s">
        <v>261</v>
      </c>
      <c r="G1702" s="19">
        <v>25</v>
      </c>
      <c r="H1702" s="19">
        <v>3</v>
      </c>
      <c r="I1702" s="19">
        <v>1006</v>
      </c>
      <c r="J1702" s="19">
        <v>94</v>
      </c>
      <c r="K1702" s="19">
        <v>2008</v>
      </c>
      <c r="L1702" s="19">
        <v>6024</v>
      </c>
      <c r="M1702" s="19" t="s">
        <v>98</v>
      </c>
      <c r="N1702" s="19">
        <v>2000</v>
      </c>
      <c r="O1702" s="19">
        <v>4000</v>
      </c>
      <c r="P1702" s="19"/>
      <c r="Q1702" s="19" t="s">
        <v>121</v>
      </c>
      <c r="R1702" s="19">
        <v>29430</v>
      </c>
      <c r="S1702" s="19">
        <v>30000</v>
      </c>
      <c r="T1702" s="19">
        <v>23.29</v>
      </c>
      <c r="U1702" s="19">
        <v>70.400000000000006</v>
      </c>
      <c r="V1702" s="19">
        <v>0.24</v>
      </c>
      <c r="W1702" s="19">
        <v>70</v>
      </c>
      <c r="X1702" s="93"/>
      <c r="Y1702">
        <f t="shared" si="79"/>
        <v>80</v>
      </c>
      <c r="Z1702" t="b">
        <f>IF(N1702/G1702&gt;=Auswahlhilfe!$C$8,TRUE,FALSE)</f>
        <v>1</v>
      </c>
      <c r="AA1702" t="b">
        <f>IF(K1702&gt;Auswahlhilfe!$C$7,TRUE,FALSE)</f>
        <v>1</v>
      </c>
      <c r="AB1702" t="b">
        <f>IF(Auswahlhilfe!$C$17=F1702,TRUE,FALSE)</f>
        <v>0</v>
      </c>
      <c r="AC1702" t="b">
        <f>IFERROR(IF(FIND("P2",PGOptionList!D1702)&gt;0,TRUE),FALSE)</f>
        <v>0</v>
      </c>
      <c r="AD1702" t="b">
        <f>IFERROR(IF(FIND("P1",PGOptionList!D1702)&gt;0,TRUE),FALSE)</f>
        <v>0</v>
      </c>
      <c r="AE1702" t="b">
        <f>IFERROR(IF(FIND("P0",PGOptionList!D1702)&gt;0,TRUE),FALSE)</f>
        <v>1</v>
      </c>
      <c r="AF1702" t="b">
        <f>IF(AND(Z1702,AA1702,AB1702,AC1702,IF(C1702=Auswahlhilfe!$L$7,TRUE,FALSE)),D1702,FALSE)</f>
        <v>0</v>
      </c>
      <c r="AG1702" t="b">
        <f>IF(AND(Z1702,AA1702,AB1702,AD1702,IF(C1702=Auswahlhilfe!$L$17,TRUE,FALSE)),D1702,FALSE)</f>
        <v>0</v>
      </c>
      <c r="AH1702" t="b">
        <f>IF(AND(Z1702,AA1702,AB1702,AE1702,IF(C1702=Auswahlhilfe!$L$17,TRUE,FALSE)),D1702,FALSE)</f>
        <v>0</v>
      </c>
      <c r="AI1702" t="s">
        <v>4817</v>
      </c>
      <c r="AJ1702" s="90" t="str">
        <f t="shared" si="80"/>
        <v>mailto:info@oxni.ch?subject=Anfrage TD-255-025-00-P0</v>
      </c>
    </row>
    <row r="1703" spans="2:36" x14ac:dyDescent="0.2">
      <c r="B1703" s="78" t="str">
        <f t="shared" si="78"/>
        <v/>
      </c>
      <c r="C1703" s="19" t="s">
        <v>113</v>
      </c>
      <c r="D1703" s="19" t="s">
        <v>2004</v>
      </c>
      <c r="E1703" s="19">
        <v>220</v>
      </c>
      <c r="F1703" s="19" t="s">
        <v>261</v>
      </c>
      <c r="G1703" s="19">
        <v>25</v>
      </c>
      <c r="H1703" s="19">
        <v>5</v>
      </c>
      <c r="I1703" s="19">
        <v>1006</v>
      </c>
      <c r="J1703" s="19">
        <v>94</v>
      </c>
      <c r="K1703" s="19">
        <v>2008</v>
      </c>
      <c r="L1703" s="19">
        <v>6024</v>
      </c>
      <c r="M1703" s="19" t="s">
        <v>98</v>
      </c>
      <c r="N1703" s="19">
        <v>2000</v>
      </c>
      <c r="O1703" s="19">
        <v>4000</v>
      </c>
      <c r="P1703" s="19"/>
      <c r="Q1703" s="19" t="s">
        <v>121</v>
      </c>
      <c r="R1703" s="19">
        <v>29430</v>
      </c>
      <c r="S1703" s="19">
        <v>30000</v>
      </c>
      <c r="T1703" s="19">
        <v>23.29</v>
      </c>
      <c r="U1703" s="19">
        <v>70.400000000000006</v>
      </c>
      <c r="V1703" s="19">
        <v>0.24</v>
      </c>
      <c r="W1703" s="19">
        <v>70</v>
      </c>
      <c r="X1703" s="93">
        <v>3451</v>
      </c>
      <c r="Y1703">
        <f t="shared" si="79"/>
        <v>80</v>
      </c>
      <c r="Z1703" t="b">
        <f>IF(N1703/G1703&gt;=Auswahlhilfe!$C$8,TRUE,FALSE)</f>
        <v>1</v>
      </c>
      <c r="AA1703" t="b">
        <f>IF(K1703&gt;Auswahlhilfe!$C$7,TRUE,FALSE)</f>
        <v>1</v>
      </c>
      <c r="AB1703" t="b">
        <f>IF(Auswahlhilfe!$C$17=F1703,TRUE,FALSE)</f>
        <v>0</v>
      </c>
      <c r="AC1703" t="b">
        <f>IFERROR(IF(FIND("P2",PGOptionList!D1703)&gt;0,TRUE),FALSE)</f>
        <v>0</v>
      </c>
      <c r="AD1703" t="b">
        <f>IFERROR(IF(FIND("P1",PGOptionList!D1703)&gt;0,TRUE),FALSE)</f>
        <v>1</v>
      </c>
      <c r="AE1703" t="b">
        <f>IFERROR(IF(FIND("P0",PGOptionList!D1703)&gt;0,TRUE),FALSE)</f>
        <v>0</v>
      </c>
      <c r="AF1703" t="b">
        <f>IF(AND(Z1703,AA1703,AB1703,AC1703,IF(C1703=Auswahlhilfe!$L$7,TRUE,FALSE)),D1703,FALSE)</f>
        <v>0</v>
      </c>
      <c r="AG1703" t="b">
        <f>IF(AND(Z1703,AA1703,AB1703,AD1703,IF(C1703=Auswahlhilfe!$L$17,TRUE,FALSE)),D1703,FALSE)</f>
        <v>0</v>
      </c>
      <c r="AH1703" t="b">
        <f>IF(AND(Z1703,AA1703,AB1703,AE1703,IF(C1703=Auswahlhilfe!$L$17,TRUE,FALSE)),D1703,FALSE)</f>
        <v>0</v>
      </c>
      <c r="AI1703" t="s">
        <v>4818</v>
      </c>
      <c r="AJ1703" s="90" t="str">
        <f t="shared" si="80"/>
        <v>https://shop.oxni.ch/de/shop/motoren/planetengetriebe/td-255-025-00-p1</v>
      </c>
    </row>
    <row r="1704" spans="2:36" x14ac:dyDescent="0.2">
      <c r="B1704" s="78" t="str">
        <f t="shared" si="78"/>
        <v/>
      </c>
      <c r="C1704" s="19" t="s">
        <v>113</v>
      </c>
      <c r="D1704" s="19" t="s">
        <v>2005</v>
      </c>
      <c r="E1704" s="19">
        <v>220</v>
      </c>
      <c r="F1704" s="19" t="s">
        <v>261</v>
      </c>
      <c r="G1704" s="19">
        <v>25</v>
      </c>
      <c r="H1704" s="19">
        <v>7</v>
      </c>
      <c r="I1704" s="19">
        <v>1006</v>
      </c>
      <c r="J1704" s="19">
        <v>94</v>
      </c>
      <c r="K1704" s="19">
        <v>2008</v>
      </c>
      <c r="L1704" s="19">
        <v>6024</v>
      </c>
      <c r="M1704" s="19" t="s">
        <v>98</v>
      </c>
      <c r="N1704" s="19">
        <v>2000</v>
      </c>
      <c r="O1704" s="19">
        <v>4000</v>
      </c>
      <c r="P1704" s="19"/>
      <c r="Q1704" s="19" t="s">
        <v>121</v>
      </c>
      <c r="R1704" s="19">
        <v>29430</v>
      </c>
      <c r="S1704" s="19">
        <v>30000</v>
      </c>
      <c r="T1704" s="19">
        <v>23.29</v>
      </c>
      <c r="U1704" s="19">
        <v>70.400000000000006</v>
      </c>
      <c r="V1704" s="19">
        <v>0.24</v>
      </c>
      <c r="W1704" s="19">
        <v>70</v>
      </c>
      <c r="X1704" s="93">
        <v>3439</v>
      </c>
      <c r="Y1704">
        <f t="shared" si="79"/>
        <v>80</v>
      </c>
      <c r="Z1704" t="b">
        <f>IF(N1704/G1704&gt;=Auswahlhilfe!$C$8,TRUE,FALSE)</f>
        <v>1</v>
      </c>
      <c r="AA1704" t="b">
        <f>IF(K1704&gt;Auswahlhilfe!$C$7,TRUE,FALSE)</f>
        <v>1</v>
      </c>
      <c r="AB1704" t="b">
        <f>IF(Auswahlhilfe!$C$17=F1704,TRUE,FALSE)</f>
        <v>0</v>
      </c>
      <c r="AC1704" t="b">
        <f>IFERROR(IF(FIND("P2",PGOptionList!D1704)&gt;0,TRUE),FALSE)</f>
        <v>1</v>
      </c>
      <c r="AD1704" t="b">
        <f>IFERROR(IF(FIND("P1",PGOptionList!D1704)&gt;0,TRUE),FALSE)</f>
        <v>0</v>
      </c>
      <c r="AE1704" t="b">
        <f>IFERROR(IF(FIND("P0",PGOptionList!D1704)&gt;0,TRUE),FALSE)</f>
        <v>0</v>
      </c>
      <c r="AF1704" t="b">
        <f>IF(AND(Z1704,AA1704,AB1704,AC1704,IF(C1704=Auswahlhilfe!$L$7,TRUE,FALSE)),D1704,FALSE)</f>
        <v>0</v>
      </c>
      <c r="AG1704" t="b">
        <f>IF(AND(Z1704,AA1704,AB1704,AD1704,IF(C1704=Auswahlhilfe!$L$17,TRUE,FALSE)),D1704,FALSE)</f>
        <v>0</v>
      </c>
      <c r="AH1704" t="b">
        <f>IF(AND(Z1704,AA1704,AB1704,AE1704,IF(C1704=Auswahlhilfe!$L$17,TRUE,FALSE)),D1704,FALSE)</f>
        <v>0</v>
      </c>
      <c r="AI1704" t="s">
        <v>4818</v>
      </c>
      <c r="AJ1704" s="90" t="str">
        <f t="shared" si="80"/>
        <v>https://shop.oxni.ch/de/shop/motoren/planetengetriebe/td-255-025-00-p2</v>
      </c>
    </row>
    <row r="1705" spans="2:36" x14ac:dyDescent="0.2">
      <c r="B1705" s="78" t="str">
        <f t="shared" si="78"/>
        <v/>
      </c>
      <c r="C1705" s="19" t="s">
        <v>113</v>
      </c>
      <c r="D1705" s="19" t="s">
        <v>2006</v>
      </c>
      <c r="E1705" s="19">
        <v>220</v>
      </c>
      <c r="F1705" s="19" t="s">
        <v>261</v>
      </c>
      <c r="G1705" s="19">
        <v>20</v>
      </c>
      <c r="H1705" s="19">
        <v>3</v>
      </c>
      <c r="I1705" s="19">
        <v>1006</v>
      </c>
      <c r="J1705" s="19">
        <v>94</v>
      </c>
      <c r="K1705" s="19">
        <v>1700</v>
      </c>
      <c r="L1705" s="19">
        <v>5100</v>
      </c>
      <c r="M1705" s="19" t="s">
        <v>97</v>
      </c>
      <c r="N1705" s="19">
        <v>2000</v>
      </c>
      <c r="O1705" s="19">
        <v>4000</v>
      </c>
      <c r="P1705" s="19"/>
      <c r="Q1705" s="19" t="s">
        <v>121</v>
      </c>
      <c r="R1705" s="19">
        <v>29430</v>
      </c>
      <c r="S1705" s="19">
        <v>30000</v>
      </c>
      <c r="T1705" s="19">
        <v>23.29</v>
      </c>
      <c r="U1705" s="19">
        <v>70.400000000000006</v>
      </c>
      <c r="V1705" s="19">
        <v>0.24</v>
      </c>
      <c r="W1705" s="19">
        <v>70</v>
      </c>
      <c r="X1705" s="93"/>
      <c r="Y1705">
        <f t="shared" si="79"/>
        <v>100</v>
      </c>
      <c r="Z1705" t="b">
        <f>IF(N1705/G1705&gt;=Auswahlhilfe!$C$8,TRUE,FALSE)</f>
        <v>1</v>
      </c>
      <c r="AA1705" t="b">
        <f>IF(K1705&gt;Auswahlhilfe!$C$7,TRUE,FALSE)</f>
        <v>1</v>
      </c>
      <c r="AB1705" t="b">
        <f>IF(Auswahlhilfe!$C$17=F1705,TRUE,FALSE)</f>
        <v>0</v>
      </c>
      <c r="AC1705" t="b">
        <f>IFERROR(IF(FIND("P2",PGOptionList!D1705)&gt;0,TRUE),FALSE)</f>
        <v>0</v>
      </c>
      <c r="AD1705" t="b">
        <f>IFERROR(IF(FIND("P1",PGOptionList!D1705)&gt;0,TRUE),FALSE)</f>
        <v>0</v>
      </c>
      <c r="AE1705" t="b">
        <f>IFERROR(IF(FIND("P0",PGOptionList!D1705)&gt;0,TRUE),FALSE)</f>
        <v>1</v>
      </c>
      <c r="AF1705" t="b">
        <f>IF(AND(Z1705,AA1705,AB1705,AC1705,IF(C1705=Auswahlhilfe!$L$7,TRUE,FALSE)),D1705,FALSE)</f>
        <v>0</v>
      </c>
      <c r="AG1705" t="b">
        <f>IF(AND(Z1705,AA1705,AB1705,AD1705,IF(C1705=Auswahlhilfe!$L$17,TRUE,FALSE)),D1705,FALSE)</f>
        <v>0</v>
      </c>
      <c r="AH1705" t="b">
        <f>IF(AND(Z1705,AA1705,AB1705,AE1705,IF(C1705=Auswahlhilfe!$L$17,TRUE,FALSE)),D1705,FALSE)</f>
        <v>0</v>
      </c>
      <c r="AI1705" t="s">
        <v>4817</v>
      </c>
      <c r="AJ1705" s="90" t="str">
        <f t="shared" si="80"/>
        <v>mailto:info@oxni.ch?subject=Anfrage TD-255-020-00-P0</v>
      </c>
    </row>
    <row r="1706" spans="2:36" x14ac:dyDescent="0.2">
      <c r="B1706" s="78" t="str">
        <f t="shared" si="78"/>
        <v/>
      </c>
      <c r="C1706" s="19" t="s">
        <v>113</v>
      </c>
      <c r="D1706" s="19" t="s">
        <v>2007</v>
      </c>
      <c r="E1706" s="19">
        <v>220</v>
      </c>
      <c r="F1706" s="19" t="s">
        <v>261</v>
      </c>
      <c r="G1706" s="19">
        <v>20</v>
      </c>
      <c r="H1706" s="19">
        <v>5</v>
      </c>
      <c r="I1706" s="19">
        <v>1006</v>
      </c>
      <c r="J1706" s="19">
        <v>94</v>
      </c>
      <c r="K1706" s="19">
        <v>1700</v>
      </c>
      <c r="L1706" s="19">
        <v>5100</v>
      </c>
      <c r="M1706" s="19" t="s">
        <v>97</v>
      </c>
      <c r="N1706" s="19">
        <v>2000</v>
      </c>
      <c r="O1706" s="19">
        <v>4000</v>
      </c>
      <c r="P1706" s="19"/>
      <c r="Q1706" s="19" t="s">
        <v>121</v>
      </c>
      <c r="R1706" s="19">
        <v>29430</v>
      </c>
      <c r="S1706" s="19">
        <v>30000</v>
      </c>
      <c r="T1706" s="19">
        <v>23.29</v>
      </c>
      <c r="U1706" s="19">
        <v>70.400000000000006</v>
      </c>
      <c r="V1706" s="19">
        <v>0.24</v>
      </c>
      <c r="W1706" s="19">
        <v>70</v>
      </c>
      <c r="X1706" s="93">
        <v>3451</v>
      </c>
      <c r="Y1706">
        <f t="shared" si="79"/>
        <v>100</v>
      </c>
      <c r="Z1706" t="b">
        <f>IF(N1706/G1706&gt;=Auswahlhilfe!$C$8,TRUE,FALSE)</f>
        <v>1</v>
      </c>
      <c r="AA1706" t="b">
        <f>IF(K1706&gt;Auswahlhilfe!$C$7,TRUE,FALSE)</f>
        <v>1</v>
      </c>
      <c r="AB1706" t="b">
        <f>IF(Auswahlhilfe!$C$17=F1706,TRUE,FALSE)</f>
        <v>0</v>
      </c>
      <c r="AC1706" t="b">
        <f>IFERROR(IF(FIND("P2",PGOptionList!D1706)&gt;0,TRUE),FALSE)</f>
        <v>0</v>
      </c>
      <c r="AD1706" t="b">
        <f>IFERROR(IF(FIND("P1",PGOptionList!D1706)&gt;0,TRUE),FALSE)</f>
        <v>1</v>
      </c>
      <c r="AE1706" t="b">
        <f>IFERROR(IF(FIND("P0",PGOptionList!D1706)&gt;0,TRUE),FALSE)</f>
        <v>0</v>
      </c>
      <c r="AF1706" t="b">
        <f>IF(AND(Z1706,AA1706,AB1706,AC1706,IF(C1706=Auswahlhilfe!$L$7,TRUE,FALSE)),D1706,FALSE)</f>
        <v>0</v>
      </c>
      <c r="AG1706" t="b">
        <f>IF(AND(Z1706,AA1706,AB1706,AD1706,IF(C1706=Auswahlhilfe!$L$17,TRUE,FALSE)),D1706,FALSE)</f>
        <v>0</v>
      </c>
      <c r="AH1706" t="b">
        <f>IF(AND(Z1706,AA1706,AB1706,AE1706,IF(C1706=Auswahlhilfe!$L$17,TRUE,FALSE)),D1706,FALSE)</f>
        <v>0</v>
      </c>
      <c r="AI1706" t="s">
        <v>4818</v>
      </c>
      <c r="AJ1706" s="90" t="str">
        <f t="shared" si="80"/>
        <v>https://shop.oxni.ch/de/shop/motoren/planetengetriebe/td-255-020-00-p1</v>
      </c>
    </row>
    <row r="1707" spans="2:36" x14ac:dyDescent="0.2">
      <c r="B1707" s="78" t="str">
        <f t="shared" si="78"/>
        <v/>
      </c>
      <c r="C1707" s="19" t="s">
        <v>113</v>
      </c>
      <c r="D1707" s="19" t="s">
        <v>2008</v>
      </c>
      <c r="E1707" s="19">
        <v>220</v>
      </c>
      <c r="F1707" s="19" t="s">
        <v>261</v>
      </c>
      <c r="G1707" s="19">
        <v>20</v>
      </c>
      <c r="H1707" s="19">
        <v>7</v>
      </c>
      <c r="I1707" s="19">
        <v>1006</v>
      </c>
      <c r="J1707" s="19">
        <v>94</v>
      </c>
      <c r="K1707" s="19">
        <v>1700</v>
      </c>
      <c r="L1707" s="19">
        <v>5100</v>
      </c>
      <c r="M1707" s="19" t="s">
        <v>97</v>
      </c>
      <c r="N1707" s="19">
        <v>2000</v>
      </c>
      <c r="O1707" s="19">
        <v>4000</v>
      </c>
      <c r="P1707" s="19"/>
      <c r="Q1707" s="19" t="s">
        <v>121</v>
      </c>
      <c r="R1707" s="19">
        <v>29430</v>
      </c>
      <c r="S1707" s="19">
        <v>30000</v>
      </c>
      <c r="T1707" s="19">
        <v>23.29</v>
      </c>
      <c r="U1707" s="19">
        <v>70.400000000000006</v>
      </c>
      <c r="V1707" s="19">
        <v>0.24</v>
      </c>
      <c r="W1707" s="19">
        <v>70</v>
      </c>
      <c r="X1707" s="93">
        <v>3439</v>
      </c>
      <c r="Y1707">
        <f t="shared" si="79"/>
        <v>100</v>
      </c>
      <c r="Z1707" t="b">
        <f>IF(N1707/G1707&gt;=Auswahlhilfe!$C$8,TRUE,FALSE)</f>
        <v>1</v>
      </c>
      <c r="AA1707" t="b">
        <f>IF(K1707&gt;Auswahlhilfe!$C$7,TRUE,FALSE)</f>
        <v>1</v>
      </c>
      <c r="AB1707" t="b">
        <f>IF(Auswahlhilfe!$C$17=F1707,TRUE,FALSE)</f>
        <v>0</v>
      </c>
      <c r="AC1707" t="b">
        <f>IFERROR(IF(FIND("P2",PGOptionList!D1707)&gt;0,TRUE),FALSE)</f>
        <v>1</v>
      </c>
      <c r="AD1707" t="b">
        <f>IFERROR(IF(FIND("P1",PGOptionList!D1707)&gt;0,TRUE),FALSE)</f>
        <v>0</v>
      </c>
      <c r="AE1707" t="b">
        <f>IFERROR(IF(FIND("P0",PGOptionList!D1707)&gt;0,TRUE),FALSE)</f>
        <v>0</v>
      </c>
      <c r="AF1707" t="b">
        <f>IF(AND(Z1707,AA1707,AB1707,AC1707,IF(C1707=Auswahlhilfe!$L$7,TRUE,FALSE)),D1707,FALSE)</f>
        <v>0</v>
      </c>
      <c r="AG1707" t="b">
        <f>IF(AND(Z1707,AA1707,AB1707,AD1707,IF(C1707=Auswahlhilfe!$L$17,TRUE,FALSE)),D1707,FALSE)</f>
        <v>0</v>
      </c>
      <c r="AH1707" t="b">
        <f>IF(AND(Z1707,AA1707,AB1707,AE1707,IF(C1707=Auswahlhilfe!$L$17,TRUE,FALSE)),D1707,FALSE)</f>
        <v>0</v>
      </c>
      <c r="AI1707" t="s">
        <v>4818</v>
      </c>
      <c r="AJ1707" s="90" t="str">
        <f t="shared" si="80"/>
        <v>https://shop.oxni.ch/de/shop/motoren/planetengetriebe/td-255-020-00-p2</v>
      </c>
    </row>
    <row r="1708" spans="2:36" x14ac:dyDescent="0.2">
      <c r="B1708" s="78" t="str">
        <f t="shared" si="78"/>
        <v/>
      </c>
      <c r="C1708" s="19" t="s">
        <v>113</v>
      </c>
      <c r="D1708" s="19" t="s">
        <v>2009</v>
      </c>
      <c r="E1708" s="19">
        <v>220</v>
      </c>
      <c r="F1708" s="19" t="s">
        <v>261</v>
      </c>
      <c r="G1708" s="19">
        <v>10</v>
      </c>
      <c r="H1708" s="19">
        <v>1</v>
      </c>
      <c r="I1708" s="19">
        <v>1006</v>
      </c>
      <c r="J1708" s="19">
        <v>97</v>
      </c>
      <c r="K1708" s="19">
        <v>1550</v>
      </c>
      <c r="L1708" s="19">
        <v>4650</v>
      </c>
      <c r="M1708" s="19" t="s">
        <v>102</v>
      </c>
      <c r="N1708" s="19">
        <v>2000</v>
      </c>
      <c r="O1708" s="19">
        <v>4000</v>
      </c>
      <c r="P1708" s="19"/>
      <c r="Q1708" s="19" t="s">
        <v>121</v>
      </c>
      <c r="R1708" s="19">
        <v>29430</v>
      </c>
      <c r="S1708" s="19">
        <v>30000</v>
      </c>
      <c r="T1708" s="19">
        <v>50.56</v>
      </c>
      <c r="U1708" s="19">
        <v>64.5</v>
      </c>
      <c r="V1708" s="19">
        <v>0.24</v>
      </c>
      <c r="W1708" s="19">
        <v>70</v>
      </c>
      <c r="X1708" s="93"/>
      <c r="Y1708">
        <f t="shared" si="79"/>
        <v>200</v>
      </c>
      <c r="Z1708" t="b">
        <f>IF(N1708/G1708&gt;=Auswahlhilfe!$C$8,TRUE,FALSE)</f>
        <v>1</v>
      </c>
      <c r="AA1708" t="b">
        <f>IF(K1708&gt;Auswahlhilfe!$C$7,TRUE,FALSE)</f>
        <v>1</v>
      </c>
      <c r="AB1708" t="b">
        <f>IF(Auswahlhilfe!$C$17=F1708,TRUE,FALSE)</f>
        <v>0</v>
      </c>
      <c r="AC1708" t="b">
        <f>IFERROR(IF(FIND("P2",PGOptionList!D1708)&gt;0,TRUE),FALSE)</f>
        <v>0</v>
      </c>
      <c r="AD1708" t="b">
        <f>IFERROR(IF(FIND("P1",PGOptionList!D1708)&gt;0,TRUE),FALSE)</f>
        <v>0</v>
      </c>
      <c r="AE1708" t="b">
        <f>IFERROR(IF(FIND("P0",PGOptionList!D1708)&gt;0,TRUE),FALSE)</f>
        <v>1</v>
      </c>
      <c r="AF1708" t="b">
        <f>IF(AND(Z1708,AA1708,AB1708,AC1708,IF(C1708=Auswahlhilfe!$L$7,TRUE,FALSE)),D1708,FALSE)</f>
        <v>0</v>
      </c>
      <c r="AG1708" t="b">
        <f>IF(AND(Z1708,AA1708,AB1708,AD1708,IF(C1708=Auswahlhilfe!$L$17,TRUE,FALSE)),D1708,FALSE)</f>
        <v>0</v>
      </c>
      <c r="AH1708" t="b">
        <f>IF(AND(Z1708,AA1708,AB1708,AE1708,IF(C1708=Auswahlhilfe!$L$17,TRUE,FALSE)),D1708,FALSE)</f>
        <v>0</v>
      </c>
      <c r="AI1708" t="s">
        <v>4817</v>
      </c>
      <c r="AJ1708" s="90" t="str">
        <f t="shared" si="80"/>
        <v>mailto:info@oxni.ch?subject=Anfrage TD-255-010-00-P0</v>
      </c>
    </row>
    <row r="1709" spans="2:36" x14ac:dyDescent="0.2">
      <c r="B1709" s="78" t="str">
        <f t="shared" si="78"/>
        <v/>
      </c>
      <c r="C1709" s="19" t="s">
        <v>113</v>
      </c>
      <c r="D1709" s="19" t="s">
        <v>2010</v>
      </c>
      <c r="E1709" s="19">
        <v>220</v>
      </c>
      <c r="F1709" s="19" t="s">
        <v>261</v>
      </c>
      <c r="G1709" s="19">
        <v>10</v>
      </c>
      <c r="H1709" s="19">
        <v>3</v>
      </c>
      <c r="I1709" s="19">
        <v>1006</v>
      </c>
      <c r="J1709" s="19">
        <v>97</v>
      </c>
      <c r="K1709" s="19">
        <v>1550</v>
      </c>
      <c r="L1709" s="19">
        <v>4650</v>
      </c>
      <c r="M1709" s="19" t="s">
        <v>102</v>
      </c>
      <c r="N1709" s="19">
        <v>2000</v>
      </c>
      <c r="O1709" s="19">
        <v>4000</v>
      </c>
      <c r="P1709" s="19"/>
      <c r="Q1709" s="19" t="s">
        <v>121</v>
      </c>
      <c r="R1709" s="19">
        <v>29430</v>
      </c>
      <c r="S1709" s="19">
        <v>30000</v>
      </c>
      <c r="T1709" s="19">
        <v>50.56</v>
      </c>
      <c r="U1709" s="19">
        <v>64.5</v>
      </c>
      <c r="V1709" s="19">
        <v>0.24</v>
      </c>
      <c r="W1709" s="19">
        <v>70</v>
      </c>
      <c r="X1709" s="93">
        <v>2645</v>
      </c>
      <c r="Y1709">
        <f t="shared" si="79"/>
        <v>200</v>
      </c>
      <c r="Z1709" t="b">
        <f>IF(N1709/G1709&gt;=Auswahlhilfe!$C$8,TRUE,FALSE)</f>
        <v>1</v>
      </c>
      <c r="AA1709" t="b">
        <f>IF(K1709&gt;Auswahlhilfe!$C$7,TRUE,FALSE)</f>
        <v>1</v>
      </c>
      <c r="AB1709" t="b">
        <f>IF(Auswahlhilfe!$C$17=F1709,TRUE,FALSE)</f>
        <v>0</v>
      </c>
      <c r="AC1709" t="b">
        <f>IFERROR(IF(FIND("P2",PGOptionList!D1709)&gt;0,TRUE),FALSE)</f>
        <v>0</v>
      </c>
      <c r="AD1709" t="b">
        <f>IFERROR(IF(FIND("P1",PGOptionList!D1709)&gt;0,TRUE),FALSE)</f>
        <v>1</v>
      </c>
      <c r="AE1709" t="b">
        <f>IFERROR(IF(FIND("P0",PGOptionList!D1709)&gt;0,TRUE),FALSE)</f>
        <v>0</v>
      </c>
      <c r="AF1709" t="b">
        <f>IF(AND(Z1709,AA1709,AB1709,AC1709,IF(C1709=Auswahlhilfe!$L$7,TRUE,FALSE)),D1709,FALSE)</f>
        <v>0</v>
      </c>
      <c r="AG1709" t="b">
        <f>IF(AND(Z1709,AA1709,AB1709,AD1709,IF(C1709=Auswahlhilfe!$L$17,TRUE,FALSE)),D1709,FALSE)</f>
        <v>0</v>
      </c>
      <c r="AH1709" t="b">
        <f>IF(AND(Z1709,AA1709,AB1709,AE1709,IF(C1709=Auswahlhilfe!$L$17,TRUE,FALSE)),D1709,FALSE)</f>
        <v>0</v>
      </c>
      <c r="AI1709" t="s">
        <v>4818</v>
      </c>
      <c r="AJ1709" s="90" t="str">
        <f t="shared" si="80"/>
        <v>https://shop.oxni.ch/de/shop/motoren/planetengetriebe/td-255-010-00-p1</v>
      </c>
    </row>
    <row r="1710" spans="2:36" x14ac:dyDescent="0.2">
      <c r="B1710" s="78" t="str">
        <f t="shared" si="78"/>
        <v/>
      </c>
      <c r="C1710" s="19" t="s">
        <v>113</v>
      </c>
      <c r="D1710" s="19" t="s">
        <v>2011</v>
      </c>
      <c r="E1710" s="19">
        <v>220</v>
      </c>
      <c r="F1710" s="19" t="s">
        <v>261</v>
      </c>
      <c r="G1710" s="19">
        <v>10</v>
      </c>
      <c r="H1710" s="19">
        <v>5</v>
      </c>
      <c r="I1710" s="19">
        <v>1006</v>
      </c>
      <c r="J1710" s="19">
        <v>97</v>
      </c>
      <c r="K1710" s="19">
        <v>1550</v>
      </c>
      <c r="L1710" s="19">
        <v>4650</v>
      </c>
      <c r="M1710" s="19" t="s">
        <v>102</v>
      </c>
      <c r="N1710" s="19">
        <v>2000</v>
      </c>
      <c r="O1710" s="19">
        <v>4000</v>
      </c>
      <c r="P1710" s="19"/>
      <c r="Q1710" s="19" t="s">
        <v>121</v>
      </c>
      <c r="R1710" s="19">
        <v>29430</v>
      </c>
      <c r="S1710" s="19">
        <v>30000</v>
      </c>
      <c r="T1710" s="19">
        <v>50.56</v>
      </c>
      <c r="U1710" s="19">
        <v>64.5</v>
      </c>
      <c r="V1710" s="19">
        <v>0.24</v>
      </c>
      <c r="W1710" s="19">
        <v>70</v>
      </c>
      <c r="X1710" s="93">
        <v>2457</v>
      </c>
      <c r="Y1710">
        <f t="shared" si="79"/>
        <v>200</v>
      </c>
      <c r="Z1710" t="b">
        <f>IF(N1710/G1710&gt;=Auswahlhilfe!$C$8,TRUE,FALSE)</f>
        <v>1</v>
      </c>
      <c r="AA1710" t="b">
        <f>IF(K1710&gt;Auswahlhilfe!$C$7,TRUE,FALSE)</f>
        <v>1</v>
      </c>
      <c r="AB1710" t="b">
        <f>IF(Auswahlhilfe!$C$17=F1710,TRUE,FALSE)</f>
        <v>0</v>
      </c>
      <c r="AC1710" t="b">
        <f>IFERROR(IF(FIND("P2",PGOptionList!D1710)&gt;0,TRUE),FALSE)</f>
        <v>1</v>
      </c>
      <c r="AD1710" t="b">
        <f>IFERROR(IF(FIND("P1",PGOptionList!D1710)&gt;0,TRUE),FALSE)</f>
        <v>0</v>
      </c>
      <c r="AE1710" t="b">
        <f>IFERROR(IF(FIND("P0",PGOptionList!D1710)&gt;0,TRUE),FALSE)</f>
        <v>0</v>
      </c>
      <c r="AF1710" t="b">
        <f>IF(AND(Z1710,AA1710,AB1710,AC1710,IF(C1710=Auswahlhilfe!$L$7,TRUE,FALSE)),D1710,FALSE)</f>
        <v>0</v>
      </c>
      <c r="AG1710" t="b">
        <f>IF(AND(Z1710,AA1710,AB1710,AD1710,IF(C1710=Auswahlhilfe!$L$17,TRUE,FALSE)),D1710,FALSE)</f>
        <v>0</v>
      </c>
      <c r="AH1710" t="b">
        <f>IF(AND(Z1710,AA1710,AB1710,AE1710,IF(C1710=Auswahlhilfe!$L$17,TRUE,FALSE)),D1710,FALSE)</f>
        <v>0</v>
      </c>
      <c r="AI1710" t="s">
        <v>4818</v>
      </c>
      <c r="AJ1710" s="90" t="str">
        <f t="shared" si="80"/>
        <v>https://shop.oxni.ch/de/shop/motoren/planetengetriebe/td-255-010-00-p2</v>
      </c>
    </row>
    <row r="1711" spans="2:36" x14ac:dyDescent="0.2">
      <c r="B1711" s="78" t="str">
        <f t="shared" si="78"/>
        <v/>
      </c>
      <c r="C1711" s="19" t="s">
        <v>113</v>
      </c>
      <c r="D1711" s="19" t="s">
        <v>2012</v>
      </c>
      <c r="E1711" s="19">
        <v>220</v>
      </c>
      <c r="F1711" s="19" t="s">
        <v>261</v>
      </c>
      <c r="G1711" s="19">
        <v>7</v>
      </c>
      <c r="H1711" s="19">
        <v>1</v>
      </c>
      <c r="I1711" s="19">
        <v>1006</v>
      </c>
      <c r="J1711" s="19">
        <v>97</v>
      </c>
      <c r="K1711" s="19">
        <v>1810</v>
      </c>
      <c r="L1711" s="19">
        <v>5430</v>
      </c>
      <c r="M1711" s="19" t="s">
        <v>100</v>
      </c>
      <c r="N1711" s="19">
        <v>2000</v>
      </c>
      <c r="O1711" s="19">
        <v>4000</v>
      </c>
      <c r="P1711" s="19"/>
      <c r="Q1711" s="19" t="s">
        <v>121</v>
      </c>
      <c r="R1711" s="19">
        <v>29430</v>
      </c>
      <c r="S1711" s="19">
        <v>30000</v>
      </c>
      <c r="T1711" s="19">
        <v>50.97</v>
      </c>
      <c r="U1711" s="19">
        <v>64.5</v>
      </c>
      <c r="V1711" s="19">
        <v>0.24</v>
      </c>
      <c r="W1711" s="19">
        <v>70</v>
      </c>
      <c r="X1711" s="93"/>
      <c r="Y1711">
        <f t="shared" si="79"/>
        <v>285.71428571428572</v>
      </c>
      <c r="Z1711" t="b">
        <f>IF(N1711/G1711&gt;=Auswahlhilfe!$C$8,TRUE,FALSE)</f>
        <v>1</v>
      </c>
      <c r="AA1711" t="b">
        <f>IF(K1711&gt;Auswahlhilfe!$C$7,TRUE,FALSE)</f>
        <v>1</v>
      </c>
      <c r="AB1711" t="b">
        <f>IF(Auswahlhilfe!$C$17=F1711,TRUE,FALSE)</f>
        <v>0</v>
      </c>
      <c r="AC1711" t="b">
        <f>IFERROR(IF(FIND("P2",PGOptionList!D1711)&gt;0,TRUE),FALSE)</f>
        <v>0</v>
      </c>
      <c r="AD1711" t="b">
        <f>IFERROR(IF(FIND("P1",PGOptionList!D1711)&gt;0,TRUE),FALSE)</f>
        <v>0</v>
      </c>
      <c r="AE1711" t="b">
        <f>IFERROR(IF(FIND("P0",PGOptionList!D1711)&gt;0,TRUE),FALSE)</f>
        <v>1</v>
      </c>
      <c r="AF1711" t="b">
        <f>IF(AND(Z1711,AA1711,AB1711,AC1711,IF(C1711=Auswahlhilfe!$L$7,TRUE,FALSE)),D1711,FALSE)</f>
        <v>0</v>
      </c>
      <c r="AG1711" t="b">
        <f>IF(AND(Z1711,AA1711,AB1711,AD1711,IF(C1711=Auswahlhilfe!$L$17,TRUE,FALSE)),D1711,FALSE)</f>
        <v>0</v>
      </c>
      <c r="AH1711" t="b">
        <f>IF(AND(Z1711,AA1711,AB1711,AE1711,IF(C1711=Auswahlhilfe!$L$17,TRUE,FALSE)),D1711,FALSE)</f>
        <v>0</v>
      </c>
      <c r="AI1711" t="s">
        <v>4817</v>
      </c>
      <c r="AJ1711" s="90" t="str">
        <f t="shared" si="80"/>
        <v>mailto:info@oxni.ch?subject=Anfrage TD-255-007-00-P0</v>
      </c>
    </row>
    <row r="1712" spans="2:36" x14ac:dyDescent="0.2">
      <c r="B1712" s="78" t="str">
        <f t="shared" si="78"/>
        <v/>
      </c>
      <c r="C1712" s="19" t="s">
        <v>113</v>
      </c>
      <c r="D1712" s="19" t="s">
        <v>2013</v>
      </c>
      <c r="E1712" s="19">
        <v>220</v>
      </c>
      <c r="F1712" s="19" t="s">
        <v>261</v>
      </c>
      <c r="G1712" s="19">
        <v>7</v>
      </c>
      <c r="H1712" s="19">
        <v>3</v>
      </c>
      <c r="I1712" s="19">
        <v>1006</v>
      </c>
      <c r="J1712" s="19">
        <v>97</v>
      </c>
      <c r="K1712" s="19">
        <v>1810</v>
      </c>
      <c r="L1712" s="19">
        <v>5430</v>
      </c>
      <c r="M1712" s="19" t="s">
        <v>100</v>
      </c>
      <c r="N1712" s="19">
        <v>2000</v>
      </c>
      <c r="O1712" s="19">
        <v>4000</v>
      </c>
      <c r="P1712" s="19"/>
      <c r="Q1712" s="19" t="s">
        <v>121</v>
      </c>
      <c r="R1712" s="19">
        <v>29430</v>
      </c>
      <c r="S1712" s="19">
        <v>30000</v>
      </c>
      <c r="T1712" s="19">
        <v>50.97</v>
      </c>
      <c r="U1712" s="19">
        <v>64.5</v>
      </c>
      <c r="V1712" s="19">
        <v>0.24</v>
      </c>
      <c r="W1712" s="19">
        <v>70</v>
      </c>
      <c r="X1712" s="93">
        <v>2645</v>
      </c>
      <c r="Y1712">
        <f t="shared" si="79"/>
        <v>285.71428571428572</v>
      </c>
      <c r="Z1712" t="b">
        <f>IF(N1712/G1712&gt;=Auswahlhilfe!$C$8,TRUE,FALSE)</f>
        <v>1</v>
      </c>
      <c r="AA1712" t="b">
        <f>IF(K1712&gt;Auswahlhilfe!$C$7,TRUE,FALSE)</f>
        <v>1</v>
      </c>
      <c r="AB1712" t="b">
        <f>IF(Auswahlhilfe!$C$17=F1712,TRUE,FALSE)</f>
        <v>0</v>
      </c>
      <c r="AC1712" t="b">
        <f>IFERROR(IF(FIND("P2",PGOptionList!D1712)&gt;0,TRUE),FALSE)</f>
        <v>0</v>
      </c>
      <c r="AD1712" t="b">
        <f>IFERROR(IF(FIND("P1",PGOptionList!D1712)&gt;0,TRUE),FALSE)</f>
        <v>1</v>
      </c>
      <c r="AE1712" t="b">
        <f>IFERROR(IF(FIND("P0",PGOptionList!D1712)&gt;0,TRUE),FALSE)</f>
        <v>0</v>
      </c>
      <c r="AF1712" t="b">
        <f>IF(AND(Z1712,AA1712,AB1712,AC1712,IF(C1712=Auswahlhilfe!$L$7,TRUE,FALSE)),D1712,FALSE)</f>
        <v>0</v>
      </c>
      <c r="AG1712" t="b">
        <f>IF(AND(Z1712,AA1712,AB1712,AD1712,IF(C1712=Auswahlhilfe!$L$17,TRUE,FALSE)),D1712,FALSE)</f>
        <v>0</v>
      </c>
      <c r="AH1712" t="b">
        <f>IF(AND(Z1712,AA1712,AB1712,AE1712,IF(C1712=Auswahlhilfe!$L$17,TRUE,FALSE)),D1712,FALSE)</f>
        <v>0</v>
      </c>
      <c r="AI1712" t="s">
        <v>4818</v>
      </c>
      <c r="AJ1712" s="90" t="str">
        <f t="shared" si="80"/>
        <v>https://shop.oxni.ch/de/shop/motoren/planetengetriebe/td-255-007-00-p1</v>
      </c>
    </row>
    <row r="1713" spans="2:36" x14ac:dyDescent="0.2">
      <c r="B1713" s="78" t="str">
        <f t="shared" si="78"/>
        <v/>
      </c>
      <c r="C1713" s="19" t="s">
        <v>113</v>
      </c>
      <c r="D1713" s="19" t="s">
        <v>2014</v>
      </c>
      <c r="E1713" s="19">
        <v>220</v>
      </c>
      <c r="F1713" s="19" t="s">
        <v>261</v>
      </c>
      <c r="G1713" s="19">
        <v>7</v>
      </c>
      <c r="H1713" s="19">
        <v>5</v>
      </c>
      <c r="I1713" s="19">
        <v>1006</v>
      </c>
      <c r="J1713" s="19">
        <v>97</v>
      </c>
      <c r="K1713" s="19">
        <v>1810</v>
      </c>
      <c r="L1713" s="19">
        <v>5430</v>
      </c>
      <c r="M1713" s="19" t="s">
        <v>100</v>
      </c>
      <c r="N1713" s="19">
        <v>2000</v>
      </c>
      <c r="O1713" s="19">
        <v>4000</v>
      </c>
      <c r="P1713" s="19"/>
      <c r="Q1713" s="19" t="s">
        <v>121</v>
      </c>
      <c r="R1713" s="19">
        <v>29430</v>
      </c>
      <c r="S1713" s="19">
        <v>30000</v>
      </c>
      <c r="T1713" s="19">
        <v>50.97</v>
      </c>
      <c r="U1713" s="19">
        <v>64.5</v>
      </c>
      <c r="V1713" s="19">
        <v>0.24</v>
      </c>
      <c r="W1713" s="19">
        <v>70</v>
      </c>
      <c r="X1713" s="93">
        <v>2457</v>
      </c>
      <c r="Y1713">
        <f t="shared" si="79"/>
        <v>285.71428571428572</v>
      </c>
      <c r="Z1713" t="b">
        <f>IF(N1713/G1713&gt;=Auswahlhilfe!$C$8,TRUE,FALSE)</f>
        <v>1</v>
      </c>
      <c r="AA1713" t="b">
        <f>IF(K1713&gt;Auswahlhilfe!$C$7,TRUE,FALSE)</f>
        <v>1</v>
      </c>
      <c r="AB1713" t="b">
        <f>IF(Auswahlhilfe!$C$17=F1713,TRUE,FALSE)</f>
        <v>0</v>
      </c>
      <c r="AC1713" t="b">
        <f>IFERROR(IF(FIND("P2",PGOptionList!D1713)&gt;0,TRUE),FALSE)</f>
        <v>1</v>
      </c>
      <c r="AD1713" t="b">
        <f>IFERROR(IF(FIND("P1",PGOptionList!D1713)&gt;0,TRUE),FALSE)</f>
        <v>0</v>
      </c>
      <c r="AE1713" t="b">
        <f>IFERROR(IF(FIND("P0",PGOptionList!D1713)&gt;0,TRUE),FALSE)</f>
        <v>0</v>
      </c>
      <c r="AF1713" t="b">
        <f>IF(AND(Z1713,AA1713,AB1713,AC1713,IF(C1713=Auswahlhilfe!$L$7,TRUE,FALSE)),D1713,FALSE)</f>
        <v>0</v>
      </c>
      <c r="AG1713" t="b">
        <f>IF(AND(Z1713,AA1713,AB1713,AD1713,IF(C1713=Auswahlhilfe!$L$17,TRUE,FALSE)),D1713,FALSE)</f>
        <v>0</v>
      </c>
      <c r="AH1713" t="b">
        <f>IF(AND(Z1713,AA1713,AB1713,AE1713,IF(C1713=Auswahlhilfe!$L$17,TRUE,FALSE)),D1713,FALSE)</f>
        <v>0</v>
      </c>
      <c r="AI1713" t="s">
        <v>4818</v>
      </c>
      <c r="AJ1713" s="90" t="str">
        <f t="shared" si="80"/>
        <v>https://shop.oxni.ch/de/shop/motoren/planetengetriebe/td-255-007-00-p2</v>
      </c>
    </row>
    <row r="1714" spans="2:36" x14ac:dyDescent="0.2">
      <c r="B1714" s="78" t="str">
        <f t="shared" si="78"/>
        <v/>
      </c>
      <c r="C1714" s="19" t="s">
        <v>113</v>
      </c>
      <c r="D1714" s="19" t="s">
        <v>2015</v>
      </c>
      <c r="E1714" s="19">
        <v>220</v>
      </c>
      <c r="F1714" s="19" t="s">
        <v>261</v>
      </c>
      <c r="G1714" s="19">
        <v>5</v>
      </c>
      <c r="H1714" s="19">
        <v>1</v>
      </c>
      <c r="I1714" s="19">
        <v>1006</v>
      </c>
      <c r="J1714" s="19">
        <v>97</v>
      </c>
      <c r="K1714" s="19">
        <v>2008</v>
      </c>
      <c r="L1714" s="19">
        <v>6024</v>
      </c>
      <c r="M1714" s="19" t="s">
        <v>98</v>
      </c>
      <c r="N1714" s="19">
        <v>2000</v>
      </c>
      <c r="O1714" s="19">
        <v>4000</v>
      </c>
      <c r="P1714" s="19"/>
      <c r="Q1714" s="19" t="s">
        <v>121</v>
      </c>
      <c r="R1714" s="19">
        <v>29430</v>
      </c>
      <c r="S1714" s="19">
        <v>30000</v>
      </c>
      <c r="T1714" s="19">
        <v>53.27</v>
      </c>
      <c r="U1714" s="19">
        <v>64.5</v>
      </c>
      <c r="V1714" s="19">
        <v>0.24</v>
      </c>
      <c r="W1714" s="19">
        <v>70</v>
      </c>
      <c r="X1714" s="93"/>
      <c r="Y1714">
        <f t="shared" si="79"/>
        <v>400</v>
      </c>
      <c r="Z1714" t="b">
        <f>IF(N1714/G1714&gt;=Auswahlhilfe!$C$8,TRUE,FALSE)</f>
        <v>1</v>
      </c>
      <c r="AA1714" t="b">
        <f>IF(K1714&gt;Auswahlhilfe!$C$7,TRUE,FALSE)</f>
        <v>1</v>
      </c>
      <c r="AB1714" t="b">
        <f>IF(Auswahlhilfe!$C$17=F1714,TRUE,FALSE)</f>
        <v>0</v>
      </c>
      <c r="AC1714" t="b">
        <f>IFERROR(IF(FIND("P2",PGOptionList!D1714)&gt;0,TRUE),FALSE)</f>
        <v>0</v>
      </c>
      <c r="AD1714" t="b">
        <f>IFERROR(IF(FIND("P1",PGOptionList!D1714)&gt;0,TRUE),FALSE)</f>
        <v>0</v>
      </c>
      <c r="AE1714" t="b">
        <f>IFERROR(IF(FIND("P0",PGOptionList!D1714)&gt;0,TRUE),FALSE)</f>
        <v>1</v>
      </c>
      <c r="AF1714" t="b">
        <f>IF(AND(Z1714,AA1714,AB1714,AC1714,IF(C1714=Auswahlhilfe!$L$7,TRUE,FALSE)),D1714,FALSE)</f>
        <v>0</v>
      </c>
      <c r="AG1714" t="b">
        <f>IF(AND(Z1714,AA1714,AB1714,AD1714,IF(C1714=Auswahlhilfe!$L$17,TRUE,FALSE)),D1714,FALSE)</f>
        <v>0</v>
      </c>
      <c r="AH1714" t="b">
        <f>IF(AND(Z1714,AA1714,AB1714,AE1714,IF(C1714=Auswahlhilfe!$L$17,TRUE,FALSE)),D1714,FALSE)</f>
        <v>0</v>
      </c>
      <c r="AI1714" t="s">
        <v>4817</v>
      </c>
      <c r="AJ1714" s="90" t="str">
        <f t="shared" si="80"/>
        <v>mailto:info@oxni.ch?subject=Anfrage TD-255-005-00-P0</v>
      </c>
    </row>
    <row r="1715" spans="2:36" x14ac:dyDescent="0.2">
      <c r="B1715" s="78" t="str">
        <f t="shared" si="78"/>
        <v/>
      </c>
      <c r="C1715" s="19" t="s">
        <v>113</v>
      </c>
      <c r="D1715" s="19" t="s">
        <v>2016</v>
      </c>
      <c r="E1715" s="19">
        <v>220</v>
      </c>
      <c r="F1715" s="19" t="s">
        <v>261</v>
      </c>
      <c r="G1715" s="19">
        <v>5</v>
      </c>
      <c r="H1715" s="19">
        <v>3</v>
      </c>
      <c r="I1715" s="19">
        <v>1006</v>
      </c>
      <c r="J1715" s="19">
        <v>97</v>
      </c>
      <c r="K1715" s="19">
        <v>2008</v>
      </c>
      <c r="L1715" s="19">
        <v>6024</v>
      </c>
      <c r="M1715" s="19" t="s">
        <v>98</v>
      </c>
      <c r="N1715" s="19">
        <v>2000</v>
      </c>
      <c r="O1715" s="19">
        <v>4000</v>
      </c>
      <c r="P1715" s="19"/>
      <c r="Q1715" s="19" t="s">
        <v>121</v>
      </c>
      <c r="R1715" s="19">
        <v>29430</v>
      </c>
      <c r="S1715" s="19">
        <v>30000</v>
      </c>
      <c r="T1715" s="19">
        <v>53.27</v>
      </c>
      <c r="U1715" s="19">
        <v>64.5</v>
      </c>
      <c r="V1715" s="19">
        <v>0.24</v>
      </c>
      <c r="W1715" s="19">
        <v>70</v>
      </c>
      <c r="X1715" s="93">
        <v>2645</v>
      </c>
      <c r="Y1715">
        <f t="shared" si="79"/>
        <v>400</v>
      </c>
      <c r="Z1715" t="b">
        <f>IF(N1715/G1715&gt;=Auswahlhilfe!$C$8,TRUE,FALSE)</f>
        <v>1</v>
      </c>
      <c r="AA1715" t="b">
        <f>IF(K1715&gt;Auswahlhilfe!$C$7,TRUE,FALSE)</f>
        <v>1</v>
      </c>
      <c r="AB1715" t="b">
        <f>IF(Auswahlhilfe!$C$17=F1715,TRUE,FALSE)</f>
        <v>0</v>
      </c>
      <c r="AC1715" t="b">
        <f>IFERROR(IF(FIND("P2",PGOptionList!D1715)&gt;0,TRUE),FALSE)</f>
        <v>0</v>
      </c>
      <c r="AD1715" t="b">
        <f>IFERROR(IF(FIND("P1",PGOptionList!D1715)&gt;0,TRUE),FALSE)</f>
        <v>1</v>
      </c>
      <c r="AE1715" t="b">
        <f>IFERROR(IF(FIND("P0",PGOptionList!D1715)&gt;0,TRUE),FALSE)</f>
        <v>0</v>
      </c>
      <c r="AF1715" t="b">
        <f>IF(AND(Z1715,AA1715,AB1715,AC1715,IF(C1715=Auswahlhilfe!$L$7,TRUE,FALSE)),D1715,FALSE)</f>
        <v>0</v>
      </c>
      <c r="AG1715" t="b">
        <f>IF(AND(Z1715,AA1715,AB1715,AD1715,IF(C1715=Auswahlhilfe!$L$17,TRUE,FALSE)),D1715,FALSE)</f>
        <v>0</v>
      </c>
      <c r="AH1715" t="b">
        <f>IF(AND(Z1715,AA1715,AB1715,AE1715,IF(C1715=Auswahlhilfe!$L$17,TRUE,FALSE)),D1715,FALSE)</f>
        <v>0</v>
      </c>
      <c r="AI1715" t="s">
        <v>4818</v>
      </c>
      <c r="AJ1715" s="90" t="str">
        <f t="shared" si="80"/>
        <v>https://shop.oxni.ch/de/shop/motoren/planetengetriebe/td-255-005-00-p1</v>
      </c>
    </row>
    <row r="1716" spans="2:36" x14ac:dyDescent="0.2">
      <c r="B1716" s="78" t="str">
        <f t="shared" si="78"/>
        <v/>
      </c>
      <c r="C1716" s="19" t="s">
        <v>113</v>
      </c>
      <c r="D1716" s="19" t="s">
        <v>2017</v>
      </c>
      <c r="E1716" s="19">
        <v>220</v>
      </c>
      <c r="F1716" s="19" t="s">
        <v>261</v>
      </c>
      <c r="G1716" s="19">
        <v>5</v>
      </c>
      <c r="H1716" s="19">
        <v>5</v>
      </c>
      <c r="I1716" s="19">
        <v>1006</v>
      </c>
      <c r="J1716" s="19">
        <v>97</v>
      </c>
      <c r="K1716" s="19">
        <v>2008</v>
      </c>
      <c r="L1716" s="19">
        <v>6024</v>
      </c>
      <c r="M1716" s="19" t="s">
        <v>98</v>
      </c>
      <c r="N1716" s="19">
        <v>2000</v>
      </c>
      <c r="O1716" s="19">
        <v>4000</v>
      </c>
      <c r="P1716" s="19"/>
      <c r="Q1716" s="19" t="s">
        <v>121</v>
      </c>
      <c r="R1716" s="19">
        <v>29430</v>
      </c>
      <c r="S1716" s="19">
        <v>30000</v>
      </c>
      <c r="T1716" s="19">
        <v>53.27</v>
      </c>
      <c r="U1716" s="19">
        <v>64.5</v>
      </c>
      <c r="V1716" s="19">
        <v>0.24</v>
      </c>
      <c r="W1716" s="19">
        <v>70</v>
      </c>
      <c r="X1716" s="93">
        <v>2457</v>
      </c>
      <c r="Y1716">
        <f t="shared" si="79"/>
        <v>400</v>
      </c>
      <c r="Z1716" t="b">
        <f>IF(N1716/G1716&gt;=Auswahlhilfe!$C$8,TRUE,FALSE)</f>
        <v>1</v>
      </c>
      <c r="AA1716" t="b">
        <f>IF(K1716&gt;Auswahlhilfe!$C$7,TRUE,FALSE)</f>
        <v>1</v>
      </c>
      <c r="AB1716" t="b">
        <f>IF(Auswahlhilfe!$C$17=F1716,TRUE,FALSE)</f>
        <v>0</v>
      </c>
      <c r="AC1716" t="b">
        <f>IFERROR(IF(FIND("P2",PGOptionList!D1716)&gt;0,TRUE),FALSE)</f>
        <v>1</v>
      </c>
      <c r="AD1716" t="b">
        <f>IFERROR(IF(FIND("P1",PGOptionList!D1716)&gt;0,TRUE),FALSE)</f>
        <v>0</v>
      </c>
      <c r="AE1716" t="b">
        <f>IFERROR(IF(FIND("P0",PGOptionList!D1716)&gt;0,TRUE),FALSE)</f>
        <v>0</v>
      </c>
      <c r="AF1716" t="b">
        <f>IF(AND(Z1716,AA1716,AB1716,AC1716,IF(C1716=Auswahlhilfe!$L$7,TRUE,FALSE)),D1716,FALSE)</f>
        <v>0</v>
      </c>
      <c r="AG1716" t="b">
        <f>IF(AND(Z1716,AA1716,AB1716,AD1716,IF(C1716=Auswahlhilfe!$L$17,TRUE,FALSE)),D1716,FALSE)</f>
        <v>0</v>
      </c>
      <c r="AH1716" t="b">
        <f>IF(AND(Z1716,AA1716,AB1716,AE1716,IF(C1716=Auswahlhilfe!$L$17,TRUE,FALSE)),D1716,FALSE)</f>
        <v>0</v>
      </c>
      <c r="AI1716" t="s">
        <v>4818</v>
      </c>
      <c r="AJ1716" s="90" t="str">
        <f t="shared" si="80"/>
        <v>https://shop.oxni.ch/de/shop/motoren/planetengetriebe/td-255-005-00-p2</v>
      </c>
    </row>
    <row r="1717" spans="2:36" x14ac:dyDescent="0.2">
      <c r="B1717" s="78" t="str">
        <f t="shared" si="78"/>
        <v/>
      </c>
      <c r="C1717" s="19" t="s">
        <v>113</v>
      </c>
      <c r="D1717" s="19" t="s">
        <v>2018</v>
      </c>
      <c r="E1717" s="19">
        <v>220</v>
      </c>
      <c r="F1717" s="19" t="s">
        <v>261</v>
      </c>
      <c r="G1717" s="19">
        <v>4</v>
      </c>
      <c r="H1717" s="19">
        <v>1</v>
      </c>
      <c r="I1717" s="19">
        <v>1006</v>
      </c>
      <c r="J1717" s="19">
        <v>97</v>
      </c>
      <c r="K1717" s="19">
        <v>1700</v>
      </c>
      <c r="L1717" s="19">
        <v>5100</v>
      </c>
      <c r="M1717" s="19" t="s">
        <v>97</v>
      </c>
      <c r="N1717" s="19">
        <v>2000</v>
      </c>
      <c r="O1717" s="19">
        <v>4000</v>
      </c>
      <c r="P1717" s="19"/>
      <c r="Q1717" s="19" t="s">
        <v>121</v>
      </c>
      <c r="R1717" s="19">
        <v>29430</v>
      </c>
      <c r="S1717" s="19">
        <v>30000</v>
      </c>
      <c r="T1717" s="19">
        <v>58.31</v>
      </c>
      <c r="U1717" s="19">
        <v>64.5</v>
      </c>
      <c r="V1717" s="19">
        <v>0.24</v>
      </c>
      <c r="W1717" s="19">
        <v>70</v>
      </c>
      <c r="X1717" s="93"/>
      <c r="Y1717">
        <f t="shared" si="79"/>
        <v>500</v>
      </c>
      <c r="Z1717" t="b">
        <f>IF(N1717/G1717&gt;=Auswahlhilfe!$C$8,TRUE,FALSE)</f>
        <v>1</v>
      </c>
      <c r="AA1717" t="b">
        <f>IF(K1717&gt;Auswahlhilfe!$C$7,TRUE,FALSE)</f>
        <v>1</v>
      </c>
      <c r="AB1717" t="b">
        <f>IF(Auswahlhilfe!$C$17=F1717,TRUE,FALSE)</f>
        <v>0</v>
      </c>
      <c r="AC1717" t="b">
        <f>IFERROR(IF(FIND("P2",PGOptionList!D1717)&gt;0,TRUE),FALSE)</f>
        <v>0</v>
      </c>
      <c r="AD1717" t="b">
        <f>IFERROR(IF(FIND("P1",PGOptionList!D1717)&gt;0,TRUE),FALSE)</f>
        <v>0</v>
      </c>
      <c r="AE1717" t="b">
        <f>IFERROR(IF(FIND("P0",PGOptionList!D1717)&gt;0,TRUE),FALSE)</f>
        <v>1</v>
      </c>
      <c r="AF1717" t="b">
        <f>IF(AND(Z1717,AA1717,AB1717,AC1717,IF(C1717=Auswahlhilfe!$L$7,TRUE,FALSE)),D1717,FALSE)</f>
        <v>0</v>
      </c>
      <c r="AG1717" t="b">
        <f>IF(AND(Z1717,AA1717,AB1717,AD1717,IF(C1717=Auswahlhilfe!$L$17,TRUE,FALSE)),D1717,FALSE)</f>
        <v>0</v>
      </c>
      <c r="AH1717" t="b">
        <f>IF(AND(Z1717,AA1717,AB1717,AE1717,IF(C1717=Auswahlhilfe!$L$17,TRUE,FALSE)),D1717,FALSE)</f>
        <v>0</v>
      </c>
      <c r="AI1717" t="s">
        <v>4817</v>
      </c>
      <c r="AJ1717" s="90" t="str">
        <f t="shared" si="80"/>
        <v>mailto:info@oxni.ch?subject=Anfrage TD-255-004-00-P0</v>
      </c>
    </row>
    <row r="1718" spans="2:36" x14ac:dyDescent="0.2">
      <c r="B1718" s="78" t="str">
        <f t="shared" si="78"/>
        <v/>
      </c>
      <c r="C1718" s="19" t="s">
        <v>113</v>
      </c>
      <c r="D1718" s="19" t="s">
        <v>2019</v>
      </c>
      <c r="E1718" s="19">
        <v>220</v>
      </c>
      <c r="F1718" s="19" t="s">
        <v>261</v>
      </c>
      <c r="G1718" s="19">
        <v>4</v>
      </c>
      <c r="H1718" s="19">
        <v>3</v>
      </c>
      <c r="I1718" s="19">
        <v>1006</v>
      </c>
      <c r="J1718" s="19">
        <v>97</v>
      </c>
      <c r="K1718" s="19">
        <v>1700</v>
      </c>
      <c r="L1718" s="19">
        <v>5100</v>
      </c>
      <c r="M1718" s="19" t="s">
        <v>97</v>
      </c>
      <c r="N1718" s="19">
        <v>2000</v>
      </c>
      <c r="O1718" s="19">
        <v>4000</v>
      </c>
      <c r="P1718" s="19"/>
      <c r="Q1718" s="19" t="s">
        <v>121</v>
      </c>
      <c r="R1718" s="19">
        <v>29430</v>
      </c>
      <c r="S1718" s="19">
        <v>30000</v>
      </c>
      <c r="T1718" s="19">
        <v>58.31</v>
      </c>
      <c r="U1718" s="19">
        <v>64.5</v>
      </c>
      <c r="V1718" s="19">
        <v>0.24</v>
      </c>
      <c r="W1718" s="19">
        <v>70</v>
      </c>
      <c r="X1718" s="93">
        <v>2645</v>
      </c>
      <c r="Y1718">
        <f t="shared" si="79"/>
        <v>500</v>
      </c>
      <c r="Z1718" t="b">
        <f>IF(N1718/G1718&gt;=Auswahlhilfe!$C$8,TRUE,FALSE)</f>
        <v>1</v>
      </c>
      <c r="AA1718" t="b">
        <f>IF(K1718&gt;Auswahlhilfe!$C$7,TRUE,FALSE)</f>
        <v>1</v>
      </c>
      <c r="AB1718" t="b">
        <f>IF(Auswahlhilfe!$C$17=F1718,TRUE,FALSE)</f>
        <v>0</v>
      </c>
      <c r="AC1718" t="b">
        <f>IFERROR(IF(FIND("P2",PGOptionList!D1718)&gt;0,TRUE),FALSE)</f>
        <v>0</v>
      </c>
      <c r="AD1718" t="b">
        <f>IFERROR(IF(FIND("P1",PGOptionList!D1718)&gt;0,TRUE),FALSE)</f>
        <v>1</v>
      </c>
      <c r="AE1718" t="b">
        <f>IFERROR(IF(FIND("P0",PGOptionList!D1718)&gt;0,TRUE),FALSE)</f>
        <v>0</v>
      </c>
      <c r="AF1718" t="b">
        <f>IF(AND(Z1718,AA1718,AB1718,AC1718,IF(C1718=Auswahlhilfe!$L$7,TRUE,FALSE)),D1718,FALSE)</f>
        <v>0</v>
      </c>
      <c r="AG1718" t="b">
        <f>IF(AND(Z1718,AA1718,AB1718,AD1718,IF(C1718=Auswahlhilfe!$L$17,TRUE,FALSE)),D1718,FALSE)</f>
        <v>0</v>
      </c>
      <c r="AH1718" t="b">
        <f>IF(AND(Z1718,AA1718,AB1718,AE1718,IF(C1718=Auswahlhilfe!$L$17,TRUE,FALSE)),D1718,FALSE)</f>
        <v>0</v>
      </c>
      <c r="AI1718" t="s">
        <v>4818</v>
      </c>
      <c r="AJ1718" s="90" t="str">
        <f t="shared" si="80"/>
        <v>https://shop.oxni.ch/de/shop/motoren/planetengetriebe/td-255-004-00-p1</v>
      </c>
    </row>
    <row r="1719" spans="2:36" x14ac:dyDescent="0.2">
      <c r="B1719" s="78" t="str">
        <f t="shared" si="78"/>
        <v/>
      </c>
      <c r="C1719" s="19" t="s">
        <v>113</v>
      </c>
      <c r="D1719" s="19" t="s">
        <v>2020</v>
      </c>
      <c r="E1719" s="19">
        <v>220</v>
      </c>
      <c r="F1719" s="19" t="s">
        <v>261</v>
      </c>
      <c r="G1719" s="19">
        <v>4</v>
      </c>
      <c r="H1719" s="19">
        <v>5</v>
      </c>
      <c r="I1719" s="19">
        <v>1006</v>
      </c>
      <c r="J1719" s="19">
        <v>97</v>
      </c>
      <c r="K1719" s="19">
        <v>1700</v>
      </c>
      <c r="L1719" s="19">
        <v>5100</v>
      </c>
      <c r="M1719" s="19" t="s">
        <v>97</v>
      </c>
      <c r="N1719" s="19">
        <v>2000</v>
      </c>
      <c r="O1719" s="19">
        <v>4000</v>
      </c>
      <c r="P1719" s="19"/>
      <c r="Q1719" s="19" t="s">
        <v>121</v>
      </c>
      <c r="R1719" s="19">
        <v>29430</v>
      </c>
      <c r="S1719" s="19">
        <v>30000</v>
      </c>
      <c r="T1719" s="19">
        <v>58.31</v>
      </c>
      <c r="U1719" s="19">
        <v>64.5</v>
      </c>
      <c r="V1719" s="19">
        <v>0.24</v>
      </c>
      <c r="W1719" s="19">
        <v>70</v>
      </c>
      <c r="X1719" s="93">
        <v>2457</v>
      </c>
      <c r="Y1719">
        <f t="shared" si="79"/>
        <v>500</v>
      </c>
      <c r="Z1719" t="b">
        <f>IF(N1719/G1719&gt;=Auswahlhilfe!$C$8,TRUE,FALSE)</f>
        <v>1</v>
      </c>
      <c r="AA1719" t="b">
        <f>IF(K1719&gt;Auswahlhilfe!$C$7,TRUE,FALSE)</f>
        <v>1</v>
      </c>
      <c r="AB1719" t="b">
        <f>IF(Auswahlhilfe!$C$17=F1719,TRUE,FALSE)</f>
        <v>0</v>
      </c>
      <c r="AC1719" t="b">
        <f>IFERROR(IF(FIND("P2",PGOptionList!D1719)&gt;0,TRUE),FALSE)</f>
        <v>1</v>
      </c>
      <c r="AD1719" t="b">
        <f>IFERROR(IF(FIND("P1",PGOptionList!D1719)&gt;0,TRUE),FALSE)</f>
        <v>0</v>
      </c>
      <c r="AE1719" t="b">
        <f>IFERROR(IF(FIND("P0",PGOptionList!D1719)&gt;0,TRUE),FALSE)</f>
        <v>0</v>
      </c>
      <c r="AF1719" t="b">
        <f>IF(AND(Z1719,AA1719,AB1719,AC1719,IF(C1719=Auswahlhilfe!$L$7,TRUE,FALSE)),D1719,FALSE)</f>
        <v>0</v>
      </c>
      <c r="AG1719" t="b">
        <f>IF(AND(Z1719,AA1719,AB1719,AD1719,IF(C1719=Auswahlhilfe!$L$17,TRUE,FALSE)),D1719,FALSE)</f>
        <v>0</v>
      </c>
      <c r="AH1719" t="b">
        <f>IF(AND(Z1719,AA1719,AB1719,AE1719,IF(C1719=Auswahlhilfe!$L$17,TRUE,FALSE)),D1719,FALSE)</f>
        <v>0</v>
      </c>
      <c r="AI1719" t="s">
        <v>4818</v>
      </c>
      <c r="AJ1719" s="90" t="str">
        <f t="shared" si="80"/>
        <v>https://shop.oxni.ch/de/shop/motoren/planetengetriebe/td-255-004-00-p2</v>
      </c>
    </row>
    <row r="1720" spans="2:36" x14ac:dyDescent="0.2">
      <c r="B1720" s="78" t="str">
        <f t="shared" si="78"/>
        <v/>
      </c>
      <c r="C1720" s="19" t="s">
        <v>122</v>
      </c>
      <c r="D1720" s="19" t="s">
        <v>2021</v>
      </c>
      <c r="E1720" s="19">
        <v>60</v>
      </c>
      <c r="F1720" s="19" t="s">
        <v>55</v>
      </c>
      <c r="G1720" s="19">
        <v>100</v>
      </c>
      <c r="H1720" s="19">
        <v>7</v>
      </c>
      <c r="I1720" s="19">
        <v>13</v>
      </c>
      <c r="J1720" s="19">
        <v>92</v>
      </c>
      <c r="K1720" s="19">
        <v>42</v>
      </c>
      <c r="L1720" s="19">
        <v>126</v>
      </c>
      <c r="M1720" s="19" t="s">
        <v>68</v>
      </c>
      <c r="N1720" s="19">
        <v>5000</v>
      </c>
      <c r="O1720" s="19">
        <v>10000</v>
      </c>
      <c r="P1720" s="19"/>
      <c r="Q1720" s="19" t="s">
        <v>115</v>
      </c>
      <c r="R1720" s="19">
        <v>1050</v>
      </c>
      <c r="S1720" s="19">
        <v>30000</v>
      </c>
      <c r="T1720" s="19">
        <v>0.09</v>
      </c>
      <c r="U1720" s="19">
        <v>2.6</v>
      </c>
      <c r="V1720" s="19">
        <v>0.24</v>
      </c>
      <c r="W1720" s="19">
        <v>63</v>
      </c>
      <c r="X1720" s="93">
        <v>1425</v>
      </c>
      <c r="Y1720">
        <f t="shared" si="79"/>
        <v>50</v>
      </c>
      <c r="Z1720" t="b">
        <f>IF(N1720/G1720&gt;=Auswahlhilfe!$C$8,TRUE,FALSE)</f>
        <v>1</v>
      </c>
      <c r="AA1720" t="b">
        <f>IF(K1720&gt;Auswahlhilfe!$C$7,TRUE,FALSE)</f>
        <v>1</v>
      </c>
      <c r="AB1720" t="b">
        <f>IF(Auswahlhilfe!$C$17=F1720,TRUE,FALSE)</f>
        <v>0</v>
      </c>
      <c r="AC1720" t="b">
        <f>IFERROR(IF(FIND("P2",PGOptionList!D1720)&gt;0,TRUE),FALSE)</f>
        <v>0</v>
      </c>
      <c r="AD1720" t="b">
        <f>IFERROR(IF(FIND("P1",PGOptionList!D1720)&gt;0,TRUE),FALSE)</f>
        <v>1</v>
      </c>
      <c r="AE1720" t="b">
        <f>IFERROR(IF(FIND("P0",PGOptionList!D1720)&gt;0,TRUE),FALSE)</f>
        <v>0</v>
      </c>
      <c r="AF1720" t="b">
        <f>IF(AND(Z1720,AA1720,AB1720,AC1720,IF(C1720=Auswahlhilfe!$L$7,TRUE,FALSE)),D1720,FALSE)</f>
        <v>0</v>
      </c>
      <c r="AG1720" t="b">
        <f>IF(AND(Z1720,AA1720,AB1720,AD1720,IF(C1720=Auswahlhilfe!$L$17,TRUE,FALSE)),D1720,FALSE)</f>
        <v>0</v>
      </c>
      <c r="AH1720" t="b">
        <f>IF(AND(Z1720,AA1720,AB1720,AE1720,IF(C1720=Auswahlhilfe!$L$17,TRUE,FALSE)),D1720,FALSE)</f>
        <v>0</v>
      </c>
      <c r="AI1720" t="s">
        <v>4817</v>
      </c>
      <c r="AJ1720" s="90" t="str">
        <f t="shared" si="80"/>
        <v>mailto:info@oxni.ch?subject=Anfrage TDR-064-100-S1-P1</v>
      </c>
    </row>
    <row r="1721" spans="2:36" x14ac:dyDescent="0.2">
      <c r="B1721" s="78" t="str">
        <f t="shared" si="78"/>
        <v/>
      </c>
      <c r="C1721" s="19" t="s">
        <v>122</v>
      </c>
      <c r="D1721" s="19" t="s">
        <v>2022</v>
      </c>
      <c r="E1721" s="19">
        <v>60</v>
      </c>
      <c r="F1721" s="19" t="s">
        <v>58</v>
      </c>
      <c r="G1721" s="19">
        <v>100</v>
      </c>
      <c r="H1721" s="19">
        <v>7</v>
      </c>
      <c r="I1721" s="19">
        <v>13</v>
      </c>
      <c r="J1721" s="19">
        <v>92</v>
      </c>
      <c r="K1721" s="19">
        <v>42</v>
      </c>
      <c r="L1721" s="19">
        <v>126</v>
      </c>
      <c r="M1721" s="19" t="s">
        <v>68</v>
      </c>
      <c r="N1721" s="19">
        <v>5000</v>
      </c>
      <c r="O1721" s="19">
        <v>10000</v>
      </c>
      <c r="P1721" s="19"/>
      <c r="Q1721" s="19" t="s">
        <v>115</v>
      </c>
      <c r="R1721" s="19">
        <v>1050</v>
      </c>
      <c r="S1721" s="19">
        <v>30000</v>
      </c>
      <c r="T1721" s="19">
        <v>0.09</v>
      </c>
      <c r="U1721" s="19">
        <v>2.6</v>
      </c>
      <c r="V1721" s="19">
        <v>0.24</v>
      </c>
      <c r="W1721" s="19">
        <v>63</v>
      </c>
      <c r="X1721" s="93">
        <v>1425</v>
      </c>
      <c r="Y1721">
        <f t="shared" si="79"/>
        <v>50</v>
      </c>
      <c r="Z1721" t="b">
        <f>IF(N1721/G1721&gt;=Auswahlhilfe!$C$8,TRUE,FALSE)</f>
        <v>1</v>
      </c>
      <c r="AA1721" t="b">
        <f>IF(K1721&gt;Auswahlhilfe!$C$7,TRUE,FALSE)</f>
        <v>1</v>
      </c>
      <c r="AB1721" t="b">
        <f>IF(Auswahlhilfe!$C$17=F1721,TRUE,FALSE)</f>
        <v>1</v>
      </c>
      <c r="AC1721" t="b">
        <f>IFERROR(IF(FIND("P2",PGOptionList!D1721)&gt;0,TRUE),FALSE)</f>
        <v>0</v>
      </c>
      <c r="AD1721" t="b">
        <f>IFERROR(IF(FIND("P1",PGOptionList!D1721)&gt;0,TRUE),FALSE)</f>
        <v>1</v>
      </c>
      <c r="AE1721" t="b">
        <f>IFERROR(IF(FIND("P0",PGOptionList!D1721)&gt;0,TRUE),FALSE)</f>
        <v>0</v>
      </c>
      <c r="AF1721" t="b">
        <f>IF(AND(Z1721,AA1721,AB1721,AC1721,IF(C1721=Auswahlhilfe!$L$7,TRUE,FALSE)),D1721,FALSE)</f>
        <v>0</v>
      </c>
      <c r="AG1721" t="b">
        <f>IF(AND(Z1721,AA1721,AB1721,AD1721,IF(C1721=Auswahlhilfe!$L$17,TRUE,FALSE)),D1721,FALSE)</f>
        <v>0</v>
      </c>
      <c r="AH1721" t="b">
        <f>IF(AND(Z1721,AA1721,AB1721,AE1721,IF(C1721=Auswahlhilfe!$L$17,TRUE,FALSE)),D1721,FALSE)</f>
        <v>0</v>
      </c>
      <c r="AI1721" t="s">
        <v>4818</v>
      </c>
      <c r="AJ1721" s="90" t="str">
        <f t="shared" si="80"/>
        <v>https://shop.oxni.ch/de/shop/motoren/planetengetriebe/tdr-064-100-s2-p1</v>
      </c>
    </row>
    <row r="1722" spans="2:36" x14ac:dyDescent="0.2">
      <c r="B1722" s="78" t="str">
        <f t="shared" si="78"/>
        <v/>
      </c>
      <c r="C1722" s="19" t="s">
        <v>122</v>
      </c>
      <c r="D1722" s="19" t="s">
        <v>2023</v>
      </c>
      <c r="E1722" s="19">
        <v>60</v>
      </c>
      <c r="F1722" s="19" t="s">
        <v>55</v>
      </c>
      <c r="G1722" s="19">
        <v>100</v>
      </c>
      <c r="H1722" s="19">
        <v>9</v>
      </c>
      <c r="I1722" s="19">
        <v>13</v>
      </c>
      <c r="J1722" s="19">
        <v>92</v>
      </c>
      <c r="K1722" s="19">
        <v>42</v>
      </c>
      <c r="L1722" s="19">
        <v>126</v>
      </c>
      <c r="M1722" s="19" t="s">
        <v>68</v>
      </c>
      <c r="N1722" s="19">
        <v>5000</v>
      </c>
      <c r="O1722" s="19">
        <v>10000</v>
      </c>
      <c r="P1722" s="19"/>
      <c r="Q1722" s="19" t="s">
        <v>115</v>
      </c>
      <c r="R1722" s="19">
        <v>1050</v>
      </c>
      <c r="S1722" s="19">
        <v>30000</v>
      </c>
      <c r="T1722" s="19">
        <v>0.09</v>
      </c>
      <c r="U1722" s="19">
        <v>2.6</v>
      </c>
      <c r="V1722" s="19">
        <v>0.24</v>
      </c>
      <c r="W1722" s="19">
        <v>63</v>
      </c>
      <c r="X1722" s="93">
        <v>1295</v>
      </c>
      <c r="Y1722">
        <f t="shared" si="79"/>
        <v>50</v>
      </c>
      <c r="Z1722" t="b">
        <f>IF(N1722/G1722&gt;=Auswahlhilfe!$C$8,TRUE,FALSE)</f>
        <v>1</v>
      </c>
      <c r="AA1722" t="b">
        <f>IF(K1722&gt;Auswahlhilfe!$C$7,TRUE,FALSE)</f>
        <v>1</v>
      </c>
      <c r="AB1722" t="b">
        <f>IF(Auswahlhilfe!$C$17=F1722,TRUE,FALSE)</f>
        <v>0</v>
      </c>
      <c r="AC1722" t="b">
        <f>IFERROR(IF(FIND("P2",PGOptionList!D1722)&gt;0,TRUE),FALSE)</f>
        <v>1</v>
      </c>
      <c r="AD1722" t="b">
        <f>IFERROR(IF(FIND("P1",PGOptionList!D1722)&gt;0,TRUE),FALSE)</f>
        <v>0</v>
      </c>
      <c r="AE1722" t="b">
        <f>IFERROR(IF(FIND("P0",PGOptionList!D1722)&gt;0,TRUE),FALSE)</f>
        <v>0</v>
      </c>
      <c r="AF1722" t="b">
        <f>IF(AND(Z1722,AA1722,AB1722,AC1722,IF(C1722=Auswahlhilfe!$L$7,TRUE,FALSE)),D1722,FALSE)</f>
        <v>0</v>
      </c>
      <c r="AG1722" t="b">
        <f>IF(AND(Z1722,AA1722,AB1722,AD1722,IF(C1722=Auswahlhilfe!$L$17,TRUE,FALSE)),D1722,FALSE)</f>
        <v>0</v>
      </c>
      <c r="AH1722" t="b">
        <f>IF(AND(Z1722,AA1722,AB1722,AE1722,IF(C1722=Auswahlhilfe!$L$17,TRUE,FALSE)),D1722,FALSE)</f>
        <v>0</v>
      </c>
      <c r="AI1722" t="s">
        <v>4817</v>
      </c>
      <c r="AJ1722" s="90" t="str">
        <f t="shared" si="80"/>
        <v>mailto:info@oxni.ch?subject=Anfrage TDR-064-100-S1-P2</v>
      </c>
    </row>
    <row r="1723" spans="2:36" x14ac:dyDescent="0.2">
      <c r="B1723" s="78" t="str">
        <f t="shared" si="78"/>
        <v/>
      </c>
      <c r="C1723" s="19" t="s">
        <v>122</v>
      </c>
      <c r="D1723" s="19" t="s">
        <v>2024</v>
      </c>
      <c r="E1723" s="19">
        <v>60</v>
      </c>
      <c r="F1723" s="19" t="s">
        <v>58</v>
      </c>
      <c r="G1723" s="19">
        <v>100</v>
      </c>
      <c r="H1723" s="19">
        <v>9</v>
      </c>
      <c r="I1723" s="19">
        <v>13</v>
      </c>
      <c r="J1723" s="19">
        <v>92</v>
      </c>
      <c r="K1723" s="19">
        <v>42</v>
      </c>
      <c r="L1723" s="19">
        <v>126</v>
      </c>
      <c r="M1723" s="19" t="s">
        <v>68</v>
      </c>
      <c r="N1723" s="19">
        <v>5000</v>
      </c>
      <c r="O1723" s="19">
        <v>10000</v>
      </c>
      <c r="P1723" s="19"/>
      <c r="Q1723" s="19" t="s">
        <v>115</v>
      </c>
      <c r="R1723" s="19">
        <v>1050</v>
      </c>
      <c r="S1723" s="19">
        <v>30000</v>
      </c>
      <c r="T1723" s="19">
        <v>0.09</v>
      </c>
      <c r="U1723" s="19">
        <v>2.6</v>
      </c>
      <c r="V1723" s="19">
        <v>0.24</v>
      </c>
      <c r="W1723" s="19">
        <v>63</v>
      </c>
      <c r="X1723" s="93">
        <v>1295</v>
      </c>
      <c r="Y1723">
        <f t="shared" si="79"/>
        <v>50</v>
      </c>
      <c r="Z1723" t="b">
        <f>IF(N1723/G1723&gt;=Auswahlhilfe!$C$8,TRUE,FALSE)</f>
        <v>1</v>
      </c>
      <c r="AA1723" t="b">
        <f>IF(K1723&gt;Auswahlhilfe!$C$7,TRUE,FALSE)</f>
        <v>1</v>
      </c>
      <c r="AB1723" t="b">
        <f>IF(Auswahlhilfe!$C$17=F1723,TRUE,FALSE)</f>
        <v>1</v>
      </c>
      <c r="AC1723" t="b">
        <f>IFERROR(IF(FIND("P2",PGOptionList!D1723)&gt;0,TRUE),FALSE)</f>
        <v>1</v>
      </c>
      <c r="AD1723" t="b">
        <f>IFERROR(IF(FIND("P1",PGOptionList!D1723)&gt;0,TRUE),FALSE)</f>
        <v>0</v>
      </c>
      <c r="AE1723" t="b">
        <f>IFERROR(IF(FIND("P0",PGOptionList!D1723)&gt;0,TRUE),FALSE)</f>
        <v>0</v>
      </c>
      <c r="AF1723" t="b">
        <f>IF(AND(Z1723,AA1723,AB1723,AC1723,IF(C1723=Auswahlhilfe!$L$7,TRUE,FALSE)),D1723,FALSE)</f>
        <v>0</v>
      </c>
      <c r="AG1723" t="b">
        <f>IF(AND(Z1723,AA1723,AB1723,AD1723,IF(C1723=Auswahlhilfe!$L$17,TRUE,FALSE)),D1723,FALSE)</f>
        <v>0</v>
      </c>
      <c r="AH1723" t="b">
        <f>IF(AND(Z1723,AA1723,AB1723,AE1723,IF(C1723=Auswahlhilfe!$L$17,TRUE,FALSE)),D1723,FALSE)</f>
        <v>0</v>
      </c>
      <c r="AI1723" t="s">
        <v>4818</v>
      </c>
      <c r="AJ1723" s="90" t="str">
        <f t="shared" si="80"/>
        <v>https://shop.oxni.ch/de/shop/motoren/planetengetriebe/tdr-064-100-s2-p2</v>
      </c>
    </row>
    <row r="1724" spans="2:36" x14ac:dyDescent="0.2">
      <c r="B1724" s="78" t="str">
        <f t="shared" si="78"/>
        <v/>
      </c>
      <c r="C1724" s="19" t="s">
        <v>122</v>
      </c>
      <c r="D1724" s="19" t="s">
        <v>2025</v>
      </c>
      <c r="E1724" s="19">
        <v>60</v>
      </c>
      <c r="F1724" s="19" t="s">
        <v>55</v>
      </c>
      <c r="G1724" s="19">
        <v>70</v>
      </c>
      <c r="H1724" s="19">
        <v>7</v>
      </c>
      <c r="I1724" s="19">
        <v>13</v>
      </c>
      <c r="J1724" s="19">
        <v>92</v>
      </c>
      <c r="K1724" s="19">
        <v>50</v>
      </c>
      <c r="L1724" s="19">
        <v>150</v>
      </c>
      <c r="M1724" s="19" t="s">
        <v>64</v>
      </c>
      <c r="N1724" s="19">
        <v>5000</v>
      </c>
      <c r="O1724" s="19">
        <v>10000</v>
      </c>
      <c r="P1724" s="19"/>
      <c r="Q1724" s="19" t="s">
        <v>115</v>
      </c>
      <c r="R1724" s="19">
        <v>1050</v>
      </c>
      <c r="S1724" s="19">
        <v>30000</v>
      </c>
      <c r="T1724" s="19">
        <v>0.09</v>
      </c>
      <c r="U1724" s="19">
        <v>2.6</v>
      </c>
      <c r="V1724" s="19">
        <v>0.24</v>
      </c>
      <c r="W1724" s="19">
        <v>63</v>
      </c>
      <c r="X1724" s="93">
        <v>1425</v>
      </c>
      <c r="Y1724">
        <f t="shared" si="79"/>
        <v>71.428571428571431</v>
      </c>
      <c r="Z1724" t="b">
        <f>IF(N1724/G1724&gt;=Auswahlhilfe!$C$8,TRUE,FALSE)</f>
        <v>1</v>
      </c>
      <c r="AA1724" t="b">
        <f>IF(K1724&gt;Auswahlhilfe!$C$7,TRUE,FALSE)</f>
        <v>1</v>
      </c>
      <c r="AB1724" t="b">
        <f>IF(Auswahlhilfe!$C$17=F1724,TRUE,FALSE)</f>
        <v>0</v>
      </c>
      <c r="AC1724" t="b">
        <f>IFERROR(IF(FIND("P2",PGOptionList!D1724)&gt;0,TRUE),FALSE)</f>
        <v>0</v>
      </c>
      <c r="AD1724" t="b">
        <f>IFERROR(IF(FIND("P1",PGOptionList!D1724)&gt;0,TRUE),FALSE)</f>
        <v>1</v>
      </c>
      <c r="AE1724" t="b">
        <f>IFERROR(IF(FIND("P0",PGOptionList!D1724)&gt;0,TRUE),FALSE)</f>
        <v>0</v>
      </c>
      <c r="AF1724" t="b">
        <f>IF(AND(Z1724,AA1724,AB1724,AC1724,IF(C1724=Auswahlhilfe!$L$7,TRUE,FALSE)),D1724,FALSE)</f>
        <v>0</v>
      </c>
      <c r="AG1724" t="b">
        <f>IF(AND(Z1724,AA1724,AB1724,AD1724,IF(C1724=Auswahlhilfe!$L$17,TRUE,FALSE)),D1724,FALSE)</f>
        <v>0</v>
      </c>
      <c r="AH1724" t="b">
        <f>IF(AND(Z1724,AA1724,AB1724,AE1724,IF(C1724=Auswahlhilfe!$L$17,TRUE,FALSE)),D1724,FALSE)</f>
        <v>0</v>
      </c>
      <c r="AI1724" t="s">
        <v>4817</v>
      </c>
      <c r="AJ1724" s="90" t="str">
        <f t="shared" si="80"/>
        <v>mailto:info@oxni.ch?subject=Anfrage TDR-064-070-S1-P1</v>
      </c>
    </row>
    <row r="1725" spans="2:36" x14ac:dyDescent="0.2">
      <c r="B1725" s="78" t="str">
        <f t="shared" si="78"/>
        <v/>
      </c>
      <c r="C1725" s="19" t="s">
        <v>122</v>
      </c>
      <c r="D1725" s="19" t="s">
        <v>2026</v>
      </c>
      <c r="E1725" s="19">
        <v>60</v>
      </c>
      <c r="F1725" s="19" t="s">
        <v>58</v>
      </c>
      <c r="G1725" s="19">
        <v>70</v>
      </c>
      <c r="H1725" s="19">
        <v>7</v>
      </c>
      <c r="I1725" s="19">
        <v>13</v>
      </c>
      <c r="J1725" s="19">
        <v>92</v>
      </c>
      <c r="K1725" s="19">
        <v>50</v>
      </c>
      <c r="L1725" s="19">
        <v>150</v>
      </c>
      <c r="M1725" s="19" t="s">
        <v>64</v>
      </c>
      <c r="N1725" s="19">
        <v>5000</v>
      </c>
      <c r="O1725" s="19">
        <v>10000</v>
      </c>
      <c r="P1725" s="19"/>
      <c r="Q1725" s="19" t="s">
        <v>115</v>
      </c>
      <c r="R1725" s="19">
        <v>1050</v>
      </c>
      <c r="S1725" s="19">
        <v>30000</v>
      </c>
      <c r="T1725" s="19">
        <v>0.09</v>
      </c>
      <c r="U1725" s="19">
        <v>2.6</v>
      </c>
      <c r="V1725" s="19">
        <v>0.24</v>
      </c>
      <c r="W1725" s="19">
        <v>63</v>
      </c>
      <c r="X1725" s="93">
        <v>1425</v>
      </c>
      <c r="Y1725">
        <f t="shared" si="79"/>
        <v>71.428571428571431</v>
      </c>
      <c r="Z1725" t="b">
        <f>IF(N1725/G1725&gt;=Auswahlhilfe!$C$8,TRUE,FALSE)</f>
        <v>1</v>
      </c>
      <c r="AA1725" t="b">
        <f>IF(K1725&gt;Auswahlhilfe!$C$7,TRUE,FALSE)</f>
        <v>1</v>
      </c>
      <c r="AB1725" t="b">
        <f>IF(Auswahlhilfe!$C$17=F1725,TRUE,FALSE)</f>
        <v>1</v>
      </c>
      <c r="AC1725" t="b">
        <f>IFERROR(IF(FIND("P2",PGOptionList!D1725)&gt;0,TRUE),FALSE)</f>
        <v>0</v>
      </c>
      <c r="AD1725" t="b">
        <f>IFERROR(IF(FIND("P1",PGOptionList!D1725)&gt;0,TRUE),FALSE)</f>
        <v>1</v>
      </c>
      <c r="AE1725" t="b">
        <f>IFERROR(IF(FIND("P0",PGOptionList!D1725)&gt;0,TRUE),FALSE)</f>
        <v>0</v>
      </c>
      <c r="AF1725" t="b">
        <f>IF(AND(Z1725,AA1725,AB1725,AC1725,IF(C1725=Auswahlhilfe!$L$7,TRUE,FALSE)),D1725,FALSE)</f>
        <v>0</v>
      </c>
      <c r="AG1725" t="b">
        <f>IF(AND(Z1725,AA1725,AB1725,AD1725,IF(C1725=Auswahlhilfe!$L$17,TRUE,FALSE)),D1725,FALSE)</f>
        <v>0</v>
      </c>
      <c r="AH1725" t="b">
        <f>IF(AND(Z1725,AA1725,AB1725,AE1725,IF(C1725=Auswahlhilfe!$L$17,TRUE,FALSE)),D1725,FALSE)</f>
        <v>0</v>
      </c>
      <c r="AI1725" t="s">
        <v>4818</v>
      </c>
      <c r="AJ1725" s="90" t="str">
        <f t="shared" si="80"/>
        <v>https://shop.oxni.ch/de/shop/motoren/planetengetriebe/tdr-064-070-s2-p1</v>
      </c>
    </row>
    <row r="1726" spans="2:36" x14ac:dyDescent="0.2">
      <c r="B1726" s="78" t="str">
        <f t="shared" si="78"/>
        <v/>
      </c>
      <c r="C1726" s="19" t="s">
        <v>122</v>
      </c>
      <c r="D1726" s="19" t="s">
        <v>2027</v>
      </c>
      <c r="E1726" s="19">
        <v>60</v>
      </c>
      <c r="F1726" s="19" t="s">
        <v>55</v>
      </c>
      <c r="G1726" s="19">
        <v>70</v>
      </c>
      <c r="H1726" s="19">
        <v>9</v>
      </c>
      <c r="I1726" s="19">
        <v>13</v>
      </c>
      <c r="J1726" s="19">
        <v>92</v>
      </c>
      <c r="K1726" s="19">
        <v>50</v>
      </c>
      <c r="L1726" s="19">
        <v>150</v>
      </c>
      <c r="M1726" s="19" t="s">
        <v>64</v>
      </c>
      <c r="N1726" s="19">
        <v>5000</v>
      </c>
      <c r="O1726" s="19">
        <v>10000</v>
      </c>
      <c r="P1726" s="19"/>
      <c r="Q1726" s="19" t="s">
        <v>115</v>
      </c>
      <c r="R1726" s="19">
        <v>1050</v>
      </c>
      <c r="S1726" s="19">
        <v>30000</v>
      </c>
      <c r="T1726" s="19">
        <v>0.09</v>
      </c>
      <c r="U1726" s="19">
        <v>2.6</v>
      </c>
      <c r="V1726" s="19">
        <v>0.24</v>
      </c>
      <c r="W1726" s="19">
        <v>63</v>
      </c>
      <c r="X1726" s="93">
        <v>1295</v>
      </c>
      <c r="Y1726">
        <f t="shared" si="79"/>
        <v>71.428571428571431</v>
      </c>
      <c r="Z1726" t="b">
        <f>IF(N1726/G1726&gt;=Auswahlhilfe!$C$8,TRUE,FALSE)</f>
        <v>1</v>
      </c>
      <c r="AA1726" t="b">
        <f>IF(K1726&gt;Auswahlhilfe!$C$7,TRUE,FALSE)</f>
        <v>1</v>
      </c>
      <c r="AB1726" t="b">
        <f>IF(Auswahlhilfe!$C$17=F1726,TRUE,FALSE)</f>
        <v>0</v>
      </c>
      <c r="AC1726" t="b">
        <f>IFERROR(IF(FIND("P2",PGOptionList!D1726)&gt;0,TRUE),FALSE)</f>
        <v>1</v>
      </c>
      <c r="AD1726" t="b">
        <f>IFERROR(IF(FIND("P1",PGOptionList!D1726)&gt;0,TRUE),FALSE)</f>
        <v>0</v>
      </c>
      <c r="AE1726" t="b">
        <f>IFERROR(IF(FIND("P0",PGOptionList!D1726)&gt;0,TRUE),FALSE)</f>
        <v>0</v>
      </c>
      <c r="AF1726" t="b">
        <f>IF(AND(Z1726,AA1726,AB1726,AC1726,IF(C1726=Auswahlhilfe!$L$7,TRUE,FALSE)),D1726,FALSE)</f>
        <v>0</v>
      </c>
      <c r="AG1726" t="b">
        <f>IF(AND(Z1726,AA1726,AB1726,AD1726,IF(C1726=Auswahlhilfe!$L$17,TRUE,FALSE)),D1726,FALSE)</f>
        <v>0</v>
      </c>
      <c r="AH1726" t="b">
        <f>IF(AND(Z1726,AA1726,AB1726,AE1726,IF(C1726=Auswahlhilfe!$L$17,TRUE,FALSE)),D1726,FALSE)</f>
        <v>0</v>
      </c>
      <c r="AI1726" t="s">
        <v>4817</v>
      </c>
      <c r="AJ1726" s="90" t="str">
        <f t="shared" si="80"/>
        <v>mailto:info@oxni.ch?subject=Anfrage TDR-064-070-S1-P2</v>
      </c>
    </row>
    <row r="1727" spans="2:36" x14ac:dyDescent="0.2">
      <c r="B1727" s="78" t="str">
        <f t="shared" si="78"/>
        <v/>
      </c>
      <c r="C1727" s="19" t="s">
        <v>122</v>
      </c>
      <c r="D1727" s="19" t="s">
        <v>2028</v>
      </c>
      <c r="E1727" s="19">
        <v>60</v>
      </c>
      <c r="F1727" s="19" t="s">
        <v>58</v>
      </c>
      <c r="G1727" s="19">
        <v>70</v>
      </c>
      <c r="H1727" s="19">
        <v>9</v>
      </c>
      <c r="I1727" s="19">
        <v>13</v>
      </c>
      <c r="J1727" s="19">
        <v>92</v>
      </c>
      <c r="K1727" s="19">
        <v>50</v>
      </c>
      <c r="L1727" s="19">
        <v>150</v>
      </c>
      <c r="M1727" s="19" t="s">
        <v>64</v>
      </c>
      <c r="N1727" s="19">
        <v>5000</v>
      </c>
      <c r="O1727" s="19">
        <v>10000</v>
      </c>
      <c r="P1727" s="19"/>
      <c r="Q1727" s="19" t="s">
        <v>115</v>
      </c>
      <c r="R1727" s="19">
        <v>1050</v>
      </c>
      <c r="S1727" s="19">
        <v>30000</v>
      </c>
      <c r="T1727" s="19">
        <v>0.09</v>
      </c>
      <c r="U1727" s="19">
        <v>2.6</v>
      </c>
      <c r="V1727" s="19">
        <v>0.24</v>
      </c>
      <c r="W1727" s="19">
        <v>63</v>
      </c>
      <c r="X1727" s="93">
        <v>1295</v>
      </c>
      <c r="Y1727">
        <f t="shared" si="79"/>
        <v>71.428571428571431</v>
      </c>
      <c r="Z1727" t="b">
        <f>IF(N1727/G1727&gt;=Auswahlhilfe!$C$8,TRUE,FALSE)</f>
        <v>1</v>
      </c>
      <c r="AA1727" t="b">
        <f>IF(K1727&gt;Auswahlhilfe!$C$7,TRUE,FALSE)</f>
        <v>1</v>
      </c>
      <c r="AB1727" t="b">
        <f>IF(Auswahlhilfe!$C$17=F1727,TRUE,FALSE)</f>
        <v>1</v>
      </c>
      <c r="AC1727" t="b">
        <f>IFERROR(IF(FIND("P2",PGOptionList!D1727)&gt;0,TRUE),FALSE)</f>
        <v>1</v>
      </c>
      <c r="AD1727" t="b">
        <f>IFERROR(IF(FIND("P1",PGOptionList!D1727)&gt;0,TRUE),FALSE)</f>
        <v>0</v>
      </c>
      <c r="AE1727" t="b">
        <f>IFERROR(IF(FIND("P0",PGOptionList!D1727)&gt;0,TRUE),FALSE)</f>
        <v>0</v>
      </c>
      <c r="AF1727" t="b">
        <f>IF(AND(Z1727,AA1727,AB1727,AC1727,IF(C1727=Auswahlhilfe!$L$7,TRUE,FALSE)),D1727,FALSE)</f>
        <v>0</v>
      </c>
      <c r="AG1727" t="b">
        <f>IF(AND(Z1727,AA1727,AB1727,AD1727,IF(C1727=Auswahlhilfe!$L$17,TRUE,FALSE)),D1727,FALSE)</f>
        <v>0</v>
      </c>
      <c r="AH1727" t="b">
        <f>IF(AND(Z1727,AA1727,AB1727,AE1727,IF(C1727=Auswahlhilfe!$L$17,TRUE,FALSE)),D1727,FALSE)</f>
        <v>0</v>
      </c>
      <c r="AI1727" t="s">
        <v>4818</v>
      </c>
      <c r="AJ1727" s="90" t="str">
        <f t="shared" si="80"/>
        <v>https://shop.oxni.ch/de/shop/motoren/planetengetriebe/tdr-064-070-s2-p2</v>
      </c>
    </row>
    <row r="1728" spans="2:36" x14ac:dyDescent="0.2">
      <c r="B1728" s="78" t="str">
        <f t="shared" si="78"/>
        <v/>
      </c>
      <c r="C1728" s="19" t="s">
        <v>122</v>
      </c>
      <c r="D1728" s="19" t="s">
        <v>2029</v>
      </c>
      <c r="E1728" s="19">
        <v>60</v>
      </c>
      <c r="F1728" s="19" t="s">
        <v>55</v>
      </c>
      <c r="G1728" s="19">
        <v>50</v>
      </c>
      <c r="H1728" s="19">
        <v>7</v>
      </c>
      <c r="I1728" s="19">
        <v>13</v>
      </c>
      <c r="J1728" s="19">
        <v>92</v>
      </c>
      <c r="K1728" s="19">
        <v>50</v>
      </c>
      <c r="L1728" s="19">
        <v>150</v>
      </c>
      <c r="M1728" s="19" t="s">
        <v>64</v>
      </c>
      <c r="N1728" s="19">
        <v>5000</v>
      </c>
      <c r="O1728" s="19">
        <v>10000</v>
      </c>
      <c r="P1728" s="19"/>
      <c r="Q1728" s="19" t="s">
        <v>115</v>
      </c>
      <c r="R1728" s="19">
        <v>1050</v>
      </c>
      <c r="S1728" s="19">
        <v>30000</v>
      </c>
      <c r="T1728" s="19">
        <v>0.09</v>
      </c>
      <c r="U1728" s="19">
        <v>2.6</v>
      </c>
      <c r="V1728" s="19">
        <v>0.24</v>
      </c>
      <c r="W1728" s="19">
        <v>63</v>
      </c>
      <c r="X1728" s="93">
        <v>1425</v>
      </c>
      <c r="Y1728">
        <f t="shared" si="79"/>
        <v>100</v>
      </c>
      <c r="Z1728" t="b">
        <f>IF(N1728/G1728&gt;=Auswahlhilfe!$C$8,TRUE,FALSE)</f>
        <v>1</v>
      </c>
      <c r="AA1728" t="b">
        <f>IF(K1728&gt;Auswahlhilfe!$C$7,TRUE,FALSE)</f>
        <v>1</v>
      </c>
      <c r="AB1728" t="b">
        <f>IF(Auswahlhilfe!$C$17=F1728,TRUE,FALSE)</f>
        <v>0</v>
      </c>
      <c r="AC1728" t="b">
        <f>IFERROR(IF(FIND("P2",PGOptionList!D1728)&gt;0,TRUE),FALSE)</f>
        <v>0</v>
      </c>
      <c r="AD1728" t="b">
        <f>IFERROR(IF(FIND("P1",PGOptionList!D1728)&gt;0,TRUE),FALSE)</f>
        <v>1</v>
      </c>
      <c r="AE1728" t="b">
        <f>IFERROR(IF(FIND("P0",PGOptionList!D1728)&gt;0,TRUE),FALSE)</f>
        <v>0</v>
      </c>
      <c r="AF1728" t="b">
        <f>IF(AND(Z1728,AA1728,AB1728,AC1728,IF(C1728=Auswahlhilfe!$L$7,TRUE,FALSE)),D1728,FALSE)</f>
        <v>0</v>
      </c>
      <c r="AG1728" t="b">
        <f>IF(AND(Z1728,AA1728,AB1728,AD1728,IF(C1728=Auswahlhilfe!$L$17,TRUE,FALSE)),D1728,FALSE)</f>
        <v>0</v>
      </c>
      <c r="AH1728" t="b">
        <f>IF(AND(Z1728,AA1728,AB1728,AE1728,IF(C1728=Auswahlhilfe!$L$17,TRUE,FALSE)),D1728,FALSE)</f>
        <v>0</v>
      </c>
      <c r="AI1728" t="s">
        <v>4817</v>
      </c>
      <c r="AJ1728" s="90" t="str">
        <f t="shared" si="80"/>
        <v>mailto:info@oxni.ch?subject=Anfrage TDR-064-050-S1-P1</v>
      </c>
    </row>
    <row r="1729" spans="2:36" x14ac:dyDescent="0.2">
      <c r="B1729" s="78" t="str">
        <f t="shared" si="78"/>
        <v/>
      </c>
      <c r="C1729" s="19" t="s">
        <v>122</v>
      </c>
      <c r="D1729" s="19" t="s">
        <v>2030</v>
      </c>
      <c r="E1729" s="19">
        <v>60</v>
      </c>
      <c r="F1729" s="19" t="s">
        <v>58</v>
      </c>
      <c r="G1729" s="19">
        <v>50</v>
      </c>
      <c r="H1729" s="19">
        <v>7</v>
      </c>
      <c r="I1729" s="19">
        <v>13</v>
      </c>
      <c r="J1729" s="19">
        <v>92</v>
      </c>
      <c r="K1729" s="19">
        <v>50</v>
      </c>
      <c r="L1729" s="19">
        <v>150</v>
      </c>
      <c r="M1729" s="19" t="s">
        <v>64</v>
      </c>
      <c r="N1729" s="19">
        <v>5000</v>
      </c>
      <c r="O1729" s="19">
        <v>10000</v>
      </c>
      <c r="P1729" s="19"/>
      <c r="Q1729" s="19" t="s">
        <v>115</v>
      </c>
      <c r="R1729" s="19">
        <v>1050</v>
      </c>
      <c r="S1729" s="19">
        <v>30000</v>
      </c>
      <c r="T1729" s="19">
        <v>0.09</v>
      </c>
      <c r="U1729" s="19">
        <v>2.6</v>
      </c>
      <c r="V1729" s="19">
        <v>0.24</v>
      </c>
      <c r="W1729" s="19">
        <v>63</v>
      </c>
      <c r="X1729" s="93">
        <v>1425</v>
      </c>
      <c r="Y1729">
        <f t="shared" si="79"/>
        <v>100</v>
      </c>
      <c r="Z1729" t="b">
        <f>IF(N1729/G1729&gt;=Auswahlhilfe!$C$8,TRUE,FALSE)</f>
        <v>1</v>
      </c>
      <c r="AA1729" t="b">
        <f>IF(K1729&gt;Auswahlhilfe!$C$7,TRUE,FALSE)</f>
        <v>1</v>
      </c>
      <c r="AB1729" t="b">
        <f>IF(Auswahlhilfe!$C$17=F1729,TRUE,FALSE)</f>
        <v>1</v>
      </c>
      <c r="AC1729" t="b">
        <f>IFERROR(IF(FIND("P2",PGOptionList!D1729)&gt;0,TRUE),FALSE)</f>
        <v>0</v>
      </c>
      <c r="AD1729" t="b">
        <f>IFERROR(IF(FIND("P1",PGOptionList!D1729)&gt;0,TRUE),FALSE)</f>
        <v>1</v>
      </c>
      <c r="AE1729" t="b">
        <f>IFERROR(IF(FIND("P0",PGOptionList!D1729)&gt;0,TRUE),FALSE)</f>
        <v>0</v>
      </c>
      <c r="AF1729" t="b">
        <f>IF(AND(Z1729,AA1729,AB1729,AC1729,IF(C1729=Auswahlhilfe!$L$7,TRUE,FALSE)),D1729,FALSE)</f>
        <v>0</v>
      </c>
      <c r="AG1729" t="b">
        <f>IF(AND(Z1729,AA1729,AB1729,AD1729,IF(C1729=Auswahlhilfe!$L$17,TRUE,FALSE)),D1729,FALSE)</f>
        <v>0</v>
      </c>
      <c r="AH1729" t="b">
        <f>IF(AND(Z1729,AA1729,AB1729,AE1729,IF(C1729=Auswahlhilfe!$L$17,TRUE,FALSE)),D1729,FALSE)</f>
        <v>0</v>
      </c>
      <c r="AI1729" t="s">
        <v>4818</v>
      </c>
      <c r="AJ1729" s="90" t="str">
        <f t="shared" si="80"/>
        <v>https://shop.oxni.ch/de/shop/motoren/planetengetriebe/tdr-064-050-s2-p1</v>
      </c>
    </row>
    <row r="1730" spans="2:36" x14ac:dyDescent="0.2">
      <c r="B1730" s="78" t="str">
        <f t="shared" si="78"/>
        <v/>
      </c>
      <c r="C1730" s="19" t="s">
        <v>122</v>
      </c>
      <c r="D1730" s="19" t="s">
        <v>2031</v>
      </c>
      <c r="E1730" s="19">
        <v>60</v>
      </c>
      <c r="F1730" s="19" t="s">
        <v>55</v>
      </c>
      <c r="G1730" s="19">
        <v>50</v>
      </c>
      <c r="H1730" s="19">
        <v>9</v>
      </c>
      <c r="I1730" s="19">
        <v>13</v>
      </c>
      <c r="J1730" s="19">
        <v>92</v>
      </c>
      <c r="K1730" s="19">
        <v>50</v>
      </c>
      <c r="L1730" s="19">
        <v>150</v>
      </c>
      <c r="M1730" s="19" t="s">
        <v>64</v>
      </c>
      <c r="N1730" s="19">
        <v>5000</v>
      </c>
      <c r="O1730" s="19">
        <v>10000</v>
      </c>
      <c r="P1730" s="19"/>
      <c r="Q1730" s="19" t="s">
        <v>115</v>
      </c>
      <c r="R1730" s="19">
        <v>1050</v>
      </c>
      <c r="S1730" s="19">
        <v>30000</v>
      </c>
      <c r="T1730" s="19">
        <v>0.09</v>
      </c>
      <c r="U1730" s="19">
        <v>2.6</v>
      </c>
      <c r="V1730" s="19">
        <v>0.24</v>
      </c>
      <c r="W1730" s="19">
        <v>63</v>
      </c>
      <c r="X1730" s="93">
        <v>1295</v>
      </c>
      <c r="Y1730">
        <f t="shared" si="79"/>
        <v>100</v>
      </c>
      <c r="Z1730" t="b">
        <f>IF(N1730/G1730&gt;=Auswahlhilfe!$C$8,TRUE,FALSE)</f>
        <v>1</v>
      </c>
      <c r="AA1730" t="b">
        <f>IF(K1730&gt;Auswahlhilfe!$C$7,TRUE,FALSE)</f>
        <v>1</v>
      </c>
      <c r="AB1730" t="b">
        <f>IF(Auswahlhilfe!$C$17=F1730,TRUE,FALSE)</f>
        <v>0</v>
      </c>
      <c r="AC1730" t="b">
        <f>IFERROR(IF(FIND("P2",PGOptionList!D1730)&gt;0,TRUE),FALSE)</f>
        <v>1</v>
      </c>
      <c r="AD1730" t="b">
        <f>IFERROR(IF(FIND("P1",PGOptionList!D1730)&gt;0,TRUE),FALSE)</f>
        <v>0</v>
      </c>
      <c r="AE1730" t="b">
        <f>IFERROR(IF(FIND("P0",PGOptionList!D1730)&gt;0,TRUE),FALSE)</f>
        <v>0</v>
      </c>
      <c r="AF1730" t="b">
        <f>IF(AND(Z1730,AA1730,AB1730,AC1730,IF(C1730=Auswahlhilfe!$L$7,TRUE,FALSE)),D1730,FALSE)</f>
        <v>0</v>
      </c>
      <c r="AG1730" t="b">
        <f>IF(AND(Z1730,AA1730,AB1730,AD1730,IF(C1730=Auswahlhilfe!$L$17,TRUE,FALSE)),D1730,FALSE)</f>
        <v>0</v>
      </c>
      <c r="AH1730" t="b">
        <f>IF(AND(Z1730,AA1730,AB1730,AE1730,IF(C1730=Auswahlhilfe!$L$17,TRUE,FALSE)),D1730,FALSE)</f>
        <v>0</v>
      </c>
      <c r="AI1730" t="s">
        <v>4817</v>
      </c>
      <c r="AJ1730" s="90" t="str">
        <f t="shared" si="80"/>
        <v>mailto:info@oxni.ch?subject=Anfrage TDR-064-050-S1-P2</v>
      </c>
    </row>
    <row r="1731" spans="2:36" x14ac:dyDescent="0.2">
      <c r="B1731" s="78" t="str">
        <f t="shared" si="78"/>
        <v/>
      </c>
      <c r="C1731" s="19" t="s">
        <v>122</v>
      </c>
      <c r="D1731" s="19" t="s">
        <v>2032</v>
      </c>
      <c r="E1731" s="19">
        <v>60</v>
      </c>
      <c r="F1731" s="19" t="s">
        <v>58</v>
      </c>
      <c r="G1731" s="19">
        <v>50</v>
      </c>
      <c r="H1731" s="19">
        <v>9</v>
      </c>
      <c r="I1731" s="19">
        <v>13</v>
      </c>
      <c r="J1731" s="19">
        <v>92</v>
      </c>
      <c r="K1731" s="19">
        <v>50</v>
      </c>
      <c r="L1731" s="19">
        <v>150</v>
      </c>
      <c r="M1731" s="19" t="s">
        <v>64</v>
      </c>
      <c r="N1731" s="19">
        <v>5000</v>
      </c>
      <c r="O1731" s="19">
        <v>10000</v>
      </c>
      <c r="P1731" s="19"/>
      <c r="Q1731" s="19" t="s">
        <v>115</v>
      </c>
      <c r="R1731" s="19">
        <v>1050</v>
      </c>
      <c r="S1731" s="19">
        <v>30000</v>
      </c>
      <c r="T1731" s="19">
        <v>0.09</v>
      </c>
      <c r="U1731" s="19">
        <v>2.6</v>
      </c>
      <c r="V1731" s="19">
        <v>0.24</v>
      </c>
      <c r="W1731" s="19">
        <v>63</v>
      </c>
      <c r="X1731" s="93">
        <v>1295</v>
      </c>
      <c r="Y1731">
        <f t="shared" si="79"/>
        <v>100</v>
      </c>
      <c r="Z1731" t="b">
        <f>IF(N1731/G1731&gt;=Auswahlhilfe!$C$8,TRUE,FALSE)</f>
        <v>1</v>
      </c>
      <c r="AA1731" t="b">
        <f>IF(K1731&gt;Auswahlhilfe!$C$7,TRUE,FALSE)</f>
        <v>1</v>
      </c>
      <c r="AB1731" t="b">
        <f>IF(Auswahlhilfe!$C$17=F1731,TRUE,FALSE)</f>
        <v>1</v>
      </c>
      <c r="AC1731" t="b">
        <f>IFERROR(IF(FIND("P2",PGOptionList!D1731)&gt;0,TRUE),FALSE)</f>
        <v>1</v>
      </c>
      <c r="AD1731" t="b">
        <f>IFERROR(IF(FIND("P1",PGOptionList!D1731)&gt;0,TRUE),FALSE)</f>
        <v>0</v>
      </c>
      <c r="AE1731" t="b">
        <f>IFERROR(IF(FIND("P0",PGOptionList!D1731)&gt;0,TRUE),FALSE)</f>
        <v>0</v>
      </c>
      <c r="AF1731" t="b">
        <f>IF(AND(Z1731,AA1731,AB1731,AC1731,IF(C1731=Auswahlhilfe!$L$7,TRUE,FALSE)),D1731,FALSE)</f>
        <v>0</v>
      </c>
      <c r="AG1731" t="b">
        <f>IF(AND(Z1731,AA1731,AB1731,AD1731,IF(C1731=Auswahlhilfe!$L$17,TRUE,FALSE)),D1731,FALSE)</f>
        <v>0</v>
      </c>
      <c r="AH1731" t="b">
        <f>IF(AND(Z1731,AA1731,AB1731,AE1731,IF(C1731=Auswahlhilfe!$L$17,TRUE,FALSE)),D1731,FALSE)</f>
        <v>0</v>
      </c>
      <c r="AI1731" t="s">
        <v>4818</v>
      </c>
      <c r="AJ1731" s="90" t="str">
        <f t="shared" si="80"/>
        <v>https://shop.oxni.ch/de/shop/motoren/planetengetriebe/tdr-064-050-s2-p2</v>
      </c>
    </row>
    <row r="1732" spans="2:36" x14ac:dyDescent="0.2">
      <c r="B1732" s="78" t="str">
        <f t="shared" si="78"/>
        <v/>
      </c>
      <c r="C1732" s="19" t="s">
        <v>122</v>
      </c>
      <c r="D1732" s="19" t="s">
        <v>2033</v>
      </c>
      <c r="E1732" s="19">
        <v>60</v>
      </c>
      <c r="F1732" s="19" t="s">
        <v>55</v>
      </c>
      <c r="G1732" s="19">
        <v>40</v>
      </c>
      <c r="H1732" s="19">
        <v>7</v>
      </c>
      <c r="I1732" s="19">
        <v>13</v>
      </c>
      <c r="J1732" s="19">
        <v>92</v>
      </c>
      <c r="K1732" s="19">
        <v>48</v>
      </c>
      <c r="L1732" s="19">
        <v>144</v>
      </c>
      <c r="M1732" s="19" t="s">
        <v>104</v>
      </c>
      <c r="N1732" s="19">
        <v>5000</v>
      </c>
      <c r="O1732" s="19">
        <v>10000</v>
      </c>
      <c r="P1732" s="19"/>
      <c r="Q1732" s="19" t="s">
        <v>115</v>
      </c>
      <c r="R1732" s="19">
        <v>1050</v>
      </c>
      <c r="S1732" s="19">
        <v>30000</v>
      </c>
      <c r="T1732" s="19">
        <v>0.09</v>
      </c>
      <c r="U1732" s="19">
        <v>2.6</v>
      </c>
      <c r="V1732" s="19">
        <v>0.24</v>
      </c>
      <c r="W1732" s="19">
        <v>63</v>
      </c>
      <c r="X1732" s="93">
        <v>1425</v>
      </c>
      <c r="Y1732">
        <f t="shared" si="79"/>
        <v>125</v>
      </c>
      <c r="Z1732" t="b">
        <f>IF(N1732/G1732&gt;=Auswahlhilfe!$C$8,TRUE,FALSE)</f>
        <v>1</v>
      </c>
      <c r="AA1732" t="b">
        <f>IF(K1732&gt;Auswahlhilfe!$C$7,TRUE,FALSE)</f>
        <v>1</v>
      </c>
      <c r="AB1732" t="b">
        <f>IF(Auswahlhilfe!$C$17=F1732,TRUE,FALSE)</f>
        <v>0</v>
      </c>
      <c r="AC1732" t="b">
        <f>IFERROR(IF(FIND("P2",PGOptionList!D1732)&gt;0,TRUE),FALSE)</f>
        <v>0</v>
      </c>
      <c r="AD1732" t="b">
        <f>IFERROR(IF(FIND("P1",PGOptionList!D1732)&gt;0,TRUE),FALSE)</f>
        <v>1</v>
      </c>
      <c r="AE1732" t="b">
        <f>IFERROR(IF(FIND("P0",PGOptionList!D1732)&gt;0,TRUE),FALSE)</f>
        <v>0</v>
      </c>
      <c r="AF1732" t="b">
        <f>IF(AND(Z1732,AA1732,AB1732,AC1732,IF(C1732=Auswahlhilfe!$L$7,TRUE,FALSE)),D1732,FALSE)</f>
        <v>0</v>
      </c>
      <c r="AG1732" t="b">
        <f>IF(AND(Z1732,AA1732,AB1732,AD1732,IF(C1732=Auswahlhilfe!$L$17,TRUE,FALSE)),D1732,FALSE)</f>
        <v>0</v>
      </c>
      <c r="AH1732" t="b">
        <f>IF(AND(Z1732,AA1732,AB1732,AE1732,IF(C1732=Auswahlhilfe!$L$17,TRUE,FALSE)),D1732,FALSE)</f>
        <v>0</v>
      </c>
      <c r="AI1732" t="s">
        <v>4817</v>
      </c>
      <c r="AJ1732" s="90" t="str">
        <f t="shared" si="80"/>
        <v>mailto:info@oxni.ch?subject=Anfrage TDR-064-040-S1-P1</v>
      </c>
    </row>
    <row r="1733" spans="2:36" x14ac:dyDescent="0.2">
      <c r="B1733" s="78" t="str">
        <f t="shared" si="78"/>
        <v/>
      </c>
      <c r="C1733" s="19" t="s">
        <v>122</v>
      </c>
      <c r="D1733" s="19" t="s">
        <v>2034</v>
      </c>
      <c r="E1733" s="19">
        <v>60</v>
      </c>
      <c r="F1733" s="19" t="s">
        <v>58</v>
      </c>
      <c r="G1733" s="19">
        <v>40</v>
      </c>
      <c r="H1733" s="19">
        <v>7</v>
      </c>
      <c r="I1733" s="19">
        <v>13</v>
      </c>
      <c r="J1733" s="19">
        <v>92</v>
      </c>
      <c r="K1733" s="19">
        <v>48</v>
      </c>
      <c r="L1733" s="19">
        <v>144</v>
      </c>
      <c r="M1733" s="19" t="s">
        <v>104</v>
      </c>
      <c r="N1733" s="19">
        <v>5000</v>
      </c>
      <c r="O1733" s="19">
        <v>10000</v>
      </c>
      <c r="P1733" s="19"/>
      <c r="Q1733" s="19" t="s">
        <v>115</v>
      </c>
      <c r="R1733" s="19">
        <v>1050</v>
      </c>
      <c r="S1733" s="19">
        <v>30000</v>
      </c>
      <c r="T1733" s="19">
        <v>0.09</v>
      </c>
      <c r="U1733" s="19">
        <v>2.6</v>
      </c>
      <c r="V1733" s="19">
        <v>0.24</v>
      </c>
      <c r="W1733" s="19">
        <v>63</v>
      </c>
      <c r="X1733" s="93">
        <v>1425</v>
      </c>
      <c r="Y1733">
        <f t="shared" si="79"/>
        <v>125</v>
      </c>
      <c r="Z1733" t="b">
        <f>IF(N1733/G1733&gt;=Auswahlhilfe!$C$8,TRUE,FALSE)</f>
        <v>1</v>
      </c>
      <c r="AA1733" t="b">
        <f>IF(K1733&gt;Auswahlhilfe!$C$7,TRUE,FALSE)</f>
        <v>1</v>
      </c>
      <c r="AB1733" t="b">
        <f>IF(Auswahlhilfe!$C$17=F1733,TRUE,FALSE)</f>
        <v>1</v>
      </c>
      <c r="AC1733" t="b">
        <f>IFERROR(IF(FIND("P2",PGOptionList!D1733)&gt;0,TRUE),FALSE)</f>
        <v>0</v>
      </c>
      <c r="AD1733" t="b">
        <f>IFERROR(IF(FIND("P1",PGOptionList!D1733)&gt;0,TRUE),FALSE)</f>
        <v>1</v>
      </c>
      <c r="AE1733" t="b">
        <f>IFERROR(IF(FIND("P0",PGOptionList!D1733)&gt;0,TRUE),FALSE)</f>
        <v>0</v>
      </c>
      <c r="AF1733" t="b">
        <f>IF(AND(Z1733,AA1733,AB1733,AC1733,IF(C1733=Auswahlhilfe!$L$7,TRUE,FALSE)),D1733,FALSE)</f>
        <v>0</v>
      </c>
      <c r="AG1733" t="b">
        <f>IF(AND(Z1733,AA1733,AB1733,AD1733,IF(C1733=Auswahlhilfe!$L$17,TRUE,FALSE)),D1733,FALSE)</f>
        <v>0</v>
      </c>
      <c r="AH1733" t="b">
        <f>IF(AND(Z1733,AA1733,AB1733,AE1733,IF(C1733=Auswahlhilfe!$L$17,TRUE,FALSE)),D1733,FALSE)</f>
        <v>0</v>
      </c>
      <c r="AI1733" t="s">
        <v>4818</v>
      </c>
      <c r="AJ1733" s="90" t="str">
        <f t="shared" si="80"/>
        <v>https://shop.oxni.ch/de/shop/motoren/planetengetriebe/tdr-064-040-s2-p1</v>
      </c>
    </row>
    <row r="1734" spans="2:36" x14ac:dyDescent="0.2">
      <c r="B1734" s="78" t="str">
        <f t="shared" si="78"/>
        <v/>
      </c>
      <c r="C1734" s="19" t="s">
        <v>122</v>
      </c>
      <c r="D1734" s="19" t="s">
        <v>2035</v>
      </c>
      <c r="E1734" s="19">
        <v>60</v>
      </c>
      <c r="F1734" s="19" t="s">
        <v>55</v>
      </c>
      <c r="G1734" s="19">
        <v>40</v>
      </c>
      <c r="H1734" s="19">
        <v>9</v>
      </c>
      <c r="I1734" s="19">
        <v>13</v>
      </c>
      <c r="J1734" s="19">
        <v>92</v>
      </c>
      <c r="K1734" s="19">
        <v>48</v>
      </c>
      <c r="L1734" s="19">
        <v>144</v>
      </c>
      <c r="M1734" s="19" t="s">
        <v>104</v>
      </c>
      <c r="N1734" s="19">
        <v>5000</v>
      </c>
      <c r="O1734" s="19">
        <v>10000</v>
      </c>
      <c r="P1734" s="19"/>
      <c r="Q1734" s="19" t="s">
        <v>115</v>
      </c>
      <c r="R1734" s="19">
        <v>1050</v>
      </c>
      <c r="S1734" s="19">
        <v>30000</v>
      </c>
      <c r="T1734" s="19">
        <v>0.09</v>
      </c>
      <c r="U1734" s="19">
        <v>2.6</v>
      </c>
      <c r="V1734" s="19">
        <v>0.24</v>
      </c>
      <c r="W1734" s="19">
        <v>63</v>
      </c>
      <c r="X1734" s="93">
        <v>1295</v>
      </c>
      <c r="Y1734">
        <f t="shared" si="79"/>
        <v>125</v>
      </c>
      <c r="Z1734" t="b">
        <f>IF(N1734/G1734&gt;=Auswahlhilfe!$C$8,TRUE,FALSE)</f>
        <v>1</v>
      </c>
      <c r="AA1734" t="b">
        <f>IF(K1734&gt;Auswahlhilfe!$C$7,TRUE,FALSE)</f>
        <v>1</v>
      </c>
      <c r="AB1734" t="b">
        <f>IF(Auswahlhilfe!$C$17=F1734,TRUE,FALSE)</f>
        <v>0</v>
      </c>
      <c r="AC1734" t="b">
        <f>IFERROR(IF(FIND("P2",PGOptionList!D1734)&gt;0,TRUE),FALSE)</f>
        <v>1</v>
      </c>
      <c r="AD1734" t="b">
        <f>IFERROR(IF(FIND("P1",PGOptionList!D1734)&gt;0,TRUE),FALSE)</f>
        <v>0</v>
      </c>
      <c r="AE1734" t="b">
        <f>IFERROR(IF(FIND("P0",PGOptionList!D1734)&gt;0,TRUE),FALSE)</f>
        <v>0</v>
      </c>
      <c r="AF1734" t="b">
        <f>IF(AND(Z1734,AA1734,AB1734,AC1734,IF(C1734=Auswahlhilfe!$L$7,TRUE,FALSE)),D1734,FALSE)</f>
        <v>0</v>
      </c>
      <c r="AG1734" t="b">
        <f>IF(AND(Z1734,AA1734,AB1734,AD1734,IF(C1734=Auswahlhilfe!$L$17,TRUE,FALSE)),D1734,FALSE)</f>
        <v>0</v>
      </c>
      <c r="AH1734" t="b">
        <f>IF(AND(Z1734,AA1734,AB1734,AE1734,IF(C1734=Auswahlhilfe!$L$17,TRUE,FALSE)),D1734,FALSE)</f>
        <v>0</v>
      </c>
      <c r="AI1734" t="s">
        <v>4817</v>
      </c>
      <c r="AJ1734" s="90" t="str">
        <f t="shared" si="80"/>
        <v>mailto:info@oxni.ch?subject=Anfrage TDR-064-040-S1-P2</v>
      </c>
    </row>
    <row r="1735" spans="2:36" x14ac:dyDescent="0.2">
      <c r="B1735" s="78" t="str">
        <f t="shared" si="78"/>
        <v/>
      </c>
      <c r="C1735" s="19" t="s">
        <v>122</v>
      </c>
      <c r="D1735" s="19" t="s">
        <v>2036</v>
      </c>
      <c r="E1735" s="19">
        <v>60</v>
      </c>
      <c r="F1735" s="19" t="s">
        <v>58</v>
      </c>
      <c r="G1735" s="19">
        <v>40</v>
      </c>
      <c r="H1735" s="19">
        <v>9</v>
      </c>
      <c r="I1735" s="19">
        <v>13</v>
      </c>
      <c r="J1735" s="19">
        <v>92</v>
      </c>
      <c r="K1735" s="19">
        <v>48</v>
      </c>
      <c r="L1735" s="19">
        <v>144</v>
      </c>
      <c r="M1735" s="19" t="s">
        <v>104</v>
      </c>
      <c r="N1735" s="19">
        <v>5000</v>
      </c>
      <c r="O1735" s="19">
        <v>10000</v>
      </c>
      <c r="P1735" s="19"/>
      <c r="Q1735" s="19" t="s">
        <v>115</v>
      </c>
      <c r="R1735" s="19">
        <v>1050</v>
      </c>
      <c r="S1735" s="19">
        <v>30000</v>
      </c>
      <c r="T1735" s="19">
        <v>0.09</v>
      </c>
      <c r="U1735" s="19">
        <v>2.6</v>
      </c>
      <c r="V1735" s="19">
        <v>0.24</v>
      </c>
      <c r="W1735" s="19">
        <v>63</v>
      </c>
      <c r="X1735" s="93">
        <v>1295</v>
      </c>
      <c r="Y1735">
        <f t="shared" si="79"/>
        <v>125</v>
      </c>
      <c r="Z1735" t="b">
        <f>IF(N1735/G1735&gt;=Auswahlhilfe!$C$8,TRUE,FALSE)</f>
        <v>1</v>
      </c>
      <c r="AA1735" t="b">
        <f>IF(K1735&gt;Auswahlhilfe!$C$7,TRUE,FALSE)</f>
        <v>1</v>
      </c>
      <c r="AB1735" t="b">
        <f>IF(Auswahlhilfe!$C$17=F1735,TRUE,FALSE)</f>
        <v>1</v>
      </c>
      <c r="AC1735" t="b">
        <f>IFERROR(IF(FIND("P2",PGOptionList!D1735)&gt;0,TRUE),FALSE)</f>
        <v>1</v>
      </c>
      <c r="AD1735" t="b">
        <f>IFERROR(IF(FIND("P1",PGOptionList!D1735)&gt;0,TRUE),FALSE)</f>
        <v>0</v>
      </c>
      <c r="AE1735" t="b">
        <f>IFERROR(IF(FIND("P0",PGOptionList!D1735)&gt;0,TRUE),FALSE)</f>
        <v>0</v>
      </c>
      <c r="AF1735" t="b">
        <f>IF(AND(Z1735,AA1735,AB1735,AC1735,IF(C1735=Auswahlhilfe!$L$7,TRUE,FALSE)),D1735,FALSE)</f>
        <v>0</v>
      </c>
      <c r="AG1735" t="b">
        <f>IF(AND(Z1735,AA1735,AB1735,AD1735,IF(C1735=Auswahlhilfe!$L$17,TRUE,FALSE)),D1735,FALSE)</f>
        <v>0</v>
      </c>
      <c r="AH1735" t="b">
        <f>IF(AND(Z1735,AA1735,AB1735,AE1735,IF(C1735=Auswahlhilfe!$L$17,TRUE,FALSE)),D1735,FALSE)</f>
        <v>0</v>
      </c>
      <c r="AI1735" t="s">
        <v>4818</v>
      </c>
      <c r="AJ1735" s="90" t="str">
        <f t="shared" si="80"/>
        <v>https://shop.oxni.ch/de/shop/motoren/planetengetriebe/tdr-064-040-s2-p2</v>
      </c>
    </row>
    <row r="1736" spans="2:36" x14ac:dyDescent="0.2">
      <c r="B1736" s="78" t="str">
        <f t="shared" si="78"/>
        <v/>
      </c>
      <c r="C1736" s="19" t="s">
        <v>122</v>
      </c>
      <c r="D1736" s="19" t="s">
        <v>2037</v>
      </c>
      <c r="E1736" s="19">
        <v>60</v>
      </c>
      <c r="F1736" s="19" t="s">
        <v>55</v>
      </c>
      <c r="G1736" s="19">
        <v>35</v>
      </c>
      <c r="H1736" s="19">
        <v>7</v>
      </c>
      <c r="I1736" s="19">
        <v>13</v>
      </c>
      <c r="J1736" s="19">
        <v>92</v>
      </c>
      <c r="K1736" s="19">
        <v>50</v>
      </c>
      <c r="L1736" s="19">
        <v>150</v>
      </c>
      <c r="M1736" s="19" t="s">
        <v>64</v>
      </c>
      <c r="N1736" s="19">
        <v>5000</v>
      </c>
      <c r="O1736" s="19">
        <v>10000</v>
      </c>
      <c r="P1736" s="19"/>
      <c r="Q1736" s="19" t="s">
        <v>115</v>
      </c>
      <c r="R1736" s="19">
        <v>1050</v>
      </c>
      <c r="S1736" s="19">
        <v>30000</v>
      </c>
      <c r="T1736" s="19">
        <v>0.09</v>
      </c>
      <c r="U1736" s="19">
        <v>2.6</v>
      </c>
      <c r="V1736" s="19">
        <v>0.24</v>
      </c>
      <c r="W1736" s="19">
        <v>63</v>
      </c>
      <c r="X1736" s="93">
        <v>1425</v>
      </c>
      <c r="Y1736">
        <f t="shared" si="79"/>
        <v>142.85714285714286</v>
      </c>
      <c r="Z1736" t="b">
        <f>IF(N1736/G1736&gt;=Auswahlhilfe!$C$8,TRUE,FALSE)</f>
        <v>1</v>
      </c>
      <c r="AA1736" t="b">
        <f>IF(K1736&gt;Auswahlhilfe!$C$7,TRUE,FALSE)</f>
        <v>1</v>
      </c>
      <c r="AB1736" t="b">
        <f>IF(Auswahlhilfe!$C$17=F1736,TRUE,FALSE)</f>
        <v>0</v>
      </c>
      <c r="AC1736" t="b">
        <f>IFERROR(IF(FIND("P2",PGOptionList!D1736)&gt;0,TRUE),FALSE)</f>
        <v>0</v>
      </c>
      <c r="AD1736" t="b">
        <f>IFERROR(IF(FIND("P1",PGOptionList!D1736)&gt;0,TRUE),FALSE)</f>
        <v>1</v>
      </c>
      <c r="AE1736" t="b">
        <f>IFERROR(IF(FIND("P0",PGOptionList!D1736)&gt;0,TRUE),FALSE)</f>
        <v>0</v>
      </c>
      <c r="AF1736" t="b">
        <f>IF(AND(Z1736,AA1736,AB1736,AC1736,IF(C1736=Auswahlhilfe!$L$7,TRUE,FALSE)),D1736,FALSE)</f>
        <v>0</v>
      </c>
      <c r="AG1736" t="b">
        <f>IF(AND(Z1736,AA1736,AB1736,AD1736,IF(C1736=Auswahlhilfe!$L$17,TRUE,FALSE)),D1736,FALSE)</f>
        <v>0</v>
      </c>
      <c r="AH1736" t="b">
        <f>IF(AND(Z1736,AA1736,AB1736,AE1736,IF(C1736=Auswahlhilfe!$L$17,TRUE,FALSE)),D1736,FALSE)</f>
        <v>0</v>
      </c>
      <c r="AI1736" t="s">
        <v>4817</v>
      </c>
      <c r="AJ1736" s="90" t="str">
        <f t="shared" si="80"/>
        <v>mailto:info@oxni.ch?subject=Anfrage TDR-064-035-S1-P1</v>
      </c>
    </row>
    <row r="1737" spans="2:36" x14ac:dyDescent="0.2">
      <c r="B1737" s="78" t="str">
        <f t="shared" si="78"/>
        <v/>
      </c>
      <c r="C1737" s="19" t="s">
        <v>122</v>
      </c>
      <c r="D1737" s="19" t="s">
        <v>2038</v>
      </c>
      <c r="E1737" s="19">
        <v>60</v>
      </c>
      <c r="F1737" s="19" t="s">
        <v>58</v>
      </c>
      <c r="G1737" s="19">
        <v>35</v>
      </c>
      <c r="H1737" s="19">
        <v>7</v>
      </c>
      <c r="I1737" s="19">
        <v>13</v>
      </c>
      <c r="J1737" s="19">
        <v>92</v>
      </c>
      <c r="K1737" s="19">
        <v>50</v>
      </c>
      <c r="L1737" s="19">
        <v>150</v>
      </c>
      <c r="M1737" s="19" t="s">
        <v>64</v>
      </c>
      <c r="N1737" s="19">
        <v>5000</v>
      </c>
      <c r="O1737" s="19">
        <v>10000</v>
      </c>
      <c r="P1737" s="19"/>
      <c r="Q1737" s="19" t="s">
        <v>115</v>
      </c>
      <c r="R1737" s="19">
        <v>1050</v>
      </c>
      <c r="S1737" s="19">
        <v>30000</v>
      </c>
      <c r="T1737" s="19">
        <v>0.09</v>
      </c>
      <c r="U1737" s="19">
        <v>2.6</v>
      </c>
      <c r="V1737" s="19">
        <v>0.24</v>
      </c>
      <c r="W1737" s="19">
        <v>63</v>
      </c>
      <c r="X1737" s="93">
        <v>1425</v>
      </c>
      <c r="Y1737">
        <f t="shared" si="79"/>
        <v>142.85714285714286</v>
      </c>
      <c r="Z1737" t="b">
        <f>IF(N1737/G1737&gt;=Auswahlhilfe!$C$8,TRUE,FALSE)</f>
        <v>1</v>
      </c>
      <c r="AA1737" t="b">
        <f>IF(K1737&gt;Auswahlhilfe!$C$7,TRUE,FALSE)</f>
        <v>1</v>
      </c>
      <c r="AB1737" t="b">
        <f>IF(Auswahlhilfe!$C$17=F1737,TRUE,FALSE)</f>
        <v>1</v>
      </c>
      <c r="AC1737" t="b">
        <f>IFERROR(IF(FIND("P2",PGOptionList!D1737)&gt;0,TRUE),FALSE)</f>
        <v>0</v>
      </c>
      <c r="AD1737" t="b">
        <f>IFERROR(IF(FIND("P1",PGOptionList!D1737)&gt;0,TRUE),FALSE)</f>
        <v>1</v>
      </c>
      <c r="AE1737" t="b">
        <f>IFERROR(IF(FIND("P0",PGOptionList!D1737)&gt;0,TRUE),FALSE)</f>
        <v>0</v>
      </c>
      <c r="AF1737" t="b">
        <f>IF(AND(Z1737,AA1737,AB1737,AC1737,IF(C1737=Auswahlhilfe!$L$7,TRUE,FALSE)),D1737,FALSE)</f>
        <v>0</v>
      </c>
      <c r="AG1737" t="b">
        <f>IF(AND(Z1737,AA1737,AB1737,AD1737,IF(C1737=Auswahlhilfe!$L$17,TRUE,FALSE)),D1737,FALSE)</f>
        <v>0</v>
      </c>
      <c r="AH1737" t="b">
        <f>IF(AND(Z1737,AA1737,AB1737,AE1737,IF(C1737=Auswahlhilfe!$L$17,TRUE,FALSE)),D1737,FALSE)</f>
        <v>0</v>
      </c>
      <c r="AI1737" t="s">
        <v>4818</v>
      </c>
      <c r="AJ1737" s="90" t="str">
        <f t="shared" si="80"/>
        <v>https://shop.oxni.ch/de/shop/motoren/planetengetriebe/tdr-064-035-s2-p1</v>
      </c>
    </row>
    <row r="1738" spans="2:36" x14ac:dyDescent="0.2">
      <c r="B1738" s="78" t="str">
        <f t="shared" ref="B1738:B1801" si="81">IF(AF1738=D1738,"Economy",IF(AG1738=D1738,"Standard",IF(AH1738=D1738,"Präzision","")))</f>
        <v/>
      </c>
      <c r="C1738" s="19" t="s">
        <v>122</v>
      </c>
      <c r="D1738" s="19" t="s">
        <v>2039</v>
      </c>
      <c r="E1738" s="19">
        <v>60</v>
      </c>
      <c r="F1738" s="19" t="s">
        <v>55</v>
      </c>
      <c r="G1738" s="19">
        <v>35</v>
      </c>
      <c r="H1738" s="19">
        <v>9</v>
      </c>
      <c r="I1738" s="19">
        <v>13</v>
      </c>
      <c r="J1738" s="19">
        <v>92</v>
      </c>
      <c r="K1738" s="19">
        <v>50</v>
      </c>
      <c r="L1738" s="19">
        <v>150</v>
      </c>
      <c r="M1738" s="19" t="s">
        <v>64</v>
      </c>
      <c r="N1738" s="19">
        <v>5000</v>
      </c>
      <c r="O1738" s="19">
        <v>10000</v>
      </c>
      <c r="P1738" s="19"/>
      <c r="Q1738" s="19" t="s">
        <v>115</v>
      </c>
      <c r="R1738" s="19">
        <v>1050</v>
      </c>
      <c r="S1738" s="19">
        <v>30000</v>
      </c>
      <c r="T1738" s="19">
        <v>0.09</v>
      </c>
      <c r="U1738" s="19">
        <v>2.6</v>
      </c>
      <c r="V1738" s="19">
        <v>0.24</v>
      </c>
      <c r="W1738" s="19">
        <v>63</v>
      </c>
      <c r="X1738" s="93">
        <v>1295</v>
      </c>
      <c r="Y1738">
        <f t="shared" ref="Y1738:Y1801" si="82">N1738/G1738</f>
        <v>142.85714285714286</v>
      </c>
      <c r="Z1738" t="b">
        <f>IF(N1738/G1738&gt;=Auswahlhilfe!$C$8,TRUE,FALSE)</f>
        <v>1</v>
      </c>
      <c r="AA1738" t="b">
        <f>IF(K1738&gt;Auswahlhilfe!$C$7,TRUE,FALSE)</f>
        <v>1</v>
      </c>
      <c r="AB1738" t="b">
        <f>IF(Auswahlhilfe!$C$17=F1738,TRUE,FALSE)</f>
        <v>0</v>
      </c>
      <c r="AC1738" t="b">
        <f>IFERROR(IF(FIND("P2",PGOptionList!D1738)&gt;0,TRUE),FALSE)</f>
        <v>1</v>
      </c>
      <c r="AD1738" t="b">
        <f>IFERROR(IF(FIND("P1",PGOptionList!D1738)&gt;0,TRUE),FALSE)</f>
        <v>0</v>
      </c>
      <c r="AE1738" t="b">
        <f>IFERROR(IF(FIND("P0",PGOptionList!D1738)&gt;0,TRUE),FALSE)</f>
        <v>0</v>
      </c>
      <c r="AF1738" t="b">
        <f>IF(AND(Z1738,AA1738,AB1738,AC1738,IF(C1738=Auswahlhilfe!$L$7,TRUE,FALSE)),D1738,FALSE)</f>
        <v>0</v>
      </c>
      <c r="AG1738" t="b">
        <f>IF(AND(Z1738,AA1738,AB1738,AD1738,IF(C1738=Auswahlhilfe!$L$17,TRUE,FALSE)),D1738,FALSE)</f>
        <v>0</v>
      </c>
      <c r="AH1738" t="b">
        <f>IF(AND(Z1738,AA1738,AB1738,AE1738,IF(C1738=Auswahlhilfe!$L$17,TRUE,FALSE)),D1738,FALSE)</f>
        <v>0</v>
      </c>
      <c r="AI1738" t="s">
        <v>4817</v>
      </c>
      <c r="AJ1738" s="90" t="str">
        <f t="shared" ref="AJ1738:AJ1801" si="83">IF(AI1738="ja",HYPERLINK(_xlfn.CONCAT("https://shop.oxni.ch/de/shop/motoren/planetengetriebe/",LOWER(D1738))),_xlfn.CONCAT("mailto:info@oxni.ch?subject=Anfrage ",D1738))</f>
        <v>mailto:info@oxni.ch?subject=Anfrage TDR-064-035-S1-P2</v>
      </c>
    </row>
    <row r="1739" spans="2:36" x14ac:dyDescent="0.2">
      <c r="B1739" s="78" t="str">
        <f t="shared" si="81"/>
        <v/>
      </c>
      <c r="C1739" s="19" t="s">
        <v>122</v>
      </c>
      <c r="D1739" s="19" t="s">
        <v>2040</v>
      </c>
      <c r="E1739" s="19">
        <v>60</v>
      </c>
      <c r="F1739" s="19" t="s">
        <v>58</v>
      </c>
      <c r="G1739" s="19">
        <v>35</v>
      </c>
      <c r="H1739" s="19">
        <v>9</v>
      </c>
      <c r="I1739" s="19">
        <v>13</v>
      </c>
      <c r="J1739" s="19">
        <v>92</v>
      </c>
      <c r="K1739" s="19">
        <v>50</v>
      </c>
      <c r="L1739" s="19">
        <v>150</v>
      </c>
      <c r="M1739" s="19" t="s">
        <v>64</v>
      </c>
      <c r="N1739" s="19">
        <v>5000</v>
      </c>
      <c r="O1739" s="19">
        <v>10000</v>
      </c>
      <c r="P1739" s="19"/>
      <c r="Q1739" s="19" t="s">
        <v>115</v>
      </c>
      <c r="R1739" s="19">
        <v>1050</v>
      </c>
      <c r="S1739" s="19">
        <v>30000</v>
      </c>
      <c r="T1739" s="19">
        <v>0.09</v>
      </c>
      <c r="U1739" s="19">
        <v>2.6</v>
      </c>
      <c r="V1739" s="19">
        <v>0.24</v>
      </c>
      <c r="W1739" s="19">
        <v>63</v>
      </c>
      <c r="X1739" s="93">
        <v>1295</v>
      </c>
      <c r="Y1739">
        <f t="shared" si="82"/>
        <v>142.85714285714286</v>
      </c>
      <c r="Z1739" t="b">
        <f>IF(N1739/G1739&gt;=Auswahlhilfe!$C$8,TRUE,FALSE)</f>
        <v>1</v>
      </c>
      <c r="AA1739" t="b">
        <f>IF(K1739&gt;Auswahlhilfe!$C$7,TRUE,FALSE)</f>
        <v>1</v>
      </c>
      <c r="AB1739" t="b">
        <f>IF(Auswahlhilfe!$C$17=F1739,TRUE,FALSE)</f>
        <v>1</v>
      </c>
      <c r="AC1739" t="b">
        <f>IFERROR(IF(FIND("P2",PGOptionList!D1739)&gt;0,TRUE),FALSE)</f>
        <v>1</v>
      </c>
      <c r="AD1739" t="b">
        <f>IFERROR(IF(FIND("P1",PGOptionList!D1739)&gt;0,TRUE),FALSE)</f>
        <v>0</v>
      </c>
      <c r="AE1739" t="b">
        <f>IFERROR(IF(FIND("P0",PGOptionList!D1739)&gt;0,TRUE),FALSE)</f>
        <v>0</v>
      </c>
      <c r="AF1739" t="b">
        <f>IF(AND(Z1739,AA1739,AB1739,AC1739,IF(C1739=Auswahlhilfe!$L$7,TRUE,FALSE)),D1739,FALSE)</f>
        <v>0</v>
      </c>
      <c r="AG1739" t="b">
        <f>IF(AND(Z1739,AA1739,AB1739,AD1739,IF(C1739=Auswahlhilfe!$L$17,TRUE,FALSE)),D1739,FALSE)</f>
        <v>0</v>
      </c>
      <c r="AH1739" t="b">
        <f>IF(AND(Z1739,AA1739,AB1739,AE1739,IF(C1739=Auswahlhilfe!$L$17,TRUE,FALSE)),D1739,FALSE)</f>
        <v>0</v>
      </c>
      <c r="AI1739" t="s">
        <v>4818</v>
      </c>
      <c r="AJ1739" s="90" t="str">
        <f t="shared" si="83"/>
        <v>https://shop.oxni.ch/de/shop/motoren/planetengetriebe/tdr-064-035-s2-p2</v>
      </c>
    </row>
    <row r="1740" spans="2:36" x14ac:dyDescent="0.2">
      <c r="B1740" s="78" t="str">
        <f t="shared" si="81"/>
        <v/>
      </c>
      <c r="C1740" s="19" t="s">
        <v>122</v>
      </c>
      <c r="D1740" s="19" t="s">
        <v>2041</v>
      </c>
      <c r="E1740" s="19">
        <v>60</v>
      </c>
      <c r="F1740" s="19" t="s">
        <v>55</v>
      </c>
      <c r="G1740" s="19">
        <v>25</v>
      </c>
      <c r="H1740" s="19">
        <v>7</v>
      </c>
      <c r="I1740" s="19">
        <v>13</v>
      </c>
      <c r="J1740" s="19">
        <v>92</v>
      </c>
      <c r="K1740" s="19">
        <v>58</v>
      </c>
      <c r="L1740" s="19">
        <v>174</v>
      </c>
      <c r="M1740" s="19" t="s">
        <v>65</v>
      </c>
      <c r="N1740" s="19">
        <v>5000</v>
      </c>
      <c r="O1740" s="19">
        <v>10000</v>
      </c>
      <c r="P1740" s="19"/>
      <c r="Q1740" s="19" t="s">
        <v>115</v>
      </c>
      <c r="R1740" s="19">
        <v>1050</v>
      </c>
      <c r="S1740" s="19">
        <v>30000</v>
      </c>
      <c r="T1740" s="19">
        <v>0.09</v>
      </c>
      <c r="U1740" s="19">
        <v>2.6</v>
      </c>
      <c r="V1740" s="19">
        <v>0.24</v>
      </c>
      <c r="W1740" s="19">
        <v>63</v>
      </c>
      <c r="X1740" s="93">
        <v>1425</v>
      </c>
      <c r="Y1740">
        <f t="shared" si="82"/>
        <v>200</v>
      </c>
      <c r="Z1740" t="b">
        <f>IF(N1740/G1740&gt;=Auswahlhilfe!$C$8,TRUE,FALSE)</f>
        <v>1</v>
      </c>
      <c r="AA1740" t="b">
        <f>IF(K1740&gt;Auswahlhilfe!$C$7,TRUE,FALSE)</f>
        <v>1</v>
      </c>
      <c r="AB1740" t="b">
        <f>IF(Auswahlhilfe!$C$17=F1740,TRUE,FALSE)</f>
        <v>0</v>
      </c>
      <c r="AC1740" t="b">
        <f>IFERROR(IF(FIND("P2",PGOptionList!D1740)&gt;0,TRUE),FALSE)</f>
        <v>0</v>
      </c>
      <c r="AD1740" t="b">
        <f>IFERROR(IF(FIND("P1",PGOptionList!D1740)&gt;0,TRUE),FALSE)</f>
        <v>1</v>
      </c>
      <c r="AE1740" t="b">
        <f>IFERROR(IF(FIND("P0",PGOptionList!D1740)&gt;0,TRUE),FALSE)</f>
        <v>0</v>
      </c>
      <c r="AF1740" t="b">
        <f>IF(AND(Z1740,AA1740,AB1740,AC1740,IF(C1740=Auswahlhilfe!$L$7,TRUE,FALSE)),D1740,FALSE)</f>
        <v>0</v>
      </c>
      <c r="AG1740" t="b">
        <f>IF(AND(Z1740,AA1740,AB1740,AD1740,IF(C1740=Auswahlhilfe!$L$17,TRUE,FALSE)),D1740,FALSE)</f>
        <v>0</v>
      </c>
      <c r="AH1740" t="b">
        <f>IF(AND(Z1740,AA1740,AB1740,AE1740,IF(C1740=Auswahlhilfe!$L$17,TRUE,FALSE)),D1740,FALSE)</f>
        <v>0</v>
      </c>
      <c r="AI1740" t="s">
        <v>4817</v>
      </c>
      <c r="AJ1740" s="90" t="str">
        <f t="shared" si="83"/>
        <v>mailto:info@oxni.ch?subject=Anfrage TDR-064-025-S1-P1</v>
      </c>
    </row>
    <row r="1741" spans="2:36" x14ac:dyDescent="0.2">
      <c r="B1741" s="78" t="str">
        <f t="shared" si="81"/>
        <v/>
      </c>
      <c r="C1741" s="19" t="s">
        <v>122</v>
      </c>
      <c r="D1741" s="19" t="s">
        <v>2042</v>
      </c>
      <c r="E1741" s="19">
        <v>60</v>
      </c>
      <c r="F1741" s="19" t="s">
        <v>58</v>
      </c>
      <c r="G1741" s="19">
        <v>25</v>
      </c>
      <c r="H1741" s="19">
        <v>7</v>
      </c>
      <c r="I1741" s="19">
        <v>13</v>
      </c>
      <c r="J1741" s="19">
        <v>92</v>
      </c>
      <c r="K1741" s="19">
        <v>58</v>
      </c>
      <c r="L1741" s="19">
        <v>174</v>
      </c>
      <c r="M1741" s="19" t="s">
        <v>65</v>
      </c>
      <c r="N1741" s="19">
        <v>5000</v>
      </c>
      <c r="O1741" s="19">
        <v>10000</v>
      </c>
      <c r="P1741" s="19"/>
      <c r="Q1741" s="19" t="s">
        <v>115</v>
      </c>
      <c r="R1741" s="19">
        <v>1050</v>
      </c>
      <c r="S1741" s="19">
        <v>30000</v>
      </c>
      <c r="T1741" s="19">
        <v>0.09</v>
      </c>
      <c r="U1741" s="19">
        <v>2.6</v>
      </c>
      <c r="V1741" s="19">
        <v>0.24</v>
      </c>
      <c r="W1741" s="19">
        <v>63</v>
      </c>
      <c r="X1741" s="93">
        <v>1425</v>
      </c>
      <c r="Y1741">
        <f t="shared" si="82"/>
        <v>200</v>
      </c>
      <c r="Z1741" t="b">
        <f>IF(N1741/G1741&gt;=Auswahlhilfe!$C$8,TRUE,FALSE)</f>
        <v>1</v>
      </c>
      <c r="AA1741" t="b">
        <f>IF(K1741&gt;Auswahlhilfe!$C$7,TRUE,FALSE)</f>
        <v>1</v>
      </c>
      <c r="AB1741" t="b">
        <f>IF(Auswahlhilfe!$C$17=F1741,TRUE,FALSE)</f>
        <v>1</v>
      </c>
      <c r="AC1741" t="b">
        <f>IFERROR(IF(FIND("P2",PGOptionList!D1741)&gt;0,TRUE),FALSE)</f>
        <v>0</v>
      </c>
      <c r="AD1741" t="b">
        <f>IFERROR(IF(FIND("P1",PGOptionList!D1741)&gt;0,TRUE),FALSE)</f>
        <v>1</v>
      </c>
      <c r="AE1741" t="b">
        <f>IFERROR(IF(FIND("P0",PGOptionList!D1741)&gt;0,TRUE),FALSE)</f>
        <v>0</v>
      </c>
      <c r="AF1741" t="b">
        <f>IF(AND(Z1741,AA1741,AB1741,AC1741,IF(C1741=Auswahlhilfe!$L$7,TRUE,FALSE)),D1741,FALSE)</f>
        <v>0</v>
      </c>
      <c r="AG1741" t="b">
        <f>IF(AND(Z1741,AA1741,AB1741,AD1741,IF(C1741=Auswahlhilfe!$L$17,TRUE,FALSE)),D1741,FALSE)</f>
        <v>0</v>
      </c>
      <c r="AH1741" t="b">
        <f>IF(AND(Z1741,AA1741,AB1741,AE1741,IF(C1741=Auswahlhilfe!$L$17,TRUE,FALSE)),D1741,FALSE)</f>
        <v>0</v>
      </c>
      <c r="AI1741" t="s">
        <v>4818</v>
      </c>
      <c r="AJ1741" s="90" t="str">
        <f t="shared" si="83"/>
        <v>https://shop.oxni.ch/de/shop/motoren/planetengetriebe/tdr-064-025-s2-p1</v>
      </c>
    </row>
    <row r="1742" spans="2:36" x14ac:dyDescent="0.2">
      <c r="B1742" s="78" t="str">
        <f t="shared" si="81"/>
        <v/>
      </c>
      <c r="C1742" s="19" t="s">
        <v>122</v>
      </c>
      <c r="D1742" s="19" t="s">
        <v>2043</v>
      </c>
      <c r="E1742" s="19">
        <v>60</v>
      </c>
      <c r="F1742" s="19" t="s">
        <v>55</v>
      </c>
      <c r="G1742" s="19">
        <v>25</v>
      </c>
      <c r="H1742" s="19">
        <v>9</v>
      </c>
      <c r="I1742" s="19">
        <v>13</v>
      </c>
      <c r="J1742" s="19">
        <v>92</v>
      </c>
      <c r="K1742" s="19">
        <v>58</v>
      </c>
      <c r="L1742" s="19">
        <v>174</v>
      </c>
      <c r="M1742" s="19" t="s">
        <v>65</v>
      </c>
      <c r="N1742" s="19">
        <v>5000</v>
      </c>
      <c r="O1742" s="19">
        <v>10000</v>
      </c>
      <c r="P1742" s="19"/>
      <c r="Q1742" s="19" t="s">
        <v>115</v>
      </c>
      <c r="R1742" s="19">
        <v>1050</v>
      </c>
      <c r="S1742" s="19">
        <v>30000</v>
      </c>
      <c r="T1742" s="19">
        <v>0.09</v>
      </c>
      <c r="U1742" s="19">
        <v>2.6</v>
      </c>
      <c r="V1742" s="19">
        <v>0.24</v>
      </c>
      <c r="W1742" s="19">
        <v>63</v>
      </c>
      <c r="X1742" s="93">
        <v>1295</v>
      </c>
      <c r="Y1742">
        <f t="shared" si="82"/>
        <v>200</v>
      </c>
      <c r="Z1742" t="b">
        <f>IF(N1742/G1742&gt;=Auswahlhilfe!$C$8,TRUE,FALSE)</f>
        <v>1</v>
      </c>
      <c r="AA1742" t="b">
        <f>IF(K1742&gt;Auswahlhilfe!$C$7,TRUE,FALSE)</f>
        <v>1</v>
      </c>
      <c r="AB1742" t="b">
        <f>IF(Auswahlhilfe!$C$17=F1742,TRUE,FALSE)</f>
        <v>0</v>
      </c>
      <c r="AC1742" t="b">
        <f>IFERROR(IF(FIND("P2",PGOptionList!D1742)&gt;0,TRUE),FALSE)</f>
        <v>1</v>
      </c>
      <c r="AD1742" t="b">
        <f>IFERROR(IF(FIND("P1",PGOptionList!D1742)&gt;0,TRUE),FALSE)</f>
        <v>0</v>
      </c>
      <c r="AE1742" t="b">
        <f>IFERROR(IF(FIND("P0",PGOptionList!D1742)&gt;0,TRUE),FALSE)</f>
        <v>0</v>
      </c>
      <c r="AF1742" t="b">
        <f>IF(AND(Z1742,AA1742,AB1742,AC1742,IF(C1742=Auswahlhilfe!$L$7,TRUE,FALSE)),D1742,FALSE)</f>
        <v>0</v>
      </c>
      <c r="AG1742" t="b">
        <f>IF(AND(Z1742,AA1742,AB1742,AD1742,IF(C1742=Auswahlhilfe!$L$17,TRUE,FALSE)),D1742,FALSE)</f>
        <v>0</v>
      </c>
      <c r="AH1742" t="b">
        <f>IF(AND(Z1742,AA1742,AB1742,AE1742,IF(C1742=Auswahlhilfe!$L$17,TRUE,FALSE)),D1742,FALSE)</f>
        <v>0</v>
      </c>
      <c r="AI1742" t="s">
        <v>4817</v>
      </c>
      <c r="AJ1742" s="90" t="str">
        <f t="shared" si="83"/>
        <v>mailto:info@oxni.ch?subject=Anfrage TDR-064-025-S1-P2</v>
      </c>
    </row>
    <row r="1743" spans="2:36" x14ac:dyDescent="0.2">
      <c r="B1743" s="78" t="str">
        <f t="shared" si="81"/>
        <v/>
      </c>
      <c r="C1743" s="19" t="s">
        <v>122</v>
      </c>
      <c r="D1743" s="19" t="s">
        <v>2044</v>
      </c>
      <c r="E1743" s="19">
        <v>60</v>
      </c>
      <c r="F1743" s="19" t="s">
        <v>58</v>
      </c>
      <c r="G1743" s="19">
        <v>25</v>
      </c>
      <c r="H1743" s="19">
        <v>9</v>
      </c>
      <c r="I1743" s="19">
        <v>13</v>
      </c>
      <c r="J1743" s="19">
        <v>92</v>
      </c>
      <c r="K1743" s="19">
        <v>58</v>
      </c>
      <c r="L1743" s="19">
        <v>174</v>
      </c>
      <c r="M1743" s="19" t="s">
        <v>65</v>
      </c>
      <c r="N1743" s="19">
        <v>5000</v>
      </c>
      <c r="O1743" s="19">
        <v>10000</v>
      </c>
      <c r="P1743" s="19"/>
      <c r="Q1743" s="19" t="s">
        <v>115</v>
      </c>
      <c r="R1743" s="19">
        <v>1050</v>
      </c>
      <c r="S1743" s="19">
        <v>30000</v>
      </c>
      <c r="T1743" s="19">
        <v>0.09</v>
      </c>
      <c r="U1743" s="19">
        <v>2.6</v>
      </c>
      <c r="V1743" s="19">
        <v>0.24</v>
      </c>
      <c r="W1743" s="19">
        <v>63</v>
      </c>
      <c r="X1743" s="93">
        <v>1295</v>
      </c>
      <c r="Y1743">
        <f t="shared" si="82"/>
        <v>200</v>
      </c>
      <c r="Z1743" t="b">
        <f>IF(N1743/G1743&gt;=Auswahlhilfe!$C$8,TRUE,FALSE)</f>
        <v>1</v>
      </c>
      <c r="AA1743" t="b">
        <f>IF(K1743&gt;Auswahlhilfe!$C$7,TRUE,FALSE)</f>
        <v>1</v>
      </c>
      <c r="AB1743" t="b">
        <f>IF(Auswahlhilfe!$C$17=F1743,TRUE,FALSE)</f>
        <v>1</v>
      </c>
      <c r="AC1743" t="b">
        <f>IFERROR(IF(FIND("P2",PGOptionList!D1743)&gt;0,TRUE),FALSE)</f>
        <v>1</v>
      </c>
      <c r="AD1743" t="b">
        <f>IFERROR(IF(FIND("P1",PGOptionList!D1743)&gt;0,TRUE),FALSE)</f>
        <v>0</v>
      </c>
      <c r="AE1743" t="b">
        <f>IFERROR(IF(FIND("P0",PGOptionList!D1743)&gt;0,TRUE),FALSE)</f>
        <v>0</v>
      </c>
      <c r="AF1743" t="b">
        <f>IF(AND(Z1743,AA1743,AB1743,AC1743,IF(C1743=Auswahlhilfe!$L$7,TRUE,FALSE)),D1743,FALSE)</f>
        <v>0</v>
      </c>
      <c r="AG1743" t="b">
        <f>IF(AND(Z1743,AA1743,AB1743,AD1743,IF(C1743=Auswahlhilfe!$L$17,TRUE,FALSE)),D1743,FALSE)</f>
        <v>0</v>
      </c>
      <c r="AH1743" t="b">
        <f>IF(AND(Z1743,AA1743,AB1743,AE1743,IF(C1743=Auswahlhilfe!$L$17,TRUE,FALSE)),D1743,FALSE)</f>
        <v>0</v>
      </c>
      <c r="AI1743" t="s">
        <v>4818</v>
      </c>
      <c r="AJ1743" s="90" t="str">
        <f t="shared" si="83"/>
        <v>https://shop.oxni.ch/de/shop/motoren/planetengetriebe/tdr-064-025-s2-p2</v>
      </c>
    </row>
    <row r="1744" spans="2:36" x14ac:dyDescent="0.2">
      <c r="B1744" s="78" t="str">
        <f t="shared" si="81"/>
        <v/>
      </c>
      <c r="C1744" s="19" t="s">
        <v>122</v>
      </c>
      <c r="D1744" s="19" t="s">
        <v>2045</v>
      </c>
      <c r="E1744" s="19">
        <v>60</v>
      </c>
      <c r="F1744" s="19" t="s">
        <v>55</v>
      </c>
      <c r="G1744" s="19">
        <v>20</v>
      </c>
      <c r="H1744" s="19">
        <v>4</v>
      </c>
      <c r="I1744" s="19">
        <v>13</v>
      </c>
      <c r="J1744" s="19">
        <v>95</v>
      </c>
      <c r="K1744" s="19">
        <v>42</v>
      </c>
      <c r="L1744" s="19">
        <v>126</v>
      </c>
      <c r="M1744" s="19" t="s">
        <v>68</v>
      </c>
      <c r="N1744" s="19">
        <v>5000</v>
      </c>
      <c r="O1744" s="19">
        <v>10000</v>
      </c>
      <c r="P1744" s="19"/>
      <c r="Q1744" s="19" t="s">
        <v>115</v>
      </c>
      <c r="R1744" s="19">
        <v>1050</v>
      </c>
      <c r="S1744" s="19">
        <v>30000</v>
      </c>
      <c r="T1744" s="19">
        <v>7.0000000000000007E-2</v>
      </c>
      <c r="U1744" s="19">
        <v>2.2000000000000002</v>
      </c>
      <c r="V1744" s="19">
        <v>0.24</v>
      </c>
      <c r="W1744" s="19">
        <v>63</v>
      </c>
      <c r="X1744" s="93">
        <v>1060</v>
      </c>
      <c r="Y1744">
        <f t="shared" si="82"/>
        <v>250</v>
      </c>
      <c r="Z1744" t="b">
        <f>IF(N1744/G1744&gt;=Auswahlhilfe!$C$8,TRUE,FALSE)</f>
        <v>1</v>
      </c>
      <c r="AA1744" t="b">
        <f>IF(K1744&gt;Auswahlhilfe!$C$7,TRUE,FALSE)</f>
        <v>1</v>
      </c>
      <c r="AB1744" t="b">
        <f>IF(Auswahlhilfe!$C$17=F1744,TRUE,FALSE)</f>
        <v>0</v>
      </c>
      <c r="AC1744" t="b">
        <f>IFERROR(IF(FIND("P2",PGOptionList!D1744)&gt;0,TRUE),FALSE)</f>
        <v>0</v>
      </c>
      <c r="AD1744" t="b">
        <f>IFERROR(IF(FIND("P1",PGOptionList!D1744)&gt;0,TRUE),FALSE)</f>
        <v>1</v>
      </c>
      <c r="AE1744" t="b">
        <f>IFERROR(IF(FIND("P0",PGOptionList!D1744)&gt;0,TRUE),FALSE)</f>
        <v>0</v>
      </c>
      <c r="AF1744" t="b">
        <f>IF(AND(Z1744,AA1744,AB1744,AC1744,IF(C1744=Auswahlhilfe!$L$7,TRUE,FALSE)),D1744,FALSE)</f>
        <v>0</v>
      </c>
      <c r="AG1744" t="b">
        <f>IF(AND(Z1744,AA1744,AB1744,AD1744,IF(C1744=Auswahlhilfe!$L$17,TRUE,FALSE)),D1744,FALSE)</f>
        <v>0</v>
      </c>
      <c r="AH1744" t="b">
        <f>IF(AND(Z1744,AA1744,AB1744,AE1744,IF(C1744=Auswahlhilfe!$L$17,TRUE,FALSE)),D1744,FALSE)</f>
        <v>0</v>
      </c>
      <c r="AI1744" t="s">
        <v>4817</v>
      </c>
      <c r="AJ1744" s="90" t="str">
        <f t="shared" si="83"/>
        <v>mailto:info@oxni.ch?subject=Anfrage TDR-064-020-S1-P1</v>
      </c>
    </row>
    <row r="1745" spans="2:36" x14ac:dyDescent="0.2">
      <c r="B1745" s="78" t="str">
        <f t="shared" si="81"/>
        <v/>
      </c>
      <c r="C1745" s="19" t="s">
        <v>122</v>
      </c>
      <c r="D1745" s="19" t="s">
        <v>2046</v>
      </c>
      <c r="E1745" s="19">
        <v>60</v>
      </c>
      <c r="F1745" s="19" t="s">
        <v>58</v>
      </c>
      <c r="G1745" s="19">
        <v>20</v>
      </c>
      <c r="H1745" s="19">
        <v>4</v>
      </c>
      <c r="I1745" s="19">
        <v>13</v>
      </c>
      <c r="J1745" s="19">
        <v>95</v>
      </c>
      <c r="K1745" s="19">
        <v>42</v>
      </c>
      <c r="L1745" s="19">
        <v>126</v>
      </c>
      <c r="M1745" s="19" t="s">
        <v>68</v>
      </c>
      <c r="N1745" s="19">
        <v>5000</v>
      </c>
      <c r="O1745" s="19">
        <v>10000</v>
      </c>
      <c r="P1745" s="19"/>
      <c r="Q1745" s="19" t="s">
        <v>115</v>
      </c>
      <c r="R1745" s="19">
        <v>1050</v>
      </c>
      <c r="S1745" s="19">
        <v>30000</v>
      </c>
      <c r="T1745" s="19">
        <v>7.0000000000000007E-2</v>
      </c>
      <c r="U1745" s="19">
        <v>2.2000000000000002</v>
      </c>
      <c r="V1745" s="19">
        <v>0.24</v>
      </c>
      <c r="W1745" s="19">
        <v>63</v>
      </c>
      <c r="X1745" s="93">
        <v>1060</v>
      </c>
      <c r="Y1745">
        <f t="shared" si="82"/>
        <v>250</v>
      </c>
      <c r="Z1745" t="b">
        <f>IF(N1745/G1745&gt;=Auswahlhilfe!$C$8,TRUE,FALSE)</f>
        <v>1</v>
      </c>
      <c r="AA1745" t="b">
        <f>IF(K1745&gt;Auswahlhilfe!$C$7,TRUE,FALSE)</f>
        <v>1</v>
      </c>
      <c r="AB1745" t="b">
        <f>IF(Auswahlhilfe!$C$17=F1745,TRUE,FALSE)</f>
        <v>1</v>
      </c>
      <c r="AC1745" t="b">
        <f>IFERROR(IF(FIND("P2",PGOptionList!D1745)&gt;0,TRUE),FALSE)</f>
        <v>0</v>
      </c>
      <c r="AD1745" t="b">
        <f>IFERROR(IF(FIND("P1",PGOptionList!D1745)&gt;0,TRUE),FALSE)</f>
        <v>1</v>
      </c>
      <c r="AE1745" t="b">
        <f>IFERROR(IF(FIND("P0",PGOptionList!D1745)&gt;0,TRUE),FALSE)</f>
        <v>0</v>
      </c>
      <c r="AF1745" t="b">
        <f>IF(AND(Z1745,AA1745,AB1745,AC1745,IF(C1745=Auswahlhilfe!$L$7,TRUE,FALSE)),D1745,FALSE)</f>
        <v>0</v>
      </c>
      <c r="AG1745" t="b">
        <f>IF(AND(Z1745,AA1745,AB1745,AD1745,IF(C1745=Auswahlhilfe!$L$17,TRUE,FALSE)),D1745,FALSE)</f>
        <v>0</v>
      </c>
      <c r="AH1745" t="b">
        <f>IF(AND(Z1745,AA1745,AB1745,AE1745,IF(C1745=Auswahlhilfe!$L$17,TRUE,FALSE)),D1745,FALSE)</f>
        <v>0</v>
      </c>
      <c r="AI1745" t="s">
        <v>4818</v>
      </c>
      <c r="AJ1745" s="90" t="str">
        <f t="shared" si="83"/>
        <v>https://shop.oxni.ch/de/shop/motoren/planetengetriebe/tdr-064-020-s2-p1</v>
      </c>
    </row>
    <row r="1746" spans="2:36" x14ac:dyDescent="0.2">
      <c r="B1746" s="78" t="str">
        <f t="shared" si="81"/>
        <v/>
      </c>
      <c r="C1746" s="19" t="s">
        <v>122</v>
      </c>
      <c r="D1746" s="19" t="s">
        <v>2047</v>
      </c>
      <c r="E1746" s="19">
        <v>60</v>
      </c>
      <c r="F1746" s="19" t="s">
        <v>55</v>
      </c>
      <c r="G1746" s="19">
        <v>20</v>
      </c>
      <c r="H1746" s="19">
        <v>6</v>
      </c>
      <c r="I1746" s="19">
        <v>13</v>
      </c>
      <c r="J1746" s="19">
        <v>95</v>
      </c>
      <c r="K1746" s="19">
        <v>42</v>
      </c>
      <c r="L1746" s="19">
        <v>126</v>
      </c>
      <c r="M1746" s="19" t="s">
        <v>68</v>
      </c>
      <c r="N1746" s="19">
        <v>5000</v>
      </c>
      <c r="O1746" s="19">
        <v>10000</v>
      </c>
      <c r="P1746" s="19"/>
      <c r="Q1746" s="19" t="s">
        <v>115</v>
      </c>
      <c r="R1746" s="19">
        <v>1050</v>
      </c>
      <c r="S1746" s="19">
        <v>30000</v>
      </c>
      <c r="T1746" s="19">
        <v>7.0000000000000007E-2</v>
      </c>
      <c r="U1746" s="19">
        <v>2.2000000000000002</v>
      </c>
      <c r="V1746" s="19">
        <v>0.24</v>
      </c>
      <c r="W1746" s="19">
        <v>63</v>
      </c>
      <c r="X1746" s="93">
        <v>964</v>
      </c>
      <c r="Y1746">
        <f t="shared" si="82"/>
        <v>250</v>
      </c>
      <c r="Z1746" t="b">
        <f>IF(N1746/G1746&gt;=Auswahlhilfe!$C$8,TRUE,FALSE)</f>
        <v>1</v>
      </c>
      <c r="AA1746" t="b">
        <f>IF(K1746&gt;Auswahlhilfe!$C$7,TRUE,FALSE)</f>
        <v>1</v>
      </c>
      <c r="AB1746" t="b">
        <f>IF(Auswahlhilfe!$C$17=F1746,TRUE,FALSE)</f>
        <v>0</v>
      </c>
      <c r="AC1746" t="b">
        <f>IFERROR(IF(FIND("P2",PGOptionList!D1746)&gt;0,TRUE),FALSE)</f>
        <v>1</v>
      </c>
      <c r="AD1746" t="b">
        <f>IFERROR(IF(FIND("P1",PGOptionList!D1746)&gt;0,TRUE),FALSE)</f>
        <v>0</v>
      </c>
      <c r="AE1746" t="b">
        <f>IFERROR(IF(FIND("P0",PGOptionList!D1746)&gt;0,TRUE),FALSE)</f>
        <v>0</v>
      </c>
      <c r="AF1746" t="b">
        <f>IF(AND(Z1746,AA1746,AB1746,AC1746,IF(C1746=Auswahlhilfe!$L$7,TRUE,FALSE)),D1746,FALSE)</f>
        <v>0</v>
      </c>
      <c r="AG1746" t="b">
        <f>IF(AND(Z1746,AA1746,AB1746,AD1746,IF(C1746=Auswahlhilfe!$L$17,TRUE,FALSE)),D1746,FALSE)</f>
        <v>0</v>
      </c>
      <c r="AH1746" t="b">
        <f>IF(AND(Z1746,AA1746,AB1746,AE1746,IF(C1746=Auswahlhilfe!$L$17,TRUE,FALSE)),D1746,FALSE)</f>
        <v>0</v>
      </c>
      <c r="AI1746" t="s">
        <v>4817</v>
      </c>
      <c r="AJ1746" s="90" t="str">
        <f t="shared" si="83"/>
        <v>mailto:info@oxni.ch?subject=Anfrage TDR-064-020-S1-P2</v>
      </c>
    </row>
    <row r="1747" spans="2:36" x14ac:dyDescent="0.2">
      <c r="B1747" s="78" t="str">
        <f t="shared" si="81"/>
        <v/>
      </c>
      <c r="C1747" s="19" t="s">
        <v>122</v>
      </c>
      <c r="D1747" s="19" t="s">
        <v>2048</v>
      </c>
      <c r="E1747" s="19">
        <v>60</v>
      </c>
      <c r="F1747" s="19" t="s">
        <v>58</v>
      </c>
      <c r="G1747" s="19">
        <v>20</v>
      </c>
      <c r="H1747" s="19">
        <v>6</v>
      </c>
      <c r="I1747" s="19">
        <v>13</v>
      </c>
      <c r="J1747" s="19">
        <v>95</v>
      </c>
      <c r="K1747" s="19">
        <v>42</v>
      </c>
      <c r="L1747" s="19">
        <v>126</v>
      </c>
      <c r="M1747" s="19" t="s">
        <v>68</v>
      </c>
      <c r="N1747" s="19">
        <v>5000</v>
      </c>
      <c r="O1747" s="19">
        <v>10000</v>
      </c>
      <c r="P1747" s="19"/>
      <c r="Q1747" s="19" t="s">
        <v>115</v>
      </c>
      <c r="R1747" s="19">
        <v>1050</v>
      </c>
      <c r="S1747" s="19">
        <v>30000</v>
      </c>
      <c r="T1747" s="19">
        <v>7.0000000000000007E-2</v>
      </c>
      <c r="U1747" s="19">
        <v>2.2000000000000002</v>
      </c>
      <c r="V1747" s="19">
        <v>0.24</v>
      </c>
      <c r="W1747" s="19">
        <v>63</v>
      </c>
      <c r="X1747" s="93">
        <v>964</v>
      </c>
      <c r="Y1747">
        <f t="shared" si="82"/>
        <v>250</v>
      </c>
      <c r="Z1747" t="b">
        <f>IF(N1747/G1747&gt;=Auswahlhilfe!$C$8,TRUE,FALSE)</f>
        <v>1</v>
      </c>
      <c r="AA1747" t="b">
        <f>IF(K1747&gt;Auswahlhilfe!$C$7,TRUE,FALSE)</f>
        <v>1</v>
      </c>
      <c r="AB1747" t="b">
        <f>IF(Auswahlhilfe!$C$17=F1747,TRUE,FALSE)</f>
        <v>1</v>
      </c>
      <c r="AC1747" t="b">
        <f>IFERROR(IF(FIND("P2",PGOptionList!D1747)&gt;0,TRUE),FALSE)</f>
        <v>1</v>
      </c>
      <c r="AD1747" t="b">
        <f>IFERROR(IF(FIND("P1",PGOptionList!D1747)&gt;0,TRUE),FALSE)</f>
        <v>0</v>
      </c>
      <c r="AE1747" t="b">
        <f>IFERROR(IF(FIND("P0",PGOptionList!D1747)&gt;0,TRUE),FALSE)</f>
        <v>0</v>
      </c>
      <c r="AF1747" t="b">
        <f>IF(AND(Z1747,AA1747,AB1747,AC1747,IF(C1747=Auswahlhilfe!$L$7,TRUE,FALSE)),D1747,FALSE)</f>
        <v>0</v>
      </c>
      <c r="AG1747" t="b">
        <f>IF(AND(Z1747,AA1747,AB1747,AD1747,IF(C1747=Auswahlhilfe!$L$17,TRUE,FALSE)),D1747,FALSE)</f>
        <v>0</v>
      </c>
      <c r="AH1747" t="b">
        <f>IF(AND(Z1747,AA1747,AB1747,AE1747,IF(C1747=Auswahlhilfe!$L$17,TRUE,FALSE)),D1747,FALSE)</f>
        <v>0</v>
      </c>
      <c r="AI1747" t="s">
        <v>4818</v>
      </c>
      <c r="AJ1747" s="90" t="str">
        <f t="shared" si="83"/>
        <v>https://shop.oxni.ch/de/shop/motoren/planetengetriebe/tdr-064-020-s2-p2</v>
      </c>
    </row>
    <row r="1748" spans="2:36" x14ac:dyDescent="0.2">
      <c r="B1748" s="78" t="str">
        <f t="shared" si="81"/>
        <v/>
      </c>
      <c r="C1748" s="19" t="s">
        <v>122</v>
      </c>
      <c r="D1748" s="19" t="s">
        <v>2049</v>
      </c>
      <c r="E1748" s="19">
        <v>60</v>
      </c>
      <c r="F1748" s="19" t="s">
        <v>55</v>
      </c>
      <c r="G1748" s="19">
        <v>14</v>
      </c>
      <c r="H1748" s="19">
        <v>4</v>
      </c>
      <c r="I1748" s="19">
        <v>13</v>
      </c>
      <c r="J1748" s="19">
        <v>95</v>
      </c>
      <c r="K1748" s="19">
        <v>42</v>
      </c>
      <c r="L1748" s="19">
        <v>126</v>
      </c>
      <c r="M1748" s="19" t="s">
        <v>68</v>
      </c>
      <c r="N1748" s="19">
        <v>5000</v>
      </c>
      <c r="O1748" s="19">
        <v>10000</v>
      </c>
      <c r="P1748" s="19"/>
      <c r="Q1748" s="19" t="s">
        <v>115</v>
      </c>
      <c r="R1748" s="19">
        <v>1050</v>
      </c>
      <c r="S1748" s="19">
        <v>30000</v>
      </c>
      <c r="T1748" s="19">
        <v>7.0000000000000007E-2</v>
      </c>
      <c r="U1748" s="19">
        <v>2.2000000000000002</v>
      </c>
      <c r="V1748" s="19">
        <v>0.24</v>
      </c>
      <c r="W1748" s="19">
        <v>63</v>
      </c>
      <c r="X1748" s="93">
        <v>1060</v>
      </c>
      <c r="Y1748">
        <f t="shared" si="82"/>
        <v>357.14285714285717</v>
      </c>
      <c r="Z1748" t="b">
        <f>IF(N1748/G1748&gt;=Auswahlhilfe!$C$8,TRUE,FALSE)</f>
        <v>1</v>
      </c>
      <c r="AA1748" t="b">
        <f>IF(K1748&gt;Auswahlhilfe!$C$7,TRUE,FALSE)</f>
        <v>1</v>
      </c>
      <c r="AB1748" t="b">
        <f>IF(Auswahlhilfe!$C$17=F1748,TRUE,FALSE)</f>
        <v>0</v>
      </c>
      <c r="AC1748" t="b">
        <f>IFERROR(IF(FIND("P2",PGOptionList!D1748)&gt;0,TRUE),FALSE)</f>
        <v>0</v>
      </c>
      <c r="AD1748" t="b">
        <f>IFERROR(IF(FIND("P1",PGOptionList!D1748)&gt;0,TRUE),FALSE)</f>
        <v>1</v>
      </c>
      <c r="AE1748" t="b">
        <f>IFERROR(IF(FIND("P0",PGOptionList!D1748)&gt;0,TRUE),FALSE)</f>
        <v>0</v>
      </c>
      <c r="AF1748" t="b">
        <f>IF(AND(Z1748,AA1748,AB1748,AC1748,IF(C1748=Auswahlhilfe!$L$7,TRUE,FALSE)),D1748,FALSE)</f>
        <v>0</v>
      </c>
      <c r="AG1748" t="b">
        <f>IF(AND(Z1748,AA1748,AB1748,AD1748,IF(C1748=Auswahlhilfe!$L$17,TRUE,FALSE)),D1748,FALSE)</f>
        <v>0</v>
      </c>
      <c r="AH1748" t="b">
        <f>IF(AND(Z1748,AA1748,AB1748,AE1748,IF(C1748=Auswahlhilfe!$L$17,TRUE,FALSE)),D1748,FALSE)</f>
        <v>0</v>
      </c>
      <c r="AI1748" t="s">
        <v>4817</v>
      </c>
      <c r="AJ1748" s="90" t="str">
        <f t="shared" si="83"/>
        <v>mailto:info@oxni.ch?subject=Anfrage TDR-064-014-S1-P1</v>
      </c>
    </row>
    <row r="1749" spans="2:36" x14ac:dyDescent="0.2">
      <c r="B1749" s="78" t="str">
        <f t="shared" si="81"/>
        <v/>
      </c>
      <c r="C1749" s="19" t="s">
        <v>122</v>
      </c>
      <c r="D1749" s="19" t="s">
        <v>2050</v>
      </c>
      <c r="E1749" s="19">
        <v>60</v>
      </c>
      <c r="F1749" s="19" t="s">
        <v>58</v>
      </c>
      <c r="G1749" s="19">
        <v>14</v>
      </c>
      <c r="H1749" s="19">
        <v>4</v>
      </c>
      <c r="I1749" s="19">
        <v>13</v>
      </c>
      <c r="J1749" s="19">
        <v>95</v>
      </c>
      <c r="K1749" s="19">
        <v>42</v>
      </c>
      <c r="L1749" s="19">
        <v>126</v>
      </c>
      <c r="M1749" s="19" t="s">
        <v>68</v>
      </c>
      <c r="N1749" s="19">
        <v>5000</v>
      </c>
      <c r="O1749" s="19">
        <v>10000</v>
      </c>
      <c r="P1749" s="19"/>
      <c r="Q1749" s="19" t="s">
        <v>115</v>
      </c>
      <c r="R1749" s="19">
        <v>1050</v>
      </c>
      <c r="S1749" s="19">
        <v>30000</v>
      </c>
      <c r="T1749" s="19">
        <v>7.0000000000000007E-2</v>
      </c>
      <c r="U1749" s="19">
        <v>2.2000000000000002</v>
      </c>
      <c r="V1749" s="19">
        <v>0.24</v>
      </c>
      <c r="W1749" s="19">
        <v>63</v>
      </c>
      <c r="X1749" s="93">
        <v>1060</v>
      </c>
      <c r="Y1749">
        <f t="shared" si="82"/>
        <v>357.14285714285717</v>
      </c>
      <c r="Z1749" t="b">
        <f>IF(N1749/G1749&gt;=Auswahlhilfe!$C$8,TRUE,FALSE)</f>
        <v>1</v>
      </c>
      <c r="AA1749" t="b">
        <f>IF(K1749&gt;Auswahlhilfe!$C$7,TRUE,FALSE)</f>
        <v>1</v>
      </c>
      <c r="AB1749" t="b">
        <f>IF(Auswahlhilfe!$C$17=F1749,TRUE,FALSE)</f>
        <v>1</v>
      </c>
      <c r="AC1749" t="b">
        <f>IFERROR(IF(FIND("P2",PGOptionList!D1749)&gt;0,TRUE),FALSE)</f>
        <v>0</v>
      </c>
      <c r="AD1749" t="b">
        <f>IFERROR(IF(FIND("P1",PGOptionList!D1749)&gt;0,TRUE),FALSE)</f>
        <v>1</v>
      </c>
      <c r="AE1749" t="b">
        <f>IFERROR(IF(FIND("P0",PGOptionList!D1749)&gt;0,TRUE),FALSE)</f>
        <v>0</v>
      </c>
      <c r="AF1749" t="b">
        <f>IF(AND(Z1749,AA1749,AB1749,AC1749,IF(C1749=Auswahlhilfe!$L$7,TRUE,FALSE)),D1749,FALSE)</f>
        <v>0</v>
      </c>
      <c r="AG1749" t="b">
        <f>IF(AND(Z1749,AA1749,AB1749,AD1749,IF(C1749=Auswahlhilfe!$L$17,TRUE,FALSE)),D1749,FALSE)</f>
        <v>0</v>
      </c>
      <c r="AH1749" t="b">
        <f>IF(AND(Z1749,AA1749,AB1749,AE1749,IF(C1749=Auswahlhilfe!$L$17,TRUE,FALSE)),D1749,FALSE)</f>
        <v>0</v>
      </c>
      <c r="AI1749" t="s">
        <v>4818</v>
      </c>
      <c r="AJ1749" s="90" t="str">
        <f t="shared" si="83"/>
        <v>https://shop.oxni.ch/de/shop/motoren/planetengetriebe/tdr-064-014-s2-p1</v>
      </c>
    </row>
    <row r="1750" spans="2:36" x14ac:dyDescent="0.2">
      <c r="B1750" s="78" t="str">
        <f t="shared" si="81"/>
        <v/>
      </c>
      <c r="C1750" s="19" t="s">
        <v>122</v>
      </c>
      <c r="D1750" s="19" t="s">
        <v>2051</v>
      </c>
      <c r="E1750" s="19">
        <v>60</v>
      </c>
      <c r="F1750" s="19" t="s">
        <v>55</v>
      </c>
      <c r="G1750" s="19">
        <v>14</v>
      </c>
      <c r="H1750" s="19">
        <v>6</v>
      </c>
      <c r="I1750" s="19">
        <v>13</v>
      </c>
      <c r="J1750" s="19">
        <v>95</v>
      </c>
      <c r="K1750" s="19">
        <v>42</v>
      </c>
      <c r="L1750" s="19">
        <v>126</v>
      </c>
      <c r="M1750" s="19" t="s">
        <v>68</v>
      </c>
      <c r="N1750" s="19">
        <v>5000</v>
      </c>
      <c r="O1750" s="19">
        <v>10000</v>
      </c>
      <c r="P1750" s="19"/>
      <c r="Q1750" s="19" t="s">
        <v>115</v>
      </c>
      <c r="R1750" s="19">
        <v>1050</v>
      </c>
      <c r="S1750" s="19">
        <v>30000</v>
      </c>
      <c r="T1750" s="19">
        <v>7.0000000000000007E-2</v>
      </c>
      <c r="U1750" s="19">
        <v>2.2000000000000002</v>
      </c>
      <c r="V1750" s="19">
        <v>0.24</v>
      </c>
      <c r="W1750" s="19">
        <v>63</v>
      </c>
      <c r="X1750" s="93">
        <v>964</v>
      </c>
      <c r="Y1750">
        <f t="shared" si="82"/>
        <v>357.14285714285717</v>
      </c>
      <c r="Z1750" t="b">
        <f>IF(N1750/G1750&gt;=Auswahlhilfe!$C$8,TRUE,FALSE)</f>
        <v>1</v>
      </c>
      <c r="AA1750" t="b">
        <f>IF(K1750&gt;Auswahlhilfe!$C$7,TRUE,FALSE)</f>
        <v>1</v>
      </c>
      <c r="AB1750" t="b">
        <f>IF(Auswahlhilfe!$C$17=F1750,TRUE,FALSE)</f>
        <v>0</v>
      </c>
      <c r="AC1750" t="b">
        <f>IFERROR(IF(FIND("P2",PGOptionList!D1750)&gt;0,TRUE),FALSE)</f>
        <v>1</v>
      </c>
      <c r="AD1750" t="b">
        <f>IFERROR(IF(FIND("P1",PGOptionList!D1750)&gt;0,TRUE),FALSE)</f>
        <v>0</v>
      </c>
      <c r="AE1750" t="b">
        <f>IFERROR(IF(FIND("P0",PGOptionList!D1750)&gt;0,TRUE),FALSE)</f>
        <v>0</v>
      </c>
      <c r="AF1750" t="b">
        <f>IF(AND(Z1750,AA1750,AB1750,AC1750,IF(C1750=Auswahlhilfe!$L$7,TRUE,FALSE)),D1750,FALSE)</f>
        <v>0</v>
      </c>
      <c r="AG1750" t="b">
        <f>IF(AND(Z1750,AA1750,AB1750,AD1750,IF(C1750=Auswahlhilfe!$L$17,TRUE,FALSE)),D1750,FALSE)</f>
        <v>0</v>
      </c>
      <c r="AH1750" t="b">
        <f>IF(AND(Z1750,AA1750,AB1750,AE1750,IF(C1750=Auswahlhilfe!$L$17,TRUE,FALSE)),D1750,FALSE)</f>
        <v>0</v>
      </c>
      <c r="AI1750" t="s">
        <v>4817</v>
      </c>
      <c r="AJ1750" s="90" t="str">
        <f t="shared" si="83"/>
        <v>mailto:info@oxni.ch?subject=Anfrage TDR-064-014-S1-P2</v>
      </c>
    </row>
    <row r="1751" spans="2:36" x14ac:dyDescent="0.2">
      <c r="B1751" s="78" t="str">
        <f t="shared" si="81"/>
        <v/>
      </c>
      <c r="C1751" s="19" t="s">
        <v>122</v>
      </c>
      <c r="D1751" s="19" t="s">
        <v>2052</v>
      </c>
      <c r="E1751" s="19">
        <v>60</v>
      </c>
      <c r="F1751" s="19" t="s">
        <v>58</v>
      </c>
      <c r="G1751" s="19">
        <v>14</v>
      </c>
      <c r="H1751" s="19">
        <v>6</v>
      </c>
      <c r="I1751" s="19">
        <v>13</v>
      </c>
      <c r="J1751" s="19">
        <v>95</v>
      </c>
      <c r="K1751" s="19">
        <v>42</v>
      </c>
      <c r="L1751" s="19">
        <v>126</v>
      </c>
      <c r="M1751" s="19" t="s">
        <v>68</v>
      </c>
      <c r="N1751" s="19">
        <v>5000</v>
      </c>
      <c r="O1751" s="19">
        <v>10000</v>
      </c>
      <c r="P1751" s="19"/>
      <c r="Q1751" s="19" t="s">
        <v>115</v>
      </c>
      <c r="R1751" s="19">
        <v>1050</v>
      </c>
      <c r="S1751" s="19">
        <v>30000</v>
      </c>
      <c r="T1751" s="19">
        <v>7.0000000000000007E-2</v>
      </c>
      <c r="U1751" s="19">
        <v>2.2000000000000002</v>
      </c>
      <c r="V1751" s="19">
        <v>0.24</v>
      </c>
      <c r="W1751" s="19">
        <v>63</v>
      </c>
      <c r="X1751" s="93">
        <v>964</v>
      </c>
      <c r="Y1751">
        <f t="shared" si="82"/>
        <v>357.14285714285717</v>
      </c>
      <c r="Z1751" t="b">
        <f>IF(N1751/G1751&gt;=Auswahlhilfe!$C$8,TRUE,FALSE)</f>
        <v>1</v>
      </c>
      <c r="AA1751" t="b">
        <f>IF(K1751&gt;Auswahlhilfe!$C$7,TRUE,FALSE)</f>
        <v>1</v>
      </c>
      <c r="AB1751" t="b">
        <f>IF(Auswahlhilfe!$C$17=F1751,TRUE,FALSE)</f>
        <v>1</v>
      </c>
      <c r="AC1751" t="b">
        <f>IFERROR(IF(FIND("P2",PGOptionList!D1751)&gt;0,TRUE),FALSE)</f>
        <v>1</v>
      </c>
      <c r="AD1751" t="b">
        <f>IFERROR(IF(FIND("P1",PGOptionList!D1751)&gt;0,TRUE),FALSE)</f>
        <v>0</v>
      </c>
      <c r="AE1751" t="b">
        <f>IFERROR(IF(FIND("P0",PGOptionList!D1751)&gt;0,TRUE),FALSE)</f>
        <v>0</v>
      </c>
      <c r="AF1751" t="b">
        <f>IF(AND(Z1751,AA1751,AB1751,AC1751,IF(C1751=Auswahlhilfe!$L$7,TRUE,FALSE)),D1751,FALSE)</f>
        <v>0</v>
      </c>
      <c r="AG1751" t="b">
        <f>IF(AND(Z1751,AA1751,AB1751,AD1751,IF(C1751=Auswahlhilfe!$L$17,TRUE,FALSE)),D1751,FALSE)</f>
        <v>0</v>
      </c>
      <c r="AH1751" t="b">
        <f>IF(AND(Z1751,AA1751,AB1751,AE1751,IF(C1751=Auswahlhilfe!$L$17,TRUE,FALSE)),D1751,FALSE)</f>
        <v>0</v>
      </c>
      <c r="AI1751" t="s">
        <v>4818</v>
      </c>
      <c r="AJ1751" s="90" t="str">
        <f t="shared" si="83"/>
        <v>https://shop.oxni.ch/de/shop/motoren/planetengetriebe/tdr-064-014-s2-p2</v>
      </c>
    </row>
    <row r="1752" spans="2:36" x14ac:dyDescent="0.2">
      <c r="B1752" s="78" t="str">
        <f t="shared" si="81"/>
        <v/>
      </c>
      <c r="C1752" s="19" t="s">
        <v>122</v>
      </c>
      <c r="D1752" s="19" t="s">
        <v>2053</v>
      </c>
      <c r="E1752" s="19">
        <v>60</v>
      </c>
      <c r="F1752" s="19" t="s">
        <v>55</v>
      </c>
      <c r="G1752" s="19">
        <v>10</v>
      </c>
      <c r="H1752" s="19">
        <v>4</v>
      </c>
      <c r="I1752" s="19">
        <v>13</v>
      </c>
      <c r="J1752" s="19">
        <v>95</v>
      </c>
      <c r="K1752" s="19">
        <v>42</v>
      </c>
      <c r="L1752" s="19">
        <v>126</v>
      </c>
      <c r="M1752" s="19" t="s">
        <v>68</v>
      </c>
      <c r="N1752" s="19">
        <v>5000</v>
      </c>
      <c r="O1752" s="19">
        <v>10000</v>
      </c>
      <c r="P1752" s="19"/>
      <c r="Q1752" s="19" t="s">
        <v>115</v>
      </c>
      <c r="R1752" s="19">
        <v>1050</v>
      </c>
      <c r="S1752" s="19">
        <v>30000</v>
      </c>
      <c r="T1752" s="19">
        <v>7.0000000000000007E-2</v>
      </c>
      <c r="U1752" s="19">
        <v>2.2000000000000002</v>
      </c>
      <c r="V1752" s="19">
        <v>0.24</v>
      </c>
      <c r="W1752" s="19">
        <v>63</v>
      </c>
      <c r="X1752" s="93">
        <v>1060</v>
      </c>
      <c r="Y1752">
        <f t="shared" si="82"/>
        <v>500</v>
      </c>
      <c r="Z1752" t="b">
        <f>IF(N1752/G1752&gt;=Auswahlhilfe!$C$8,TRUE,FALSE)</f>
        <v>1</v>
      </c>
      <c r="AA1752" t="b">
        <f>IF(K1752&gt;Auswahlhilfe!$C$7,TRUE,FALSE)</f>
        <v>1</v>
      </c>
      <c r="AB1752" t="b">
        <f>IF(Auswahlhilfe!$C$17=F1752,TRUE,FALSE)</f>
        <v>0</v>
      </c>
      <c r="AC1752" t="b">
        <f>IFERROR(IF(FIND("P2",PGOptionList!D1752)&gt;0,TRUE),FALSE)</f>
        <v>0</v>
      </c>
      <c r="AD1752" t="b">
        <f>IFERROR(IF(FIND("P1",PGOptionList!D1752)&gt;0,TRUE),FALSE)</f>
        <v>1</v>
      </c>
      <c r="AE1752" t="b">
        <f>IFERROR(IF(FIND("P0",PGOptionList!D1752)&gt;0,TRUE),FALSE)</f>
        <v>0</v>
      </c>
      <c r="AF1752" t="b">
        <f>IF(AND(Z1752,AA1752,AB1752,AC1752,IF(C1752=Auswahlhilfe!$L$7,TRUE,FALSE)),D1752,FALSE)</f>
        <v>0</v>
      </c>
      <c r="AG1752" t="b">
        <f>IF(AND(Z1752,AA1752,AB1752,AD1752,IF(C1752=Auswahlhilfe!$L$17,TRUE,FALSE)),D1752,FALSE)</f>
        <v>0</v>
      </c>
      <c r="AH1752" t="b">
        <f>IF(AND(Z1752,AA1752,AB1752,AE1752,IF(C1752=Auswahlhilfe!$L$17,TRUE,FALSE)),D1752,FALSE)</f>
        <v>0</v>
      </c>
      <c r="AI1752" t="s">
        <v>4817</v>
      </c>
      <c r="AJ1752" s="90" t="str">
        <f t="shared" si="83"/>
        <v>mailto:info@oxni.ch?subject=Anfrage TDR-064-010-S1-P1</v>
      </c>
    </row>
    <row r="1753" spans="2:36" x14ac:dyDescent="0.2">
      <c r="B1753" s="78" t="str">
        <f t="shared" si="81"/>
        <v/>
      </c>
      <c r="C1753" s="19" t="s">
        <v>122</v>
      </c>
      <c r="D1753" s="19" t="s">
        <v>2054</v>
      </c>
      <c r="E1753" s="19">
        <v>60</v>
      </c>
      <c r="F1753" s="19" t="s">
        <v>58</v>
      </c>
      <c r="G1753" s="19">
        <v>10</v>
      </c>
      <c r="H1753" s="19">
        <v>4</v>
      </c>
      <c r="I1753" s="19">
        <v>13</v>
      </c>
      <c r="J1753" s="19">
        <v>95</v>
      </c>
      <c r="K1753" s="19">
        <v>42</v>
      </c>
      <c r="L1753" s="19">
        <v>126</v>
      </c>
      <c r="M1753" s="19" t="s">
        <v>68</v>
      </c>
      <c r="N1753" s="19">
        <v>5000</v>
      </c>
      <c r="O1753" s="19">
        <v>10000</v>
      </c>
      <c r="P1753" s="19"/>
      <c r="Q1753" s="19" t="s">
        <v>115</v>
      </c>
      <c r="R1753" s="19">
        <v>1050</v>
      </c>
      <c r="S1753" s="19">
        <v>30000</v>
      </c>
      <c r="T1753" s="19">
        <v>7.0000000000000007E-2</v>
      </c>
      <c r="U1753" s="19">
        <v>2.2000000000000002</v>
      </c>
      <c r="V1753" s="19">
        <v>0.24</v>
      </c>
      <c r="W1753" s="19">
        <v>63</v>
      </c>
      <c r="X1753" s="93">
        <v>1060</v>
      </c>
      <c r="Y1753">
        <f t="shared" si="82"/>
        <v>500</v>
      </c>
      <c r="Z1753" t="b">
        <f>IF(N1753/G1753&gt;=Auswahlhilfe!$C$8,TRUE,FALSE)</f>
        <v>1</v>
      </c>
      <c r="AA1753" t="b">
        <f>IF(K1753&gt;Auswahlhilfe!$C$7,TRUE,FALSE)</f>
        <v>1</v>
      </c>
      <c r="AB1753" t="b">
        <f>IF(Auswahlhilfe!$C$17=F1753,TRUE,FALSE)</f>
        <v>1</v>
      </c>
      <c r="AC1753" t="b">
        <f>IFERROR(IF(FIND("P2",PGOptionList!D1753)&gt;0,TRUE),FALSE)</f>
        <v>0</v>
      </c>
      <c r="AD1753" t="b">
        <f>IFERROR(IF(FIND("P1",PGOptionList!D1753)&gt;0,TRUE),FALSE)</f>
        <v>1</v>
      </c>
      <c r="AE1753" t="b">
        <f>IFERROR(IF(FIND("P0",PGOptionList!D1753)&gt;0,TRUE),FALSE)</f>
        <v>0</v>
      </c>
      <c r="AF1753" t="b">
        <f>IF(AND(Z1753,AA1753,AB1753,AC1753,IF(C1753=Auswahlhilfe!$L$7,TRUE,FALSE)),D1753,FALSE)</f>
        <v>0</v>
      </c>
      <c r="AG1753" t="b">
        <f>IF(AND(Z1753,AA1753,AB1753,AD1753,IF(C1753=Auswahlhilfe!$L$17,TRUE,FALSE)),D1753,FALSE)</f>
        <v>0</v>
      </c>
      <c r="AH1753" t="b">
        <f>IF(AND(Z1753,AA1753,AB1753,AE1753,IF(C1753=Auswahlhilfe!$L$17,TRUE,FALSE)),D1753,FALSE)</f>
        <v>0</v>
      </c>
      <c r="AI1753" t="s">
        <v>4818</v>
      </c>
      <c r="AJ1753" s="90" t="str">
        <f t="shared" si="83"/>
        <v>https://shop.oxni.ch/de/shop/motoren/planetengetriebe/tdr-064-010-s2-p1</v>
      </c>
    </row>
    <row r="1754" spans="2:36" x14ac:dyDescent="0.2">
      <c r="B1754" s="78" t="str">
        <f t="shared" si="81"/>
        <v/>
      </c>
      <c r="C1754" s="19" t="s">
        <v>122</v>
      </c>
      <c r="D1754" s="19" t="s">
        <v>2055</v>
      </c>
      <c r="E1754" s="19">
        <v>60</v>
      </c>
      <c r="F1754" s="19" t="s">
        <v>55</v>
      </c>
      <c r="G1754" s="19">
        <v>10</v>
      </c>
      <c r="H1754" s="19">
        <v>6</v>
      </c>
      <c r="I1754" s="19">
        <v>13</v>
      </c>
      <c r="J1754" s="19">
        <v>95</v>
      </c>
      <c r="K1754" s="19">
        <v>42</v>
      </c>
      <c r="L1754" s="19">
        <v>126</v>
      </c>
      <c r="M1754" s="19" t="s">
        <v>68</v>
      </c>
      <c r="N1754" s="19">
        <v>5000</v>
      </c>
      <c r="O1754" s="19">
        <v>10000</v>
      </c>
      <c r="P1754" s="19"/>
      <c r="Q1754" s="19" t="s">
        <v>115</v>
      </c>
      <c r="R1754" s="19">
        <v>1050</v>
      </c>
      <c r="S1754" s="19">
        <v>30000</v>
      </c>
      <c r="T1754" s="19">
        <v>7.0000000000000007E-2</v>
      </c>
      <c r="U1754" s="19">
        <v>2.2000000000000002</v>
      </c>
      <c r="V1754" s="19">
        <v>0.24</v>
      </c>
      <c r="W1754" s="19">
        <v>63</v>
      </c>
      <c r="X1754" s="93">
        <v>964</v>
      </c>
      <c r="Y1754">
        <f t="shared" si="82"/>
        <v>500</v>
      </c>
      <c r="Z1754" t="b">
        <f>IF(N1754/G1754&gt;=Auswahlhilfe!$C$8,TRUE,FALSE)</f>
        <v>1</v>
      </c>
      <c r="AA1754" t="b">
        <f>IF(K1754&gt;Auswahlhilfe!$C$7,TRUE,FALSE)</f>
        <v>1</v>
      </c>
      <c r="AB1754" t="b">
        <f>IF(Auswahlhilfe!$C$17=F1754,TRUE,FALSE)</f>
        <v>0</v>
      </c>
      <c r="AC1754" t="b">
        <f>IFERROR(IF(FIND("P2",PGOptionList!D1754)&gt;0,TRUE),FALSE)</f>
        <v>1</v>
      </c>
      <c r="AD1754" t="b">
        <f>IFERROR(IF(FIND("P1",PGOptionList!D1754)&gt;0,TRUE),FALSE)</f>
        <v>0</v>
      </c>
      <c r="AE1754" t="b">
        <f>IFERROR(IF(FIND("P0",PGOptionList!D1754)&gt;0,TRUE),FALSE)</f>
        <v>0</v>
      </c>
      <c r="AF1754" t="b">
        <f>IF(AND(Z1754,AA1754,AB1754,AC1754,IF(C1754=Auswahlhilfe!$L$7,TRUE,FALSE)),D1754,FALSE)</f>
        <v>0</v>
      </c>
      <c r="AG1754" t="b">
        <f>IF(AND(Z1754,AA1754,AB1754,AD1754,IF(C1754=Auswahlhilfe!$L$17,TRUE,FALSE)),D1754,FALSE)</f>
        <v>0</v>
      </c>
      <c r="AH1754" t="b">
        <f>IF(AND(Z1754,AA1754,AB1754,AE1754,IF(C1754=Auswahlhilfe!$L$17,TRUE,FALSE)),D1754,FALSE)</f>
        <v>0</v>
      </c>
      <c r="AI1754" t="s">
        <v>4817</v>
      </c>
      <c r="AJ1754" s="90" t="str">
        <f t="shared" si="83"/>
        <v>mailto:info@oxni.ch?subject=Anfrage TDR-064-010-S1-P2</v>
      </c>
    </row>
    <row r="1755" spans="2:36" x14ac:dyDescent="0.2">
      <c r="B1755" s="78" t="str">
        <f t="shared" si="81"/>
        <v/>
      </c>
      <c r="C1755" s="19" t="s">
        <v>122</v>
      </c>
      <c r="D1755" s="19" t="s">
        <v>2056</v>
      </c>
      <c r="E1755" s="19">
        <v>60</v>
      </c>
      <c r="F1755" s="19" t="s">
        <v>58</v>
      </c>
      <c r="G1755" s="19">
        <v>10</v>
      </c>
      <c r="H1755" s="19">
        <v>6</v>
      </c>
      <c r="I1755" s="19">
        <v>13</v>
      </c>
      <c r="J1755" s="19">
        <v>95</v>
      </c>
      <c r="K1755" s="19">
        <v>42</v>
      </c>
      <c r="L1755" s="19">
        <v>126</v>
      </c>
      <c r="M1755" s="19" t="s">
        <v>68</v>
      </c>
      <c r="N1755" s="19">
        <v>5000</v>
      </c>
      <c r="O1755" s="19">
        <v>10000</v>
      </c>
      <c r="P1755" s="19"/>
      <c r="Q1755" s="19" t="s">
        <v>115</v>
      </c>
      <c r="R1755" s="19">
        <v>1050</v>
      </c>
      <c r="S1755" s="19">
        <v>30000</v>
      </c>
      <c r="T1755" s="19">
        <v>7.0000000000000007E-2</v>
      </c>
      <c r="U1755" s="19">
        <v>2.2000000000000002</v>
      </c>
      <c r="V1755" s="19">
        <v>0.24</v>
      </c>
      <c r="W1755" s="19">
        <v>63</v>
      </c>
      <c r="X1755" s="93">
        <v>964</v>
      </c>
      <c r="Y1755">
        <f t="shared" si="82"/>
        <v>500</v>
      </c>
      <c r="Z1755" t="b">
        <f>IF(N1755/G1755&gt;=Auswahlhilfe!$C$8,TRUE,FALSE)</f>
        <v>1</v>
      </c>
      <c r="AA1755" t="b">
        <f>IF(K1755&gt;Auswahlhilfe!$C$7,TRUE,FALSE)</f>
        <v>1</v>
      </c>
      <c r="AB1755" t="b">
        <f>IF(Auswahlhilfe!$C$17=F1755,TRUE,FALSE)</f>
        <v>1</v>
      </c>
      <c r="AC1755" t="b">
        <f>IFERROR(IF(FIND("P2",PGOptionList!D1755)&gt;0,TRUE),FALSE)</f>
        <v>1</v>
      </c>
      <c r="AD1755" t="b">
        <f>IFERROR(IF(FIND("P1",PGOptionList!D1755)&gt;0,TRUE),FALSE)</f>
        <v>0</v>
      </c>
      <c r="AE1755" t="b">
        <f>IFERROR(IF(FIND("P0",PGOptionList!D1755)&gt;0,TRUE),FALSE)</f>
        <v>0</v>
      </c>
      <c r="AF1755" t="b">
        <f>IF(AND(Z1755,AA1755,AB1755,AC1755,IF(C1755=Auswahlhilfe!$L$7,TRUE,FALSE)),D1755,FALSE)</f>
        <v>0</v>
      </c>
      <c r="AG1755" t="b">
        <f>IF(AND(Z1755,AA1755,AB1755,AD1755,IF(C1755=Auswahlhilfe!$L$17,TRUE,FALSE)),D1755,FALSE)</f>
        <v>0</v>
      </c>
      <c r="AH1755" t="b">
        <f>IF(AND(Z1755,AA1755,AB1755,AE1755,IF(C1755=Auswahlhilfe!$L$17,TRUE,FALSE)),D1755,FALSE)</f>
        <v>0</v>
      </c>
      <c r="AI1755" t="s">
        <v>4818</v>
      </c>
      <c r="AJ1755" s="90" t="str">
        <f t="shared" si="83"/>
        <v>https://shop.oxni.ch/de/shop/motoren/planetengetriebe/tdr-064-010-s2-p2</v>
      </c>
    </row>
    <row r="1756" spans="2:36" x14ac:dyDescent="0.2">
      <c r="B1756" s="78" t="str">
        <f t="shared" si="81"/>
        <v/>
      </c>
      <c r="C1756" s="19" t="s">
        <v>122</v>
      </c>
      <c r="D1756" s="19" t="s">
        <v>2057</v>
      </c>
      <c r="E1756" s="19">
        <v>60</v>
      </c>
      <c r="F1756" s="19" t="s">
        <v>55</v>
      </c>
      <c r="G1756" s="19">
        <v>7</v>
      </c>
      <c r="H1756" s="19">
        <v>4</v>
      </c>
      <c r="I1756" s="19">
        <v>13</v>
      </c>
      <c r="J1756" s="19">
        <v>95</v>
      </c>
      <c r="K1756" s="19">
        <v>50</v>
      </c>
      <c r="L1756" s="19">
        <v>150</v>
      </c>
      <c r="M1756" s="19" t="s">
        <v>64</v>
      </c>
      <c r="N1756" s="19">
        <v>5000</v>
      </c>
      <c r="O1756" s="19">
        <v>10000</v>
      </c>
      <c r="P1756" s="19"/>
      <c r="Q1756" s="19" t="s">
        <v>115</v>
      </c>
      <c r="R1756" s="19">
        <v>1050</v>
      </c>
      <c r="S1756" s="19">
        <v>30000</v>
      </c>
      <c r="T1756" s="19">
        <v>0.35</v>
      </c>
      <c r="U1756" s="19">
        <v>2.2000000000000002</v>
      </c>
      <c r="V1756" s="19">
        <v>0.24</v>
      </c>
      <c r="W1756" s="19">
        <v>63</v>
      </c>
      <c r="X1756" s="93">
        <v>1060</v>
      </c>
      <c r="Y1756">
        <f t="shared" si="82"/>
        <v>714.28571428571433</v>
      </c>
      <c r="Z1756" t="b">
        <f>IF(N1756/G1756&gt;=Auswahlhilfe!$C$8,TRUE,FALSE)</f>
        <v>1</v>
      </c>
      <c r="AA1756" t="b">
        <f>IF(K1756&gt;Auswahlhilfe!$C$7,TRUE,FALSE)</f>
        <v>1</v>
      </c>
      <c r="AB1756" t="b">
        <f>IF(Auswahlhilfe!$C$17=F1756,TRUE,FALSE)</f>
        <v>0</v>
      </c>
      <c r="AC1756" t="b">
        <f>IFERROR(IF(FIND("P2",PGOptionList!D1756)&gt;0,TRUE),FALSE)</f>
        <v>0</v>
      </c>
      <c r="AD1756" t="b">
        <f>IFERROR(IF(FIND("P1",PGOptionList!D1756)&gt;0,TRUE),FALSE)</f>
        <v>1</v>
      </c>
      <c r="AE1756" t="b">
        <f>IFERROR(IF(FIND("P0",PGOptionList!D1756)&gt;0,TRUE),FALSE)</f>
        <v>0</v>
      </c>
      <c r="AF1756" t="b">
        <f>IF(AND(Z1756,AA1756,AB1756,AC1756,IF(C1756=Auswahlhilfe!$L$7,TRUE,FALSE)),D1756,FALSE)</f>
        <v>0</v>
      </c>
      <c r="AG1756" t="b">
        <f>IF(AND(Z1756,AA1756,AB1756,AD1756,IF(C1756=Auswahlhilfe!$L$17,TRUE,FALSE)),D1756,FALSE)</f>
        <v>0</v>
      </c>
      <c r="AH1756" t="b">
        <f>IF(AND(Z1756,AA1756,AB1756,AE1756,IF(C1756=Auswahlhilfe!$L$17,TRUE,FALSE)),D1756,FALSE)</f>
        <v>0</v>
      </c>
      <c r="AI1756" t="s">
        <v>4817</v>
      </c>
      <c r="AJ1756" s="90" t="str">
        <f t="shared" si="83"/>
        <v>mailto:info@oxni.ch?subject=Anfrage TDR-064-007-S1-P1</v>
      </c>
    </row>
    <row r="1757" spans="2:36" x14ac:dyDescent="0.2">
      <c r="B1757" s="78" t="str">
        <f t="shared" si="81"/>
        <v/>
      </c>
      <c r="C1757" s="19" t="s">
        <v>122</v>
      </c>
      <c r="D1757" s="19" t="s">
        <v>2058</v>
      </c>
      <c r="E1757" s="19">
        <v>60</v>
      </c>
      <c r="F1757" s="19" t="s">
        <v>58</v>
      </c>
      <c r="G1757" s="19">
        <v>7</v>
      </c>
      <c r="H1757" s="19">
        <v>4</v>
      </c>
      <c r="I1757" s="19">
        <v>13</v>
      </c>
      <c r="J1757" s="19">
        <v>95</v>
      </c>
      <c r="K1757" s="19">
        <v>50</v>
      </c>
      <c r="L1757" s="19">
        <v>150</v>
      </c>
      <c r="M1757" s="19" t="s">
        <v>64</v>
      </c>
      <c r="N1757" s="19">
        <v>5000</v>
      </c>
      <c r="O1757" s="19">
        <v>10000</v>
      </c>
      <c r="P1757" s="19"/>
      <c r="Q1757" s="19" t="s">
        <v>115</v>
      </c>
      <c r="R1757" s="19">
        <v>1050</v>
      </c>
      <c r="S1757" s="19">
        <v>30000</v>
      </c>
      <c r="T1757" s="19">
        <v>0.35</v>
      </c>
      <c r="U1757" s="19">
        <v>2.2000000000000002</v>
      </c>
      <c r="V1757" s="19">
        <v>0.24</v>
      </c>
      <c r="W1757" s="19">
        <v>63</v>
      </c>
      <c r="X1757" s="93">
        <v>1060</v>
      </c>
      <c r="Y1757">
        <f t="shared" si="82"/>
        <v>714.28571428571433</v>
      </c>
      <c r="Z1757" t="b">
        <f>IF(N1757/G1757&gt;=Auswahlhilfe!$C$8,TRUE,FALSE)</f>
        <v>1</v>
      </c>
      <c r="AA1757" t="b">
        <f>IF(K1757&gt;Auswahlhilfe!$C$7,TRUE,FALSE)</f>
        <v>1</v>
      </c>
      <c r="AB1757" t="b">
        <f>IF(Auswahlhilfe!$C$17=F1757,TRUE,FALSE)</f>
        <v>1</v>
      </c>
      <c r="AC1757" t="b">
        <f>IFERROR(IF(FIND("P2",PGOptionList!D1757)&gt;0,TRUE),FALSE)</f>
        <v>0</v>
      </c>
      <c r="AD1757" t="b">
        <f>IFERROR(IF(FIND("P1",PGOptionList!D1757)&gt;0,TRUE),FALSE)</f>
        <v>1</v>
      </c>
      <c r="AE1757" t="b">
        <f>IFERROR(IF(FIND("P0",PGOptionList!D1757)&gt;0,TRUE),FALSE)</f>
        <v>0</v>
      </c>
      <c r="AF1757" t="b">
        <f>IF(AND(Z1757,AA1757,AB1757,AC1757,IF(C1757=Auswahlhilfe!$L$7,TRUE,FALSE)),D1757,FALSE)</f>
        <v>0</v>
      </c>
      <c r="AG1757" t="b">
        <f>IF(AND(Z1757,AA1757,AB1757,AD1757,IF(C1757=Auswahlhilfe!$L$17,TRUE,FALSE)),D1757,FALSE)</f>
        <v>0</v>
      </c>
      <c r="AH1757" t="b">
        <f>IF(AND(Z1757,AA1757,AB1757,AE1757,IF(C1757=Auswahlhilfe!$L$17,TRUE,FALSE)),D1757,FALSE)</f>
        <v>0</v>
      </c>
      <c r="AI1757" t="s">
        <v>4818</v>
      </c>
      <c r="AJ1757" s="90" t="str">
        <f t="shared" si="83"/>
        <v>https://shop.oxni.ch/de/shop/motoren/planetengetriebe/tdr-064-007-s2-p1</v>
      </c>
    </row>
    <row r="1758" spans="2:36" x14ac:dyDescent="0.2">
      <c r="B1758" s="78" t="str">
        <f t="shared" si="81"/>
        <v/>
      </c>
      <c r="C1758" s="19" t="s">
        <v>122</v>
      </c>
      <c r="D1758" s="19" t="s">
        <v>2059</v>
      </c>
      <c r="E1758" s="19">
        <v>60</v>
      </c>
      <c r="F1758" s="19" t="s">
        <v>55</v>
      </c>
      <c r="G1758" s="19">
        <v>7</v>
      </c>
      <c r="H1758" s="19">
        <v>6</v>
      </c>
      <c r="I1758" s="19">
        <v>13</v>
      </c>
      <c r="J1758" s="19">
        <v>95</v>
      </c>
      <c r="K1758" s="19">
        <v>50</v>
      </c>
      <c r="L1758" s="19">
        <v>150</v>
      </c>
      <c r="M1758" s="19" t="s">
        <v>64</v>
      </c>
      <c r="N1758" s="19">
        <v>5000</v>
      </c>
      <c r="O1758" s="19">
        <v>10000</v>
      </c>
      <c r="P1758" s="19"/>
      <c r="Q1758" s="19" t="s">
        <v>115</v>
      </c>
      <c r="R1758" s="19">
        <v>1050</v>
      </c>
      <c r="S1758" s="19">
        <v>30000</v>
      </c>
      <c r="T1758" s="19">
        <v>0.35</v>
      </c>
      <c r="U1758" s="19">
        <v>2.2000000000000002</v>
      </c>
      <c r="V1758" s="19">
        <v>0.24</v>
      </c>
      <c r="W1758" s="19">
        <v>63</v>
      </c>
      <c r="X1758" s="93">
        <v>964</v>
      </c>
      <c r="Y1758">
        <f t="shared" si="82"/>
        <v>714.28571428571433</v>
      </c>
      <c r="Z1758" t="b">
        <f>IF(N1758/G1758&gt;=Auswahlhilfe!$C$8,TRUE,FALSE)</f>
        <v>1</v>
      </c>
      <c r="AA1758" t="b">
        <f>IF(K1758&gt;Auswahlhilfe!$C$7,TRUE,FALSE)</f>
        <v>1</v>
      </c>
      <c r="AB1758" t="b">
        <f>IF(Auswahlhilfe!$C$17=F1758,TRUE,FALSE)</f>
        <v>0</v>
      </c>
      <c r="AC1758" t="b">
        <f>IFERROR(IF(FIND("P2",PGOptionList!D1758)&gt;0,TRUE),FALSE)</f>
        <v>1</v>
      </c>
      <c r="AD1758" t="b">
        <f>IFERROR(IF(FIND("P1",PGOptionList!D1758)&gt;0,TRUE),FALSE)</f>
        <v>0</v>
      </c>
      <c r="AE1758" t="b">
        <f>IFERROR(IF(FIND("P0",PGOptionList!D1758)&gt;0,TRUE),FALSE)</f>
        <v>0</v>
      </c>
      <c r="AF1758" t="b">
        <f>IF(AND(Z1758,AA1758,AB1758,AC1758,IF(C1758=Auswahlhilfe!$L$7,TRUE,FALSE)),D1758,FALSE)</f>
        <v>0</v>
      </c>
      <c r="AG1758" t="b">
        <f>IF(AND(Z1758,AA1758,AB1758,AD1758,IF(C1758=Auswahlhilfe!$L$17,TRUE,FALSE)),D1758,FALSE)</f>
        <v>0</v>
      </c>
      <c r="AH1758" t="b">
        <f>IF(AND(Z1758,AA1758,AB1758,AE1758,IF(C1758=Auswahlhilfe!$L$17,TRUE,FALSE)),D1758,FALSE)</f>
        <v>0</v>
      </c>
      <c r="AI1758" t="s">
        <v>4817</v>
      </c>
      <c r="AJ1758" s="90" t="str">
        <f t="shared" si="83"/>
        <v>mailto:info@oxni.ch?subject=Anfrage TDR-064-007-S1-P2</v>
      </c>
    </row>
    <row r="1759" spans="2:36" x14ac:dyDescent="0.2">
      <c r="B1759" s="78" t="str">
        <f t="shared" si="81"/>
        <v/>
      </c>
      <c r="C1759" s="19" t="s">
        <v>122</v>
      </c>
      <c r="D1759" s="19" t="s">
        <v>2060</v>
      </c>
      <c r="E1759" s="19">
        <v>60</v>
      </c>
      <c r="F1759" s="19" t="s">
        <v>58</v>
      </c>
      <c r="G1759" s="19">
        <v>7</v>
      </c>
      <c r="H1759" s="19">
        <v>6</v>
      </c>
      <c r="I1759" s="19">
        <v>13</v>
      </c>
      <c r="J1759" s="19">
        <v>95</v>
      </c>
      <c r="K1759" s="19">
        <v>50</v>
      </c>
      <c r="L1759" s="19">
        <v>150</v>
      </c>
      <c r="M1759" s="19" t="s">
        <v>64</v>
      </c>
      <c r="N1759" s="19">
        <v>5000</v>
      </c>
      <c r="O1759" s="19">
        <v>10000</v>
      </c>
      <c r="P1759" s="19"/>
      <c r="Q1759" s="19" t="s">
        <v>115</v>
      </c>
      <c r="R1759" s="19">
        <v>1050</v>
      </c>
      <c r="S1759" s="19">
        <v>30000</v>
      </c>
      <c r="T1759" s="19">
        <v>0.35</v>
      </c>
      <c r="U1759" s="19">
        <v>2.2000000000000002</v>
      </c>
      <c r="V1759" s="19">
        <v>0.24</v>
      </c>
      <c r="W1759" s="19">
        <v>63</v>
      </c>
      <c r="X1759" s="93">
        <v>964</v>
      </c>
      <c r="Y1759">
        <f t="shared" si="82"/>
        <v>714.28571428571433</v>
      </c>
      <c r="Z1759" t="b">
        <f>IF(N1759/G1759&gt;=Auswahlhilfe!$C$8,TRUE,FALSE)</f>
        <v>1</v>
      </c>
      <c r="AA1759" t="b">
        <f>IF(K1759&gt;Auswahlhilfe!$C$7,TRUE,FALSE)</f>
        <v>1</v>
      </c>
      <c r="AB1759" t="b">
        <f>IF(Auswahlhilfe!$C$17=F1759,TRUE,FALSE)</f>
        <v>1</v>
      </c>
      <c r="AC1759" t="b">
        <f>IFERROR(IF(FIND("P2",PGOptionList!D1759)&gt;0,TRUE),FALSE)</f>
        <v>1</v>
      </c>
      <c r="AD1759" t="b">
        <f>IFERROR(IF(FIND("P1",PGOptionList!D1759)&gt;0,TRUE),FALSE)</f>
        <v>0</v>
      </c>
      <c r="AE1759" t="b">
        <f>IFERROR(IF(FIND("P0",PGOptionList!D1759)&gt;0,TRUE),FALSE)</f>
        <v>0</v>
      </c>
      <c r="AF1759" t="b">
        <f>IF(AND(Z1759,AA1759,AB1759,AC1759,IF(C1759=Auswahlhilfe!$L$7,TRUE,FALSE)),D1759,FALSE)</f>
        <v>0</v>
      </c>
      <c r="AG1759" t="b">
        <f>IF(AND(Z1759,AA1759,AB1759,AD1759,IF(C1759=Auswahlhilfe!$L$17,TRUE,FALSE)),D1759,FALSE)</f>
        <v>0</v>
      </c>
      <c r="AH1759" t="b">
        <f>IF(AND(Z1759,AA1759,AB1759,AE1759,IF(C1759=Auswahlhilfe!$L$17,TRUE,FALSE)),D1759,FALSE)</f>
        <v>0</v>
      </c>
      <c r="AI1759" t="s">
        <v>4818</v>
      </c>
      <c r="AJ1759" s="90" t="str">
        <f t="shared" si="83"/>
        <v>https://shop.oxni.ch/de/shop/motoren/planetengetriebe/tdr-064-007-s2-p2</v>
      </c>
    </row>
    <row r="1760" spans="2:36" x14ac:dyDescent="0.2">
      <c r="B1760" s="78" t="str">
        <f t="shared" si="81"/>
        <v/>
      </c>
      <c r="C1760" s="19" t="s">
        <v>122</v>
      </c>
      <c r="D1760" s="19" t="s">
        <v>2061</v>
      </c>
      <c r="E1760" s="19">
        <v>60</v>
      </c>
      <c r="F1760" s="19" t="s">
        <v>55</v>
      </c>
      <c r="G1760" s="19">
        <v>5</v>
      </c>
      <c r="H1760" s="19">
        <v>4</v>
      </c>
      <c r="I1760" s="19">
        <v>13</v>
      </c>
      <c r="J1760" s="19">
        <v>95</v>
      </c>
      <c r="K1760" s="19">
        <v>58</v>
      </c>
      <c r="L1760" s="19">
        <v>174</v>
      </c>
      <c r="M1760" s="19" t="s">
        <v>65</v>
      </c>
      <c r="N1760" s="19">
        <v>5000</v>
      </c>
      <c r="O1760" s="19">
        <v>10000</v>
      </c>
      <c r="P1760" s="19"/>
      <c r="Q1760" s="19" t="s">
        <v>115</v>
      </c>
      <c r="R1760" s="19">
        <v>1050</v>
      </c>
      <c r="S1760" s="19">
        <v>30000</v>
      </c>
      <c r="T1760" s="19">
        <v>0.35</v>
      </c>
      <c r="U1760" s="19">
        <v>2.2000000000000002</v>
      </c>
      <c r="V1760" s="19">
        <v>0.24</v>
      </c>
      <c r="W1760" s="19">
        <v>63</v>
      </c>
      <c r="X1760" s="93">
        <v>1060</v>
      </c>
      <c r="Y1760">
        <f t="shared" si="82"/>
        <v>1000</v>
      </c>
      <c r="Z1760" t="b">
        <f>IF(N1760/G1760&gt;=Auswahlhilfe!$C$8,TRUE,FALSE)</f>
        <v>1</v>
      </c>
      <c r="AA1760" t="b">
        <f>IF(K1760&gt;Auswahlhilfe!$C$7,TRUE,FALSE)</f>
        <v>1</v>
      </c>
      <c r="AB1760" t="b">
        <f>IF(Auswahlhilfe!$C$17=F1760,TRUE,FALSE)</f>
        <v>0</v>
      </c>
      <c r="AC1760" t="b">
        <f>IFERROR(IF(FIND("P2",PGOptionList!D1760)&gt;0,TRUE),FALSE)</f>
        <v>0</v>
      </c>
      <c r="AD1760" t="b">
        <f>IFERROR(IF(FIND("P1",PGOptionList!D1760)&gt;0,TRUE),FALSE)</f>
        <v>1</v>
      </c>
      <c r="AE1760" t="b">
        <f>IFERROR(IF(FIND("P0",PGOptionList!D1760)&gt;0,TRUE),FALSE)</f>
        <v>0</v>
      </c>
      <c r="AF1760" t="b">
        <f>IF(AND(Z1760,AA1760,AB1760,AC1760,IF(C1760=Auswahlhilfe!$L$7,TRUE,FALSE)),D1760,FALSE)</f>
        <v>0</v>
      </c>
      <c r="AG1760" t="b">
        <f>IF(AND(Z1760,AA1760,AB1760,AD1760,IF(C1760=Auswahlhilfe!$L$17,TRUE,FALSE)),D1760,FALSE)</f>
        <v>0</v>
      </c>
      <c r="AH1760" t="b">
        <f>IF(AND(Z1760,AA1760,AB1760,AE1760,IF(C1760=Auswahlhilfe!$L$17,TRUE,FALSE)),D1760,FALSE)</f>
        <v>0</v>
      </c>
      <c r="AI1760" t="s">
        <v>4817</v>
      </c>
      <c r="AJ1760" s="90" t="str">
        <f t="shared" si="83"/>
        <v>mailto:info@oxni.ch?subject=Anfrage TDR-064-005-S1-P1</v>
      </c>
    </row>
    <row r="1761" spans="2:36" x14ac:dyDescent="0.2">
      <c r="B1761" s="78" t="str">
        <f t="shared" si="81"/>
        <v/>
      </c>
      <c r="C1761" s="19" t="s">
        <v>122</v>
      </c>
      <c r="D1761" s="19" t="s">
        <v>2062</v>
      </c>
      <c r="E1761" s="19">
        <v>60</v>
      </c>
      <c r="F1761" s="19" t="s">
        <v>58</v>
      </c>
      <c r="G1761" s="19">
        <v>5</v>
      </c>
      <c r="H1761" s="19">
        <v>4</v>
      </c>
      <c r="I1761" s="19">
        <v>13</v>
      </c>
      <c r="J1761" s="19">
        <v>95</v>
      </c>
      <c r="K1761" s="19">
        <v>58</v>
      </c>
      <c r="L1761" s="19">
        <v>174</v>
      </c>
      <c r="M1761" s="19" t="s">
        <v>65</v>
      </c>
      <c r="N1761" s="19">
        <v>5000</v>
      </c>
      <c r="O1761" s="19">
        <v>10000</v>
      </c>
      <c r="P1761" s="19"/>
      <c r="Q1761" s="19" t="s">
        <v>115</v>
      </c>
      <c r="R1761" s="19">
        <v>1050</v>
      </c>
      <c r="S1761" s="19">
        <v>30000</v>
      </c>
      <c r="T1761" s="19">
        <v>0.35</v>
      </c>
      <c r="U1761" s="19">
        <v>2.2000000000000002</v>
      </c>
      <c r="V1761" s="19">
        <v>0.24</v>
      </c>
      <c r="W1761" s="19">
        <v>63</v>
      </c>
      <c r="X1761" s="93">
        <v>1060</v>
      </c>
      <c r="Y1761">
        <f t="shared" si="82"/>
        <v>1000</v>
      </c>
      <c r="Z1761" t="b">
        <f>IF(N1761/G1761&gt;=Auswahlhilfe!$C$8,TRUE,FALSE)</f>
        <v>1</v>
      </c>
      <c r="AA1761" t="b">
        <f>IF(K1761&gt;Auswahlhilfe!$C$7,TRUE,FALSE)</f>
        <v>1</v>
      </c>
      <c r="AB1761" t="b">
        <f>IF(Auswahlhilfe!$C$17=F1761,TRUE,FALSE)</f>
        <v>1</v>
      </c>
      <c r="AC1761" t="b">
        <f>IFERROR(IF(FIND("P2",PGOptionList!D1761)&gt;0,TRUE),FALSE)</f>
        <v>0</v>
      </c>
      <c r="AD1761" t="b">
        <f>IFERROR(IF(FIND("P1",PGOptionList!D1761)&gt;0,TRUE),FALSE)</f>
        <v>1</v>
      </c>
      <c r="AE1761" t="b">
        <f>IFERROR(IF(FIND("P0",PGOptionList!D1761)&gt;0,TRUE),FALSE)</f>
        <v>0</v>
      </c>
      <c r="AF1761" t="b">
        <f>IF(AND(Z1761,AA1761,AB1761,AC1761,IF(C1761=Auswahlhilfe!$L$7,TRUE,FALSE)),D1761,FALSE)</f>
        <v>0</v>
      </c>
      <c r="AG1761" t="b">
        <f>IF(AND(Z1761,AA1761,AB1761,AD1761,IF(C1761=Auswahlhilfe!$L$17,TRUE,FALSE)),D1761,FALSE)</f>
        <v>0</v>
      </c>
      <c r="AH1761" t="b">
        <f>IF(AND(Z1761,AA1761,AB1761,AE1761,IF(C1761=Auswahlhilfe!$L$17,TRUE,FALSE)),D1761,FALSE)</f>
        <v>0</v>
      </c>
      <c r="AI1761" t="s">
        <v>4818</v>
      </c>
      <c r="AJ1761" s="90" t="str">
        <f t="shared" si="83"/>
        <v>https://shop.oxni.ch/de/shop/motoren/planetengetriebe/tdr-064-005-s2-p1</v>
      </c>
    </row>
    <row r="1762" spans="2:36" x14ac:dyDescent="0.2">
      <c r="B1762" s="78" t="str">
        <f t="shared" si="81"/>
        <v/>
      </c>
      <c r="C1762" s="19" t="s">
        <v>122</v>
      </c>
      <c r="D1762" s="19" t="s">
        <v>2063</v>
      </c>
      <c r="E1762" s="19">
        <v>60</v>
      </c>
      <c r="F1762" s="19" t="s">
        <v>55</v>
      </c>
      <c r="G1762" s="19">
        <v>5</v>
      </c>
      <c r="H1762" s="19">
        <v>6</v>
      </c>
      <c r="I1762" s="19">
        <v>13</v>
      </c>
      <c r="J1762" s="19">
        <v>95</v>
      </c>
      <c r="K1762" s="19">
        <v>58</v>
      </c>
      <c r="L1762" s="19">
        <v>174</v>
      </c>
      <c r="M1762" s="19" t="s">
        <v>65</v>
      </c>
      <c r="N1762" s="19">
        <v>5000</v>
      </c>
      <c r="O1762" s="19">
        <v>10000</v>
      </c>
      <c r="P1762" s="19"/>
      <c r="Q1762" s="19" t="s">
        <v>115</v>
      </c>
      <c r="R1762" s="19">
        <v>1050</v>
      </c>
      <c r="S1762" s="19">
        <v>30000</v>
      </c>
      <c r="T1762" s="19">
        <v>0.35</v>
      </c>
      <c r="U1762" s="19">
        <v>2.2000000000000002</v>
      </c>
      <c r="V1762" s="19">
        <v>0.24</v>
      </c>
      <c r="W1762" s="19">
        <v>63</v>
      </c>
      <c r="X1762" s="93">
        <v>964</v>
      </c>
      <c r="Y1762">
        <f t="shared" si="82"/>
        <v>1000</v>
      </c>
      <c r="Z1762" t="b">
        <f>IF(N1762/G1762&gt;=Auswahlhilfe!$C$8,TRUE,FALSE)</f>
        <v>1</v>
      </c>
      <c r="AA1762" t="b">
        <f>IF(K1762&gt;Auswahlhilfe!$C$7,TRUE,FALSE)</f>
        <v>1</v>
      </c>
      <c r="AB1762" t="b">
        <f>IF(Auswahlhilfe!$C$17=F1762,TRUE,FALSE)</f>
        <v>0</v>
      </c>
      <c r="AC1762" t="b">
        <f>IFERROR(IF(FIND("P2",PGOptionList!D1762)&gt;0,TRUE),FALSE)</f>
        <v>1</v>
      </c>
      <c r="AD1762" t="b">
        <f>IFERROR(IF(FIND("P1",PGOptionList!D1762)&gt;0,TRUE),FALSE)</f>
        <v>0</v>
      </c>
      <c r="AE1762" t="b">
        <f>IFERROR(IF(FIND("P0",PGOptionList!D1762)&gt;0,TRUE),FALSE)</f>
        <v>0</v>
      </c>
      <c r="AF1762" t="b">
        <f>IF(AND(Z1762,AA1762,AB1762,AC1762,IF(C1762=Auswahlhilfe!$L$7,TRUE,FALSE)),D1762,FALSE)</f>
        <v>0</v>
      </c>
      <c r="AG1762" t="b">
        <f>IF(AND(Z1762,AA1762,AB1762,AD1762,IF(C1762=Auswahlhilfe!$L$17,TRUE,FALSE)),D1762,FALSE)</f>
        <v>0</v>
      </c>
      <c r="AH1762" t="b">
        <f>IF(AND(Z1762,AA1762,AB1762,AE1762,IF(C1762=Auswahlhilfe!$L$17,TRUE,FALSE)),D1762,FALSE)</f>
        <v>0</v>
      </c>
      <c r="AI1762" t="s">
        <v>4817</v>
      </c>
      <c r="AJ1762" s="90" t="str">
        <f t="shared" si="83"/>
        <v>mailto:info@oxni.ch?subject=Anfrage TDR-064-005-S1-P2</v>
      </c>
    </row>
    <row r="1763" spans="2:36" x14ac:dyDescent="0.2">
      <c r="B1763" s="78" t="str">
        <f t="shared" si="81"/>
        <v/>
      </c>
      <c r="C1763" s="19" t="s">
        <v>122</v>
      </c>
      <c r="D1763" s="19" t="s">
        <v>2064</v>
      </c>
      <c r="E1763" s="19">
        <v>60</v>
      </c>
      <c r="F1763" s="19" t="s">
        <v>58</v>
      </c>
      <c r="G1763" s="19">
        <v>5</v>
      </c>
      <c r="H1763" s="19">
        <v>6</v>
      </c>
      <c r="I1763" s="19">
        <v>13</v>
      </c>
      <c r="J1763" s="19">
        <v>95</v>
      </c>
      <c r="K1763" s="19">
        <v>58</v>
      </c>
      <c r="L1763" s="19">
        <v>174</v>
      </c>
      <c r="M1763" s="19" t="s">
        <v>65</v>
      </c>
      <c r="N1763" s="19">
        <v>5000</v>
      </c>
      <c r="O1763" s="19">
        <v>10000</v>
      </c>
      <c r="P1763" s="19"/>
      <c r="Q1763" s="19" t="s">
        <v>115</v>
      </c>
      <c r="R1763" s="19">
        <v>1050</v>
      </c>
      <c r="S1763" s="19">
        <v>30000</v>
      </c>
      <c r="T1763" s="19">
        <v>0.35</v>
      </c>
      <c r="U1763" s="19">
        <v>2.2000000000000002</v>
      </c>
      <c r="V1763" s="19">
        <v>0.24</v>
      </c>
      <c r="W1763" s="19">
        <v>63</v>
      </c>
      <c r="X1763" s="93">
        <v>964</v>
      </c>
      <c r="Y1763">
        <f t="shared" si="82"/>
        <v>1000</v>
      </c>
      <c r="Z1763" t="b">
        <f>IF(N1763/G1763&gt;=Auswahlhilfe!$C$8,TRUE,FALSE)</f>
        <v>1</v>
      </c>
      <c r="AA1763" t="b">
        <f>IF(K1763&gt;Auswahlhilfe!$C$7,TRUE,FALSE)</f>
        <v>1</v>
      </c>
      <c r="AB1763" t="b">
        <f>IF(Auswahlhilfe!$C$17=F1763,TRUE,FALSE)</f>
        <v>1</v>
      </c>
      <c r="AC1763" t="b">
        <f>IFERROR(IF(FIND("P2",PGOptionList!D1763)&gt;0,TRUE),FALSE)</f>
        <v>1</v>
      </c>
      <c r="AD1763" t="b">
        <f>IFERROR(IF(FIND("P1",PGOptionList!D1763)&gt;0,TRUE),FALSE)</f>
        <v>0</v>
      </c>
      <c r="AE1763" t="b">
        <f>IFERROR(IF(FIND("P0",PGOptionList!D1763)&gt;0,TRUE),FALSE)</f>
        <v>0</v>
      </c>
      <c r="AF1763" t="b">
        <f>IF(AND(Z1763,AA1763,AB1763,AC1763,IF(C1763=Auswahlhilfe!$L$7,TRUE,FALSE)),D1763,FALSE)</f>
        <v>0</v>
      </c>
      <c r="AG1763" t="b">
        <f>IF(AND(Z1763,AA1763,AB1763,AD1763,IF(C1763=Auswahlhilfe!$L$17,TRUE,FALSE)),D1763,FALSE)</f>
        <v>0</v>
      </c>
      <c r="AH1763" t="b">
        <f>IF(AND(Z1763,AA1763,AB1763,AE1763,IF(C1763=Auswahlhilfe!$L$17,TRUE,FALSE)),D1763,FALSE)</f>
        <v>0</v>
      </c>
      <c r="AI1763" t="s">
        <v>4818</v>
      </c>
      <c r="AJ1763" s="90" t="str">
        <f t="shared" si="83"/>
        <v>https://shop.oxni.ch/de/shop/motoren/planetengetriebe/tdr-064-005-s2-p2</v>
      </c>
    </row>
    <row r="1764" spans="2:36" x14ac:dyDescent="0.2">
      <c r="B1764" s="78" t="str">
        <f t="shared" si="81"/>
        <v/>
      </c>
      <c r="C1764" s="19" t="s">
        <v>122</v>
      </c>
      <c r="D1764" s="19" t="s">
        <v>2065</v>
      </c>
      <c r="E1764" s="19">
        <v>60</v>
      </c>
      <c r="F1764" s="19" t="s">
        <v>55</v>
      </c>
      <c r="G1764" s="19">
        <v>4</v>
      </c>
      <c r="H1764" s="19">
        <v>4</v>
      </c>
      <c r="I1764" s="19">
        <v>13</v>
      </c>
      <c r="J1764" s="19">
        <v>95</v>
      </c>
      <c r="K1764" s="19">
        <v>48</v>
      </c>
      <c r="L1764" s="19">
        <v>144</v>
      </c>
      <c r="M1764" s="19" t="s">
        <v>104</v>
      </c>
      <c r="N1764" s="19">
        <v>5000</v>
      </c>
      <c r="O1764" s="19">
        <v>10000</v>
      </c>
      <c r="P1764" s="19"/>
      <c r="Q1764" s="19" t="s">
        <v>115</v>
      </c>
      <c r="R1764" s="19">
        <v>1050</v>
      </c>
      <c r="S1764" s="19">
        <v>30000</v>
      </c>
      <c r="T1764" s="19">
        <v>0.35</v>
      </c>
      <c r="U1764" s="19">
        <v>2.2000000000000002</v>
      </c>
      <c r="V1764" s="19">
        <v>0.24</v>
      </c>
      <c r="W1764" s="19">
        <v>63</v>
      </c>
      <c r="X1764" s="93">
        <v>1060</v>
      </c>
      <c r="Y1764">
        <f t="shared" si="82"/>
        <v>1250</v>
      </c>
      <c r="Z1764" t="b">
        <f>IF(N1764/G1764&gt;=Auswahlhilfe!$C$8,TRUE,FALSE)</f>
        <v>1</v>
      </c>
      <c r="AA1764" t="b">
        <f>IF(K1764&gt;Auswahlhilfe!$C$7,TRUE,FALSE)</f>
        <v>1</v>
      </c>
      <c r="AB1764" t="b">
        <f>IF(Auswahlhilfe!$C$17=F1764,TRUE,FALSE)</f>
        <v>0</v>
      </c>
      <c r="AC1764" t="b">
        <f>IFERROR(IF(FIND("P2",PGOptionList!D1764)&gt;0,TRUE),FALSE)</f>
        <v>0</v>
      </c>
      <c r="AD1764" t="b">
        <f>IFERROR(IF(FIND("P1",PGOptionList!D1764)&gt;0,TRUE),FALSE)</f>
        <v>1</v>
      </c>
      <c r="AE1764" t="b">
        <f>IFERROR(IF(FIND("P0",PGOptionList!D1764)&gt;0,TRUE),FALSE)</f>
        <v>0</v>
      </c>
      <c r="AF1764" t="b">
        <f>IF(AND(Z1764,AA1764,AB1764,AC1764,IF(C1764=Auswahlhilfe!$L$7,TRUE,FALSE)),D1764,FALSE)</f>
        <v>0</v>
      </c>
      <c r="AG1764" t="b">
        <f>IF(AND(Z1764,AA1764,AB1764,AD1764,IF(C1764=Auswahlhilfe!$L$17,TRUE,FALSE)),D1764,FALSE)</f>
        <v>0</v>
      </c>
      <c r="AH1764" t="b">
        <f>IF(AND(Z1764,AA1764,AB1764,AE1764,IF(C1764=Auswahlhilfe!$L$17,TRUE,FALSE)),D1764,FALSE)</f>
        <v>0</v>
      </c>
      <c r="AI1764" t="s">
        <v>4817</v>
      </c>
      <c r="AJ1764" s="90" t="str">
        <f t="shared" si="83"/>
        <v>mailto:info@oxni.ch?subject=Anfrage TDR-064-004-S1-P1</v>
      </c>
    </row>
    <row r="1765" spans="2:36" x14ac:dyDescent="0.2">
      <c r="B1765" s="78" t="str">
        <f t="shared" si="81"/>
        <v/>
      </c>
      <c r="C1765" s="19" t="s">
        <v>122</v>
      </c>
      <c r="D1765" s="19" t="s">
        <v>2066</v>
      </c>
      <c r="E1765" s="19">
        <v>60</v>
      </c>
      <c r="F1765" s="19" t="s">
        <v>58</v>
      </c>
      <c r="G1765" s="19">
        <v>4</v>
      </c>
      <c r="H1765" s="19">
        <v>4</v>
      </c>
      <c r="I1765" s="19">
        <v>13</v>
      </c>
      <c r="J1765" s="19">
        <v>95</v>
      </c>
      <c r="K1765" s="19">
        <v>48</v>
      </c>
      <c r="L1765" s="19">
        <v>144</v>
      </c>
      <c r="M1765" s="19" t="s">
        <v>104</v>
      </c>
      <c r="N1765" s="19">
        <v>5000</v>
      </c>
      <c r="O1765" s="19">
        <v>10000</v>
      </c>
      <c r="P1765" s="19"/>
      <c r="Q1765" s="19" t="s">
        <v>115</v>
      </c>
      <c r="R1765" s="19">
        <v>1050</v>
      </c>
      <c r="S1765" s="19">
        <v>30000</v>
      </c>
      <c r="T1765" s="19">
        <v>0.35</v>
      </c>
      <c r="U1765" s="19">
        <v>2.2000000000000002</v>
      </c>
      <c r="V1765" s="19">
        <v>0.24</v>
      </c>
      <c r="W1765" s="19">
        <v>63</v>
      </c>
      <c r="X1765" s="93">
        <v>1060</v>
      </c>
      <c r="Y1765">
        <f t="shared" si="82"/>
        <v>1250</v>
      </c>
      <c r="Z1765" t="b">
        <f>IF(N1765/G1765&gt;=Auswahlhilfe!$C$8,TRUE,FALSE)</f>
        <v>1</v>
      </c>
      <c r="AA1765" t="b">
        <f>IF(K1765&gt;Auswahlhilfe!$C$7,TRUE,FALSE)</f>
        <v>1</v>
      </c>
      <c r="AB1765" t="b">
        <f>IF(Auswahlhilfe!$C$17=F1765,TRUE,FALSE)</f>
        <v>1</v>
      </c>
      <c r="AC1765" t="b">
        <f>IFERROR(IF(FIND("P2",PGOptionList!D1765)&gt;0,TRUE),FALSE)</f>
        <v>0</v>
      </c>
      <c r="AD1765" t="b">
        <f>IFERROR(IF(FIND("P1",PGOptionList!D1765)&gt;0,TRUE),FALSE)</f>
        <v>1</v>
      </c>
      <c r="AE1765" t="b">
        <f>IFERROR(IF(FIND("P0",PGOptionList!D1765)&gt;0,TRUE),FALSE)</f>
        <v>0</v>
      </c>
      <c r="AF1765" t="b">
        <f>IF(AND(Z1765,AA1765,AB1765,AC1765,IF(C1765=Auswahlhilfe!$L$7,TRUE,FALSE)),D1765,FALSE)</f>
        <v>0</v>
      </c>
      <c r="AG1765" t="b">
        <f>IF(AND(Z1765,AA1765,AB1765,AD1765,IF(C1765=Auswahlhilfe!$L$17,TRUE,FALSE)),D1765,FALSE)</f>
        <v>0</v>
      </c>
      <c r="AH1765" t="b">
        <f>IF(AND(Z1765,AA1765,AB1765,AE1765,IF(C1765=Auswahlhilfe!$L$17,TRUE,FALSE)),D1765,FALSE)</f>
        <v>0</v>
      </c>
      <c r="AI1765" t="s">
        <v>4818</v>
      </c>
      <c r="AJ1765" s="90" t="str">
        <f t="shared" si="83"/>
        <v>https://shop.oxni.ch/de/shop/motoren/planetengetriebe/tdr-064-004-s2-p1</v>
      </c>
    </row>
    <row r="1766" spans="2:36" x14ac:dyDescent="0.2">
      <c r="B1766" s="78" t="str">
        <f t="shared" si="81"/>
        <v/>
      </c>
      <c r="C1766" s="19" t="s">
        <v>122</v>
      </c>
      <c r="D1766" s="19" t="s">
        <v>2067</v>
      </c>
      <c r="E1766" s="19">
        <v>60</v>
      </c>
      <c r="F1766" s="19" t="s">
        <v>55</v>
      </c>
      <c r="G1766" s="19">
        <v>4</v>
      </c>
      <c r="H1766" s="19">
        <v>6</v>
      </c>
      <c r="I1766" s="19">
        <v>13</v>
      </c>
      <c r="J1766" s="19">
        <v>95</v>
      </c>
      <c r="K1766" s="19">
        <v>48</v>
      </c>
      <c r="L1766" s="19">
        <v>144</v>
      </c>
      <c r="M1766" s="19" t="s">
        <v>104</v>
      </c>
      <c r="N1766" s="19">
        <v>5000</v>
      </c>
      <c r="O1766" s="19">
        <v>10000</v>
      </c>
      <c r="P1766" s="19"/>
      <c r="Q1766" s="19" t="s">
        <v>115</v>
      </c>
      <c r="R1766" s="19">
        <v>1050</v>
      </c>
      <c r="S1766" s="19">
        <v>30000</v>
      </c>
      <c r="T1766" s="19">
        <v>0.35</v>
      </c>
      <c r="U1766" s="19">
        <v>2.2000000000000002</v>
      </c>
      <c r="V1766" s="19">
        <v>0.24</v>
      </c>
      <c r="W1766" s="19">
        <v>63</v>
      </c>
      <c r="X1766" s="93">
        <v>964</v>
      </c>
      <c r="Y1766">
        <f t="shared" si="82"/>
        <v>1250</v>
      </c>
      <c r="Z1766" t="b">
        <f>IF(N1766/G1766&gt;=Auswahlhilfe!$C$8,TRUE,FALSE)</f>
        <v>1</v>
      </c>
      <c r="AA1766" t="b">
        <f>IF(K1766&gt;Auswahlhilfe!$C$7,TRUE,FALSE)</f>
        <v>1</v>
      </c>
      <c r="AB1766" t="b">
        <f>IF(Auswahlhilfe!$C$17=F1766,TRUE,FALSE)</f>
        <v>0</v>
      </c>
      <c r="AC1766" t="b">
        <f>IFERROR(IF(FIND("P2",PGOptionList!D1766)&gt;0,TRUE),FALSE)</f>
        <v>1</v>
      </c>
      <c r="AD1766" t="b">
        <f>IFERROR(IF(FIND("P1",PGOptionList!D1766)&gt;0,TRUE),FALSE)</f>
        <v>0</v>
      </c>
      <c r="AE1766" t="b">
        <f>IFERROR(IF(FIND("P0",PGOptionList!D1766)&gt;0,TRUE),FALSE)</f>
        <v>0</v>
      </c>
      <c r="AF1766" t="b">
        <f>IF(AND(Z1766,AA1766,AB1766,AC1766,IF(C1766=Auswahlhilfe!$L$7,TRUE,FALSE)),D1766,FALSE)</f>
        <v>0</v>
      </c>
      <c r="AG1766" t="b">
        <f>IF(AND(Z1766,AA1766,AB1766,AD1766,IF(C1766=Auswahlhilfe!$L$17,TRUE,FALSE)),D1766,FALSE)</f>
        <v>0</v>
      </c>
      <c r="AH1766" t="b">
        <f>IF(AND(Z1766,AA1766,AB1766,AE1766,IF(C1766=Auswahlhilfe!$L$17,TRUE,FALSE)),D1766,FALSE)</f>
        <v>0</v>
      </c>
      <c r="AI1766" t="s">
        <v>4817</v>
      </c>
      <c r="AJ1766" s="90" t="str">
        <f t="shared" si="83"/>
        <v>mailto:info@oxni.ch?subject=Anfrage TDR-064-004-S1-P2</v>
      </c>
    </row>
    <row r="1767" spans="2:36" x14ac:dyDescent="0.2">
      <c r="B1767" s="78" t="str">
        <f t="shared" si="81"/>
        <v/>
      </c>
      <c r="C1767" s="19" t="s">
        <v>122</v>
      </c>
      <c r="D1767" s="19" t="s">
        <v>2068</v>
      </c>
      <c r="E1767" s="19">
        <v>60</v>
      </c>
      <c r="F1767" s="19" t="s">
        <v>58</v>
      </c>
      <c r="G1767" s="19">
        <v>4</v>
      </c>
      <c r="H1767" s="19">
        <v>6</v>
      </c>
      <c r="I1767" s="19">
        <v>13</v>
      </c>
      <c r="J1767" s="19">
        <v>95</v>
      </c>
      <c r="K1767" s="19">
        <v>48</v>
      </c>
      <c r="L1767" s="19">
        <v>144</v>
      </c>
      <c r="M1767" s="19" t="s">
        <v>104</v>
      </c>
      <c r="N1767" s="19">
        <v>5000</v>
      </c>
      <c r="O1767" s="19">
        <v>10000</v>
      </c>
      <c r="P1767" s="19"/>
      <c r="Q1767" s="19" t="s">
        <v>115</v>
      </c>
      <c r="R1767" s="19">
        <v>1050</v>
      </c>
      <c r="S1767" s="19">
        <v>30000</v>
      </c>
      <c r="T1767" s="19">
        <v>0.35</v>
      </c>
      <c r="U1767" s="19">
        <v>2.2000000000000002</v>
      </c>
      <c r="V1767" s="19">
        <v>0.24</v>
      </c>
      <c r="W1767" s="19">
        <v>63</v>
      </c>
      <c r="X1767" s="93">
        <v>964</v>
      </c>
      <c r="Y1767">
        <f t="shared" si="82"/>
        <v>1250</v>
      </c>
      <c r="Z1767" t="b">
        <f>IF(N1767/G1767&gt;=Auswahlhilfe!$C$8,TRUE,FALSE)</f>
        <v>1</v>
      </c>
      <c r="AA1767" t="b">
        <f>IF(K1767&gt;Auswahlhilfe!$C$7,TRUE,FALSE)</f>
        <v>1</v>
      </c>
      <c r="AB1767" t="b">
        <f>IF(Auswahlhilfe!$C$17=F1767,TRUE,FALSE)</f>
        <v>1</v>
      </c>
      <c r="AC1767" t="b">
        <f>IFERROR(IF(FIND("P2",PGOptionList!D1767)&gt;0,TRUE),FALSE)</f>
        <v>1</v>
      </c>
      <c r="AD1767" t="b">
        <f>IFERROR(IF(FIND("P1",PGOptionList!D1767)&gt;0,TRUE),FALSE)</f>
        <v>0</v>
      </c>
      <c r="AE1767" t="b">
        <f>IFERROR(IF(FIND("P0",PGOptionList!D1767)&gt;0,TRUE),FALSE)</f>
        <v>0</v>
      </c>
      <c r="AF1767" t="b">
        <f>IF(AND(Z1767,AA1767,AB1767,AC1767,IF(C1767=Auswahlhilfe!$L$7,TRUE,FALSE)),D1767,FALSE)</f>
        <v>0</v>
      </c>
      <c r="AG1767" t="b">
        <f>IF(AND(Z1767,AA1767,AB1767,AD1767,IF(C1767=Auswahlhilfe!$L$17,TRUE,FALSE)),D1767,FALSE)</f>
        <v>0</v>
      </c>
      <c r="AH1767" t="b">
        <f>IF(AND(Z1767,AA1767,AB1767,AE1767,IF(C1767=Auswahlhilfe!$L$17,TRUE,FALSE)),D1767,FALSE)</f>
        <v>0</v>
      </c>
      <c r="AI1767" t="s">
        <v>4818</v>
      </c>
      <c r="AJ1767" s="90" t="str">
        <f t="shared" si="83"/>
        <v>https://shop.oxni.ch/de/shop/motoren/planetengetriebe/tdr-064-004-s2-p2</v>
      </c>
    </row>
    <row r="1768" spans="2:36" x14ac:dyDescent="0.2">
      <c r="B1768" s="78" t="str">
        <f t="shared" si="81"/>
        <v/>
      </c>
      <c r="C1768" s="19" t="s">
        <v>122</v>
      </c>
      <c r="D1768" s="19" t="s">
        <v>2069</v>
      </c>
      <c r="E1768" s="19">
        <v>60</v>
      </c>
      <c r="F1768" s="19" t="s">
        <v>55</v>
      </c>
      <c r="G1768" s="19">
        <v>200</v>
      </c>
      <c r="H1768" s="19">
        <v>4</v>
      </c>
      <c r="I1768" s="19">
        <v>31</v>
      </c>
      <c r="J1768" s="19">
        <v>92</v>
      </c>
      <c r="K1768" s="19">
        <v>102</v>
      </c>
      <c r="L1768" s="19">
        <v>306</v>
      </c>
      <c r="M1768" s="19" t="s">
        <v>74</v>
      </c>
      <c r="N1768" s="19">
        <v>4000</v>
      </c>
      <c r="O1768" s="19">
        <v>8000</v>
      </c>
      <c r="P1768" s="19"/>
      <c r="Q1768" s="19" t="s">
        <v>116</v>
      </c>
      <c r="R1768" s="19">
        <v>2850</v>
      </c>
      <c r="S1768" s="19">
        <v>30000</v>
      </c>
      <c r="T1768" s="19">
        <v>0.31</v>
      </c>
      <c r="U1768" s="19">
        <v>3.7</v>
      </c>
      <c r="V1768" s="19">
        <v>0.24</v>
      </c>
      <c r="W1768" s="19">
        <v>65</v>
      </c>
      <c r="X1768" s="93"/>
      <c r="Y1768">
        <f t="shared" si="82"/>
        <v>20</v>
      </c>
      <c r="Z1768" t="b">
        <f>IF(N1768/G1768&gt;=Auswahlhilfe!$C$8,TRUE,FALSE)</f>
        <v>1</v>
      </c>
      <c r="AA1768" t="b">
        <f>IF(K1768&gt;Auswahlhilfe!$C$7,TRUE,FALSE)</f>
        <v>1</v>
      </c>
      <c r="AB1768" t="b">
        <f>IF(Auswahlhilfe!$C$17=F1768,TRUE,FALSE)</f>
        <v>0</v>
      </c>
      <c r="AC1768" t="b">
        <f>IFERROR(IF(FIND("P2",PGOptionList!D1768)&gt;0,TRUE),FALSE)</f>
        <v>0</v>
      </c>
      <c r="AD1768" t="b">
        <f>IFERROR(IF(FIND("P1",PGOptionList!D1768)&gt;0,TRUE),FALSE)</f>
        <v>0</v>
      </c>
      <c r="AE1768" t="b">
        <f>IFERROR(IF(FIND("P0",PGOptionList!D1768)&gt;0,TRUE),FALSE)</f>
        <v>1</v>
      </c>
      <c r="AF1768" t="b">
        <f>IF(AND(Z1768,AA1768,AB1768,AC1768,IF(C1768=Auswahlhilfe!$L$7,TRUE,FALSE)),D1768,FALSE)</f>
        <v>0</v>
      </c>
      <c r="AG1768" t="b">
        <f>IF(AND(Z1768,AA1768,AB1768,AD1768,IF(C1768=Auswahlhilfe!$L$17,TRUE,FALSE)),D1768,FALSE)</f>
        <v>0</v>
      </c>
      <c r="AH1768" t="b">
        <f>IF(AND(Z1768,AA1768,AB1768,AE1768,IF(C1768=Auswahlhilfe!$L$17,TRUE,FALSE)),D1768,FALSE)</f>
        <v>0</v>
      </c>
      <c r="AI1768" t="s">
        <v>4817</v>
      </c>
      <c r="AJ1768" s="90" t="str">
        <f t="shared" si="83"/>
        <v>mailto:info@oxni.ch?subject=Anfrage TDR-090-200-S1-P0</v>
      </c>
    </row>
    <row r="1769" spans="2:36" x14ac:dyDescent="0.2">
      <c r="B1769" s="78" t="str">
        <f t="shared" si="81"/>
        <v/>
      </c>
      <c r="C1769" s="19" t="s">
        <v>122</v>
      </c>
      <c r="D1769" s="19" t="s">
        <v>2070</v>
      </c>
      <c r="E1769" s="19">
        <v>60</v>
      </c>
      <c r="F1769" s="19" t="s">
        <v>58</v>
      </c>
      <c r="G1769" s="19">
        <v>200</v>
      </c>
      <c r="H1769" s="19">
        <v>4</v>
      </c>
      <c r="I1769" s="19">
        <v>31</v>
      </c>
      <c r="J1769" s="19">
        <v>92</v>
      </c>
      <c r="K1769" s="19">
        <v>102</v>
      </c>
      <c r="L1769" s="19">
        <v>306</v>
      </c>
      <c r="M1769" s="19" t="s">
        <v>74</v>
      </c>
      <c r="N1769" s="19">
        <v>4000</v>
      </c>
      <c r="O1769" s="19">
        <v>8000</v>
      </c>
      <c r="P1769" s="19"/>
      <c r="Q1769" s="19" t="s">
        <v>116</v>
      </c>
      <c r="R1769" s="19">
        <v>2850</v>
      </c>
      <c r="S1769" s="19">
        <v>30000</v>
      </c>
      <c r="T1769" s="19">
        <v>0.31</v>
      </c>
      <c r="U1769" s="19">
        <v>3.7</v>
      </c>
      <c r="V1769" s="19">
        <v>0.24</v>
      </c>
      <c r="W1769" s="19">
        <v>65</v>
      </c>
      <c r="X1769" s="93"/>
      <c r="Y1769">
        <f t="shared" si="82"/>
        <v>20</v>
      </c>
      <c r="Z1769" t="b">
        <f>IF(N1769/G1769&gt;=Auswahlhilfe!$C$8,TRUE,FALSE)</f>
        <v>1</v>
      </c>
      <c r="AA1769" t="b">
        <f>IF(K1769&gt;Auswahlhilfe!$C$7,TRUE,FALSE)</f>
        <v>1</v>
      </c>
      <c r="AB1769" t="b">
        <f>IF(Auswahlhilfe!$C$17=F1769,TRUE,FALSE)</f>
        <v>1</v>
      </c>
      <c r="AC1769" t="b">
        <f>IFERROR(IF(FIND("P2",PGOptionList!D1769)&gt;0,TRUE),FALSE)</f>
        <v>0</v>
      </c>
      <c r="AD1769" t="b">
        <f>IFERROR(IF(FIND("P1",PGOptionList!D1769)&gt;0,TRUE),FALSE)</f>
        <v>0</v>
      </c>
      <c r="AE1769" t="b">
        <f>IFERROR(IF(FIND("P0",PGOptionList!D1769)&gt;0,TRUE),FALSE)</f>
        <v>1</v>
      </c>
      <c r="AF1769" t="b">
        <f>IF(AND(Z1769,AA1769,AB1769,AC1769,IF(C1769=Auswahlhilfe!$L$7,TRUE,FALSE)),D1769,FALSE)</f>
        <v>0</v>
      </c>
      <c r="AG1769" t="b">
        <f>IF(AND(Z1769,AA1769,AB1769,AD1769,IF(C1769=Auswahlhilfe!$L$17,TRUE,FALSE)),D1769,FALSE)</f>
        <v>0</v>
      </c>
      <c r="AH1769" t="b">
        <f>IF(AND(Z1769,AA1769,AB1769,AE1769,IF(C1769=Auswahlhilfe!$L$17,TRUE,FALSE)),D1769,FALSE)</f>
        <v>0</v>
      </c>
      <c r="AI1769" t="s">
        <v>4817</v>
      </c>
      <c r="AJ1769" s="90" t="str">
        <f t="shared" si="83"/>
        <v>mailto:info@oxni.ch?subject=Anfrage TDR-090-200-S2-P0</v>
      </c>
    </row>
    <row r="1770" spans="2:36" x14ac:dyDescent="0.2">
      <c r="B1770" s="78" t="str">
        <f t="shared" si="81"/>
        <v/>
      </c>
      <c r="C1770" s="19" t="s">
        <v>122</v>
      </c>
      <c r="D1770" s="19" t="s">
        <v>2071</v>
      </c>
      <c r="E1770" s="19">
        <v>60</v>
      </c>
      <c r="F1770" s="19" t="s">
        <v>55</v>
      </c>
      <c r="G1770" s="19">
        <v>200</v>
      </c>
      <c r="H1770" s="19">
        <v>7</v>
      </c>
      <c r="I1770" s="19">
        <v>31</v>
      </c>
      <c r="J1770" s="19">
        <v>92</v>
      </c>
      <c r="K1770" s="19">
        <v>102</v>
      </c>
      <c r="L1770" s="19">
        <v>306</v>
      </c>
      <c r="M1770" s="19" t="s">
        <v>74</v>
      </c>
      <c r="N1770" s="19">
        <v>4000</v>
      </c>
      <c r="O1770" s="19">
        <v>8000</v>
      </c>
      <c r="P1770" s="19"/>
      <c r="Q1770" s="19" t="s">
        <v>116</v>
      </c>
      <c r="R1770" s="19">
        <v>2850</v>
      </c>
      <c r="S1770" s="19">
        <v>30000</v>
      </c>
      <c r="T1770" s="19">
        <v>0.31</v>
      </c>
      <c r="U1770" s="19">
        <v>3.7</v>
      </c>
      <c r="V1770" s="19">
        <v>0.24</v>
      </c>
      <c r="W1770" s="19">
        <v>65</v>
      </c>
      <c r="X1770" s="93">
        <v>1710</v>
      </c>
      <c r="Y1770">
        <f t="shared" si="82"/>
        <v>20</v>
      </c>
      <c r="Z1770" t="b">
        <f>IF(N1770/G1770&gt;=Auswahlhilfe!$C$8,TRUE,FALSE)</f>
        <v>1</v>
      </c>
      <c r="AA1770" t="b">
        <f>IF(K1770&gt;Auswahlhilfe!$C$7,TRUE,FALSE)</f>
        <v>1</v>
      </c>
      <c r="AB1770" t="b">
        <f>IF(Auswahlhilfe!$C$17=F1770,TRUE,FALSE)</f>
        <v>0</v>
      </c>
      <c r="AC1770" t="b">
        <f>IFERROR(IF(FIND("P2",PGOptionList!D1770)&gt;0,TRUE),FALSE)</f>
        <v>0</v>
      </c>
      <c r="AD1770" t="b">
        <f>IFERROR(IF(FIND("P1",PGOptionList!D1770)&gt;0,TRUE),FALSE)</f>
        <v>1</v>
      </c>
      <c r="AE1770" t="b">
        <f>IFERROR(IF(FIND("P0",PGOptionList!D1770)&gt;0,TRUE),FALSE)</f>
        <v>0</v>
      </c>
      <c r="AF1770" t="b">
        <f>IF(AND(Z1770,AA1770,AB1770,AC1770,IF(C1770=Auswahlhilfe!$L$7,TRUE,FALSE)),D1770,FALSE)</f>
        <v>0</v>
      </c>
      <c r="AG1770" t="b">
        <f>IF(AND(Z1770,AA1770,AB1770,AD1770,IF(C1770=Auswahlhilfe!$L$17,TRUE,FALSE)),D1770,FALSE)</f>
        <v>0</v>
      </c>
      <c r="AH1770" t="b">
        <f>IF(AND(Z1770,AA1770,AB1770,AE1770,IF(C1770=Auswahlhilfe!$L$17,TRUE,FALSE)),D1770,FALSE)</f>
        <v>0</v>
      </c>
      <c r="AI1770" t="s">
        <v>4817</v>
      </c>
      <c r="AJ1770" s="90" t="str">
        <f t="shared" si="83"/>
        <v>mailto:info@oxni.ch?subject=Anfrage TDR-090-200-S1-P1</v>
      </c>
    </row>
    <row r="1771" spans="2:36" x14ac:dyDescent="0.2">
      <c r="B1771" s="78" t="str">
        <f t="shared" si="81"/>
        <v/>
      </c>
      <c r="C1771" s="19" t="s">
        <v>122</v>
      </c>
      <c r="D1771" s="19" t="s">
        <v>2072</v>
      </c>
      <c r="E1771" s="19">
        <v>60</v>
      </c>
      <c r="F1771" s="19" t="s">
        <v>58</v>
      </c>
      <c r="G1771" s="19">
        <v>200</v>
      </c>
      <c r="H1771" s="19">
        <v>7</v>
      </c>
      <c r="I1771" s="19">
        <v>31</v>
      </c>
      <c r="J1771" s="19">
        <v>92</v>
      </c>
      <c r="K1771" s="19">
        <v>102</v>
      </c>
      <c r="L1771" s="19">
        <v>306</v>
      </c>
      <c r="M1771" s="19" t="s">
        <v>74</v>
      </c>
      <c r="N1771" s="19">
        <v>4000</v>
      </c>
      <c r="O1771" s="19">
        <v>8000</v>
      </c>
      <c r="P1771" s="19"/>
      <c r="Q1771" s="19" t="s">
        <v>116</v>
      </c>
      <c r="R1771" s="19">
        <v>2850</v>
      </c>
      <c r="S1771" s="19">
        <v>30000</v>
      </c>
      <c r="T1771" s="19">
        <v>0.31</v>
      </c>
      <c r="U1771" s="19">
        <v>3.7</v>
      </c>
      <c r="V1771" s="19">
        <v>0.24</v>
      </c>
      <c r="W1771" s="19">
        <v>65</v>
      </c>
      <c r="X1771" s="93">
        <v>1710</v>
      </c>
      <c r="Y1771">
        <f t="shared" si="82"/>
        <v>20</v>
      </c>
      <c r="Z1771" t="b">
        <f>IF(N1771/G1771&gt;=Auswahlhilfe!$C$8,TRUE,FALSE)</f>
        <v>1</v>
      </c>
      <c r="AA1771" t="b">
        <f>IF(K1771&gt;Auswahlhilfe!$C$7,TRUE,FALSE)</f>
        <v>1</v>
      </c>
      <c r="AB1771" t="b">
        <f>IF(Auswahlhilfe!$C$17=F1771,TRUE,FALSE)</f>
        <v>1</v>
      </c>
      <c r="AC1771" t="b">
        <f>IFERROR(IF(FIND("P2",PGOptionList!D1771)&gt;0,TRUE),FALSE)</f>
        <v>0</v>
      </c>
      <c r="AD1771" t="b">
        <f>IFERROR(IF(FIND("P1",PGOptionList!D1771)&gt;0,TRUE),FALSE)</f>
        <v>1</v>
      </c>
      <c r="AE1771" t="b">
        <f>IFERROR(IF(FIND("P0",PGOptionList!D1771)&gt;0,TRUE),FALSE)</f>
        <v>0</v>
      </c>
      <c r="AF1771" t="b">
        <f>IF(AND(Z1771,AA1771,AB1771,AC1771,IF(C1771=Auswahlhilfe!$L$7,TRUE,FALSE)),D1771,FALSE)</f>
        <v>0</v>
      </c>
      <c r="AG1771" t="b">
        <f>IF(AND(Z1771,AA1771,AB1771,AD1771,IF(C1771=Auswahlhilfe!$L$17,TRUE,FALSE)),D1771,FALSE)</f>
        <v>0</v>
      </c>
      <c r="AH1771" t="b">
        <f>IF(AND(Z1771,AA1771,AB1771,AE1771,IF(C1771=Auswahlhilfe!$L$17,TRUE,FALSE)),D1771,FALSE)</f>
        <v>0</v>
      </c>
      <c r="AI1771" t="s">
        <v>4818</v>
      </c>
      <c r="AJ1771" s="90" t="str">
        <f t="shared" si="83"/>
        <v>https://shop.oxni.ch/de/shop/motoren/planetengetriebe/tdr-090-200-s2-p1</v>
      </c>
    </row>
    <row r="1772" spans="2:36" x14ac:dyDescent="0.2">
      <c r="B1772" s="78" t="str">
        <f t="shared" si="81"/>
        <v/>
      </c>
      <c r="C1772" s="19" t="s">
        <v>122</v>
      </c>
      <c r="D1772" s="19" t="s">
        <v>2073</v>
      </c>
      <c r="E1772" s="19">
        <v>60</v>
      </c>
      <c r="F1772" s="19" t="s">
        <v>55</v>
      </c>
      <c r="G1772" s="19">
        <v>200</v>
      </c>
      <c r="H1772" s="19">
        <v>9</v>
      </c>
      <c r="I1772" s="19">
        <v>31</v>
      </c>
      <c r="J1772" s="19">
        <v>92</v>
      </c>
      <c r="K1772" s="19">
        <v>102</v>
      </c>
      <c r="L1772" s="19">
        <v>306</v>
      </c>
      <c r="M1772" s="19" t="s">
        <v>74</v>
      </c>
      <c r="N1772" s="19">
        <v>4000</v>
      </c>
      <c r="O1772" s="19">
        <v>8000</v>
      </c>
      <c r="P1772" s="19"/>
      <c r="Q1772" s="19" t="s">
        <v>116</v>
      </c>
      <c r="R1772" s="19">
        <v>2850</v>
      </c>
      <c r="S1772" s="19">
        <v>30000</v>
      </c>
      <c r="T1772" s="19">
        <v>0.31</v>
      </c>
      <c r="U1772" s="19">
        <v>3.7</v>
      </c>
      <c r="V1772" s="19">
        <v>0.24</v>
      </c>
      <c r="W1772" s="19">
        <v>65</v>
      </c>
      <c r="X1772" s="93">
        <v>1554</v>
      </c>
      <c r="Y1772">
        <f t="shared" si="82"/>
        <v>20</v>
      </c>
      <c r="Z1772" t="b">
        <f>IF(N1772/G1772&gt;=Auswahlhilfe!$C$8,TRUE,FALSE)</f>
        <v>1</v>
      </c>
      <c r="AA1772" t="b">
        <f>IF(K1772&gt;Auswahlhilfe!$C$7,TRUE,FALSE)</f>
        <v>1</v>
      </c>
      <c r="AB1772" t="b">
        <f>IF(Auswahlhilfe!$C$17=F1772,TRUE,FALSE)</f>
        <v>0</v>
      </c>
      <c r="AC1772" t="b">
        <f>IFERROR(IF(FIND("P2",PGOptionList!D1772)&gt;0,TRUE),FALSE)</f>
        <v>1</v>
      </c>
      <c r="AD1772" t="b">
        <f>IFERROR(IF(FIND("P1",PGOptionList!D1772)&gt;0,TRUE),FALSE)</f>
        <v>0</v>
      </c>
      <c r="AE1772" t="b">
        <f>IFERROR(IF(FIND("P0",PGOptionList!D1772)&gt;0,TRUE),FALSE)</f>
        <v>0</v>
      </c>
      <c r="AF1772" t="b">
        <f>IF(AND(Z1772,AA1772,AB1772,AC1772,IF(C1772=Auswahlhilfe!$L$7,TRUE,FALSE)),D1772,FALSE)</f>
        <v>0</v>
      </c>
      <c r="AG1772" t="b">
        <f>IF(AND(Z1772,AA1772,AB1772,AD1772,IF(C1772=Auswahlhilfe!$L$17,TRUE,FALSE)),D1772,FALSE)</f>
        <v>0</v>
      </c>
      <c r="AH1772" t="b">
        <f>IF(AND(Z1772,AA1772,AB1772,AE1772,IF(C1772=Auswahlhilfe!$L$17,TRUE,FALSE)),D1772,FALSE)</f>
        <v>0</v>
      </c>
      <c r="AI1772" t="s">
        <v>4817</v>
      </c>
      <c r="AJ1772" s="90" t="str">
        <f t="shared" si="83"/>
        <v>mailto:info@oxni.ch?subject=Anfrage TDR-090-200-S1-P2</v>
      </c>
    </row>
    <row r="1773" spans="2:36" x14ac:dyDescent="0.2">
      <c r="B1773" s="78" t="str">
        <f t="shared" si="81"/>
        <v/>
      </c>
      <c r="C1773" s="19" t="s">
        <v>122</v>
      </c>
      <c r="D1773" s="19" t="s">
        <v>2074</v>
      </c>
      <c r="E1773" s="19">
        <v>60</v>
      </c>
      <c r="F1773" s="19" t="s">
        <v>58</v>
      </c>
      <c r="G1773" s="19">
        <v>200</v>
      </c>
      <c r="H1773" s="19">
        <v>9</v>
      </c>
      <c r="I1773" s="19">
        <v>31</v>
      </c>
      <c r="J1773" s="19">
        <v>92</v>
      </c>
      <c r="K1773" s="19">
        <v>102</v>
      </c>
      <c r="L1773" s="19">
        <v>306</v>
      </c>
      <c r="M1773" s="19" t="s">
        <v>74</v>
      </c>
      <c r="N1773" s="19">
        <v>4000</v>
      </c>
      <c r="O1773" s="19">
        <v>8000</v>
      </c>
      <c r="P1773" s="19"/>
      <c r="Q1773" s="19" t="s">
        <v>116</v>
      </c>
      <c r="R1773" s="19">
        <v>2850</v>
      </c>
      <c r="S1773" s="19">
        <v>30000</v>
      </c>
      <c r="T1773" s="19">
        <v>0.31</v>
      </c>
      <c r="U1773" s="19">
        <v>3.7</v>
      </c>
      <c r="V1773" s="19">
        <v>0.24</v>
      </c>
      <c r="W1773" s="19">
        <v>65</v>
      </c>
      <c r="X1773" s="93">
        <v>1554</v>
      </c>
      <c r="Y1773">
        <f t="shared" si="82"/>
        <v>20</v>
      </c>
      <c r="Z1773" t="b">
        <f>IF(N1773/G1773&gt;=Auswahlhilfe!$C$8,TRUE,FALSE)</f>
        <v>1</v>
      </c>
      <c r="AA1773" t="b">
        <f>IF(K1773&gt;Auswahlhilfe!$C$7,TRUE,FALSE)</f>
        <v>1</v>
      </c>
      <c r="AB1773" t="b">
        <f>IF(Auswahlhilfe!$C$17=F1773,TRUE,FALSE)</f>
        <v>1</v>
      </c>
      <c r="AC1773" t="b">
        <f>IFERROR(IF(FIND("P2",PGOptionList!D1773)&gt;0,TRUE),FALSE)</f>
        <v>1</v>
      </c>
      <c r="AD1773" t="b">
        <f>IFERROR(IF(FIND("P1",PGOptionList!D1773)&gt;0,TRUE),FALSE)</f>
        <v>0</v>
      </c>
      <c r="AE1773" t="b">
        <f>IFERROR(IF(FIND("P0",PGOptionList!D1773)&gt;0,TRUE),FALSE)</f>
        <v>0</v>
      </c>
      <c r="AF1773" t="b">
        <f>IF(AND(Z1773,AA1773,AB1773,AC1773,IF(C1773=Auswahlhilfe!$L$7,TRUE,FALSE)),D1773,FALSE)</f>
        <v>0</v>
      </c>
      <c r="AG1773" t="b">
        <f>IF(AND(Z1773,AA1773,AB1773,AD1773,IF(C1773=Auswahlhilfe!$L$17,TRUE,FALSE)),D1773,FALSE)</f>
        <v>0</v>
      </c>
      <c r="AH1773" t="b">
        <f>IF(AND(Z1773,AA1773,AB1773,AE1773,IF(C1773=Auswahlhilfe!$L$17,TRUE,FALSE)),D1773,FALSE)</f>
        <v>0</v>
      </c>
      <c r="AI1773" t="s">
        <v>4818</v>
      </c>
      <c r="AJ1773" s="90" t="str">
        <f t="shared" si="83"/>
        <v>https://shop.oxni.ch/de/shop/motoren/planetengetriebe/tdr-090-200-s2-p2</v>
      </c>
    </row>
    <row r="1774" spans="2:36" x14ac:dyDescent="0.2">
      <c r="B1774" s="78" t="str">
        <f t="shared" si="81"/>
        <v/>
      </c>
      <c r="C1774" s="19" t="s">
        <v>122</v>
      </c>
      <c r="D1774" s="19" t="s">
        <v>2075</v>
      </c>
      <c r="E1774" s="19">
        <v>60</v>
      </c>
      <c r="F1774" s="19" t="s">
        <v>55</v>
      </c>
      <c r="G1774" s="19">
        <v>140</v>
      </c>
      <c r="H1774" s="19">
        <v>4</v>
      </c>
      <c r="I1774" s="19">
        <v>31</v>
      </c>
      <c r="J1774" s="19">
        <v>92</v>
      </c>
      <c r="K1774" s="19">
        <v>140</v>
      </c>
      <c r="L1774" s="19">
        <v>420</v>
      </c>
      <c r="M1774" s="19" t="s">
        <v>70</v>
      </c>
      <c r="N1774" s="19">
        <v>4000</v>
      </c>
      <c r="O1774" s="19">
        <v>8000</v>
      </c>
      <c r="P1774" s="19"/>
      <c r="Q1774" s="19" t="s">
        <v>116</v>
      </c>
      <c r="R1774" s="19">
        <v>2850</v>
      </c>
      <c r="S1774" s="19">
        <v>30000</v>
      </c>
      <c r="T1774" s="19">
        <v>0.31</v>
      </c>
      <c r="U1774" s="19">
        <v>3.7</v>
      </c>
      <c r="V1774" s="19">
        <v>0.24</v>
      </c>
      <c r="W1774" s="19">
        <v>65</v>
      </c>
      <c r="X1774" s="93"/>
      <c r="Y1774">
        <f t="shared" si="82"/>
        <v>28.571428571428573</v>
      </c>
      <c r="Z1774" t="b">
        <f>IF(N1774/G1774&gt;=Auswahlhilfe!$C$8,TRUE,FALSE)</f>
        <v>1</v>
      </c>
      <c r="AA1774" t="b">
        <f>IF(K1774&gt;Auswahlhilfe!$C$7,TRUE,FALSE)</f>
        <v>1</v>
      </c>
      <c r="AB1774" t="b">
        <f>IF(Auswahlhilfe!$C$17=F1774,TRUE,FALSE)</f>
        <v>0</v>
      </c>
      <c r="AC1774" t="b">
        <f>IFERROR(IF(FIND("P2",PGOptionList!D1774)&gt;0,TRUE),FALSE)</f>
        <v>0</v>
      </c>
      <c r="AD1774" t="b">
        <f>IFERROR(IF(FIND("P1",PGOptionList!D1774)&gt;0,TRUE),FALSE)</f>
        <v>0</v>
      </c>
      <c r="AE1774" t="b">
        <f>IFERROR(IF(FIND("P0",PGOptionList!D1774)&gt;0,TRUE),FALSE)</f>
        <v>1</v>
      </c>
      <c r="AF1774" t="b">
        <f>IF(AND(Z1774,AA1774,AB1774,AC1774,IF(C1774=Auswahlhilfe!$L$7,TRUE,FALSE)),D1774,FALSE)</f>
        <v>0</v>
      </c>
      <c r="AG1774" t="b">
        <f>IF(AND(Z1774,AA1774,AB1774,AD1774,IF(C1774=Auswahlhilfe!$L$17,TRUE,FALSE)),D1774,FALSE)</f>
        <v>0</v>
      </c>
      <c r="AH1774" t="b">
        <f>IF(AND(Z1774,AA1774,AB1774,AE1774,IF(C1774=Auswahlhilfe!$L$17,TRUE,FALSE)),D1774,FALSE)</f>
        <v>0</v>
      </c>
      <c r="AI1774" t="s">
        <v>4817</v>
      </c>
      <c r="AJ1774" s="90" t="str">
        <f t="shared" si="83"/>
        <v>mailto:info@oxni.ch?subject=Anfrage TDR-090-140-S1-P0</v>
      </c>
    </row>
    <row r="1775" spans="2:36" x14ac:dyDescent="0.2">
      <c r="B1775" s="78" t="str">
        <f t="shared" si="81"/>
        <v/>
      </c>
      <c r="C1775" s="19" t="s">
        <v>122</v>
      </c>
      <c r="D1775" s="19" t="s">
        <v>2076</v>
      </c>
      <c r="E1775" s="19">
        <v>60</v>
      </c>
      <c r="F1775" s="19" t="s">
        <v>58</v>
      </c>
      <c r="G1775" s="19">
        <v>140</v>
      </c>
      <c r="H1775" s="19">
        <v>4</v>
      </c>
      <c r="I1775" s="19">
        <v>31</v>
      </c>
      <c r="J1775" s="19">
        <v>92</v>
      </c>
      <c r="K1775" s="19">
        <v>140</v>
      </c>
      <c r="L1775" s="19">
        <v>420</v>
      </c>
      <c r="M1775" s="19" t="s">
        <v>70</v>
      </c>
      <c r="N1775" s="19">
        <v>4000</v>
      </c>
      <c r="O1775" s="19">
        <v>8000</v>
      </c>
      <c r="P1775" s="19"/>
      <c r="Q1775" s="19" t="s">
        <v>116</v>
      </c>
      <c r="R1775" s="19">
        <v>2850</v>
      </c>
      <c r="S1775" s="19">
        <v>30000</v>
      </c>
      <c r="T1775" s="19">
        <v>0.31</v>
      </c>
      <c r="U1775" s="19">
        <v>3.7</v>
      </c>
      <c r="V1775" s="19">
        <v>0.24</v>
      </c>
      <c r="W1775" s="19">
        <v>65</v>
      </c>
      <c r="X1775" s="93"/>
      <c r="Y1775">
        <f t="shared" si="82"/>
        <v>28.571428571428573</v>
      </c>
      <c r="Z1775" t="b">
        <f>IF(N1775/G1775&gt;=Auswahlhilfe!$C$8,TRUE,FALSE)</f>
        <v>1</v>
      </c>
      <c r="AA1775" t="b">
        <f>IF(K1775&gt;Auswahlhilfe!$C$7,TRUE,FALSE)</f>
        <v>1</v>
      </c>
      <c r="AB1775" t="b">
        <f>IF(Auswahlhilfe!$C$17=F1775,TRUE,FALSE)</f>
        <v>1</v>
      </c>
      <c r="AC1775" t="b">
        <f>IFERROR(IF(FIND("P2",PGOptionList!D1775)&gt;0,TRUE),FALSE)</f>
        <v>0</v>
      </c>
      <c r="AD1775" t="b">
        <f>IFERROR(IF(FIND("P1",PGOptionList!D1775)&gt;0,TRUE),FALSE)</f>
        <v>0</v>
      </c>
      <c r="AE1775" t="b">
        <f>IFERROR(IF(FIND("P0",PGOptionList!D1775)&gt;0,TRUE),FALSE)</f>
        <v>1</v>
      </c>
      <c r="AF1775" t="b">
        <f>IF(AND(Z1775,AA1775,AB1775,AC1775,IF(C1775=Auswahlhilfe!$L$7,TRUE,FALSE)),D1775,FALSE)</f>
        <v>0</v>
      </c>
      <c r="AG1775" t="b">
        <f>IF(AND(Z1775,AA1775,AB1775,AD1775,IF(C1775=Auswahlhilfe!$L$17,TRUE,FALSE)),D1775,FALSE)</f>
        <v>0</v>
      </c>
      <c r="AH1775" t="b">
        <f>IF(AND(Z1775,AA1775,AB1775,AE1775,IF(C1775=Auswahlhilfe!$L$17,TRUE,FALSE)),D1775,FALSE)</f>
        <v>0</v>
      </c>
      <c r="AI1775" t="s">
        <v>4817</v>
      </c>
      <c r="AJ1775" s="90" t="str">
        <f t="shared" si="83"/>
        <v>mailto:info@oxni.ch?subject=Anfrage TDR-090-140-S2-P0</v>
      </c>
    </row>
    <row r="1776" spans="2:36" x14ac:dyDescent="0.2">
      <c r="B1776" s="78" t="str">
        <f t="shared" si="81"/>
        <v/>
      </c>
      <c r="C1776" s="19" t="s">
        <v>122</v>
      </c>
      <c r="D1776" s="19" t="s">
        <v>2077</v>
      </c>
      <c r="E1776" s="19">
        <v>60</v>
      </c>
      <c r="F1776" s="19" t="s">
        <v>55</v>
      </c>
      <c r="G1776" s="19">
        <v>140</v>
      </c>
      <c r="H1776" s="19">
        <v>7</v>
      </c>
      <c r="I1776" s="19">
        <v>31</v>
      </c>
      <c r="J1776" s="19">
        <v>92</v>
      </c>
      <c r="K1776" s="19">
        <v>140</v>
      </c>
      <c r="L1776" s="19">
        <v>420</v>
      </c>
      <c r="M1776" s="19" t="s">
        <v>70</v>
      </c>
      <c r="N1776" s="19">
        <v>4000</v>
      </c>
      <c r="O1776" s="19">
        <v>8000</v>
      </c>
      <c r="P1776" s="19"/>
      <c r="Q1776" s="19" t="s">
        <v>116</v>
      </c>
      <c r="R1776" s="19">
        <v>2850</v>
      </c>
      <c r="S1776" s="19">
        <v>30000</v>
      </c>
      <c r="T1776" s="19">
        <v>0.31</v>
      </c>
      <c r="U1776" s="19">
        <v>3.7</v>
      </c>
      <c r="V1776" s="19">
        <v>0.24</v>
      </c>
      <c r="W1776" s="19">
        <v>65</v>
      </c>
      <c r="X1776" s="93">
        <v>1710</v>
      </c>
      <c r="Y1776">
        <f t="shared" si="82"/>
        <v>28.571428571428573</v>
      </c>
      <c r="Z1776" t="b">
        <f>IF(N1776/G1776&gt;=Auswahlhilfe!$C$8,TRUE,FALSE)</f>
        <v>1</v>
      </c>
      <c r="AA1776" t="b">
        <f>IF(K1776&gt;Auswahlhilfe!$C$7,TRUE,FALSE)</f>
        <v>1</v>
      </c>
      <c r="AB1776" t="b">
        <f>IF(Auswahlhilfe!$C$17=F1776,TRUE,FALSE)</f>
        <v>0</v>
      </c>
      <c r="AC1776" t="b">
        <f>IFERROR(IF(FIND("P2",PGOptionList!D1776)&gt;0,TRUE),FALSE)</f>
        <v>0</v>
      </c>
      <c r="AD1776" t="b">
        <f>IFERROR(IF(FIND("P1",PGOptionList!D1776)&gt;0,TRUE),FALSE)</f>
        <v>1</v>
      </c>
      <c r="AE1776" t="b">
        <f>IFERROR(IF(FIND("P0",PGOptionList!D1776)&gt;0,TRUE),FALSE)</f>
        <v>0</v>
      </c>
      <c r="AF1776" t="b">
        <f>IF(AND(Z1776,AA1776,AB1776,AC1776,IF(C1776=Auswahlhilfe!$L$7,TRUE,FALSE)),D1776,FALSE)</f>
        <v>0</v>
      </c>
      <c r="AG1776" t="b">
        <f>IF(AND(Z1776,AA1776,AB1776,AD1776,IF(C1776=Auswahlhilfe!$L$17,TRUE,FALSE)),D1776,FALSE)</f>
        <v>0</v>
      </c>
      <c r="AH1776" t="b">
        <f>IF(AND(Z1776,AA1776,AB1776,AE1776,IF(C1776=Auswahlhilfe!$L$17,TRUE,FALSE)),D1776,FALSE)</f>
        <v>0</v>
      </c>
      <c r="AI1776" t="s">
        <v>4817</v>
      </c>
      <c r="AJ1776" s="90" t="str">
        <f t="shared" si="83"/>
        <v>mailto:info@oxni.ch?subject=Anfrage TDR-090-140-S1-P1</v>
      </c>
    </row>
    <row r="1777" spans="2:36" x14ac:dyDescent="0.2">
      <c r="B1777" s="78" t="str">
        <f t="shared" si="81"/>
        <v/>
      </c>
      <c r="C1777" s="19" t="s">
        <v>122</v>
      </c>
      <c r="D1777" s="19" t="s">
        <v>2078</v>
      </c>
      <c r="E1777" s="19">
        <v>60</v>
      </c>
      <c r="F1777" s="19" t="s">
        <v>58</v>
      </c>
      <c r="G1777" s="19">
        <v>140</v>
      </c>
      <c r="H1777" s="19">
        <v>7</v>
      </c>
      <c r="I1777" s="19">
        <v>31</v>
      </c>
      <c r="J1777" s="19">
        <v>92</v>
      </c>
      <c r="K1777" s="19">
        <v>140</v>
      </c>
      <c r="L1777" s="19">
        <v>420</v>
      </c>
      <c r="M1777" s="19" t="s">
        <v>70</v>
      </c>
      <c r="N1777" s="19">
        <v>4000</v>
      </c>
      <c r="O1777" s="19">
        <v>8000</v>
      </c>
      <c r="P1777" s="19"/>
      <c r="Q1777" s="19" t="s">
        <v>116</v>
      </c>
      <c r="R1777" s="19">
        <v>2850</v>
      </c>
      <c r="S1777" s="19">
        <v>30000</v>
      </c>
      <c r="T1777" s="19">
        <v>0.31</v>
      </c>
      <c r="U1777" s="19">
        <v>3.7</v>
      </c>
      <c r="V1777" s="19">
        <v>0.24</v>
      </c>
      <c r="W1777" s="19">
        <v>65</v>
      </c>
      <c r="X1777" s="93">
        <v>1710</v>
      </c>
      <c r="Y1777">
        <f t="shared" si="82"/>
        <v>28.571428571428573</v>
      </c>
      <c r="Z1777" t="b">
        <f>IF(N1777/G1777&gt;=Auswahlhilfe!$C$8,TRUE,FALSE)</f>
        <v>1</v>
      </c>
      <c r="AA1777" t="b">
        <f>IF(K1777&gt;Auswahlhilfe!$C$7,TRUE,FALSE)</f>
        <v>1</v>
      </c>
      <c r="AB1777" t="b">
        <f>IF(Auswahlhilfe!$C$17=F1777,TRUE,FALSE)</f>
        <v>1</v>
      </c>
      <c r="AC1777" t="b">
        <f>IFERROR(IF(FIND("P2",PGOptionList!D1777)&gt;0,TRUE),FALSE)</f>
        <v>0</v>
      </c>
      <c r="AD1777" t="b">
        <f>IFERROR(IF(FIND("P1",PGOptionList!D1777)&gt;0,TRUE),FALSE)</f>
        <v>1</v>
      </c>
      <c r="AE1777" t="b">
        <f>IFERROR(IF(FIND("P0",PGOptionList!D1777)&gt;0,TRUE),FALSE)</f>
        <v>0</v>
      </c>
      <c r="AF1777" t="b">
        <f>IF(AND(Z1777,AA1777,AB1777,AC1777,IF(C1777=Auswahlhilfe!$L$7,TRUE,FALSE)),D1777,FALSE)</f>
        <v>0</v>
      </c>
      <c r="AG1777" t="b">
        <f>IF(AND(Z1777,AA1777,AB1777,AD1777,IF(C1777=Auswahlhilfe!$L$17,TRUE,FALSE)),D1777,FALSE)</f>
        <v>0</v>
      </c>
      <c r="AH1777" t="b">
        <f>IF(AND(Z1777,AA1777,AB1777,AE1777,IF(C1777=Auswahlhilfe!$L$17,TRUE,FALSE)),D1777,FALSE)</f>
        <v>0</v>
      </c>
      <c r="AI1777" t="s">
        <v>4818</v>
      </c>
      <c r="AJ1777" s="90" t="str">
        <f t="shared" si="83"/>
        <v>https://shop.oxni.ch/de/shop/motoren/planetengetriebe/tdr-090-140-s2-p1</v>
      </c>
    </row>
    <row r="1778" spans="2:36" x14ac:dyDescent="0.2">
      <c r="B1778" s="78" t="str">
        <f t="shared" si="81"/>
        <v/>
      </c>
      <c r="C1778" s="19" t="s">
        <v>122</v>
      </c>
      <c r="D1778" s="19" t="s">
        <v>2079</v>
      </c>
      <c r="E1778" s="19">
        <v>60</v>
      </c>
      <c r="F1778" s="19" t="s">
        <v>55</v>
      </c>
      <c r="G1778" s="19">
        <v>140</v>
      </c>
      <c r="H1778" s="19">
        <v>9</v>
      </c>
      <c r="I1778" s="19">
        <v>31</v>
      </c>
      <c r="J1778" s="19">
        <v>92</v>
      </c>
      <c r="K1778" s="19">
        <v>140</v>
      </c>
      <c r="L1778" s="19">
        <v>420</v>
      </c>
      <c r="M1778" s="19" t="s">
        <v>70</v>
      </c>
      <c r="N1778" s="19">
        <v>4000</v>
      </c>
      <c r="O1778" s="19">
        <v>8000</v>
      </c>
      <c r="P1778" s="19"/>
      <c r="Q1778" s="19" t="s">
        <v>116</v>
      </c>
      <c r="R1778" s="19">
        <v>2850</v>
      </c>
      <c r="S1778" s="19">
        <v>30000</v>
      </c>
      <c r="T1778" s="19">
        <v>0.31</v>
      </c>
      <c r="U1778" s="19">
        <v>3.7</v>
      </c>
      <c r="V1778" s="19">
        <v>0.24</v>
      </c>
      <c r="W1778" s="19">
        <v>65</v>
      </c>
      <c r="X1778" s="93">
        <v>1554</v>
      </c>
      <c r="Y1778">
        <f t="shared" si="82"/>
        <v>28.571428571428573</v>
      </c>
      <c r="Z1778" t="b">
        <f>IF(N1778/G1778&gt;=Auswahlhilfe!$C$8,TRUE,FALSE)</f>
        <v>1</v>
      </c>
      <c r="AA1778" t="b">
        <f>IF(K1778&gt;Auswahlhilfe!$C$7,TRUE,FALSE)</f>
        <v>1</v>
      </c>
      <c r="AB1778" t="b">
        <f>IF(Auswahlhilfe!$C$17=F1778,TRUE,FALSE)</f>
        <v>0</v>
      </c>
      <c r="AC1778" t="b">
        <f>IFERROR(IF(FIND("P2",PGOptionList!D1778)&gt;0,TRUE),FALSE)</f>
        <v>1</v>
      </c>
      <c r="AD1778" t="b">
        <f>IFERROR(IF(FIND("P1",PGOptionList!D1778)&gt;0,TRUE),FALSE)</f>
        <v>0</v>
      </c>
      <c r="AE1778" t="b">
        <f>IFERROR(IF(FIND("P0",PGOptionList!D1778)&gt;0,TRUE),FALSE)</f>
        <v>0</v>
      </c>
      <c r="AF1778" t="b">
        <f>IF(AND(Z1778,AA1778,AB1778,AC1778,IF(C1778=Auswahlhilfe!$L$7,TRUE,FALSE)),D1778,FALSE)</f>
        <v>0</v>
      </c>
      <c r="AG1778" t="b">
        <f>IF(AND(Z1778,AA1778,AB1778,AD1778,IF(C1778=Auswahlhilfe!$L$17,TRUE,FALSE)),D1778,FALSE)</f>
        <v>0</v>
      </c>
      <c r="AH1778" t="b">
        <f>IF(AND(Z1778,AA1778,AB1778,AE1778,IF(C1778=Auswahlhilfe!$L$17,TRUE,FALSE)),D1778,FALSE)</f>
        <v>0</v>
      </c>
      <c r="AI1778" t="s">
        <v>4817</v>
      </c>
      <c r="AJ1778" s="90" t="str">
        <f t="shared" si="83"/>
        <v>mailto:info@oxni.ch?subject=Anfrage TDR-090-140-S1-P2</v>
      </c>
    </row>
    <row r="1779" spans="2:36" x14ac:dyDescent="0.2">
      <c r="B1779" s="78" t="str">
        <f t="shared" si="81"/>
        <v/>
      </c>
      <c r="C1779" s="19" t="s">
        <v>122</v>
      </c>
      <c r="D1779" s="19" t="s">
        <v>2080</v>
      </c>
      <c r="E1779" s="19">
        <v>60</v>
      </c>
      <c r="F1779" s="19" t="s">
        <v>58</v>
      </c>
      <c r="G1779" s="19">
        <v>140</v>
      </c>
      <c r="H1779" s="19">
        <v>9</v>
      </c>
      <c r="I1779" s="19">
        <v>31</v>
      </c>
      <c r="J1779" s="19">
        <v>92</v>
      </c>
      <c r="K1779" s="19">
        <v>140</v>
      </c>
      <c r="L1779" s="19">
        <v>420</v>
      </c>
      <c r="M1779" s="19" t="s">
        <v>70</v>
      </c>
      <c r="N1779" s="19">
        <v>4000</v>
      </c>
      <c r="O1779" s="19">
        <v>8000</v>
      </c>
      <c r="P1779" s="19"/>
      <c r="Q1779" s="19" t="s">
        <v>116</v>
      </c>
      <c r="R1779" s="19">
        <v>2850</v>
      </c>
      <c r="S1779" s="19">
        <v>30000</v>
      </c>
      <c r="T1779" s="19">
        <v>0.31</v>
      </c>
      <c r="U1779" s="19">
        <v>3.7</v>
      </c>
      <c r="V1779" s="19">
        <v>0.24</v>
      </c>
      <c r="W1779" s="19">
        <v>65</v>
      </c>
      <c r="X1779" s="93">
        <v>1554</v>
      </c>
      <c r="Y1779">
        <f t="shared" si="82"/>
        <v>28.571428571428573</v>
      </c>
      <c r="Z1779" t="b">
        <f>IF(N1779/G1779&gt;=Auswahlhilfe!$C$8,TRUE,FALSE)</f>
        <v>1</v>
      </c>
      <c r="AA1779" t="b">
        <f>IF(K1779&gt;Auswahlhilfe!$C$7,TRUE,FALSE)</f>
        <v>1</v>
      </c>
      <c r="AB1779" t="b">
        <f>IF(Auswahlhilfe!$C$17=F1779,TRUE,FALSE)</f>
        <v>1</v>
      </c>
      <c r="AC1779" t="b">
        <f>IFERROR(IF(FIND("P2",PGOptionList!D1779)&gt;0,TRUE),FALSE)</f>
        <v>1</v>
      </c>
      <c r="AD1779" t="b">
        <f>IFERROR(IF(FIND("P1",PGOptionList!D1779)&gt;0,TRUE),FALSE)</f>
        <v>0</v>
      </c>
      <c r="AE1779" t="b">
        <f>IFERROR(IF(FIND("P0",PGOptionList!D1779)&gt;0,TRUE),FALSE)</f>
        <v>0</v>
      </c>
      <c r="AF1779" t="b">
        <f>IF(AND(Z1779,AA1779,AB1779,AC1779,IF(C1779=Auswahlhilfe!$L$7,TRUE,FALSE)),D1779,FALSE)</f>
        <v>0</v>
      </c>
      <c r="AG1779" t="b">
        <f>IF(AND(Z1779,AA1779,AB1779,AD1779,IF(C1779=Auswahlhilfe!$L$17,TRUE,FALSE)),D1779,FALSE)</f>
        <v>0</v>
      </c>
      <c r="AH1779" t="b">
        <f>IF(AND(Z1779,AA1779,AB1779,AE1779,IF(C1779=Auswahlhilfe!$L$17,TRUE,FALSE)),D1779,FALSE)</f>
        <v>0</v>
      </c>
      <c r="AI1779" t="s">
        <v>4818</v>
      </c>
      <c r="AJ1779" s="90" t="str">
        <f t="shared" si="83"/>
        <v>https://shop.oxni.ch/de/shop/motoren/planetengetriebe/tdr-090-140-s2-p2</v>
      </c>
    </row>
    <row r="1780" spans="2:36" x14ac:dyDescent="0.2">
      <c r="B1780" s="78" t="str">
        <f t="shared" si="81"/>
        <v/>
      </c>
      <c r="C1780" s="19" t="s">
        <v>122</v>
      </c>
      <c r="D1780" s="19" t="s">
        <v>2081</v>
      </c>
      <c r="E1780" s="19">
        <v>60</v>
      </c>
      <c r="F1780" s="19" t="s">
        <v>55</v>
      </c>
      <c r="G1780" s="19">
        <v>100</v>
      </c>
      <c r="H1780" s="19">
        <v>4</v>
      </c>
      <c r="I1780" s="19">
        <v>31</v>
      </c>
      <c r="J1780" s="19">
        <v>92</v>
      </c>
      <c r="K1780" s="19">
        <v>102</v>
      </c>
      <c r="L1780" s="19">
        <v>306</v>
      </c>
      <c r="M1780" s="19" t="s">
        <v>74</v>
      </c>
      <c r="N1780" s="19">
        <v>4000</v>
      </c>
      <c r="O1780" s="19">
        <v>8000</v>
      </c>
      <c r="P1780" s="19"/>
      <c r="Q1780" s="19" t="s">
        <v>116</v>
      </c>
      <c r="R1780" s="19">
        <v>2850</v>
      </c>
      <c r="S1780" s="19">
        <v>30000</v>
      </c>
      <c r="T1780" s="19">
        <v>0.35</v>
      </c>
      <c r="U1780" s="19">
        <v>3.7</v>
      </c>
      <c r="V1780" s="19">
        <v>0.24</v>
      </c>
      <c r="W1780" s="19">
        <v>65</v>
      </c>
      <c r="X1780" s="93"/>
      <c r="Y1780">
        <f t="shared" si="82"/>
        <v>40</v>
      </c>
      <c r="Z1780" t="b">
        <f>IF(N1780/G1780&gt;=Auswahlhilfe!$C$8,TRUE,FALSE)</f>
        <v>1</v>
      </c>
      <c r="AA1780" t="b">
        <f>IF(K1780&gt;Auswahlhilfe!$C$7,TRUE,FALSE)</f>
        <v>1</v>
      </c>
      <c r="AB1780" t="b">
        <f>IF(Auswahlhilfe!$C$17=F1780,TRUE,FALSE)</f>
        <v>0</v>
      </c>
      <c r="AC1780" t="b">
        <f>IFERROR(IF(FIND("P2",PGOptionList!D1780)&gt;0,TRUE),FALSE)</f>
        <v>0</v>
      </c>
      <c r="AD1780" t="b">
        <f>IFERROR(IF(FIND("P1",PGOptionList!D1780)&gt;0,TRUE),FALSE)</f>
        <v>0</v>
      </c>
      <c r="AE1780" t="b">
        <f>IFERROR(IF(FIND("P0",PGOptionList!D1780)&gt;0,TRUE),FALSE)</f>
        <v>1</v>
      </c>
      <c r="AF1780" t="b">
        <f>IF(AND(Z1780,AA1780,AB1780,AC1780,IF(C1780=Auswahlhilfe!$L$7,TRUE,FALSE)),D1780,FALSE)</f>
        <v>0</v>
      </c>
      <c r="AG1780" t="b">
        <f>IF(AND(Z1780,AA1780,AB1780,AD1780,IF(C1780=Auswahlhilfe!$L$17,TRUE,FALSE)),D1780,FALSE)</f>
        <v>0</v>
      </c>
      <c r="AH1780" t="b">
        <f>IF(AND(Z1780,AA1780,AB1780,AE1780,IF(C1780=Auswahlhilfe!$L$17,TRUE,FALSE)),D1780,FALSE)</f>
        <v>0</v>
      </c>
      <c r="AI1780" t="s">
        <v>4817</v>
      </c>
      <c r="AJ1780" s="90" t="str">
        <f t="shared" si="83"/>
        <v>mailto:info@oxni.ch?subject=Anfrage TDR-090-100-S1-P0</v>
      </c>
    </row>
    <row r="1781" spans="2:36" x14ac:dyDescent="0.2">
      <c r="B1781" s="78" t="str">
        <f t="shared" si="81"/>
        <v/>
      </c>
      <c r="C1781" s="19" t="s">
        <v>122</v>
      </c>
      <c r="D1781" s="19" t="s">
        <v>2082</v>
      </c>
      <c r="E1781" s="19">
        <v>60</v>
      </c>
      <c r="F1781" s="19" t="s">
        <v>58</v>
      </c>
      <c r="G1781" s="19">
        <v>100</v>
      </c>
      <c r="H1781" s="19">
        <v>4</v>
      </c>
      <c r="I1781" s="19">
        <v>31</v>
      </c>
      <c r="J1781" s="19">
        <v>92</v>
      </c>
      <c r="K1781" s="19">
        <v>102</v>
      </c>
      <c r="L1781" s="19">
        <v>306</v>
      </c>
      <c r="M1781" s="19" t="s">
        <v>74</v>
      </c>
      <c r="N1781" s="19">
        <v>4000</v>
      </c>
      <c r="O1781" s="19">
        <v>8000</v>
      </c>
      <c r="P1781" s="19"/>
      <c r="Q1781" s="19" t="s">
        <v>116</v>
      </c>
      <c r="R1781" s="19">
        <v>2850</v>
      </c>
      <c r="S1781" s="19">
        <v>30000</v>
      </c>
      <c r="T1781" s="19">
        <v>0.35</v>
      </c>
      <c r="U1781" s="19">
        <v>3.7</v>
      </c>
      <c r="V1781" s="19">
        <v>0.24</v>
      </c>
      <c r="W1781" s="19">
        <v>65</v>
      </c>
      <c r="X1781" s="93"/>
      <c r="Y1781">
        <f t="shared" si="82"/>
        <v>40</v>
      </c>
      <c r="Z1781" t="b">
        <f>IF(N1781/G1781&gt;=Auswahlhilfe!$C$8,TRUE,FALSE)</f>
        <v>1</v>
      </c>
      <c r="AA1781" t="b">
        <f>IF(K1781&gt;Auswahlhilfe!$C$7,TRUE,FALSE)</f>
        <v>1</v>
      </c>
      <c r="AB1781" t="b">
        <f>IF(Auswahlhilfe!$C$17=F1781,TRUE,FALSE)</f>
        <v>1</v>
      </c>
      <c r="AC1781" t="b">
        <f>IFERROR(IF(FIND("P2",PGOptionList!D1781)&gt;0,TRUE),FALSE)</f>
        <v>0</v>
      </c>
      <c r="AD1781" t="b">
        <f>IFERROR(IF(FIND("P1",PGOptionList!D1781)&gt;0,TRUE),FALSE)</f>
        <v>0</v>
      </c>
      <c r="AE1781" t="b">
        <f>IFERROR(IF(FIND("P0",PGOptionList!D1781)&gt;0,TRUE),FALSE)</f>
        <v>1</v>
      </c>
      <c r="AF1781" t="b">
        <f>IF(AND(Z1781,AA1781,AB1781,AC1781,IF(C1781=Auswahlhilfe!$L$7,TRUE,FALSE)),D1781,FALSE)</f>
        <v>0</v>
      </c>
      <c r="AG1781" t="b">
        <f>IF(AND(Z1781,AA1781,AB1781,AD1781,IF(C1781=Auswahlhilfe!$L$17,TRUE,FALSE)),D1781,FALSE)</f>
        <v>0</v>
      </c>
      <c r="AH1781" t="b">
        <f>IF(AND(Z1781,AA1781,AB1781,AE1781,IF(C1781=Auswahlhilfe!$L$17,TRUE,FALSE)),D1781,FALSE)</f>
        <v>0</v>
      </c>
      <c r="AI1781" t="s">
        <v>4817</v>
      </c>
      <c r="AJ1781" s="90" t="str">
        <f t="shared" si="83"/>
        <v>mailto:info@oxni.ch?subject=Anfrage TDR-090-100-S2-P0</v>
      </c>
    </row>
    <row r="1782" spans="2:36" x14ac:dyDescent="0.2">
      <c r="B1782" s="78" t="str">
        <f t="shared" si="81"/>
        <v/>
      </c>
      <c r="C1782" s="19" t="s">
        <v>122</v>
      </c>
      <c r="D1782" s="19" t="s">
        <v>2083</v>
      </c>
      <c r="E1782" s="19">
        <v>60</v>
      </c>
      <c r="F1782" s="19" t="s">
        <v>55</v>
      </c>
      <c r="G1782" s="19">
        <v>100</v>
      </c>
      <c r="H1782" s="19">
        <v>7</v>
      </c>
      <c r="I1782" s="19">
        <v>31</v>
      </c>
      <c r="J1782" s="19">
        <v>92</v>
      </c>
      <c r="K1782" s="19">
        <v>102</v>
      </c>
      <c r="L1782" s="19">
        <v>306</v>
      </c>
      <c r="M1782" s="19" t="s">
        <v>74</v>
      </c>
      <c r="N1782" s="19">
        <v>4000</v>
      </c>
      <c r="O1782" s="19">
        <v>8000</v>
      </c>
      <c r="P1782" s="19"/>
      <c r="Q1782" s="19" t="s">
        <v>116</v>
      </c>
      <c r="R1782" s="19">
        <v>2850</v>
      </c>
      <c r="S1782" s="19">
        <v>30000</v>
      </c>
      <c r="T1782" s="19">
        <v>0.35</v>
      </c>
      <c r="U1782" s="19">
        <v>3.7</v>
      </c>
      <c r="V1782" s="19">
        <v>0.24</v>
      </c>
      <c r="W1782" s="19">
        <v>65</v>
      </c>
      <c r="X1782" s="93">
        <v>1710</v>
      </c>
      <c r="Y1782">
        <f t="shared" si="82"/>
        <v>40</v>
      </c>
      <c r="Z1782" t="b">
        <f>IF(N1782/G1782&gt;=Auswahlhilfe!$C$8,TRUE,FALSE)</f>
        <v>1</v>
      </c>
      <c r="AA1782" t="b">
        <f>IF(K1782&gt;Auswahlhilfe!$C$7,TRUE,FALSE)</f>
        <v>1</v>
      </c>
      <c r="AB1782" t="b">
        <f>IF(Auswahlhilfe!$C$17=F1782,TRUE,FALSE)</f>
        <v>0</v>
      </c>
      <c r="AC1782" t="b">
        <f>IFERROR(IF(FIND("P2",PGOptionList!D1782)&gt;0,TRUE),FALSE)</f>
        <v>0</v>
      </c>
      <c r="AD1782" t="b">
        <f>IFERROR(IF(FIND("P1",PGOptionList!D1782)&gt;0,TRUE),FALSE)</f>
        <v>1</v>
      </c>
      <c r="AE1782" t="b">
        <f>IFERROR(IF(FIND("P0",PGOptionList!D1782)&gt;0,TRUE),FALSE)</f>
        <v>0</v>
      </c>
      <c r="AF1782" t="b">
        <f>IF(AND(Z1782,AA1782,AB1782,AC1782,IF(C1782=Auswahlhilfe!$L$7,TRUE,FALSE)),D1782,FALSE)</f>
        <v>0</v>
      </c>
      <c r="AG1782" t="b">
        <f>IF(AND(Z1782,AA1782,AB1782,AD1782,IF(C1782=Auswahlhilfe!$L$17,TRUE,FALSE)),D1782,FALSE)</f>
        <v>0</v>
      </c>
      <c r="AH1782" t="b">
        <f>IF(AND(Z1782,AA1782,AB1782,AE1782,IF(C1782=Auswahlhilfe!$L$17,TRUE,FALSE)),D1782,FALSE)</f>
        <v>0</v>
      </c>
      <c r="AI1782" t="s">
        <v>4817</v>
      </c>
      <c r="AJ1782" s="90" t="str">
        <f t="shared" si="83"/>
        <v>mailto:info@oxni.ch?subject=Anfrage TDR-090-100-S1-P1</v>
      </c>
    </row>
    <row r="1783" spans="2:36" x14ac:dyDescent="0.2">
      <c r="B1783" s="78" t="str">
        <f t="shared" si="81"/>
        <v/>
      </c>
      <c r="C1783" s="19" t="s">
        <v>122</v>
      </c>
      <c r="D1783" s="19" t="s">
        <v>2084</v>
      </c>
      <c r="E1783" s="19">
        <v>60</v>
      </c>
      <c r="F1783" s="19" t="s">
        <v>58</v>
      </c>
      <c r="G1783" s="19">
        <v>100</v>
      </c>
      <c r="H1783" s="19">
        <v>7</v>
      </c>
      <c r="I1783" s="19">
        <v>31</v>
      </c>
      <c r="J1783" s="19">
        <v>92</v>
      </c>
      <c r="K1783" s="19">
        <v>102</v>
      </c>
      <c r="L1783" s="19">
        <v>306</v>
      </c>
      <c r="M1783" s="19" t="s">
        <v>74</v>
      </c>
      <c r="N1783" s="19">
        <v>4000</v>
      </c>
      <c r="O1783" s="19">
        <v>8000</v>
      </c>
      <c r="P1783" s="19"/>
      <c r="Q1783" s="19" t="s">
        <v>116</v>
      </c>
      <c r="R1783" s="19">
        <v>2850</v>
      </c>
      <c r="S1783" s="19">
        <v>30000</v>
      </c>
      <c r="T1783" s="19">
        <v>0.35</v>
      </c>
      <c r="U1783" s="19">
        <v>3.7</v>
      </c>
      <c r="V1783" s="19">
        <v>0.24</v>
      </c>
      <c r="W1783" s="19">
        <v>65</v>
      </c>
      <c r="X1783" s="93">
        <v>1710</v>
      </c>
      <c r="Y1783">
        <f t="shared" si="82"/>
        <v>40</v>
      </c>
      <c r="Z1783" t="b">
        <f>IF(N1783/G1783&gt;=Auswahlhilfe!$C$8,TRUE,FALSE)</f>
        <v>1</v>
      </c>
      <c r="AA1783" t="b">
        <f>IF(K1783&gt;Auswahlhilfe!$C$7,TRUE,FALSE)</f>
        <v>1</v>
      </c>
      <c r="AB1783" t="b">
        <f>IF(Auswahlhilfe!$C$17=F1783,TRUE,FALSE)</f>
        <v>1</v>
      </c>
      <c r="AC1783" t="b">
        <f>IFERROR(IF(FIND("P2",PGOptionList!D1783)&gt;0,TRUE),FALSE)</f>
        <v>0</v>
      </c>
      <c r="AD1783" t="b">
        <f>IFERROR(IF(FIND("P1",PGOptionList!D1783)&gt;0,TRUE),FALSE)</f>
        <v>1</v>
      </c>
      <c r="AE1783" t="b">
        <f>IFERROR(IF(FIND("P0",PGOptionList!D1783)&gt;0,TRUE),FALSE)</f>
        <v>0</v>
      </c>
      <c r="AF1783" t="b">
        <f>IF(AND(Z1783,AA1783,AB1783,AC1783,IF(C1783=Auswahlhilfe!$L$7,TRUE,FALSE)),D1783,FALSE)</f>
        <v>0</v>
      </c>
      <c r="AG1783" t="b">
        <f>IF(AND(Z1783,AA1783,AB1783,AD1783,IF(C1783=Auswahlhilfe!$L$17,TRUE,FALSE)),D1783,FALSE)</f>
        <v>0</v>
      </c>
      <c r="AH1783" t="b">
        <f>IF(AND(Z1783,AA1783,AB1783,AE1783,IF(C1783=Auswahlhilfe!$L$17,TRUE,FALSE)),D1783,FALSE)</f>
        <v>0</v>
      </c>
      <c r="AI1783" t="s">
        <v>4818</v>
      </c>
      <c r="AJ1783" s="90" t="str">
        <f t="shared" si="83"/>
        <v>https://shop.oxni.ch/de/shop/motoren/planetengetriebe/tdr-090-100-s2-p1</v>
      </c>
    </row>
    <row r="1784" spans="2:36" x14ac:dyDescent="0.2">
      <c r="B1784" s="78" t="str">
        <f t="shared" si="81"/>
        <v/>
      </c>
      <c r="C1784" s="19" t="s">
        <v>122</v>
      </c>
      <c r="D1784" s="19" t="s">
        <v>2085</v>
      </c>
      <c r="E1784" s="19">
        <v>60</v>
      </c>
      <c r="F1784" s="19" t="s">
        <v>55</v>
      </c>
      <c r="G1784" s="19">
        <v>100</v>
      </c>
      <c r="H1784" s="19">
        <v>9</v>
      </c>
      <c r="I1784" s="19">
        <v>31</v>
      </c>
      <c r="J1784" s="19">
        <v>92</v>
      </c>
      <c r="K1784" s="19">
        <v>102</v>
      </c>
      <c r="L1784" s="19">
        <v>306</v>
      </c>
      <c r="M1784" s="19" t="s">
        <v>74</v>
      </c>
      <c r="N1784" s="19">
        <v>4000</v>
      </c>
      <c r="O1784" s="19">
        <v>8000</v>
      </c>
      <c r="P1784" s="19"/>
      <c r="Q1784" s="19" t="s">
        <v>116</v>
      </c>
      <c r="R1784" s="19">
        <v>2850</v>
      </c>
      <c r="S1784" s="19">
        <v>30000</v>
      </c>
      <c r="T1784" s="19">
        <v>0.35</v>
      </c>
      <c r="U1784" s="19">
        <v>3.7</v>
      </c>
      <c r="V1784" s="19">
        <v>0.24</v>
      </c>
      <c r="W1784" s="19">
        <v>65</v>
      </c>
      <c r="X1784" s="93">
        <v>1554</v>
      </c>
      <c r="Y1784">
        <f t="shared" si="82"/>
        <v>40</v>
      </c>
      <c r="Z1784" t="b">
        <f>IF(N1784/G1784&gt;=Auswahlhilfe!$C$8,TRUE,FALSE)</f>
        <v>1</v>
      </c>
      <c r="AA1784" t="b">
        <f>IF(K1784&gt;Auswahlhilfe!$C$7,TRUE,FALSE)</f>
        <v>1</v>
      </c>
      <c r="AB1784" t="b">
        <f>IF(Auswahlhilfe!$C$17=F1784,TRUE,FALSE)</f>
        <v>0</v>
      </c>
      <c r="AC1784" t="b">
        <f>IFERROR(IF(FIND("P2",PGOptionList!D1784)&gt;0,TRUE),FALSE)</f>
        <v>1</v>
      </c>
      <c r="AD1784" t="b">
        <f>IFERROR(IF(FIND("P1",PGOptionList!D1784)&gt;0,TRUE),FALSE)</f>
        <v>0</v>
      </c>
      <c r="AE1784" t="b">
        <f>IFERROR(IF(FIND("P0",PGOptionList!D1784)&gt;0,TRUE),FALSE)</f>
        <v>0</v>
      </c>
      <c r="AF1784" t="b">
        <f>IF(AND(Z1784,AA1784,AB1784,AC1784,IF(C1784=Auswahlhilfe!$L$7,TRUE,FALSE)),D1784,FALSE)</f>
        <v>0</v>
      </c>
      <c r="AG1784" t="b">
        <f>IF(AND(Z1784,AA1784,AB1784,AD1784,IF(C1784=Auswahlhilfe!$L$17,TRUE,FALSE)),D1784,FALSE)</f>
        <v>0</v>
      </c>
      <c r="AH1784" t="b">
        <f>IF(AND(Z1784,AA1784,AB1784,AE1784,IF(C1784=Auswahlhilfe!$L$17,TRUE,FALSE)),D1784,FALSE)</f>
        <v>0</v>
      </c>
      <c r="AI1784" t="s">
        <v>4817</v>
      </c>
      <c r="AJ1784" s="90" t="str">
        <f t="shared" si="83"/>
        <v>mailto:info@oxni.ch?subject=Anfrage TDR-090-100-S1-P2</v>
      </c>
    </row>
    <row r="1785" spans="2:36" x14ac:dyDescent="0.2">
      <c r="B1785" s="78" t="str">
        <f t="shared" si="81"/>
        <v/>
      </c>
      <c r="C1785" s="19" t="s">
        <v>122</v>
      </c>
      <c r="D1785" s="19" t="s">
        <v>2086</v>
      </c>
      <c r="E1785" s="19">
        <v>60</v>
      </c>
      <c r="F1785" s="19" t="s">
        <v>58</v>
      </c>
      <c r="G1785" s="19">
        <v>100</v>
      </c>
      <c r="H1785" s="19">
        <v>9</v>
      </c>
      <c r="I1785" s="19">
        <v>31</v>
      </c>
      <c r="J1785" s="19">
        <v>92</v>
      </c>
      <c r="K1785" s="19">
        <v>102</v>
      </c>
      <c r="L1785" s="19">
        <v>306</v>
      </c>
      <c r="M1785" s="19" t="s">
        <v>74</v>
      </c>
      <c r="N1785" s="19">
        <v>4000</v>
      </c>
      <c r="O1785" s="19">
        <v>8000</v>
      </c>
      <c r="P1785" s="19"/>
      <c r="Q1785" s="19" t="s">
        <v>116</v>
      </c>
      <c r="R1785" s="19">
        <v>2850</v>
      </c>
      <c r="S1785" s="19">
        <v>30000</v>
      </c>
      <c r="T1785" s="19">
        <v>0.35</v>
      </c>
      <c r="U1785" s="19">
        <v>3.7</v>
      </c>
      <c r="V1785" s="19">
        <v>0.24</v>
      </c>
      <c r="W1785" s="19">
        <v>65</v>
      </c>
      <c r="X1785" s="93">
        <v>1554</v>
      </c>
      <c r="Y1785">
        <f t="shared" si="82"/>
        <v>40</v>
      </c>
      <c r="Z1785" t="b">
        <f>IF(N1785/G1785&gt;=Auswahlhilfe!$C$8,TRUE,FALSE)</f>
        <v>1</v>
      </c>
      <c r="AA1785" t="b">
        <f>IF(K1785&gt;Auswahlhilfe!$C$7,TRUE,FALSE)</f>
        <v>1</v>
      </c>
      <c r="AB1785" t="b">
        <f>IF(Auswahlhilfe!$C$17=F1785,TRUE,FALSE)</f>
        <v>1</v>
      </c>
      <c r="AC1785" t="b">
        <f>IFERROR(IF(FIND("P2",PGOptionList!D1785)&gt;0,TRUE),FALSE)</f>
        <v>1</v>
      </c>
      <c r="AD1785" t="b">
        <f>IFERROR(IF(FIND("P1",PGOptionList!D1785)&gt;0,TRUE),FALSE)</f>
        <v>0</v>
      </c>
      <c r="AE1785" t="b">
        <f>IFERROR(IF(FIND("P0",PGOptionList!D1785)&gt;0,TRUE),FALSE)</f>
        <v>0</v>
      </c>
      <c r="AF1785" t="b">
        <f>IF(AND(Z1785,AA1785,AB1785,AC1785,IF(C1785=Auswahlhilfe!$L$7,TRUE,FALSE)),D1785,FALSE)</f>
        <v>0</v>
      </c>
      <c r="AG1785" t="b">
        <f>IF(AND(Z1785,AA1785,AB1785,AD1785,IF(C1785=Auswahlhilfe!$L$17,TRUE,FALSE)),D1785,FALSE)</f>
        <v>0</v>
      </c>
      <c r="AH1785" t="b">
        <f>IF(AND(Z1785,AA1785,AB1785,AE1785,IF(C1785=Auswahlhilfe!$L$17,TRUE,FALSE)),D1785,FALSE)</f>
        <v>0</v>
      </c>
      <c r="AI1785" t="s">
        <v>4818</v>
      </c>
      <c r="AJ1785" s="90" t="str">
        <f t="shared" si="83"/>
        <v>https://shop.oxni.ch/de/shop/motoren/planetengetriebe/tdr-090-100-s2-p2</v>
      </c>
    </row>
    <row r="1786" spans="2:36" x14ac:dyDescent="0.2">
      <c r="B1786" s="78" t="str">
        <f t="shared" si="81"/>
        <v/>
      </c>
      <c r="C1786" s="19" t="s">
        <v>122</v>
      </c>
      <c r="D1786" s="19" t="s">
        <v>2087</v>
      </c>
      <c r="E1786" s="19">
        <v>60</v>
      </c>
      <c r="F1786" s="19" t="s">
        <v>55</v>
      </c>
      <c r="G1786" s="19">
        <v>70</v>
      </c>
      <c r="H1786" s="19">
        <v>4</v>
      </c>
      <c r="I1786" s="19">
        <v>31</v>
      </c>
      <c r="J1786" s="19">
        <v>92</v>
      </c>
      <c r="K1786" s="19">
        <v>140</v>
      </c>
      <c r="L1786" s="19">
        <v>420</v>
      </c>
      <c r="M1786" s="19" t="s">
        <v>70</v>
      </c>
      <c r="N1786" s="19">
        <v>4000</v>
      </c>
      <c r="O1786" s="19">
        <v>8000</v>
      </c>
      <c r="P1786" s="19"/>
      <c r="Q1786" s="19" t="s">
        <v>116</v>
      </c>
      <c r="R1786" s="19">
        <v>2850</v>
      </c>
      <c r="S1786" s="19">
        <v>30000</v>
      </c>
      <c r="T1786" s="19">
        <v>0.35</v>
      </c>
      <c r="U1786" s="19">
        <v>3.7</v>
      </c>
      <c r="V1786" s="19">
        <v>0.24</v>
      </c>
      <c r="W1786" s="19">
        <v>65</v>
      </c>
      <c r="X1786" s="93"/>
      <c r="Y1786">
        <f t="shared" si="82"/>
        <v>57.142857142857146</v>
      </c>
      <c r="Z1786" t="b">
        <f>IF(N1786/G1786&gt;=Auswahlhilfe!$C$8,TRUE,FALSE)</f>
        <v>1</v>
      </c>
      <c r="AA1786" t="b">
        <f>IF(K1786&gt;Auswahlhilfe!$C$7,TRUE,FALSE)</f>
        <v>1</v>
      </c>
      <c r="AB1786" t="b">
        <f>IF(Auswahlhilfe!$C$17=F1786,TRUE,FALSE)</f>
        <v>0</v>
      </c>
      <c r="AC1786" t="b">
        <f>IFERROR(IF(FIND("P2",PGOptionList!D1786)&gt;0,TRUE),FALSE)</f>
        <v>0</v>
      </c>
      <c r="AD1786" t="b">
        <f>IFERROR(IF(FIND("P1",PGOptionList!D1786)&gt;0,TRUE),FALSE)</f>
        <v>0</v>
      </c>
      <c r="AE1786" t="b">
        <f>IFERROR(IF(FIND("P0",PGOptionList!D1786)&gt;0,TRUE),FALSE)</f>
        <v>1</v>
      </c>
      <c r="AF1786" t="b">
        <f>IF(AND(Z1786,AA1786,AB1786,AC1786,IF(C1786=Auswahlhilfe!$L$7,TRUE,FALSE)),D1786,FALSE)</f>
        <v>0</v>
      </c>
      <c r="AG1786" t="b">
        <f>IF(AND(Z1786,AA1786,AB1786,AD1786,IF(C1786=Auswahlhilfe!$L$17,TRUE,FALSE)),D1786,FALSE)</f>
        <v>0</v>
      </c>
      <c r="AH1786" t="b">
        <f>IF(AND(Z1786,AA1786,AB1786,AE1786,IF(C1786=Auswahlhilfe!$L$17,TRUE,FALSE)),D1786,FALSE)</f>
        <v>0</v>
      </c>
      <c r="AI1786" t="s">
        <v>4817</v>
      </c>
      <c r="AJ1786" s="90" t="str">
        <f t="shared" si="83"/>
        <v>mailto:info@oxni.ch?subject=Anfrage TDR-090-070-S1-P0</v>
      </c>
    </row>
    <row r="1787" spans="2:36" x14ac:dyDescent="0.2">
      <c r="B1787" s="78" t="str">
        <f t="shared" si="81"/>
        <v/>
      </c>
      <c r="C1787" s="19" t="s">
        <v>122</v>
      </c>
      <c r="D1787" s="19" t="s">
        <v>2088</v>
      </c>
      <c r="E1787" s="19">
        <v>60</v>
      </c>
      <c r="F1787" s="19" t="s">
        <v>58</v>
      </c>
      <c r="G1787" s="19">
        <v>70</v>
      </c>
      <c r="H1787" s="19">
        <v>4</v>
      </c>
      <c r="I1787" s="19">
        <v>31</v>
      </c>
      <c r="J1787" s="19">
        <v>92</v>
      </c>
      <c r="K1787" s="19">
        <v>140</v>
      </c>
      <c r="L1787" s="19">
        <v>420</v>
      </c>
      <c r="M1787" s="19" t="s">
        <v>70</v>
      </c>
      <c r="N1787" s="19">
        <v>4000</v>
      </c>
      <c r="O1787" s="19">
        <v>8000</v>
      </c>
      <c r="P1787" s="19"/>
      <c r="Q1787" s="19" t="s">
        <v>116</v>
      </c>
      <c r="R1787" s="19">
        <v>2850</v>
      </c>
      <c r="S1787" s="19">
        <v>30000</v>
      </c>
      <c r="T1787" s="19">
        <v>0.35</v>
      </c>
      <c r="U1787" s="19">
        <v>3.7</v>
      </c>
      <c r="V1787" s="19">
        <v>0.24</v>
      </c>
      <c r="W1787" s="19">
        <v>65</v>
      </c>
      <c r="X1787" s="93"/>
      <c r="Y1787">
        <f t="shared" si="82"/>
        <v>57.142857142857146</v>
      </c>
      <c r="Z1787" t="b">
        <f>IF(N1787/G1787&gt;=Auswahlhilfe!$C$8,TRUE,FALSE)</f>
        <v>1</v>
      </c>
      <c r="AA1787" t="b">
        <f>IF(K1787&gt;Auswahlhilfe!$C$7,TRUE,FALSE)</f>
        <v>1</v>
      </c>
      <c r="AB1787" t="b">
        <f>IF(Auswahlhilfe!$C$17=F1787,TRUE,FALSE)</f>
        <v>1</v>
      </c>
      <c r="AC1787" t="b">
        <f>IFERROR(IF(FIND("P2",PGOptionList!D1787)&gt;0,TRUE),FALSE)</f>
        <v>0</v>
      </c>
      <c r="AD1787" t="b">
        <f>IFERROR(IF(FIND("P1",PGOptionList!D1787)&gt;0,TRUE),FALSE)</f>
        <v>0</v>
      </c>
      <c r="AE1787" t="b">
        <f>IFERROR(IF(FIND("P0",PGOptionList!D1787)&gt;0,TRUE),FALSE)</f>
        <v>1</v>
      </c>
      <c r="AF1787" t="b">
        <f>IF(AND(Z1787,AA1787,AB1787,AC1787,IF(C1787=Auswahlhilfe!$L$7,TRUE,FALSE)),D1787,FALSE)</f>
        <v>0</v>
      </c>
      <c r="AG1787" t="b">
        <f>IF(AND(Z1787,AA1787,AB1787,AD1787,IF(C1787=Auswahlhilfe!$L$17,TRUE,FALSE)),D1787,FALSE)</f>
        <v>0</v>
      </c>
      <c r="AH1787" t="b">
        <f>IF(AND(Z1787,AA1787,AB1787,AE1787,IF(C1787=Auswahlhilfe!$L$17,TRUE,FALSE)),D1787,FALSE)</f>
        <v>0</v>
      </c>
      <c r="AI1787" t="s">
        <v>4817</v>
      </c>
      <c r="AJ1787" s="90" t="str">
        <f t="shared" si="83"/>
        <v>mailto:info@oxni.ch?subject=Anfrage TDR-090-070-S2-P0</v>
      </c>
    </row>
    <row r="1788" spans="2:36" x14ac:dyDescent="0.2">
      <c r="B1788" s="78" t="str">
        <f t="shared" si="81"/>
        <v/>
      </c>
      <c r="C1788" s="19" t="s">
        <v>122</v>
      </c>
      <c r="D1788" s="19" t="s">
        <v>2089</v>
      </c>
      <c r="E1788" s="19">
        <v>60</v>
      </c>
      <c r="F1788" s="19" t="s">
        <v>55</v>
      </c>
      <c r="G1788" s="19">
        <v>70</v>
      </c>
      <c r="H1788" s="19">
        <v>7</v>
      </c>
      <c r="I1788" s="19">
        <v>31</v>
      </c>
      <c r="J1788" s="19">
        <v>92</v>
      </c>
      <c r="K1788" s="19">
        <v>140</v>
      </c>
      <c r="L1788" s="19">
        <v>420</v>
      </c>
      <c r="M1788" s="19" t="s">
        <v>70</v>
      </c>
      <c r="N1788" s="19">
        <v>4000</v>
      </c>
      <c r="O1788" s="19">
        <v>8000</v>
      </c>
      <c r="P1788" s="19"/>
      <c r="Q1788" s="19" t="s">
        <v>116</v>
      </c>
      <c r="R1788" s="19">
        <v>2850</v>
      </c>
      <c r="S1788" s="19">
        <v>30000</v>
      </c>
      <c r="T1788" s="19">
        <v>0.35</v>
      </c>
      <c r="U1788" s="19">
        <v>3.7</v>
      </c>
      <c r="V1788" s="19">
        <v>0.24</v>
      </c>
      <c r="W1788" s="19">
        <v>65</v>
      </c>
      <c r="X1788" s="93">
        <v>1710</v>
      </c>
      <c r="Y1788">
        <f t="shared" si="82"/>
        <v>57.142857142857146</v>
      </c>
      <c r="Z1788" t="b">
        <f>IF(N1788/G1788&gt;=Auswahlhilfe!$C$8,TRUE,FALSE)</f>
        <v>1</v>
      </c>
      <c r="AA1788" t="b">
        <f>IF(K1788&gt;Auswahlhilfe!$C$7,TRUE,FALSE)</f>
        <v>1</v>
      </c>
      <c r="AB1788" t="b">
        <f>IF(Auswahlhilfe!$C$17=F1788,TRUE,FALSE)</f>
        <v>0</v>
      </c>
      <c r="AC1788" t="b">
        <f>IFERROR(IF(FIND("P2",PGOptionList!D1788)&gt;0,TRUE),FALSE)</f>
        <v>0</v>
      </c>
      <c r="AD1788" t="b">
        <f>IFERROR(IF(FIND("P1",PGOptionList!D1788)&gt;0,TRUE),FALSE)</f>
        <v>1</v>
      </c>
      <c r="AE1788" t="b">
        <f>IFERROR(IF(FIND("P0",PGOptionList!D1788)&gt;0,TRUE),FALSE)</f>
        <v>0</v>
      </c>
      <c r="AF1788" t="b">
        <f>IF(AND(Z1788,AA1788,AB1788,AC1788,IF(C1788=Auswahlhilfe!$L$7,TRUE,FALSE)),D1788,FALSE)</f>
        <v>0</v>
      </c>
      <c r="AG1788" t="b">
        <f>IF(AND(Z1788,AA1788,AB1788,AD1788,IF(C1788=Auswahlhilfe!$L$17,TRUE,FALSE)),D1788,FALSE)</f>
        <v>0</v>
      </c>
      <c r="AH1788" t="b">
        <f>IF(AND(Z1788,AA1788,AB1788,AE1788,IF(C1788=Auswahlhilfe!$L$17,TRUE,FALSE)),D1788,FALSE)</f>
        <v>0</v>
      </c>
      <c r="AI1788" t="s">
        <v>4817</v>
      </c>
      <c r="AJ1788" s="90" t="str">
        <f t="shared" si="83"/>
        <v>mailto:info@oxni.ch?subject=Anfrage TDR-090-070-S1-P1</v>
      </c>
    </row>
    <row r="1789" spans="2:36" x14ac:dyDescent="0.2">
      <c r="B1789" s="78" t="str">
        <f t="shared" si="81"/>
        <v/>
      </c>
      <c r="C1789" s="19" t="s">
        <v>122</v>
      </c>
      <c r="D1789" s="19" t="s">
        <v>2090</v>
      </c>
      <c r="E1789" s="19">
        <v>60</v>
      </c>
      <c r="F1789" s="19" t="s">
        <v>58</v>
      </c>
      <c r="G1789" s="19">
        <v>70</v>
      </c>
      <c r="H1789" s="19">
        <v>7</v>
      </c>
      <c r="I1789" s="19">
        <v>31</v>
      </c>
      <c r="J1789" s="19">
        <v>92</v>
      </c>
      <c r="K1789" s="19">
        <v>140</v>
      </c>
      <c r="L1789" s="19">
        <v>420</v>
      </c>
      <c r="M1789" s="19" t="s">
        <v>70</v>
      </c>
      <c r="N1789" s="19">
        <v>4000</v>
      </c>
      <c r="O1789" s="19">
        <v>8000</v>
      </c>
      <c r="P1789" s="19"/>
      <c r="Q1789" s="19" t="s">
        <v>116</v>
      </c>
      <c r="R1789" s="19">
        <v>2850</v>
      </c>
      <c r="S1789" s="19">
        <v>30000</v>
      </c>
      <c r="T1789" s="19">
        <v>0.35</v>
      </c>
      <c r="U1789" s="19">
        <v>3.7</v>
      </c>
      <c r="V1789" s="19">
        <v>0.24</v>
      </c>
      <c r="W1789" s="19">
        <v>65</v>
      </c>
      <c r="X1789" s="93">
        <v>1710</v>
      </c>
      <c r="Y1789">
        <f t="shared" si="82"/>
        <v>57.142857142857146</v>
      </c>
      <c r="Z1789" t="b">
        <f>IF(N1789/G1789&gt;=Auswahlhilfe!$C$8,TRUE,FALSE)</f>
        <v>1</v>
      </c>
      <c r="AA1789" t="b">
        <f>IF(K1789&gt;Auswahlhilfe!$C$7,TRUE,FALSE)</f>
        <v>1</v>
      </c>
      <c r="AB1789" t="b">
        <f>IF(Auswahlhilfe!$C$17=F1789,TRUE,FALSE)</f>
        <v>1</v>
      </c>
      <c r="AC1789" t="b">
        <f>IFERROR(IF(FIND("P2",PGOptionList!D1789)&gt;0,TRUE),FALSE)</f>
        <v>0</v>
      </c>
      <c r="AD1789" t="b">
        <f>IFERROR(IF(FIND("P1",PGOptionList!D1789)&gt;0,TRUE),FALSE)</f>
        <v>1</v>
      </c>
      <c r="AE1789" t="b">
        <f>IFERROR(IF(FIND("P0",PGOptionList!D1789)&gt;0,TRUE),FALSE)</f>
        <v>0</v>
      </c>
      <c r="AF1789" t="b">
        <f>IF(AND(Z1789,AA1789,AB1789,AC1789,IF(C1789=Auswahlhilfe!$L$7,TRUE,FALSE)),D1789,FALSE)</f>
        <v>0</v>
      </c>
      <c r="AG1789" t="b">
        <f>IF(AND(Z1789,AA1789,AB1789,AD1789,IF(C1789=Auswahlhilfe!$L$17,TRUE,FALSE)),D1789,FALSE)</f>
        <v>0</v>
      </c>
      <c r="AH1789" t="b">
        <f>IF(AND(Z1789,AA1789,AB1789,AE1789,IF(C1789=Auswahlhilfe!$L$17,TRUE,FALSE)),D1789,FALSE)</f>
        <v>0</v>
      </c>
      <c r="AI1789" t="s">
        <v>4818</v>
      </c>
      <c r="AJ1789" s="90" t="str">
        <f t="shared" si="83"/>
        <v>https://shop.oxni.ch/de/shop/motoren/planetengetriebe/tdr-090-070-s2-p1</v>
      </c>
    </row>
    <row r="1790" spans="2:36" x14ac:dyDescent="0.2">
      <c r="B1790" s="78" t="str">
        <f t="shared" si="81"/>
        <v/>
      </c>
      <c r="C1790" s="19" t="s">
        <v>122</v>
      </c>
      <c r="D1790" s="19" t="s">
        <v>2091</v>
      </c>
      <c r="E1790" s="19">
        <v>60</v>
      </c>
      <c r="F1790" s="19" t="s">
        <v>55</v>
      </c>
      <c r="G1790" s="19">
        <v>70</v>
      </c>
      <c r="H1790" s="19">
        <v>9</v>
      </c>
      <c r="I1790" s="19">
        <v>31</v>
      </c>
      <c r="J1790" s="19">
        <v>92</v>
      </c>
      <c r="K1790" s="19">
        <v>140</v>
      </c>
      <c r="L1790" s="19">
        <v>420</v>
      </c>
      <c r="M1790" s="19" t="s">
        <v>70</v>
      </c>
      <c r="N1790" s="19">
        <v>4000</v>
      </c>
      <c r="O1790" s="19">
        <v>8000</v>
      </c>
      <c r="P1790" s="19"/>
      <c r="Q1790" s="19" t="s">
        <v>116</v>
      </c>
      <c r="R1790" s="19">
        <v>2850</v>
      </c>
      <c r="S1790" s="19">
        <v>30000</v>
      </c>
      <c r="T1790" s="19">
        <v>0.35</v>
      </c>
      <c r="U1790" s="19">
        <v>3.7</v>
      </c>
      <c r="V1790" s="19">
        <v>0.24</v>
      </c>
      <c r="W1790" s="19">
        <v>65</v>
      </c>
      <c r="X1790" s="93">
        <v>1554</v>
      </c>
      <c r="Y1790">
        <f t="shared" si="82"/>
        <v>57.142857142857146</v>
      </c>
      <c r="Z1790" t="b">
        <f>IF(N1790/G1790&gt;=Auswahlhilfe!$C$8,TRUE,FALSE)</f>
        <v>1</v>
      </c>
      <c r="AA1790" t="b">
        <f>IF(K1790&gt;Auswahlhilfe!$C$7,TRUE,FALSE)</f>
        <v>1</v>
      </c>
      <c r="AB1790" t="b">
        <f>IF(Auswahlhilfe!$C$17=F1790,TRUE,FALSE)</f>
        <v>0</v>
      </c>
      <c r="AC1790" t="b">
        <f>IFERROR(IF(FIND("P2",PGOptionList!D1790)&gt;0,TRUE),FALSE)</f>
        <v>1</v>
      </c>
      <c r="AD1790" t="b">
        <f>IFERROR(IF(FIND("P1",PGOptionList!D1790)&gt;0,TRUE),FALSE)</f>
        <v>0</v>
      </c>
      <c r="AE1790" t="b">
        <f>IFERROR(IF(FIND("P0",PGOptionList!D1790)&gt;0,TRUE),FALSE)</f>
        <v>0</v>
      </c>
      <c r="AF1790" t="b">
        <f>IF(AND(Z1790,AA1790,AB1790,AC1790,IF(C1790=Auswahlhilfe!$L$7,TRUE,FALSE)),D1790,FALSE)</f>
        <v>0</v>
      </c>
      <c r="AG1790" t="b">
        <f>IF(AND(Z1790,AA1790,AB1790,AD1790,IF(C1790=Auswahlhilfe!$L$17,TRUE,FALSE)),D1790,FALSE)</f>
        <v>0</v>
      </c>
      <c r="AH1790" t="b">
        <f>IF(AND(Z1790,AA1790,AB1790,AE1790,IF(C1790=Auswahlhilfe!$L$17,TRUE,FALSE)),D1790,FALSE)</f>
        <v>0</v>
      </c>
      <c r="AI1790" t="s">
        <v>4817</v>
      </c>
      <c r="AJ1790" s="90" t="str">
        <f t="shared" si="83"/>
        <v>mailto:info@oxni.ch?subject=Anfrage TDR-090-070-S1-P2</v>
      </c>
    </row>
    <row r="1791" spans="2:36" x14ac:dyDescent="0.2">
      <c r="B1791" s="78" t="str">
        <f t="shared" si="81"/>
        <v/>
      </c>
      <c r="C1791" s="19" t="s">
        <v>122</v>
      </c>
      <c r="D1791" s="19" t="s">
        <v>2092</v>
      </c>
      <c r="E1791" s="19">
        <v>60</v>
      </c>
      <c r="F1791" s="19" t="s">
        <v>58</v>
      </c>
      <c r="G1791" s="19">
        <v>70</v>
      </c>
      <c r="H1791" s="19">
        <v>9</v>
      </c>
      <c r="I1791" s="19">
        <v>31</v>
      </c>
      <c r="J1791" s="19">
        <v>92</v>
      </c>
      <c r="K1791" s="19">
        <v>140</v>
      </c>
      <c r="L1791" s="19">
        <v>420</v>
      </c>
      <c r="M1791" s="19" t="s">
        <v>70</v>
      </c>
      <c r="N1791" s="19">
        <v>4000</v>
      </c>
      <c r="O1791" s="19">
        <v>8000</v>
      </c>
      <c r="P1791" s="19"/>
      <c r="Q1791" s="19" t="s">
        <v>116</v>
      </c>
      <c r="R1791" s="19">
        <v>2850</v>
      </c>
      <c r="S1791" s="19">
        <v>30000</v>
      </c>
      <c r="T1791" s="19">
        <v>0.35</v>
      </c>
      <c r="U1791" s="19">
        <v>3.7</v>
      </c>
      <c r="V1791" s="19">
        <v>0.24</v>
      </c>
      <c r="W1791" s="19">
        <v>65</v>
      </c>
      <c r="X1791" s="93">
        <v>1554</v>
      </c>
      <c r="Y1791">
        <f t="shared" si="82"/>
        <v>57.142857142857146</v>
      </c>
      <c r="Z1791" t="b">
        <f>IF(N1791/G1791&gt;=Auswahlhilfe!$C$8,TRUE,FALSE)</f>
        <v>1</v>
      </c>
      <c r="AA1791" t="b">
        <f>IF(K1791&gt;Auswahlhilfe!$C$7,TRUE,FALSE)</f>
        <v>1</v>
      </c>
      <c r="AB1791" t="b">
        <f>IF(Auswahlhilfe!$C$17=F1791,TRUE,FALSE)</f>
        <v>1</v>
      </c>
      <c r="AC1791" t="b">
        <f>IFERROR(IF(FIND("P2",PGOptionList!D1791)&gt;0,TRUE),FALSE)</f>
        <v>1</v>
      </c>
      <c r="AD1791" t="b">
        <f>IFERROR(IF(FIND("P1",PGOptionList!D1791)&gt;0,TRUE),FALSE)</f>
        <v>0</v>
      </c>
      <c r="AE1791" t="b">
        <f>IFERROR(IF(FIND("P0",PGOptionList!D1791)&gt;0,TRUE),FALSE)</f>
        <v>0</v>
      </c>
      <c r="AF1791" t="b">
        <f>IF(AND(Z1791,AA1791,AB1791,AC1791,IF(C1791=Auswahlhilfe!$L$7,TRUE,FALSE)),D1791,FALSE)</f>
        <v>0</v>
      </c>
      <c r="AG1791" t="b">
        <f>IF(AND(Z1791,AA1791,AB1791,AD1791,IF(C1791=Auswahlhilfe!$L$17,TRUE,FALSE)),D1791,FALSE)</f>
        <v>0</v>
      </c>
      <c r="AH1791" t="b">
        <f>IF(AND(Z1791,AA1791,AB1791,AE1791,IF(C1791=Auswahlhilfe!$L$17,TRUE,FALSE)),D1791,FALSE)</f>
        <v>0</v>
      </c>
      <c r="AI1791" t="s">
        <v>4818</v>
      </c>
      <c r="AJ1791" s="90" t="str">
        <f t="shared" si="83"/>
        <v>https://shop.oxni.ch/de/shop/motoren/planetengetriebe/tdr-090-070-s2-p2</v>
      </c>
    </row>
    <row r="1792" spans="2:36" x14ac:dyDescent="0.2">
      <c r="B1792" s="78" t="str">
        <f t="shared" si="81"/>
        <v/>
      </c>
      <c r="C1792" s="19" t="s">
        <v>122</v>
      </c>
      <c r="D1792" s="19" t="s">
        <v>2093</v>
      </c>
      <c r="E1792" s="19">
        <v>60</v>
      </c>
      <c r="F1792" s="19" t="s">
        <v>55</v>
      </c>
      <c r="G1792" s="19">
        <v>50</v>
      </c>
      <c r="H1792" s="19">
        <v>4</v>
      </c>
      <c r="I1792" s="19">
        <v>31</v>
      </c>
      <c r="J1792" s="19">
        <v>92</v>
      </c>
      <c r="K1792" s="19">
        <v>150</v>
      </c>
      <c r="L1792" s="19">
        <v>450</v>
      </c>
      <c r="M1792" s="19" t="s">
        <v>107</v>
      </c>
      <c r="N1792" s="19">
        <v>4000</v>
      </c>
      <c r="O1792" s="19">
        <v>8000</v>
      </c>
      <c r="P1792" s="19"/>
      <c r="Q1792" s="19" t="s">
        <v>116</v>
      </c>
      <c r="R1792" s="19">
        <v>2850</v>
      </c>
      <c r="S1792" s="19">
        <v>30000</v>
      </c>
      <c r="T1792" s="19">
        <v>0.35</v>
      </c>
      <c r="U1792" s="19">
        <v>3.7</v>
      </c>
      <c r="V1792" s="19">
        <v>0.24</v>
      </c>
      <c r="W1792" s="19">
        <v>65</v>
      </c>
      <c r="X1792" s="93"/>
      <c r="Y1792">
        <f t="shared" si="82"/>
        <v>80</v>
      </c>
      <c r="Z1792" t="b">
        <f>IF(N1792/G1792&gt;=Auswahlhilfe!$C$8,TRUE,FALSE)</f>
        <v>1</v>
      </c>
      <c r="AA1792" t="b">
        <f>IF(K1792&gt;Auswahlhilfe!$C$7,TRUE,FALSE)</f>
        <v>1</v>
      </c>
      <c r="AB1792" t="b">
        <f>IF(Auswahlhilfe!$C$17=F1792,TRUE,FALSE)</f>
        <v>0</v>
      </c>
      <c r="AC1792" t="b">
        <f>IFERROR(IF(FIND("P2",PGOptionList!D1792)&gt;0,TRUE),FALSE)</f>
        <v>0</v>
      </c>
      <c r="AD1792" t="b">
        <f>IFERROR(IF(FIND("P1",PGOptionList!D1792)&gt;0,TRUE),FALSE)</f>
        <v>0</v>
      </c>
      <c r="AE1792" t="b">
        <f>IFERROR(IF(FIND("P0",PGOptionList!D1792)&gt;0,TRUE),FALSE)</f>
        <v>1</v>
      </c>
      <c r="AF1792" t="b">
        <f>IF(AND(Z1792,AA1792,AB1792,AC1792,IF(C1792=Auswahlhilfe!$L$7,TRUE,FALSE)),D1792,FALSE)</f>
        <v>0</v>
      </c>
      <c r="AG1792" t="b">
        <f>IF(AND(Z1792,AA1792,AB1792,AD1792,IF(C1792=Auswahlhilfe!$L$17,TRUE,FALSE)),D1792,FALSE)</f>
        <v>0</v>
      </c>
      <c r="AH1792" t="b">
        <f>IF(AND(Z1792,AA1792,AB1792,AE1792,IF(C1792=Auswahlhilfe!$L$17,TRUE,FALSE)),D1792,FALSE)</f>
        <v>0</v>
      </c>
      <c r="AI1792" t="s">
        <v>4817</v>
      </c>
      <c r="AJ1792" s="90" t="str">
        <f t="shared" si="83"/>
        <v>mailto:info@oxni.ch?subject=Anfrage TDR-090-050-S1-P0</v>
      </c>
    </row>
    <row r="1793" spans="2:36" x14ac:dyDescent="0.2">
      <c r="B1793" s="78" t="str">
        <f t="shared" si="81"/>
        <v/>
      </c>
      <c r="C1793" s="19" t="s">
        <v>122</v>
      </c>
      <c r="D1793" s="19" t="s">
        <v>2094</v>
      </c>
      <c r="E1793" s="19">
        <v>60</v>
      </c>
      <c r="F1793" s="19" t="s">
        <v>58</v>
      </c>
      <c r="G1793" s="19">
        <v>50</v>
      </c>
      <c r="H1793" s="19">
        <v>4</v>
      </c>
      <c r="I1793" s="19">
        <v>31</v>
      </c>
      <c r="J1793" s="19">
        <v>92</v>
      </c>
      <c r="K1793" s="19">
        <v>150</v>
      </c>
      <c r="L1793" s="19">
        <v>450</v>
      </c>
      <c r="M1793" s="19" t="s">
        <v>107</v>
      </c>
      <c r="N1793" s="19">
        <v>4000</v>
      </c>
      <c r="O1793" s="19">
        <v>8000</v>
      </c>
      <c r="P1793" s="19"/>
      <c r="Q1793" s="19" t="s">
        <v>116</v>
      </c>
      <c r="R1793" s="19">
        <v>2850</v>
      </c>
      <c r="S1793" s="19">
        <v>30000</v>
      </c>
      <c r="T1793" s="19">
        <v>0.35</v>
      </c>
      <c r="U1793" s="19">
        <v>3.7</v>
      </c>
      <c r="V1793" s="19">
        <v>0.24</v>
      </c>
      <c r="W1793" s="19">
        <v>65</v>
      </c>
      <c r="X1793" s="93"/>
      <c r="Y1793">
        <f t="shared" si="82"/>
        <v>80</v>
      </c>
      <c r="Z1793" t="b">
        <f>IF(N1793/G1793&gt;=Auswahlhilfe!$C$8,TRUE,FALSE)</f>
        <v>1</v>
      </c>
      <c r="AA1793" t="b">
        <f>IF(K1793&gt;Auswahlhilfe!$C$7,TRUE,FALSE)</f>
        <v>1</v>
      </c>
      <c r="AB1793" t="b">
        <f>IF(Auswahlhilfe!$C$17=F1793,TRUE,FALSE)</f>
        <v>1</v>
      </c>
      <c r="AC1793" t="b">
        <f>IFERROR(IF(FIND("P2",PGOptionList!D1793)&gt;0,TRUE),FALSE)</f>
        <v>0</v>
      </c>
      <c r="AD1793" t="b">
        <f>IFERROR(IF(FIND("P1",PGOptionList!D1793)&gt;0,TRUE),FALSE)</f>
        <v>0</v>
      </c>
      <c r="AE1793" t="b">
        <f>IFERROR(IF(FIND("P0",PGOptionList!D1793)&gt;0,TRUE),FALSE)</f>
        <v>1</v>
      </c>
      <c r="AF1793" t="b">
        <f>IF(AND(Z1793,AA1793,AB1793,AC1793,IF(C1793=Auswahlhilfe!$L$7,TRUE,FALSE)),D1793,FALSE)</f>
        <v>0</v>
      </c>
      <c r="AG1793" t="b">
        <f>IF(AND(Z1793,AA1793,AB1793,AD1793,IF(C1793=Auswahlhilfe!$L$17,TRUE,FALSE)),D1793,FALSE)</f>
        <v>0</v>
      </c>
      <c r="AH1793" t="b">
        <f>IF(AND(Z1793,AA1793,AB1793,AE1793,IF(C1793=Auswahlhilfe!$L$17,TRUE,FALSE)),D1793,FALSE)</f>
        <v>0</v>
      </c>
      <c r="AI1793" t="s">
        <v>4817</v>
      </c>
      <c r="AJ1793" s="90" t="str">
        <f t="shared" si="83"/>
        <v>mailto:info@oxni.ch?subject=Anfrage TDR-090-050-S2-P0</v>
      </c>
    </row>
    <row r="1794" spans="2:36" x14ac:dyDescent="0.2">
      <c r="B1794" s="78" t="str">
        <f t="shared" si="81"/>
        <v/>
      </c>
      <c r="C1794" s="19" t="s">
        <v>122</v>
      </c>
      <c r="D1794" s="19" t="s">
        <v>2095</v>
      </c>
      <c r="E1794" s="19">
        <v>60</v>
      </c>
      <c r="F1794" s="19" t="s">
        <v>55</v>
      </c>
      <c r="G1794" s="19">
        <v>50</v>
      </c>
      <c r="H1794" s="19">
        <v>7</v>
      </c>
      <c r="I1794" s="19">
        <v>31</v>
      </c>
      <c r="J1794" s="19">
        <v>92</v>
      </c>
      <c r="K1794" s="19">
        <v>150</v>
      </c>
      <c r="L1794" s="19">
        <v>450</v>
      </c>
      <c r="M1794" s="19" t="s">
        <v>107</v>
      </c>
      <c r="N1794" s="19">
        <v>4000</v>
      </c>
      <c r="O1794" s="19">
        <v>8000</v>
      </c>
      <c r="P1794" s="19"/>
      <c r="Q1794" s="19" t="s">
        <v>116</v>
      </c>
      <c r="R1794" s="19">
        <v>2850</v>
      </c>
      <c r="S1794" s="19">
        <v>30000</v>
      </c>
      <c r="T1794" s="19">
        <v>0.35</v>
      </c>
      <c r="U1794" s="19">
        <v>3.7</v>
      </c>
      <c r="V1794" s="19">
        <v>0.24</v>
      </c>
      <c r="W1794" s="19">
        <v>65</v>
      </c>
      <c r="X1794" s="93">
        <v>1710</v>
      </c>
      <c r="Y1794">
        <f t="shared" si="82"/>
        <v>80</v>
      </c>
      <c r="Z1794" t="b">
        <f>IF(N1794/G1794&gt;=Auswahlhilfe!$C$8,TRUE,FALSE)</f>
        <v>1</v>
      </c>
      <c r="AA1794" t="b">
        <f>IF(K1794&gt;Auswahlhilfe!$C$7,TRUE,FALSE)</f>
        <v>1</v>
      </c>
      <c r="AB1794" t="b">
        <f>IF(Auswahlhilfe!$C$17=F1794,TRUE,FALSE)</f>
        <v>0</v>
      </c>
      <c r="AC1794" t="b">
        <f>IFERROR(IF(FIND("P2",PGOptionList!D1794)&gt;0,TRUE),FALSE)</f>
        <v>0</v>
      </c>
      <c r="AD1794" t="b">
        <f>IFERROR(IF(FIND("P1",PGOptionList!D1794)&gt;0,TRUE),FALSE)</f>
        <v>1</v>
      </c>
      <c r="AE1794" t="b">
        <f>IFERROR(IF(FIND("P0",PGOptionList!D1794)&gt;0,TRUE),FALSE)</f>
        <v>0</v>
      </c>
      <c r="AF1794" t="b">
        <f>IF(AND(Z1794,AA1794,AB1794,AC1794,IF(C1794=Auswahlhilfe!$L$7,TRUE,FALSE)),D1794,FALSE)</f>
        <v>0</v>
      </c>
      <c r="AG1794" t="b">
        <f>IF(AND(Z1794,AA1794,AB1794,AD1794,IF(C1794=Auswahlhilfe!$L$17,TRUE,FALSE)),D1794,FALSE)</f>
        <v>0</v>
      </c>
      <c r="AH1794" t="b">
        <f>IF(AND(Z1794,AA1794,AB1794,AE1794,IF(C1794=Auswahlhilfe!$L$17,TRUE,FALSE)),D1794,FALSE)</f>
        <v>0</v>
      </c>
      <c r="AI1794" t="s">
        <v>4817</v>
      </c>
      <c r="AJ1794" s="90" t="str">
        <f t="shared" si="83"/>
        <v>mailto:info@oxni.ch?subject=Anfrage TDR-090-050-S1-P1</v>
      </c>
    </row>
    <row r="1795" spans="2:36" x14ac:dyDescent="0.2">
      <c r="B1795" s="78" t="str">
        <f t="shared" si="81"/>
        <v/>
      </c>
      <c r="C1795" s="19" t="s">
        <v>122</v>
      </c>
      <c r="D1795" s="19" t="s">
        <v>2096</v>
      </c>
      <c r="E1795" s="19">
        <v>60</v>
      </c>
      <c r="F1795" s="19" t="s">
        <v>58</v>
      </c>
      <c r="G1795" s="19">
        <v>50</v>
      </c>
      <c r="H1795" s="19">
        <v>7</v>
      </c>
      <c r="I1795" s="19">
        <v>31</v>
      </c>
      <c r="J1795" s="19">
        <v>92</v>
      </c>
      <c r="K1795" s="19">
        <v>150</v>
      </c>
      <c r="L1795" s="19">
        <v>450</v>
      </c>
      <c r="M1795" s="19" t="s">
        <v>107</v>
      </c>
      <c r="N1795" s="19">
        <v>4000</v>
      </c>
      <c r="O1795" s="19">
        <v>8000</v>
      </c>
      <c r="P1795" s="19"/>
      <c r="Q1795" s="19" t="s">
        <v>116</v>
      </c>
      <c r="R1795" s="19">
        <v>2850</v>
      </c>
      <c r="S1795" s="19">
        <v>30000</v>
      </c>
      <c r="T1795" s="19">
        <v>0.35</v>
      </c>
      <c r="U1795" s="19">
        <v>3.7</v>
      </c>
      <c r="V1795" s="19">
        <v>0.24</v>
      </c>
      <c r="W1795" s="19">
        <v>65</v>
      </c>
      <c r="X1795" s="93">
        <v>1710</v>
      </c>
      <c r="Y1795">
        <f t="shared" si="82"/>
        <v>80</v>
      </c>
      <c r="Z1795" t="b">
        <f>IF(N1795/G1795&gt;=Auswahlhilfe!$C$8,TRUE,FALSE)</f>
        <v>1</v>
      </c>
      <c r="AA1795" t="b">
        <f>IF(K1795&gt;Auswahlhilfe!$C$7,TRUE,FALSE)</f>
        <v>1</v>
      </c>
      <c r="AB1795" t="b">
        <f>IF(Auswahlhilfe!$C$17=F1795,TRUE,FALSE)</f>
        <v>1</v>
      </c>
      <c r="AC1795" t="b">
        <f>IFERROR(IF(FIND("P2",PGOptionList!D1795)&gt;0,TRUE),FALSE)</f>
        <v>0</v>
      </c>
      <c r="AD1795" t="b">
        <f>IFERROR(IF(FIND("P1",PGOptionList!D1795)&gt;0,TRUE),FALSE)</f>
        <v>1</v>
      </c>
      <c r="AE1795" t="b">
        <f>IFERROR(IF(FIND("P0",PGOptionList!D1795)&gt;0,TRUE),FALSE)</f>
        <v>0</v>
      </c>
      <c r="AF1795" t="b">
        <f>IF(AND(Z1795,AA1795,AB1795,AC1795,IF(C1795=Auswahlhilfe!$L$7,TRUE,FALSE)),D1795,FALSE)</f>
        <v>0</v>
      </c>
      <c r="AG1795" t="b">
        <f>IF(AND(Z1795,AA1795,AB1795,AD1795,IF(C1795=Auswahlhilfe!$L$17,TRUE,FALSE)),D1795,FALSE)</f>
        <v>0</v>
      </c>
      <c r="AH1795" t="b">
        <f>IF(AND(Z1795,AA1795,AB1795,AE1795,IF(C1795=Auswahlhilfe!$L$17,TRUE,FALSE)),D1795,FALSE)</f>
        <v>0</v>
      </c>
      <c r="AI1795" t="s">
        <v>4818</v>
      </c>
      <c r="AJ1795" s="90" t="str">
        <f t="shared" si="83"/>
        <v>https://shop.oxni.ch/de/shop/motoren/planetengetriebe/tdr-090-050-s2-p1</v>
      </c>
    </row>
    <row r="1796" spans="2:36" x14ac:dyDescent="0.2">
      <c r="B1796" s="78" t="str">
        <f t="shared" si="81"/>
        <v/>
      </c>
      <c r="C1796" s="19" t="s">
        <v>122</v>
      </c>
      <c r="D1796" s="19" t="s">
        <v>2097</v>
      </c>
      <c r="E1796" s="19">
        <v>60</v>
      </c>
      <c r="F1796" s="19" t="s">
        <v>55</v>
      </c>
      <c r="G1796" s="19">
        <v>50</v>
      </c>
      <c r="H1796" s="19">
        <v>9</v>
      </c>
      <c r="I1796" s="19">
        <v>31</v>
      </c>
      <c r="J1796" s="19">
        <v>92</v>
      </c>
      <c r="K1796" s="19">
        <v>150</v>
      </c>
      <c r="L1796" s="19">
        <v>450</v>
      </c>
      <c r="M1796" s="19" t="s">
        <v>107</v>
      </c>
      <c r="N1796" s="19">
        <v>4000</v>
      </c>
      <c r="O1796" s="19">
        <v>8000</v>
      </c>
      <c r="P1796" s="19"/>
      <c r="Q1796" s="19" t="s">
        <v>116</v>
      </c>
      <c r="R1796" s="19">
        <v>2850</v>
      </c>
      <c r="S1796" s="19">
        <v>30000</v>
      </c>
      <c r="T1796" s="19">
        <v>0.35</v>
      </c>
      <c r="U1796" s="19">
        <v>3.7</v>
      </c>
      <c r="V1796" s="19">
        <v>0.24</v>
      </c>
      <c r="W1796" s="19">
        <v>65</v>
      </c>
      <c r="X1796" s="93">
        <v>1554</v>
      </c>
      <c r="Y1796">
        <f t="shared" si="82"/>
        <v>80</v>
      </c>
      <c r="Z1796" t="b">
        <f>IF(N1796/G1796&gt;=Auswahlhilfe!$C$8,TRUE,FALSE)</f>
        <v>1</v>
      </c>
      <c r="AA1796" t="b">
        <f>IF(K1796&gt;Auswahlhilfe!$C$7,TRUE,FALSE)</f>
        <v>1</v>
      </c>
      <c r="AB1796" t="b">
        <f>IF(Auswahlhilfe!$C$17=F1796,TRUE,FALSE)</f>
        <v>0</v>
      </c>
      <c r="AC1796" t="b">
        <f>IFERROR(IF(FIND("P2",PGOptionList!D1796)&gt;0,TRUE),FALSE)</f>
        <v>1</v>
      </c>
      <c r="AD1796" t="b">
        <f>IFERROR(IF(FIND("P1",PGOptionList!D1796)&gt;0,TRUE),FALSE)</f>
        <v>0</v>
      </c>
      <c r="AE1796" t="b">
        <f>IFERROR(IF(FIND("P0",PGOptionList!D1796)&gt;0,TRUE),FALSE)</f>
        <v>0</v>
      </c>
      <c r="AF1796" t="b">
        <f>IF(AND(Z1796,AA1796,AB1796,AC1796,IF(C1796=Auswahlhilfe!$L$7,TRUE,FALSE)),D1796,FALSE)</f>
        <v>0</v>
      </c>
      <c r="AG1796" t="b">
        <f>IF(AND(Z1796,AA1796,AB1796,AD1796,IF(C1796=Auswahlhilfe!$L$17,TRUE,FALSE)),D1796,FALSE)</f>
        <v>0</v>
      </c>
      <c r="AH1796" t="b">
        <f>IF(AND(Z1796,AA1796,AB1796,AE1796,IF(C1796=Auswahlhilfe!$L$17,TRUE,FALSE)),D1796,FALSE)</f>
        <v>0</v>
      </c>
      <c r="AI1796" t="s">
        <v>4817</v>
      </c>
      <c r="AJ1796" s="90" t="str">
        <f t="shared" si="83"/>
        <v>mailto:info@oxni.ch?subject=Anfrage TDR-090-050-S1-P2</v>
      </c>
    </row>
    <row r="1797" spans="2:36" x14ac:dyDescent="0.2">
      <c r="B1797" s="78" t="str">
        <f t="shared" si="81"/>
        <v/>
      </c>
      <c r="C1797" s="19" t="s">
        <v>122</v>
      </c>
      <c r="D1797" s="19" t="s">
        <v>2098</v>
      </c>
      <c r="E1797" s="19">
        <v>60</v>
      </c>
      <c r="F1797" s="19" t="s">
        <v>58</v>
      </c>
      <c r="G1797" s="19">
        <v>50</v>
      </c>
      <c r="H1797" s="19">
        <v>9</v>
      </c>
      <c r="I1797" s="19">
        <v>31</v>
      </c>
      <c r="J1797" s="19">
        <v>92</v>
      </c>
      <c r="K1797" s="19">
        <v>150</v>
      </c>
      <c r="L1797" s="19">
        <v>450</v>
      </c>
      <c r="M1797" s="19" t="s">
        <v>107</v>
      </c>
      <c r="N1797" s="19">
        <v>4000</v>
      </c>
      <c r="O1797" s="19">
        <v>8000</v>
      </c>
      <c r="P1797" s="19"/>
      <c r="Q1797" s="19" t="s">
        <v>116</v>
      </c>
      <c r="R1797" s="19">
        <v>2850</v>
      </c>
      <c r="S1797" s="19">
        <v>30000</v>
      </c>
      <c r="T1797" s="19">
        <v>0.35</v>
      </c>
      <c r="U1797" s="19">
        <v>3.7</v>
      </c>
      <c r="V1797" s="19">
        <v>0.24</v>
      </c>
      <c r="W1797" s="19">
        <v>65</v>
      </c>
      <c r="X1797" s="93">
        <v>1554</v>
      </c>
      <c r="Y1797">
        <f t="shared" si="82"/>
        <v>80</v>
      </c>
      <c r="Z1797" t="b">
        <f>IF(N1797/G1797&gt;=Auswahlhilfe!$C$8,TRUE,FALSE)</f>
        <v>1</v>
      </c>
      <c r="AA1797" t="b">
        <f>IF(K1797&gt;Auswahlhilfe!$C$7,TRUE,FALSE)</f>
        <v>1</v>
      </c>
      <c r="AB1797" t="b">
        <f>IF(Auswahlhilfe!$C$17=F1797,TRUE,FALSE)</f>
        <v>1</v>
      </c>
      <c r="AC1797" t="b">
        <f>IFERROR(IF(FIND("P2",PGOptionList!D1797)&gt;0,TRUE),FALSE)</f>
        <v>1</v>
      </c>
      <c r="AD1797" t="b">
        <f>IFERROR(IF(FIND("P1",PGOptionList!D1797)&gt;0,TRUE),FALSE)</f>
        <v>0</v>
      </c>
      <c r="AE1797" t="b">
        <f>IFERROR(IF(FIND("P0",PGOptionList!D1797)&gt;0,TRUE),FALSE)</f>
        <v>0</v>
      </c>
      <c r="AF1797" t="b">
        <f>IF(AND(Z1797,AA1797,AB1797,AC1797,IF(C1797=Auswahlhilfe!$L$7,TRUE,FALSE)),D1797,FALSE)</f>
        <v>0</v>
      </c>
      <c r="AG1797" t="b">
        <f>IF(AND(Z1797,AA1797,AB1797,AD1797,IF(C1797=Auswahlhilfe!$L$17,TRUE,FALSE)),D1797,FALSE)</f>
        <v>0</v>
      </c>
      <c r="AH1797" t="b">
        <f>IF(AND(Z1797,AA1797,AB1797,AE1797,IF(C1797=Auswahlhilfe!$L$17,TRUE,FALSE)),D1797,FALSE)</f>
        <v>0</v>
      </c>
      <c r="AI1797" t="s">
        <v>4818</v>
      </c>
      <c r="AJ1797" s="90" t="str">
        <f t="shared" si="83"/>
        <v>https://shop.oxni.ch/de/shop/motoren/planetengetriebe/tdr-090-050-s2-p2</v>
      </c>
    </row>
    <row r="1798" spans="2:36" x14ac:dyDescent="0.2">
      <c r="B1798" s="78" t="str">
        <f t="shared" si="81"/>
        <v/>
      </c>
      <c r="C1798" s="19" t="s">
        <v>122</v>
      </c>
      <c r="D1798" s="19" t="s">
        <v>2099</v>
      </c>
      <c r="E1798" s="19">
        <v>60</v>
      </c>
      <c r="F1798" s="19" t="s">
        <v>55</v>
      </c>
      <c r="G1798" s="19">
        <v>40</v>
      </c>
      <c r="H1798" s="19">
        <v>4</v>
      </c>
      <c r="I1798" s="19">
        <v>31</v>
      </c>
      <c r="J1798" s="19">
        <v>92</v>
      </c>
      <c r="K1798" s="19">
        <v>120</v>
      </c>
      <c r="L1798" s="19">
        <v>360</v>
      </c>
      <c r="M1798" s="19" t="s">
        <v>106</v>
      </c>
      <c r="N1798" s="19">
        <v>4000</v>
      </c>
      <c r="O1798" s="19">
        <v>8000</v>
      </c>
      <c r="P1798" s="19"/>
      <c r="Q1798" s="19" t="s">
        <v>116</v>
      </c>
      <c r="R1798" s="19">
        <v>2850</v>
      </c>
      <c r="S1798" s="19">
        <v>30000</v>
      </c>
      <c r="T1798" s="19">
        <v>0.35</v>
      </c>
      <c r="U1798" s="19">
        <v>3.7</v>
      </c>
      <c r="V1798" s="19">
        <v>0.24</v>
      </c>
      <c r="W1798" s="19">
        <v>65</v>
      </c>
      <c r="X1798" s="93"/>
      <c r="Y1798">
        <f t="shared" si="82"/>
        <v>100</v>
      </c>
      <c r="Z1798" t="b">
        <f>IF(N1798/G1798&gt;=Auswahlhilfe!$C$8,TRUE,FALSE)</f>
        <v>1</v>
      </c>
      <c r="AA1798" t="b">
        <f>IF(K1798&gt;Auswahlhilfe!$C$7,TRUE,FALSE)</f>
        <v>1</v>
      </c>
      <c r="AB1798" t="b">
        <f>IF(Auswahlhilfe!$C$17=F1798,TRUE,FALSE)</f>
        <v>0</v>
      </c>
      <c r="AC1798" t="b">
        <f>IFERROR(IF(FIND("P2",PGOptionList!D1798)&gt;0,TRUE),FALSE)</f>
        <v>0</v>
      </c>
      <c r="AD1798" t="b">
        <f>IFERROR(IF(FIND("P1",PGOptionList!D1798)&gt;0,TRUE),FALSE)</f>
        <v>0</v>
      </c>
      <c r="AE1798" t="b">
        <f>IFERROR(IF(FIND("P0",PGOptionList!D1798)&gt;0,TRUE),FALSE)</f>
        <v>1</v>
      </c>
      <c r="AF1798" t="b">
        <f>IF(AND(Z1798,AA1798,AB1798,AC1798,IF(C1798=Auswahlhilfe!$L$7,TRUE,FALSE)),D1798,FALSE)</f>
        <v>0</v>
      </c>
      <c r="AG1798" t="b">
        <f>IF(AND(Z1798,AA1798,AB1798,AD1798,IF(C1798=Auswahlhilfe!$L$17,TRUE,FALSE)),D1798,FALSE)</f>
        <v>0</v>
      </c>
      <c r="AH1798" t="b">
        <f>IF(AND(Z1798,AA1798,AB1798,AE1798,IF(C1798=Auswahlhilfe!$L$17,TRUE,FALSE)),D1798,FALSE)</f>
        <v>0</v>
      </c>
      <c r="AI1798" t="s">
        <v>4817</v>
      </c>
      <c r="AJ1798" s="90" t="str">
        <f t="shared" si="83"/>
        <v>mailto:info@oxni.ch?subject=Anfrage TDR-090-040-S1-P0</v>
      </c>
    </row>
    <row r="1799" spans="2:36" x14ac:dyDescent="0.2">
      <c r="B1799" s="78" t="str">
        <f t="shared" si="81"/>
        <v/>
      </c>
      <c r="C1799" s="19" t="s">
        <v>122</v>
      </c>
      <c r="D1799" s="19" t="s">
        <v>2100</v>
      </c>
      <c r="E1799" s="19">
        <v>60</v>
      </c>
      <c r="F1799" s="19" t="s">
        <v>58</v>
      </c>
      <c r="G1799" s="19">
        <v>40</v>
      </c>
      <c r="H1799" s="19">
        <v>4</v>
      </c>
      <c r="I1799" s="19">
        <v>31</v>
      </c>
      <c r="J1799" s="19">
        <v>92</v>
      </c>
      <c r="K1799" s="19">
        <v>120</v>
      </c>
      <c r="L1799" s="19">
        <v>360</v>
      </c>
      <c r="M1799" s="19" t="s">
        <v>106</v>
      </c>
      <c r="N1799" s="19">
        <v>4000</v>
      </c>
      <c r="O1799" s="19">
        <v>8000</v>
      </c>
      <c r="P1799" s="19"/>
      <c r="Q1799" s="19" t="s">
        <v>116</v>
      </c>
      <c r="R1799" s="19">
        <v>2850</v>
      </c>
      <c r="S1799" s="19">
        <v>30000</v>
      </c>
      <c r="T1799" s="19">
        <v>0.35</v>
      </c>
      <c r="U1799" s="19">
        <v>3.7</v>
      </c>
      <c r="V1799" s="19">
        <v>0.24</v>
      </c>
      <c r="W1799" s="19">
        <v>65</v>
      </c>
      <c r="X1799" s="93"/>
      <c r="Y1799">
        <f t="shared" si="82"/>
        <v>100</v>
      </c>
      <c r="Z1799" t="b">
        <f>IF(N1799/G1799&gt;=Auswahlhilfe!$C$8,TRUE,FALSE)</f>
        <v>1</v>
      </c>
      <c r="AA1799" t="b">
        <f>IF(K1799&gt;Auswahlhilfe!$C$7,TRUE,FALSE)</f>
        <v>1</v>
      </c>
      <c r="AB1799" t="b">
        <f>IF(Auswahlhilfe!$C$17=F1799,TRUE,FALSE)</f>
        <v>1</v>
      </c>
      <c r="AC1799" t="b">
        <f>IFERROR(IF(FIND("P2",PGOptionList!D1799)&gt;0,TRUE),FALSE)</f>
        <v>0</v>
      </c>
      <c r="AD1799" t="b">
        <f>IFERROR(IF(FIND("P1",PGOptionList!D1799)&gt;0,TRUE),FALSE)</f>
        <v>0</v>
      </c>
      <c r="AE1799" t="b">
        <f>IFERROR(IF(FIND("P0",PGOptionList!D1799)&gt;0,TRUE),FALSE)</f>
        <v>1</v>
      </c>
      <c r="AF1799" t="b">
        <f>IF(AND(Z1799,AA1799,AB1799,AC1799,IF(C1799=Auswahlhilfe!$L$7,TRUE,FALSE)),D1799,FALSE)</f>
        <v>0</v>
      </c>
      <c r="AG1799" t="b">
        <f>IF(AND(Z1799,AA1799,AB1799,AD1799,IF(C1799=Auswahlhilfe!$L$17,TRUE,FALSE)),D1799,FALSE)</f>
        <v>0</v>
      </c>
      <c r="AH1799" t="b">
        <f>IF(AND(Z1799,AA1799,AB1799,AE1799,IF(C1799=Auswahlhilfe!$L$17,TRUE,FALSE)),D1799,FALSE)</f>
        <v>0</v>
      </c>
      <c r="AI1799" t="s">
        <v>4817</v>
      </c>
      <c r="AJ1799" s="90" t="str">
        <f t="shared" si="83"/>
        <v>mailto:info@oxni.ch?subject=Anfrage TDR-090-040-S2-P0</v>
      </c>
    </row>
    <row r="1800" spans="2:36" x14ac:dyDescent="0.2">
      <c r="B1800" s="78" t="str">
        <f t="shared" si="81"/>
        <v/>
      </c>
      <c r="C1800" s="19" t="s">
        <v>122</v>
      </c>
      <c r="D1800" s="19" t="s">
        <v>2101</v>
      </c>
      <c r="E1800" s="19">
        <v>60</v>
      </c>
      <c r="F1800" s="19" t="s">
        <v>55</v>
      </c>
      <c r="G1800" s="19">
        <v>40</v>
      </c>
      <c r="H1800" s="19">
        <v>7</v>
      </c>
      <c r="I1800" s="19">
        <v>31</v>
      </c>
      <c r="J1800" s="19">
        <v>92</v>
      </c>
      <c r="K1800" s="19">
        <v>120</v>
      </c>
      <c r="L1800" s="19">
        <v>360</v>
      </c>
      <c r="M1800" s="19" t="s">
        <v>106</v>
      </c>
      <c r="N1800" s="19">
        <v>4000</v>
      </c>
      <c r="O1800" s="19">
        <v>8000</v>
      </c>
      <c r="P1800" s="19"/>
      <c r="Q1800" s="19" t="s">
        <v>116</v>
      </c>
      <c r="R1800" s="19">
        <v>2850</v>
      </c>
      <c r="S1800" s="19">
        <v>30000</v>
      </c>
      <c r="T1800" s="19">
        <v>0.35</v>
      </c>
      <c r="U1800" s="19">
        <v>3.7</v>
      </c>
      <c r="V1800" s="19">
        <v>0.24</v>
      </c>
      <c r="W1800" s="19">
        <v>65</v>
      </c>
      <c r="X1800" s="93">
        <v>1710</v>
      </c>
      <c r="Y1800">
        <f t="shared" si="82"/>
        <v>100</v>
      </c>
      <c r="Z1800" t="b">
        <f>IF(N1800/G1800&gt;=Auswahlhilfe!$C$8,TRUE,FALSE)</f>
        <v>1</v>
      </c>
      <c r="AA1800" t="b">
        <f>IF(K1800&gt;Auswahlhilfe!$C$7,TRUE,FALSE)</f>
        <v>1</v>
      </c>
      <c r="AB1800" t="b">
        <f>IF(Auswahlhilfe!$C$17=F1800,TRUE,FALSE)</f>
        <v>0</v>
      </c>
      <c r="AC1800" t="b">
        <f>IFERROR(IF(FIND("P2",PGOptionList!D1800)&gt;0,TRUE),FALSE)</f>
        <v>0</v>
      </c>
      <c r="AD1800" t="b">
        <f>IFERROR(IF(FIND("P1",PGOptionList!D1800)&gt;0,TRUE),FALSE)</f>
        <v>1</v>
      </c>
      <c r="AE1800" t="b">
        <f>IFERROR(IF(FIND("P0",PGOptionList!D1800)&gt;0,TRUE),FALSE)</f>
        <v>0</v>
      </c>
      <c r="AF1800" t="b">
        <f>IF(AND(Z1800,AA1800,AB1800,AC1800,IF(C1800=Auswahlhilfe!$L$7,TRUE,FALSE)),D1800,FALSE)</f>
        <v>0</v>
      </c>
      <c r="AG1800" t="b">
        <f>IF(AND(Z1800,AA1800,AB1800,AD1800,IF(C1800=Auswahlhilfe!$L$17,TRUE,FALSE)),D1800,FALSE)</f>
        <v>0</v>
      </c>
      <c r="AH1800" t="b">
        <f>IF(AND(Z1800,AA1800,AB1800,AE1800,IF(C1800=Auswahlhilfe!$L$17,TRUE,FALSE)),D1800,FALSE)</f>
        <v>0</v>
      </c>
      <c r="AI1800" t="s">
        <v>4817</v>
      </c>
      <c r="AJ1800" s="90" t="str">
        <f t="shared" si="83"/>
        <v>mailto:info@oxni.ch?subject=Anfrage TDR-090-040-S1-P1</v>
      </c>
    </row>
    <row r="1801" spans="2:36" x14ac:dyDescent="0.2">
      <c r="B1801" s="78" t="str">
        <f t="shared" si="81"/>
        <v/>
      </c>
      <c r="C1801" s="19" t="s">
        <v>122</v>
      </c>
      <c r="D1801" s="19" t="s">
        <v>2102</v>
      </c>
      <c r="E1801" s="19">
        <v>60</v>
      </c>
      <c r="F1801" s="19" t="s">
        <v>58</v>
      </c>
      <c r="G1801" s="19">
        <v>40</v>
      </c>
      <c r="H1801" s="19">
        <v>7</v>
      </c>
      <c r="I1801" s="19">
        <v>31</v>
      </c>
      <c r="J1801" s="19">
        <v>92</v>
      </c>
      <c r="K1801" s="19">
        <v>120</v>
      </c>
      <c r="L1801" s="19">
        <v>360</v>
      </c>
      <c r="M1801" s="19" t="s">
        <v>106</v>
      </c>
      <c r="N1801" s="19">
        <v>4000</v>
      </c>
      <c r="O1801" s="19">
        <v>8000</v>
      </c>
      <c r="P1801" s="19"/>
      <c r="Q1801" s="19" t="s">
        <v>116</v>
      </c>
      <c r="R1801" s="19">
        <v>2850</v>
      </c>
      <c r="S1801" s="19">
        <v>30000</v>
      </c>
      <c r="T1801" s="19">
        <v>0.35</v>
      </c>
      <c r="U1801" s="19">
        <v>3.7</v>
      </c>
      <c r="V1801" s="19">
        <v>0.24</v>
      </c>
      <c r="W1801" s="19">
        <v>65</v>
      </c>
      <c r="X1801" s="93">
        <v>1710</v>
      </c>
      <c r="Y1801">
        <f t="shared" si="82"/>
        <v>100</v>
      </c>
      <c r="Z1801" t="b">
        <f>IF(N1801/G1801&gt;=Auswahlhilfe!$C$8,TRUE,FALSE)</f>
        <v>1</v>
      </c>
      <c r="AA1801" t="b">
        <f>IF(K1801&gt;Auswahlhilfe!$C$7,TRUE,FALSE)</f>
        <v>1</v>
      </c>
      <c r="AB1801" t="b">
        <f>IF(Auswahlhilfe!$C$17=F1801,TRUE,FALSE)</f>
        <v>1</v>
      </c>
      <c r="AC1801" t="b">
        <f>IFERROR(IF(FIND("P2",PGOptionList!D1801)&gt;0,TRUE),FALSE)</f>
        <v>0</v>
      </c>
      <c r="AD1801" t="b">
        <f>IFERROR(IF(FIND("P1",PGOptionList!D1801)&gt;0,TRUE),FALSE)</f>
        <v>1</v>
      </c>
      <c r="AE1801" t="b">
        <f>IFERROR(IF(FIND("P0",PGOptionList!D1801)&gt;0,TRUE),FALSE)</f>
        <v>0</v>
      </c>
      <c r="AF1801" t="b">
        <f>IF(AND(Z1801,AA1801,AB1801,AC1801,IF(C1801=Auswahlhilfe!$L$7,TRUE,FALSE)),D1801,FALSE)</f>
        <v>0</v>
      </c>
      <c r="AG1801" t="b">
        <f>IF(AND(Z1801,AA1801,AB1801,AD1801,IF(C1801=Auswahlhilfe!$L$17,TRUE,FALSE)),D1801,FALSE)</f>
        <v>0</v>
      </c>
      <c r="AH1801" t="b">
        <f>IF(AND(Z1801,AA1801,AB1801,AE1801,IF(C1801=Auswahlhilfe!$L$17,TRUE,FALSE)),D1801,FALSE)</f>
        <v>0</v>
      </c>
      <c r="AI1801" t="s">
        <v>4818</v>
      </c>
      <c r="AJ1801" s="90" t="str">
        <f t="shared" si="83"/>
        <v>https://shop.oxni.ch/de/shop/motoren/planetengetriebe/tdr-090-040-s2-p1</v>
      </c>
    </row>
    <row r="1802" spans="2:36" x14ac:dyDescent="0.2">
      <c r="B1802" s="78" t="str">
        <f t="shared" ref="B1802:B1865" si="84">IF(AF1802=D1802,"Economy",IF(AG1802=D1802,"Standard",IF(AH1802=D1802,"Präzision","")))</f>
        <v/>
      </c>
      <c r="C1802" s="19" t="s">
        <v>122</v>
      </c>
      <c r="D1802" s="19" t="s">
        <v>2103</v>
      </c>
      <c r="E1802" s="19">
        <v>60</v>
      </c>
      <c r="F1802" s="19" t="s">
        <v>55</v>
      </c>
      <c r="G1802" s="19">
        <v>40</v>
      </c>
      <c r="H1802" s="19">
        <v>9</v>
      </c>
      <c r="I1802" s="19">
        <v>31</v>
      </c>
      <c r="J1802" s="19">
        <v>92</v>
      </c>
      <c r="K1802" s="19">
        <v>120</v>
      </c>
      <c r="L1802" s="19">
        <v>360</v>
      </c>
      <c r="M1802" s="19" t="s">
        <v>106</v>
      </c>
      <c r="N1802" s="19">
        <v>4000</v>
      </c>
      <c r="O1802" s="19">
        <v>8000</v>
      </c>
      <c r="P1802" s="19"/>
      <c r="Q1802" s="19" t="s">
        <v>116</v>
      </c>
      <c r="R1802" s="19">
        <v>2850</v>
      </c>
      <c r="S1802" s="19">
        <v>30000</v>
      </c>
      <c r="T1802" s="19">
        <v>0.35</v>
      </c>
      <c r="U1802" s="19">
        <v>3.7</v>
      </c>
      <c r="V1802" s="19">
        <v>0.24</v>
      </c>
      <c r="W1802" s="19">
        <v>65</v>
      </c>
      <c r="X1802" s="93">
        <v>1554</v>
      </c>
      <c r="Y1802">
        <f t="shared" ref="Y1802:Y1865" si="85">N1802/G1802</f>
        <v>100</v>
      </c>
      <c r="Z1802" t="b">
        <f>IF(N1802/G1802&gt;=Auswahlhilfe!$C$8,TRUE,FALSE)</f>
        <v>1</v>
      </c>
      <c r="AA1802" t="b">
        <f>IF(K1802&gt;Auswahlhilfe!$C$7,TRUE,FALSE)</f>
        <v>1</v>
      </c>
      <c r="AB1802" t="b">
        <f>IF(Auswahlhilfe!$C$17=F1802,TRUE,FALSE)</f>
        <v>0</v>
      </c>
      <c r="AC1802" t="b">
        <f>IFERROR(IF(FIND("P2",PGOptionList!D1802)&gt;0,TRUE),FALSE)</f>
        <v>1</v>
      </c>
      <c r="AD1802" t="b">
        <f>IFERROR(IF(FIND("P1",PGOptionList!D1802)&gt;0,TRUE),FALSE)</f>
        <v>0</v>
      </c>
      <c r="AE1802" t="b">
        <f>IFERROR(IF(FIND("P0",PGOptionList!D1802)&gt;0,TRUE),FALSE)</f>
        <v>0</v>
      </c>
      <c r="AF1802" t="b">
        <f>IF(AND(Z1802,AA1802,AB1802,AC1802,IF(C1802=Auswahlhilfe!$L$7,TRUE,FALSE)),D1802,FALSE)</f>
        <v>0</v>
      </c>
      <c r="AG1802" t="b">
        <f>IF(AND(Z1802,AA1802,AB1802,AD1802,IF(C1802=Auswahlhilfe!$L$17,TRUE,FALSE)),D1802,FALSE)</f>
        <v>0</v>
      </c>
      <c r="AH1802" t="b">
        <f>IF(AND(Z1802,AA1802,AB1802,AE1802,IF(C1802=Auswahlhilfe!$L$17,TRUE,FALSE)),D1802,FALSE)</f>
        <v>0</v>
      </c>
      <c r="AI1802" t="s">
        <v>4817</v>
      </c>
      <c r="AJ1802" s="90" t="str">
        <f t="shared" ref="AJ1802:AJ1865" si="86">IF(AI1802="ja",HYPERLINK(_xlfn.CONCAT("https://shop.oxni.ch/de/shop/motoren/planetengetriebe/",LOWER(D1802))),_xlfn.CONCAT("mailto:info@oxni.ch?subject=Anfrage ",D1802))</f>
        <v>mailto:info@oxni.ch?subject=Anfrage TDR-090-040-S1-P2</v>
      </c>
    </row>
    <row r="1803" spans="2:36" x14ac:dyDescent="0.2">
      <c r="B1803" s="78" t="str">
        <f t="shared" si="84"/>
        <v/>
      </c>
      <c r="C1803" s="19" t="s">
        <v>122</v>
      </c>
      <c r="D1803" s="19" t="s">
        <v>2104</v>
      </c>
      <c r="E1803" s="19">
        <v>60</v>
      </c>
      <c r="F1803" s="19" t="s">
        <v>58</v>
      </c>
      <c r="G1803" s="19">
        <v>40</v>
      </c>
      <c r="H1803" s="19">
        <v>9</v>
      </c>
      <c r="I1803" s="19">
        <v>31</v>
      </c>
      <c r="J1803" s="19">
        <v>92</v>
      </c>
      <c r="K1803" s="19">
        <v>120</v>
      </c>
      <c r="L1803" s="19">
        <v>360</v>
      </c>
      <c r="M1803" s="19" t="s">
        <v>106</v>
      </c>
      <c r="N1803" s="19">
        <v>4000</v>
      </c>
      <c r="O1803" s="19">
        <v>8000</v>
      </c>
      <c r="P1803" s="19"/>
      <c r="Q1803" s="19" t="s">
        <v>116</v>
      </c>
      <c r="R1803" s="19">
        <v>2850</v>
      </c>
      <c r="S1803" s="19">
        <v>30000</v>
      </c>
      <c r="T1803" s="19">
        <v>0.35</v>
      </c>
      <c r="U1803" s="19">
        <v>3.7</v>
      </c>
      <c r="V1803" s="19">
        <v>0.24</v>
      </c>
      <c r="W1803" s="19">
        <v>65</v>
      </c>
      <c r="X1803" s="93">
        <v>1554</v>
      </c>
      <c r="Y1803">
        <f t="shared" si="85"/>
        <v>100</v>
      </c>
      <c r="Z1803" t="b">
        <f>IF(N1803/G1803&gt;=Auswahlhilfe!$C$8,TRUE,FALSE)</f>
        <v>1</v>
      </c>
      <c r="AA1803" t="b">
        <f>IF(K1803&gt;Auswahlhilfe!$C$7,TRUE,FALSE)</f>
        <v>1</v>
      </c>
      <c r="AB1803" t="b">
        <f>IF(Auswahlhilfe!$C$17=F1803,TRUE,FALSE)</f>
        <v>1</v>
      </c>
      <c r="AC1803" t="b">
        <f>IFERROR(IF(FIND("P2",PGOptionList!D1803)&gt;0,TRUE),FALSE)</f>
        <v>1</v>
      </c>
      <c r="AD1803" t="b">
        <f>IFERROR(IF(FIND("P1",PGOptionList!D1803)&gt;0,TRUE),FALSE)</f>
        <v>0</v>
      </c>
      <c r="AE1803" t="b">
        <f>IFERROR(IF(FIND("P0",PGOptionList!D1803)&gt;0,TRUE),FALSE)</f>
        <v>0</v>
      </c>
      <c r="AF1803" t="b">
        <f>IF(AND(Z1803,AA1803,AB1803,AC1803,IF(C1803=Auswahlhilfe!$L$7,TRUE,FALSE)),D1803,FALSE)</f>
        <v>0</v>
      </c>
      <c r="AG1803" t="b">
        <f>IF(AND(Z1803,AA1803,AB1803,AD1803,IF(C1803=Auswahlhilfe!$L$17,TRUE,FALSE)),D1803,FALSE)</f>
        <v>0</v>
      </c>
      <c r="AH1803" t="b">
        <f>IF(AND(Z1803,AA1803,AB1803,AE1803,IF(C1803=Auswahlhilfe!$L$17,TRUE,FALSE)),D1803,FALSE)</f>
        <v>0</v>
      </c>
      <c r="AI1803" t="s">
        <v>4818</v>
      </c>
      <c r="AJ1803" s="90" t="str">
        <f t="shared" si="86"/>
        <v>https://shop.oxni.ch/de/shop/motoren/planetengetriebe/tdr-090-040-s2-p2</v>
      </c>
    </row>
    <row r="1804" spans="2:36" x14ac:dyDescent="0.2">
      <c r="B1804" s="78" t="str">
        <f t="shared" si="84"/>
        <v/>
      </c>
      <c r="C1804" s="19" t="s">
        <v>122</v>
      </c>
      <c r="D1804" s="19" t="s">
        <v>2105</v>
      </c>
      <c r="E1804" s="19">
        <v>60</v>
      </c>
      <c r="F1804" s="19" t="s">
        <v>55</v>
      </c>
      <c r="G1804" s="19">
        <v>35</v>
      </c>
      <c r="H1804" s="19">
        <v>4</v>
      </c>
      <c r="I1804" s="19">
        <v>31</v>
      </c>
      <c r="J1804" s="19">
        <v>92</v>
      </c>
      <c r="K1804" s="19">
        <v>148</v>
      </c>
      <c r="L1804" s="19">
        <v>444</v>
      </c>
      <c r="M1804" s="19" t="s">
        <v>72</v>
      </c>
      <c r="N1804" s="19">
        <v>4000</v>
      </c>
      <c r="O1804" s="19">
        <v>8000</v>
      </c>
      <c r="P1804" s="19"/>
      <c r="Q1804" s="19" t="s">
        <v>116</v>
      </c>
      <c r="R1804" s="19">
        <v>2850</v>
      </c>
      <c r="S1804" s="19">
        <v>30000</v>
      </c>
      <c r="T1804" s="19">
        <v>0.35</v>
      </c>
      <c r="U1804" s="19">
        <v>3.7</v>
      </c>
      <c r="V1804" s="19">
        <v>0.24</v>
      </c>
      <c r="W1804" s="19">
        <v>65</v>
      </c>
      <c r="X1804" s="93"/>
      <c r="Y1804">
        <f t="shared" si="85"/>
        <v>114.28571428571429</v>
      </c>
      <c r="Z1804" t="b">
        <f>IF(N1804/G1804&gt;=Auswahlhilfe!$C$8,TRUE,FALSE)</f>
        <v>1</v>
      </c>
      <c r="AA1804" t="b">
        <f>IF(K1804&gt;Auswahlhilfe!$C$7,TRUE,FALSE)</f>
        <v>1</v>
      </c>
      <c r="AB1804" t="b">
        <f>IF(Auswahlhilfe!$C$17=F1804,TRUE,FALSE)</f>
        <v>0</v>
      </c>
      <c r="AC1804" t="b">
        <f>IFERROR(IF(FIND("P2",PGOptionList!D1804)&gt;0,TRUE),FALSE)</f>
        <v>0</v>
      </c>
      <c r="AD1804" t="b">
        <f>IFERROR(IF(FIND("P1",PGOptionList!D1804)&gt;0,TRUE),FALSE)</f>
        <v>0</v>
      </c>
      <c r="AE1804" t="b">
        <f>IFERROR(IF(FIND("P0",PGOptionList!D1804)&gt;0,TRUE),FALSE)</f>
        <v>1</v>
      </c>
      <c r="AF1804" t="b">
        <f>IF(AND(Z1804,AA1804,AB1804,AC1804,IF(C1804=Auswahlhilfe!$L$7,TRUE,FALSE)),D1804,FALSE)</f>
        <v>0</v>
      </c>
      <c r="AG1804" t="b">
        <f>IF(AND(Z1804,AA1804,AB1804,AD1804,IF(C1804=Auswahlhilfe!$L$17,TRUE,FALSE)),D1804,FALSE)</f>
        <v>0</v>
      </c>
      <c r="AH1804" t="b">
        <f>IF(AND(Z1804,AA1804,AB1804,AE1804,IF(C1804=Auswahlhilfe!$L$17,TRUE,FALSE)),D1804,FALSE)</f>
        <v>0</v>
      </c>
      <c r="AI1804" t="s">
        <v>4817</v>
      </c>
      <c r="AJ1804" s="90" t="str">
        <f t="shared" si="86"/>
        <v>mailto:info@oxni.ch?subject=Anfrage TDR-090-035-S1-P0</v>
      </c>
    </row>
    <row r="1805" spans="2:36" x14ac:dyDescent="0.2">
      <c r="B1805" s="78" t="str">
        <f t="shared" si="84"/>
        <v/>
      </c>
      <c r="C1805" s="19" t="s">
        <v>122</v>
      </c>
      <c r="D1805" s="19" t="s">
        <v>2106</v>
      </c>
      <c r="E1805" s="19">
        <v>60</v>
      </c>
      <c r="F1805" s="19" t="s">
        <v>58</v>
      </c>
      <c r="G1805" s="19">
        <v>35</v>
      </c>
      <c r="H1805" s="19">
        <v>4</v>
      </c>
      <c r="I1805" s="19">
        <v>31</v>
      </c>
      <c r="J1805" s="19">
        <v>92</v>
      </c>
      <c r="K1805" s="19">
        <v>148</v>
      </c>
      <c r="L1805" s="19">
        <v>444</v>
      </c>
      <c r="M1805" s="19" t="s">
        <v>72</v>
      </c>
      <c r="N1805" s="19">
        <v>4000</v>
      </c>
      <c r="O1805" s="19">
        <v>8000</v>
      </c>
      <c r="P1805" s="19"/>
      <c r="Q1805" s="19" t="s">
        <v>116</v>
      </c>
      <c r="R1805" s="19">
        <v>2850</v>
      </c>
      <c r="S1805" s="19">
        <v>30000</v>
      </c>
      <c r="T1805" s="19">
        <v>0.35</v>
      </c>
      <c r="U1805" s="19">
        <v>3.7</v>
      </c>
      <c r="V1805" s="19">
        <v>0.24</v>
      </c>
      <c r="W1805" s="19">
        <v>65</v>
      </c>
      <c r="X1805" s="93"/>
      <c r="Y1805">
        <f t="shared" si="85"/>
        <v>114.28571428571429</v>
      </c>
      <c r="Z1805" t="b">
        <f>IF(N1805/G1805&gt;=Auswahlhilfe!$C$8,TRUE,FALSE)</f>
        <v>1</v>
      </c>
      <c r="AA1805" t="b">
        <f>IF(K1805&gt;Auswahlhilfe!$C$7,TRUE,FALSE)</f>
        <v>1</v>
      </c>
      <c r="AB1805" t="b">
        <f>IF(Auswahlhilfe!$C$17=F1805,TRUE,FALSE)</f>
        <v>1</v>
      </c>
      <c r="AC1805" t="b">
        <f>IFERROR(IF(FIND("P2",PGOptionList!D1805)&gt;0,TRUE),FALSE)</f>
        <v>0</v>
      </c>
      <c r="AD1805" t="b">
        <f>IFERROR(IF(FIND("P1",PGOptionList!D1805)&gt;0,TRUE),FALSE)</f>
        <v>0</v>
      </c>
      <c r="AE1805" t="b">
        <f>IFERROR(IF(FIND("P0",PGOptionList!D1805)&gt;0,TRUE),FALSE)</f>
        <v>1</v>
      </c>
      <c r="AF1805" t="b">
        <f>IF(AND(Z1805,AA1805,AB1805,AC1805,IF(C1805=Auswahlhilfe!$L$7,TRUE,FALSE)),D1805,FALSE)</f>
        <v>0</v>
      </c>
      <c r="AG1805" t="b">
        <f>IF(AND(Z1805,AA1805,AB1805,AD1805,IF(C1805=Auswahlhilfe!$L$17,TRUE,FALSE)),D1805,FALSE)</f>
        <v>0</v>
      </c>
      <c r="AH1805" t="b">
        <f>IF(AND(Z1805,AA1805,AB1805,AE1805,IF(C1805=Auswahlhilfe!$L$17,TRUE,FALSE)),D1805,FALSE)</f>
        <v>0</v>
      </c>
      <c r="AI1805" t="s">
        <v>4817</v>
      </c>
      <c r="AJ1805" s="90" t="str">
        <f t="shared" si="86"/>
        <v>mailto:info@oxni.ch?subject=Anfrage TDR-090-035-S2-P0</v>
      </c>
    </row>
    <row r="1806" spans="2:36" x14ac:dyDescent="0.2">
      <c r="B1806" s="78" t="str">
        <f t="shared" si="84"/>
        <v/>
      </c>
      <c r="C1806" s="19" t="s">
        <v>122</v>
      </c>
      <c r="D1806" s="19" t="s">
        <v>2107</v>
      </c>
      <c r="E1806" s="19">
        <v>60</v>
      </c>
      <c r="F1806" s="19" t="s">
        <v>55</v>
      </c>
      <c r="G1806" s="19">
        <v>35</v>
      </c>
      <c r="H1806" s="19">
        <v>7</v>
      </c>
      <c r="I1806" s="19">
        <v>31</v>
      </c>
      <c r="J1806" s="19">
        <v>92</v>
      </c>
      <c r="K1806" s="19">
        <v>148</v>
      </c>
      <c r="L1806" s="19">
        <v>444</v>
      </c>
      <c r="M1806" s="19" t="s">
        <v>72</v>
      </c>
      <c r="N1806" s="19">
        <v>4000</v>
      </c>
      <c r="O1806" s="19">
        <v>8000</v>
      </c>
      <c r="P1806" s="19"/>
      <c r="Q1806" s="19" t="s">
        <v>116</v>
      </c>
      <c r="R1806" s="19">
        <v>2850</v>
      </c>
      <c r="S1806" s="19">
        <v>30000</v>
      </c>
      <c r="T1806" s="19">
        <v>0.35</v>
      </c>
      <c r="U1806" s="19">
        <v>3.7</v>
      </c>
      <c r="V1806" s="19">
        <v>0.24</v>
      </c>
      <c r="W1806" s="19">
        <v>65</v>
      </c>
      <c r="X1806" s="93">
        <v>1710</v>
      </c>
      <c r="Y1806">
        <f t="shared" si="85"/>
        <v>114.28571428571429</v>
      </c>
      <c r="Z1806" t="b">
        <f>IF(N1806/G1806&gt;=Auswahlhilfe!$C$8,TRUE,FALSE)</f>
        <v>1</v>
      </c>
      <c r="AA1806" t="b">
        <f>IF(K1806&gt;Auswahlhilfe!$C$7,TRUE,FALSE)</f>
        <v>1</v>
      </c>
      <c r="AB1806" t="b">
        <f>IF(Auswahlhilfe!$C$17=F1806,TRUE,FALSE)</f>
        <v>0</v>
      </c>
      <c r="AC1806" t="b">
        <f>IFERROR(IF(FIND("P2",PGOptionList!D1806)&gt;0,TRUE),FALSE)</f>
        <v>0</v>
      </c>
      <c r="AD1806" t="b">
        <f>IFERROR(IF(FIND("P1",PGOptionList!D1806)&gt;0,TRUE),FALSE)</f>
        <v>1</v>
      </c>
      <c r="AE1806" t="b">
        <f>IFERROR(IF(FIND("P0",PGOptionList!D1806)&gt;0,TRUE),FALSE)</f>
        <v>0</v>
      </c>
      <c r="AF1806" t="b">
        <f>IF(AND(Z1806,AA1806,AB1806,AC1806,IF(C1806=Auswahlhilfe!$L$7,TRUE,FALSE)),D1806,FALSE)</f>
        <v>0</v>
      </c>
      <c r="AG1806" t="b">
        <f>IF(AND(Z1806,AA1806,AB1806,AD1806,IF(C1806=Auswahlhilfe!$L$17,TRUE,FALSE)),D1806,FALSE)</f>
        <v>0</v>
      </c>
      <c r="AH1806" t="b">
        <f>IF(AND(Z1806,AA1806,AB1806,AE1806,IF(C1806=Auswahlhilfe!$L$17,TRUE,FALSE)),D1806,FALSE)</f>
        <v>0</v>
      </c>
      <c r="AI1806" t="s">
        <v>4817</v>
      </c>
      <c r="AJ1806" s="90" t="str">
        <f t="shared" si="86"/>
        <v>mailto:info@oxni.ch?subject=Anfrage TDR-090-035-S1-P1</v>
      </c>
    </row>
    <row r="1807" spans="2:36" x14ac:dyDescent="0.2">
      <c r="B1807" s="78" t="str">
        <f t="shared" si="84"/>
        <v/>
      </c>
      <c r="C1807" s="19" t="s">
        <v>122</v>
      </c>
      <c r="D1807" s="19" t="s">
        <v>2108</v>
      </c>
      <c r="E1807" s="19">
        <v>60</v>
      </c>
      <c r="F1807" s="19" t="s">
        <v>58</v>
      </c>
      <c r="G1807" s="19">
        <v>35</v>
      </c>
      <c r="H1807" s="19">
        <v>7</v>
      </c>
      <c r="I1807" s="19">
        <v>31</v>
      </c>
      <c r="J1807" s="19">
        <v>92</v>
      </c>
      <c r="K1807" s="19">
        <v>148</v>
      </c>
      <c r="L1807" s="19">
        <v>444</v>
      </c>
      <c r="M1807" s="19" t="s">
        <v>72</v>
      </c>
      <c r="N1807" s="19">
        <v>4000</v>
      </c>
      <c r="O1807" s="19">
        <v>8000</v>
      </c>
      <c r="P1807" s="19"/>
      <c r="Q1807" s="19" t="s">
        <v>116</v>
      </c>
      <c r="R1807" s="19">
        <v>2850</v>
      </c>
      <c r="S1807" s="19">
        <v>30000</v>
      </c>
      <c r="T1807" s="19">
        <v>0.35</v>
      </c>
      <c r="U1807" s="19">
        <v>3.7</v>
      </c>
      <c r="V1807" s="19">
        <v>0.24</v>
      </c>
      <c r="W1807" s="19">
        <v>65</v>
      </c>
      <c r="X1807" s="93">
        <v>1710</v>
      </c>
      <c r="Y1807">
        <f t="shared" si="85"/>
        <v>114.28571428571429</v>
      </c>
      <c r="Z1807" t="b">
        <f>IF(N1807/G1807&gt;=Auswahlhilfe!$C$8,TRUE,FALSE)</f>
        <v>1</v>
      </c>
      <c r="AA1807" t="b">
        <f>IF(K1807&gt;Auswahlhilfe!$C$7,TRUE,FALSE)</f>
        <v>1</v>
      </c>
      <c r="AB1807" t="b">
        <f>IF(Auswahlhilfe!$C$17=F1807,TRUE,FALSE)</f>
        <v>1</v>
      </c>
      <c r="AC1807" t="b">
        <f>IFERROR(IF(FIND("P2",PGOptionList!D1807)&gt;0,TRUE),FALSE)</f>
        <v>0</v>
      </c>
      <c r="AD1807" t="b">
        <f>IFERROR(IF(FIND("P1",PGOptionList!D1807)&gt;0,TRUE),FALSE)</f>
        <v>1</v>
      </c>
      <c r="AE1807" t="b">
        <f>IFERROR(IF(FIND("P0",PGOptionList!D1807)&gt;0,TRUE),FALSE)</f>
        <v>0</v>
      </c>
      <c r="AF1807" t="b">
        <f>IF(AND(Z1807,AA1807,AB1807,AC1807,IF(C1807=Auswahlhilfe!$L$7,TRUE,FALSE)),D1807,FALSE)</f>
        <v>0</v>
      </c>
      <c r="AG1807" t="b">
        <f>IF(AND(Z1807,AA1807,AB1807,AD1807,IF(C1807=Auswahlhilfe!$L$17,TRUE,FALSE)),D1807,FALSE)</f>
        <v>0</v>
      </c>
      <c r="AH1807" t="b">
        <f>IF(AND(Z1807,AA1807,AB1807,AE1807,IF(C1807=Auswahlhilfe!$L$17,TRUE,FALSE)),D1807,FALSE)</f>
        <v>0</v>
      </c>
      <c r="AI1807" t="s">
        <v>4818</v>
      </c>
      <c r="AJ1807" s="90" t="str">
        <f t="shared" si="86"/>
        <v>https://shop.oxni.ch/de/shop/motoren/planetengetriebe/tdr-090-035-s2-p1</v>
      </c>
    </row>
    <row r="1808" spans="2:36" x14ac:dyDescent="0.2">
      <c r="B1808" s="78" t="str">
        <f t="shared" si="84"/>
        <v/>
      </c>
      <c r="C1808" s="19" t="s">
        <v>122</v>
      </c>
      <c r="D1808" s="19" t="s">
        <v>2109</v>
      </c>
      <c r="E1808" s="19">
        <v>60</v>
      </c>
      <c r="F1808" s="19" t="s">
        <v>55</v>
      </c>
      <c r="G1808" s="19">
        <v>35</v>
      </c>
      <c r="H1808" s="19">
        <v>9</v>
      </c>
      <c r="I1808" s="19">
        <v>31</v>
      </c>
      <c r="J1808" s="19">
        <v>92</v>
      </c>
      <c r="K1808" s="19">
        <v>148</v>
      </c>
      <c r="L1808" s="19">
        <v>444</v>
      </c>
      <c r="M1808" s="19" t="s">
        <v>72</v>
      </c>
      <c r="N1808" s="19">
        <v>4000</v>
      </c>
      <c r="O1808" s="19">
        <v>8000</v>
      </c>
      <c r="P1808" s="19"/>
      <c r="Q1808" s="19" t="s">
        <v>116</v>
      </c>
      <c r="R1808" s="19">
        <v>2850</v>
      </c>
      <c r="S1808" s="19">
        <v>30000</v>
      </c>
      <c r="T1808" s="19">
        <v>0.35</v>
      </c>
      <c r="U1808" s="19">
        <v>3.7</v>
      </c>
      <c r="V1808" s="19">
        <v>0.24</v>
      </c>
      <c r="W1808" s="19">
        <v>65</v>
      </c>
      <c r="X1808" s="93">
        <v>1554</v>
      </c>
      <c r="Y1808">
        <f t="shared" si="85"/>
        <v>114.28571428571429</v>
      </c>
      <c r="Z1808" t="b">
        <f>IF(N1808/G1808&gt;=Auswahlhilfe!$C$8,TRUE,FALSE)</f>
        <v>1</v>
      </c>
      <c r="AA1808" t="b">
        <f>IF(K1808&gt;Auswahlhilfe!$C$7,TRUE,FALSE)</f>
        <v>1</v>
      </c>
      <c r="AB1808" t="b">
        <f>IF(Auswahlhilfe!$C$17=F1808,TRUE,FALSE)</f>
        <v>0</v>
      </c>
      <c r="AC1808" t="b">
        <f>IFERROR(IF(FIND("P2",PGOptionList!D1808)&gt;0,TRUE),FALSE)</f>
        <v>1</v>
      </c>
      <c r="AD1808" t="b">
        <f>IFERROR(IF(FIND("P1",PGOptionList!D1808)&gt;0,TRUE),FALSE)</f>
        <v>0</v>
      </c>
      <c r="AE1808" t="b">
        <f>IFERROR(IF(FIND("P0",PGOptionList!D1808)&gt;0,TRUE),FALSE)</f>
        <v>0</v>
      </c>
      <c r="AF1808" t="b">
        <f>IF(AND(Z1808,AA1808,AB1808,AC1808,IF(C1808=Auswahlhilfe!$L$7,TRUE,FALSE)),D1808,FALSE)</f>
        <v>0</v>
      </c>
      <c r="AG1808" t="b">
        <f>IF(AND(Z1808,AA1808,AB1808,AD1808,IF(C1808=Auswahlhilfe!$L$17,TRUE,FALSE)),D1808,FALSE)</f>
        <v>0</v>
      </c>
      <c r="AH1808" t="b">
        <f>IF(AND(Z1808,AA1808,AB1808,AE1808,IF(C1808=Auswahlhilfe!$L$17,TRUE,FALSE)),D1808,FALSE)</f>
        <v>0</v>
      </c>
      <c r="AI1808" t="s">
        <v>4817</v>
      </c>
      <c r="AJ1808" s="90" t="str">
        <f t="shared" si="86"/>
        <v>mailto:info@oxni.ch?subject=Anfrage TDR-090-035-S1-P2</v>
      </c>
    </row>
    <row r="1809" spans="2:36" x14ac:dyDescent="0.2">
      <c r="B1809" s="78" t="str">
        <f t="shared" si="84"/>
        <v/>
      </c>
      <c r="C1809" s="19" t="s">
        <v>122</v>
      </c>
      <c r="D1809" s="19" t="s">
        <v>2110</v>
      </c>
      <c r="E1809" s="19">
        <v>60</v>
      </c>
      <c r="F1809" s="19" t="s">
        <v>58</v>
      </c>
      <c r="G1809" s="19">
        <v>35</v>
      </c>
      <c r="H1809" s="19">
        <v>9</v>
      </c>
      <c r="I1809" s="19">
        <v>31</v>
      </c>
      <c r="J1809" s="19">
        <v>92</v>
      </c>
      <c r="K1809" s="19">
        <v>148</v>
      </c>
      <c r="L1809" s="19">
        <v>444</v>
      </c>
      <c r="M1809" s="19" t="s">
        <v>72</v>
      </c>
      <c r="N1809" s="19">
        <v>4000</v>
      </c>
      <c r="O1809" s="19">
        <v>8000</v>
      </c>
      <c r="P1809" s="19"/>
      <c r="Q1809" s="19" t="s">
        <v>116</v>
      </c>
      <c r="R1809" s="19">
        <v>2850</v>
      </c>
      <c r="S1809" s="19">
        <v>30000</v>
      </c>
      <c r="T1809" s="19">
        <v>0.35</v>
      </c>
      <c r="U1809" s="19">
        <v>3.7</v>
      </c>
      <c r="V1809" s="19">
        <v>0.24</v>
      </c>
      <c r="W1809" s="19">
        <v>65</v>
      </c>
      <c r="X1809" s="93">
        <v>1554</v>
      </c>
      <c r="Y1809">
        <f t="shared" si="85"/>
        <v>114.28571428571429</v>
      </c>
      <c r="Z1809" t="b">
        <f>IF(N1809/G1809&gt;=Auswahlhilfe!$C$8,TRUE,FALSE)</f>
        <v>1</v>
      </c>
      <c r="AA1809" t="b">
        <f>IF(K1809&gt;Auswahlhilfe!$C$7,TRUE,FALSE)</f>
        <v>1</v>
      </c>
      <c r="AB1809" t="b">
        <f>IF(Auswahlhilfe!$C$17=F1809,TRUE,FALSE)</f>
        <v>1</v>
      </c>
      <c r="AC1809" t="b">
        <f>IFERROR(IF(FIND("P2",PGOptionList!D1809)&gt;0,TRUE),FALSE)</f>
        <v>1</v>
      </c>
      <c r="AD1809" t="b">
        <f>IFERROR(IF(FIND("P1",PGOptionList!D1809)&gt;0,TRUE),FALSE)</f>
        <v>0</v>
      </c>
      <c r="AE1809" t="b">
        <f>IFERROR(IF(FIND("P0",PGOptionList!D1809)&gt;0,TRUE),FALSE)</f>
        <v>0</v>
      </c>
      <c r="AF1809" t="b">
        <f>IF(AND(Z1809,AA1809,AB1809,AC1809,IF(C1809=Auswahlhilfe!$L$7,TRUE,FALSE)),D1809,FALSE)</f>
        <v>0</v>
      </c>
      <c r="AG1809" t="b">
        <f>IF(AND(Z1809,AA1809,AB1809,AD1809,IF(C1809=Auswahlhilfe!$L$17,TRUE,FALSE)),D1809,FALSE)</f>
        <v>0</v>
      </c>
      <c r="AH1809" t="b">
        <f>IF(AND(Z1809,AA1809,AB1809,AE1809,IF(C1809=Auswahlhilfe!$L$17,TRUE,FALSE)),D1809,FALSE)</f>
        <v>0</v>
      </c>
      <c r="AI1809" t="s">
        <v>4818</v>
      </c>
      <c r="AJ1809" s="90" t="str">
        <f t="shared" si="86"/>
        <v>https://shop.oxni.ch/de/shop/motoren/planetengetriebe/tdr-090-035-s2-p2</v>
      </c>
    </row>
    <row r="1810" spans="2:36" x14ac:dyDescent="0.2">
      <c r="B1810" s="78" t="str">
        <f t="shared" si="84"/>
        <v/>
      </c>
      <c r="C1810" s="19" t="s">
        <v>122</v>
      </c>
      <c r="D1810" s="19" t="s">
        <v>2111</v>
      </c>
      <c r="E1810" s="19">
        <v>60</v>
      </c>
      <c r="F1810" s="19" t="s">
        <v>55</v>
      </c>
      <c r="G1810" s="19">
        <v>25</v>
      </c>
      <c r="H1810" s="19">
        <v>4</v>
      </c>
      <c r="I1810" s="19">
        <v>31</v>
      </c>
      <c r="J1810" s="19">
        <v>92</v>
      </c>
      <c r="K1810" s="19">
        <v>160</v>
      </c>
      <c r="L1810" s="19">
        <v>480</v>
      </c>
      <c r="M1810" s="19" t="s">
        <v>71</v>
      </c>
      <c r="N1810" s="19">
        <v>4000</v>
      </c>
      <c r="O1810" s="19">
        <v>8000</v>
      </c>
      <c r="P1810" s="19"/>
      <c r="Q1810" s="19" t="s">
        <v>116</v>
      </c>
      <c r="R1810" s="19">
        <v>2850</v>
      </c>
      <c r="S1810" s="19">
        <v>30000</v>
      </c>
      <c r="T1810" s="19">
        <v>0.35</v>
      </c>
      <c r="U1810" s="19">
        <v>3.7</v>
      </c>
      <c r="V1810" s="19">
        <v>0.24</v>
      </c>
      <c r="W1810" s="19">
        <v>65</v>
      </c>
      <c r="X1810" s="93"/>
      <c r="Y1810">
        <f t="shared" si="85"/>
        <v>160</v>
      </c>
      <c r="Z1810" t="b">
        <f>IF(N1810/G1810&gt;=Auswahlhilfe!$C$8,TRUE,FALSE)</f>
        <v>1</v>
      </c>
      <c r="AA1810" t="b">
        <f>IF(K1810&gt;Auswahlhilfe!$C$7,TRUE,FALSE)</f>
        <v>1</v>
      </c>
      <c r="AB1810" t="b">
        <f>IF(Auswahlhilfe!$C$17=F1810,TRUE,FALSE)</f>
        <v>0</v>
      </c>
      <c r="AC1810" t="b">
        <f>IFERROR(IF(FIND("P2",PGOptionList!D1810)&gt;0,TRUE),FALSE)</f>
        <v>0</v>
      </c>
      <c r="AD1810" t="b">
        <f>IFERROR(IF(FIND("P1",PGOptionList!D1810)&gt;0,TRUE),FALSE)</f>
        <v>0</v>
      </c>
      <c r="AE1810" t="b">
        <f>IFERROR(IF(FIND("P0",PGOptionList!D1810)&gt;0,TRUE),FALSE)</f>
        <v>1</v>
      </c>
      <c r="AF1810" t="b">
        <f>IF(AND(Z1810,AA1810,AB1810,AC1810,IF(C1810=Auswahlhilfe!$L$7,TRUE,FALSE)),D1810,FALSE)</f>
        <v>0</v>
      </c>
      <c r="AG1810" t="b">
        <f>IF(AND(Z1810,AA1810,AB1810,AD1810,IF(C1810=Auswahlhilfe!$L$17,TRUE,FALSE)),D1810,FALSE)</f>
        <v>0</v>
      </c>
      <c r="AH1810" t="b">
        <f>IF(AND(Z1810,AA1810,AB1810,AE1810,IF(C1810=Auswahlhilfe!$L$17,TRUE,FALSE)),D1810,FALSE)</f>
        <v>0</v>
      </c>
      <c r="AI1810" t="s">
        <v>4817</v>
      </c>
      <c r="AJ1810" s="90" t="str">
        <f t="shared" si="86"/>
        <v>mailto:info@oxni.ch?subject=Anfrage TDR-090-025-S1-P0</v>
      </c>
    </row>
    <row r="1811" spans="2:36" x14ac:dyDescent="0.2">
      <c r="B1811" s="78" t="str">
        <f t="shared" si="84"/>
        <v/>
      </c>
      <c r="C1811" s="19" t="s">
        <v>122</v>
      </c>
      <c r="D1811" s="19" t="s">
        <v>2112</v>
      </c>
      <c r="E1811" s="19">
        <v>60</v>
      </c>
      <c r="F1811" s="19" t="s">
        <v>58</v>
      </c>
      <c r="G1811" s="19">
        <v>25</v>
      </c>
      <c r="H1811" s="19">
        <v>4</v>
      </c>
      <c r="I1811" s="19">
        <v>31</v>
      </c>
      <c r="J1811" s="19">
        <v>92</v>
      </c>
      <c r="K1811" s="19">
        <v>160</v>
      </c>
      <c r="L1811" s="19">
        <v>480</v>
      </c>
      <c r="M1811" s="19" t="s">
        <v>71</v>
      </c>
      <c r="N1811" s="19">
        <v>4000</v>
      </c>
      <c r="O1811" s="19">
        <v>8000</v>
      </c>
      <c r="P1811" s="19"/>
      <c r="Q1811" s="19" t="s">
        <v>116</v>
      </c>
      <c r="R1811" s="19">
        <v>2850</v>
      </c>
      <c r="S1811" s="19">
        <v>30000</v>
      </c>
      <c r="T1811" s="19">
        <v>0.35</v>
      </c>
      <c r="U1811" s="19">
        <v>3.7</v>
      </c>
      <c r="V1811" s="19">
        <v>0.24</v>
      </c>
      <c r="W1811" s="19">
        <v>65</v>
      </c>
      <c r="X1811" s="93"/>
      <c r="Y1811">
        <f t="shared" si="85"/>
        <v>160</v>
      </c>
      <c r="Z1811" t="b">
        <f>IF(N1811/G1811&gt;=Auswahlhilfe!$C$8,TRUE,FALSE)</f>
        <v>1</v>
      </c>
      <c r="AA1811" t="b">
        <f>IF(K1811&gt;Auswahlhilfe!$C$7,TRUE,FALSE)</f>
        <v>1</v>
      </c>
      <c r="AB1811" t="b">
        <f>IF(Auswahlhilfe!$C$17=F1811,TRUE,FALSE)</f>
        <v>1</v>
      </c>
      <c r="AC1811" t="b">
        <f>IFERROR(IF(FIND("P2",PGOptionList!D1811)&gt;0,TRUE),FALSE)</f>
        <v>0</v>
      </c>
      <c r="AD1811" t="b">
        <f>IFERROR(IF(FIND("P1",PGOptionList!D1811)&gt;0,TRUE),FALSE)</f>
        <v>0</v>
      </c>
      <c r="AE1811" t="b">
        <f>IFERROR(IF(FIND("P0",PGOptionList!D1811)&gt;0,TRUE),FALSE)</f>
        <v>1</v>
      </c>
      <c r="AF1811" t="b">
        <f>IF(AND(Z1811,AA1811,AB1811,AC1811,IF(C1811=Auswahlhilfe!$L$7,TRUE,FALSE)),D1811,FALSE)</f>
        <v>0</v>
      </c>
      <c r="AG1811" t="b">
        <f>IF(AND(Z1811,AA1811,AB1811,AD1811,IF(C1811=Auswahlhilfe!$L$17,TRUE,FALSE)),D1811,FALSE)</f>
        <v>0</v>
      </c>
      <c r="AH1811" t="b">
        <f>IF(AND(Z1811,AA1811,AB1811,AE1811,IF(C1811=Auswahlhilfe!$L$17,TRUE,FALSE)),D1811,FALSE)</f>
        <v>0</v>
      </c>
      <c r="AI1811" t="s">
        <v>4817</v>
      </c>
      <c r="AJ1811" s="90" t="str">
        <f t="shared" si="86"/>
        <v>mailto:info@oxni.ch?subject=Anfrage TDR-090-025-S2-P0</v>
      </c>
    </row>
    <row r="1812" spans="2:36" x14ac:dyDescent="0.2">
      <c r="B1812" s="78" t="str">
        <f t="shared" si="84"/>
        <v/>
      </c>
      <c r="C1812" s="19" t="s">
        <v>122</v>
      </c>
      <c r="D1812" s="19" t="s">
        <v>2113</v>
      </c>
      <c r="E1812" s="19">
        <v>60</v>
      </c>
      <c r="F1812" s="19" t="s">
        <v>55</v>
      </c>
      <c r="G1812" s="19">
        <v>25</v>
      </c>
      <c r="H1812" s="19">
        <v>7</v>
      </c>
      <c r="I1812" s="19">
        <v>31</v>
      </c>
      <c r="J1812" s="19">
        <v>92</v>
      </c>
      <c r="K1812" s="19">
        <v>160</v>
      </c>
      <c r="L1812" s="19">
        <v>480</v>
      </c>
      <c r="M1812" s="19" t="s">
        <v>71</v>
      </c>
      <c r="N1812" s="19">
        <v>4000</v>
      </c>
      <c r="O1812" s="19">
        <v>8000</v>
      </c>
      <c r="P1812" s="19"/>
      <c r="Q1812" s="19" t="s">
        <v>116</v>
      </c>
      <c r="R1812" s="19">
        <v>2850</v>
      </c>
      <c r="S1812" s="19">
        <v>30000</v>
      </c>
      <c r="T1812" s="19">
        <v>0.35</v>
      </c>
      <c r="U1812" s="19">
        <v>3.7</v>
      </c>
      <c r="V1812" s="19">
        <v>0.24</v>
      </c>
      <c r="W1812" s="19">
        <v>65</v>
      </c>
      <c r="X1812" s="93">
        <v>1710</v>
      </c>
      <c r="Y1812">
        <f t="shared" si="85"/>
        <v>160</v>
      </c>
      <c r="Z1812" t="b">
        <f>IF(N1812/G1812&gt;=Auswahlhilfe!$C$8,TRUE,FALSE)</f>
        <v>1</v>
      </c>
      <c r="AA1812" t="b">
        <f>IF(K1812&gt;Auswahlhilfe!$C$7,TRUE,FALSE)</f>
        <v>1</v>
      </c>
      <c r="AB1812" t="b">
        <f>IF(Auswahlhilfe!$C$17=F1812,TRUE,FALSE)</f>
        <v>0</v>
      </c>
      <c r="AC1812" t="b">
        <f>IFERROR(IF(FIND("P2",PGOptionList!D1812)&gt;0,TRUE),FALSE)</f>
        <v>0</v>
      </c>
      <c r="AD1812" t="b">
        <f>IFERROR(IF(FIND("P1",PGOptionList!D1812)&gt;0,TRUE),FALSE)</f>
        <v>1</v>
      </c>
      <c r="AE1812" t="b">
        <f>IFERROR(IF(FIND("P0",PGOptionList!D1812)&gt;0,TRUE),FALSE)</f>
        <v>0</v>
      </c>
      <c r="AF1812" t="b">
        <f>IF(AND(Z1812,AA1812,AB1812,AC1812,IF(C1812=Auswahlhilfe!$L$7,TRUE,FALSE)),D1812,FALSE)</f>
        <v>0</v>
      </c>
      <c r="AG1812" t="b">
        <f>IF(AND(Z1812,AA1812,AB1812,AD1812,IF(C1812=Auswahlhilfe!$L$17,TRUE,FALSE)),D1812,FALSE)</f>
        <v>0</v>
      </c>
      <c r="AH1812" t="b">
        <f>IF(AND(Z1812,AA1812,AB1812,AE1812,IF(C1812=Auswahlhilfe!$L$17,TRUE,FALSE)),D1812,FALSE)</f>
        <v>0</v>
      </c>
      <c r="AI1812" t="s">
        <v>4817</v>
      </c>
      <c r="AJ1812" s="90" t="str">
        <f t="shared" si="86"/>
        <v>mailto:info@oxni.ch?subject=Anfrage TDR-090-025-S1-P1</v>
      </c>
    </row>
    <row r="1813" spans="2:36" x14ac:dyDescent="0.2">
      <c r="B1813" s="78" t="str">
        <f t="shared" si="84"/>
        <v/>
      </c>
      <c r="C1813" s="19" t="s">
        <v>122</v>
      </c>
      <c r="D1813" s="19" t="s">
        <v>2114</v>
      </c>
      <c r="E1813" s="19">
        <v>60</v>
      </c>
      <c r="F1813" s="19" t="s">
        <v>58</v>
      </c>
      <c r="G1813" s="19">
        <v>25</v>
      </c>
      <c r="H1813" s="19">
        <v>7</v>
      </c>
      <c r="I1813" s="19">
        <v>31</v>
      </c>
      <c r="J1813" s="19">
        <v>92</v>
      </c>
      <c r="K1813" s="19">
        <v>160</v>
      </c>
      <c r="L1813" s="19">
        <v>480</v>
      </c>
      <c r="M1813" s="19" t="s">
        <v>71</v>
      </c>
      <c r="N1813" s="19">
        <v>4000</v>
      </c>
      <c r="O1813" s="19">
        <v>8000</v>
      </c>
      <c r="P1813" s="19"/>
      <c r="Q1813" s="19" t="s">
        <v>116</v>
      </c>
      <c r="R1813" s="19">
        <v>2850</v>
      </c>
      <c r="S1813" s="19">
        <v>30000</v>
      </c>
      <c r="T1813" s="19">
        <v>0.35</v>
      </c>
      <c r="U1813" s="19">
        <v>3.7</v>
      </c>
      <c r="V1813" s="19">
        <v>0.24</v>
      </c>
      <c r="W1813" s="19">
        <v>65</v>
      </c>
      <c r="X1813" s="93">
        <v>1710</v>
      </c>
      <c r="Y1813">
        <f t="shared" si="85"/>
        <v>160</v>
      </c>
      <c r="Z1813" t="b">
        <f>IF(N1813/G1813&gt;=Auswahlhilfe!$C$8,TRUE,FALSE)</f>
        <v>1</v>
      </c>
      <c r="AA1813" t="b">
        <f>IF(K1813&gt;Auswahlhilfe!$C$7,TRUE,FALSE)</f>
        <v>1</v>
      </c>
      <c r="AB1813" t="b">
        <f>IF(Auswahlhilfe!$C$17=F1813,TRUE,FALSE)</f>
        <v>1</v>
      </c>
      <c r="AC1813" t="b">
        <f>IFERROR(IF(FIND("P2",PGOptionList!D1813)&gt;0,TRUE),FALSE)</f>
        <v>0</v>
      </c>
      <c r="AD1813" t="b">
        <f>IFERROR(IF(FIND("P1",PGOptionList!D1813)&gt;0,TRUE),FALSE)</f>
        <v>1</v>
      </c>
      <c r="AE1813" t="b">
        <f>IFERROR(IF(FIND("P0",PGOptionList!D1813)&gt;0,TRUE),FALSE)</f>
        <v>0</v>
      </c>
      <c r="AF1813" t="b">
        <f>IF(AND(Z1813,AA1813,AB1813,AC1813,IF(C1813=Auswahlhilfe!$L$7,TRUE,FALSE)),D1813,FALSE)</f>
        <v>0</v>
      </c>
      <c r="AG1813" t="b">
        <f>IF(AND(Z1813,AA1813,AB1813,AD1813,IF(C1813=Auswahlhilfe!$L$17,TRUE,FALSE)),D1813,FALSE)</f>
        <v>0</v>
      </c>
      <c r="AH1813" t="b">
        <f>IF(AND(Z1813,AA1813,AB1813,AE1813,IF(C1813=Auswahlhilfe!$L$17,TRUE,FALSE)),D1813,FALSE)</f>
        <v>0</v>
      </c>
      <c r="AI1813" t="s">
        <v>4818</v>
      </c>
      <c r="AJ1813" s="90" t="str">
        <f t="shared" si="86"/>
        <v>https://shop.oxni.ch/de/shop/motoren/planetengetriebe/tdr-090-025-s2-p1</v>
      </c>
    </row>
    <row r="1814" spans="2:36" x14ac:dyDescent="0.2">
      <c r="B1814" s="78" t="str">
        <f t="shared" si="84"/>
        <v/>
      </c>
      <c r="C1814" s="19" t="s">
        <v>122</v>
      </c>
      <c r="D1814" s="19" t="s">
        <v>2115</v>
      </c>
      <c r="E1814" s="19">
        <v>60</v>
      </c>
      <c r="F1814" s="19" t="s">
        <v>55</v>
      </c>
      <c r="G1814" s="19">
        <v>25</v>
      </c>
      <c r="H1814" s="19">
        <v>9</v>
      </c>
      <c r="I1814" s="19">
        <v>31</v>
      </c>
      <c r="J1814" s="19">
        <v>92</v>
      </c>
      <c r="K1814" s="19">
        <v>160</v>
      </c>
      <c r="L1814" s="19">
        <v>480</v>
      </c>
      <c r="M1814" s="19" t="s">
        <v>71</v>
      </c>
      <c r="N1814" s="19">
        <v>4000</v>
      </c>
      <c r="O1814" s="19">
        <v>8000</v>
      </c>
      <c r="P1814" s="19"/>
      <c r="Q1814" s="19" t="s">
        <v>116</v>
      </c>
      <c r="R1814" s="19">
        <v>2850</v>
      </c>
      <c r="S1814" s="19">
        <v>30000</v>
      </c>
      <c r="T1814" s="19">
        <v>0.35</v>
      </c>
      <c r="U1814" s="19">
        <v>3.7</v>
      </c>
      <c r="V1814" s="19">
        <v>0.24</v>
      </c>
      <c r="W1814" s="19">
        <v>65</v>
      </c>
      <c r="X1814" s="93">
        <v>1554</v>
      </c>
      <c r="Y1814">
        <f t="shared" si="85"/>
        <v>160</v>
      </c>
      <c r="Z1814" t="b">
        <f>IF(N1814/G1814&gt;=Auswahlhilfe!$C$8,TRUE,FALSE)</f>
        <v>1</v>
      </c>
      <c r="AA1814" t="b">
        <f>IF(K1814&gt;Auswahlhilfe!$C$7,TRUE,FALSE)</f>
        <v>1</v>
      </c>
      <c r="AB1814" t="b">
        <f>IF(Auswahlhilfe!$C$17=F1814,TRUE,FALSE)</f>
        <v>0</v>
      </c>
      <c r="AC1814" t="b">
        <f>IFERROR(IF(FIND("P2",PGOptionList!D1814)&gt;0,TRUE),FALSE)</f>
        <v>1</v>
      </c>
      <c r="AD1814" t="b">
        <f>IFERROR(IF(FIND("P1",PGOptionList!D1814)&gt;0,TRUE),FALSE)</f>
        <v>0</v>
      </c>
      <c r="AE1814" t="b">
        <f>IFERROR(IF(FIND("P0",PGOptionList!D1814)&gt;0,TRUE),FALSE)</f>
        <v>0</v>
      </c>
      <c r="AF1814" t="b">
        <f>IF(AND(Z1814,AA1814,AB1814,AC1814,IF(C1814=Auswahlhilfe!$L$7,TRUE,FALSE)),D1814,FALSE)</f>
        <v>0</v>
      </c>
      <c r="AG1814" t="b">
        <f>IF(AND(Z1814,AA1814,AB1814,AD1814,IF(C1814=Auswahlhilfe!$L$17,TRUE,FALSE)),D1814,FALSE)</f>
        <v>0</v>
      </c>
      <c r="AH1814" t="b">
        <f>IF(AND(Z1814,AA1814,AB1814,AE1814,IF(C1814=Auswahlhilfe!$L$17,TRUE,FALSE)),D1814,FALSE)</f>
        <v>0</v>
      </c>
      <c r="AI1814" t="s">
        <v>4817</v>
      </c>
      <c r="AJ1814" s="90" t="str">
        <f t="shared" si="86"/>
        <v>mailto:info@oxni.ch?subject=Anfrage TDR-090-025-S1-P2</v>
      </c>
    </row>
    <row r="1815" spans="2:36" x14ac:dyDescent="0.2">
      <c r="B1815" s="78" t="str">
        <f t="shared" si="84"/>
        <v/>
      </c>
      <c r="C1815" s="19" t="s">
        <v>122</v>
      </c>
      <c r="D1815" s="19" t="s">
        <v>2116</v>
      </c>
      <c r="E1815" s="19">
        <v>60</v>
      </c>
      <c r="F1815" s="19" t="s">
        <v>58</v>
      </c>
      <c r="G1815" s="19">
        <v>25</v>
      </c>
      <c r="H1815" s="19">
        <v>9</v>
      </c>
      <c r="I1815" s="19">
        <v>31</v>
      </c>
      <c r="J1815" s="19">
        <v>92</v>
      </c>
      <c r="K1815" s="19">
        <v>160</v>
      </c>
      <c r="L1815" s="19">
        <v>480</v>
      </c>
      <c r="M1815" s="19" t="s">
        <v>71</v>
      </c>
      <c r="N1815" s="19">
        <v>4000</v>
      </c>
      <c r="O1815" s="19">
        <v>8000</v>
      </c>
      <c r="P1815" s="19"/>
      <c r="Q1815" s="19" t="s">
        <v>116</v>
      </c>
      <c r="R1815" s="19">
        <v>2850</v>
      </c>
      <c r="S1815" s="19">
        <v>30000</v>
      </c>
      <c r="T1815" s="19">
        <v>0.35</v>
      </c>
      <c r="U1815" s="19">
        <v>3.7</v>
      </c>
      <c r="V1815" s="19">
        <v>0.24</v>
      </c>
      <c r="W1815" s="19">
        <v>65</v>
      </c>
      <c r="X1815" s="93">
        <v>1554</v>
      </c>
      <c r="Y1815">
        <f t="shared" si="85"/>
        <v>160</v>
      </c>
      <c r="Z1815" t="b">
        <f>IF(N1815/G1815&gt;=Auswahlhilfe!$C$8,TRUE,FALSE)</f>
        <v>1</v>
      </c>
      <c r="AA1815" t="b">
        <f>IF(K1815&gt;Auswahlhilfe!$C$7,TRUE,FALSE)</f>
        <v>1</v>
      </c>
      <c r="AB1815" t="b">
        <f>IF(Auswahlhilfe!$C$17=F1815,TRUE,FALSE)</f>
        <v>1</v>
      </c>
      <c r="AC1815" t="b">
        <f>IFERROR(IF(FIND("P2",PGOptionList!D1815)&gt;0,TRUE),FALSE)</f>
        <v>1</v>
      </c>
      <c r="AD1815" t="b">
        <f>IFERROR(IF(FIND("P1",PGOptionList!D1815)&gt;0,TRUE),FALSE)</f>
        <v>0</v>
      </c>
      <c r="AE1815" t="b">
        <f>IFERROR(IF(FIND("P0",PGOptionList!D1815)&gt;0,TRUE),FALSE)</f>
        <v>0</v>
      </c>
      <c r="AF1815" t="b">
        <f>IF(AND(Z1815,AA1815,AB1815,AC1815,IF(C1815=Auswahlhilfe!$L$7,TRUE,FALSE)),D1815,FALSE)</f>
        <v>0</v>
      </c>
      <c r="AG1815" t="b">
        <f>IF(AND(Z1815,AA1815,AB1815,AD1815,IF(C1815=Auswahlhilfe!$L$17,TRUE,FALSE)),D1815,FALSE)</f>
        <v>0</v>
      </c>
      <c r="AH1815" t="b">
        <f>IF(AND(Z1815,AA1815,AB1815,AE1815,IF(C1815=Auswahlhilfe!$L$17,TRUE,FALSE)),D1815,FALSE)</f>
        <v>0</v>
      </c>
      <c r="AI1815" t="s">
        <v>4818</v>
      </c>
      <c r="AJ1815" s="90" t="str">
        <f t="shared" si="86"/>
        <v>https://shop.oxni.ch/de/shop/motoren/planetengetriebe/tdr-090-025-s2-p2</v>
      </c>
    </row>
    <row r="1816" spans="2:36" x14ac:dyDescent="0.2">
      <c r="B1816" s="78" t="str">
        <f t="shared" si="84"/>
        <v/>
      </c>
      <c r="C1816" s="19" t="s">
        <v>122</v>
      </c>
      <c r="D1816" s="19" t="s">
        <v>2117</v>
      </c>
      <c r="E1816" s="19">
        <v>90</v>
      </c>
      <c r="F1816" s="19" t="s">
        <v>55</v>
      </c>
      <c r="G1816" s="19">
        <v>20</v>
      </c>
      <c r="H1816" s="19">
        <v>2</v>
      </c>
      <c r="I1816" s="19">
        <v>31</v>
      </c>
      <c r="J1816" s="19">
        <v>95</v>
      </c>
      <c r="K1816" s="19">
        <v>102</v>
      </c>
      <c r="L1816" s="19">
        <v>306</v>
      </c>
      <c r="M1816" s="19" t="s">
        <v>74</v>
      </c>
      <c r="N1816" s="19">
        <v>4000</v>
      </c>
      <c r="O1816" s="19">
        <v>8000</v>
      </c>
      <c r="P1816" s="19"/>
      <c r="Q1816" s="19" t="s">
        <v>116</v>
      </c>
      <c r="R1816" s="19">
        <v>2850</v>
      </c>
      <c r="S1816" s="19">
        <v>30000</v>
      </c>
      <c r="T1816" s="19">
        <v>1.87</v>
      </c>
      <c r="U1816" s="19">
        <v>5</v>
      </c>
      <c r="V1816" s="19">
        <v>0.24</v>
      </c>
      <c r="W1816" s="19">
        <v>65</v>
      </c>
      <c r="X1816" s="93"/>
      <c r="Y1816">
        <f t="shared" si="85"/>
        <v>200</v>
      </c>
      <c r="Z1816" t="b">
        <f>IF(N1816/G1816&gt;=Auswahlhilfe!$C$8,TRUE,FALSE)</f>
        <v>1</v>
      </c>
      <c r="AA1816" t="b">
        <f>IF(K1816&gt;Auswahlhilfe!$C$7,TRUE,FALSE)</f>
        <v>1</v>
      </c>
      <c r="AB1816" t="b">
        <f>IF(Auswahlhilfe!$C$17=F1816,TRUE,FALSE)</f>
        <v>0</v>
      </c>
      <c r="AC1816" t="b">
        <f>IFERROR(IF(FIND("P2",PGOptionList!D1816)&gt;0,TRUE),FALSE)</f>
        <v>0</v>
      </c>
      <c r="AD1816" t="b">
        <f>IFERROR(IF(FIND("P1",PGOptionList!D1816)&gt;0,TRUE),FALSE)</f>
        <v>0</v>
      </c>
      <c r="AE1816" t="b">
        <f>IFERROR(IF(FIND("P0",PGOptionList!D1816)&gt;0,TRUE),FALSE)</f>
        <v>1</v>
      </c>
      <c r="AF1816" t="b">
        <f>IF(AND(Z1816,AA1816,AB1816,AC1816,IF(C1816=Auswahlhilfe!$L$7,TRUE,FALSE)),D1816,FALSE)</f>
        <v>0</v>
      </c>
      <c r="AG1816" t="b">
        <f>IF(AND(Z1816,AA1816,AB1816,AD1816,IF(C1816=Auswahlhilfe!$L$17,TRUE,FALSE)),D1816,FALSE)</f>
        <v>0</v>
      </c>
      <c r="AH1816" t="b">
        <f>IF(AND(Z1816,AA1816,AB1816,AE1816,IF(C1816=Auswahlhilfe!$L$17,TRUE,FALSE)),D1816,FALSE)</f>
        <v>0</v>
      </c>
      <c r="AI1816" t="s">
        <v>4817</v>
      </c>
      <c r="AJ1816" s="90" t="str">
        <f t="shared" si="86"/>
        <v>mailto:info@oxni.ch?subject=Anfrage TDR-090-020-S1-P0</v>
      </c>
    </row>
    <row r="1817" spans="2:36" x14ac:dyDescent="0.2">
      <c r="B1817" s="78" t="str">
        <f t="shared" si="84"/>
        <v/>
      </c>
      <c r="C1817" s="19" t="s">
        <v>122</v>
      </c>
      <c r="D1817" s="19" t="s">
        <v>2118</v>
      </c>
      <c r="E1817" s="19">
        <v>90</v>
      </c>
      <c r="F1817" s="19" t="s">
        <v>58</v>
      </c>
      <c r="G1817" s="19">
        <v>20</v>
      </c>
      <c r="H1817" s="19">
        <v>2</v>
      </c>
      <c r="I1817" s="19">
        <v>31</v>
      </c>
      <c r="J1817" s="19">
        <v>95</v>
      </c>
      <c r="K1817" s="19">
        <v>102</v>
      </c>
      <c r="L1817" s="19">
        <v>306</v>
      </c>
      <c r="M1817" s="19" t="s">
        <v>74</v>
      </c>
      <c r="N1817" s="19">
        <v>4000</v>
      </c>
      <c r="O1817" s="19">
        <v>8000</v>
      </c>
      <c r="P1817" s="19"/>
      <c r="Q1817" s="19" t="s">
        <v>116</v>
      </c>
      <c r="R1817" s="19">
        <v>2850</v>
      </c>
      <c r="S1817" s="19">
        <v>30000</v>
      </c>
      <c r="T1817" s="19">
        <v>1.87</v>
      </c>
      <c r="U1817" s="19">
        <v>5</v>
      </c>
      <c r="V1817" s="19">
        <v>0.24</v>
      </c>
      <c r="W1817" s="19">
        <v>65</v>
      </c>
      <c r="X1817" s="93"/>
      <c r="Y1817">
        <f t="shared" si="85"/>
        <v>200</v>
      </c>
      <c r="Z1817" t="b">
        <f>IF(N1817/G1817&gt;=Auswahlhilfe!$C$8,TRUE,FALSE)</f>
        <v>1</v>
      </c>
      <c r="AA1817" t="b">
        <f>IF(K1817&gt;Auswahlhilfe!$C$7,TRUE,FALSE)</f>
        <v>1</v>
      </c>
      <c r="AB1817" t="b">
        <f>IF(Auswahlhilfe!$C$17=F1817,TRUE,FALSE)</f>
        <v>1</v>
      </c>
      <c r="AC1817" t="b">
        <f>IFERROR(IF(FIND("P2",PGOptionList!D1817)&gt;0,TRUE),FALSE)</f>
        <v>0</v>
      </c>
      <c r="AD1817" t="b">
        <f>IFERROR(IF(FIND("P1",PGOptionList!D1817)&gt;0,TRUE),FALSE)</f>
        <v>0</v>
      </c>
      <c r="AE1817" t="b">
        <f>IFERROR(IF(FIND("P0",PGOptionList!D1817)&gt;0,TRUE),FALSE)</f>
        <v>1</v>
      </c>
      <c r="AF1817" t="b">
        <f>IF(AND(Z1817,AA1817,AB1817,AC1817,IF(C1817=Auswahlhilfe!$L$7,TRUE,FALSE)),D1817,FALSE)</f>
        <v>0</v>
      </c>
      <c r="AG1817" t="b">
        <f>IF(AND(Z1817,AA1817,AB1817,AD1817,IF(C1817=Auswahlhilfe!$L$17,TRUE,FALSE)),D1817,FALSE)</f>
        <v>0</v>
      </c>
      <c r="AH1817" t="b">
        <f>IF(AND(Z1817,AA1817,AB1817,AE1817,IF(C1817=Auswahlhilfe!$L$17,TRUE,FALSE)),D1817,FALSE)</f>
        <v>0</v>
      </c>
      <c r="AI1817" t="s">
        <v>4817</v>
      </c>
      <c r="AJ1817" s="90" t="str">
        <f t="shared" si="86"/>
        <v>mailto:info@oxni.ch?subject=Anfrage TDR-090-020-S2-P0</v>
      </c>
    </row>
    <row r="1818" spans="2:36" x14ac:dyDescent="0.2">
      <c r="B1818" s="78" t="str">
        <f t="shared" si="84"/>
        <v/>
      </c>
      <c r="C1818" s="19" t="s">
        <v>122</v>
      </c>
      <c r="D1818" s="19" t="s">
        <v>2119</v>
      </c>
      <c r="E1818" s="19">
        <v>90</v>
      </c>
      <c r="F1818" s="19" t="s">
        <v>55</v>
      </c>
      <c r="G1818" s="19">
        <v>20</v>
      </c>
      <c r="H1818" s="19">
        <v>4</v>
      </c>
      <c r="I1818" s="19">
        <v>31</v>
      </c>
      <c r="J1818" s="19">
        <v>95</v>
      </c>
      <c r="K1818" s="19">
        <v>102</v>
      </c>
      <c r="L1818" s="19">
        <v>306</v>
      </c>
      <c r="M1818" s="19" t="s">
        <v>74</v>
      </c>
      <c r="N1818" s="19">
        <v>4000</v>
      </c>
      <c r="O1818" s="19">
        <v>8000</v>
      </c>
      <c r="P1818" s="19"/>
      <c r="Q1818" s="19" t="s">
        <v>116</v>
      </c>
      <c r="R1818" s="19">
        <v>2850</v>
      </c>
      <c r="S1818" s="19">
        <v>30000</v>
      </c>
      <c r="T1818" s="19">
        <v>1.87</v>
      </c>
      <c r="U1818" s="19">
        <v>5</v>
      </c>
      <c r="V1818" s="19">
        <v>0.24</v>
      </c>
      <c r="W1818" s="19">
        <v>65</v>
      </c>
      <c r="X1818" s="93">
        <v>1272</v>
      </c>
      <c r="Y1818">
        <f t="shared" si="85"/>
        <v>200</v>
      </c>
      <c r="Z1818" t="b">
        <f>IF(N1818/G1818&gt;=Auswahlhilfe!$C$8,TRUE,FALSE)</f>
        <v>1</v>
      </c>
      <c r="AA1818" t="b">
        <f>IF(K1818&gt;Auswahlhilfe!$C$7,TRUE,FALSE)</f>
        <v>1</v>
      </c>
      <c r="AB1818" t="b">
        <f>IF(Auswahlhilfe!$C$17=F1818,TRUE,FALSE)</f>
        <v>0</v>
      </c>
      <c r="AC1818" t="b">
        <f>IFERROR(IF(FIND("P2",PGOptionList!D1818)&gt;0,TRUE),FALSE)</f>
        <v>0</v>
      </c>
      <c r="AD1818" t="b">
        <f>IFERROR(IF(FIND("P1",PGOptionList!D1818)&gt;0,TRUE),FALSE)</f>
        <v>1</v>
      </c>
      <c r="AE1818" t="b">
        <f>IFERROR(IF(FIND("P0",PGOptionList!D1818)&gt;0,TRUE),FALSE)</f>
        <v>0</v>
      </c>
      <c r="AF1818" t="b">
        <f>IF(AND(Z1818,AA1818,AB1818,AC1818,IF(C1818=Auswahlhilfe!$L$7,TRUE,FALSE)),D1818,FALSE)</f>
        <v>0</v>
      </c>
      <c r="AG1818" t="b">
        <f>IF(AND(Z1818,AA1818,AB1818,AD1818,IF(C1818=Auswahlhilfe!$L$17,TRUE,FALSE)),D1818,FALSE)</f>
        <v>0</v>
      </c>
      <c r="AH1818" t="b">
        <f>IF(AND(Z1818,AA1818,AB1818,AE1818,IF(C1818=Auswahlhilfe!$L$17,TRUE,FALSE)),D1818,FALSE)</f>
        <v>0</v>
      </c>
      <c r="AI1818" t="s">
        <v>4817</v>
      </c>
      <c r="AJ1818" s="90" t="str">
        <f t="shared" si="86"/>
        <v>mailto:info@oxni.ch?subject=Anfrage TDR-090-020-S1-P1</v>
      </c>
    </row>
    <row r="1819" spans="2:36" x14ac:dyDescent="0.2">
      <c r="B1819" s="78" t="str">
        <f t="shared" si="84"/>
        <v/>
      </c>
      <c r="C1819" s="19" t="s">
        <v>122</v>
      </c>
      <c r="D1819" s="19" t="s">
        <v>2120</v>
      </c>
      <c r="E1819" s="19">
        <v>90</v>
      </c>
      <c r="F1819" s="19" t="s">
        <v>58</v>
      </c>
      <c r="G1819" s="19">
        <v>20</v>
      </c>
      <c r="H1819" s="19">
        <v>4</v>
      </c>
      <c r="I1819" s="19">
        <v>31</v>
      </c>
      <c r="J1819" s="19">
        <v>95</v>
      </c>
      <c r="K1819" s="19">
        <v>102</v>
      </c>
      <c r="L1819" s="19">
        <v>306</v>
      </c>
      <c r="M1819" s="19" t="s">
        <v>74</v>
      </c>
      <c r="N1819" s="19">
        <v>4000</v>
      </c>
      <c r="O1819" s="19">
        <v>8000</v>
      </c>
      <c r="P1819" s="19"/>
      <c r="Q1819" s="19" t="s">
        <v>116</v>
      </c>
      <c r="R1819" s="19">
        <v>2850</v>
      </c>
      <c r="S1819" s="19">
        <v>30000</v>
      </c>
      <c r="T1819" s="19">
        <v>1.87</v>
      </c>
      <c r="U1819" s="19">
        <v>5</v>
      </c>
      <c r="V1819" s="19">
        <v>0.24</v>
      </c>
      <c r="W1819" s="19">
        <v>65</v>
      </c>
      <c r="X1819" s="93">
        <v>1272</v>
      </c>
      <c r="Y1819">
        <f t="shared" si="85"/>
        <v>200</v>
      </c>
      <c r="Z1819" t="b">
        <f>IF(N1819/G1819&gt;=Auswahlhilfe!$C$8,TRUE,FALSE)</f>
        <v>1</v>
      </c>
      <c r="AA1819" t="b">
        <f>IF(K1819&gt;Auswahlhilfe!$C$7,TRUE,FALSE)</f>
        <v>1</v>
      </c>
      <c r="AB1819" t="b">
        <f>IF(Auswahlhilfe!$C$17=F1819,TRUE,FALSE)</f>
        <v>1</v>
      </c>
      <c r="AC1819" t="b">
        <f>IFERROR(IF(FIND("P2",PGOptionList!D1819)&gt;0,TRUE),FALSE)</f>
        <v>0</v>
      </c>
      <c r="AD1819" t="b">
        <f>IFERROR(IF(FIND("P1",PGOptionList!D1819)&gt;0,TRUE),FALSE)</f>
        <v>1</v>
      </c>
      <c r="AE1819" t="b">
        <f>IFERROR(IF(FIND("P0",PGOptionList!D1819)&gt;0,TRUE),FALSE)</f>
        <v>0</v>
      </c>
      <c r="AF1819" t="b">
        <f>IF(AND(Z1819,AA1819,AB1819,AC1819,IF(C1819=Auswahlhilfe!$L$7,TRUE,FALSE)),D1819,FALSE)</f>
        <v>0</v>
      </c>
      <c r="AG1819" t="b">
        <f>IF(AND(Z1819,AA1819,AB1819,AD1819,IF(C1819=Auswahlhilfe!$L$17,TRUE,FALSE)),D1819,FALSE)</f>
        <v>0</v>
      </c>
      <c r="AH1819" t="b">
        <f>IF(AND(Z1819,AA1819,AB1819,AE1819,IF(C1819=Auswahlhilfe!$L$17,TRUE,FALSE)),D1819,FALSE)</f>
        <v>0</v>
      </c>
      <c r="AI1819" t="s">
        <v>4818</v>
      </c>
      <c r="AJ1819" s="90" t="str">
        <f t="shared" si="86"/>
        <v>https://shop.oxni.ch/de/shop/motoren/planetengetriebe/tdr-090-020-s2-p1</v>
      </c>
    </row>
    <row r="1820" spans="2:36" x14ac:dyDescent="0.2">
      <c r="B1820" s="78" t="str">
        <f t="shared" si="84"/>
        <v/>
      </c>
      <c r="C1820" s="19" t="s">
        <v>122</v>
      </c>
      <c r="D1820" s="19" t="s">
        <v>2121</v>
      </c>
      <c r="E1820" s="19">
        <v>90</v>
      </c>
      <c r="F1820" s="19" t="s">
        <v>55</v>
      </c>
      <c r="G1820" s="19">
        <v>20</v>
      </c>
      <c r="H1820" s="19">
        <v>6</v>
      </c>
      <c r="I1820" s="19">
        <v>31</v>
      </c>
      <c r="J1820" s="19">
        <v>95</v>
      </c>
      <c r="K1820" s="19">
        <v>102</v>
      </c>
      <c r="L1820" s="19">
        <v>306</v>
      </c>
      <c r="M1820" s="19" t="s">
        <v>74</v>
      </c>
      <c r="N1820" s="19">
        <v>4000</v>
      </c>
      <c r="O1820" s="19">
        <v>8000</v>
      </c>
      <c r="P1820" s="19"/>
      <c r="Q1820" s="19" t="s">
        <v>116</v>
      </c>
      <c r="R1820" s="19">
        <v>2850</v>
      </c>
      <c r="S1820" s="19">
        <v>30000</v>
      </c>
      <c r="T1820" s="19">
        <v>1.87</v>
      </c>
      <c r="U1820" s="19">
        <v>5</v>
      </c>
      <c r="V1820" s="19">
        <v>0.24</v>
      </c>
      <c r="W1820" s="19">
        <v>65</v>
      </c>
      <c r="X1820" s="93">
        <v>1157</v>
      </c>
      <c r="Y1820">
        <f t="shared" si="85"/>
        <v>200</v>
      </c>
      <c r="Z1820" t="b">
        <f>IF(N1820/G1820&gt;=Auswahlhilfe!$C$8,TRUE,FALSE)</f>
        <v>1</v>
      </c>
      <c r="AA1820" t="b">
        <f>IF(K1820&gt;Auswahlhilfe!$C$7,TRUE,FALSE)</f>
        <v>1</v>
      </c>
      <c r="AB1820" t="b">
        <f>IF(Auswahlhilfe!$C$17=F1820,TRUE,FALSE)</f>
        <v>0</v>
      </c>
      <c r="AC1820" t="b">
        <f>IFERROR(IF(FIND("P2",PGOptionList!D1820)&gt;0,TRUE),FALSE)</f>
        <v>1</v>
      </c>
      <c r="AD1820" t="b">
        <f>IFERROR(IF(FIND("P1",PGOptionList!D1820)&gt;0,TRUE),FALSE)</f>
        <v>0</v>
      </c>
      <c r="AE1820" t="b">
        <f>IFERROR(IF(FIND("P0",PGOptionList!D1820)&gt;0,TRUE),FALSE)</f>
        <v>0</v>
      </c>
      <c r="AF1820" t="b">
        <f>IF(AND(Z1820,AA1820,AB1820,AC1820,IF(C1820=Auswahlhilfe!$L$7,TRUE,FALSE)),D1820,FALSE)</f>
        <v>0</v>
      </c>
      <c r="AG1820" t="b">
        <f>IF(AND(Z1820,AA1820,AB1820,AD1820,IF(C1820=Auswahlhilfe!$L$17,TRUE,FALSE)),D1820,FALSE)</f>
        <v>0</v>
      </c>
      <c r="AH1820" t="b">
        <f>IF(AND(Z1820,AA1820,AB1820,AE1820,IF(C1820=Auswahlhilfe!$L$17,TRUE,FALSE)),D1820,FALSE)</f>
        <v>0</v>
      </c>
      <c r="AI1820" t="s">
        <v>4817</v>
      </c>
      <c r="AJ1820" s="90" t="str">
        <f t="shared" si="86"/>
        <v>mailto:info@oxni.ch?subject=Anfrage TDR-090-020-S1-P2</v>
      </c>
    </row>
    <row r="1821" spans="2:36" x14ac:dyDescent="0.2">
      <c r="B1821" s="78" t="str">
        <f t="shared" si="84"/>
        <v/>
      </c>
      <c r="C1821" s="19" t="s">
        <v>122</v>
      </c>
      <c r="D1821" s="19" t="s">
        <v>2122</v>
      </c>
      <c r="E1821" s="19">
        <v>90</v>
      </c>
      <c r="F1821" s="19" t="s">
        <v>58</v>
      </c>
      <c r="G1821" s="19">
        <v>20</v>
      </c>
      <c r="H1821" s="19">
        <v>6</v>
      </c>
      <c r="I1821" s="19">
        <v>31</v>
      </c>
      <c r="J1821" s="19">
        <v>95</v>
      </c>
      <c r="K1821" s="19">
        <v>102</v>
      </c>
      <c r="L1821" s="19">
        <v>306</v>
      </c>
      <c r="M1821" s="19" t="s">
        <v>74</v>
      </c>
      <c r="N1821" s="19">
        <v>4000</v>
      </c>
      <c r="O1821" s="19">
        <v>8000</v>
      </c>
      <c r="P1821" s="19"/>
      <c r="Q1821" s="19" t="s">
        <v>116</v>
      </c>
      <c r="R1821" s="19">
        <v>2850</v>
      </c>
      <c r="S1821" s="19">
        <v>30000</v>
      </c>
      <c r="T1821" s="19">
        <v>1.87</v>
      </c>
      <c r="U1821" s="19">
        <v>5</v>
      </c>
      <c r="V1821" s="19">
        <v>0.24</v>
      </c>
      <c r="W1821" s="19">
        <v>65</v>
      </c>
      <c r="X1821" s="93">
        <v>1157</v>
      </c>
      <c r="Y1821">
        <f t="shared" si="85"/>
        <v>200</v>
      </c>
      <c r="Z1821" t="b">
        <f>IF(N1821/G1821&gt;=Auswahlhilfe!$C$8,TRUE,FALSE)</f>
        <v>1</v>
      </c>
      <c r="AA1821" t="b">
        <f>IF(K1821&gt;Auswahlhilfe!$C$7,TRUE,FALSE)</f>
        <v>1</v>
      </c>
      <c r="AB1821" t="b">
        <f>IF(Auswahlhilfe!$C$17=F1821,TRUE,FALSE)</f>
        <v>1</v>
      </c>
      <c r="AC1821" t="b">
        <f>IFERROR(IF(FIND("P2",PGOptionList!D1821)&gt;0,TRUE),FALSE)</f>
        <v>1</v>
      </c>
      <c r="AD1821" t="b">
        <f>IFERROR(IF(FIND("P1",PGOptionList!D1821)&gt;0,TRUE),FALSE)</f>
        <v>0</v>
      </c>
      <c r="AE1821" t="b">
        <f>IFERROR(IF(FIND("P0",PGOptionList!D1821)&gt;0,TRUE),FALSE)</f>
        <v>0</v>
      </c>
      <c r="AF1821" t="b">
        <f>IF(AND(Z1821,AA1821,AB1821,AC1821,IF(C1821=Auswahlhilfe!$L$7,TRUE,FALSE)),D1821,FALSE)</f>
        <v>0</v>
      </c>
      <c r="AG1821" t="b">
        <f>IF(AND(Z1821,AA1821,AB1821,AD1821,IF(C1821=Auswahlhilfe!$L$17,TRUE,FALSE)),D1821,FALSE)</f>
        <v>0</v>
      </c>
      <c r="AH1821" t="b">
        <f>IF(AND(Z1821,AA1821,AB1821,AE1821,IF(C1821=Auswahlhilfe!$L$17,TRUE,FALSE)),D1821,FALSE)</f>
        <v>0</v>
      </c>
      <c r="AI1821" t="s">
        <v>4818</v>
      </c>
      <c r="AJ1821" s="90" t="str">
        <f t="shared" si="86"/>
        <v>https://shop.oxni.ch/de/shop/motoren/planetengetriebe/tdr-090-020-s2-p2</v>
      </c>
    </row>
    <row r="1822" spans="2:36" x14ac:dyDescent="0.2">
      <c r="B1822" s="78" t="str">
        <f t="shared" si="84"/>
        <v/>
      </c>
      <c r="C1822" s="19" t="s">
        <v>122</v>
      </c>
      <c r="D1822" s="19" t="s">
        <v>2123</v>
      </c>
      <c r="E1822" s="19">
        <v>90</v>
      </c>
      <c r="F1822" s="19" t="s">
        <v>55</v>
      </c>
      <c r="G1822" s="19">
        <v>14</v>
      </c>
      <c r="H1822" s="19">
        <v>2</v>
      </c>
      <c r="I1822" s="19">
        <v>31</v>
      </c>
      <c r="J1822" s="19">
        <v>95</v>
      </c>
      <c r="K1822" s="19">
        <v>140</v>
      </c>
      <c r="L1822" s="19">
        <v>420</v>
      </c>
      <c r="M1822" s="19" t="s">
        <v>70</v>
      </c>
      <c r="N1822" s="19">
        <v>4000</v>
      </c>
      <c r="O1822" s="19">
        <v>8000</v>
      </c>
      <c r="P1822" s="19"/>
      <c r="Q1822" s="19" t="s">
        <v>116</v>
      </c>
      <c r="R1822" s="19">
        <v>2850</v>
      </c>
      <c r="S1822" s="19">
        <v>30000</v>
      </c>
      <c r="T1822" s="19">
        <v>1.87</v>
      </c>
      <c r="U1822" s="19">
        <v>5</v>
      </c>
      <c r="V1822" s="19">
        <v>0.24</v>
      </c>
      <c r="W1822" s="19">
        <v>65</v>
      </c>
      <c r="X1822" s="93"/>
      <c r="Y1822">
        <f t="shared" si="85"/>
        <v>285.71428571428572</v>
      </c>
      <c r="Z1822" t="b">
        <f>IF(N1822/G1822&gt;=Auswahlhilfe!$C$8,TRUE,FALSE)</f>
        <v>1</v>
      </c>
      <c r="AA1822" t="b">
        <f>IF(K1822&gt;Auswahlhilfe!$C$7,TRUE,FALSE)</f>
        <v>1</v>
      </c>
      <c r="AB1822" t="b">
        <f>IF(Auswahlhilfe!$C$17=F1822,TRUE,FALSE)</f>
        <v>0</v>
      </c>
      <c r="AC1822" t="b">
        <f>IFERROR(IF(FIND("P2",PGOptionList!D1822)&gt;0,TRUE),FALSE)</f>
        <v>0</v>
      </c>
      <c r="AD1822" t="b">
        <f>IFERROR(IF(FIND("P1",PGOptionList!D1822)&gt;0,TRUE),FALSE)</f>
        <v>0</v>
      </c>
      <c r="AE1822" t="b">
        <f>IFERROR(IF(FIND("P0",PGOptionList!D1822)&gt;0,TRUE),FALSE)</f>
        <v>1</v>
      </c>
      <c r="AF1822" t="b">
        <f>IF(AND(Z1822,AA1822,AB1822,AC1822,IF(C1822=Auswahlhilfe!$L$7,TRUE,FALSE)),D1822,FALSE)</f>
        <v>0</v>
      </c>
      <c r="AG1822" t="b">
        <f>IF(AND(Z1822,AA1822,AB1822,AD1822,IF(C1822=Auswahlhilfe!$L$17,TRUE,FALSE)),D1822,FALSE)</f>
        <v>0</v>
      </c>
      <c r="AH1822" t="b">
        <f>IF(AND(Z1822,AA1822,AB1822,AE1822,IF(C1822=Auswahlhilfe!$L$17,TRUE,FALSE)),D1822,FALSE)</f>
        <v>0</v>
      </c>
      <c r="AI1822" t="s">
        <v>4817</v>
      </c>
      <c r="AJ1822" s="90" t="str">
        <f t="shared" si="86"/>
        <v>mailto:info@oxni.ch?subject=Anfrage TDR-090-014-S1-P0</v>
      </c>
    </row>
    <row r="1823" spans="2:36" x14ac:dyDescent="0.2">
      <c r="B1823" s="78" t="str">
        <f t="shared" si="84"/>
        <v/>
      </c>
      <c r="C1823" s="19" t="s">
        <v>122</v>
      </c>
      <c r="D1823" s="19" t="s">
        <v>2124</v>
      </c>
      <c r="E1823" s="19">
        <v>90</v>
      </c>
      <c r="F1823" s="19" t="s">
        <v>58</v>
      </c>
      <c r="G1823" s="19">
        <v>14</v>
      </c>
      <c r="H1823" s="19">
        <v>2</v>
      </c>
      <c r="I1823" s="19">
        <v>31</v>
      </c>
      <c r="J1823" s="19">
        <v>95</v>
      </c>
      <c r="K1823" s="19">
        <v>140</v>
      </c>
      <c r="L1823" s="19">
        <v>420</v>
      </c>
      <c r="M1823" s="19" t="s">
        <v>70</v>
      </c>
      <c r="N1823" s="19">
        <v>4000</v>
      </c>
      <c r="O1823" s="19">
        <v>8000</v>
      </c>
      <c r="P1823" s="19"/>
      <c r="Q1823" s="19" t="s">
        <v>116</v>
      </c>
      <c r="R1823" s="19">
        <v>2850</v>
      </c>
      <c r="S1823" s="19">
        <v>30000</v>
      </c>
      <c r="T1823" s="19">
        <v>1.87</v>
      </c>
      <c r="U1823" s="19">
        <v>5</v>
      </c>
      <c r="V1823" s="19">
        <v>0.24</v>
      </c>
      <c r="W1823" s="19">
        <v>65</v>
      </c>
      <c r="X1823" s="93"/>
      <c r="Y1823">
        <f t="shared" si="85"/>
        <v>285.71428571428572</v>
      </c>
      <c r="Z1823" t="b">
        <f>IF(N1823/G1823&gt;=Auswahlhilfe!$C$8,TRUE,FALSE)</f>
        <v>1</v>
      </c>
      <c r="AA1823" t="b">
        <f>IF(K1823&gt;Auswahlhilfe!$C$7,TRUE,FALSE)</f>
        <v>1</v>
      </c>
      <c r="AB1823" t="b">
        <f>IF(Auswahlhilfe!$C$17=F1823,TRUE,FALSE)</f>
        <v>1</v>
      </c>
      <c r="AC1823" t="b">
        <f>IFERROR(IF(FIND("P2",PGOptionList!D1823)&gt;0,TRUE),FALSE)</f>
        <v>0</v>
      </c>
      <c r="AD1823" t="b">
        <f>IFERROR(IF(FIND("P1",PGOptionList!D1823)&gt;0,TRUE),FALSE)</f>
        <v>0</v>
      </c>
      <c r="AE1823" t="b">
        <f>IFERROR(IF(FIND("P0",PGOptionList!D1823)&gt;0,TRUE),FALSE)</f>
        <v>1</v>
      </c>
      <c r="AF1823" t="b">
        <f>IF(AND(Z1823,AA1823,AB1823,AC1823,IF(C1823=Auswahlhilfe!$L$7,TRUE,FALSE)),D1823,FALSE)</f>
        <v>0</v>
      </c>
      <c r="AG1823" t="b">
        <f>IF(AND(Z1823,AA1823,AB1823,AD1823,IF(C1823=Auswahlhilfe!$L$17,TRUE,FALSE)),D1823,FALSE)</f>
        <v>0</v>
      </c>
      <c r="AH1823" t="b">
        <f>IF(AND(Z1823,AA1823,AB1823,AE1823,IF(C1823=Auswahlhilfe!$L$17,TRUE,FALSE)),D1823,FALSE)</f>
        <v>0</v>
      </c>
      <c r="AI1823" t="s">
        <v>4817</v>
      </c>
      <c r="AJ1823" s="90" t="str">
        <f t="shared" si="86"/>
        <v>mailto:info@oxni.ch?subject=Anfrage TDR-090-014-S2-P0</v>
      </c>
    </row>
    <row r="1824" spans="2:36" x14ac:dyDescent="0.2">
      <c r="B1824" s="78" t="str">
        <f t="shared" si="84"/>
        <v/>
      </c>
      <c r="C1824" s="19" t="s">
        <v>122</v>
      </c>
      <c r="D1824" s="19" t="s">
        <v>2125</v>
      </c>
      <c r="E1824" s="19">
        <v>90</v>
      </c>
      <c r="F1824" s="19" t="s">
        <v>55</v>
      </c>
      <c r="G1824" s="19">
        <v>14</v>
      </c>
      <c r="H1824" s="19">
        <v>4</v>
      </c>
      <c r="I1824" s="19">
        <v>31</v>
      </c>
      <c r="J1824" s="19">
        <v>95</v>
      </c>
      <c r="K1824" s="19">
        <v>140</v>
      </c>
      <c r="L1824" s="19">
        <v>420</v>
      </c>
      <c r="M1824" s="19" t="s">
        <v>70</v>
      </c>
      <c r="N1824" s="19">
        <v>4000</v>
      </c>
      <c r="O1824" s="19">
        <v>8000</v>
      </c>
      <c r="P1824" s="19"/>
      <c r="Q1824" s="19" t="s">
        <v>116</v>
      </c>
      <c r="R1824" s="19">
        <v>2850</v>
      </c>
      <c r="S1824" s="19">
        <v>30000</v>
      </c>
      <c r="T1824" s="19">
        <v>1.87</v>
      </c>
      <c r="U1824" s="19">
        <v>5</v>
      </c>
      <c r="V1824" s="19">
        <v>0.24</v>
      </c>
      <c r="W1824" s="19">
        <v>65</v>
      </c>
      <c r="X1824" s="93">
        <v>1272</v>
      </c>
      <c r="Y1824">
        <f t="shared" si="85"/>
        <v>285.71428571428572</v>
      </c>
      <c r="Z1824" t="b">
        <f>IF(N1824/G1824&gt;=Auswahlhilfe!$C$8,TRUE,FALSE)</f>
        <v>1</v>
      </c>
      <c r="AA1824" t="b">
        <f>IF(K1824&gt;Auswahlhilfe!$C$7,TRUE,FALSE)</f>
        <v>1</v>
      </c>
      <c r="AB1824" t="b">
        <f>IF(Auswahlhilfe!$C$17=F1824,TRUE,FALSE)</f>
        <v>0</v>
      </c>
      <c r="AC1824" t="b">
        <f>IFERROR(IF(FIND("P2",PGOptionList!D1824)&gt;0,TRUE),FALSE)</f>
        <v>0</v>
      </c>
      <c r="AD1824" t="b">
        <f>IFERROR(IF(FIND("P1",PGOptionList!D1824)&gt;0,TRUE),FALSE)</f>
        <v>1</v>
      </c>
      <c r="AE1824" t="b">
        <f>IFERROR(IF(FIND("P0",PGOptionList!D1824)&gt;0,TRUE),FALSE)</f>
        <v>0</v>
      </c>
      <c r="AF1824" t="b">
        <f>IF(AND(Z1824,AA1824,AB1824,AC1824,IF(C1824=Auswahlhilfe!$L$7,TRUE,FALSE)),D1824,FALSE)</f>
        <v>0</v>
      </c>
      <c r="AG1824" t="b">
        <f>IF(AND(Z1824,AA1824,AB1824,AD1824,IF(C1824=Auswahlhilfe!$L$17,TRUE,FALSE)),D1824,FALSE)</f>
        <v>0</v>
      </c>
      <c r="AH1824" t="b">
        <f>IF(AND(Z1824,AA1824,AB1824,AE1824,IF(C1824=Auswahlhilfe!$L$17,TRUE,FALSE)),D1824,FALSE)</f>
        <v>0</v>
      </c>
      <c r="AI1824" t="s">
        <v>4817</v>
      </c>
      <c r="AJ1824" s="90" t="str">
        <f t="shared" si="86"/>
        <v>mailto:info@oxni.ch?subject=Anfrage TDR-090-014-S1-P1</v>
      </c>
    </row>
    <row r="1825" spans="2:36" x14ac:dyDescent="0.2">
      <c r="B1825" s="78" t="str">
        <f t="shared" si="84"/>
        <v/>
      </c>
      <c r="C1825" s="19" t="s">
        <v>122</v>
      </c>
      <c r="D1825" s="19" t="s">
        <v>2126</v>
      </c>
      <c r="E1825" s="19">
        <v>90</v>
      </c>
      <c r="F1825" s="19" t="s">
        <v>58</v>
      </c>
      <c r="G1825" s="19">
        <v>14</v>
      </c>
      <c r="H1825" s="19">
        <v>4</v>
      </c>
      <c r="I1825" s="19">
        <v>31</v>
      </c>
      <c r="J1825" s="19">
        <v>95</v>
      </c>
      <c r="K1825" s="19">
        <v>140</v>
      </c>
      <c r="L1825" s="19">
        <v>420</v>
      </c>
      <c r="M1825" s="19" t="s">
        <v>70</v>
      </c>
      <c r="N1825" s="19">
        <v>4000</v>
      </c>
      <c r="O1825" s="19">
        <v>8000</v>
      </c>
      <c r="P1825" s="19"/>
      <c r="Q1825" s="19" t="s">
        <v>116</v>
      </c>
      <c r="R1825" s="19">
        <v>2850</v>
      </c>
      <c r="S1825" s="19">
        <v>30000</v>
      </c>
      <c r="T1825" s="19">
        <v>1.87</v>
      </c>
      <c r="U1825" s="19">
        <v>5</v>
      </c>
      <c r="V1825" s="19">
        <v>0.24</v>
      </c>
      <c r="W1825" s="19">
        <v>65</v>
      </c>
      <c r="X1825" s="93">
        <v>1272</v>
      </c>
      <c r="Y1825">
        <f t="shared" si="85"/>
        <v>285.71428571428572</v>
      </c>
      <c r="Z1825" t="b">
        <f>IF(N1825/G1825&gt;=Auswahlhilfe!$C$8,TRUE,FALSE)</f>
        <v>1</v>
      </c>
      <c r="AA1825" t="b">
        <f>IF(K1825&gt;Auswahlhilfe!$C$7,TRUE,FALSE)</f>
        <v>1</v>
      </c>
      <c r="AB1825" t="b">
        <f>IF(Auswahlhilfe!$C$17=F1825,TRUE,FALSE)</f>
        <v>1</v>
      </c>
      <c r="AC1825" t="b">
        <f>IFERROR(IF(FIND("P2",PGOptionList!D1825)&gt;0,TRUE),FALSE)</f>
        <v>0</v>
      </c>
      <c r="AD1825" t="b">
        <f>IFERROR(IF(FIND("P1",PGOptionList!D1825)&gt;0,TRUE),FALSE)</f>
        <v>1</v>
      </c>
      <c r="AE1825" t="b">
        <f>IFERROR(IF(FIND("P0",PGOptionList!D1825)&gt;0,TRUE),FALSE)</f>
        <v>0</v>
      </c>
      <c r="AF1825" t="b">
        <f>IF(AND(Z1825,AA1825,AB1825,AC1825,IF(C1825=Auswahlhilfe!$L$7,TRUE,FALSE)),D1825,FALSE)</f>
        <v>0</v>
      </c>
      <c r="AG1825" t="b">
        <f>IF(AND(Z1825,AA1825,AB1825,AD1825,IF(C1825=Auswahlhilfe!$L$17,TRUE,FALSE)),D1825,FALSE)</f>
        <v>0</v>
      </c>
      <c r="AH1825" t="b">
        <f>IF(AND(Z1825,AA1825,AB1825,AE1825,IF(C1825=Auswahlhilfe!$L$17,TRUE,FALSE)),D1825,FALSE)</f>
        <v>0</v>
      </c>
      <c r="AI1825" t="s">
        <v>4818</v>
      </c>
      <c r="AJ1825" s="90" t="str">
        <f t="shared" si="86"/>
        <v>https://shop.oxni.ch/de/shop/motoren/planetengetriebe/tdr-090-014-s2-p1</v>
      </c>
    </row>
    <row r="1826" spans="2:36" x14ac:dyDescent="0.2">
      <c r="B1826" s="78" t="str">
        <f t="shared" si="84"/>
        <v/>
      </c>
      <c r="C1826" s="19" t="s">
        <v>122</v>
      </c>
      <c r="D1826" s="19" t="s">
        <v>2127</v>
      </c>
      <c r="E1826" s="19">
        <v>90</v>
      </c>
      <c r="F1826" s="19" t="s">
        <v>55</v>
      </c>
      <c r="G1826" s="19">
        <v>14</v>
      </c>
      <c r="H1826" s="19">
        <v>6</v>
      </c>
      <c r="I1826" s="19">
        <v>31</v>
      </c>
      <c r="J1826" s="19">
        <v>95</v>
      </c>
      <c r="K1826" s="19">
        <v>140</v>
      </c>
      <c r="L1826" s="19">
        <v>420</v>
      </c>
      <c r="M1826" s="19" t="s">
        <v>70</v>
      </c>
      <c r="N1826" s="19">
        <v>4000</v>
      </c>
      <c r="O1826" s="19">
        <v>8000</v>
      </c>
      <c r="P1826" s="19"/>
      <c r="Q1826" s="19" t="s">
        <v>116</v>
      </c>
      <c r="R1826" s="19">
        <v>2850</v>
      </c>
      <c r="S1826" s="19">
        <v>30000</v>
      </c>
      <c r="T1826" s="19">
        <v>1.87</v>
      </c>
      <c r="U1826" s="19">
        <v>5</v>
      </c>
      <c r="V1826" s="19">
        <v>0.24</v>
      </c>
      <c r="W1826" s="19">
        <v>65</v>
      </c>
      <c r="X1826" s="93">
        <v>1157</v>
      </c>
      <c r="Y1826">
        <f t="shared" si="85"/>
        <v>285.71428571428572</v>
      </c>
      <c r="Z1826" t="b">
        <f>IF(N1826/G1826&gt;=Auswahlhilfe!$C$8,TRUE,FALSE)</f>
        <v>1</v>
      </c>
      <c r="AA1826" t="b">
        <f>IF(K1826&gt;Auswahlhilfe!$C$7,TRUE,FALSE)</f>
        <v>1</v>
      </c>
      <c r="AB1826" t="b">
        <f>IF(Auswahlhilfe!$C$17=F1826,TRUE,FALSE)</f>
        <v>0</v>
      </c>
      <c r="AC1826" t="b">
        <f>IFERROR(IF(FIND("P2",PGOptionList!D1826)&gt;0,TRUE),FALSE)</f>
        <v>1</v>
      </c>
      <c r="AD1826" t="b">
        <f>IFERROR(IF(FIND("P1",PGOptionList!D1826)&gt;0,TRUE),FALSE)</f>
        <v>0</v>
      </c>
      <c r="AE1826" t="b">
        <f>IFERROR(IF(FIND("P0",PGOptionList!D1826)&gt;0,TRUE),FALSE)</f>
        <v>0</v>
      </c>
      <c r="AF1826" t="b">
        <f>IF(AND(Z1826,AA1826,AB1826,AC1826,IF(C1826=Auswahlhilfe!$L$7,TRUE,FALSE)),D1826,FALSE)</f>
        <v>0</v>
      </c>
      <c r="AG1826" t="b">
        <f>IF(AND(Z1826,AA1826,AB1826,AD1826,IF(C1826=Auswahlhilfe!$L$17,TRUE,FALSE)),D1826,FALSE)</f>
        <v>0</v>
      </c>
      <c r="AH1826" t="b">
        <f>IF(AND(Z1826,AA1826,AB1826,AE1826,IF(C1826=Auswahlhilfe!$L$17,TRUE,FALSE)),D1826,FALSE)</f>
        <v>0</v>
      </c>
      <c r="AI1826" t="s">
        <v>4817</v>
      </c>
      <c r="AJ1826" s="90" t="str">
        <f t="shared" si="86"/>
        <v>mailto:info@oxni.ch?subject=Anfrage TDR-090-014-S1-P2</v>
      </c>
    </row>
    <row r="1827" spans="2:36" x14ac:dyDescent="0.2">
      <c r="B1827" s="78" t="str">
        <f t="shared" si="84"/>
        <v/>
      </c>
      <c r="C1827" s="19" t="s">
        <v>122</v>
      </c>
      <c r="D1827" s="19" t="s">
        <v>2128</v>
      </c>
      <c r="E1827" s="19">
        <v>90</v>
      </c>
      <c r="F1827" s="19" t="s">
        <v>58</v>
      </c>
      <c r="G1827" s="19">
        <v>14</v>
      </c>
      <c r="H1827" s="19">
        <v>6</v>
      </c>
      <c r="I1827" s="19">
        <v>31</v>
      </c>
      <c r="J1827" s="19">
        <v>95</v>
      </c>
      <c r="K1827" s="19">
        <v>140</v>
      </c>
      <c r="L1827" s="19">
        <v>420</v>
      </c>
      <c r="M1827" s="19" t="s">
        <v>70</v>
      </c>
      <c r="N1827" s="19">
        <v>4000</v>
      </c>
      <c r="O1827" s="19">
        <v>8000</v>
      </c>
      <c r="P1827" s="19"/>
      <c r="Q1827" s="19" t="s">
        <v>116</v>
      </c>
      <c r="R1827" s="19">
        <v>2850</v>
      </c>
      <c r="S1827" s="19">
        <v>30000</v>
      </c>
      <c r="T1827" s="19">
        <v>1.87</v>
      </c>
      <c r="U1827" s="19">
        <v>5</v>
      </c>
      <c r="V1827" s="19">
        <v>0.24</v>
      </c>
      <c r="W1827" s="19">
        <v>65</v>
      </c>
      <c r="X1827" s="93">
        <v>1157</v>
      </c>
      <c r="Y1827">
        <f t="shared" si="85"/>
        <v>285.71428571428572</v>
      </c>
      <c r="Z1827" t="b">
        <f>IF(N1827/G1827&gt;=Auswahlhilfe!$C$8,TRUE,FALSE)</f>
        <v>1</v>
      </c>
      <c r="AA1827" t="b">
        <f>IF(K1827&gt;Auswahlhilfe!$C$7,TRUE,FALSE)</f>
        <v>1</v>
      </c>
      <c r="AB1827" t="b">
        <f>IF(Auswahlhilfe!$C$17=F1827,TRUE,FALSE)</f>
        <v>1</v>
      </c>
      <c r="AC1827" t="b">
        <f>IFERROR(IF(FIND("P2",PGOptionList!D1827)&gt;0,TRUE),FALSE)</f>
        <v>1</v>
      </c>
      <c r="AD1827" t="b">
        <f>IFERROR(IF(FIND("P1",PGOptionList!D1827)&gt;0,TRUE),FALSE)</f>
        <v>0</v>
      </c>
      <c r="AE1827" t="b">
        <f>IFERROR(IF(FIND("P0",PGOptionList!D1827)&gt;0,TRUE),FALSE)</f>
        <v>0</v>
      </c>
      <c r="AF1827" t="b">
        <f>IF(AND(Z1827,AA1827,AB1827,AC1827,IF(C1827=Auswahlhilfe!$L$7,TRUE,FALSE)),D1827,FALSE)</f>
        <v>0</v>
      </c>
      <c r="AG1827" t="b">
        <f>IF(AND(Z1827,AA1827,AB1827,AD1827,IF(C1827=Auswahlhilfe!$L$17,TRUE,FALSE)),D1827,FALSE)</f>
        <v>0</v>
      </c>
      <c r="AH1827" t="b">
        <f>IF(AND(Z1827,AA1827,AB1827,AE1827,IF(C1827=Auswahlhilfe!$L$17,TRUE,FALSE)),D1827,FALSE)</f>
        <v>0</v>
      </c>
      <c r="AI1827" t="s">
        <v>4818</v>
      </c>
      <c r="AJ1827" s="90" t="str">
        <f t="shared" si="86"/>
        <v>https://shop.oxni.ch/de/shop/motoren/planetengetriebe/tdr-090-014-s2-p2</v>
      </c>
    </row>
    <row r="1828" spans="2:36" x14ac:dyDescent="0.2">
      <c r="B1828" s="78" t="str">
        <f t="shared" si="84"/>
        <v/>
      </c>
      <c r="C1828" s="19" t="s">
        <v>122</v>
      </c>
      <c r="D1828" s="19" t="s">
        <v>2129</v>
      </c>
      <c r="E1828" s="19">
        <v>90</v>
      </c>
      <c r="F1828" s="19" t="s">
        <v>55</v>
      </c>
      <c r="G1828" s="19">
        <v>10</v>
      </c>
      <c r="H1828" s="19">
        <v>2</v>
      </c>
      <c r="I1828" s="19">
        <v>31</v>
      </c>
      <c r="J1828" s="19">
        <v>95</v>
      </c>
      <c r="K1828" s="19">
        <v>102</v>
      </c>
      <c r="L1828" s="19">
        <v>306</v>
      </c>
      <c r="M1828" s="19" t="s">
        <v>74</v>
      </c>
      <c r="N1828" s="19">
        <v>4000</v>
      </c>
      <c r="O1828" s="19">
        <v>8000</v>
      </c>
      <c r="P1828" s="19"/>
      <c r="Q1828" s="19" t="s">
        <v>116</v>
      </c>
      <c r="R1828" s="19">
        <v>2850</v>
      </c>
      <c r="S1828" s="19">
        <v>30000</v>
      </c>
      <c r="T1828" s="19">
        <v>1.87</v>
      </c>
      <c r="U1828" s="19">
        <v>5</v>
      </c>
      <c r="V1828" s="19">
        <v>0.24</v>
      </c>
      <c r="W1828" s="19">
        <v>65</v>
      </c>
      <c r="X1828" s="93"/>
      <c r="Y1828">
        <f t="shared" si="85"/>
        <v>400</v>
      </c>
      <c r="Z1828" t="b">
        <f>IF(N1828/G1828&gt;=Auswahlhilfe!$C$8,TRUE,FALSE)</f>
        <v>1</v>
      </c>
      <c r="AA1828" t="b">
        <f>IF(K1828&gt;Auswahlhilfe!$C$7,TRUE,FALSE)</f>
        <v>1</v>
      </c>
      <c r="AB1828" t="b">
        <f>IF(Auswahlhilfe!$C$17=F1828,TRUE,FALSE)</f>
        <v>0</v>
      </c>
      <c r="AC1828" t="b">
        <f>IFERROR(IF(FIND("P2",PGOptionList!D1828)&gt;0,TRUE),FALSE)</f>
        <v>0</v>
      </c>
      <c r="AD1828" t="b">
        <f>IFERROR(IF(FIND("P1",PGOptionList!D1828)&gt;0,TRUE),FALSE)</f>
        <v>0</v>
      </c>
      <c r="AE1828" t="b">
        <f>IFERROR(IF(FIND("P0",PGOptionList!D1828)&gt;0,TRUE),FALSE)</f>
        <v>1</v>
      </c>
      <c r="AF1828" t="b">
        <f>IF(AND(Z1828,AA1828,AB1828,AC1828,IF(C1828=Auswahlhilfe!$L$7,TRUE,FALSE)),D1828,FALSE)</f>
        <v>0</v>
      </c>
      <c r="AG1828" t="b">
        <f>IF(AND(Z1828,AA1828,AB1828,AD1828,IF(C1828=Auswahlhilfe!$L$17,TRUE,FALSE)),D1828,FALSE)</f>
        <v>0</v>
      </c>
      <c r="AH1828" t="b">
        <f>IF(AND(Z1828,AA1828,AB1828,AE1828,IF(C1828=Auswahlhilfe!$L$17,TRUE,FALSE)),D1828,FALSE)</f>
        <v>0</v>
      </c>
      <c r="AI1828" t="s">
        <v>4817</v>
      </c>
      <c r="AJ1828" s="90" t="str">
        <f t="shared" si="86"/>
        <v>mailto:info@oxni.ch?subject=Anfrage TDR-090-010-S1-P0</v>
      </c>
    </row>
    <row r="1829" spans="2:36" x14ac:dyDescent="0.2">
      <c r="B1829" s="78" t="str">
        <f t="shared" si="84"/>
        <v/>
      </c>
      <c r="C1829" s="19" t="s">
        <v>122</v>
      </c>
      <c r="D1829" s="19" t="s">
        <v>2130</v>
      </c>
      <c r="E1829" s="19">
        <v>90</v>
      </c>
      <c r="F1829" s="19" t="s">
        <v>58</v>
      </c>
      <c r="G1829" s="19">
        <v>10</v>
      </c>
      <c r="H1829" s="19">
        <v>2</v>
      </c>
      <c r="I1829" s="19">
        <v>31</v>
      </c>
      <c r="J1829" s="19">
        <v>95</v>
      </c>
      <c r="K1829" s="19">
        <v>102</v>
      </c>
      <c r="L1829" s="19">
        <v>306</v>
      </c>
      <c r="M1829" s="19" t="s">
        <v>74</v>
      </c>
      <c r="N1829" s="19">
        <v>4000</v>
      </c>
      <c r="O1829" s="19">
        <v>8000</v>
      </c>
      <c r="P1829" s="19"/>
      <c r="Q1829" s="19" t="s">
        <v>116</v>
      </c>
      <c r="R1829" s="19">
        <v>2850</v>
      </c>
      <c r="S1829" s="19">
        <v>30000</v>
      </c>
      <c r="T1829" s="19">
        <v>1.87</v>
      </c>
      <c r="U1829" s="19">
        <v>5</v>
      </c>
      <c r="V1829" s="19">
        <v>0.24</v>
      </c>
      <c r="W1829" s="19">
        <v>65</v>
      </c>
      <c r="X1829" s="93"/>
      <c r="Y1829">
        <f t="shared" si="85"/>
        <v>400</v>
      </c>
      <c r="Z1829" t="b">
        <f>IF(N1829/G1829&gt;=Auswahlhilfe!$C$8,TRUE,FALSE)</f>
        <v>1</v>
      </c>
      <c r="AA1829" t="b">
        <f>IF(K1829&gt;Auswahlhilfe!$C$7,TRUE,FALSE)</f>
        <v>1</v>
      </c>
      <c r="AB1829" t="b">
        <f>IF(Auswahlhilfe!$C$17=F1829,TRUE,FALSE)</f>
        <v>1</v>
      </c>
      <c r="AC1829" t="b">
        <f>IFERROR(IF(FIND("P2",PGOptionList!D1829)&gt;0,TRUE),FALSE)</f>
        <v>0</v>
      </c>
      <c r="AD1829" t="b">
        <f>IFERROR(IF(FIND("P1",PGOptionList!D1829)&gt;0,TRUE),FALSE)</f>
        <v>0</v>
      </c>
      <c r="AE1829" t="b">
        <f>IFERROR(IF(FIND("P0",PGOptionList!D1829)&gt;0,TRUE),FALSE)</f>
        <v>1</v>
      </c>
      <c r="AF1829" t="b">
        <f>IF(AND(Z1829,AA1829,AB1829,AC1829,IF(C1829=Auswahlhilfe!$L$7,TRUE,FALSE)),D1829,FALSE)</f>
        <v>0</v>
      </c>
      <c r="AG1829" t="b">
        <f>IF(AND(Z1829,AA1829,AB1829,AD1829,IF(C1829=Auswahlhilfe!$L$17,TRUE,FALSE)),D1829,FALSE)</f>
        <v>0</v>
      </c>
      <c r="AH1829" t="b">
        <f>IF(AND(Z1829,AA1829,AB1829,AE1829,IF(C1829=Auswahlhilfe!$L$17,TRUE,FALSE)),D1829,FALSE)</f>
        <v>0</v>
      </c>
      <c r="AI1829" t="s">
        <v>4817</v>
      </c>
      <c r="AJ1829" s="90" t="str">
        <f t="shared" si="86"/>
        <v>mailto:info@oxni.ch?subject=Anfrage TDR-090-010-S2-P0</v>
      </c>
    </row>
    <row r="1830" spans="2:36" x14ac:dyDescent="0.2">
      <c r="B1830" s="78" t="str">
        <f t="shared" si="84"/>
        <v/>
      </c>
      <c r="C1830" s="19" t="s">
        <v>122</v>
      </c>
      <c r="D1830" s="19" t="s">
        <v>2131</v>
      </c>
      <c r="E1830" s="19">
        <v>90</v>
      </c>
      <c r="F1830" s="19" t="s">
        <v>55</v>
      </c>
      <c r="G1830" s="19">
        <v>10</v>
      </c>
      <c r="H1830" s="19">
        <v>4</v>
      </c>
      <c r="I1830" s="19">
        <v>31</v>
      </c>
      <c r="J1830" s="19">
        <v>95</v>
      </c>
      <c r="K1830" s="19">
        <v>102</v>
      </c>
      <c r="L1830" s="19">
        <v>306</v>
      </c>
      <c r="M1830" s="19" t="s">
        <v>74</v>
      </c>
      <c r="N1830" s="19">
        <v>4000</v>
      </c>
      <c r="O1830" s="19">
        <v>8000</v>
      </c>
      <c r="P1830" s="19"/>
      <c r="Q1830" s="19" t="s">
        <v>116</v>
      </c>
      <c r="R1830" s="19">
        <v>2850</v>
      </c>
      <c r="S1830" s="19">
        <v>30000</v>
      </c>
      <c r="T1830" s="19">
        <v>1.87</v>
      </c>
      <c r="U1830" s="19">
        <v>5</v>
      </c>
      <c r="V1830" s="19">
        <v>0.24</v>
      </c>
      <c r="W1830" s="19">
        <v>65</v>
      </c>
      <c r="X1830" s="93">
        <v>1272</v>
      </c>
      <c r="Y1830">
        <f t="shared" si="85"/>
        <v>400</v>
      </c>
      <c r="Z1830" t="b">
        <f>IF(N1830/G1830&gt;=Auswahlhilfe!$C$8,TRUE,FALSE)</f>
        <v>1</v>
      </c>
      <c r="AA1830" t="b">
        <f>IF(K1830&gt;Auswahlhilfe!$C$7,TRUE,FALSE)</f>
        <v>1</v>
      </c>
      <c r="AB1830" t="b">
        <f>IF(Auswahlhilfe!$C$17=F1830,TRUE,FALSE)</f>
        <v>0</v>
      </c>
      <c r="AC1830" t="b">
        <f>IFERROR(IF(FIND("P2",PGOptionList!D1830)&gt;0,TRUE),FALSE)</f>
        <v>0</v>
      </c>
      <c r="AD1830" t="b">
        <f>IFERROR(IF(FIND("P1",PGOptionList!D1830)&gt;0,TRUE),FALSE)</f>
        <v>1</v>
      </c>
      <c r="AE1830" t="b">
        <f>IFERROR(IF(FIND("P0",PGOptionList!D1830)&gt;0,TRUE),FALSE)</f>
        <v>0</v>
      </c>
      <c r="AF1830" t="b">
        <f>IF(AND(Z1830,AA1830,AB1830,AC1830,IF(C1830=Auswahlhilfe!$L$7,TRUE,FALSE)),D1830,FALSE)</f>
        <v>0</v>
      </c>
      <c r="AG1830" t="b">
        <f>IF(AND(Z1830,AA1830,AB1830,AD1830,IF(C1830=Auswahlhilfe!$L$17,TRUE,FALSE)),D1830,FALSE)</f>
        <v>0</v>
      </c>
      <c r="AH1830" t="b">
        <f>IF(AND(Z1830,AA1830,AB1830,AE1830,IF(C1830=Auswahlhilfe!$L$17,TRUE,FALSE)),D1830,FALSE)</f>
        <v>0</v>
      </c>
      <c r="AI1830" t="s">
        <v>4817</v>
      </c>
      <c r="AJ1830" s="90" t="str">
        <f t="shared" si="86"/>
        <v>mailto:info@oxni.ch?subject=Anfrage TDR-090-010-S1-P1</v>
      </c>
    </row>
    <row r="1831" spans="2:36" x14ac:dyDescent="0.2">
      <c r="B1831" s="78" t="str">
        <f t="shared" si="84"/>
        <v/>
      </c>
      <c r="C1831" s="19" t="s">
        <v>122</v>
      </c>
      <c r="D1831" s="19" t="s">
        <v>2132</v>
      </c>
      <c r="E1831" s="19">
        <v>90</v>
      </c>
      <c r="F1831" s="19" t="s">
        <v>58</v>
      </c>
      <c r="G1831" s="19">
        <v>10</v>
      </c>
      <c r="H1831" s="19">
        <v>4</v>
      </c>
      <c r="I1831" s="19">
        <v>31</v>
      </c>
      <c r="J1831" s="19">
        <v>95</v>
      </c>
      <c r="K1831" s="19">
        <v>102</v>
      </c>
      <c r="L1831" s="19">
        <v>306</v>
      </c>
      <c r="M1831" s="19" t="s">
        <v>74</v>
      </c>
      <c r="N1831" s="19">
        <v>4000</v>
      </c>
      <c r="O1831" s="19">
        <v>8000</v>
      </c>
      <c r="P1831" s="19"/>
      <c r="Q1831" s="19" t="s">
        <v>116</v>
      </c>
      <c r="R1831" s="19">
        <v>2850</v>
      </c>
      <c r="S1831" s="19">
        <v>30000</v>
      </c>
      <c r="T1831" s="19">
        <v>1.87</v>
      </c>
      <c r="U1831" s="19">
        <v>5</v>
      </c>
      <c r="V1831" s="19">
        <v>0.24</v>
      </c>
      <c r="W1831" s="19">
        <v>65</v>
      </c>
      <c r="X1831" s="93">
        <v>1272</v>
      </c>
      <c r="Y1831">
        <f t="shared" si="85"/>
        <v>400</v>
      </c>
      <c r="Z1831" t="b">
        <f>IF(N1831/G1831&gt;=Auswahlhilfe!$C$8,TRUE,FALSE)</f>
        <v>1</v>
      </c>
      <c r="AA1831" t="b">
        <f>IF(K1831&gt;Auswahlhilfe!$C$7,TRUE,FALSE)</f>
        <v>1</v>
      </c>
      <c r="AB1831" t="b">
        <f>IF(Auswahlhilfe!$C$17=F1831,TRUE,FALSE)</f>
        <v>1</v>
      </c>
      <c r="AC1831" t="b">
        <f>IFERROR(IF(FIND("P2",PGOptionList!D1831)&gt;0,TRUE),FALSE)</f>
        <v>0</v>
      </c>
      <c r="AD1831" t="b">
        <f>IFERROR(IF(FIND("P1",PGOptionList!D1831)&gt;0,TRUE),FALSE)</f>
        <v>1</v>
      </c>
      <c r="AE1831" t="b">
        <f>IFERROR(IF(FIND("P0",PGOptionList!D1831)&gt;0,TRUE),FALSE)</f>
        <v>0</v>
      </c>
      <c r="AF1831" t="b">
        <f>IF(AND(Z1831,AA1831,AB1831,AC1831,IF(C1831=Auswahlhilfe!$L$7,TRUE,FALSE)),D1831,FALSE)</f>
        <v>0</v>
      </c>
      <c r="AG1831" t="b">
        <f>IF(AND(Z1831,AA1831,AB1831,AD1831,IF(C1831=Auswahlhilfe!$L$17,TRUE,FALSE)),D1831,FALSE)</f>
        <v>0</v>
      </c>
      <c r="AH1831" t="b">
        <f>IF(AND(Z1831,AA1831,AB1831,AE1831,IF(C1831=Auswahlhilfe!$L$17,TRUE,FALSE)),D1831,FALSE)</f>
        <v>0</v>
      </c>
      <c r="AI1831" t="s">
        <v>4818</v>
      </c>
      <c r="AJ1831" s="90" t="str">
        <f t="shared" si="86"/>
        <v>https://shop.oxni.ch/de/shop/motoren/planetengetriebe/tdr-090-010-s2-p1</v>
      </c>
    </row>
    <row r="1832" spans="2:36" x14ac:dyDescent="0.2">
      <c r="B1832" s="78" t="str">
        <f t="shared" si="84"/>
        <v/>
      </c>
      <c r="C1832" s="19" t="s">
        <v>122</v>
      </c>
      <c r="D1832" s="19" t="s">
        <v>2133</v>
      </c>
      <c r="E1832" s="19">
        <v>90</v>
      </c>
      <c r="F1832" s="19" t="s">
        <v>55</v>
      </c>
      <c r="G1832" s="19">
        <v>10</v>
      </c>
      <c r="H1832" s="19">
        <v>6</v>
      </c>
      <c r="I1832" s="19">
        <v>31</v>
      </c>
      <c r="J1832" s="19">
        <v>95</v>
      </c>
      <c r="K1832" s="19">
        <v>102</v>
      </c>
      <c r="L1832" s="19">
        <v>306</v>
      </c>
      <c r="M1832" s="19" t="s">
        <v>74</v>
      </c>
      <c r="N1832" s="19">
        <v>4000</v>
      </c>
      <c r="O1832" s="19">
        <v>8000</v>
      </c>
      <c r="P1832" s="19"/>
      <c r="Q1832" s="19" t="s">
        <v>116</v>
      </c>
      <c r="R1832" s="19">
        <v>2850</v>
      </c>
      <c r="S1832" s="19">
        <v>30000</v>
      </c>
      <c r="T1832" s="19">
        <v>1.87</v>
      </c>
      <c r="U1832" s="19">
        <v>5</v>
      </c>
      <c r="V1832" s="19">
        <v>0.24</v>
      </c>
      <c r="W1832" s="19">
        <v>65</v>
      </c>
      <c r="X1832" s="93">
        <v>1157</v>
      </c>
      <c r="Y1832">
        <f t="shared" si="85"/>
        <v>400</v>
      </c>
      <c r="Z1832" t="b">
        <f>IF(N1832/G1832&gt;=Auswahlhilfe!$C$8,TRUE,FALSE)</f>
        <v>1</v>
      </c>
      <c r="AA1832" t="b">
        <f>IF(K1832&gt;Auswahlhilfe!$C$7,TRUE,FALSE)</f>
        <v>1</v>
      </c>
      <c r="AB1832" t="b">
        <f>IF(Auswahlhilfe!$C$17=F1832,TRUE,FALSE)</f>
        <v>0</v>
      </c>
      <c r="AC1832" t="b">
        <f>IFERROR(IF(FIND("P2",PGOptionList!D1832)&gt;0,TRUE),FALSE)</f>
        <v>1</v>
      </c>
      <c r="AD1832" t="b">
        <f>IFERROR(IF(FIND("P1",PGOptionList!D1832)&gt;0,TRUE),FALSE)</f>
        <v>0</v>
      </c>
      <c r="AE1832" t="b">
        <f>IFERROR(IF(FIND("P0",PGOptionList!D1832)&gt;0,TRUE),FALSE)</f>
        <v>0</v>
      </c>
      <c r="AF1832" t="b">
        <f>IF(AND(Z1832,AA1832,AB1832,AC1832,IF(C1832=Auswahlhilfe!$L$7,TRUE,FALSE)),D1832,FALSE)</f>
        <v>0</v>
      </c>
      <c r="AG1832" t="b">
        <f>IF(AND(Z1832,AA1832,AB1832,AD1832,IF(C1832=Auswahlhilfe!$L$17,TRUE,FALSE)),D1832,FALSE)</f>
        <v>0</v>
      </c>
      <c r="AH1832" t="b">
        <f>IF(AND(Z1832,AA1832,AB1832,AE1832,IF(C1832=Auswahlhilfe!$L$17,TRUE,FALSE)),D1832,FALSE)</f>
        <v>0</v>
      </c>
      <c r="AI1832" t="s">
        <v>4817</v>
      </c>
      <c r="AJ1832" s="90" t="str">
        <f t="shared" si="86"/>
        <v>mailto:info@oxni.ch?subject=Anfrage TDR-090-010-S1-P2</v>
      </c>
    </row>
    <row r="1833" spans="2:36" x14ac:dyDescent="0.2">
      <c r="B1833" s="78" t="str">
        <f t="shared" si="84"/>
        <v/>
      </c>
      <c r="C1833" s="19" t="s">
        <v>122</v>
      </c>
      <c r="D1833" s="19" t="s">
        <v>2134</v>
      </c>
      <c r="E1833" s="19">
        <v>90</v>
      </c>
      <c r="F1833" s="19" t="s">
        <v>58</v>
      </c>
      <c r="G1833" s="19">
        <v>10</v>
      </c>
      <c r="H1833" s="19">
        <v>6</v>
      </c>
      <c r="I1833" s="19">
        <v>31</v>
      </c>
      <c r="J1833" s="19">
        <v>95</v>
      </c>
      <c r="K1833" s="19">
        <v>102</v>
      </c>
      <c r="L1833" s="19">
        <v>306</v>
      </c>
      <c r="M1833" s="19" t="s">
        <v>74</v>
      </c>
      <c r="N1833" s="19">
        <v>4000</v>
      </c>
      <c r="O1833" s="19">
        <v>8000</v>
      </c>
      <c r="P1833" s="19"/>
      <c r="Q1833" s="19" t="s">
        <v>116</v>
      </c>
      <c r="R1833" s="19">
        <v>2850</v>
      </c>
      <c r="S1833" s="19">
        <v>30000</v>
      </c>
      <c r="T1833" s="19">
        <v>1.87</v>
      </c>
      <c r="U1833" s="19">
        <v>5</v>
      </c>
      <c r="V1833" s="19">
        <v>0.24</v>
      </c>
      <c r="W1833" s="19">
        <v>65</v>
      </c>
      <c r="X1833" s="93">
        <v>1157</v>
      </c>
      <c r="Y1833">
        <f t="shared" si="85"/>
        <v>400</v>
      </c>
      <c r="Z1833" t="b">
        <f>IF(N1833/G1833&gt;=Auswahlhilfe!$C$8,TRUE,FALSE)</f>
        <v>1</v>
      </c>
      <c r="AA1833" t="b">
        <f>IF(K1833&gt;Auswahlhilfe!$C$7,TRUE,FALSE)</f>
        <v>1</v>
      </c>
      <c r="AB1833" t="b">
        <f>IF(Auswahlhilfe!$C$17=F1833,TRUE,FALSE)</f>
        <v>1</v>
      </c>
      <c r="AC1833" t="b">
        <f>IFERROR(IF(FIND("P2",PGOptionList!D1833)&gt;0,TRUE),FALSE)</f>
        <v>1</v>
      </c>
      <c r="AD1833" t="b">
        <f>IFERROR(IF(FIND("P1",PGOptionList!D1833)&gt;0,TRUE),FALSE)</f>
        <v>0</v>
      </c>
      <c r="AE1833" t="b">
        <f>IFERROR(IF(FIND("P0",PGOptionList!D1833)&gt;0,TRUE),FALSE)</f>
        <v>0</v>
      </c>
      <c r="AF1833" t="b">
        <f>IF(AND(Z1833,AA1833,AB1833,AC1833,IF(C1833=Auswahlhilfe!$L$7,TRUE,FALSE)),D1833,FALSE)</f>
        <v>0</v>
      </c>
      <c r="AG1833" t="b">
        <f>IF(AND(Z1833,AA1833,AB1833,AD1833,IF(C1833=Auswahlhilfe!$L$17,TRUE,FALSE)),D1833,FALSE)</f>
        <v>0</v>
      </c>
      <c r="AH1833" t="b">
        <f>IF(AND(Z1833,AA1833,AB1833,AE1833,IF(C1833=Auswahlhilfe!$L$17,TRUE,FALSE)),D1833,FALSE)</f>
        <v>0</v>
      </c>
      <c r="AI1833" t="s">
        <v>4818</v>
      </c>
      <c r="AJ1833" s="90" t="str">
        <f t="shared" si="86"/>
        <v>https://shop.oxni.ch/de/shop/motoren/planetengetriebe/tdr-090-010-s2-p2</v>
      </c>
    </row>
    <row r="1834" spans="2:36" x14ac:dyDescent="0.2">
      <c r="B1834" s="78" t="str">
        <f t="shared" si="84"/>
        <v/>
      </c>
      <c r="C1834" s="19" t="s">
        <v>122</v>
      </c>
      <c r="D1834" s="19" t="s">
        <v>2135</v>
      </c>
      <c r="E1834" s="19">
        <v>90</v>
      </c>
      <c r="F1834" s="19" t="s">
        <v>55</v>
      </c>
      <c r="G1834" s="19">
        <v>7</v>
      </c>
      <c r="H1834" s="19">
        <v>2</v>
      </c>
      <c r="I1834" s="19">
        <v>31</v>
      </c>
      <c r="J1834" s="19">
        <v>95</v>
      </c>
      <c r="K1834" s="19">
        <v>140</v>
      </c>
      <c r="L1834" s="19">
        <v>420</v>
      </c>
      <c r="M1834" s="19" t="s">
        <v>70</v>
      </c>
      <c r="N1834" s="19">
        <v>4000</v>
      </c>
      <c r="O1834" s="19">
        <v>8000</v>
      </c>
      <c r="P1834" s="19"/>
      <c r="Q1834" s="19" t="s">
        <v>116</v>
      </c>
      <c r="R1834" s="19">
        <v>2850</v>
      </c>
      <c r="S1834" s="19">
        <v>30000</v>
      </c>
      <c r="T1834" s="19">
        <v>2.25</v>
      </c>
      <c r="U1834" s="19">
        <v>5</v>
      </c>
      <c r="V1834" s="19">
        <v>0.24</v>
      </c>
      <c r="W1834" s="19">
        <v>65</v>
      </c>
      <c r="X1834" s="93"/>
      <c r="Y1834">
        <f t="shared" si="85"/>
        <v>571.42857142857144</v>
      </c>
      <c r="Z1834" t="b">
        <f>IF(N1834/G1834&gt;=Auswahlhilfe!$C$8,TRUE,FALSE)</f>
        <v>1</v>
      </c>
      <c r="AA1834" t="b">
        <f>IF(K1834&gt;Auswahlhilfe!$C$7,TRUE,FALSE)</f>
        <v>1</v>
      </c>
      <c r="AB1834" t="b">
        <f>IF(Auswahlhilfe!$C$17=F1834,TRUE,FALSE)</f>
        <v>0</v>
      </c>
      <c r="AC1834" t="b">
        <f>IFERROR(IF(FIND("P2",PGOptionList!D1834)&gt;0,TRUE),FALSE)</f>
        <v>0</v>
      </c>
      <c r="AD1834" t="b">
        <f>IFERROR(IF(FIND("P1",PGOptionList!D1834)&gt;0,TRUE),FALSE)</f>
        <v>0</v>
      </c>
      <c r="AE1834" t="b">
        <f>IFERROR(IF(FIND("P0",PGOptionList!D1834)&gt;0,TRUE),FALSE)</f>
        <v>1</v>
      </c>
      <c r="AF1834" t="b">
        <f>IF(AND(Z1834,AA1834,AB1834,AC1834,IF(C1834=Auswahlhilfe!$L$7,TRUE,FALSE)),D1834,FALSE)</f>
        <v>0</v>
      </c>
      <c r="AG1834" t="b">
        <f>IF(AND(Z1834,AA1834,AB1834,AD1834,IF(C1834=Auswahlhilfe!$L$17,TRUE,FALSE)),D1834,FALSE)</f>
        <v>0</v>
      </c>
      <c r="AH1834" t="b">
        <f>IF(AND(Z1834,AA1834,AB1834,AE1834,IF(C1834=Auswahlhilfe!$L$17,TRUE,FALSE)),D1834,FALSE)</f>
        <v>0</v>
      </c>
      <c r="AI1834" t="s">
        <v>4817</v>
      </c>
      <c r="AJ1834" s="90" t="str">
        <f t="shared" si="86"/>
        <v>mailto:info@oxni.ch?subject=Anfrage TDR-090-007-S1-P0</v>
      </c>
    </row>
    <row r="1835" spans="2:36" x14ac:dyDescent="0.2">
      <c r="B1835" s="78" t="str">
        <f t="shared" si="84"/>
        <v/>
      </c>
      <c r="C1835" s="19" t="s">
        <v>122</v>
      </c>
      <c r="D1835" s="19" t="s">
        <v>2136</v>
      </c>
      <c r="E1835" s="19">
        <v>90</v>
      </c>
      <c r="F1835" s="19" t="s">
        <v>58</v>
      </c>
      <c r="G1835" s="19">
        <v>7</v>
      </c>
      <c r="H1835" s="19">
        <v>2</v>
      </c>
      <c r="I1835" s="19">
        <v>31</v>
      </c>
      <c r="J1835" s="19">
        <v>95</v>
      </c>
      <c r="K1835" s="19">
        <v>140</v>
      </c>
      <c r="L1835" s="19">
        <v>420</v>
      </c>
      <c r="M1835" s="19" t="s">
        <v>70</v>
      </c>
      <c r="N1835" s="19">
        <v>4000</v>
      </c>
      <c r="O1835" s="19">
        <v>8000</v>
      </c>
      <c r="P1835" s="19"/>
      <c r="Q1835" s="19" t="s">
        <v>116</v>
      </c>
      <c r="R1835" s="19">
        <v>2850</v>
      </c>
      <c r="S1835" s="19">
        <v>30000</v>
      </c>
      <c r="T1835" s="19">
        <v>2.25</v>
      </c>
      <c r="U1835" s="19">
        <v>5</v>
      </c>
      <c r="V1835" s="19">
        <v>0.24</v>
      </c>
      <c r="W1835" s="19">
        <v>65</v>
      </c>
      <c r="X1835" s="93"/>
      <c r="Y1835">
        <f t="shared" si="85"/>
        <v>571.42857142857144</v>
      </c>
      <c r="Z1835" t="b">
        <f>IF(N1835/G1835&gt;=Auswahlhilfe!$C$8,TRUE,FALSE)</f>
        <v>1</v>
      </c>
      <c r="AA1835" t="b">
        <f>IF(K1835&gt;Auswahlhilfe!$C$7,TRUE,FALSE)</f>
        <v>1</v>
      </c>
      <c r="AB1835" t="b">
        <f>IF(Auswahlhilfe!$C$17=F1835,TRUE,FALSE)</f>
        <v>1</v>
      </c>
      <c r="AC1835" t="b">
        <f>IFERROR(IF(FIND("P2",PGOptionList!D1835)&gt;0,TRUE),FALSE)</f>
        <v>0</v>
      </c>
      <c r="AD1835" t="b">
        <f>IFERROR(IF(FIND("P1",PGOptionList!D1835)&gt;0,TRUE),FALSE)</f>
        <v>0</v>
      </c>
      <c r="AE1835" t="b">
        <f>IFERROR(IF(FIND("P0",PGOptionList!D1835)&gt;0,TRUE),FALSE)</f>
        <v>1</v>
      </c>
      <c r="AF1835" t="b">
        <f>IF(AND(Z1835,AA1835,AB1835,AC1835,IF(C1835=Auswahlhilfe!$L$7,TRUE,FALSE)),D1835,FALSE)</f>
        <v>0</v>
      </c>
      <c r="AG1835" t="b">
        <f>IF(AND(Z1835,AA1835,AB1835,AD1835,IF(C1835=Auswahlhilfe!$L$17,TRUE,FALSE)),D1835,FALSE)</f>
        <v>0</v>
      </c>
      <c r="AH1835" t="b">
        <f>IF(AND(Z1835,AA1835,AB1835,AE1835,IF(C1835=Auswahlhilfe!$L$17,TRUE,FALSE)),D1835,FALSE)</f>
        <v>0</v>
      </c>
      <c r="AI1835" t="s">
        <v>4817</v>
      </c>
      <c r="AJ1835" s="90" t="str">
        <f t="shared" si="86"/>
        <v>mailto:info@oxni.ch?subject=Anfrage TDR-090-007-S2-P0</v>
      </c>
    </row>
    <row r="1836" spans="2:36" x14ac:dyDescent="0.2">
      <c r="B1836" s="78" t="str">
        <f t="shared" si="84"/>
        <v/>
      </c>
      <c r="C1836" s="19" t="s">
        <v>122</v>
      </c>
      <c r="D1836" s="19" t="s">
        <v>2137</v>
      </c>
      <c r="E1836" s="19">
        <v>90</v>
      </c>
      <c r="F1836" s="19" t="s">
        <v>55</v>
      </c>
      <c r="G1836" s="19">
        <v>7</v>
      </c>
      <c r="H1836" s="19">
        <v>4</v>
      </c>
      <c r="I1836" s="19">
        <v>31</v>
      </c>
      <c r="J1836" s="19">
        <v>95</v>
      </c>
      <c r="K1836" s="19">
        <v>140</v>
      </c>
      <c r="L1836" s="19">
        <v>420</v>
      </c>
      <c r="M1836" s="19" t="s">
        <v>70</v>
      </c>
      <c r="N1836" s="19">
        <v>4000</v>
      </c>
      <c r="O1836" s="19">
        <v>8000</v>
      </c>
      <c r="P1836" s="19"/>
      <c r="Q1836" s="19" t="s">
        <v>116</v>
      </c>
      <c r="R1836" s="19">
        <v>2850</v>
      </c>
      <c r="S1836" s="19">
        <v>30000</v>
      </c>
      <c r="T1836" s="19">
        <v>2.25</v>
      </c>
      <c r="U1836" s="19">
        <v>5</v>
      </c>
      <c r="V1836" s="19">
        <v>0.24</v>
      </c>
      <c r="W1836" s="19">
        <v>65</v>
      </c>
      <c r="X1836" s="93">
        <v>1272</v>
      </c>
      <c r="Y1836">
        <f t="shared" si="85"/>
        <v>571.42857142857144</v>
      </c>
      <c r="Z1836" t="b">
        <f>IF(N1836/G1836&gt;=Auswahlhilfe!$C$8,TRUE,FALSE)</f>
        <v>1</v>
      </c>
      <c r="AA1836" t="b">
        <f>IF(K1836&gt;Auswahlhilfe!$C$7,TRUE,FALSE)</f>
        <v>1</v>
      </c>
      <c r="AB1836" t="b">
        <f>IF(Auswahlhilfe!$C$17=F1836,TRUE,FALSE)</f>
        <v>0</v>
      </c>
      <c r="AC1836" t="b">
        <f>IFERROR(IF(FIND("P2",PGOptionList!D1836)&gt;0,TRUE),FALSE)</f>
        <v>0</v>
      </c>
      <c r="AD1836" t="b">
        <f>IFERROR(IF(FIND("P1",PGOptionList!D1836)&gt;0,TRUE),FALSE)</f>
        <v>1</v>
      </c>
      <c r="AE1836" t="b">
        <f>IFERROR(IF(FIND("P0",PGOptionList!D1836)&gt;0,TRUE),FALSE)</f>
        <v>0</v>
      </c>
      <c r="AF1836" t="b">
        <f>IF(AND(Z1836,AA1836,AB1836,AC1836,IF(C1836=Auswahlhilfe!$L$7,TRUE,FALSE)),D1836,FALSE)</f>
        <v>0</v>
      </c>
      <c r="AG1836" t="b">
        <f>IF(AND(Z1836,AA1836,AB1836,AD1836,IF(C1836=Auswahlhilfe!$L$17,TRUE,FALSE)),D1836,FALSE)</f>
        <v>0</v>
      </c>
      <c r="AH1836" t="b">
        <f>IF(AND(Z1836,AA1836,AB1836,AE1836,IF(C1836=Auswahlhilfe!$L$17,TRUE,FALSE)),D1836,FALSE)</f>
        <v>0</v>
      </c>
      <c r="AI1836" t="s">
        <v>4817</v>
      </c>
      <c r="AJ1836" s="90" t="str">
        <f t="shared" si="86"/>
        <v>mailto:info@oxni.ch?subject=Anfrage TDR-090-007-S1-P1</v>
      </c>
    </row>
    <row r="1837" spans="2:36" x14ac:dyDescent="0.2">
      <c r="B1837" s="78" t="str">
        <f t="shared" si="84"/>
        <v/>
      </c>
      <c r="C1837" s="19" t="s">
        <v>122</v>
      </c>
      <c r="D1837" s="19" t="s">
        <v>2138</v>
      </c>
      <c r="E1837" s="19">
        <v>90</v>
      </c>
      <c r="F1837" s="19" t="s">
        <v>58</v>
      </c>
      <c r="G1837" s="19">
        <v>7</v>
      </c>
      <c r="H1837" s="19">
        <v>4</v>
      </c>
      <c r="I1837" s="19">
        <v>31</v>
      </c>
      <c r="J1837" s="19">
        <v>95</v>
      </c>
      <c r="K1837" s="19">
        <v>140</v>
      </c>
      <c r="L1837" s="19">
        <v>420</v>
      </c>
      <c r="M1837" s="19" t="s">
        <v>70</v>
      </c>
      <c r="N1837" s="19">
        <v>4000</v>
      </c>
      <c r="O1837" s="19">
        <v>8000</v>
      </c>
      <c r="P1837" s="19"/>
      <c r="Q1837" s="19" t="s">
        <v>116</v>
      </c>
      <c r="R1837" s="19">
        <v>2850</v>
      </c>
      <c r="S1837" s="19">
        <v>30000</v>
      </c>
      <c r="T1837" s="19">
        <v>2.25</v>
      </c>
      <c r="U1837" s="19">
        <v>5</v>
      </c>
      <c r="V1837" s="19">
        <v>0.24</v>
      </c>
      <c r="W1837" s="19">
        <v>65</v>
      </c>
      <c r="X1837" s="93">
        <v>1272</v>
      </c>
      <c r="Y1837">
        <f t="shared" si="85"/>
        <v>571.42857142857144</v>
      </c>
      <c r="Z1837" t="b">
        <f>IF(N1837/G1837&gt;=Auswahlhilfe!$C$8,TRUE,FALSE)</f>
        <v>1</v>
      </c>
      <c r="AA1837" t="b">
        <f>IF(K1837&gt;Auswahlhilfe!$C$7,TRUE,FALSE)</f>
        <v>1</v>
      </c>
      <c r="AB1837" t="b">
        <f>IF(Auswahlhilfe!$C$17=F1837,TRUE,FALSE)</f>
        <v>1</v>
      </c>
      <c r="AC1837" t="b">
        <f>IFERROR(IF(FIND("P2",PGOptionList!D1837)&gt;0,TRUE),FALSE)</f>
        <v>0</v>
      </c>
      <c r="AD1837" t="b">
        <f>IFERROR(IF(FIND("P1",PGOptionList!D1837)&gt;0,TRUE),FALSE)</f>
        <v>1</v>
      </c>
      <c r="AE1837" t="b">
        <f>IFERROR(IF(FIND("P0",PGOptionList!D1837)&gt;0,TRUE),FALSE)</f>
        <v>0</v>
      </c>
      <c r="AF1837" t="b">
        <f>IF(AND(Z1837,AA1837,AB1837,AC1837,IF(C1837=Auswahlhilfe!$L$7,TRUE,FALSE)),D1837,FALSE)</f>
        <v>0</v>
      </c>
      <c r="AG1837" t="b">
        <f>IF(AND(Z1837,AA1837,AB1837,AD1837,IF(C1837=Auswahlhilfe!$L$17,TRUE,FALSE)),D1837,FALSE)</f>
        <v>0</v>
      </c>
      <c r="AH1837" t="b">
        <f>IF(AND(Z1837,AA1837,AB1837,AE1837,IF(C1837=Auswahlhilfe!$L$17,TRUE,FALSE)),D1837,FALSE)</f>
        <v>0</v>
      </c>
      <c r="AI1837" t="s">
        <v>4818</v>
      </c>
      <c r="AJ1837" s="90" t="str">
        <f t="shared" si="86"/>
        <v>https://shop.oxni.ch/de/shop/motoren/planetengetriebe/tdr-090-007-s2-p1</v>
      </c>
    </row>
    <row r="1838" spans="2:36" x14ac:dyDescent="0.2">
      <c r="B1838" s="78" t="str">
        <f t="shared" si="84"/>
        <v/>
      </c>
      <c r="C1838" s="19" t="s">
        <v>122</v>
      </c>
      <c r="D1838" s="19" t="s">
        <v>2139</v>
      </c>
      <c r="E1838" s="19">
        <v>90</v>
      </c>
      <c r="F1838" s="19" t="s">
        <v>55</v>
      </c>
      <c r="G1838" s="19">
        <v>7</v>
      </c>
      <c r="H1838" s="19">
        <v>6</v>
      </c>
      <c r="I1838" s="19">
        <v>31</v>
      </c>
      <c r="J1838" s="19">
        <v>95</v>
      </c>
      <c r="K1838" s="19">
        <v>140</v>
      </c>
      <c r="L1838" s="19">
        <v>420</v>
      </c>
      <c r="M1838" s="19" t="s">
        <v>70</v>
      </c>
      <c r="N1838" s="19">
        <v>4000</v>
      </c>
      <c r="O1838" s="19">
        <v>8000</v>
      </c>
      <c r="P1838" s="19"/>
      <c r="Q1838" s="19" t="s">
        <v>116</v>
      </c>
      <c r="R1838" s="19">
        <v>2850</v>
      </c>
      <c r="S1838" s="19">
        <v>30000</v>
      </c>
      <c r="T1838" s="19">
        <v>2.25</v>
      </c>
      <c r="U1838" s="19">
        <v>5</v>
      </c>
      <c r="V1838" s="19">
        <v>0.24</v>
      </c>
      <c r="W1838" s="19">
        <v>65</v>
      </c>
      <c r="X1838" s="93">
        <v>1157</v>
      </c>
      <c r="Y1838">
        <f t="shared" si="85"/>
        <v>571.42857142857144</v>
      </c>
      <c r="Z1838" t="b">
        <f>IF(N1838/G1838&gt;=Auswahlhilfe!$C$8,TRUE,FALSE)</f>
        <v>1</v>
      </c>
      <c r="AA1838" t="b">
        <f>IF(K1838&gt;Auswahlhilfe!$C$7,TRUE,FALSE)</f>
        <v>1</v>
      </c>
      <c r="AB1838" t="b">
        <f>IF(Auswahlhilfe!$C$17=F1838,TRUE,FALSE)</f>
        <v>0</v>
      </c>
      <c r="AC1838" t="b">
        <f>IFERROR(IF(FIND("P2",PGOptionList!D1838)&gt;0,TRUE),FALSE)</f>
        <v>1</v>
      </c>
      <c r="AD1838" t="b">
        <f>IFERROR(IF(FIND("P1",PGOptionList!D1838)&gt;0,TRUE),FALSE)</f>
        <v>0</v>
      </c>
      <c r="AE1838" t="b">
        <f>IFERROR(IF(FIND("P0",PGOptionList!D1838)&gt;0,TRUE),FALSE)</f>
        <v>0</v>
      </c>
      <c r="AF1838" t="b">
        <f>IF(AND(Z1838,AA1838,AB1838,AC1838,IF(C1838=Auswahlhilfe!$L$7,TRUE,FALSE)),D1838,FALSE)</f>
        <v>0</v>
      </c>
      <c r="AG1838" t="b">
        <f>IF(AND(Z1838,AA1838,AB1838,AD1838,IF(C1838=Auswahlhilfe!$L$17,TRUE,FALSE)),D1838,FALSE)</f>
        <v>0</v>
      </c>
      <c r="AH1838" t="b">
        <f>IF(AND(Z1838,AA1838,AB1838,AE1838,IF(C1838=Auswahlhilfe!$L$17,TRUE,FALSE)),D1838,FALSE)</f>
        <v>0</v>
      </c>
      <c r="AI1838" t="s">
        <v>4817</v>
      </c>
      <c r="AJ1838" s="90" t="str">
        <f t="shared" si="86"/>
        <v>mailto:info@oxni.ch?subject=Anfrage TDR-090-007-S1-P2</v>
      </c>
    </row>
    <row r="1839" spans="2:36" x14ac:dyDescent="0.2">
      <c r="B1839" s="78" t="str">
        <f t="shared" si="84"/>
        <v/>
      </c>
      <c r="C1839" s="19" t="s">
        <v>122</v>
      </c>
      <c r="D1839" s="19" t="s">
        <v>2140</v>
      </c>
      <c r="E1839" s="19">
        <v>90</v>
      </c>
      <c r="F1839" s="19" t="s">
        <v>58</v>
      </c>
      <c r="G1839" s="19">
        <v>7</v>
      </c>
      <c r="H1839" s="19">
        <v>6</v>
      </c>
      <c r="I1839" s="19">
        <v>31</v>
      </c>
      <c r="J1839" s="19">
        <v>95</v>
      </c>
      <c r="K1839" s="19">
        <v>140</v>
      </c>
      <c r="L1839" s="19">
        <v>420</v>
      </c>
      <c r="M1839" s="19" t="s">
        <v>70</v>
      </c>
      <c r="N1839" s="19">
        <v>4000</v>
      </c>
      <c r="O1839" s="19">
        <v>8000</v>
      </c>
      <c r="P1839" s="19"/>
      <c r="Q1839" s="19" t="s">
        <v>116</v>
      </c>
      <c r="R1839" s="19">
        <v>2850</v>
      </c>
      <c r="S1839" s="19">
        <v>30000</v>
      </c>
      <c r="T1839" s="19">
        <v>2.25</v>
      </c>
      <c r="U1839" s="19">
        <v>5</v>
      </c>
      <c r="V1839" s="19">
        <v>0.24</v>
      </c>
      <c r="W1839" s="19">
        <v>65</v>
      </c>
      <c r="X1839" s="93">
        <v>1157</v>
      </c>
      <c r="Y1839">
        <f t="shared" si="85"/>
        <v>571.42857142857144</v>
      </c>
      <c r="Z1839" t="b">
        <f>IF(N1839/G1839&gt;=Auswahlhilfe!$C$8,TRUE,FALSE)</f>
        <v>1</v>
      </c>
      <c r="AA1839" t="b">
        <f>IF(K1839&gt;Auswahlhilfe!$C$7,TRUE,FALSE)</f>
        <v>1</v>
      </c>
      <c r="AB1839" t="b">
        <f>IF(Auswahlhilfe!$C$17=F1839,TRUE,FALSE)</f>
        <v>1</v>
      </c>
      <c r="AC1839" t="b">
        <f>IFERROR(IF(FIND("P2",PGOptionList!D1839)&gt;0,TRUE),FALSE)</f>
        <v>1</v>
      </c>
      <c r="AD1839" t="b">
        <f>IFERROR(IF(FIND("P1",PGOptionList!D1839)&gt;0,TRUE),FALSE)</f>
        <v>0</v>
      </c>
      <c r="AE1839" t="b">
        <f>IFERROR(IF(FIND("P0",PGOptionList!D1839)&gt;0,TRUE),FALSE)</f>
        <v>0</v>
      </c>
      <c r="AF1839" t="b">
        <f>IF(AND(Z1839,AA1839,AB1839,AC1839,IF(C1839=Auswahlhilfe!$L$7,TRUE,FALSE)),D1839,FALSE)</f>
        <v>0</v>
      </c>
      <c r="AG1839" t="b">
        <f>IF(AND(Z1839,AA1839,AB1839,AD1839,IF(C1839=Auswahlhilfe!$L$17,TRUE,FALSE)),D1839,FALSE)</f>
        <v>0</v>
      </c>
      <c r="AH1839" t="b">
        <f>IF(AND(Z1839,AA1839,AB1839,AE1839,IF(C1839=Auswahlhilfe!$L$17,TRUE,FALSE)),D1839,FALSE)</f>
        <v>0</v>
      </c>
      <c r="AI1839" t="s">
        <v>4818</v>
      </c>
      <c r="AJ1839" s="90" t="str">
        <f t="shared" si="86"/>
        <v>https://shop.oxni.ch/de/shop/motoren/planetengetriebe/tdr-090-007-s2-p2</v>
      </c>
    </row>
    <row r="1840" spans="2:36" x14ac:dyDescent="0.2">
      <c r="B1840" s="78" t="str">
        <f t="shared" si="84"/>
        <v/>
      </c>
      <c r="C1840" s="19" t="s">
        <v>122</v>
      </c>
      <c r="D1840" s="19" t="s">
        <v>2141</v>
      </c>
      <c r="E1840" s="19">
        <v>90</v>
      </c>
      <c r="F1840" s="19" t="s">
        <v>55</v>
      </c>
      <c r="G1840" s="19">
        <v>5</v>
      </c>
      <c r="H1840" s="19">
        <v>2</v>
      </c>
      <c r="I1840" s="19">
        <v>31</v>
      </c>
      <c r="J1840" s="19">
        <v>95</v>
      </c>
      <c r="K1840" s="19">
        <v>150</v>
      </c>
      <c r="L1840" s="19">
        <v>450</v>
      </c>
      <c r="M1840" s="19" t="s">
        <v>107</v>
      </c>
      <c r="N1840" s="19">
        <v>4000</v>
      </c>
      <c r="O1840" s="19">
        <v>8000</v>
      </c>
      <c r="P1840" s="19"/>
      <c r="Q1840" s="19" t="s">
        <v>116</v>
      </c>
      <c r="R1840" s="19">
        <v>2850</v>
      </c>
      <c r="S1840" s="19">
        <v>30000</v>
      </c>
      <c r="T1840" s="19">
        <v>2.25</v>
      </c>
      <c r="U1840" s="19">
        <v>5</v>
      </c>
      <c r="V1840" s="19">
        <v>0.24</v>
      </c>
      <c r="W1840" s="19">
        <v>65</v>
      </c>
      <c r="X1840" s="93"/>
      <c r="Y1840">
        <f t="shared" si="85"/>
        <v>800</v>
      </c>
      <c r="Z1840" t="b">
        <f>IF(N1840/G1840&gt;=Auswahlhilfe!$C$8,TRUE,FALSE)</f>
        <v>1</v>
      </c>
      <c r="AA1840" t="b">
        <f>IF(K1840&gt;Auswahlhilfe!$C$7,TRUE,FALSE)</f>
        <v>1</v>
      </c>
      <c r="AB1840" t="b">
        <f>IF(Auswahlhilfe!$C$17=F1840,TRUE,FALSE)</f>
        <v>0</v>
      </c>
      <c r="AC1840" t="b">
        <f>IFERROR(IF(FIND("P2",PGOptionList!D1840)&gt;0,TRUE),FALSE)</f>
        <v>0</v>
      </c>
      <c r="AD1840" t="b">
        <f>IFERROR(IF(FIND("P1",PGOptionList!D1840)&gt;0,TRUE),FALSE)</f>
        <v>0</v>
      </c>
      <c r="AE1840" t="b">
        <f>IFERROR(IF(FIND("P0",PGOptionList!D1840)&gt;0,TRUE),FALSE)</f>
        <v>1</v>
      </c>
      <c r="AF1840" t="b">
        <f>IF(AND(Z1840,AA1840,AB1840,AC1840,IF(C1840=Auswahlhilfe!$L$7,TRUE,FALSE)),D1840,FALSE)</f>
        <v>0</v>
      </c>
      <c r="AG1840" t="b">
        <f>IF(AND(Z1840,AA1840,AB1840,AD1840,IF(C1840=Auswahlhilfe!$L$17,TRUE,FALSE)),D1840,FALSE)</f>
        <v>0</v>
      </c>
      <c r="AH1840" t="b">
        <f>IF(AND(Z1840,AA1840,AB1840,AE1840,IF(C1840=Auswahlhilfe!$L$17,TRUE,FALSE)),D1840,FALSE)</f>
        <v>0</v>
      </c>
      <c r="AI1840" t="s">
        <v>4817</v>
      </c>
      <c r="AJ1840" s="90" t="str">
        <f t="shared" si="86"/>
        <v>mailto:info@oxni.ch?subject=Anfrage TDR-090-005-S1-P0</v>
      </c>
    </row>
    <row r="1841" spans="2:36" x14ac:dyDescent="0.2">
      <c r="B1841" s="78" t="str">
        <f t="shared" si="84"/>
        <v/>
      </c>
      <c r="C1841" s="19" t="s">
        <v>122</v>
      </c>
      <c r="D1841" s="19" t="s">
        <v>2142</v>
      </c>
      <c r="E1841" s="19">
        <v>90</v>
      </c>
      <c r="F1841" s="19" t="s">
        <v>58</v>
      </c>
      <c r="G1841" s="19">
        <v>5</v>
      </c>
      <c r="H1841" s="19">
        <v>2</v>
      </c>
      <c r="I1841" s="19">
        <v>31</v>
      </c>
      <c r="J1841" s="19">
        <v>95</v>
      </c>
      <c r="K1841" s="19">
        <v>150</v>
      </c>
      <c r="L1841" s="19">
        <v>450</v>
      </c>
      <c r="M1841" s="19" t="s">
        <v>107</v>
      </c>
      <c r="N1841" s="19">
        <v>4000</v>
      </c>
      <c r="O1841" s="19">
        <v>8000</v>
      </c>
      <c r="P1841" s="19"/>
      <c r="Q1841" s="19" t="s">
        <v>116</v>
      </c>
      <c r="R1841" s="19">
        <v>2850</v>
      </c>
      <c r="S1841" s="19">
        <v>30000</v>
      </c>
      <c r="T1841" s="19">
        <v>2.25</v>
      </c>
      <c r="U1841" s="19">
        <v>5</v>
      </c>
      <c r="V1841" s="19">
        <v>0.24</v>
      </c>
      <c r="W1841" s="19">
        <v>65</v>
      </c>
      <c r="X1841" s="93"/>
      <c r="Y1841">
        <f t="shared" si="85"/>
        <v>800</v>
      </c>
      <c r="Z1841" t="b">
        <f>IF(N1841/G1841&gt;=Auswahlhilfe!$C$8,TRUE,FALSE)</f>
        <v>1</v>
      </c>
      <c r="AA1841" t="b">
        <f>IF(K1841&gt;Auswahlhilfe!$C$7,TRUE,FALSE)</f>
        <v>1</v>
      </c>
      <c r="AB1841" t="b">
        <f>IF(Auswahlhilfe!$C$17=F1841,TRUE,FALSE)</f>
        <v>1</v>
      </c>
      <c r="AC1841" t="b">
        <f>IFERROR(IF(FIND("P2",PGOptionList!D1841)&gt;0,TRUE),FALSE)</f>
        <v>0</v>
      </c>
      <c r="AD1841" t="b">
        <f>IFERROR(IF(FIND("P1",PGOptionList!D1841)&gt;0,TRUE),FALSE)</f>
        <v>0</v>
      </c>
      <c r="AE1841" t="b">
        <f>IFERROR(IF(FIND("P0",PGOptionList!D1841)&gt;0,TRUE),FALSE)</f>
        <v>1</v>
      </c>
      <c r="AF1841" t="b">
        <f>IF(AND(Z1841,AA1841,AB1841,AC1841,IF(C1841=Auswahlhilfe!$L$7,TRUE,FALSE)),D1841,FALSE)</f>
        <v>0</v>
      </c>
      <c r="AG1841" t="b">
        <f>IF(AND(Z1841,AA1841,AB1841,AD1841,IF(C1841=Auswahlhilfe!$L$17,TRUE,FALSE)),D1841,FALSE)</f>
        <v>0</v>
      </c>
      <c r="AH1841" t="b">
        <f>IF(AND(Z1841,AA1841,AB1841,AE1841,IF(C1841=Auswahlhilfe!$L$17,TRUE,FALSE)),D1841,FALSE)</f>
        <v>0</v>
      </c>
      <c r="AI1841" t="s">
        <v>4817</v>
      </c>
      <c r="AJ1841" s="90" t="str">
        <f t="shared" si="86"/>
        <v>mailto:info@oxni.ch?subject=Anfrage TDR-090-005-S2-P0</v>
      </c>
    </row>
    <row r="1842" spans="2:36" x14ac:dyDescent="0.2">
      <c r="B1842" s="78" t="str">
        <f t="shared" si="84"/>
        <v/>
      </c>
      <c r="C1842" s="19" t="s">
        <v>122</v>
      </c>
      <c r="D1842" s="19" t="s">
        <v>2143</v>
      </c>
      <c r="E1842" s="19">
        <v>90</v>
      </c>
      <c r="F1842" s="19" t="s">
        <v>55</v>
      </c>
      <c r="G1842" s="19">
        <v>5</v>
      </c>
      <c r="H1842" s="19">
        <v>4</v>
      </c>
      <c r="I1842" s="19">
        <v>31</v>
      </c>
      <c r="J1842" s="19">
        <v>95</v>
      </c>
      <c r="K1842" s="19">
        <v>150</v>
      </c>
      <c r="L1842" s="19">
        <v>450</v>
      </c>
      <c r="M1842" s="19" t="s">
        <v>107</v>
      </c>
      <c r="N1842" s="19">
        <v>4000</v>
      </c>
      <c r="O1842" s="19">
        <v>8000</v>
      </c>
      <c r="P1842" s="19"/>
      <c r="Q1842" s="19" t="s">
        <v>116</v>
      </c>
      <c r="R1842" s="19">
        <v>2850</v>
      </c>
      <c r="S1842" s="19">
        <v>30000</v>
      </c>
      <c r="T1842" s="19">
        <v>2.25</v>
      </c>
      <c r="U1842" s="19">
        <v>5</v>
      </c>
      <c r="V1842" s="19">
        <v>0.24</v>
      </c>
      <c r="W1842" s="19">
        <v>65</v>
      </c>
      <c r="X1842" s="93">
        <v>1272</v>
      </c>
      <c r="Y1842">
        <f t="shared" si="85"/>
        <v>800</v>
      </c>
      <c r="Z1842" t="b">
        <f>IF(N1842/G1842&gt;=Auswahlhilfe!$C$8,TRUE,FALSE)</f>
        <v>1</v>
      </c>
      <c r="AA1842" t="b">
        <f>IF(K1842&gt;Auswahlhilfe!$C$7,TRUE,FALSE)</f>
        <v>1</v>
      </c>
      <c r="AB1842" t="b">
        <f>IF(Auswahlhilfe!$C$17=F1842,TRUE,FALSE)</f>
        <v>0</v>
      </c>
      <c r="AC1842" t="b">
        <f>IFERROR(IF(FIND("P2",PGOptionList!D1842)&gt;0,TRUE),FALSE)</f>
        <v>0</v>
      </c>
      <c r="AD1842" t="b">
        <f>IFERROR(IF(FIND("P1",PGOptionList!D1842)&gt;0,TRUE),FALSE)</f>
        <v>1</v>
      </c>
      <c r="AE1842" t="b">
        <f>IFERROR(IF(FIND("P0",PGOptionList!D1842)&gt;0,TRUE),FALSE)</f>
        <v>0</v>
      </c>
      <c r="AF1842" t="b">
        <f>IF(AND(Z1842,AA1842,AB1842,AC1842,IF(C1842=Auswahlhilfe!$L$7,TRUE,FALSE)),D1842,FALSE)</f>
        <v>0</v>
      </c>
      <c r="AG1842" t="b">
        <f>IF(AND(Z1842,AA1842,AB1842,AD1842,IF(C1842=Auswahlhilfe!$L$17,TRUE,FALSE)),D1842,FALSE)</f>
        <v>0</v>
      </c>
      <c r="AH1842" t="b">
        <f>IF(AND(Z1842,AA1842,AB1842,AE1842,IF(C1842=Auswahlhilfe!$L$17,TRUE,FALSE)),D1842,FALSE)</f>
        <v>0</v>
      </c>
      <c r="AI1842" t="s">
        <v>4817</v>
      </c>
      <c r="AJ1842" s="90" t="str">
        <f t="shared" si="86"/>
        <v>mailto:info@oxni.ch?subject=Anfrage TDR-090-005-S1-P1</v>
      </c>
    </row>
    <row r="1843" spans="2:36" x14ac:dyDescent="0.2">
      <c r="B1843" s="78" t="str">
        <f t="shared" si="84"/>
        <v/>
      </c>
      <c r="C1843" s="19" t="s">
        <v>122</v>
      </c>
      <c r="D1843" s="19" t="s">
        <v>2144</v>
      </c>
      <c r="E1843" s="19">
        <v>90</v>
      </c>
      <c r="F1843" s="19" t="s">
        <v>58</v>
      </c>
      <c r="G1843" s="19">
        <v>5</v>
      </c>
      <c r="H1843" s="19">
        <v>4</v>
      </c>
      <c r="I1843" s="19">
        <v>31</v>
      </c>
      <c r="J1843" s="19">
        <v>95</v>
      </c>
      <c r="K1843" s="19">
        <v>150</v>
      </c>
      <c r="L1843" s="19">
        <v>450</v>
      </c>
      <c r="M1843" s="19" t="s">
        <v>107</v>
      </c>
      <c r="N1843" s="19">
        <v>4000</v>
      </c>
      <c r="O1843" s="19">
        <v>8000</v>
      </c>
      <c r="P1843" s="19"/>
      <c r="Q1843" s="19" t="s">
        <v>116</v>
      </c>
      <c r="R1843" s="19">
        <v>2850</v>
      </c>
      <c r="S1843" s="19">
        <v>30000</v>
      </c>
      <c r="T1843" s="19">
        <v>2.25</v>
      </c>
      <c r="U1843" s="19">
        <v>5</v>
      </c>
      <c r="V1843" s="19">
        <v>0.24</v>
      </c>
      <c r="W1843" s="19">
        <v>65</v>
      </c>
      <c r="X1843" s="93">
        <v>1272</v>
      </c>
      <c r="Y1843">
        <f t="shared" si="85"/>
        <v>800</v>
      </c>
      <c r="Z1843" t="b">
        <f>IF(N1843/G1843&gt;=Auswahlhilfe!$C$8,TRUE,FALSE)</f>
        <v>1</v>
      </c>
      <c r="AA1843" t="b">
        <f>IF(K1843&gt;Auswahlhilfe!$C$7,TRUE,FALSE)</f>
        <v>1</v>
      </c>
      <c r="AB1843" t="b">
        <f>IF(Auswahlhilfe!$C$17=F1843,TRUE,FALSE)</f>
        <v>1</v>
      </c>
      <c r="AC1843" t="b">
        <f>IFERROR(IF(FIND("P2",PGOptionList!D1843)&gt;0,TRUE),FALSE)</f>
        <v>0</v>
      </c>
      <c r="AD1843" t="b">
        <f>IFERROR(IF(FIND("P1",PGOptionList!D1843)&gt;0,TRUE),FALSE)</f>
        <v>1</v>
      </c>
      <c r="AE1843" t="b">
        <f>IFERROR(IF(FIND("P0",PGOptionList!D1843)&gt;0,TRUE),FALSE)</f>
        <v>0</v>
      </c>
      <c r="AF1843" t="b">
        <f>IF(AND(Z1843,AA1843,AB1843,AC1843,IF(C1843=Auswahlhilfe!$L$7,TRUE,FALSE)),D1843,FALSE)</f>
        <v>0</v>
      </c>
      <c r="AG1843" t="b">
        <f>IF(AND(Z1843,AA1843,AB1843,AD1843,IF(C1843=Auswahlhilfe!$L$17,TRUE,FALSE)),D1843,FALSE)</f>
        <v>0</v>
      </c>
      <c r="AH1843" t="b">
        <f>IF(AND(Z1843,AA1843,AB1843,AE1843,IF(C1843=Auswahlhilfe!$L$17,TRUE,FALSE)),D1843,FALSE)</f>
        <v>0</v>
      </c>
      <c r="AI1843" t="s">
        <v>4818</v>
      </c>
      <c r="AJ1843" s="90" t="str">
        <f t="shared" si="86"/>
        <v>https://shop.oxni.ch/de/shop/motoren/planetengetriebe/tdr-090-005-s2-p1</v>
      </c>
    </row>
    <row r="1844" spans="2:36" x14ac:dyDescent="0.2">
      <c r="B1844" s="78" t="str">
        <f t="shared" si="84"/>
        <v/>
      </c>
      <c r="C1844" s="19" t="s">
        <v>122</v>
      </c>
      <c r="D1844" s="19" t="s">
        <v>2145</v>
      </c>
      <c r="E1844" s="19">
        <v>90</v>
      </c>
      <c r="F1844" s="19" t="s">
        <v>55</v>
      </c>
      <c r="G1844" s="19">
        <v>5</v>
      </c>
      <c r="H1844" s="19">
        <v>6</v>
      </c>
      <c r="I1844" s="19">
        <v>31</v>
      </c>
      <c r="J1844" s="19">
        <v>95</v>
      </c>
      <c r="K1844" s="19">
        <v>150</v>
      </c>
      <c r="L1844" s="19">
        <v>450</v>
      </c>
      <c r="M1844" s="19" t="s">
        <v>107</v>
      </c>
      <c r="N1844" s="19">
        <v>4000</v>
      </c>
      <c r="O1844" s="19">
        <v>8000</v>
      </c>
      <c r="P1844" s="19"/>
      <c r="Q1844" s="19" t="s">
        <v>116</v>
      </c>
      <c r="R1844" s="19">
        <v>2850</v>
      </c>
      <c r="S1844" s="19">
        <v>30000</v>
      </c>
      <c r="T1844" s="19">
        <v>2.25</v>
      </c>
      <c r="U1844" s="19">
        <v>5</v>
      </c>
      <c r="V1844" s="19">
        <v>0.24</v>
      </c>
      <c r="W1844" s="19">
        <v>65</v>
      </c>
      <c r="X1844" s="93">
        <v>1157</v>
      </c>
      <c r="Y1844">
        <f t="shared" si="85"/>
        <v>800</v>
      </c>
      <c r="Z1844" t="b">
        <f>IF(N1844/G1844&gt;=Auswahlhilfe!$C$8,TRUE,FALSE)</f>
        <v>1</v>
      </c>
      <c r="AA1844" t="b">
        <f>IF(K1844&gt;Auswahlhilfe!$C$7,TRUE,FALSE)</f>
        <v>1</v>
      </c>
      <c r="AB1844" t="b">
        <f>IF(Auswahlhilfe!$C$17=F1844,TRUE,FALSE)</f>
        <v>0</v>
      </c>
      <c r="AC1844" t="b">
        <f>IFERROR(IF(FIND("P2",PGOptionList!D1844)&gt;0,TRUE),FALSE)</f>
        <v>1</v>
      </c>
      <c r="AD1844" t="b">
        <f>IFERROR(IF(FIND("P1",PGOptionList!D1844)&gt;0,TRUE),FALSE)</f>
        <v>0</v>
      </c>
      <c r="AE1844" t="b">
        <f>IFERROR(IF(FIND("P0",PGOptionList!D1844)&gt;0,TRUE),FALSE)</f>
        <v>0</v>
      </c>
      <c r="AF1844" t="b">
        <f>IF(AND(Z1844,AA1844,AB1844,AC1844,IF(C1844=Auswahlhilfe!$L$7,TRUE,FALSE)),D1844,FALSE)</f>
        <v>0</v>
      </c>
      <c r="AG1844" t="b">
        <f>IF(AND(Z1844,AA1844,AB1844,AD1844,IF(C1844=Auswahlhilfe!$L$17,TRUE,FALSE)),D1844,FALSE)</f>
        <v>0</v>
      </c>
      <c r="AH1844" t="b">
        <f>IF(AND(Z1844,AA1844,AB1844,AE1844,IF(C1844=Auswahlhilfe!$L$17,TRUE,FALSE)),D1844,FALSE)</f>
        <v>0</v>
      </c>
      <c r="AI1844" t="s">
        <v>4817</v>
      </c>
      <c r="AJ1844" s="90" t="str">
        <f t="shared" si="86"/>
        <v>mailto:info@oxni.ch?subject=Anfrage TDR-090-005-S1-P2</v>
      </c>
    </row>
    <row r="1845" spans="2:36" x14ac:dyDescent="0.2">
      <c r="B1845" s="78" t="str">
        <f t="shared" si="84"/>
        <v/>
      </c>
      <c r="C1845" s="19" t="s">
        <v>122</v>
      </c>
      <c r="D1845" s="19" t="s">
        <v>2146</v>
      </c>
      <c r="E1845" s="19">
        <v>90</v>
      </c>
      <c r="F1845" s="19" t="s">
        <v>58</v>
      </c>
      <c r="G1845" s="19">
        <v>5</v>
      </c>
      <c r="H1845" s="19">
        <v>6</v>
      </c>
      <c r="I1845" s="19">
        <v>31</v>
      </c>
      <c r="J1845" s="19">
        <v>95</v>
      </c>
      <c r="K1845" s="19">
        <v>150</v>
      </c>
      <c r="L1845" s="19">
        <v>450</v>
      </c>
      <c r="M1845" s="19" t="s">
        <v>107</v>
      </c>
      <c r="N1845" s="19">
        <v>4000</v>
      </c>
      <c r="O1845" s="19">
        <v>8000</v>
      </c>
      <c r="P1845" s="19"/>
      <c r="Q1845" s="19" t="s">
        <v>116</v>
      </c>
      <c r="R1845" s="19">
        <v>2850</v>
      </c>
      <c r="S1845" s="19">
        <v>30000</v>
      </c>
      <c r="T1845" s="19">
        <v>2.25</v>
      </c>
      <c r="U1845" s="19">
        <v>5</v>
      </c>
      <c r="V1845" s="19">
        <v>0.24</v>
      </c>
      <c r="W1845" s="19">
        <v>65</v>
      </c>
      <c r="X1845" s="93">
        <v>1157</v>
      </c>
      <c r="Y1845">
        <f t="shared" si="85"/>
        <v>800</v>
      </c>
      <c r="Z1845" t="b">
        <f>IF(N1845/G1845&gt;=Auswahlhilfe!$C$8,TRUE,FALSE)</f>
        <v>1</v>
      </c>
      <c r="AA1845" t="b">
        <f>IF(K1845&gt;Auswahlhilfe!$C$7,TRUE,FALSE)</f>
        <v>1</v>
      </c>
      <c r="AB1845" t="b">
        <f>IF(Auswahlhilfe!$C$17=F1845,TRUE,FALSE)</f>
        <v>1</v>
      </c>
      <c r="AC1845" t="b">
        <f>IFERROR(IF(FIND("P2",PGOptionList!D1845)&gt;0,TRUE),FALSE)</f>
        <v>1</v>
      </c>
      <c r="AD1845" t="b">
        <f>IFERROR(IF(FIND("P1",PGOptionList!D1845)&gt;0,TRUE),FALSE)</f>
        <v>0</v>
      </c>
      <c r="AE1845" t="b">
        <f>IFERROR(IF(FIND("P0",PGOptionList!D1845)&gt;0,TRUE),FALSE)</f>
        <v>0</v>
      </c>
      <c r="AF1845" t="b">
        <f>IF(AND(Z1845,AA1845,AB1845,AC1845,IF(C1845=Auswahlhilfe!$L$7,TRUE,FALSE)),D1845,FALSE)</f>
        <v>0</v>
      </c>
      <c r="AG1845" t="b">
        <f>IF(AND(Z1845,AA1845,AB1845,AD1845,IF(C1845=Auswahlhilfe!$L$17,TRUE,FALSE)),D1845,FALSE)</f>
        <v>0</v>
      </c>
      <c r="AH1845" t="b">
        <f>IF(AND(Z1845,AA1845,AB1845,AE1845,IF(C1845=Auswahlhilfe!$L$17,TRUE,FALSE)),D1845,FALSE)</f>
        <v>0</v>
      </c>
      <c r="AI1845" t="s">
        <v>4818</v>
      </c>
      <c r="AJ1845" s="90" t="str">
        <f t="shared" si="86"/>
        <v>https://shop.oxni.ch/de/shop/motoren/planetengetriebe/tdr-090-005-s2-p2</v>
      </c>
    </row>
    <row r="1846" spans="2:36" x14ac:dyDescent="0.2">
      <c r="B1846" s="78" t="str">
        <f t="shared" si="84"/>
        <v/>
      </c>
      <c r="C1846" s="19" t="s">
        <v>122</v>
      </c>
      <c r="D1846" s="19" t="s">
        <v>2147</v>
      </c>
      <c r="E1846" s="19">
        <v>90</v>
      </c>
      <c r="F1846" s="19" t="s">
        <v>55</v>
      </c>
      <c r="G1846" s="19">
        <v>4</v>
      </c>
      <c r="H1846" s="19">
        <v>2</v>
      </c>
      <c r="I1846" s="19">
        <v>31</v>
      </c>
      <c r="J1846" s="19">
        <v>95</v>
      </c>
      <c r="K1846" s="19">
        <v>120</v>
      </c>
      <c r="L1846" s="19">
        <v>360</v>
      </c>
      <c r="M1846" s="19" t="s">
        <v>106</v>
      </c>
      <c r="N1846" s="19">
        <v>4000</v>
      </c>
      <c r="O1846" s="19">
        <v>8000</v>
      </c>
      <c r="P1846" s="19"/>
      <c r="Q1846" s="19" t="s">
        <v>116</v>
      </c>
      <c r="R1846" s="19">
        <v>2850</v>
      </c>
      <c r="S1846" s="19">
        <v>30000</v>
      </c>
      <c r="T1846" s="19">
        <v>2.25</v>
      </c>
      <c r="U1846" s="19">
        <v>5</v>
      </c>
      <c r="V1846" s="19">
        <v>0.24</v>
      </c>
      <c r="W1846" s="19">
        <v>65</v>
      </c>
      <c r="X1846" s="93"/>
      <c r="Y1846">
        <f t="shared" si="85"/>
        <v>1000</v>
      </c>
      <c r="Z1846" t="b">
        <f>IF(N1846/G1846&gt;=Auswahlhilfe!$C$8,TRUE,FALSE)</f>
        <v>1</v>
      </c>
      <c r="AA1846" t="b">
        <f>IF(K1846&gt;Auswahlhilfe!$C$7,TRUE,FALSE)</f>
        <v>1</v>
      </c>
      <c r="AB1846" t="b">
        <f>IF(Auswahlhilfe!$C$17=F1846,TRUE,FALSE)</f>
        <v>0</v>
      </c>
      <c r="AC1846" t="b">
        <f>IFERROR(IF(FIND("P2",PGOptionList!D1846)&gt;0,TRUE),FALSE)</f>
        <v>0</v>
      </c>
      <c r="AD1846" t="b">
        <f>IFERROR(IF(FIND("P1",PGOptionList!D1846)&gt;0,TRUE),FALSE)</f>
        <v>0</v>
      </c>
      <c r="AE1846" t="b">
        <f>IFERROR(IF(FIND("P0",PGOptionList!D1846)&gt;0,TRUE),FALSE)</f>
        <v>1</v>
      </c>
      <c r="AF1846" t="b">
        <f>IF(AND(Z1846,AA1846,AB1846,AC1846,IF(C1846=Auswahlhilfe!$L$7,TRUE,FALSE)),D1846,FALSE)</f>
        <v>0</v>
      </c>
      <c r="AG1846" t="b">
        <f>IF(AND(Z1846,AA1846,AB1846,AD1846,IF(C1846=Auswahlhilfe!$L$17,TRUE,FALSE)),D1846,FALSE)</f>
        <v>0</v>
      </c>
      <c r="AH1846" t="b">
        <f>IF(AND(Z1846,AA1846,AB1846,AE1846,IF(C1846=Auswahlhilfe!$L$17,TRUE,FALSE)),D1846,FALSE)</f>
        <v>0</v>
      </c>
      <c r="AI1846" t="s">
        <v>4817</v>
      </c>
      <c r="AJ1846" s="90" t="str">
        <f t="shared" si="86"/>
        <v>mailto:info@oxni.ch?subject=Anfrage TDR-090-004-S1-P0</v>
      </c>
    </row>
    <row r="1847" spans="2:36" x14ac:dyDescent="0.2">
      <c r="B1847" s="78" t="str">
        <f t="shared" si="84"/>
        <v/>
      </c>
      <c r="C1847" s="19" t="s">
        <v>122</v>
      </c>
      <c r="D1847" s="19" t="s">
        <v>2148</v>
      </c>
      <c r="E1847" s="19">
        <v>90</v>
      </c>
      <c r="F1847" s="19" t="s">
        <v>58</v>
      </c>
      <c r="G1847" s="19">
        <v>4</v>
      </c>
      <c r="H1847" s="19">
        <v>2</v>
      </c>
      <c r="I1847" s="19">
        <v>31</v>
      </c>
      <c r="J1847" s="19">
        <v>95</v>
      </c>
      <c r="K1847" s="19">
        <v>120</v>
      </c>
      <c r="L1847" s="19">
        <v>360</v>
      </c>
      <c r="M1847" s="19" t="s">
        <v>106</v>
      </c>
      <c r="N1847" s="19">
        <v>4000</v>
      </c>
      <c r="O1847" s="19">
        <v>8000</v>
      </c>
      <c r="P1847" s="19"/>
      <c r="Q1847" s="19" t="s">
        <v>116</v>
      </c>
      <c r="R1847" s="19">
        <v>2850</v>
      </c>
      <c r="S1847" s="19">
        <v>30000</v>
      </c>
      <c r="T1847" s="19">
        <v>2.25</v>
      </c>
      <c r="U1847" s="19">
        <v>5</v>
      </c>
      <c r="V1847" s="19">
        <v>0.24</v>
      </c>
      <c r="W1847" s="19">
        <v>65</v>
      </c>
      <c r="X1847" s="93"/>
      <c r="Y1847">
        <f t="shared" si="85"/>
        <v>1000</v>
      </c>
      <c r="Z1847" t="b">
        <f>IF(N1847/G1847&gt;=Auswahlhilfe!$C$8,TRUE,FALSE)</f>
        <v>1</v>
      </c>
      <c r="AA1847" t="b">
        <f>IF(K1847&gt;Auswahlhilfe!$C$7,TRUE,FALSE)</f>
        <v>1</v>
      </c>
      <c r="AB1847" t="b">
        <f>IF(Auswahlhilfe!$C$17=F1847,TRUE,FALSE)</f>
        <v>1</v>
      </c>
      <c r="AC1847" t="b">
        <f>IFERROR(IF(FIND("P2",PGOptionList!D1847)&gt;0,TRUE),FALSE)</f>
        <v>0</v>
      </c>
      <c r="AD1847" t="b">
        <f>IFERROR(IF(FIND("P1",PGOptionList!D1847)&gt;0,TRUE),FALSE)</f>
        <v>0</v>
      </c>
      <c r="AE1847" t="b">
        <f>IFERROR(IF(FIND("P0",PGOptionList!D1847)&gt;0,TRUE),FALSE)</f>
        <v>1</v>
      </c>
      <c r="AF1847" t="b">
        <f>IF(AND(Z1847,AA1847,AB1847,AC1847,IF(C1847=Auswahlhilfe!$L$7,TRUE,FALSE)),D1847,FALSE)</f>
        <v>0</v>
      </c>
      <c r="AG1847" t="b">
        <f>IF(AND(Z1847,AA1847,AB1847,AD1847,IF(C1847=Auswahlhilfe!$L$17,TRUE,FALSE)),D1847,FALSE)</f>
        <v>0</v>
      </c>
      <c r="AH1847" t="b">
        <f>IF(AND(Z1847,AA1847,AB1847,AE1847,IF(C1847=Auswahlhilfe!$L$17,TRUE,FALSE)),D1847,FALSE)</f>
        <v>0</v>
      </c>
      <c r="AI1847" t="s">
        <v>4817</v>
      </c>
      <c r="AJ1847" s="90" t="str">
        <f t="shared" si="86"/>
        <v>mailto:info@oxni.ch?subject=Anfrage TDR-090-004-S2-P0</v>
      </c>
    </row>
    <row r="1848" spans="2:36" x14ac:dyDescent="0.2">
      <c r="B1848" s="78" t="str">
        <f t="shared" si="84"/>
        <v/>
      </c>
      <c r="C1848" s="19" t="s">
        <v>122</v>
      </c>
      <c r="D1848" s="19" t="s">
        <v>2149</v>
      </c>
      <c r="E1848" s="19">
        <v>90</v>
      </c>
      <c r="F1848" s="19" t="s">
        <v>55</v>
      </c>
      <c r="G1848" s="19">
        <v>4</v>
      </c>
      <c r="H1848" s="19">
        <v>4</v>
      </c>
      <c r="I1848" s="19">
        <v>31</v>
      </c>
      <c r="J1848" s="19">
        <v>95</v>
      </c>
      <c r="K1848" s="19">
        <v>120</v>
      </c>
      <c r="L1848" s="19">
        <v>360</v>
      </c>
      <c r="M1848" s="19" t="s">
        <v>106</v>
      </c>
      <c r="N1848" s="19">
        <v>4000</v>
      </c>
      <c r="O1848" s="19">
        <v>8000</v>
      </c>
      <c r="P1848" s="19"/>
      <c r="Q1848" s="19" t="s">
        <v>116</v>
      </c>
      <c r="R1848" s="19">
        <v>2850</v>
      </c>
      <c r="S1848" s="19">
        <v>30000</v>
      </c>
      <c r="T1848" s="19">
        <v>2.25</v>
      </c>
      <c r="U1848" s="19">
        <v>5</v>
      </c>
      <c r="V1848" s="19">
        <v>0.24</v>
      </c>
      <c r="W1848" s="19">
        <v>65</v>
      </c>
      <c r="X1848" s="93">
        <v>1272</v>
      </c>
      <c r="Y1848">
        <f t="shared" si="85"/>
        <v>1000</v>
      </c>
      <c r="Z1848" t="b">
        <f>IF(N1848/G1848&gt;=Auswahlhilfe!$C$8,TRUE,FALSE)</f>
        <v>1</v>
      </c>
      <c r="AA1848" t="b">
        <f>IF(K1848&gt;Auswahlhilfe!$C$7,TRUE,FALSE)</f>
        <v>1</v>
      </c>
      <c r="AB1848" t="b">
        <f>IF(Auswahlhilfe!$C$17=F1848,TRUE,FALSE)</f>
        <v>0</v>
      </c>
      <c r="AC1848" t="b">
        <f>IFERROR(IF(FIND("P2",PGOptionList!D1848)&gt;0,TRUE),FALSE)</f>
        <v>0</v>
      </c>
      <c r="AD1848" t="b">
        <f>IFERROR(IF(FIND("P1",PGOptionList!D1848)&gt;0,TRUE),FALSE)</f>
        <v>1</v>
      </c>
      <c r="AE1848" t="b">
        <f>IFERROR(IF(FIND("P0",PGOptionList!D1848)&gt;0,TRUE),FALSE)</f>
        <v>0</v>
      </c>
      <c r="AF1848" t="b">
        <f>IF(AND(Z1848,AA1848,AB1848,AC1848,IF(C1848=Auswahlhilfe!$L$7,TRUE,FALSE)),D1848,FALSE)</f>
        <v>0</v>
      </c>
      <c r="AG1848" t="b">
        <f>IF(AND(Z1848,AA1848,AB1848,AD1848,IF(C1848=Auswahlhilfe!$L$17,TRUE,FALSE)),D1848,FALSE)</f>
        <v>0</v>
      </c>
      <c r="AH1848" t="b">
        <f>IF(AND(Z1848,AA1848,AB1848,AE1848,IF(C1848=Auswahlhilfe!$L$17,TRUE,FALSE)),D1848,FALSE)</f>
        <v>0</v>
      </c>
      <c r="AI1848" t="s">
        <v>4817</v>
      </c>
      <c r="AJ1848" s="90" t="str">
        <f t="shared" si="86"/>
        <v>mailto:info@oxni.ch?subject=Anfrage TDR-090-004-S1-P1</v>
      </c>
    </row>
    <row r="1849" spans="2:36" x14ac:dyDescent="0.2">
      <c r="B1849" s="78" t="str">
        <f t="shared" si="84"/>
        <v/>
      </c>
      <c r="C1849" s="19" t="s">
        <v>122</v>
      </c>
      <c r="D1849" s="19" t="s">
        <v>2150</v>
      </c>
      <c r="E1849" s="19">
        <v>90</v>
      </c>
      <c r="F1849" s="19" t="s">
        <v>58</v>
      </c>
      <c r="G1849" s="19">
        <v>4</v>
      </c>
      <c r="H1849" s="19">
        <v>4</v>
      </c>
      <c r="I1849" s="19">
        <v>31</v>
      </c>
      <c r="J1849" s="19">
        <v>95</v>
      </c>
      <c r="K1849" s="19">
        <v>120</v>
      </c>
      <c r="L1849" s="19">
        <v>360</v>
      </c>
      <c r="M1849" s="19" t="s">
        <v>106</v>
      </c>
      <c r="N1849" s="19">
        <v>4000</v>
      </c>
      <c r="O1849" s="19">
        <v>8000</v>
      </c>
      <c r="P1849" s="19"/>
      <c r="Q1849" s="19" t="s">
        <v>116</v>
      </c>
      <c r="R1849" s="19">
        <v>2850</v>
      </c>
      <c r="S1849" s="19">
        <v>30000</v>
      </c>
      <c r="T1849" s="19">
        <v>2.25</v>
      </c>
      <c r="U1849" s="19">
        <v>5</v>
      </c>
      <c r="V1849" s="19">
        <v>0.24</v>
      </c>
      <c r="W1849" s="19">
        <v>65</v>
      </c>
      <c r="X1849" s="93">
        <v>1272</v>
      </c>
      <c r="Y1849">
        <f t="shared" si="85"/>
        <v>1000</v>
      </c>
      <c r="Z1849" t="b">
        <f>IF(N1849/G1849&gt;=Auswahlhilfe!$C$8,TRUE,FALSE)</f>
        <v>1</v>
      </c>
      <c r="AA1849" t="b">
        <f>IF(K1849&gt;Auswahlhilfe!$C$7,TRUE,FALSE)</f>
        <v>1</v>
      </c>
      <c r="AB1849" t="b">
        <f>IF(Auswahlhilfe!$C$17=F1849,TRUE,FALSE)</f>
        <v>1</v>
      </c>
      <c r="AC1849" t="b">
        <f>IFERROR(IF(FIND("P2",PGOptionList!D1849)&gt;0,TRUE),FALSE)</f>
        <v>0</v>
      </c>
      <c r="AD1849" t="b">
        <f>IFERROR(IF(FIND("P1",PGOptionList!D1849)&gt;0,TRUE),FALSE)</f>
        <v>1</v>
      </c>
      <c r="AE1849" t="b">
        <f>IFERROR(IF(FIND("P0",PGOptionList!D1849)&gt;0,TRUE),FALSE)</f>
        <v>0</v>
      </c>
      <c r="AF1849" t="b">
        <f>IF(AND(Z1849,AA1849,AB1849,AC1849,IF(C1849=Auswahlhilfe!$L$7,TRUE,FALSE)),D1849,FALSE)</f>
        <v>0</v>
      </c>
      <c r="AG1849" t="b">
        <f>IF(AND(Z1849,AA1849,AB1849,AD1849,IF(C1849=Auswahlhilfe!$L$17,TRUE,FALSE)),D1849,FALSE)</f>
        <v>0</v>
      </c>
      <c r="AH1849" t="b">
        <f>IF(AND(Z1849,AA1849,AB1849,AE1849,IF(C1849=Auswahlhilfe!$L$17,TRUE,FALSE)),D1849,FALSE)</f>
        <v>0</v>
      </c>
      <c r="AI1849" t="s">
        <v>4818</v>
      </c>
      <c r="AJ1849" s="90" t="str">
        <f t="shared" si="86"/>
        <v>https://shop.oxni.ch/de/shop/motoren/planetengetriebe/tdr-090-004-s2-p1</v>
      </c>
    </row>
    <row r="1850" spans="2:36" x14ac:dyDescent="0.2">
      <c r="B1850" s="78" t="str">
        <f t="shared" si="84"/>
        <v/>
      </c>
      <c r="C1850" s="19" t="s">
        <v>122</v>
      </c>
      <c r="D1850" s="19" t="s">
        <v>2151</v>
      </c>
      <c r="E1850" s="19">
        <v>90</v>
      </c>
      <c r="F1850" s="19" t="s">
        <v>55</v>
      </c>
      <c r="G1850" s="19">
        <v>4</v>
      </c>
      <c r="H1850" s="19">
        <v>6</v>
      </c>
      <c r="I1850" s="19">
        <v>31</v>
      </c>
      <c r="J1850" s="19">
        <v>95</v>
      </c>
      <c r="K1850" s="19">
        <v>120</v>
      </c>
      <c r="L1850" s="19">
        <v>360</v>
      </c>
      <c r="M1850" s="19" t="s">
        <v>106</v>
      </c>
      <c r="N1850" s="19">
        <v>4000</v>
      </c>
      <c r="O1850" s="19">
        <v>8000</v>
      </c>
      <c r="P1850" s="19"/>
      <c r="Q1850" s="19" t="s">
        <v>116</v>
      </c>
      <c r="R1850" s="19">
        <v>2850</v>
      </c>
      <c r="S1850" s="19">
        <v>30000</v>
      </c>
      <c r="T1850" s="19">
        <v>2.25</v>
      </c>
      <c r="U1850" s="19">
        <v>5</v>
      </c>
      <c r="V1850" s="19">
        <v>0.24</v>
      </c>
      <c r="W1850" s="19">
        <v>65</v>
      </c>
      <c r="X1850" s="93">
        <v>1157</v>
      </c>
      <c r="Y1850">
        <f t="shared" si="85"/>
        <v>1000</v>
      </c>
      <c r="Z1850" t="b">
        <f>IF(N1850/G1850&gt;=Auswahlhilfe!$C$8,TRUE,FALSE)</f>
        <v>1</v>
      </c>
      <c r="AA1850" t="b">
        <f>IF(K1850&gt;Auswahlhilfe!$C$7,TRUE,FALSE)</f>
        <v>1</v>
      </c>
      <c r="AB1850" t="b">
        <f>IF(Auswahlhilfe!$C$17=F1850,TRUE,FALSE)</f>
        <v>0</v>
      </c>
      <c r="AC1850" t="b">
        <f>IFERROR(IF(FIND("P2",PGOptionList!D1850)&gt;0,TRUE),FALSE)</f>
        <v>1</v>
      </c>
      <c r="AD1850" t="b">
        <f>IFERROR(IF(FIND("P1",PGOptionList!D1850)&gt;0,TRUE),FALSE)</f>
        <v>0</v>
      </c>
      <c r="AE1850" t="b">
        <f>IFERROR(IF(FIND("P0",PGOptionList!D1850)&gt;0,TRUE),FALSE)</f>
        <v>0</v>
      </c>
      <c r="AF1850" t="b">
        <f>IF(AND(Z1850,AA1850,AB1850,AC1850,IF(C1850=Auswahlhilfe!$L$7,TRUE,FALSE)),D1850,FALSE)</f>
        <v>0</v>
      </c>
      <c r="AG1850" t="b">
        <f>IF(AND(Z1850,AA1850,AB1850,AD1850,IF(C1850=Auswahlhilfe!$L$17,TRUE,FALSE)),D1850,FALSE)</f>
        <v>0</v>
      </c>
      <c r="AH1850" t="b">
        <f>IF(AND(Z1850,AA1850,AB1850,AE1850,IF(C1850=Auswahlhilfe!$L$17,TRUE,FALSE)),D1850,FALSE)</f>
        <v>0</v>
      </c>
      <c r="AI1850" t="s">
        <v>4817</v>
      </c>
      <c r="AJ1850" s="90" t="str">
        <f t="shared" si="86"/>
        <v>mailto:info@oxni.ch?subject=Anfrage TDR-090-004-S1-P2</v>
      </c>
    </row>
    <row r="1851" spans="2:36" x14ac:dyDescent="0.2">
      <c r="B1851" s="78" t="str">
        <f t="shared" si="84"/>
        <v/>
      </c>
      <c r="C1851" s="19" t="s">
        <v>122</v>
      </c>
      <c r="D1851" s="19" t="s">
        <v>2152</v>
      </c>
      <c r="E1851" s="19">
        <v>90</v>
      </c>
      <c r="F1851" s="19" t="s">
        <v>58</v>
      </c>
      <c r="G1851" s="19">
        <v>4</v>
      </c>
      <c r="H1851" s="19">
        <v>6</v>
      </c>
      <c r="I1851" s="19">
        <v>31</v>
      </c>
      <c r="J1851" s="19">
        <v>95</v>
      </c>
      <c r="K1851" s="19">
        <v>120</v>
      </c>
      <c r="L1851" s="19">
        <v>360</v>
      </c>
      <c r="M1851" s="19" t="s">
        <v>106</v>
      </c>
      <c r="N1851" s="19">
        <v>4000</v>
      </c>
      <c r="O1851" s="19">
        <v>8000</v>
      </c>
      <c r="P1851" s="19"/>
      <c r="Q1851" s="19" t="s">
        <v>116</v>
      </c>
      <c r="R1851" s="19">
        <v>2850</v>
      </c>
      <c r="S1851" s="19">
        <v>30000</v>
      </c>
      <c r="T1851" s="19">
        <v>2.25</v>
      </c>
      <c r="U1851" s="19">
        <v>5</v>
      </c>
      <c r="V1851" s="19">
        <v>0.24</v>
      </c>
      <c r="W1851" s="19">
        <v>65</v>
      </c>
      <c r="X1851" s="93">
        <v>1157</v>
      </c>
      <c r="Y1851">
        <f t="shared" si="85"/>
        <v>1000</v>
      </c>
      <c r="Z1851" t="b">
        <f>IF(N1851/G1851&gt;=Auswahlhilfe!$C$8,TRUE,FALSE)</f>
        <v>1</v>
      </c>
      <c r="AA1851" t="b">
        <f>IF(K1851&gt;Auswahlhilfe!$C$7,TRUE,FALSE)</f>
        <v>1</v>
      </c>
      <c r="AB1851" t="b">
        <f>IF(Auswahlhilfe!$C$17=F1851,TRUE,FALSE)</f>
        <v>1</v>
      </c>
      <c r="AC1851" t="b">
        <f>IFERROR(IF(FIND("P2",PGOptionList!D1851)&gt;0,TRUE),FALSE)</f>
        <v>1</v>
      </c>
      <c r="AD1851" t="b">
        <f>IFERROR(IF(FIND("P1",PGOptionList!D1851)&gt;0,TRUE),FALSE)</f>
        <v>0</v>
      </c>
      <c r="AE1851" t="b">
        <f>IFERROR(IF(FIND("P0",PGOptionList!D1851)&gt;0,TRUE),FALSE)</f>
        <v>0</v>
      </c>
      <c r="AF1851" t="b">
        <f>IF(AND(Z1851,AA1851,AB1851,AC1851,IF(C1851=Auswahlhilfe!$L$7,TRUE,FALSE)),D1851,FALSE)</f>
        <v>0</v>
      </c>
      <c r="AG1851" t="b">
        <f>IF(AND(Z1851,AA1851,AB1851,AD1851,IF(C1851=Auswahlhilfe!$L$17,TRUE,FALSE)),D1851,FALSE)</f>
        <v>0</v>
      </c>
      <c r="AH1851" t="b">
        <f>IF(AND(Z1851,AA1851,AB1851,AE1851,IF(C1851=Auswahlhilfe!$L$17,TRUE,FALSE)),D1851,FALSE)</f>
        <v>0</v>
      </c>
      <c r="AI1851" t="s">
        <v>4818</v>
      </c>
      <c r="AJ1851" s="90" t="str">
        <f t="shared" si="86"/>
        <v>https://shop.oxni.ch/de/shop/motoren/planetengetriebe/tdr-090-004-s2-p2</v>
      </c>
    </row>
    <row r="1852" spans="2:36" x14ac:dyDescent="0.2">
      <c r="B1852" s="78" t="str">
        <f t="shared" si="84"/>
        <v/>
      </c>
      <c r="C1852" s="19" t="s">
        <v>122</v>
      </c>
      <c r="D1852" s="19" t="s">
        <v>2153</v>
      </c>
      <c r="E1852" s="19">
        <v>130</v>
      </c>
      <c r="F1852" s="19" t="s">
        <v>55</v>
      </c>
      <c r="G1852" s="19">
        <v>200</v>
      </c>
      <c r="H1852" s="19">
        <v>4</v>
      </c>
      <c r="I1852" s="19">
        <v>82</v>
      </c>
      <c r="J1852" s="19">
        <v>92</v>
      </c>
      <c r="K1852" s="19">
        <v>235</v>
      </c>
      <c r="L1852" s="19">
        <v>705</v>
      </c>
      <c r="M1852" s="19" t="s">
        <v>81</v>
      </c>
      <c r="N1852" s="19">
        <v>4000</v>
      </c>
      <c r="O1852" s="19">
        <v>8000</v>
      </c>
      <c r="P1852" s="19"/>
      <c r="Q1852" s="19" t="s">
        <v>117</v>
      </c>
      <c r="R1852" s="19">
        <v>2990</v>
      </c>
      <c r="S1852" s="19">
        <v>30000</v>
      </c>
      <c r="T1852" s="19">
        <v>1.87</v>
      </c>
      <c r="U1852" s="19">
        <v>11</v>
      </c>
      <c r="V1852" s="19">
        <v>0.24</v>
      </c>
      <c r="W1852" s="19">
        <v>68</v>
      </c>
      <c r="X1852" s="93"/>
      <c r="Y1852">
        <f t="shared" si="85"/>
        <v>20</v>
      </c>
      <c r="Z1852" t="b">
        <f>IF(N1852/G1852&gt;=Auswahlhilfe!$C$8,TRUE,FALSE)</f>
        <v>1</v>
      </c>
      <c r="AA1852" t="b">
        <f>IF(K1852&gt;Auswahlhilfe!$C$7,TRUE,FALSE)</f>
        <v>1</v>
      </c>
      <c r="AB1852" t="b">
        <f>IF(Auswahlhilfe!$C$17=F1852,TRUE,FALSE)</f>
        <v>0</v>
      </c>
      <c r="AC1852" t="b">
        <f>IFERROR(IF(FIND("P2",PGOptionList!D1852)&gt;0,TRUE),FALSE)</f>
        <v>0</v>
      </c>
      <c r="AD1852" t="b">
        <f>IFERROR(IF(FIND("P1",PGOptionList!D1852)&gt;0,TRUE),FALSE)</f>
        <v>0</v>
      </c>
      <c r="AE1852" t="b">
        <f>IFERROR(IF(FIND("P0",PGOptionList!D1852)&gt;0,TRUE),FALSE)</f>
        <v>1</v>
      </c>
      <c r="AF1852" t="b">
        <f>IF(AND(Z1852,AA1852,AB1852,AC1852,IF(C1852=Auswahlhilfe!$L$7,TRUE,FALSE)),D1852,FALSE)</f>
        <v>0</v>
      </c>
      <c r="AG1852" t="b">
        <f>IF(AND(Z1852,AA1852,AB1852,AD1852,IF(C1852=Auswahlhilfe!$L$17,TRUE,FALSE)),D1852,FALSE)</f>
        <v>0</v>
      </c>
      <c r="AH1852" t="b">
        <f>IF(AND(Z1852,AA1852,AB1852,AE1852,IF(C1852=Auswahlhilfe!$L$17,TRUE,FALSE)),D1852,FALSE)</f>
        <v>0</v>
      </c>
      <c r="AI1852" t="s">
        <v>4817</v>
      </c>
      <c r="AJ1852" s="90" t="str">
        <f t="shared" si="86"/>
        <v>mailto:info@oxni.ch?subject=Anfrage TDR-110-200-S1-P0</v>
      </c>
    </row>
    <row r="1853" spans="2:36" x14ac:dyDescent="0.2">
      <c r="B1853" s="78" t="str">
        <f t="shared" si="84"/>
        <v/>
      </c>
      <c r="C1853" s="19" t="s">
        <v>122</v>
      </c>
      <c r="D1853" s="19" t="s">
        <v>2154</v>
      </c>
      <c r="E1853" s="19">
        <v>130</v>
      </c>
      <c r="F1853" s="19" t="s">
        <v>58</v>
      </c>
      <c r="G1853" s="19">
        <v>200</v>
      </c>
      <c r="H1853" s="19">
        <v>4</v>
      </c>
      <c r="I1853" s="19">
        <v>82</v>
      </c>
      <c r="J1853" s="19">
        <v>92</v>
      </c>
      <c r="K1853" s="19">
        <v>235</v>
      </c>
      <c r="L1853" s="19">
        <v>705</v>
      </c>
      <c r="M1853" s="19" t="s">
        <v>81</v>
      </c>
      <c r="N1853" s="19">
        <v>4000</v>
      </c>
      <c r="O1853" s="19">
        <v>8000</v>
      </c>
      <c r="P1853" s="19"/>
      <c r="Q1853" s="19" t="s">
        <v>117</v>
      </c>
      <c r="R1853" s="19">
        <v>2990</v>
      </c>
      <c r="S1853" s="19">
        <v>30000</v>
      </c>
      <c r="T1853" s="19">
        <v>1.87</v>
      </c>
      <c r="U1853" s="19">
        <v>11</v>
      </c>
      <c r="V1853" s="19">
        <v>0.24</v>
      </c>
      <c r="W1853" s="19">
        <v>68</v>
      </c>
      <c r="X1853" s="93"/>
      <c r="Y1853">
        <f t="shared" si="85"/>
        <v>20</v>
      </c>
      <c r="Z1853" t="b">
        <f>IF(N1853/G1853&gt;=Auswahlhilfe!$C$8,TRUE,FALSE)</f>
        <v>1</v>
      </c>
      <c r="AA1853" t="b">
        <f>IF(K1853&gt;Auswahlhilfe!$C$7,TRUE,FALSE)</f>
        <v>1</v>
      </c>
      <c r="AB1853" t="b">
        <f>IF(Auswahlhilfe!$C$17=F1853,TRUE,FALSE)</f>
        <v>1</v>
      </c>
      <c r="AC1853" t="b">
        <f>IFERROR(IF(FIND("P2",PGOptionList!D1853)&gt;0,TRUE),FALSE)</f>
        <v>0</v>
      </c>
      <c r="AD1853" t="b">
        <f>IFERROR(IF(FIND("P1",PGOptionList!D1853)&gt;0,TRUE),FALSE)</f>
        <v>0</v>
      </c>
      <c r="AE1853" t="b">
        <f>IFERROR(IF(FIND("P0",PGOptionList!D1853)&gt;0,TRUE),FALSE)</f>
        <v>1</v>
      </c>
      <c r="AF1853" t="b">
        <f>IF(AND(Z1853,AA1853,AB1853,AC1853,IF(C1853=Auswahlhilfe!$L$7,TRUE,FALSE)),D1853,FALSE)</f>
        <v>0</v>
      </c>
      <c r="AG1853" t="b">
        <f>IF(AND(Z1853,AA1853,AB1853,AD1853,IF(C1853=Auswahlhilfe!$L$17,TRUE,FALSE)),D1853,FALSE)</f>
        <v>0</v>
      </c>
      <c r="AH1853" t="b">
        <f>IF(AND(Z1853,AA1853,AB1853,AE1853,IF(C1853=Auswahlhilfe!$L$17,TRUE,FALSE)),D1853,FALSE)</f>
        <v>0</v>
      </c>
      <c r="AI1853" t="s">
        <v>4817</v>
      </c>
      <c r="AJ1853" s="90" t="str">
        <f t="shared" si="86"/>
        <v>mailto:info@oxni.ch?subject=Anfrage TDR-110-200-S2-P0</v>
      </c>
    </row>
    <row r="1854" spans="2:36" x14ac:dyDescent="0.2">
      <c r="B1854" s="78" t="str">
        <f t="shared" si="84"/>
        <v/>
      </c>
      <c r="C1854" s="19" t="s">
        <v>122</v>
      </c>
      <c r="D1854" s="19" t="s">
        <v>2155</v>
      </c>
      <c r="E1854" s="19">
        <v>130</v>
      </c>
      <c r="F1854" s="19" t="s">
        <v>55</v>
      </c>
      <c r="G1854" s="19">
        <v>200</v>
      </c>
      <c r="H1854" s="19">
        <v>7</v>
      </c>
      <c r="I1854" s="19">
        <v>82</v>
      </c>
      <c r="J1854" s="19">
        <v>92</v>
      </c>
      <c r="K1854" s="19">
        <v>235</v>
      </c>
      <c r="L1854" s="19">
        <v>705</v>
      </c>
      <c r="M1854" s="19" t="s">
        <v>81</v>
      </c>
      <c r="N1854" s="19">
        <v>4000</v>
      </c>
      <c r="O1854" s="19">
        <v>8000</v>
      </c>
      <c r="P1854" s="19"/>
      <c r="Q1854" s="19" t="s">
        <v>117</v>
      </c>
      <c r="R1854" s="19">
        <v>2990</v>
      </c>
      <c r="S1854" s="19">
        <v>30000</v>
      </c>
      <c r="T1854" s="19">
        <v>1.87</v>
      </c>
      <c r="U1854" s="19">
        <v>11</v>
      </c>
      <c r="V1854" s="19">
        <v>0.24</v>
      </c>
      <c r="W1854" s="19">
        <v>68</v>
      </c>
      <c r="X1854" s="93">
        <v>2091</v>
      </c>
      <c r="Y1854">
        <f t="shared" si="85"/>
        <v>20</v>
      </c>
      <c r="Z1854" t="b">
        <f>IF(N1854/G1854&gt;=Auswahlhilfe!$C$8,TRUE,FALSE)</f>
        <v>1</v>
      </c>
      <c r="AA1854" t="b">
        <f>IF(K1854&gt;Auswahlhilfe!$C$7,TRUE,FALSE)</f>
        <v>1</v>
      </c>
      <c r="AB1854" t="b">
        <f>IF(Auswahlhilfe!$C$17=F1854,TRUE,FALSE)</f>
        <v>0</v>
      </c>
      <c r="AC1854" t="b">
        <f>IFERROR(IF(FIND("P2",PGOptionList!D1854)&gt;0,TRUE),FALSE)</f>
        <v>0</v>
      </c>
      <c r="AD1854" t="b">
        <f>IFERROR(IF(FIND("P1",PGOptionList!D1854)&gt;0,TRUE),FALSE)</f>
        <v>1</v>
      </c>
      <c r="AE1854" t="b">
        <f>IFERROR(IF(FIND("P0",PGOptionList!D1854)&gt;0,TRUE),FALSE)</f>
        <v>0</v>
      </c>
      <c r="AF1854" t="b">
        <f>IF(AND(Z1854,AA1854,AB1854,AC1854,IF(C1854=Auswahlhilfe!$L$7,TRUE,FALSE)),D1854,FALSE)</f>
        <v>0</v>
      </c>
      <c r="AG1854" t="b">
        <f>IF(AND(Z1854,AA1854,AB1854,AD1854,IF(C1854=Auswahlhilfe!$L$17,TRUE,FALSE)),D1854,FALSE)</f>
        <v>0</v>
      </c>
      <c r="AH1854" t="b">
        <f>IF(AND(Z1854,AA1854,AB1854,AE1854,IF(C1854=Auswahlhilfe!$L$17,TRUE,FALSE)),D1854,FALSE)</f>
        <v>0</v>
      </c>
      <c r="AI1854" t="s">
        <v>4817</v>
      </c>
      <c r="AJ1854" s="90" t="str">
        <f t="shared" si="86"/>
        <v>mailto:info@oxni.ch?subject=Anfrage TDR-110-200-S1-P1</v>
      </c>
    </row>
    <row r="1855" spans="2:36" x14ac:dyDescent="0.2">
      <c r="B1855" s="78" t="str">
        <f t="shared" si="84"/>
        <v/>
      </c>
      <c r="C1855" s="19" t="s">
        <v>122</v>
      </c>
      <c r="D1855" s="19" t="s">
        <v>2156</v>
      </c>
      <c r="E1855" s="19">
        <v>130</v>
      </c>
      <c r="F1855" s="19" t="s">
        <v>58</v>
      </c>
      <c r="G1855" s="19">
        <v>200</v>
      </c>
      <c r="H1855" s="19">
        <v>7</v>
      </c>
      <c r="I1855" s="19">
        <v>82</v>
      </c>
      <c r="J1855" s="19">
        <v>92</v>
      </c>
      <c r="K1855" s="19">
        <v>235</v>
      </c>
      <c r="L1855" s="19">
        <v>705</v>
      </c>
      <c r="M1855" s="19" t="s">
        <v>81</v>
      </c>
      <c r="N1855" s="19">
        <v>4000</v>
      </c>
      <c r="O1855" s="19">
        <v>8000</v>
      </c>
      <c r="P1855" s="19"/>
      <c r="Q1855" s="19" t="s">
        <v>117</v>
      </c>
      <c r="R1855" s="19">
        <v>2990</v>
      </c>
      <c r="S1855" s="19">
        <v>30000</v>
      </c>
      <c r="T1855" s="19">
        <v>1.87</v>
      </c>
      <c r="U1855" s="19">
        <v>11</v>
      </c>
      <c r="V1855" s="19">
        <v>0.24</v>
      </c>
      <c r="W1855" s="19">
        <v>68</v>
      </c>
      <c r="X1855" s="93">
        <v>2091</v>
      </c>
      <c r="Y1855">
        <f t="shared" si="85"/>
        <v>20</v>
      </c>
      <c r="Z1855" t="b">
        <f>IF(N1855/G1855&gt;=Auswahlhilfe!$C$8,TRUE,FALSE)</f>
        <v>1</v>
      </c>
      <c r="AA1855" t="b">
        <f>IF(K1855&gt;Auswahlhilfe!$C$7,TRUE,FALSE)</f>
        <v>1</v>
      </c>
      <c r="AB1855" t="b">
        <f>IF(Auswahlhilfe!$C$17=F1855,TRUE,FALSE)</f>
        <v>1</v>
      </c>
      <c r="AC1855" t="b">
        <f>IFERROR(IF(FIND("P2",PGOptionList!D1855)&gt;0,TRUE),FALSE)</f>
        <v>0</v>
      </c>
      <c r="AD1855" t="b">
        <f>IFERROR(IF(FIND("P1",PGOptionList!D1855)&gt;0,TRUE),FALSE)</f>
        <v>1</v>
      </c>
      <c r="AE1855" t="b">
        <f>IFERROR(IF(FIND("P0",PGOptionList!D1855)&gt;0,TRUE),FALSE)</f>
        <v>0</v>
      </c>
      <c r="AF1855" t="b">
        <f>IF(AND(Z1855,AA1855,AB1855,AC1855,IF(C1855=Auswahlhilfe!$L$7,TRUE,FALSE)),D1855,FALSE)</f>
        <v>0</v>
      </c>
      <c r="AG1855" t="b">
        <f>IF(AND(Z1855,AA1855,AB1855,AD1855,IF(C1855=Auswahlhilfe!$L$17,TRUE,FALSE)),D1855,FALSE)</f>
        <v>0</v>
      </c>
      <c r="AH1855" t="b">
        <f>IF(AND(Z1855,AA1855,AB1855,AE1855,IF(C1855=Auswahlhilfe!$L$17,TRUE,FALSE)),D1855,FALSE)</f>
        <v>0</v>
      </c>
      <c r="AI1855" t="s">
        <v>4818</v>
      </c>
      <c r="AJ1855" s="90" t="str">
        <f t="shared" si="86"/>
        <v>https://shop.oxni.ch/de/shop/motoren/planetengetriebe/tdr-110-200-s2-p1</v>
      </c>
    </row>
    <row r="1856" spans="2:36" x14ac:dyDescent="0.2">
      <c r="B1856" s="78" t="str">
        <f t="shared" si="84"/>
        <v/>
      </c>
      <c r="C1856" s="19" t="s">
        <v>122</v>
      </c>
      <c r="D1856" s="19" t="s">
        <v>2157</v>
      </c>
      <c r="E1856" s="19">
        <v>130</v>
      </c>
      <c r="F1856" s="19" t="s">
        <v>55</v>
      </c>
      <c r="G1856" s="19">
        <v>200</v>
      </c>
      <c r="H1856" s="19">
        <v>9</v>
      </c>
      <c r="I1856" s="19">
        <v>82</v>
      </c>
      <c r="J1856" s="19">
        <v>92</v>
      </c>
      <c r="K1856" s="19">
        <v>235</v>
      </c>
      <c r="L1856" s="19">
        <v>705</v>
      </c>
      <c r="M1856" s="19" t="s">
        <v>81</v>
      </c>
      <c r="N1856" s="19">
        <v>4000</v>
      </c>
      <c r="O1856" s="19">
        <v>8000</v>
      </c>
      <c r="P1856" s="19"/>
      <c r="Q1856" s="19" t="s">
        <v>117</v>
      </c>
      <c r="R1856" s="19">
        <v>2990</v>
      </c>
      <c r="S1856" s="19">
        <v>30000</v>
      </c>
      <c r="T1856" s="19">
        <v>1.87</v>
      </c>
      <c r="U1856" s="19">
        <v>11</v>
      </c>
      <c r="V1856" s="19">
        <v>0.24</v>
      </c>
      <c r="W1856" s="19">
        <v>68</v>
      </c>
      <c r="X1856" s="93">
        <v>1901</v>
      </c>
      <c r="Y1856">
        <f t="shared" si="85"/>
        <v>20</v>
      </c>
      <c r="Z1856" t="b">
        <f>IF(N1856/G1856&gt;=Auswahlhilfe!$C$8,TRUE,FALSE)</f>
        <v>1</v>
      </c>
      <c r="AA1856" t="b">
        <f>IF(K1856&gt;Auswahlhilfe!$C$7,TRUE,FALSE)</f>
        <v>1</v>
      </c>
      <c r="AB1856" t="b">
        <f>IF(Auswahlhilfe!$C$17=F1856,TRUE,FALSE)</f>
        <v>0</v>
      </c>
      <c r="AC1856" t="b">
        <f>IFERROR(IF(FIND("P2",PGOptionList!D1856)&gt;0,TRUE),FALSE)</f>
        <v>1</v>
      </c>
      <c r="AD1856" t="b">
        <f>IFERROR(IF(FIND("P1",PGOptionList!D1856)&gt;0,TRUE),FALSE)</f>
        <v>0</v>
      </c>
      <c r="AE1856" t="b">
        <f>IFERROR(IF(FIND("P0",PGOptionList!D1856)&gt;0,TRUE),FALSE)</f>
        <v>0</v>
      </c>
      <c r="AF1856" t="b">
        <f>IF(AND(Z1856,AA1856,AB1856,AC1856,IF(C1856=Auswahlhilfe!$L$7,TRUE,FALSE)),D1856,FALSE)</f>
        <v>0</v>
      </c>
      <c r="AG1856" t="b">
        <f>IF(AND(Z1856,AA1856,AB1856,AD1856,IF(C1856=Auswahlhilfe!$L$17,TRUE,FALSE)),D1856,FALSE)</f>
        <v>0</v>
      </c>
      <c r="AH1856" t="b">
        <f>IF(AND(Z1856,AA1856,AB1856,AE1856,IF(C1856=Auswahlhilfe!$L$17,TRUE,FALSE)),D1856,FALSE)</f>
        <v>0</v>
      </c>
      <c r="AI1856" t="s">
        <v>4817</v>
      </c>
      <c r="AJ1856" s="90" t="str">
        <f t="shared" si="86"/>
        <v>mailto:info@oxni.ch?subject=Anfrage TDR-110-200-S1-P2</v>
      </c>
    </row>
    <row r="1857" spans="2:36" x14ac:dyDescent="0.2">
      <c r="B1857" s="78" t="str">
        <f t="shared" si="84"/>
        <v/>
      </c>
      <c r="C1857" s="19" t="s">
        <v>122</v>
      </c>
      <c r="D1857" s="19" t="s">
        <v>2158</v>
      </c>
      <c r="E1857" s="19">
        <v>130</v>
      </c>
      <c r="F1857" s="19" t="s">
        <v>58</v>
      </c>
      <c r="G1857" s="19">
        <v>200</v>
      </c>
      <c r="H1857" s="19">
        <v>9</v>
      </c>
      <c r="I1857" s="19">
        <v>82</v>
      </c>
      <c r="J1857" s="19">
        <v>92</v>
      </c>
      <c r="K1857" s="19">
        <v>235</v>
      </c>
      <c r="L1857" s="19">
        <v>705</v>
      </c>
      <c r="M1857" s="19" t="s">
        <v>81</v>
      </c>
      <c r="N1857" s="19">
        <v>4000</v>
      </c>
      <c r="O1857" s="19">
        <v>8000</v>
      </c>
      <c r="P1857" s="19"/>
      <c r="Q1857" s="19" t="s">
        <v>117</v>
      </c>
      <c r="R1857" s="19">
        <v>2990</v>
      </c>
      <c r="S1857" s="19">
        <v>30000</v>
      </c>
      <c r="T1857" s="19">
        <v>1.87</v>
      </c>
      <c r="U1857" s="19">
        <v>11</v>
      </c>
      <c r="V1857" s="19">
        <v>0.24</v>
      </c>
      <c r="W1857" s="19">
        <v>68</v>
      </c>
      <c r="X1857" s="93">
        <v>1901</v>
      </c>
      <c r="Y1857">
        <f t="shared" si="85"/>
        <v>20</v>
      </c>
      <c r="Z1857" t="b">
        <f>IF(N1857/G1857&gt;=Auswahlhilfe!$C$8,TRUE,FALSE)</f>
        <v>1</v>
      </c>
      <c r="AA1857" t="b">
        <f>IF(K1857&gt;Auswahlhilfe!$C$7,TRUE,FALSE)</f>
        <v>1</v>
      </c>
      <c r="AB1857" t="b">
        <f>IF(Auswahlhilfe!$C$17=F1857,TRUE,FALSE)</f>
        <v>1</v>
      </c>
      <c r="AC1857" t="b">
        <f>IFERROR(IF(FIND("P2",PGOptionList!D1857)&gt;0,TRUE),FALSE)</f>
        <v>1</v>
      </c>
      <c r="AD1857" t="b">
        <f>IFERROR(IF(FIND("P1",PGOptionList!D1857)&gt;0,TRUE),FALSE)</f>
        <v>0</v>
      </c>
      <c r="AE1857" t="b">
        <f>IFERROR(IF(FIND("P0",PGOptionList!D1857)&gt;0,TRUE),FALSE)</f>
        <v>0</v>
      </c>
      <c r="AF1857" t="b">
        <f>IF(AND(Z1857,AA1857,AB1857,AC1857,IF(C1857=Auswahlhilfe!$L$7,TRUE,FALSE)),D1857,FALSE)</f>
        <v>0</v>
      </c>
      <c r="AG1857" t="b">
        <f>IF(AND(Z1857,AA1857,AB1857,AD1857,IF(C1857=Auswahlhilfe!$L$17,TRUE,FALSE)),D1857,FALSE)</f>
        <v>0</v>
      </c>
      <c r="AH1857" t="b">
        <f>IF(AND(Z1857,AA1857,AB1857,AE1857,IF(C1857=Auswahlhilfe!$L$17,TRUE,FALSE)),D1857,FALSE)</f>
        <v>0</v>
      </c>
      <c r="AI1857" t="s">
        <v>4818</v>
      </c>
      <c r="AJ1857" s="90" t="str">
        <f t="shared" si="86"/>
        <v>https://shop.oxni.ch/de/shop/motoren/planetengetriebe/tdr-110-200-s2-p2</v>
      </c>
    </row>
    <row r="1858" spans="2:36" x14ac:dyDescent="0.2">
      <c r="B1858" s="78" t="str">
        <f t="shared" si="84"/>
        <v/>
      </c>
      <c r="C1858" s="19" t="s">
        <v>122</v>
      </c>
      <c r="D1858" s="19" t="s">
        <v>2159</v>
      </c>
      <c r="E1858" s="19">
        <v>130</v>
      </c>
      <c r="F1858" s="19" t="s">
        <v>55</v>
      </c>
      <c r="G1858" s="19">
        <v>140</v>
      </c>
      <c r="H1858" s="19">
        <v>4</v>
      </c>
      <c r="I1858" s="19">
        <v>82</v>
      </c>
      <c r="J1858" s="19">
        <v>92</v>
      </c>
      <c r="K1858" s="19">
        <v>300</v>
      </c>
      <c r="L1858" s="19">
        <v>900</v>
      </c>
      <c r="M1858" s="19" t="s">
        <v>79</v>
      </c>
      <c r="N1858" s="19">
        <v>4000</v>
      </c>
      <c r="O1858" s="19">
        <v>8000</v>
      </c>
      <c r="P1858" s="19"/>
      <c r="Q1858" s="19" t="s">
        <v>117</v>
      </c>
      <c r="R1858" s="19">
        <v>2990</v>
      </c>
      <c r="S1858" s="19">
        <v>30000</v>
      </c>
      <c r="T1858" s="19">
        <v>1.87</v>
      </c>
      <c r="U1858" s="19">
        <v>11</v>
      </c>
      <c r="V1858" s="19">
        <v>0.24</v>
      </c>
      <c r="W1858" s="19">
        <v>68</v>
      </c>
      <c r="X1858" s="93"/>
      <c r="Y1858">
        <f t="shared" si="85"/>
        <v>28.571428571428573</v>
      </c>
      <c r="Z1858" t="b">
        <f>IF(N1858/G1858&gt;=Auswahlhilfe!$C$8,TRUE,FALSE)</f>
        <v>1</v>
      </c>
      <c r="AA1858" t="b">
        <f>IF(K1858&gt;Auswahlhilfe!$C$7,TRUE,FALSE)</f>
        <v>1</v>
      </c>
      <c r="AB1858" t="b">
        <f>IF(Auswahlhilfe!$C$17=F1858,TRUE,FALSE)</f>
        <v>0</v>
      </c>
      <c r="AC1858" t="b">
        <f>IFERROR(IF(FIND("P2",PGOptionList!D1858)&gt;0,TRUE),FALSE)</f>
        <v>0</v>
      </c>
      <c r="AD1858" t="b">
        <f>IFERROR(IF(FIND("P1",PGOptionList!D1858)&gt;0,TRUE),FALSE)</f>
        <v>0</v>
      </c>
      <c r="AE1858" t="b">
        <f>IFERROR(IF(FIND("P0",PGOptionList!D1858)&gt;0,TRUE),FALSE)</f>
        <v>1</v>
      </c>
      <c r="AF1858" t="b">
        <f>IF(AND(Z1858,AA1858,AB1858,AC1858,IF(C1858=Auswahlhilfe!$L$7,TRUE,FALSE)),D1858,FALSE)</f>
        <v>0</v>
      </c>
      <c r="AG1858" t="b">
        <f>IF(AND(Z1858,AA1858,AB1858,AD1858,IF(C1858=Auswahlhilfe!$L$17,TRUE,FALSE)),D1858,FALSE)</f>
        <v>0</v>
      </c>
      <c r="AH1858" t="b">
        <f>IF(AND(Z1858,AA1858,AB1858,AE1858,IF(C1858=Auswahlhilfe!$L$17,TRUE,FALSE)),D1858,FALSE)</f>
        <v>0</v>
      </c>
      <c r="AI1858" t="s">
        <v>4817</v>
      </c>
      <c r="AJ1858" s="90" t="str">
        <f t="shared" si="86"/>
        <v>mailto:info@oxni.ch?subject=Anfrage TDR-110-140-S1-P0</v>
      </c>
    </row>
    <row r="1859" spans="2:36" x14ac:dyDescent="0.2">
      <c r="B1859" s="78" t="str">
        <f t="shared" si="84"/>
        <v/>
      </c>
      <c r="C1859" s="19" t="s">
        <v>122</v>
      </c>
      <c r="D1859" s="19" t="s">
        <v>2160</v>
      </c>
      <c r="E1859" s="19">
        <v>130</v>
      </c>
      <c r="F1859" s="19" t="s">
        <v>58</v>
      </c>
      <c r="G1859" s="19">
        <v>140</v>
      </c>
      <c r="H1859" s="19">
        <v>4</v>
      </c>
      <c r="I1859" s="19">
        <v>82</v>
      </c>
      <c r="J1859" s="19">
        <v>92</v>
      </c>
      <c r="K1859" s="19">
        <v>300</v>
      </c>
      <c r="L1859" s="19">
        <v>900</v>
      </c>
      <c r="M1859" s="19" t="s">
        <v>79</v>
      </c>
      <c r="N1859" s="19">
        <v>4000</v>
      </c>
      <c r="O1859" s="19">
        <v>8000</v>
      </c>
      <c r="P1859" s="19"/>
      <c r="Q1859" s="19" t="s">
        <v>117</v>
      </c>
      <c r="R1859" s="19">
        <v>2990</v>
      </c>
      <c r="S1859" s="19">
        <v>30000</v>
      </c>
      <c r="T1859" s="19">
        <v>1.87</v>
      </c>
      <c r="U1859" s="19">
        <v>11</v>
      </c>
      <c r="V1859" s="19">
        <v>0.24</v>
      </c>
      <c r="W1859" s="19">
        <v>68</v>
      </c>
      <c r="X1859" s="93"/>
      <c r="Y1859">
        <f t="shared" si="85"/>
        <v>28.571428571428573</v>
      </c>
      <c r="Z1859" t="b">
        <f>IF(N1859/G1859&gt;=Auswahlhilfe!$C$8,TRUE,FALSE)</f>
        <v>1</v>
      </c>
      <c r="AA1859" t="b">
        <f>IF(K1859&gt;Auswahlhilfe!$C$7,TRUE,FALSE)</f>
        <v>1</v>
      </c>
      <c r="AB1859" t="b">
        <f>IF(Auswahlhilfe!$C$17=F1859,TRUE,FALSE)</f>
        <v>1</v>
      </c>
      <c r="AC1859" t="b">
        <f>IFERROR(IF(FIND("P2",PGOptionList!D1859)&gt;0,TRUE),FALSE)</f>
        <v>0</v>
      </c>
      <c r="AD1859" t="b">
        <f>IFERROR(IF(FIND("P1",PGOptionList!D1859)&gt;0,TRUE),FALSE)</f>
        <v>0</v>
      </c>
      <c r="AE1859" t="b">
        <f>IFERROR(IF(FIND("P0",PGOptionList!D1859)&gt;0,TRUE),FALSE)</f>
        <v>1</v>
      </c>
      <c r="AF1859" t="b">
        <f>IF(AND(Z1859,AA1859,AB1859,AC1859,IF(C1859=Auswahlhilfe!$L$7,TRUE,FALSE)),D1859,FALSE)</f>
        <v>0</v>
      </c>
      <c r="AG1859" t="b">
        <f>IF(AND(Z1859,AA1859,AB1859,AD1859,IF(C1859=Auswahlhilfe!$L$17,TRUE,FALSE)),D1859,FALSE)</f>
        <v>0</v>
      </c>
      <c r="AH1859" t="b">
        <f>IF(AND(Z1859,AA1859,AB1859,AE1859,IF(C1859=Auswahlhilfe!$L$17,TRUE,FALSE)),D1859,FALSE)</f>
        <v>0</v>
      </c>
      <c r="AI1859" t="s">
        <v>4817</v>
      </c>
      <c r="AJ1859" s="90" t="str">
        <f t="shared" si="86"/>
        <v>mailto:info@oxni.ch?subject=Anfrage TDR-110-140-S2-P0</v>
      </c>
    </row>
    <row r="1860" spans="2:36" x14ac:dyDescent="0.2">
      <c r="B1860" s="78" t="str">
        <f t="shared" si="84"/>
        <v/>
      </c>
      <c r="C1860" s="19" t="s">
        <v>122</v>
      </c>
      <c r="D1860" s="19" t="s">
        <v>2161</v>
      </c>
      <c r="E1860" s="19">
        <v>130</v>
      </c>
      <c r="F1860" s="19" t="s">
        <v>55</v>
      </c>
      <c r="G1860" s="19">
        <v>140</v>
      </c>
      <c r="H1860" s="19">
        <v>7</v>
      </c>
      <c r="I1860" s="19">
        <v>82</v>
      </c>
      <c r="J1860" s="19">
        <v>92</v>
      </c>
      <c r="K1860" s="19">
        <v>300</v>
      </c>
      <c r="L1860" s="19">
        <v>900</v>
      </c>
      <c r="M1860" s="19" t="s">
        <v>79</v>
      </c>
      <c r="N1860" s="19">
        <v>4000</v>
      </c>
      <c r="O1860" s="19">
        <v>8000</v>
      </c>
      <c r="P1860" s="19"/>
      <c r="Q1860" s="19" t="s">
        <v>117</v>
      </c>
      <c r="R1860" s="19">
        <v>2990</v>
      </c>
      <c r="S1860" s="19">
        <v>30000</v>
      </c>
      <c r="T1860" s="19">
        <v>1.87</v>
      </c>
      <c r="U1860" s="19">
        <v>11</v>
      </c>
      <c r="V1860" s="19">
        <v>0.24</v>
      </c>
      <c r="W1860" s="19">
        <v>68</v>
      </c>
      <c r="X1860" s="93">
        <v>2091</v>
      </c>
      <c r="Y1860">
        <f t="shared" si="85"/>
        <v>28.571428571428573</v>
      </c>
      <c r="Z1860" t="b">
        <f>IF(N1860/G1860&gt;=Auswahlhilfe!$C$8,TRUE,FALSE)</f>
        <v>1</v>
      </c>
      <c r="AA1860" t="b">
        <f>IF(K1860&gt;Auswahlhilfe!$C$7,TRUE,FALSE)</f>
        <v>1</v>
      </c>
      <c r="AB1860" t="b">
        <f>IF(Auswahlhilfe!$C$17=F1860,TRUE,FALSE)</f>
        <v>0</v>
      </c>
      <c r="AC1860" t="b">
        <f>IFERROR(IF(FIND("P2",PGOptionList!D1860)&gt;0,TRUE),FALSE)</f>
        <v>0</v>
      </c>
      <c r="AD1860" t="b">
        <f>IFERROR(IF(FIND("P1",PGOptionList!D1860)&gt;0,TRUE),FALSE)</f>
        <v>1</v>
      </c>
      <c r="AE1860" t="b">
        <f>IFERROR(IF(FIND("P0",PGOptionList!D1860)&gt;0,TRUE),FALSE)</f>
        <v>0</v>
      </c>
      <c r="AF1860" t="b">
        <f>IF(AND(Z1860,AA1860,AB1860,AC1860,IF(C1860=Auswahlhilfe!$L$7,TRUE,FALSE)),D1860,FALSE)</f>
        <v>0</v>
      </c>
      <c r="AG1860" t="b">
        <f>IF(AND(Z1860,AA1860,AB1860,AD1860,IF(C1860=Auswahlhilfe!$L$17,TRUE,FALSE)),D1860,FALSE)</f>
        <v>0</v>
      </c>
      <c r="AH1860" t="b">
        <f>IF(AND(Z1860,AA1860,AB1860,AE1860,IF(C1860=Auswahlhilfe!$L$17,TRUE,FALSE)),D1860,FALSE)</f>
        <v>0</v>
      </c>
      <c r="AI1860" t="s">
        <v>4817</v>
      </c>
      <c r="AJ1860" s="90" t="str">
        <f t="shared" si="86"/>
        <v>mailto:info@oxni.ch?subject=Anfrage TDR-110-140-S1-P1</v>
      </c>
    </row>
    <row r="1861" spans="2:36" x14ac:dyDescent="0.2">
      <c r="B1861" s="78" t="str">
        <f t="shared" si="84"/>
        <v/>
      </c>
      <c r="C1861" s="19" t="s">
        <v>122</v>
      </c>
      <c r="D1861" s="19" t="s">
        <v>2162</v>
      </c>
      <c r="E1861" s="19">
        <v>130</v>
      </c>
      <c r="F1861" s="19" t="s">
        <v>58</v>
      </c>
      <c r="G1861" s="19">
        <v>140</v>
      </c>
      <c r="H1861" s="19">
        <v>7</v>
      </c>
      <c r="I1861" s="19">
        <v>82</v>
      </c>
      <c r="J1861" s="19">
        <v>92</v>
      </c>
      <c r="K1861" s="19">
        <v>300</v>
      </c>
      <c r="L1861" s="19">
        <v>900</v>
      </c>
      <c r="M1861" s="19" t="s">
        <v>79</v>
      </c>
      <c r="N1861" s="19">
        <v>4000</v>
      </c>
      <c r="O1861" s="19">
        <v>8000</v>
      </c>
      <c r="P1861" s="19"/>
      <c r="Q1861" s="19" t="s">
        <v>117</v>
      </c>
      <c r="R1861" s="19">
        <v>2990</v>
      </c>
      <c r="S1861" s="19">
        <v>30000</v>
      </c>
      <c r="T1861" s="19">
        <v>1.87</v>
      </c>
      <c r="U1861" s="19">
        <v>11</v>
      </c>
      <c r="V1861" s="19">
        <v>0.24</v>
      </c>
      <c r="W1861" s="19">
        <v>68</v>
      </c>
      <c r="X1861" s="93">
        <v>2091</v>
      </c>
      <c r="Y1861">
        <f t="shared" si="85"/>
        <v>28.571428571428573</v>
      </c>
      <c r="Z1861" t="b">
        <f>IF(N1861/G1861&gt;=Auswahlhilfe!$C$8,TRUE,FALSE)</f>
        <v>1</v>
      </c>
      <c r="AA1861" t="b">
        <f>IF(K1861&gt;Auswahlhilfe!$C$7,TRUE,FALSE)</f>
        <v>1</v>
      </c>
      <c r="AB1861" t="b">
        <f>IF(Auswahlhilfe!$C$17=F1861,TRUE,FALSE)</f>
        <v>1</v>
      </c>
      <c r="AC1861" t="b">
        <f>IFERROR(IF(FIND("P2",PGOptionList!D1861)&gt;0,TRUE),FALSE)</f>
        <v>0</v>
      </c>
      <c r="AD1861" t="b">
        <f>IFERROR(IF(FIND("P1",PGOptionList!D1861)&gt;0,TRUE),FALSE)</f>
        <v>1</v>
      </c>
      <c r="AE1861" t="b">
        <f>IFERROR(IF(FIND("P0",PGOptionList!D1861)&gt;0,TRUE),FALSE)</f>
        <v>0</v>
      </c>
      <c r="AF1861" t="b">
        <f>IF(AND(Z1861,AA1861,AB1861,AC1861,IF(C1861=Auswahlhilfe!$L$7,TRUE,FALSE)),D1861,FALSE)</f>
        <v>0</v>
      </c>
      <c r="AG1861" t="b">
        <f>IF(AND(Z1861,AA1861,AB1861,AD1861,IF(C1861=Auswahlhilfe!$L$17,TRUE,FALSE)),D1861,FALSE)</f>
        <v>0</v>
      </c>
      <c r="AH1861" t="b">
        <f>IF(AND(Z1861,AA1861,AB1861,AE1861,IF(C1861=Auswahlhilfe!$L$17,TRUE,FALSE)),D1861,FALSE)</f>
        <v>0</v>
      </c>
      <c r="AI1861" t="s">
        <v>4818</v>
      </c>
      <c r="AJ1861" s="90" t="str">
        <f t="shared" si="86"/>
        <v>https://shop.oxni.ch/de/shop/motoren/planetengetriebe/tdr-110-140-s2-p1</v>
      </c>
    </row>
    <row r="1862" spans="2:36" x14ac:dyDescent="0.2">
      <c r="B1862" s="78" t="str">
        <f t="shared" si="84"/>
        <v/>
      </c>
      <c r="C1862" s="19" t="s">
        <v>122</v>
      </c>
      <c r="D1862" s="19" t="s">
        <v>2163</v>
      </c>
      <c r="E1862" s="19">
        <v>130</v>
      </c>
      <c r="F1862" s="19" t="s">
        <v>55</v>
      </c>
      <c r="G1862" s="19">
        <v>140</v>
      </c>
      <c r="H1862" s="19">
        <v>9</v>
      </c>
      <c r="I1862" s="19">
        <v>82</v>
      </c>
      <c r="J1862" s="19">
        <v>92</v>
      </c>
      <c r="K1862" s="19">
        <v>300</v>
      </c>
      <c r="L1862" s="19">
        <v>900</v>
      </c>
      <c r="M1862" s="19" t="s">
        <v>79</v>
      </c>
      <c r="N1862" s="19">
        <v>4000</v>
      </c>
      <c r="O1862" s="19">
        <v>8000</v>
      </c>
      <c r="P1862" s="19"/>
      <c r="Q1862" s="19" t="s">
        <v>117</v>
      </c>
      <c r="R1862" s="19">
        <v>2990</v>
      </c>
      <c r="S1862" s="19">
        <v>30000</v>
      </c>
      <c r="T1862" s="19">
        <v>1.87</v>
      </c>
      <c r="U1862" s="19">
        <v>11</v>
      </c>
      <c r="V1862" s="19">
        <v>0.24</v>
      </c>
      <c r="W1862" s="19">
        <v>68</v>
      </c>
      <c r="X1862" s="93">
        <v>1901</v>
      </c>
      <c r="Y1862">
        <f t="shared" si="85"/>
        <v>28.571428571428573</v>
      </c>
      <c r="Z1862" t="b">
        <f>IF(N1862/G1862&gt;=Auswahlhilfe!$C$8,TRUE,FALSE)</f>
        <v>1</v>
      </c>
      <c r="AA1862" t="b">
        <f>IF(K1862&gt;Auswahlhilfe!$C$7,TRUE,FALSE)</f>
        <v>1</v>
      </c>
      <c r="AB1862" t="b">
        <f>IF(Auswahlhilfe!$C$17=F1862,TRUE,FALSE)</f>
        <v>0</v>
      </c>
      <c r="AC1862" t="b">
        <f>IFERROR(IF(FIND("P2",PGOptionList!D1862)&gt;0,TRUE),FALSE)</f>
        <v>1</v>
      </c>
      <c r="AD1862" t="b">
        <f>IFERROR(IF(FIND("P1",PGOptionList!D1862)&gt;0,TRUE),FALSE)</f>
        <v>0</v>
      </c>
      <c r="AE1862" t="b">
        <f>IFERROR(IF(FIND("P0",PGOptionList!D1862)&gt;0,TRUE),FALSE)</f>
        <v>0</v>
      </c>
      <c r="AF1862" t="b">
        <f>IF(AND(Z1862,AA1862,AB1862,AC1862,IF(C1862=Auswahlhilfe!$L$7,TRUE,FALSE)),D1862,FALSE)</f>
        <v>0</v>
      </c>
      <c r="AG1862" t="b">
        <f>IF(AND(Z1862,AA1862,AB1862,AD1862,IF(C1862=Auswahlhilfe!$L$17,TRUE,FALSE)),D1862,FALSE)</f>
        <v>0</v>
      </c>
      <c r="AH1862" t="b">
        <f>IF(AND(Z1862,AA1862,AB1862,AE1862,IF(C1862=Auswahlhilfe!$L$17,TRUE,FALSE)),D1862,FALSE)</f>
        <v>0</v>
      </c>
      <c r="AI1862" t="s">
        <v>4817</v>
      </c>
      <c r="AJ1862" s="90" t="str">
        <f t="shared" si="86"/>
        <v>mailto:info@oxni.ch?subject=Anfrage TDR-110-140-S1-P2</v>
      </c>
    </row>
    <row r="1863" spans="2:36" x14ac:dyDescent="0.2">
      <c r="B1863" s="78" t="str">
        <f t="shared" si="84"/>
        <v/>
      </c>
      <c r="C1863" s="19" t="s">
        <v>122</v>
      </c>
      <c r="D1863" s="19" t="s">
        <v>2164</v>
      </c>
      <c r="E1863" s="19">
        <v>130</v>
      </c>
      <c r="F1863" s="19" t="s">
        <v>58</v>
      </c>
      <c r="G1863" s="19">
        <v>140</v>
      </c>
      <c r="H1863" s="19">
        <v>9</v>
      </c>
      <c r="I1863" s="19">
        <v>82</v>
      </c>
      <c r="J1863" s="19">
        <v>92</v>
      </c>
      <c r="K1863" s="19">
        <v>300</v>
      </c>
      <c r="L1863" s="19">
        <v>900</v>
      </c>
      <c r="M1863" s="19" t="s">
        <v>79</v>
      </c>
      <c r="N1863" s="19">
        <v>4000</v>
      </c>
      <c r="O1863" s="19">
        <v>8000</v>
      </c>
      <c r="P1863" s="19"/>
      <c r="Q1863" s="19" t="s">
        <v>117</v>
      </c>
      <c r="R1863" s="19">
        <v>2990</v>
      </c>
      <c r="S1863" s="19">
        <v>30000</v>
      </c>
      <c r="T1863" s="19">
        <v>1.87</v>
      </c>
      <c r="U1863" s="19">
        <v>11</v>
      </c>
      <c r="V1863" s="19">
        <v>0.24</v>
      </c>
      <c r="W1863" s="19">
        <v>68</v>
      </c>
      <c r="X1863" s="93">
        <v>1901</v>
      </c>
      <c r="Y1863">
        <f t="shared" si="85"/>
        <v>28.571428571428573</v>
      </c>
      <c r="Z1863" t="b">
        <f>IF(N1863/G1863&gt;=Auswahlhilfe!$C$8,TRUE,FALSE)</f>
        <v>1</v>
      </c>
      <c r="AA1863" t="b">
        <f>IF(K1863&gt;Auswahlhilfe!$C$7,TRUE,FALSE)</f>
        <v>1</v>
      </c>
      <c r="AB1863" t="b">
        <f>IF(Auswahlhilfe!$C$17=F1863,TRUE,FALSE)</f>
        <v>1</v>
      </c>
      <c r="AC1863" t="b">
        <f>IFERROR(IF(FIND("P2",PGOptionList!D1863)&gt;0,TRUE),FALSE)</f>
        <v>1</v>
      </c>
      <c r="AD1863" t="b">
        <f>IFERROR(IF(FIND("P1",PGOptionList!D1863)&gt;0,TRUE),FALSE)</f>
        <v>0</v>
      </c>
      <c r="AE1863" t="b">
        <f>IFERROR(IF(FIND("P0",PGOptionList!D1863)&gt;0,TRUE),FALSE)</f>
        <v>0</v>
      </c>
      <c r="AF1863" t="b">
        <f>IF(AND(Z1863,AA1863,AB1863,AC1863,IF(C1863=Auswahlhilfe!$L$7,TRUE,FALSE)),D1863,FALSE)</f>
        <v>0</v>
      </c>
      <c r="AG1863" t="b">
        <f>IF(AND(Z1863,AA1863,AB1863,AD1863,IF(C1863=Auswahlhilfe!$L$17,TRUE,FALSE)),D1863,FALSE)</f>
        <v>0</v>
      </c>
      <c r="AH1863" t="b">
        <f>IF(AND(Z1863,AA1863,AB1863,AE1863,IF(C1863=Auswahlhilfe!$L$17,TRUE,FALSE)),D1863,FALSE)</f>
        <v>0</v>
      </c>
      <c r="AI1863" t="s">
        <v>4818</v>
      </c>
      <c r="AJ1863" s="90" t="str">
        <f t="shared" si="86"/>
        <v>https://shop.oxni.ch/de/shop/motoren/planetengetriebe/tdr-110-140-s2-p2</v>
      </c>
    </row>
    <row r="1864" spans="2:36" x14ac:dyDescent="0.2">
      <c r="B1864" s="78" t="str">
        <f t="shared" si="84"/>
        <v/>
      </c>
      <c r="C1864" s="19" t="s">
        <v>122</v>
      </c>
      <c r="D1864" s="19" t="s">
        <v>2165</v>
      </c>
      <c r="E1864" s="19">
        <v>130</v>
      </c>
      <c r="F1864" s="19" t="s">
        <v>55</v>
      </c>
      <c r="G1864" s="19">
        <v>100</v>
      </c>
      <c r="H1864" s="19">
        <v>4</v>
      </c>
      <c r="I1864" s="19">
        <v>82</v>
      </c>
      <c r="J1864" s="19">
        <v>92</v>
      </c>
      <c r="K1864" s="19">
        <v>235</v>
      </c>
      <c r="L1864" s="19">
        <v>705</v>
      </c>
      <c r="M1864" s="19" t="s">
        <v>81</v>
      </c>
      <c r="N1864" s="19">
        <v>4000</v>
      </c>
      <c r="O1864" s="19">
        <v>8000</v>
      </c>
      <c r="P1864" s="19"/>
      <c r="Q1864" s="19" t="s">
        <v>117</v>
      </c>
      <c r="R1864" s="19">
        <v>2990</v>
      </c>
      <c r="S1864" s="19">
        <v>30000</v>
      </c>
      <c r="T1864" s="19">
        <v>2.25</v>
      </c>
      <c r="U1864" s="19">
        <v>11</v>
      </c>
      <c r="V1864" s="19">
        <v>0.24</v>
      </c>
      <c r="W1864" s="19">
        <v>68</v>
      </c>
      <c r="X1864" s="93"/>
      <c r="Y1864">
        <f t="shared" si="85"/>
        <v>40</v>
      </c>
      <c r="Z1864" t="b">
        <f>IF(N1864/G1864&gt;=Auswahlhilfe!$C$8,TRUE,FALSE)</f>
        <v>1</v>
      </c>
      <c r="AA1864" t="b">
        <f>IF(K1864&gt;Auswahlhilfe!$C$7,TRUE,FALSE)</f>
        <v>1</v>
      </c>
      <c r="AB1864" t="b">
        <f>IF(Auswahlhilfe!$C$17=F1864,TRUE,FALSE)</f>
        <v>0</v>
      </c>
      <c r="AC1864" t="b">
        <f>IFERROR(IF(FIND("P2",PGOptionList!D1864)&gt;0,TRUE),FALSE)</f>
        <v>0</v>
      </c>
      <c r="AD1864" t="b">
        <f>IFERROR(IF(FIND("P1",PGOptionList!D1864)&gt;0,TRUE),FALSE)</f>
        <v>0</v>
      </c>
      <c r="AE1864" t="b">
        <f>IFERROR(IF(FIND("P0",PGOptionList!D1864)&gt;0,TRUE),FALSE)</f>
        <v>1</v>
      </c>
      <c r="AF1864" t="b">
        <f>IF(AND(Z1864,AA1864,AB1864,AC1864,IF(C1864=Auswahlhilfe!$L$7,TRUE,FALSE)),D1864,FALSE)</f>
        <v>0</v>
      </c>
      <c r="AG1864" t="b">
        <f>IF(AND(Z1864,AA1864,AB1864,AD1864,IF(C1864=Auswahlhilfe!$L$17,TRUE,FALSE)),D1864,FALSE)</f>
        <v>0</v>
      </c>
      <c r="AH1864" t="b">
        <f>IF(AND(Z1864,AA1864,AB1864,AE1864,IF(C1864=Auswahlhilfe!$L$17,TRUE,FALSE)),D1864,FALSE)</f>
        <v>0</v>
      </c>
      <c r="AI1864" t="s">
        <v>4817</v>
      </c>
      <c r="AJ1864" s="90" t="str">
        <f t="shared" si="86"/>
        <v>mailto:info@oxni.ch?subject=Anfrage TDR-110-100-S1-P0</v>
      </c>
    </row>
    <row r="1865" spans="2:36" x14ac:dyDescent="0.2">
      <c r="B1865" s="78" t="str">
        <f t="shared" si="84"/>
        <v/>
      </c>
      <c r="C1865" s="19" t="s">
        <v>122</v>
      </c>
      <c r="D1865" s="19" t="s">
        <v>2166</v>
      </c>
      <c r="E1865" s="19">
        <v>130</v>
      </c>
      <c r="F1865" s="19" t="s">
        <v>58</v>
      </c>
      <c r="G1865" s="19">
        <v>100</v>
      </c>
      <c r="H1865" s="19">
        <v>4</v>
      </c>
      <c r="I1865" s="19">
        <v>82</v>
      </c>
      <c r="J1865" s="19">
        <v>92</v>
      </c>
      <c r="K1865" s="19">
        <v>235</v>
      </c>
      <c r="L1865" s="19">
        <v>705</v>
      </c>
      <c r="M1865" s="19" t="s">
        <v>81</v>
      </c>
      <c r="N1865" s="19">
        <v>4000</v>
      </c>
      <c r="O1865" s="19">
        <v>8000</v>
      </c>
      <c r="P1865" s="19"/>
      <c r="Q1865" s="19" t="s">
        <v>117</v>
      </c>
      <c r="R1865" s="19">
        <v>2990</v>
      </c>
      <c r="S1865" s="19">
        <v>30000</v>
      </c>
      <c r="T1865" s="19">
        <v>2.25</v>
      </c>
      <c r="U1865" s="19">
        <v>11</v>
      </c>
      <c r="V1865" s="19">
        <v>0.24</v>
      </c>
      <c r="W1865" s="19">
        <v>68</v>
      </c>
      <c r="X1865" s="93"/>
      <c r="Y1865">
        <f t="shared" si="85"/>
        <v>40</v>
      </c>
      <c r="Z1865" t="b">
        <f>IF(N1865/G1865&gt;=Auswahlhilfe!$C$8,TRUE,FALSE)</f>
        <v>1</v>
      </c>
      <c r="AA1865" t="b">
        <f>IF(K1865&gt;Auswahlhilfe!$C$7,TRUE,FALSE)</f>
        <v>1</v>
      </c>
      <c r="AB1865" t="b">
        <f>IF(Auswahlhilfe!$C$17=F1865,TRUE,FALSE)</f>
        <v>1</v>
      </c>
      <c r="AC1865" t="b">
        <f>IFERROR(IF(FIND("P2",PGOptionList!D1865)&gt;0,TRUE),FALSE)</f>
        <v>0</v>
      </c>
      <c r="AD1865" t="b">
        <f>IFERROR(IF(FIND("P1",PGOptionList!D1865)&gt;0,TRUE),FALSE)</f>
        <v>0</v>
      </c>
      <c r="AE1865" t="b">
        <f>IFERROR(IF(FIND("P0",PGOptionList!D1865)&gt;0,TRUE),FALSE)</f>
        <v>1</v>
      </c>
      <c r="AF1865" t="b">
        <f>IF(AND(Z1865,AA1865,AB1865,AC1865,IF(C1865=Auswahlhilfe!$L$7,TRUE,FALSE)),D1865,FALSE)</f>
        <v>0</v>
      </c>
      <c r="AG1865" t="b">
        <f>IF(AND(Z1865,AA1865,AB1865,AD1865,IF(C1865=Auswahlhilfe!$L$17,TRUE,FALSE)),D1865,FALSE)</f>
        <v>0</v>
      </c>
      <c r="AH1865" t="b">
        <f>IF(AND(Z1865,AA1865,AB1865,AE1865,IF(C1865=Auswahlhilfe!$L$17,TRUE,FALSE)),D1865,FALSE)</f>
        <v>0</v>
      </c>
      <c r="AI1865" t="s">
        <v>4817</v>
      </c>
      <c r="AJ1865" s="90" t="str">
        <f t="shared" si="86"/>
        <v>mailto:info@oxni.ch?subject=Anfrage TDR-110-100-S2-P0</v>
      </c>
    </row>
    <row r="1866" spans="2:36" x14ac:dyDescent="0.2">
      <c r="B1866" s="78" t="str">
        <f t="shared" ref="B1866:B1929" si="87">IF(AF1866=D1866,"Economy",IF(AG1866=D1866,"Standard",IF(AH1866=D1866,"Präzision","")))</f>
        <v/>
      </c>
      <c r="C1866" s="19" t="s">
        <v>122</v>
      </c>
      <c r="D1866" s="19" t="s">
        <v>2167</v>
      </c>
      <c r="E1866" s="19">
        <v>130</v>
      </c>
      <c r="F1866" s="19" t="s">
        <v>55</v>
      </c>
      <c r="G1866" s="19">
        <v>100</v>
      </c>
      <c r="H1866" s="19">
        <v>7</v>
      </c>
      <c r="I1866" s="19">
        <v>82</v>
      </c>
      <c r="J1866" s="19">
        <v>92</v>
      </c>
      <c r="K1866" s="19">
        <v>235</v>
      </c>
      <c r="L1866" s="19">
        <v>705</v>
      </c>
      <c r="M1866" s="19" t="s">
        <v>81</v>
      </c>
      <c r="N1866" s="19">
        <v>4000</v>
      </c>
      <c r="O1866" s="19">
        <v>8000</v>
      </c>
      <c r="P1866" s="19"/>
      <c r="Q1866" s="19" t="s">
        <v>117</v>
      </c>
      <c r="R1866" s="19">
        <v>2990</v>
      </c>
      <c r="S1866" s="19">
        <v>30000</v>
      </c>
      <c r="T1866" s="19">
        <v>2.25</v>
      </c>
      <c r="U1866" s="19">
        <v>11</v>
      </c>
      <c r="V1866" s="19">
        <v>0.24</v>
      </c>
      <c r="W1866" s="19">
        <v>68</v>
      </c>
      <c r="X1866" s="93">
        <v>2091</v>
      </c>
      <c r="Y1866">
        <f t="shared" ref="Y1866:Y1929" si="88">N1866/G1866</f>
        <v>40</v>
      </c>
      <c r="Z1866" t="b">
        <f>IF(N1866/G1866&gt;=Auswahlhilfe!$C$8,TRUE,FALSE)</f>
        <v>1</v>
      </c>
      <c r="AA1866" t="b">
        <f>IF(K1866&gt;Auswahlhilfe!$C$7,TRUE,FALSE)</f>
        <v>1</v>
      </c>
      <c r="AB1866" t="b">
        <f>IF(Auswahlhilfe!$C$17=F1866,TRUE,FALSE)</f>
        <v>0</v>
      </c>
      <c r="AC1866" t="b">
        <f>IFERROR(IF(FIND("P2",PGOptionList!D1866)&gt;0,TRUE),FALSE)</f>
        <v>0</v>
      </c>
      <c r="AD1866" t="b">
        <f>IFERROR(IF(FIND("P1",PGOptionList!D1866)&gt;0,TRUE),FALSE)</f>
        <v>1</v>
      </c>
      <c r="AE1866" t="b">
        <f>IFERROR(IF(FIND("P0",PGOptionList!D1866)&gt;0,TRUE),FALSE)</f>
        <v>0</v>
      </c>
      <c r="AF1866" t="b">
        <f>IF(AND(Z1866,AA1866,AB1866,AC1866,IF(C1866=Auswahlhilfe!$L$7,TRUE,FALSE)),D1866,FALSE)</f>
        <v>0</v>
      </c>
      <c r="AG1866" t="b">
        <f>IF(AND(Z1866,AA1866,AB1866,AD1866,IF(C1866=Auswahlhilfe!$L$17,TRUE,FALSE)),D1866,FALSE)</f>
        <v>0</v>
      </c>
      <c r="AH1866" t="b">
        <f>IF(AND(Z1866,AA1866,AB1866,AE1866,IF(C1866=Auswahlhilfe!$L$17,TRUE,FALSE)),D1866,FALSE)</f>
        <v>0</v>
      </c>
      <c r="AI1866" t="s">
        <v>4817</v>
      </c>
      <c r="AJ1866" s="90" t="str">
        <f t="shared" ref="AJ1866:AJ1929" si="89">IF(AI1866="ja",HYPERLINK(_xlfn.CONCAT("https://shop.oxni.ch/de/shop/motoren/planetengetriebe/",LOWER(D1866))),_xlfn.CONCAT("mailto:info@oxni.ch?subject=Anfrage ",D1866))</f>
        <v>mailto:info@oxni.ch?subject=Anfrage TDR-110-100-S1-P1</v>
      </c>
    </row>
    <row r="1867" spans="2:36" x14ac:dyDescent="0.2">
      <c r="B1867" s="78" t="str">
        <f t="shared" si="87"/>
        <v/>
      </c>
      <c r="C1867" s="19" t="s">
        <v>122</v>
      </c>
      <c r="D1867" s="19" t="s">
        <v>2168</v>
      </c>
      <c r="E1867" s="19">
        <v>130</v>
      </c>
      <c r="F1867" s="19" t="s">
        <v>58</v>
      </c>
      <c r="G1867" s="19">
        <v>100</v>
      </c>
      <c r="H1867" s="19">
        <v>7</v>
      </c>
      <c r="I1867" s="19">
        <v>82</v>
      </c>
      <c r="J1867" s="19">
        <v>92</v>
      </c>
      <c r="K1867" s="19">
        <v>235</v>
      </c>
      <c r="L1867" s="19">
        <v>705</v>
      </c>
      <c r="M1867" s="19" t="s">
        <v>81</v>
      </c>
      <c r="N1867" s="19">
        <v>4000</v>
      </c>
      <c r="O1867" s="19">
        <v>8000</v>
      </c>
      <c r="P1867" s="19"/>
      <c r="Q1867" s="19" t="s">
        <v>117</v>
      </c>
      <c r="R1867" s="19">
        <v>2990</v>
      </c>
      <c r="S1867" s="19">
        <v>30000</v>
      </c>
      <c r="T1867" s="19">
        <v>2.25</v>
      </c>
      <c r="U1867" s="19">
        <v>11</v>
      </c>
      <c r="V1867" s="19">
        <v>0.24</v>
      </c>
      <c r="W1867" s="19">
        <v>68</v>
      </c>
      <c r="X1867" s="93">
        <v>2091</v>
      </c>
      <c r="Y1867">
        <f t="shared" si="88"/>
        <v>40</v>
      </c>
      <c r="Z1867" t="b">
        <f>IF(N1867/G1867&gt;=Auswahlhilfe!$C$8,TRUE,FALSE)</f>
        <v>1</v>
      </c>
      <c r="AA1867" t="b">
        <f>IF(K1867&gt;Auswahlhilfe!$C$7,TRUE,FALSE)</f>
        <v>1</v>
      </c>
      <c r="AB1867" t="b">
        <f>IF(Auswahlhilfe!$C$17=F1867,TRUE,FALSE)</f>
        <v>1</v>
      </c>
      <c r="AC1867" t="b">
        <f>IFERROR(IF(FIND("P2",PGOptionList!D1867)&gt;0,TRUE),FALSE)</f>
        <v>0</v>
      </c>
      <c r="AD1867" t="b">
        <f>IFERROR(IF(FIND("P1",PGOptionList!D1867)&gt;0,TRUE),FALSE)</f>
        <v>1</v>
      </c>
      <c r="AE1867" t="b">
        <f>IFERROR(IF(FIND("P0",PGOptionList!D1867)&gt;0,TRUE),FALSE)</f>
        <v>0</v>
      </c>
      <c r="AF1867" t="b">
        <f>IF(AND(Z1867,AA1867,AB1867,AC1867,IF(C1867=Auswahlhilfe!$L$7,TRUE,FALSE)),D1867,FALSE)</f>
        <v>0</v>
      </c>
      <c r="AG1867" t="b">
        <f>IF(AND(Z1867,AA1867,AB1867,AD1867,IF(C1867=Auswahlhilfe!$L$17,TRUE,FALSE)),D1867,FALSE)</f>
        <v>0</v>
      </c>
      <c r="AH1867" t="b">
        <f>IF(AND(Z1867,AA1867,AB1867,AE1867,IF(C1867=Auswahlhilfe!$L$17,TRUE,FALSE)),D1867,FALSE)</f>
        <v>0</v>
      </c>
      <c r="AI1867" t="s">
        <v>4818</v>
      </c>
      <c r="AJ1867" s="90" t="str">
        <f t="shared" si="89"/>
        <v>https://shop.oxni.ch/de/shop/motoren/planetengetriebe/tdr-110-100-s2-p1</v>
      </c>
    </row>
    <row r="1868" spans="2:36" x14ac:dyDescent="0.2">
      <c r="B1868" s="78" t="str">
        <f t="shared" si="87"/>
        <v/>
      </c>
      <c r="C1868" s="19" t="s">
        <v>122</v>
      </c>
      <c r="D1868" s="19" t="s">
        <v>2169</v>
      </c>
      <c r="E1868" s="19">
        <v>130</v>
      </c>
      <c r="F1868" s="19" t="s">
        <v>55</v>
      </c>
      <c r="G1868" s="19">
        <v>100</v>
      </c>
      <c r="H1868" s="19">
        <v>9</v>
      </c>
      <c r="I1868" s="19">
        <v>82</v>
      </c>
      <c r="J1868" s="19">
        <v>92</v>
      </c>
      <c r="K1868" s="19">
        <v>235</v>
      </c>
      <c r="L1868" s="19">
        <v>705</v>
      </c>
      <c r="M1868" s="19" t="s">
        <v>81</v>
      </c>
      <c r="N1868" s="19">
        <v>4000</v>
      </c>
      <c r="O1868" s="19">
        <v>8000</v>
      </c>
      <c r="P1868" s="19"/>
      <c r="Q1868" s="19" t="s">
        <v>117</v>
      </c>
      <c r="R1868" s="19">
        <v>2990</v>
      </c>
      <c r="S1868" s="19">
        <v>30000</v>
      </c>
      <c r="T1868" s="19">
        <v>2.25</v>
      </c>
      <c r="U1868" s="19">
        <v>11</v>
      </c>
      <c r="V1868" s="19">
        <v>0.24</v>
      </c>
      <c r="W1868" s="19">
        <v>68</v>
      </c>
      <c r="X1868" s="93">
        <v>1901</v>
      </c>
      <c r="Y1868">
        <f t="shared" si="88"/>
        <v>40</v>
      </c>
      <c r="Z1868" t="b">
        <f>IF(N1868/G1868&gt;=Auswahlhilfe!$C$8,TRUE,FALSE)</f>
        <v>1</v>
      </c>
      <c r="AA1868" t="b">
        <f>IF(K1868&gt;Auswahlhilfe!$C$7,TRUE,FALSE)</f>
        <v>1</v>
      </c>
      <c r="AB1868" t="b">
        <f>IF(Auswahlhilfe!$C$17=F1868,TRUE,FALSE)</f>
        <v>0</v>
      </c>
      <c r="AC1868" t="b">
        <f>IFERROR(IF(FIND("P2",PGOptionList!D1868)&gt;0,TRUE),FALSE)</f>
        <v>1</v>
      </c>
      <c r="AD1868" t="b">
        <f>IFERROR(IF(FIND("P1",PGOptionList!D1868)&gt;0,TRUE),FALSE)</f>
        <v>0</v>
      </c>
      <c r="AE1868" t="b">
        <f>IFERROR(IF(FIND("P0",PGOptionList!D1868)&gt;0,TRUE),FALSE)</f>
        <v>0</v>
      </c>
      <c r="AF1868" t="b">
        <f>IF(AND(Z1868,AA1868,AB1868,AC1868,IF(C1868=Auswahlhilfe!$L$7,TRUE,FALSE)),D1868,FALSE)</f>
        <v>0</v>
      </c>
      <c r="AG1868" t="b">
        <f>IF(AND(Z1868,AA1868,AB1868,AD1868,IF(C1868=Auswahlhilfe!$L$17,TRUE,FALSE)),D1868,FALSE)</f>
        <v>0</v>
      </c>
      <c r="AH1868" t="b">
        <f>IF(AND(Z1868,AA1868,AB1868,AE1868,IF(C1868=Auswahlhilfe!$L$17,TRUE,FALSE)),D1868,FALSE)</f>
        <v>0</v>
      </c>
      <c r="AI1868" t="s">
        <v>4817</v>
      </c>
      <c r="AJ1868" s="90" t="str">
        <f t="shared" si="89"/>
        <v>mailto:info@oxni.ch?subject=Anfrage TDR-110-100-S1-P2</v>
      </c>
    </row>
    <row r="1869" spans="2:36" x14ac:dyDescent="0.2">
      <c r="B1869" s="78" t="str">
        <f t="shared" si="87"/>
        <v/>
      </c>
      <c r="C1869" s="19" t="s">
        <v>122</v>
      </c>
      <c r="D1869" s="19" t="s">
        <v>2170</v>
      </c>
      <c r="E1869" s="19">
        <v>130</v>
      </c>
      <c r="F1869" s="19" t="s">
        <v>58</v>
      </c>
      <c r="G1869" s="19">
        <v>100</v>
      </c>
      <c r="H1869" s="19">
        <v>9</v>
      </c>
      <c r="I1869" s="19">
        <v>82</v>
      </c>
      <c r="J1869" s="19">
        <v>92</v>
      </c>
      <c r="K1869" s="19">
        <v>235</v>
      </c>
      <c r="L1869" s="19">
        <v>705</v>
      </c>
      <c r="M1869" s="19" t="s">
        <v>81</v>
      </c>
      <c r="N1869" s="19">
        <v>4000</v>
      </c>
      <c r="O1869" s="19">
        <v>8000</v>
      </c>
      <c r="P1869" s="19"/>
      <c r="Q1869" s="19" t="s">
        <v>117</v>
      </c>
      <c r="R1869" s="19">
        <v>2990</v>
      </c>
      <c r="S1869" s="19">
        <v>30000</v>
      </c>
      <c r="T1869" s="19">
        <v>2.25</v>
      </c>
      <c r="U1869" s="19">
        <v>11</v>
      </c>
      <c r="V1869" s="19">
        <v>0.24</v>
      </c>
      <c r="W1869" s="19">
        <v>68</v>
      </c>
      <c r="X1869" s="93">
        <v>1901</v>
      </c>
      <c r="Y1869">
        <f t="shared" si="88"/>
        <v>40</v>
      </c>
      <c r="Z1869" t="b">
        <f>IF(N1869/G1869&gt;=Auswahlhilfe!$C$8,TRUE,FALSE)</f>
        <v>1</v>
      </c>
      <c r="AA1869" t="b">
        <f>IF(K1869&gt;Auswahlhilfe!$C$7,TRUE,FALSE)</f>
        <v>1</v>
      </c>
      <c r="AB1869" t="b">
        <f>IF(Auswahlhilfe!$C$17=F1869,TRUE,FALSE)</f>
        <v>1</v>
      </c>
      <c r="AC1869" t="b">
        <f>IFERROR(IF(FIND("P2",PGOptionList!D1869)&gt;0,TRUE),FALSE)</f>
        <v>1</v>
      </c>
      <c r="AD1869" t="b">
        <f>IFERROR(IF(FIND("P1",PGOptionList!D1869)&gt;0,TRUE),FALSE)</f>
        <v>0</v>
      </c>
      <c r="AE1869" t="b">
        <f>IFERROR(IF(FIND("P0",PGOptionList!D1869)&gt;0,TRUE),FALSE)</f>
        <v>0</v>
      </c>
      <c r="AF1869" t="b">
        <f>IF(AND(Z1869,AA1869,AB1869,AC1869,IF(C1869=Auswahlhilfe!$L$7,TRUE,FALSE)),D1869,FALSE)</f>
        <v>0</v>
      </c>
      <c r="AG1869" t="b">
        <f>IF(AND(Z1869,AA1869,AB1869,AD1869,IF(C1869=Auswahlhilfe!$L$17,TRUE,FALSE)),D1869,FALSE)</f>
        <v>0</v>
      </c>
      <c r="AH1869" t="b">
        <f>IF(AND(Z1869,AA1869,AB1869,AE1869,IF(C1869=Auswahlhilfe!$L$17,TRUE,FALSE)),D1869,FALSE)</f>
        <v>0</v>
      </c>
      <c r="AI1869" t="s">
        <v>4818</v>
      </c>
      <c r="AJ1869" s="90" t="str">
        <f t="shared" si="89"/>
        <v>https://shop.oxni.ch/de/shop/motoren/planetengetriebe/tdr-110-100-s2-p2</v>
      </c>
    </row>
    <row r="1870" spans="2:36" x14ac:dyDescent="0.2">
      <c r="B1870" s="78" t="str">
        <f t="shared" si="87"/>
        <v/>
      </c>
      <c r="C1870" s="19" t="s">
        <v>122</v>
      </c>
      <c r="D1870" s="19" t="s">
        <v>2171</v>
      </c>
      <c r="E1870" s="19">
        <v>130</v>
      </c>
      <c r="F1870" s="19" t="s">
        <v>55</v>
      </c>
      <c r="G1870" s="19">
        <v>70</v>
      </c>
      <c r="H1870" s="19">
        <v>4</v>
      </c>
      <c r="I1870" s="19">
        <v>82</v>
      </c>
      <c r="J1870" s="19">
        <v>92</v>
      </c>
      <c r="K1870" s="19">
        <v>300</v>
      </c>
      <c r="L1870" s="19">
        <v>900</v>
      </c>
      <c r="M1870" s="19" t="s">
        <v>79</v>
      </c>
      <c r="N1870" s="19">
        <v>4000</v>
      </c>
      <c r="O1870" s="19">
        <v>8000</v>
      </c>
      <c r="P1870" s="19"/>
      <c r="Q1870" s="19" t="s">
        <v>117</v>
      </c>
      <c r="R1870" s="19">
        <v>2990</v>
      </c>
      <c r="S1870" s="19">
        <v>30000</v>
      </c>
      <c r="T1870" s="19">
        <v>2.25</v>
      </c>
      <c r="U1870" s="19">
        <v>11</v>
      </c>
      <c r="V1870" s="19">
        <v>0.24</v>
      </c>
      <c r="W1870" s="19">
        <v>68</v>
      </c>
      <c r="X1870" s="93"/>
      <c r="Y1870">
        <f t="shared" si="88"/>
        <v>57.142857142857146</v>
      </c>
      <c r="Z1870" t="b">
        <f>IF(N1870/G1870&gt;=Auswahlhilfe!$C$8,TRUE,FALSE)</f>
        <v>1</v>
      </c>
      <c r="AA1870" t="b">
        <f>IF(K1870&gt;Auswahlhilfe!$C$7,TRUE,FALSE)</f>
        <v>1</v>
      </c>
      <c r="AB1870" t="b">
        <f>IF(Auswahlhilfe!$C$17=F1870,TRUE,FALSE)</f>
        <v>0</v>
      </c>
      <c r="AC1870" t="b">
        <f>IFERROR(IF(FIND("P2",PGOptionList!D1870)&gt;0,TRUE),FALSE)</f>
        <v>0</v>
      </c>
      <c r="AD1870" t="b">
        <f>IFERROR(IF(FIND("P1",PGOptionList!D1870)&gt;0,TRUE),FALSE)</f>
        <v>0</v>
      </c>
      <c r="AE1870" t="b">
        <f>IFERROR(IF(FIND("P0",PGOptionList!D1870)&gt;0,TRUE),FALSE)</f>
        <v>1</v>
      </c>
      <c r="AF1870" t="b">
        <f>IF(AND(Z1870,AA1870,AB1870,AC1870,IF(C1870=Auswahlhilfe!$L$7,TRUE,FALSE)),D1870,FALSE)</f>
        <v>0</v>
      </c>
      <c r="AG1870" t="b">
        <f>IF(AND(Z1870,AA1870,AB1870,AD1870,IF(C1870=Auswahlhilfe!$L$17,TRUE,FALSE)),D1870,FALSE)</f>
        <v>0</v>
      </c>
      <c r="AH1870" t="b">
        <f>IF(AND(Z1870,AA1870,AB1870,AE1870,IF(C1870=Auswahlhilfe!$L$17,TRUE,FALSE)),D1870,FALSE)</f>
        <v>0</v>
      </c>
      <c r="AI1870" t="s">
        <v>4817</v>
      </c>
      <c r="AJ1870" s="90" t="str">
        <f t="shared" si="89"/>
        <v>mailto:info@oxni.ch?subject=Anfrage TDR-110-070-S1-P0</v>
      </c>
    </row>
    <row r="1871" spans="2:36" x14ac:dyDescent="0.2">
      <c r="B1871" s="78" t="str">
        <f t="shared" si="87"/>
        <v/>
      </c>
      <c r="C1871" s="19" t="s">
        <v>122</v>
      </c>
      <c r="D1871" s="19" t="s">
        <v>2172</v>
      </c>
      <c r="E1871" s="19">
        <v>130</v>
      </c>
      <c r="F1871" s="19" t="s">
        <v>58</v>
      </c>
      <c r="G1871" s="19">
        <v>70</v>
      </c>
      <c r="H1871" s="19">
        <v>4</v>
      </c>
      <c r="I1871" s="19">
        <v>82</v>
      </c>
      <c r="J1871" s="19">
        <v>92</v>
      </c>
      <c r="K1871" s="19">
        <v>300</v>
      </c>
      <c r="L1871" s="19">
        <v>900</v>
      </c>
      <c r="M1871" s="19" t="s">
        <v>79</v>
      </c>
      <c r="N1871" s="19">
        <v>4000</v>
      </c>
      <c r="O1871" s="19">
        <v>8000</v>
      </c>
      <c r="P1871" s="19"/>
      <c r="Q1871" s="19" t="s">
        <v>117</v>
      </c>
      <c r="R1871" s="19">
        <v>2990</v>
      </c>
      <c r="S1871" s="19">
        <v>30000</v>
      </c>
      <c r="T1871" s="19">
        <v>2.25</v>
      </c>
      <c r="U1871" s="19">
        <v>11</v>
      </c>
      <c r="V1871" s="19">
        <v>0.24</v>
      </c>
      <c r="W1871" s="19">
        <v>68</v>
      </c>
      <c r="X1871" s="93"/>
      <c r="Y1871">
        <f t="shared" si="88"/>
        <v>57.142857142857146</v>
      </c>
      <c r="Z1871" t="b">
        <f>IF(N1871/G1871&gt;=Auswahlhilfe!$C$8,TRUE,FALSE)</f>
        <v>1</v>
      </c>
      <c r="AA1871" t="b">
        <f>IF(K1871&gt;Auswahlhilfe!$C$7,TRUE,FALSE)</f>
        <v>1</v>
      </c>
      <c r="AB1871" t="b">
        <f>IF(Auswahlhilfe!$C$17=F1871,TRUE,FALSE)</f>
        <v>1</v>
      </c>
      <c r="AC1871" t="b">
        <f>IFERROR(IF(FIND("P2",PGOptionList!D1871)&gt;0,TRUE),FALSE)</f>
        <v>0</v>
      </c>
      <c r="AD1871" t="b">
        <f>IFERROR(IF(FIND("P1",PGOptionList!D1871)&gt;0,TRUE),FALSE)</f>
        <v>0</v>
      </c>
      <c r="AE1871" t="b">
        <f>IFERROR(IF(FIND("P0",PGOptionList!D1871)&gt;0,TRUE),FALSE)</f>
        <v>1</v>
      </c>
      <c r="AF1871" t="b">
        <f>IF(AND(Z1871,AA1871,AB1871,AC1871,IF(C1871=Auswahlhilfe!$L$7,TRUE,FALSE)),D1871,FALSE)</f>
        <v>0</v>
      </c>
      <c r="AG1871" t="b">
        <f>IF(AND(Z1871,AA1871,AB1871,AD1871,IF(C1871=Auswahlhilfe!$L$17,TRUE,FALSE)),D1871,FALSE)</f>
        <v>0</v>
      </c>
      <c r="AH1871" t="b">
        <f>IF(AND(Z1871,AA1871,AB1871,AE1871,IF(C1871=Auswahlhilfe!$L$17,TRUE,FALSE)),D1871,FALSE)</f>
        <v>0</v>
      </c>
      <c r="AI1871" t="s">
        <v>4817</v>
      </c>
      <c r="AJ1871" s="90" t="str">
        <f t="shared" si="89"/>
        <v>mailto:info@oxni.ch?subject=Anfrage TDR-110-070-S2-P0</v>
      </c>
    </row>
    <row r="1872" spans="2:36" x14ac:dyDescent="0.2">
      <c r="B1872" s="78" t="str">
        <f t="shared" si="87"/>
        <v/>
      </c>
      <c r="C1872" s="19" t="s">
        <v>122</v>
      </c>
      <c r="D1872" s="19" t="s">
        <v>2173</v>
      </c>
      <c r="E1872" s="19">
        <v>130</v>
      </c>
      <c r="F1872" s="19" t="s">
        <v>55</v>
      </c>
      <c r="G1872" s="19">
        <v>70</v>
      </c>
      <c r="H1872" s="19">
        <v>7</v>
      </c>
      <c r="I1872" s="19">
        <v>82</v>
      </c>
      <c r="J1872" s="19">
        <v>92</v>
      </c>
      <c r="K1872" s="19">
        <v>300</v>
      </c>
      <c r="L1872" s="19">
        <v>900</v>
      </c>
      <c r="M1872" s="19" t="s">
        <v>79</v>
      </c>
      <c r="N1872" s="19">
        <v>4000</v>
      </c>
      <c r="O1872" s="19">
        <v>8000</v>
      </c>
      <c r="P1872" s="19"/>
      <c r="Q1872" s="19" t="s">
        <v>117</v>
      </c>
      <c r="R1872" s="19">
        <v>2990</v>
      </c>
      <c r="S1872" s="19">
        <v>30000</v>
      </c>
      <c r="T1872" s="19">
        <v>2.25</v>
      </c>
      <c r="U1872" s="19">
        <v>11</v>
      </c>
      <c r="V1872" s="19">
        <v>0.24</v>
      </c>
      <c r="W1872" s="19">
        <v>68</v>
      </c>
      <c r="X1872" s="93">
        <v>2091</v>
      </c>
      <c r="Y1872">
        <f t="shared" si="88"/>
        <v>57.142857142857146</v>
      </c>
      <c r="Z1872" t="b">
        <f>IF(N1872/G1872&gt;=Auswahlhilfe!$C$8,TRUE,FALSE)</f>
        <v>1</v>
      </c>
      <c r="AA1872" t="b">
        <f>IF(K1872&gt;Auswahlhilfe!$C$7,TRUE,FALSE)</f>
        <v>1</v>
      </c>
      <c r="AB1872" t="b">
        <f>IF(Auswahlhilfe!$C$17=F1872,TRUE,FALSE)</f>
        <v>0</v>
      </c>
      <c r="AC1872" t="b">
        <f>IFERROR(IF(FIND("P2",PGOptionList!D1872)&gt;0,TRUE),FALSE)</f>
        <v>0</v>
      </c>
      <c r="AD1872" t="b">
        <f>IFERROR(IF(FIND("P1",PGOptionList!D1872)&gt;0,TRUE),FALSE)</f>
        <v>1</v>
      </c>
      <c r="AE1872" t="b">
        <f>IFERROR(IF(FIND("P0",PGOptionList!D1872)&gt;0,TRUE),FALSE)</f>
        <v>0</v>
      </c>
      <c r="AF1872" t="b">
        <f>IF(AND(Z1872,AA1872,AB1872,AC1872,IF(C1872=Auswahlhilfe!$L$7,TRUE,FALSE)),D1872,FALSE)</f>
        <v>0</v>
      </c>
      <c r="AG1872" t="b">
        <f>IF(AND(Z1872,AA1872,AB1872,AD1872,IF(C1872=Auswahlhilfe!$L$17,TRUE,FALSE)),D1872,FALSE)</f>
        <v>0</v>
      </c>
      <c r="AH1872" t="b">
        <f>IF(AND(Z1872,AA1872,AB1872,AE1872,IF(C1872=Auswahlhilfe!$L$17,TRUE,FALSE)),D1872,FALSE)</f>
        <v>0</v>
      </c>
      <c r="AI1872" t="s">
        <v>4817</v>
      </c>
      <c r="AJ1872" s="90" t="str">
        <f t="shared" si="89"/>
        <v>mailto:info@oxni.ch?subject=Anfrage TDR-110-070-S1-P1</v>
      </c>
    </row>
    <row r="1873" spans="2:36" x14ac:dyDescent="0.2">
      <c r="B1873" s="78" t="str">
        <f t="shared" si="87"/>
        <v/>
      </c>
      <c r="C1873" s="19" t="s">
        <v>122</v>
      </c>
      <c r="D1873" s="19" t="s">
        <v>2174</v>
      </c>
      <c r="E1873" s="19">
        <v>130</v>
      </c>
      <c r="F1873" s="19" t="s">
        <v>58</v>
      </c>
      <c r="G1873" s="19">
        <v>70</v>
      </c>
      <c r="H1873" s="19">
        <v>7</v>
      </c>
      <c r="I1873" s="19">
        <v>82</v>
      </c>
      <c r="J1873" s="19">
        <v>92</v>
      </c>
      <c r="K1873" s="19">
        <v>300</v>
      </c>
      <c r="L1873" s="19">
        <v>900</v>
      </c>
      <c r="M1873" s="19" t="s">
        <v>79</v>
      </c>
      <c r="N1873" s="19">
        <v>4000</v>
      </c>
      <c r="O1873" s="19">
        <v>8000</v>
      </c>
      <c r="P1873" s="19"/>
      <c r="Q1873" s="19" t="s">
        <v>117</v>
      </c>
      <c r="R1873" s="19">
        <v>2990</v>
      </c>
      <c r="S1873" s="19">
        <v>30000</v>
      </c>
      <c r="T1873" s="19">
        <v>2.25</v>
      </c>
      <c r="U1873" s="19">
        <v>11</v>
      </c>
      <c r="V1873" s="19">
        <v>0.24</v>
      </c>
      <c r="W1873" s="19">
        <v>68</v>
      </c>
      <c r="X1873" s="93">
        <v>2091</v>
      </c>
      <c r="Y1873">
        <f t="shared" si="88"/>
        <v>57.142857142857146</v>
      </c>
      <c r="Z1873" t="b">
        <f>IF(N1873/G1873&gt;=Auswahlhilfe!$C$8,TRUE,FALSE)</f>
        <v>1</v>
      </c>
      <c r="AA1873" t="b">
        <f>IF(K1873&gt;Auswahlhilfe!$C$7,TRUE,FALSE)</f>
        <v>1</v>
      </c>
      <c r="AB1873" t="b">
        <f>IF(Auswahlhilfe!$C$17=F1873,TRUE,FALSE)</f>
        <v>1</v>
      </c>
      <c r="AC1873" t="b">
        <f>IFERROR(IF(FIND("P2",PGOptionList!D1873)&gt;0,TRUE),FALSE)</f>
        <v>0</v>
      </c>
      <c r="AD1873" t="b">
        <f>IFERROR(IF(FIND("P1",PGOptionList!D1873)&gt;0,TRUE),FALSE)</f>
        <v>1</v>
      </c>
      <c r="AE1873" t="b">
        <f>IFERROR(IF(FIND("P0",PGOptionList!D1873)&gt;0,TRUE),FALSE)</f>
        <v>0</v>
      </c>
      <c r="AF1873" t="b">
        <f>IF(AND(Z1873,AA1873,AB1873,AC1873,IF(C1873=Auswahlhilfe!$L$7,TRUE,FALSE)),D1873,FALSE)</f>
        <v>0</v>
      </c>
      <c r="AG1873" t="b">
        <f>IF(AND(Z1873,AA1873,AB1873,AD1873,IF(C1873=Auswahlhilfe!$L$17,TRUE,FALSE)),D1873,FALSE)</f>
        <v>0</v>
      </c>
      <c r="AH1873" t="b">
        <f>IF(AND(Z1873,AA1873,AB1873,AE1873,IF(C1873=Auswahlhilfe!$L$17,TRUE,FALSE)),D1873,FALSE)</f>
        <v>0</v>
      </c>
      <c r="AI1873" t="s">
        <v>4818</v>
      </c>
      <c r="AJ1873" s="90" t="str">
        <f t="shared" si="89"/>
        <v>https://shop.oxni.ch/de/shop/motoren/planetengetriebe/tdr-110-070-s2-p1</v>
      </c>
    </row>
    <row r="1874" spans="2:36" x14ac:dyDescent="0.2">
      <c r="B1874" s="78" t="str">
        <f t="shared" si="87"/>
        <v/>
      </c>
      <c r="C1874" s="19" t="s">
        <v>122</v>
      </c>
      <c r="D1874" s="19" t="s">
        <v>2175</v>
      </c>
      <c r="E1874" s="19">
        <v>130</v>
      </c>
      <c r="F1874" s="19" t="s">
        <v>55</v>
      </c>
      <c r="G1874" s="19">
        <v>70</v>
      </c>
      <c r="H1874" s="19">
        <v>9</v>
      </c>
      <c r="I1874" s="19">
        <v>82</v>
      </c>
      <c r="J1874" s="19">
        <v>92</v>
      </c>
      <c r="K1874" s="19">
        <v>300</v>
      </c>
      <c r="L1874" s="19">
        <v>900</v>
      </c>
      <c r="M1874" s="19" t="s">
        <v>79</v>
      </c>
      <c r="N1874" s="19">
        <v>4000</v>
      </c>
      <c r="O1874" s="19">
        <v>8000</v>
      </c>
      <c r="P1874" s="19"/>
      <c r="Q1874" s="19" t="s">
        <v>117</v>
      </c>
      <c r="R1874" s="19">
        <v>2990</v>
      </c>
      <c r="S1874" s="19">
        <v>30000</v>
      </c>
      <c r="T1874" s="19">
        <v>2.25</v>
      </c>
      <c r="U1874" s="19">
        <v>11</v>
      </c>
      <c r="V1874" s="19">
        <v>0.24</v>
      </c>
      <c r="W1874" s="19">
        <v>68</v>
      </c>
      <c r="X1874" s="93">
        <v>1901</v>
      </c>
      <c r="Y1874">
        <f t="shared" si="88"/>
        <v>57.142857142857146</v>
      </c>
      <c r="Z1874" t="b">
        <f>IF(N1874/G1874&gt;=Auswahlhilfe!$C$8,TRUE,FALSE)</f>
        <v>1</v>
      </c>
      <c r="AA1874" t="b">
        <f>IF(K1874&gt;Auswahlhilfe!$C$7,TRUE,FALSE)</f>
        <v>1</v>
      </c>
      <c r="AB1874" t="b">
        <f>IF(Auswahlhilfe!$C$17=F1874,TRUE,FALSE)</f>
        <v>0</v>
      </c>
      <c r="AC1874" t="b">
        <f>IFERROR(IF(FIND("P2",PGOptionList!D1874)&gt;0,TRUE),FALSE)</f>
        <v>1</v>
      </c>
      <c r="AD1874" t="b">
        <f>IFERROR(IF(FIND("P1",PGOptionList!D1874)&gt;0,TRUE),FALSE)</f>
        <v>0</v>
      </c>
      <c r="AE1874" t="b">
        <f>IFERROR(IF(FIND("P0",PGOptionList!D1874)&gt;0,TRUE),FALSE)</f>
        <v>0</v>
      </c>
      <c r="AF1874" t="b">
        <f>IF(AND(Z1874,AA1874,AB1874,AC1874,IF(C1874=Auswahlhilfe!$L$7,TRUE,FALSE)),D1874,FALSE)</f>
        <v>0</v>
      </c>
      <c r="AG1874" t="b">
        <f>IF(AND(Z1874,AA1874,AB1874,AD1874,IF(C1874=Auswahlhilfe!$L$17,TRUE,FALSE)),D1874,FALSE)</f>
        <v>0</v>
      </c>
      <c r="AH1874" t="b">
        <f>IF(AND(Z1874,AA1874,AB1874,AE1874,IF(C1874=Auswahlhilfe!$L$17,TRUE,FALSE)),D1874,FALSE)</f>
        <v>0</v>
      </c>
      <c r="AI1874" t="s">
        <v>4817</v>
      </c>
      <c r="AJ1874" s="90" t="str">
        <f t="shared" si="89"/>
        <v>mailto:info@oxni.ch?subject=Anfrage TDR-110-070-S1-P2</v>
      </c>
    </row>
    <row r="1875" spans="2:36" x14ac:dyDescent="0.2">
      <c r="B1875" s="78" t="str">
        <f t="shared" si="87"/>
        <v/>
      </c>
      <c r="C1875" s="19" t="s">
        <v>122</v>
      </c>
      <c r="D1875" s="19" t="s">
        <v>2176</v>
      </c>
      <c r="E1875" s="19">
        <v>130</v>
      </c>
      <c r="F1875" s="19" t="s">
        <v>58</v>
      </c>
      <c r="G1875" s="19">
        <v>70</v>
      </c>
      <c r="H1875" s="19">
        <v>9</v>
      </c>
      <c r="I1875" s="19">
        <v>82</v>
      </c>
      <c r="J1875" s="19">
        <v>92</v>
      </c>
      <c r="K1875" s="19">
        <v>300</v>
      </c>
      <c r="L1875" s="19">
        <v>900</v>
      </c>
      <c r="M1875" s="19" t="s">
        <v>79</v>
      </c>
      <c r="N1875" s="19">
        <v>4000</v>
      </c>
      <c r="O1875" s="19">
        <v>8000</v>
      </c>
      <c r="P1875" s="19"/>
      <c r="Q1875" s="19" t="s">
        <v>117</v>
      </c>
      <c r="R1875" s="19">
        <v>2990</v>
      </c>
      <c r="S1875" s="19">
        <v>30000</v>
      </c>
      <c r="T1875" s="19">
        <v>2.25</v>
      </c>
      <c r="U1875" s="19">
        <v>11</v>
      </c>
      <c r="V1875" s="19">
        <v>0.24</v>
      </c>
      <c r="W1875" s="19">
        <v>68</v>
      </c>
      <c r="X1875" s="93">
        <v>1901</v>
      </c>
      <c r="Y1875">
        <f t="shared" si="88"/>
        <v>57.142857142857146</v>
      </c>
      <c r="Z1875" t="b">
        <f>IF(N1875/G1875&gt;=Auswahlhilfe!$C$8,TRUE,FALSE)</f>
        <v>1</v>
      </c>
      <c r="AA1875" t="b">
        <f>IF(K1875&gt;Auswahlhilfe!$C$7,TRUE,FALSE)</f>
        <v>1</v>
      </c>
      <c r="AB1875" t="b">
        <f>IF(Auswahlhilfe!$C$17=F1875,TRUE,FALSE)</f>
        <v>1</v>
      </c>
      <c r="AC1875" t="b">
        <f>IFERROR(IF(FIND("P2",PGOptionList!D1875)&gt;0,TRUE),FALSE)</f>
        <v>1</v>
      </c>
      <c r="AD1875" t="b">
        <f>IFERROR(IF(FIND("P1",PGOptionList!D1875)&gt;0,TRUE),FALSE)</f>
        <v>0</v>
      </c>
      <c r="AE1875" t="b">
        <f>IFERROR(IF(FIND("P0",PGOptionList!D1875)&gt;0,TRUE),FALSE)</f>
        <v>0</v>
      </c>
      <c r="AF1875" t="b">
        <f>IF(AND(Z1875,AA1875,AB1875,AC1875,IF(C1875=Auswahlhilfe!$L$7,TRUE,FALSE)),D1875,FALSE)</f>
        <v>0</v>
      </c>
      <c r="AG1875" t="b">
        <f>IF(AND(Z1875,AA1875,AB1875,AD1875,IF(C1875=Auswahlhilfe!$L$17,TRUE,FALSE)),D1875,FALSE)</f>
        <v>0</v>
      </c>
      <c r="AH1875" t="b">
        <f>IF(AND(Z1875,AA1875,AB1875,AE1875,IF(C1875=Auswahlhilfe!$L$17,TRUE,FALSE)),D1875,FALSE)</f>
        <v>0</v>
      </c>
      <c r="AI1875" t="s">
        <v>4818</v>
      </c>
      <c r="AJ1875" s="90" t="str">
        <f t="shared" si="89"/>
        <v>https://shop.oxni.ch/de/shop/motoren/planetengetriebe/tdr-110-070-s2-p2</v>
      </c>
    </row>
    <row r="1876" spans="2:36" x14ac:dyDescent="0.2">
      <c r="B1876" s="78" t="str">
        <f t="shared" si="87"/>
        <v/>
      </c>
      <c r="C1876" s="19" t="s">
        <v>122</v>
      </c>
      <c r="D1876" s="19" t="s">
        <v>2177</v>
      </c>
      <c r="E1876" s="19">
        <v>130</v>
      </c>
      <c r="F1876" s="19" t="s">
        <v>55</v>
      </c>
      <c r="G1876" s="19">
        <v>50</v>
      </c>
      <c r="H1876" s="19">
        <v>4</v>
      </c>
      <c r="I1876" s="19">
        <v>82</v>
      </c>
      <c r="J1876" s="19">
        <v>92</v>
      </c>
      <c r="K1876" s="19">
        <v>330</v>
      </c>
      <c r="L1876" s="19">
        <v>990</v>
      </c>
      <c r="M1876" s="19" t="s">
        <v>109</v>
      </c>
      <c r="N1876" s="19">
        <v>4000</v>
      </c>
      <c r="O1876" s="19">
        <v>8000</v>
      </c>
      <c r="P1876" s="19"/>
      <c r="Q1876" s="19" t="s">
        <v>117</v>
      </c>
      <c r="R1876" s="19">
        <v>2990</v>
      </c>
      <c r="S1876" s="19">
        <v>30000</v>
      </c>
      <c r="T1876" s="19">
        <v>2.25</v>
      </c>
      <c r="U1876" s="19">
        <v>11</v>
      </c>
      <c r="V1876" s="19">
        <v>0.24</v>
      </c>
      <c r="W1876" s="19">
        <v>68</v>
      </c>
      <c r="X1876" s="93"/>
      <c r="Y1876">
        <f t="shared" si="88"/>
        <v>80</v>
      </c>
      <c r="Z1876" t="b">
        <f>IF(N1876/G1876&gt;=Auswahlhilfe!$C$8,TRUE,FALSE)</f>
        <v>1</v>
      </c>
      <c r="AA1876" t="b">
        <f>IF(K1876&gt;Auswahlhilfe!$C$7,TRUE,FALSE)</f>
        <v>1</v>
      </c>
      <c r="AB1876" t="b">
        <f>IF(Auswahlhilfe!$C$17=F1876,TRUE,FALSE)</f>
        <v>0</v>
      </c>
      <c r="AC1876" t="b">
        <f>IFERROR(IF(FIND("P2",PGOptionList!D1876)&gt;0,TRUE),FALSE)</f>
        <v>0</v>
      </c>
      <c r="AD1876" t="b">
        <f>IFERROR(IF(FIND("P1",PGOptionList!D1876)&gt;0,TRUE),FALSE)</f>
        <v>0</v>
      </c>
      <c r="AE1876" t="b">
        <f>IFERROR(IF(FIND("P0",PGOptionList!D1876)&gt;0,TRUE),FALSE)</f>
        <v>1</v>
      </c>
      <c r="AF1876" t="b">
        <f>IF(AND(Z1876,AA1876,AB1876,AC1876,IF(C1876=Auswahlhilfe!$L$7,TRUE,FALSE)),D1876,FALSE)</f>
        <v>0</v>
      </c>
      <c r="AG1876" t="b">
        <f>IF(AND(Z1876,AA1876,AB1876,AD1876,IF(C1876=Auswahlhilfe!$L$17,TRUE,FALSE)),D1876,FALSE)</f>
        <v>0</v>
      </c>
      <c r="AH1876" t="b">
        <f>IF(AND(Z1876,AA1876,AB1876,AE1876,IF(C1876=Auswahlhilfe!$L$17,TRUE,FALSE)),D1876,FALSE)</f>
        <v>0</v>
      </c>
      <c r="AI1876" t="s">
        <v>4817</v>
      </c>
      <c r="AJ1876" s="90" t="str">
        <f t="shared" si="89"/>
        <v>mailto:info@oxni.ch?subject=Anfrage TDR-110-050-S1-P0</v>
      </c>
    </row>
    <row r="1877" spans="2:36" x14ac:dyDescent="0.2">
      <c r="B1877" s="78" t="str">
        <f t="shared" si="87"/>
        <v/>
      </c>
      <c r="C1877" s="19" t="s">
        <v>122</v>
      </c>
      <c r="D1877" s="19" t="s">
        <v>2178</v>
      </c>
      <c r="E1877" s="19">
        <v>130</v>
      </c>
      <c r="F1877" s="19" t="s">
        <v>58</v>
      </c>
      <c r="G1877" s="19">
        <v>50</v>
      </c>
      <c r="H1877" s="19">
        <v>4</v>
      </c>
      <c r="I1877" s="19">
        <v>82</v>
      </c>
      <c r="J1877" s="19">
        <v>92</v>
      </c>
      <c r="K1877" s="19">
        <v>330</v>
      </c>
      <c r="L1877" s="19">
        <v>990</v>
      </c>
      <c r="M1877" s="19" t="s">
        <v>109</v>
      </c>
      <c r="N1877" s="19">
        <v>4000</v>
      </c>
      <c r="O1877" s="19">
        <v>8000</v>
      </c>
      <c r="P1877" s="19"/>
      <c r="Q1877" s="19" t="s">
        <v>117</v>
      </c>
      <c r="R1877" s="19">
        <v>2990</v>
      </c>
      <c r="S1877" s="19">
        <v>30000</v>
      </c>
      <c r="T1877" s="19">
        <v>2.25</v>
      </c>
      <c r="U1877" s="19">
        <v>11</v>
      </c>
      <c r="V1877" s="19">
        <v>0.24</v>
      </c>
      <c r="W1877" s="19">
        <v>68</v>
      </c>
      <c r="X1877" s="93"/>
      <c r="Y1877">
        <f t="shared" si="88"/>
        <v>80</v>
      </c>
      <c r="Z1877" t="b">
        <f>IF(N1877/G1877&gt;=Auswahlhilfe!$C$8,TRUE,FALSE)</f>
        <v>1</v>
      </c>
      <c r="AA1877" t="b">
        <f>IF(K1877&gt;Auswahlhilfe!$C$7,TRUE,FALSE)</f>
        <v>1</v>
      </c>
      <c r="AB1877" t="b">
        <f>IF(Auswahlhilfe!$C$17=F1877,TRUE,FALSE)</f>
        <v>1</v>
      </c>
      <c r="AC1877" t="b">
        <f>IFERROR(IF(FIND("P2",PGOptionList!D1877)&gt;0,TRUE),FALSE)</f>
        <v>0</v>
      </c>
      <c r="AD1877" t="b">
        <f>IFERROR(IF(FIND("P1",PGOptionList!D1877)&gt;0,TRUE),FALSE)</f>
        <v>0</v>
      </c>
      <c r="AE1877" t="b">
        <f>IFERROR(IF(FIND("P0",PGOptionList!D1877)&gt;0,TRUE),FALSE)</f>
        <v>1</v>
      </c>
      <c r="AF1877" t="b">
        <f>IF(AND(Z1877,AA1877,AB1877,AC1877,IF(C1877=Auswahlhilfe!$L$7,TRUE,FALSE)),D1877,FALSE)</f>
        <v>0</v>
      </c>
      <c r="AG1877" t="b">
        <f>IF(AND(Z1877,AA1877,AB1877,AD1877,IF(C1877=Auswahlhilfe!$L$17,TRUE,FALSE)),D1877,FALSE)</f>
        <v>0</v>
      </c>
      <c r="AH1877" t="b">
        <f>IF(AND(Z1877,AA1877,AB1877,AE1877,IF(C1877=Auswahlhilfe!$L$17,TRUE,FALSE)),D1877,FALSE)</f>
        <v>0</v>
      </c>
      <c r="AI1877" t="s">
        <v>4817</v>
      </c>
      <c r="AJ1877" s="90" t="str">
        <f t="shared" si="89"/>
        <v>mailto:info@oxni.ch?subject=Anfrage TDR-110-050-S2-P0</v>
      </c>
    </row>
    <row r="1878" spans="2:36" x14ac:dyDescent="0.2">
      <c r="B1878" s="78" t="str">
        <f t="shared" si="87"/>
        <v/>
      </c>
      <c r="C1878" s="19" t="s">
        <v>122</v>
      </c>
      <c r="D1878" s="19" t="s">
        <v>2179</v>
      </c>
      <c r="E1878" s="19">
        <v>130</v>
      </c>
      <c r="F1878" s="19" t="s">
        <v>55</v>
      </c>
      <c r="G1878" s="19">
        <v>50</v>
      </c>
      <c r="H1878" s="19">
        <v>7</v>
      </c>
      <c r="I1878" s="19">
        <v>82</v>
      </c>
      <c r="J1878" s="19">
        <v>92</v>
      </c>
      <c r="K1878" s="19">
        <v>330</v>
      </c>
      <c r="L1878" s="19">
        <v>990</v>
      </c>
      <c r="M1878" s="19" t="s">
        <v>109</v>
      </c>
      <c r="N1878" s="19">
        <v>4000</v>
      </c>
      <c r="O1878" s="19">
        <v>8000</v>
      </c>
      <c r="P1878" s="19"/>
      <c r="Q1878" s="19" t="s">
        <v>117</v>
      </c>
      <c r="R1878" s="19">
        <v>2990</v>
      </c>
      <c r="S1878" s="19">
        <v>30000</v>
      </c>
      <c r="T1878" s="19">
        <v>2.25</v>
      </c>
      <c r="U1878" s="19">
        <v>11</v>
      </c>
      <c r="V1878" s="19">
        <v>0.24</v>
      </c>
      <c r="W1878" s="19">
        <v>68</v>
      </c>
      <c r="X1878" s="93">
        <v>2091</v>
      </c>
      <c r="Y1878">
        <f t="shared" si="88"/>
        <v>80</v>
      </c>
      <c r="Z1878" t="b">
        <f>IF(N1878/G1878&gt;=Auswahlhilfe!$C$8,TRUE,FALSE)</f>
        <v>1</v>
      </c>
      <c r="AA1878" t="b">
        <f>IF(K1878&gt;Auswahlhilfe!$C$7,TRUE,FALSE)</f>
        <v>1</v>
      </c>
      <c r="AB1878" t="b">
        <f>IF(Auswahlhilfe!$C$17=F1878,TRUE,FALSE)</f>
        <v>0</v>
      </c>
      <c r="AC1878" t="b">
        <f>IFERROR(IF(FIND("P2",PGOptionList!D1878)&gt;0,TRUE),FALSE)</f>
        <v>0</v>
      </c>
      <c r="AD1878" t="b">
        <f>IFERROR(IF(FIND("P1",PGOptionList!D1878)&gt;0,TRUE),FALSE)</f>
        <v>1</v>
      </c>
      <c r="AE1878" t="b">
        <f>IFERROR(IF(FIND("P0",PGOptionList!D1878)&gt;0,TRUE),FALSE)</f>
        <v>0</v>
      </c>
      <c r="AF1878" t="b">
        <f>IF(AND(Z1878,AA1878,AB1878,AC1878,IF(C1878=Auswahlhilfe!$L$7,TRUE,FALSE)),D1878,FALSE)</f>
        <v>0</v>
      </c>
      <c r="AG1878" t="b">
        <f>IF(AND(Z1878,AA1878,AB1878,AD1878,IF(C1878=Auswahlhilfe!$L$17,TRUE,FALSE)),D1878,FALSE)</f>
        <v>0</v>
      </c>
      <c r="AH1878" t="b">
        <f>IF(AND(Z1878,AA1878,AB1878,AE1878,IF(C1878=Auswahlhilfe!$L$17,TRUE,FALSE)),D1878,FALSE)</f>
        <v>0</v>
      </c>
      <c r="AI1878" t="s">
        <v>4817</v>
      </c>
      <c r="AJ1878" s="90" t="str">
        <f t="shared" si="89"/>
        <v>mailto:info@oxni.ch?subject=Anfrage TDR-110-050-S1-P1</v>
      </c>
    </row>
    <row r="1879" spans="2:36" x14ac:dyDescent="0.2">
      <c r="B1879" s="78" t="str">
        <f t="shared" si="87"/>
        <v/>
      </c>
      <c r="C1879" s="19" t="s">
        <v>122</v>
      </c>
      <c r="D1879" s="19" t="s">
        <v>2180</v>
      </c>
      <c r="E1879" s="19">
        <v>130</v>
      </c>
      <c r="F1879" s="19" t="s">
        <v>58</v>
      </c>
      <c r="G1879" s="19">
        <v>50</v>
      </c>
      <c r="H1879" s="19">
        <v>7</v>
      </c>
      <c r="I1879" s="19">
        <v>82</v>
      </c>
      <c r="J1879" s="19">
        <v>92</v>
      </c>
      <c r="K1879" s="19">
        <v>330</v>
      </c>
      <c r="L1879" s="19">
        <v>990</v>
      </c>
      <c r="M1879" s="19" t="s">
        <v>109</v>
      </c>
      <c r="N1879" s="19">
        <v>4000</v>
      </c>
      <c r="O1879" s="19">
        <v>8000</v>
      </c>
      <c r="P1879" s="19"/>
      <c r="Q1879" s="19" t="s">
        <v>117</v>
      </c>
      <c r="R1879" s="19">
        <v>2990</v>
      </c>
      <c r="S1879" s="19">
        <v>30000</v>
      </c>
      <c r="T1879" s="19">
        <v>2.25</v>
      </c>
      <c r="U1879" s="19">
        <v>11</v>
      </c>
      <c r="V1879" s="19">
        <v>0.24</v>
      </c>
      <c r="W1879" s="19">
        <v>68</v>
      </c>
      <c r="X1879" s="93">
        <v>2091</v>
      </c>
      <c r="Y1879">
        <f t="shared" si="88"/>
        <v>80</v>
      </c>
      <c r="Z1879" t="b">
        <f>IF(N1879/G1879&gt;=Auswahlhilfe!$C$8,TRUE,FALSE)</f>
        <v>1</v>
      </c>
      <c r="AA1879" t="b">
        <f>IF(K1879&gt;Auswahlhilfe!$C$7,TRUE,FALSE)</f>
        <v>1</v>
      </c>
      <c r="AB1879" t="b">
        <f>IF(Auswahlhilfe!$C$17=F1879,TRUE,FALSE)</f>
        <v>1</v>
      </c>
      <c r="AC1879" t="b">
        <f>IFERROR(IF(FIND("P2",PGOptionList!D1879)&gt;0,TRUE),FALSE)</f>
        <v>0</v>
      </c>
      <c r="AD1879" t="b">
        <f>IFERROR(IF(FIND("P1",PGOptionList!D1879)&gt;0,TRUE),FALSE)</f>
        <v>1</v>
      </c>
      <c r="AE1879" t="b">
        <f>IFERROR(IF(FIND("P0",PGOptionList!D1879)&gt;0,TRUE),FALSE)</f>
        <v>0</v>
      </c>
      <c r="AF1879" t="b">
        <f>IF(AND(Z1879,AA1879,AB1879,AC1879,IF(C1879=Auswahlhilfe!$L$7,TRUE,FALSE)),D1879,FALSE)</f>
        <v>0</v>
      </c>
      <c r="AG1879" t="b">
        <f>IF(AND(Z1879,AA1879,AB1879,AD1879,IF(C1879=Auswahlhilfe!$L$17,TRUE,FALSE)),D1879,FALSE)</f>
        <v>0</v>
      </c>
      <c r="AH1879" t="b">
        <f>IF(AND(Z1879,AA1879,AB1879,AE1879,IF(C1879=Auswahlhilfe!$L$17,TRUE,FALSE)),D1879,FALSE)</f>
        <v>0</v>
      </c>
      <c r="AI1879" t="s">
        <v>4818</v>
      </c>
      <c r="AJ1879" s="90" t="str">
        <f t="shared" si="89"/>
        <v>https://shop.oxni.ch/de/shop/motoren/planetengetriebe/tdr-110-050-s2-p1</v>
      </c>
    </row>
    <row r="1880" spans="2:36" x14ac:dyDescent="0.2">
      <c r="B1880" s="78" t="str">
        <f t="shared" si="87"/>
        <v/>
      </c>
      <c r="C1880" s="19" t="s">
        <v>122</v>
      </c>
      <c r="D1880" s="19" t="s">
        <v>2181</v>
      </c>
      <c r="E1880" s="19">
        <v>130</v>
      </c>
      <c r="F1880" s="19" t="s">
        <v>55</v>
      </c>
      <c r="G1880" s="19">
        <v>50</v>
      </c>
      <c r="H1880" s="19">
        <v>9</v>
      </c>
      <c r="I1880" s="19">
        <v>82</v>
      </c>
      <c r="J1880" s="19">
        <v>92</v>
      </c>
      <c r="K1880" s="19">
        <v>330</v>
      </c>
      <c r="L1880" s="19">
        <v>990</v>
      </c>
      <c r="M1880" s="19" t="s">
        <v>109</v>
      </c>
      <c r="N1880" s="19">
        <v>4000</v>
      </c>
      <c r="O1880" s="19">
        <v>8000</v>
      </c>
      <c r="P1880" s="19"/>
      <c r="Q1880" s="19" t="s">
        <v>117</v>
      </c>
      <c r="R1880" s="19">
        <v>2990</v>
      </c>
      <c r="S1880" s="19">
        <v>30000</v>
      </c>
      <c r="T1880" s="19">
        <v>2.25</v>
      </c>
      <c r="U1880" s="19">
        <v>11</v>
      </c>
      <c r="V1880" s="19">
        <v>0.24</v>
      </c>
      <c r="W1880" s="19">
        <v>68</v>
      </c>
      <c r="X1880" s="93">
        <v>1901</v>
      </c>
      <c r="Y1880">
        <f t="shared" si="88"/>
        <v>80</v>
      </c>
      <c r="Z1880" t="b">
        <f>IF(N1880/G1880&gt;=Auswahlhilfe!$C$8,TRUE,FALSE)</f>
        <v>1</v>
      </c>
      <c r="AA1880" t="b">
        <f>IF(K1880&gt;Auswahlhilfe!$C$7,TRUE,FALSE)</f>
        <v>1</v>
      </c>
      <c r="AB1880" t="b">
        <f>IF(Auswahlhilfe!$C$17=F1880,TRUE,FALSE)</f>
        <v>0</v>
      </c>
      <c r="AC1880" t="b">
        <f>IFERROR(IF(FIND("P2",PGOptionList!D1880)&gt;0,TRUE),FALSE)</f>
        <v>1</v>
      </c>
      <c r="AD1880" t="b">
        <f>IFERROR(IF(FIND("P1",PGOptionList!D1880)&gt;0,TRUE),FALSE)</f>
        <v>0</v>
      </c>
      <c r="AE1880" t="b">
        <f>IFERROR(IF(FIND("P0",PGOptionList!D1880)&gt;0,TRUE),FALSE)</f>
        <v>0</v>
      </c>
      <c r="AF1880" t="b">
        <f>IF(AND(Z1880,AA1880,AB1880,AC1880,IF(C1880=Auswahlhilfe!$L$7,TRUE,FALSE)),D1880,FALSE)</f>
        <v>0</v>
      </c>
      <c r="AG1880" t="b">
        <f>IF(AND(Z1880,AA1880,AB1880,AD1880,IF(C1880=Auswahlhilfe!$L$17,TRUE,FALSE)),D1880,FALSE)</f>
        <v>0</v>
      </c>
      <c r="AH1880" t="b">
        <f>IF(AND(Z1880,AA1880,AB1880,AE1880,IF(C1880=Auswahlhilfe!$L$17,TRUE,FALSE)),D1880,FALSE)</f>
        <v>0</v>
      </c>
      <c r="AI1880" t="s">
        <v>4817</v>
      </c>
      <c r="AJ1880" s="90" t="str">
        <f t="shared" si="89"/>
        <v>mailto:info@oxni.ch?subject=Anfrage TDR-110-050-S1-P2</v>
      </c>
    </row>
    <row r="1881" spans="2:36" x14ac:dyDescent="0.2">
      <c r="B1881" s="78" t="str">
        <f t="shared" si="87"/>
        <v/>
      </c>
      <c r="C1881" s="19" t="s">
        <v>122</v>
      </c>
      <c r="D1881" s="19" t="s">
        <v>2182</v>
      </c>
      <c r="E1881" s="19">
        <v>130</v>
      </c>
      <c r="F1881" s="19" t="s">
        <v>58</v>
      </c>
      <c r="G1881" s="19">
        <v>50</v>
      </c>
      <c r="H1881" s="19">
        <v>9</v>
      </c>
      <c r="I1881" s="19">
        <v>82</v>
      </c>
      <c r="J1881" s="19">
        <v>92</v>
      </c>
      <c r="K1881" s="19">
        <v>330</v>
      </c>
      <c r="L1881" s="19">
        <v>990</v>
      </c>
      <c r="M1881" s="19" t="s">
        <v>109</v>
      </c>
      <c r="N1881" s="19">
        <v>4000</v>
      </c>
      <c r="O1881" s="19">
        <v>8000</v>
      </c>
      <c r="P1881" s="19"/>
      <c r="Q1881" s="19" t="s">
        <v>117</v>
      </c>
      <c r="R1881" s="19">
        <v>2990</v>
      </c>
      <c r="S1881" s="19">
        <v>30000</v>
      </c>
      <c r="T1881" s="19">
        <v>2.25</v>
      </c>
      <c r="U1881" s="19">
        <v>11</v>
      </c>
      <c r="V1881" s="19">
        <v>0.24</v>
      </c>
      <c r="W1881" s="19">
        <v>68</v>
      </c>
      <c r="X1881" s="93">
        <v>1901</v>
      </c>
      <c r="Y1881">
        <f t="shared" si="88"/>
        <v>80</v>
      </c>
      <c r="Z1881" t="b">
        <f>IF(N1881/G1881&gt;=Auswahlhilfe!$C$8,TRUE,FALSE)</f>
        <v>1</v>
      </c>
      <c r="AA1881" t="b">
        <f>IF(K1881&gt;Auswahlhilfe!$C$7,TRUE,FALSE)</f>
        <v>1</v>
      </c>
      <c r="AB1881" t="b">
        <f>IF(Auswahlhilfe!$C$17=F1881,TRUE,FALSE)</f>
        <v>1</v>
      </c>
      <c r="AC1881" t="b">
        <f>IFERROR(IF(FIND("P2",PGOptionList!D1881)&gt;0,TRUE),FALSE)</f>
        <v>1</v>
      </c>
      <c r="AD1881" t="b">
        <f>IFERROR(IF(FIND("P1",PGOptionList!D1881)&gt;0,TRUE),FALSE)</f>
        <v>0</v>
      </c>
      <c r="AE1881" t="b">
        <f>IFERROR(IF(FIND("P0",PGOptionList!D1881)&gt;0,TRUE),FALSE)</f>
        <v>0</v>
      </c>
      <c r="AF1881" t="b">
        <f>IF(AND(Z1881,AA1881,AB1881,AC1881,IF(C1881=Auswahlhilfe!$L$7,TRUE,FALSE)),D1881,FALSE)</f>
        <v>0</v>
      </c>
      <c r="AG1881" t="b">
        <f>IF(AND(Z1881,AA1881,AB1881,AD1881,IF(C1881=Auswahlhilfe!$L$17,TRUE,FALSE)),D1881,FALSE)</f>
        <v>0</v>
      </c>
      <c r="AH1881" t="b">
        <f>IF(AND(Z1881,AA1881,AB1881,AE1881,IF(C1881=Auswahlhilfe!$L$17,TRUE,FALSE)),D1881,FALSE)</f>
        <v>0</v>
      </c>
      <c r="AI1881" t="s">
        <v>4818</v>
      </c>
      <c r="AJ1881" s="90" t="str">
        <f t="shared" si="89"/>
        <v>https://shop.oxni.ch/de/shop/motoren/planetengetriebe/tdr-110-050-s2-p2</v>
      </c>
    </row>
    <row r="1882" spans="2:36" x14ac:dyDescent="0.2">
      <c r="B1882" s="78" t="str">
        <f t="shared" si="87"/>
        <v/>
      </c>
      <c r="C1882" s="19" t="s">
        <v>122</v>
      </c>
      <c r="D1882" s="19" t="s">
        <v>2183</v>
      </c>
      <c r="E1882" s="19">
        <v>130</v>
      </c>
      <c r="F1882" s="19" t="s">
        <v>55</v>
      </c>
      <c r="G1882" s="19">
        <v>40</v>
      </c>
      <c r="H1882" s="19">
        <v>4</v>
      </c>
      <c r="I1882" s="19">
        <v>82</v>
      </c>
      <c r="J1882" s="19">
        <v>92</v>
      </c>
      <c r="K1882" s="19">
        <v>260</v>
      </c>
      <c r="L1882" s="19">
        <v>780</v>
      </c>
      <c r="M1882" s="19" t="s">
        <v>80</v>
      </c>
      <c r="N1882" s="19">
        <v>4000</v>
      </c>
      <c r="O1882" s="19">
        <v>8000</v>
      </c>
      <c r="P1882" s="19"/>
      <c r="Q1882" s="19" t="s">
        <v>117</v>
      </c>
      <c r="R1882" s="19">
        <v>2990</v>
      </c>
      <c r="S1882" s="19">
        <v>30000</v>
      </c>
      <c r="T1882" s="19">
        <v>2.25</v>
      </c>
      <c r="U1882" s="19">
        <v>11</v>
      </c>
      <c r="V1882" s="19">
        <v>0.24</v>
      </c>
      <c r="W1882" s="19">
        <v>68</v>
      </c>
      <c r="X1882" s="93"/>
      <c r="Y1882">
        <f t="shared" si="88"/>
        <v>100</v>
      </c>
      <c r="Z1882" t="b">
        <f>IF(N1882/G1882&gt;=Auswahlhilfe!$C$8,TRUE,FALSE)</f>
        <v>1</v>
      </c>
      <c r="AA1882" t="b">
        <f>IF(K1882&gt;Auswahlhilfe!$C$7,TRUE,FALSE)</f>
        <v>1</v>
      </c>
      <c r="AB1882" t="b">
        <f>IF(Auswahlhilfe!$C$17=F1882,TRUE,FALSE)</f>
        <v>0</v>
      </c>
      <c r="AC1882" t="b">
        <f>IFERROR(IF(FIND("P2",PGOptionList!D1882)&gt;0,TRUE),FALSE)</f>
        <v>0</v>
      </c>
      <c r="AD1882" t="b">
        <f>IFERROR(IF(FIND("P1",PGOptionList!D1882)&gt;0,TRUE),FALSE)</f>
        <v>0</v>
      </c>
      <c r="AE1882" t="b">
        <f>IFERROR(IF(FIND("P0",PGOptionList!D1882)&gt;0,TRUE),FALSE)</f>
        <v>1</v>
      </c>
      <c r="AF1882" t="b">
        <f>IF(AND(Z1882,AA1882,AB1882,AC1882,IF(C1882=Auswahlhilfe!$L$7,TRUE,FALSE)),D1882,FALSE)</f>
        <v>0</v>
      </c>
      <c r="AG1882" t="b">
        <f>IF(AND(Z1882,AA1882,AB1882,AD1882,IF(C1882=Auswahlhilfe!$L$17,TRUE,FALSE)),D1882,FALSE)</f>
        <v>0</v>
      </c>
      <c r="AH1882" t="b">
        <f>IF(AND(Z1882,AA1882,AB1882,AE1882,IF(C1882=Auswahlhilfe!$L$17,TRUE,FALSE)),D1882,FALSE)</f>
        <v>0</v>
      </c>
      <c r="AI1882" t="s">
        <v>4817</v>
      </c>
      <c r="AJ1882" s="90" t="str">
        <f t="shared" si="89"/>
        <v>mailto:info@oxni.ch?subject=Anfrage TDR-110-040-S1-P0</v>
      </c>
    </row>
    <row r="1883" spans="2:36" x14ac:dyDescent="0.2">
      <c r="B1883" s="78" t="str">
        <f t="shared" si="87"/>
        <v/>
      </c>
      <c r="C1883" s="19" t="s">
        <v>122</v>
      </c>
      <c r="D1883" s="19" t="s">
        <v>2184</v>
      </c>
      <c r="E1883" s="19">
        <v>130</v>
      </c>
      <c r="F1883" s="19" t="s">
        <v>58</v>
      </c>
      <c r="G1883" s="19">
        <v>40</v>
      </c>
      <c r="H1883" s="19">
        <v>4</v>
      </c>
      <c r="I1883" s="19">
        <v>82</v>
      </c>
      <c r="J1883" s="19">
        <v>92</v>
      </c>
      <c r="K1883" s="19">
        <v>260</v>
      </c>
      <c r="L1883" s="19">
        <v>780</v>
      </c>
      <c r="M1883" s="19" t="s">
        <v>80</v>
      </c>
      <c r="N1883" s="19">
        <v>4000</v>
      </c>
      <c r="O1883" s="19">
        <v>8000</v>
      </c>
      <c r="P1883" s="19"/>
      <c r="Q1883" s="19" t="s">
        <v>117</v>
      </c>
      <c r="R1883" s="19">
        <v>2990</v>
      </c>
      <c r="S1883" s="19">
        <v>30000</v>
      </c>
      <c r="T1883" s="19">
        <v>2.25</v>
      </c>
      <c r="U1883" s="19">
        <v>11</v>
      </c>
      <c r="V1883" s="19">
        <v>0.24</v>
      </c>
      <c r="W1883" s="19">
        <v>68</v>
      </c>
      <c r="X1883" s="93"/>
      <c r="Y1883">
        <f t="shared" si="88"/>
        <v>100</v>
      </c>
      <c r="Z1883" t="b">
        <f>IF(N1883/G1883&gt;=Auswahlhilfe!$C$8,TRUE,FALSE)</f>
        <v>1</v>
      </c>
      <c r="AA1883" t="b">
        <f>IF(K1883&gt;Auswahlhilfe!$C$7,TRUE,FALSE)</f>
        <v>1</v>
      </c>
      <c r="AB1883" t="b">
        <f>IF(Auswahlhilfe!$C$17=F1883,TRUE,FALSE)</f>
        <v>1</v>
      </c>
      <c r="AC1883" t="b">
        <f>IFERROR(IF(FIND("P2",PGOptionList!D1883)&gt;0,TRUE),FALSE)</f>
        <v>0</v>
      </c>
      <c r="AD1883" t="b">
        <f>IFERROR(IF(FIND("P1",PGOptionList!D1883)&gt;0,TRUE),FALSE)</f>
        <v>0</v>
      </c>
      <c r="AE1883" t="b">
        <f>IFERROR(IF(FIND("P0",PGOptionList!D1883)&gt;0,TRUE),FALSE)</f>
        <v>1</v>
      </c>
      <c r="AF1883" t="b">
        <f>IF(AND(Z1883,AA1883,AB1883,AC1883,IF(C1883=Auswahlhilfe!$L$7,TRUE,FALSE)),D1883,FALSE)</f>
        <v>0</v>
      </c>
      <c r="AG1883" t="b">
        <f>IF(AND(Z1883,AA1883,AB1883,AD1883,IF(C1883=Auswahlhilfe!$L$17,TRUE,FALSE)),D1883,FALSE)</f>
        <v>0</v>
      </c>
      <c r="AH1883" t="b">
        <f>IF(AND(Z1883,AA1883,AB1883,AE1883,IF(C1883=Auswahlhilfe!$L$17,TRUE,FALSE)),D1883,FALSE)</f>
        <v>0</v>
      </c>
      <c r="AI1883" t="s">
        <v>4817</v>
      </c>
      <c r="AJ1883" s="90" t="str">
        <f t="shared" si="89"/>
        <v>mailto:info@oxni.ch?subject=Anfrage TDR-110-040-S2-P0</v>
      </c>
    </row>
    <row r="1884" spans="2:36" x14ac:dyDescent="0.2">
      <c r="B1884" s="78" t="str">
        <f t="shared" si="87"/>
        <v/>
      </c>
      <c r="C1884" s="19" t="s">
        <v>122</v>
      </c>
      <c r="D1884" s="19" t="s">
        <v>2185</v>
      </c>
      <c r="E1884" s="19">
        <v>130</v>
      </c>
      <c r="F1884" s="19" t="s">
        <v>55</v>
      </c>
      <c r="G1884" s="19">
        <v>40</v>
      </c>
      <c r="H1884" s="19">
        <v>7</v>
      </c>
      <c r="I1884" s="19">
        <v>82</v>
      </c>
      <c r="J1884" s="19">
        <v>92</v>
      </c>
      <c r="K1884" s="19">
        <v>260</v>
      </c>
      <c r="L1884" s="19">
        <v>780</v>
      </c>
      <c r="M1884" s="19" t="s">
        <v>80</v>
      </c>
      <c r="N1884" s="19">
        <v>4000</v>
      </c>
      <c r="O1884" s="19">
        <v>8000</v>
      </c>
      <c r="P1884" s="19"/>
      <c r="Q1884" s="19" t="s">
        <v>117</v>
      </c>
      <c r="R1884" s="19">
        <v>2990</v>
      </c>
      <c r="S1884" s="19">
        <v>30000</v>
      </c>
      <c r="T1884" s="19">
        <v>2.25</v>
      </c>
      <c r="U1884" s="19">
        <v>11</v>
      </c>
      <c r="V1884" s="19">
        <v>0.24</v>
      </c>
      <c r="W1884" s="19">
        <v>68</v>
      </c>
      <c r="X1884" s="93">
        <v>2091</v>
      </c>
      <c r="Y1884">
        <f t="shared" si="88"/>
        <v>100</v>
      </c>
      <c r="Z1884" t="b">
        <f>IF(N1884/G1884&gt;=Auswahlhilfe!$C$8,TRUE,FALSE)</f>
        <v>1</v>
      </c>
      <c r="AA1884" t="b">
        <f>IF(K1884&gt;Auswahlhilfe!$C$7,TRUE,FALSE)</f>
        <v>1</v>
      </c>
      <c r="AB1884" t="b">
        <f>IF(Auswahlhilfe!$C$17=F1884,TRUE,FALSE)</f>
        <v>0</v>
      </c>
      <c r="AC1884" t="b">
        <f>IFERROR(IF(FIND("P2",PGOptionList!D1884)&gt;0,TRUE),FALSE)</f>
        <v>0</v>
      </c>
      <c r="AD1884" t="b">
        <f>IFERROR(IF(FIND("P1",PGOptionList!D1884)&gt;0,TRUE),FALSE)</f>
        <v>1</v>
      </c>
      <c r="AE1884" t="b">
        <f>IFERROR(IF(FIND("P0",PGOptionList!D1884)&gt;0,TRUE),FALSE)</f>
        <v>0</v>
      </c>
      <c r="AF1884" t="b">
        <f>IF(AND(Z1884,AA1884,AB1884,AC1884,IF(C1884=Auswahlhilfe!$L$7,TRUE,FALSE)),D1884,FALSE)</f>
        <v>0</v>
      </c>
      <c r="AG1884" t="b">
        <f>IF(AND(Z1884,AA1884,AB1884,AD1884,IF(C1884=Auswahlhilfe!$L$17,TRUE,FALSE)),D1884,FALSE)</f>
        <v>0</v>
      </c>
      <c r="AH1884" t="b">
        <f>IF(AND(Z1884,AA1884,AB1884,AE1884,IF(C1884=Auswahlhilfe!$L$17,TRUE,FALSE)),D1884,FALSE)</f>
        <v>0</v>
      </c>
      <c r="AI1884" t="s">
        <v>4817</v>
      </c>
      <c r="AJ1884" s="90" t="str">
        <f t="shared" si="89"/>
        <v>mailto:info@oxni.ch?subject=Anfrage TDR-110-040-S1-P1</v>
      </c>
    </row>
    <row r="1885" spans="2:36" x14ac:dyDescent="0.2">
      <c r="B1885" s="78" t="str">
        <f t="shared" si="87"/>
        <v/>
      </c>
      <c r="C1885" s="19" t="s">
        <v>122</v>
      </c>
      <c r="D1885" s="19" t="s">
        <v>2186</v>
      </c>
      <c r="E1885" s="19">
        <v>130</v>
      </c>
      <c r="F1885" s="19" t="s">
        <v>58</v>
      </c>
      <c r="G1885" s="19">
        <v>40</v>
      </c>
      <c r="H1885" s="19">
        <v>7</v>
      </c>
      <c r="I1885" s="19">
        <v>82</v>
      </c>
      <c r="J1885" s="19">
        <v>92</v>
      </c>
      <c r="K1885" s="19">
        <v>260</v>
      </c>
      <c r="L1885" s="19">
        <v>780</v>
      </c>
      <c r="M1885" s="19" t="s">
        <v>80</v>
      </c>
      <c r="N1885" s="19">
        <v>4000</v>
      </c>
      <c r="O1885" s="19">
        <v>8000</v>
      </c>
      <c r="P1885" s="19"/>
      <c r="Q1885" s="19" t="s">
        <v>117</v>
      </c>
      <c r="R1885" s="19">
        <v>2990</v>
      </c>
      <c r="S1885" s="19">
        <v>30000</v>
      </c>
      <c r="T1885" s="19">
        <v>2.25</v>
      </c>
      <c r="U1885" s="19">
        <v>11</v>
      </c>
      <c r="V1885" s="19">
        <v>0.24</v>
      </c>
      <c r="W1885" s="19">
        <v>68</v>
      </c>
      <c r="X1885" s="93">
        <v>2091</v>
      </c>
      <c r="Y1885">
        <f t="shared" si="88"/>
        <v>100</v>
      </c>
      <c r="Z1885" t="b">
        <f>IF(N1885/G1885&gt;=Auswahlhilfe!$C$8,TRUE,FALSE)</f>
        <v>1</v>
      </c>
      <c r="AA1885" t="b">
        <f>IF(K1885&gt;Auswahlhilfe!$C$7,TRUE,FALSE)</f>
        <v>1</v>
      </c>
      <c r="AB1885" t="b">
        <f>IF(Auswahlhilfe!$C$17=F1885,TRUE,FALSE)</f>
        <v>1</v>
      </c>
      <c r="AC1885" t="b">
        <f>IFERROR(IF(FIND("P2",PGOptionList!D1885)&gt;0,TRUE),FALSE)</f>
        <v>0</v>
      </c>
      <c r="AD1885" t="b">
        <f>IFERROR(IF(FIND("P1",PGOptionList!D1885)&gt;0,TRUE),FALSE)</f>
        <v>1</v>
      </c>
      <c r="AE1885" t="b">
        <f>IFERROR(IF(FIND("P0",PGOptionList!D1885)&gt;0,TRUE),FALSE)</f>
        <v>0</v>
      </c>
      <c r="AF1885" t="b">
        <f>IF(AND(Z1885,AA1885,AB1885,AC1885,IF(C1885=Auswahlhilfe!$L$7,TRUE,FALSE)),D1885,FALSE)</f>
        <v>0</v>
      </c>
      <c r="AG1885" t="b">
        <f>IF(AND(Z1885,AA1885,AB1885,AD1885,IF(C1885=Auswahlhilfe!$L$17,TRUE,FALSE)),D1885,FALSE)</f>
        <v>0</v>
      </c>
      <c r="AH1885" t="b">
        <f>IF(AND(Z1885,AA1885,AB1885,AE1885,IF(C1885=Auswahlhilfe!$L$17,TRUE,FALSE)),D1885,FALSE)</f>
        <v>0</v>
      </c>
      <c r="AI1885" t="s">
        <v>4818</v>
      </c>
      <c r="AJ1885" s="90" t="str">
        <f t="shared" si="89"/>
        <v>https://shop.oxni.ch/de/shop/motoren/planetengetriebe/tdr-110-040-s2-p1</v>
      </c>
    </row>
    <row r="1886" spans="2:36" x14ac:dyDescent="0.2">
      <c r="B1886" s="78" t="str">
        <f t="shared" si="87"/>
        <v/>
      </c>
      <c r="C1886" s="19" t="s">
        <v>122</v>
      </c>
      <c r="D1886" s="19" t="s">
        <v>2187</v>
      </c>
      <c r="E1886" s="19">
        <v>130</v>
      </c>
      <c r="F1886" s="19" t="s">
        <v>55</v>
      </c>
      <c r="G1886" s="19">
        <v>40</v>
      </c>
      <c r="H1886" s="19">
        <v>9</v>
      </c>
      <c r="I1886" s="19">
        <v>82</v>
      </c>
      <c r="J1886" s="19">
        <v>92</v>
      </c>
      <c r="K1886" s="19">
        <v>260</v>
      </c>
      <c r="L1886" s="19">
        <v>780</v>
      </c>
      <c r="M1886" s="19" t="s">
        <v>80</v>
      </c>
      <c r="N1886" s="19">
        <v>4000</v>
      </c>
      <c r="O1886" s="19">
        <v>8000</v>
      </c>
      <c r="P1886" s="19"/>
      <c r="Q1886" s="19" t="s">
        <v>117</v>
      </c>
      <c r="R1886" s="19">
        <v>2990</v>
      </c>
      <c r="S1886" s="19">
        <v>30000</v>
      </c>
      <c r="T1886" s="19">
        <v>2.25</v>
      </c>
      <c r="U1886" s="19">
        <v>11</v>
      </c>
      <c r="V1886" s="19">
        <v>0.24</v>
      </c>
      <c r="W1886" s="19">
        <v>68</v>
      </c>
      <c r="X1886" s="93">
        <v>1901</v>
      </c>
      <c r="Y1886">
        <f t="shared" si="88"/>
        <v>100</v>
      </c>
      <c r="Z1886" t="b">
        <f>IF(N1886/G1886&gt;=Auswahlhilfe!$C$8,TRUE,FALSE)</f>
        <v>1</v>
      </c>
      <c r="AA1886" t="b">
        <f>IF(K1886&gt;Auswahlhilfe!$C$7,TRUE,FALSE)</f>
        <v>1</v>
      </c>
      <c r="AB1886" t="b">
        <f>IF(Auswahlhilfe!$C$17=F1886,TRUE,FALSE)</f>
        <v>0</v>
      </c>
      <c r="AC1886" t="b">
        <f>IFERROR(IF(FIND("P2",PGOptionList!D1886)&gt;0,TRUE),FALSE)</f>
        <v>1</v>
      </c>
      <c r="AD1886" t="b">
        <f>IFERROR(IF(FIND("P1",PGOptionList!D1886)&gt;0,TRUE),FALSE)</f>
        <v>0</v>
      </c>
      <c r="AE1886" t="b">
        <f>IFERROR(IF(FIND("P0",PGOptionList!D1886)&gt;0,TRUE),FALSE)</f>
        <v>0</v>
      </c>
      <c r="AF1886" t="b">
        <f>IF(AND(Z1886,AA1886,AB1886,AC1886,IF(C1886=Auswahlhilfe!$L$7,TRUE,FALSE)),D1886,FALSE)</f>
        <v>0</v>
      </c>
      <c r="AG1886" t="b">
        <f>IF(AND(Z1886,AA1886,AB1886,AD1886,IF(C1886=Auswahlhilfe!$L$17,TRUE,FALSE)),D1886,FALSE)</f>
        <v>0</v>
      </c>
      <c r="AH1886" t="b">
        <f>IF(AND(Z1886,AA1886,AB1886,AE1886,IF(C1886=Auswahlhilfe!$L$17,TRUE,FALSE)),D1886,FALSE)</f>
        <v>0</v>
      </c>
      <c r="AI1886" t="s">
        <v>4817</v>
      </c>
      <c r="AJ1886" s="90" t="str">
        <f t="shared" si="89"/>
        <v>mailto:info@oxni.ch?subject=Anfrage TDR-110-040-S1-P2</v>
      </c>
    </row>
    <row r="1887" spans="2:36" x14ac:dyDescent="0.2">
      <c r="B1887" s="78" t="str">
        <f t="shared" si="87"/>
        <v/>
      </c>
      <c r="C1887" s="19" t="s">
        <v>122</v>
      </c>
      <c r="D1887" s="19" t="s">
        <v>2188</v>
      </c>
      <c r="E1887" s="19">
        <v>130</v>
      </c>
      <c r="F1887" s="19" t="s">
        <v>58</v>
      </c>
      <c r="G1887" s="19">
        <v>40</v>
      </c>
      <c r="H1887" s="19">
        <v>9</v>
      </c>
      <c r="I1887" s="19">
        <v>82</v>
      </c>
      <c r="J1887" s="19">
        <v>92</v>
      </c>
      <c r="K1887" s="19">
        <v>260</v>
      </c>
      <c r="L1887" s="19">
        <v>780</v>
      </c>
      <c r="M1887" s="19" t="s">
        <v>80</v>
      </c>
      <c r="N1887" s="19">
        <v>4000</v>
      </c>
      <c r="O1887" s="19">
        <v>8000</v>
      </c>
      <c r="P1887" s="19"/>
      <c r="Q1887" s="19" t="s">
        <v>117</v>
      </c>
      <c r="R1887" s="19">
        <v>2990</v>
      </c>
      <c r="S1887" s="19">
        <v>30000</v>
      </c>
      <c r="T1887" s="19">
        <v>2.25</v>
      </c>
      <c r="U1887" s="19">
        <v>11</v>
      </c>
      <c r="V1887" s="19">
        <v>0.24</v>
      </c>
      <c r="W1887" s="19">
        <v>68</v>
      </c>
      <c r="X1887" s="93">
        <v>1901</v>
      </c>
      <c r="Y1887">
        <f t="shared" si="88"/>
        <v>100</v>
      </c>
      <c r="Z1887" t="b">
        <f>IF(N1887/G1887&gt;=Auswahlhilfe!$C$8,TRUE,FALSE)</f>
        <v>1</v>
      </c>
      <c r="AA1887" t="b">
        <f>IF(K1887&gt;Auswahlhilfe!$C$7,TRUE,FALSE)</f>
        <v>1</v>
      </c>
      <c r="AB1887" t="b">
        <f>IF(Auswahlhilfe!$C$17=F1887,TRUE,FALSE)</f>
        <v>1</v>
      </c>
      <c r="AC1887" t="b">
        <f>IFERROR(IF(FIND("P2",PGOptionList!D1887)&gt;0,TRUE),FALSE)</f>
        <v>1</v>
      </c>
      <c r="AD1887" t="b">
        <f>IFERROR(IF(FIND("P1",PGOptionList!D1887)&gt;0,TRUE),FALSE)</f>
        <v>0</v>
      </c>
      <c r="AE1887" t="b">
        <f>IFERROR(IF(FIND("P0",PGOptionList!D1887)&gt;0,TRUE),FALSE)</f>
        <v>0</v>
      </c>
      <c r="AF1887" t="b">
        <f>IF(AND(Z1887,AA1887,AB1887,AC1887,IF(C1887=Auswahlhilfe!$L$7,TRUE,FALSE)),D1887,FALSE)</f>
        <v>0</v>
      </c>
      <c r="AG1887" t="b">
        <f>IF(AND(Z1887,AA1887,AB1887,AD1887,IF(C1887=Auswahlhilfe!$L$17,TRUE,FALSE)),D1887,FALSE)</f>
        <v>0</v>
      </c>
      <c r="AH1887" t="b">
        <f>IF(AND(Z1887,AA1887,AB1887,AE1887,IF(C1887=Auswahlhilfe!$L$17,TRUE,FALSE)),D1887,FALSE)</f>
        <v>0</v>
      </c>
      <c r="AI1887" t="s">
        <v>4818</v>
      </c>
      <c r="AJ1887" s="90" t="str">
        <f t="shared" si="89"/>
        <v>https://shop.oxni.ch/de/shop/motoren/planetengetriebe/tdr-110-040-s2-p2</v>
      </c>
    </row>
    <row r="1888" spans="2:36" x14ac:dyDescent="0.2">
      <c r="B1888" s="78" t="str">
        <f t="shared" si="87"/>
        <v/>
      </c>
      <c r="C1888" s="19" t="s">
        <v>122</v>
      </c>
      <c r="D1888" s="19" t="s">
        <v>2189</v>
      </c>
      <c r="E1888" s="19">
        <v>130</v>
      </c>
      <c r="F1888" s="19" t="s">
        <v>55</v>
      </c>
      <c r="G1888" s="19">
        <v>35</v>
      </c>
      <c r="H1888" s="19">
        <v>4</v>
      </c>
      <c r="I1888" s="19">
        <v>82</v>
      </c>
      <c r="J1888" s="19">
        <v>92</v>
      </c>
      <c r="K1888" s="19">
        <v>300</v>
      </c>
      <c r="L1888" s="19">
        <v>900</v>
      </c>
      <c r="M1888" s="19" t="s">
        <v>79</v>
      </c>
      <c r="N1888" s="19">
        <v>4000</v>
      </c>
      <c r="O1888" s="19">
        <v>8000</v>
      </c>
      <c r="P1888" s="19"/>
      <c r="Q1888" s="19" t="s">
        <v>117</v>
      </c>
      <c r="R1888" s="19">
        <v>2990</v>
      </c>
      <c r="S1888" s="19">
        <v>30000</v>
      </c>
      <c r="T1888" s="19">
        <v>2.25</v>
      </c>
      <c r="U1888" s="19">
        <v>11</v>
      </c>
      <c r="V1888" s="19">
        <v>0.24</v>
      </c>
      <c r="W1888" s="19">
        <v>68</v>
      </c>
      <c r="X1888" s="93"/>
      <c r="Y1888">
        <f t="shared" si="88"/>
        <v>114.28571428571429</v>
      </c>
      <c r="Z1888" t="b">
        <f>IF(N1888/G1888&gt;=Auswahlhilfe!$C$8,TRUE,FALSE)</f>
        <v>1</v>
      </c>
      <c r="AA1888" t="b">
        <f>IF(K1888&gt;Auswahlhilfe!$C$7,TRUE,FALSE)</f>
        <v>1</v>
      </c>
      <c r="AB1888" t="b">
        <f>IF(Auswahlhilfe!$C$17=F1888,TRUE,FALSE)</f>
        <v>0</v>
      </c>
      <c r="AC1888" t="b">
        <f>IFERROR(IF(FIND("P2",PGOptionList!D1888)&gt;0,TRUE),FALSE)</f>
        <v>0</v>
      </c>
      <c r="AD1888" t="b">
        <f>IFERROR(IF(FIND("P1",PGOptionList!D1888)&gt;0,TRUE),FALSE)</f>
        <v>0</v>
      </c>
      <c r="AE1888" t="b">
        <f>IFERROR(IF(FIND("P0",PGOptionList!D1888)&gt;0,TRUE),FALSE)</f>
        <v>1</v>
      </c>
      <c r="AF1888" t="b">
        <f>IF(AND(Z1888,AA1888,AB1888,AC1888,IF(C1888=Auswahlhilfe!$L$7,TRUE,FALSE)),D1888,FALSE)</f>
        <v>0</v>
      </c>
      <c r="AG1888" t="b">
        <f>IF(AND(Z1888,AA1888,AB1888,AD1888,IF(C1888=Auswahlhilfe!$L$17,TRUE,FALSE)),D1888,FALSE)</f>
        <v>0</v>
      </c>
      <c r="AH1888" t="b">
        <f>IF(AND(Z1888,AA1888,AB1888,AE1888,IF(C1888=Auswahlhilfe!$L$17,TRUE,FALSE)),D1888,FALSE)</f>
        <v>0</v>
      </c>
      <c r="AI1888" t="s">
        <v>4817</v>
      </c>
      <c r="AJ1888" s="90" t="str">
        <f t="shared" si="89"/>
        <v>mailto:info@oxni.ch?subject=Anfrage TDR-110-035-S1-P0</v>
      </c>
    </row>
    <row r="1889" spans="2:36" x14ac:dyDescent="0.2">
      <c r="B1889" s="78" t="str">
        <f t="shared" si="87"/>
        <v/>
      </c>
      <c r="C1889" s="19" t="s">
        <v>122</v>
      </c>
      <c r="D1889" s="19" t="s">
        <v>2190</v>
      </c>
      <c r="E1889" s="19">
        <v>130</v>
      </c>
      <c r="F1889" s="19" t="s">
        <v>58</v>
      </c>
      <c r="G1889" s="19">
        <v>35</v>
      </c>
      <c r="H1889" s="19">
        <v>4</v>
      </c>
      <c r="I1889" s="19">
        <v>82</v>
      </c>
      <c r="J1889" s="19">
        <v>92</v>
      </c>
      <c r="K1889" s="19">
        <v>300</v>
      </c>
      <c r="L1889" s="19">
        <v>900</v>
      </c>
      <c r="M1889" s="19" t="s">
        <v>79</v>
      </c>
      <c r="N1889" s="19">
        <v>4000</v>
      </c>
      <c r="O1889" s="19">
        <v>8000</v>
      </c>
      <c r="P1889" s="19"/>
      <c r="Q1889" s="19" t="s">
        <v>117</v>
      </c>
      <c r="R1889" s="19">
        <v>2990</v>
      </c>
      <c r="S1889" s="19">
        <v>30000</v>
      </c>
      <c r="T1889" s="19">
        <v>2.25</v>
      </c>
      <c r="U1889" s="19">
        <v>11</v>
      </c>
      <c r="V1889" s="19">
        <v>0.24</v>
      </c>
      <c r="W1889" s="19">
        <v>68</v>
      </c>
      <c r="X1889" s="93"/>
      <c r="Y1889">
        <f t="shared" si="88"/>
        <v>114.28571428571429</v>
      </c>
      <c r="Z1889" t="b">
        <f>IF(N1889/G1889&gt;=Auswahlhilfe!$C$8,TRUE,FALSE)</f>
        <v>1</v>
      </c>
      <c r="AA1889" t="b">
        <f>IF(K1889&gt;Auswahlhilfe!$C$7,TRUE,FALSE)</f>
        <v>1</v>
      </c>
      <c r="AB1889" t="b">
        <f>IF(Auswahlhilfe!$C$17=F1889,TRUE,FALSE)</f>
        <v>1</v>
      </c>
      <c r="AC1889" t="b">
        <f>IFERROR(IF(FIND("P2",PGOptionList!D1889)&gt;0,TRUE),FALSE)</f>
        <v>0</v>
      </c>
      <c r="AD1889" t="b">
        <f>IFERROR(IF(FIND("P1",PGOptionList!D1889)&gt;0,TRUE),FALSE)</f>
        <v>0</v>
      </c>
      <c r="AE1889" t="b">
        <f>IFERROR(IF(FIND("P0",PGOptionList!D1889)&gt;0,TRUE),FALSE)</f>
        <v>1</v>
      </c>
      <c r="AF1889" t="b">
        <f>IF(AND(Z1889,AA1889,AB1889,AC1889,IF(C1889=Auswahlhilfe!$L$7,TRUE,FALSE)),D1889,FALSE)</f>
        <v>0</v>
      </c>
      <c r="AG1889" t="b">
        <f>IF(AND(Z1889,AA1889,AB1889,AD1889,IF(C1889=Auswahlhilfe!$L$17,TRUE,FALSE)),D1889,FALSE)</f>
        <v>0</v>
      </c>
      <c r="AH1889" t="b">
        <f>IF(AND(Z1889,AA1889,AB1889,AE1889,IF(C1889=Auswahlhilfe!$L$17,TRUE,FALSE)),D1889,FALSE)</f>
        <v>0</v>
      </c>
      <c r="AI1889" t="s">
        <v>4817</v>
      </c>
      <c r="AJ1889" s="90" t="str">
        <f t="shared" si="89"/>
        <v>mailto:info@oxni.ch?subject=Anfrage TDR-110-035-S2-P0</v>
      </c>
    </row>
    <row r="1890" spans="2:36" x14ac:dyDescent="0.2">
      <c r="B1890" s="78" t="str">
        <f t="shared" si="87"/>
        <v/>
      </c>
      <c r="C1890" s="19" t="s">
        <v>122</v>
      </c>
      <c r="D1890" s="19" t="s">
        <v>2191</v>
      </c>
      <c r="E1890" s="19">
        <v>130</v>
      </c>
      <c r="F1890" s="19" t="s">
        <v>55</v>
      </c>
      <c r="G1890" s="19">
        <v>35</v>
      </c>
      <c r="H1890" s="19">
        <v>7</v>
      </c>
      <c r="I1890" s="19">
        <v>82</v>
      </c>
      <c r="J1890" s="19">
        <v>92</v>
      </c>
      <c r="K1890" s="19">
        <v>300</v>
      </c>
      <c r="L1890" s="19">
        <v>900</v>
      </c>
      <c r="M1890" s="19" t="s">
        <v>79</v>
      </c>
      <c r="N1890" s="19">
        <v>4000</v>
      </c>
      <c r="O1890" s="19">
        <v>8000</v>
      </c>
      <c r="P1890" s="19"/>
      <c r="Q1890" s="19" t="s">
        <v>117</v>
      </c>
      <c r="R1890" s="19">
        <v>2990</v>
      </c>
      <c r="S1890" s="19">
        <v>30000</v>
      </c>
      <c r="T1890" s="19">
        <v>2.25</v>
      </c>
      <c r="U1890" s="19">
        <v>11</v>
      </c>
      <c r="V1890" s="19">
        <v>0.24</v>
      </c>
      <c r="W1890" s="19">
        <v>68</v>
      </c>
      <c r="X1890" s="93">
        <v>2091</v>
      </c>
      <c r="Y1890">
        <f t="shared" si="88"/>
        <v>114.28571428571429</v>
      </c>
      <c r="Z1890" t="b">
        <f>IF(N1890/G1890&gt;=Auswahlhilfe!$C$8,TRUE,FALSE)</f>
        <v>1</v>
      </c>
      <c r="AA1890" t="b">
        <f>IF(K1890&gt;Auswahlhilfe!$C$7,TRUE,FALSE)</f>
        <v>1</v>
      </c>
      <c r="AB1890" t="b">
        <f>IF(Auswahlhilfe!$C$17=F1890,TRUE,FALSE)</f>
        <v>0</v>
      </c>
      <c r="AC1890" t="b">
        <f>IFERROR(IF(FIND("P2",PGOptionList!D1890)&gt;0,TRUE),FALSE)</f>
        <v>0</v>
      </c>
      <c r="AD1890" t="b">
        <f>IFERROR(IF(FIND("P1",PGOptionList!D1890)&gt;0,TRUE),FALSE)</f>
        <v>1</v>
      </c>
      <c r="AE1890" t="b">
        <f>IFERROR(IF(FIND("P0",PGOptionList!D1890)&gt;0,TRUE),FALSE)</f>
        <v>0</v>
      </c>
      <c r="AF1890" t="b">
        <f>IF(AND(Z1890,AA1890,AB1890,AC1890,IF(C1890=Auswahlhilfe!$L$7,TRUE,FALSE)),D1890,FALSE)</f>
        <v>0</v>
      </c>
      <c r="AG1890" t="b">
        <f>IF(AND(Z1890,AA1890,AB1890,AD1890,IF(C1890=Auswahlhilfe!$L$17,TRUE,FALSE)),D1890,FALSE)</f>
        <v>0</v>
      </c>
      <c r="AH1890" t="b">
        <f>IF(AND(Z1890,AA1890,AB1890,AE1890,IF(C1890=Auswahlhilfe!$L$17,TRUE,FALSE)),D1890,FALSE)</f>
        <v>0</v>
      </c>
      <c r="AI1890" t="s">
        <v>4817</v>
      </c>
      <c r="AJ1890" s="90" t="str">
        <f t="shared" si="89"/>
        <v>mailto:info@oxni.ch?subject=Anfrage TDR-110-035-S1-P1</v>
      </c>
    </row>
    <row r="1891" spans="2:36" x14ac:dyDescent="0.2">
      <c r="B1891" s="78" t="str">
        <f t="shared" si="87"/>
        <v/>
      </c>
      <c r="C1891" s="19" t="s">
        <v>122</v>
      </c>
      <c r="D1891" s="19" t="s">
        <v>2192</v>
      </c>
      <c r="E1891" s="19">
        <v>130</v>
      </c>
      <c r="F1891" s="19" t="s">
        <v>58</v>
      </c>
      <c r="G1891" s="19">
        <v>35</v>
      </c>
      <c r="H1891" s="19">
        <v>7</v>
      </c>
      <c r="I1891" s="19">
        <v>82</v>
      </c>
      <c r="J1891" s="19">
        <v>92</v>
      </c>
      <c r="K1891" s="19">
        <v>300</v>
      </c>
      <c r="L1891" s="19">
        <v>900</v>
      </c>
      <c r="M1891" s="19" t="s">
        <v>79</v>
      </c>
      <c r="N1891" s="19">
        <v>4000</v>
      </c>
      <c r="O1891" s="19">
        <v>8000</v>
      </c>
      <c r="P1891" s="19"/>
      <c r="Q1891" s="19" t="s">
        <v>117</v>
      </c>
      <c r="R1891" s="19">
        <v>2990</v>
      </c>
      <c r="S1891" s="19">
        <v>30000</v>
      </c>
      <c r="T1891" s="19">
        <v>2.25</v>
      </c>
      <c r="U1891" s="19">
        <v>11</v>
      </c>
      <c r="V1891" s="19">
        <v>0.24</v>
      </c>
      <c r="W1891" s="19">
        <v>68</v>
      </c>
      <c r="X1891" s="93">
        <v>2091</v>
      </c>
      <c r="Y1891">
        <f t="shared" si="88"/>
        <v>114.28571428571429</v>
      </c>
      <c r="Z1891" t="b">
        <f>IF(N1891/G1891&gt;=Auswahlhilfe!$C$8,TRUE,FALSE)</f>
        <v>1</v>
      </c>
      <c r="AA1891" t="b">
        <f>IF(K1891&gt;Auswahlhilfe!$C$7,TRUE,FALSE)</f>
        <v>1</v>
      </c>
      <c r="AB1891" t="b">
        <f>IF(Auswahlhilfe!$C$17=F1891,TRUE,FALSE)</f>
        <v>1</v>
      </c>
      <c r="AC1891" t="b">
        <f>IFERROR(IF(FIND("P2",PGOptionList!D1891)&gt;0,TRUE),FALSE)</f>
        <v>0</v>
      </c>
      <c r="AD1891" t="b">
        <f>IFERROR(IF(FIND("P1",PGOptionList!D1891)&gt;0,TRUE),FALSE)</f>
        <v>1</v>
      </c>
      <c r="AE1891" t="b">
        <f>IFERROR(IF(FIND("P0",PGOptionList!D1891)&gt;0,TRUE),FALSE)</f>
        <v>0</v>
      </c>
      <c r="AF1891" t="b">
        <f>IF(AND(Z1891,AA1891,AB1891,AC1891,IF(C1891=Auswahlhilfe!$L$7,TRUE,FALSE)),D1891,FALSE)</f>
        <v>0</v>
      </c>
      <c r="AG1891" t="b">
        <f>IF(AND(Z1891,AA1891,AB1891,AD1891,IF(C1891=Auswahlhilfe!$L$17,TRUE,FALSE)),D1891,FALSE)</f>
        <v>0</v>
      </c>
      <c r="AH1891" t="b">
        <f>IF(AND(Z1891,AA1891,AB1891,AE1891,IF(C1891=Auswahlhilfe!$L$17,TRUE,FALSE)),D1891,FALSE)</f>
        <v>0</v>
      </c>
      <c r="AI1891" t="s">
        <v>4818</v>
      </c>
      <c r="AJ1891" s="90" t="str">
        <f t="shared" si="89"/>
        <v>https://shop.oxni.ch/de/shop/motoren/planetengetriebe/tdr-110-035-s2-p1</v>
      </c>
    </row>
    <row r="1892" spans="2:36" x14ac:dyDescent="0.2">
      <c r="B1892" s="78" t="str">
        <f t="shared" si="87"/>
        <v/>
      </c>
      <c r="C1892" s="19" t="s">
        <v>122</v>
      </c>
      <c r="D1892" s="19" t="s">
        <v>2193</v>
      </c>
      <c r="E1892" s="19">
        <v>130</v>
      </c>
      <c r="F1892" s="19" t="s">
        <v>55</v>
      </c>
      <c r="G1892" s="19">
        <v>35</v>
      </c>
      <c r="H1892" s="19">
        <v>9</v>
      </c>
      <c r="I1892" s="19">
        <v>82</v>
      </c>
      <c r="J1892" s="19">
        <v>92</v>
      </c>
      <c r="K1892" s="19">
        <v>300</v>
      </c>
      <c r="L1892" s="19">
        <v>900</v>
      </c>
      <c r="M1892" s="19" t="s">
        <v>79</v>
      </c>
      <c r="N1892" s="19">
        <v>4000</v>
      </c>
      <c r="O1892" s="19">
        <v>8000</v>
      </c>
      <c r="P1892" s="19"/>
      <c r="Q1892" s="19" t="s">
        <v>117</v>
      </c>
      <c r="R1892" s="19">
        <v>2990</v>
      </c>
      <c r="S1892" s="19">
        <v>30000</v>
      </c>
      <c r="T1892" s="19">
        <v>2.25</v>
      </c>
      <c r="U1892" s="19">
        <v>11</v>
      </c>
      <c r="V1892" s="19">
        <v>0.24</v>
      </c>
      <c r="W1892" s="19">
        <v>68</v>
      </c>
      <c r="X1892" s="93">
        <v>1901</v>
      </c>
      <c r="Y1892">
        <f t="shared" si="88"/>
        <v>114.28571428571429</v>
      </c>
      <c r="Z1892" t="b">
        <f>IF(N1892/G1892&gt;=Auswahlhilfe!$C$8,TRUE,FALSE)</f>
        <v>1</v>
      </c>
      <c r="AA1892" t="b">
        <f>IF(K1892&gt;Auswahlhilfe!$C$7,TRUE,FALSE)</f>
        <v>1</v>
      </c>
      <c r="AB1892" t="b">
        <f>IF(Auswahlhilfe!$C$17=F1892,TRUE,FALSE)</f>
        <v>0</v>
      </c>
      <c r="AC1892" t="b">
        <f>IFERROR(IF(FIND("P2",PGOptionList!D1892)&gt;0,TRUE),FALSE)</f>
        <v>1</v>
      </c>
      <c r="AD1892" t="b">
        <f>IFERROR(IF(FIND("P1",PGOptionList!D1892)&gt;0,TRUE),FALSE)</f>
        <v>0</v>
      </c>
      <c r="AE1892" t="b">
        <f>IFERROR(IF(FIND("P0",PGOptionList!D1892)&gt;0,TRUE),FALSE)</f>
        <v>0</v>
      </c>
      <c r="AF1892" t="b">
        <f>IF(AND(Z1892,AA1892,AB1892,AC1892,IF(C1892=Auswahlhilfe!$L$7,TRUE,FALSE)),D1892,FALSE)</f>
        <v>0</v>
      </c>
      <c r="AG1892" t="b">
        <f>IF(AND(Z1892,AA1892,AB1892,AD1892,IF(C1892=Auswahlhilfe!$L$17,TRUE,FALSE)),D1892,FALSE)</f>
        <v>0</v>
      </c>
      <c r="AH1892" t="b">
        <f>IF(AND(Z1892,AA1892,AB1892,AE1892,IF(C1892=Auswahlhilfe!$L$17,TRUE,FALSE)),D1892,FALSE)</f>
        <v>0</v>
      </c>
      <c r="AI1892" t="s">
        <v>4817</v>
      </c>
      <c r="AJ1892" s="90" t="str">
        <f t="shared" si="89"/>
        <v>mailto:info@oxni.ch?subject=Anfrage TDR-110-035-S1-P2</v>
      </c>
    </row>
    <row r="1893" spans="2:36" x14ac:dyDescent="0.2">
      <c r="B1893" s="78" t="str">
        <f t="shared" si="87"/>
        <v/>
      </c>
      <c r="C1893" s="19" t="s">
        <v>122</v>
      </c>
      <c r="D1893" s="19" t="s">
        <v>2194</v>
      </c>
      <c r="E1893" s="19">
        <v>130</v>
      </c>
      <c r="F1893" s="19" t="s">
        <v>58</v>
      </c>
      <c r="G1893" s="19">
        <v>35</v>
      </c>
      <c r="H1893" s="19">
        <v>9</v>
      </c>
      <c r="I1893" s="19">
        <v>82</v>
      </c>
      <c r="J1893" s="19">
        <v>92</v>
      </c>
      <c r="K1893" s="19">
        <v>300</v>
      </c>
      <c r="L1893" s="19">
        <v>900</v>
      </c>
      <c r="M1893" s="19" t="s">
        <v>79</v>
      </c>
      <c r="N1893" s="19">
        <v>4000</v>
      </c>
      <c r="O1893" s="19">
        <v>8000</v>
      </c>
      <c r="P1893" s="19"/>
      <c r="Q1893" s="19" t="s">
        <v>117</v>
      </c>
      <c r="R1893" s="19">
        <v>2990</v>
      </c>
      <c r="S1893" s="19">
        <v>30000</v>
      </c>
      <c r="T1893" s="19">
        <v>2.25</v>
      </c>
      <c r="U1893" s="19">
        <v>11</v>
      </c>
      <c r="V1893" s="19">
        <v>0.24</v>
      </c>
      <c r="W1893" s="19">
        <v>68</v>
      </c>
      <c r="X1893" s="93">
        <v>1901</v>
      </c>
      <c r="Y1893">
        <f t="shared" si="88"/>
        <v>114.28571428571429</v>
      </c>
      <c r="Z1893" t="b">
        <f>IF(N1893/G1893&gt;=Auswahlhilfe!$C$8,TRUE,FALSE)</f>
        <v>1</v>
      </c>
      <c r="AA1893" t="b">
        <f>IF(K1893&gt;Auswahlhilfe!$C$7,TRUE,FALSE)</f>
        <v>1</v>
      </c>
      <c r="AB1893" t="b">
        <f>IF(Auswahlhilfe!$C$17=F1893,TRUE,FALSE)</f>
        <v>1</v>
      </c>
      <c r="AC1893" t="b">
        <f>IFERROR(IF(FIND("P2",PGOptionList!D1893)&gt;0,TRUE),FALSE)</f>
        <v>1</v>
      </c>
      <c r="AD1893" t="b">
        <f>IFERROR(IF(FIND("P1",PGOptionList!D1893)&gt;0,TRUE),FALSE)</f>
        <v>0</v>
      </c>
      <c r="AE1893" t="b">
        <f>IFERROR(IF(FIND("P0",PGOptionList!D1893)&gt;0,TRUE),FALSE)</f>
        <v>0</v>
      </c>
      <c r="AF1893" t="b">
        <f>IF(AND(Z1893,AA1893,AB1893,AC1893,IF(C1893=Auswahlhilfe!$L$7,TRUE,FALSE)),D1893,FALSE)</f>
        <v>0</v>
      </c>
      <c r="AG1893" t="b">
        <f>IF(AND(Z1893,AA1893,AB1893,AD1893,IF(C1893=Auswahlhilfe!$L$17,TRUE,FALSE)),D1893,FALSE)</f>
        <v>0</v>
      </c>
      <c r="AH1893" t="b">
        <f>IF(AND(Z1893,AA1893,AB1893,AE1893,IF(C1893=Auswahlhilfe!$L$17,TRUE,FALSE)),D1893,FALSE)</f>
        <v>0</v>
      </c>
      <c r="AI1893" t="s">
        <v>4818</v>
      </c>
      <c r="AJ1893" s="90" t="str">
        <f t="shared" si="89"/>
        <v>https://shop.oxni.ch/de/shop/motoren/planetengetriebe/tdr-110-035-s2-p2</v>
      </c>
    </row>
    <row r="1894" spans="2:36" x14ac:dyDescent="0.2">
      <c r="B1894" s="78" t="str">
        <f t="shared" si="87"/>
        <v/>
      </c>
      <c r="C1894" s="19" t="s">
        <v>122</v>
      </c>
      <c r="D1894" s="19" t="s">
        <v>2195</v>
      </c>
      <c r="E1894" s="19">
        <v>130</v>
      </c>
      <c r="F1894" s="19" t="s">
        <v>55</v>
      </c>
      <c r="G1894" s="19">
        <v>25</v>
      </c>
      <c r="H1894" s="19">
        <v>4</v>
      </c>
      <c r="I1894" s="19">
        <v>82</v>
      </c>
      <c r="J1894" s="19">
        <v>92</v>
      </c>
      <c r="K1894" s="19">
        <v>330</v>
      </c>
      <c r="L1894" s="19">
        <v>990</v>
      </c>
      <c r="M1894" s="19" t="s">
        <v>109</v>
      </c>
      <c r="N1894" s="19">
        <v>4000</v>
      </c>
      <c r="O1894" s="19">
        <v>8000</v>
      </c>
      <c r="P1894" s="19"/>
      <c r="Q1894" s="19" t="s">
        <v>117</v>
      </c>
      <c r="R1894" s="19">
        <v>2990</v>
      </c>
      <c r="S1894" s="19">
        <v>30000</v>
      </c>
      <c r="T1894" s="19">
        <v>2.25</v>
      </c>
      <c r="U1894" s="19">
        <v>11</v>
      </c>
      <c r="V1894" s="19">
        <v>0.24</v>
      </c>
      <c r="W1894" s="19">
        <v>68</v>
      </c>
      <c r="X1894" s="93"/>
      <c r="Y1894">
        <f t="shared" si="88"/>
        <v>160</v>
      </c>
      <c r="Z1894" t="b">
        <f>IF(N1894/G1894&gt;=Auswahlhilfe!$C$8,TRUE,FALSE)</f>
        <v>1</v>
      </c>
      <c r="AA1894" t="b">
        <f>IF(K1894&gt;Auswahlhilfe!$C$7,TRUE,FALSE)</f>
        <v>1</v>
      </c>
      <c r="AB1894" t="b">
        <f>IF(Auswahlhilfe!$C$17=F1894,TRUE,FALSE)</f>
        <v>0</v>
      </c>
      <c r="AC1894" t="b">
        <f>IFERROR(IF(FIND("P2",PGOptionList!D1894)&gt;0,TRUE),FALSE)</f>
        <v>0</v>
      </c>
      <c r="AD1894" t="b">
        <f>IFERROR(IF(FIND("P1",PGOptionList!D1894)&gt;0,TRUE),FALSE)</f>
        <v>0</v>
      </c>
      <c r="AE1894" t="b">
        <f>IFERROR(IF(FIND("P0",PGOptionList!D1894)&gt;0,TRUE),FALSE)</f>
        <v>1</v>
      </c>
      <c r="AF1894" t="b">
        <f>IF(AND(Z1894,AA1894,AB1894,AC1894,IF(C1894=Auswahlhilfe!$L$7,TRUE,FALSE)),D1894,FALSE)</f>
        <v>0</v>
      </c>
      <c r="AG1894" t="b">
        <f>IF(AND(Z1894,AA1894,AB1894,AD1894,IF(C1894=Auswahlhilfe!$L$17,TRUE,FALSE)),D1894,FALSE)</f>
        <v>0</v>
      </c>
      <c r="AH1894" t="b">
        <f>IF(AND(Z1894,AA1894,AB1894,AE1894,IF(C1894=Auswahlhilfe!$L$17,TRUE,FALSE)),D1894,FALSE)</f>
        <v>0</v>
      </c>
      <c r="AI1894" t="s">
        <v>4817</v>
      </c>
      <c r="AJ1894" s="90" t="str">
        <f t="shared" si="89"/>
        <v>mailto:info@oxni.ch?subject=Anfrage TDR-110-025-S1-P0</v>
      </c>
    </row>
    <row r="1895" spans="2:36" x14ac:dyDescent="0.2">
      <c r="B1895" s="78" t="str">
        <f t="shared" si="87"/>
        <v/>
      </c>
      <c r="C1895" s="19" t="s">
        <v>122</v>
      </c>
      <c r="D1895" s="19" t="s">
        <v>2196</v>
      </c>
      <c r="E1895" s="19">
        <v>130</v>
      </c>
      <c r="F1895" s="19" t="s">
        <v>58</v>
      </c>
      <c r="G1895" s="19">
        <v>25</v>
      </c>
      <c r="H1895" s="19">
        <v>4</v>
      </c>
      <c r="I1895" s="19">
        <v>82</v>
      </c>
      <c r="J1895" s="19">
        <v>92</v>
      </c>
      <c r="K1895" s="19">
        <v>330</v>
      </c>
      <c r="L1895" s="19">
        <v>990</v>
      </c>
      <c r="M1895" s="19" t="s">
        <v>109</v>
      </c>
      <c r="N1895" s="19">
        <v>4000</v>
      </c>
      <c r="O1895" s="19">
        <v>8000</v>
      </c>
      <c r="P1895" s="19"/>
      <c r="Q1895" s="19" t="s">
        <v>117</v>
      </c>
      <c r="R1895" s="19">
        <v>2990</v>
      </c>
      <c r="S1895" s="19">
        <v>30000</v>
      </c>
      <c r="T1895" s="19">
        <v>2.25</v>
      </c>
      <c r="U1895" s="19">
        <v>11</v>
      </c>
      <c r="V1895" s="19">
        <v>0.24</v>
      </c>
      <c r="W1895" s="19">
        <v>68</v>
      </c>
      <c r="X1895" s="93"/>
      <c r="Y1895">
        <f t="shared" si="88"/>
        <v>160</v>
      </c>
      <c r="Z1895" t="b">
        <f>IF(N1895/G1895&gt;=Auswahlhilfe!$C$8,TRUE,FALSE)</f>
        <v>1</v>
      </c>
      <c r="AA1895" t="b">
        <f>IF(K1895&gt;Auswahlhilfe!$C$7,TRUE,FALSE)</f>
        <v>1</v>
      </c>
      <c r="AB1895" t="b">
        <f>IF(Auswahlhilfe!$C$17=F1895,TRUE,FALSE)</f>
        <v>1</v>
      </c>
      <c r="AC1895" t="b">
        <f>IFERROR(IF(FIND("P2",PGOptionList!D1895)&gt;0,TRUE),FALSE)</f>
        <v>0</v>
      </c>
      <c r="AD1895" t="b">
        <f>IFERROR(IF(FIND("P1",PGOptionList!D1895)&gt;0,TRUE),FALSE)</f>
        <v>0</v>
      </c>
      <c r="AE1895" t="b">
        <f>IFERROR(IF(FIND("P0",PGOptionList!D1895)&gt;0,TRUE),FALSE)</f>
        <v>1</v>
      </c>
      <c r="AF1895" t="b">
        <f>IF(AND(Z1895,AA1895,AB1895,AC1895,IF(C1895=Auswahlhilfe!$L$7,TRUE,FALSE)),D1895,FALSE)</f>
        <v>0</v>
      </c>
      <c r="AG1895" t="b">
        <f>IF(AND(Z1895,AA1895,AB1895,AD1895,IF(C1895=Auswahlhilfe!$L$17,TRUE,FALSE)),D1895,FALSE)</f>
        <v>0</v>
      </c>
      <c r="AH1895" t="b">
        <f>IF(AND(Z1895,AA1895,AB1895,AE1895,IF(C1895=Auswahlhilfe!$L$17,TRUE,FALSE)),D1895,FALSE)</f>
        <v>0</v>
      </c>
      <c r="AI1895" t="s">
        <v>4817</v>
      </c>
      <c r="AJ1895" s="90" t="str">
        <f t="shared" si="89"/>
        <v>mailto:info@oxni.ch?subject=Anfrage TDR-110-025-S2-P0</v>
      </c>
    </row>
    <row r="1896" spans="2:36" x14ac:dyDescent="0.2">
      <c r="B1896" s="78" t="str">
        <f t="shared" si="87"/>
        <v/>
      </c>
      <c r="C1896" s="19" t="s">
        <v>122</v>
      </c>
      <c r="D1896" s="19" t="s">
        <v>2197</v>
      </c>
      <c r="E1896" s="19">
        <v>130</v>
      </c>
      <c r="F1896" s="19" t="s">
        <v>55</v>
      </c>
      <c r="G1896" s="19">
        <v>25</v>
      </c>
      <c r="H1896" s="19">
        <v>7</v>
      </c>
      <c r="I1896" s="19">
        <v>82</v>
      </c>
      <c r="J1896" s="19">
        <v>92</v>
      </c>
      <c r="K1896" s="19">
        <v>330</v>
      </c>
      <c r="L1896" s="19">
        <v>990</v>
      </c>
      <c r="M1896" s="19" t="s">
        <v>109</v>
      </c>
      <c r="N1896" s="19">
        <v>4000</v>
      </c>
      <c r="O1896" s="19">
        <v>8000</v>
      </c>
      <c r="P1896" s="19"/>
      <c r="Q1896" s="19" t="s">
        <v>117</v>
      </c>
      <c r="R1896" s="19">
        <v>2990</v>
      </c>
      <c r="S1896" s="19">
        <v>30000</v>
      </c>
      <c r="T1896" s="19">
        <v>2.25</v>
      </c>
      <c r="U1896" s="19">
        <v>11</v>
      </c>
      <c r="V1896" s="19">
        <v>0.24</v>
      </c>
      <c r="W1896" s="19">
        <v>68</v>
      </c>
      <c r="X1896" s="93">
        <v>2091</v>
      </c>
      <c r="Y1896">
        <f t="shared" si="88"/>
        <v>160</v>
      </c>
      <c r="Z1896" t="b">
        <f>IF(N1896/G1896&gt;=Auswahlhilfe!$C$8,TRUE,FALSE)</f>
        <v>1</v>
      </c>
      <c r="AA1896" t="b">
        <f>IF(K1896&gt;Auswahlhilfe!$C$7,TRUE,FALSE)</f>
        <v>1</v>
      </c>
      <c r="AB1896" t="b">
        <f>IF(Auswahlhilfe!$C$17=F1896,TRUE,FALSE)</f>
        <v>0</v>
      </c>
      <c r="AC1896" t="b">
        <f>IFERROR(IF(FIND("P2",PGOptionList!D1896)&gt;0,TRUE),FALSE)</f>
        <v>0</v>
      </c>
      <c r="AD1896" t="b">
        <f>IFERROR(IF(FIND("P1",PGOptionList!D1896)&gt;0,TRUE),FALSE)</f>
        <v>1</v>
      </c>
      <c r="AE1896" t="b">
        <f>IFERROR(IF(FIND("P0",PGOptionList!D1896)&gt;0,TRUE),FALSE)</f>
        <v>0</v>
      </c>
      <c r="AF1896" t="b">
        <f>IF(AND(Z1896,AA1896,AB1896,AC1896,IF(C1896=Auswahlhilfe!$L$7,TRUE,FALSE)),D1896,FALSE)</f>
        <v>0</v>
      </c>
      <c r="AG1896" t="b">
        <f>IF(AND(Z1896,AA1896,AB1896,AD1896,IF(C1896=Auswahlhilfe!$L$17,TRUE,FALSE)),D1896,FALSE)</f>
        <v>0</v>
      </c>
      <c r="AH1896" t="b">
        <f>IF(AND(Z1896,AA1896,AB1896,AE1896,IF(C1896=Auswahlhilfe!$L$17,TRUE,FALSE)),D1896,FALSE)</f>
        <v>0</v>
      </c>
      <c r="AI1896" t="s">
        <v>4817</v>
      </c>
      <c r="AJ1896" s="90" t="str">
        <f t="shared" si="89"/>
        <v>mailto:info@oxni.ch?subject=Anfrage TDR-110-025-S1-P1</v>
      </c>
    </row>
    <row r="1897" spans="2:36" x14ac:dyDescent="0.2">
      <c r="B1897" s="78" t="str">
        <f t="shared" si="87"/>
        <v/>
      </c>
      <c r="C1897" s="19" t="s">
        <v>122</v>
      </c>
      <c r="D1897" s="19" t="s">
        <v>2198</v>
      </c>
      <c r="E1897" s="19">
        <v>130</v>
      </c>
      <c r="F1897" s="19" t="s">
        <v>58</v>
      </c>
      <c r="G1897" s="19">
        <v>25</v>
      </c>
      <c r="H1897" s="19">
        <v>7</v>
      </c>
      <c r="I1897" s="19">
        <v>82</v>
      </c>
      <c r="J1897" s="19">
        <v>92</v>
      </c>
      <c r="K1897" s="19">
        <v>330</v>
      </c>
      <c r="L1897" s="19">
        <v>990</v>
      </c>
      <c r="M1897" s="19" t="s">
        <v>109</v>
      </c>
      <c r="N1897" s="19">
        <v>4000</v>
      </c>
      <c r="O1897" s="19">
        <v>8000</v>
      </c>
      <c r="P1897" s="19"/>
      <c r="Q1897" s="19" t="s">
        <v>117</v>
      </c>
      <c r="R1897" s="19">
        <v>2990</v>
      </c>
      <c r="S1897" s="19">
        <v>30000</v>
      </c>
      <c r="T1897" s="19">
        <v>2.25</v>
      </c>
      <c r="U1897" s="19">
        <v>11</v>
      </c>
      <c r="V1897" s="19">
        <v>0.24</v>
      </c>
      <c r="W1897" s="19">
        <v>68</v>
      </c>
      <c r="X1897" s="93">
        <v>2091</v>
      </c>
      <c r="Y1897">
        <f t="shared" si="88"/>
        <v>160</v>
      </c>
      <c r="Z1897" t="b">
        <f>IF(N1897/G1897&gt;=Auswahlhilfe!$C$8,TRUE,FALSE)</f>
        <v>1</v>
      </c>
      <c r="AA1897" t="b">
        <f>IF(K1897&gt;Auswahlhilfe!$C$7,TRUE,FALSE)</f>
        <v>1</v>
      </c>
      <c r="AB1897" t="b">
        <f>IF(Auswahlhilfe!$C$17=F1897,TRUE,FALSE)</f>
        <v>1</v>
      </c>
      <c r="AC1897" t="b">
        <f>IFERROR(IF(FIND("P2",PGOptionList!D1897)&gt;0,TRUE),FALSE)</f>
        <v>0</v>
      </c>
      <c r="AD1897" t="b">
        <f>IFERROR(IF(FIND("P1",PGOptionList!D1897)&gt;0,TRUE),FALSE)</f>
        <v>1</v>
      </c>
      <c r="AE1897" t="b">
        <f>IFERROR(IF(FIND("P0",PGOptionList!D1897)&gt;0,TRUE),FALSE)</f>
        <v>0</v>
      </c>
      <c r="AF1897" t="b">
        <f>IF(AND(Z1897,AA1897,AB1897,AC1897,IF(C1897=Auswahlhilfe!$L$7,TRUE,FALSE)),D1897,FALSE)</f>
        <v>0</v>
      </c>
      <c r="AG1897" t="b">
        <f>IF(AND(Z1897,AA1897,AB1897,AD1897,IF(C1897=Auswahlhilfe!$L$17,TRUE,FALSE)),D1897,FALSE)</f>
        <v>0</v>
      </c>
      <c r="AH1897" t="b">
        <f>IF(AND(Z1897,AA1897,AB1897,AE1897,IF(C1897=Auswahlhilfe!$L$17,TRUE,FALSE)),D1897,FALSE)</f>
        <v>0</v>
      </c>
      <c r="AI1897" t="s">
        <v>4818</v>
      </c>
      <c r="AJ1897" s="90" t="str">
        <f t="shared" si="89"/>
        <v>https://shop.oxni.ch/de/shop/motoren/planetengetriebe/tdr-110-025-s2-p1</v>
      </c>
    </row>
    <row r="1898" spans="2:36" x14ac:dyDescent="0.2">
      <c r="B1898" s="78" t="str">
        <f t="shared" si="87"/>
        <v/>
      </c>
      <c r="C1898" s="19" t="s">
        <v>122</v>
      </c>
      <c r="D1898" s="19" t="s">
        <v>2199</v>
      </c>
      <c r="E1898" s="19">
        <v>130</v>
      </c>
      <c r="F1898" s="19" t="s">
        <v>55</v>
      </c>
      <c r="G1898" s="19">
        <v>25</v>
      </c>
      <c r="H1898" s="19">
        <v>9</v>
      </c>
      <c r="I1898" s="19">
        <v>82</v>
      </c>
      <c r="J1898" s="19">
        <v>92</v>
      </c>
      <c r="K1898" s="19">
        <v>330</v>
      </c>
      <c r="L1898" s="19">
        <v>990</v>
      </c>
      <c r="M1898" s="19" t="s">
        <v>109</v>
      </c>
      <c r="N1898" s="19">
        <v>4000</v>
      </c>
      <c r="O1898" s="19">
        <v>8000</v>
      </c>
      <c r="P1898" s="19"/>
      <c r="Q1898" s="19" t="s">
        <v>117</v>
      </c>
      <c r="R1898" s="19">
        <v>2990</v>
      </c>
      <c r="S1898" s="19">
        <v>30000</v>
      </c>
      <c r="T1898" s="19">
        <v>2.25</v>
      </c>
      <c r="U1898" s="19">
        <v>11</v>
      </c>
      <c r="V1898" s="19">
        <v>0.24</v>
      </c>
      <c r="W1898" s="19">
        <v>68</v>
      </c>
      <c r="X1898" s="93">
        <v>1901</v>
      </c>
      <c r="Y1898">
        <f t="shared" si="88"/>
        <v>160</v>
      </c>
      <c r="Z1898" t="b">
        <f>IF(N1898/G1898&gt;=Auswahlhilfe!$C$8,TRUE,FALSE)</f>
        <v>1</v>
      </c>
      <c r="AA1898" t="b">
        <f>IF(K1898&gt;Auswahlhilfe!$C$7,TRUE,FALSE)</f>
        <v>1</v>
      </c>
      <c r="AB1898" t="b">
        <f>IF(Auswahlhilfe!$C$17=F1898,TRUE,FALSE)</f>
        <v>0</v>
      </c>
      <c r="AC1898" t="b">
        <f>IFERROR(IF(FIND("P2",PGOptionList!D1898)&gt;0,TRUE),FALSE)</f>
        <v>1</v>
      </c>
      <c r="AD1898" t="b">
        <f>IFERROR(IF(FIND("P1",PGOptionList!D1898)&gt;0,TRUE),FALSE)</f>
        <v>0</v>
      </c>
      <c r="AE1898" t="b">
        <f>IFERROR(IF(FIND("P0",PGOptionList!D1898)&gt;0,TRUE),FALSE)</f>
        <v>0</v>
      </c>
      <c r="AF1898" t="b">
        <f>IF(AND(Z1898,AA1898,AB1898,AC1898,IF(C1898=Auswahlhilfe!$L$7,TRUE,FALSE)),D1898,FALSE)</f>
        <v>0</v>
      </c>
      <c r="AG1898" t="b">
        <f>IF(AND(Z1898,AA1898,AB1898,AD1898,IF(C1898=Auswahlhilfe!$L$17,TRUE,FALSE)),D1898,FALSE)</f>
        <v>0</v>
      </c>
      <c r="AH1898" t="b">
        <f>IF(AND(Z1898,AA1898,AB1898,AE1898,IF(C1898=Auswahlhilfe!$L$17,TRUE,FALSE)),D1898,FALSE)</f>
        <v>0</v>
      </c>
      <c r="AI1898" t="s">
        <v>4817</v>
      </c>
      <c r="AJ1898" s="90" t="str">
        <f t="shared" si="89"/>
        <v>mailto:info@oxni.ch?subject=Anfrage TDR-110-025-S1-P2</v>
      </c>
    </row>
    <row r="1899" spans="2:36" x14ac:dyDescent="0.2">
      <c r="B1899" s="78" t="str">
        <f t="shared" si="87"/>
        <v/>
      </c>
      <c r="C1899" s="19" t="s">
        <v>122</v>
      </c>
      <c r="D1899" s="19" t="s">
        <v>2200</v>
      </c>
      <c r="E1899" s="19">
        <v>130</v>
      </c>
      <c r="F1899" s="19" t="s">
        <v>58</v>
      </c>
      <c r="G1899" s="19">
        <v>25</v>
      </c>
      <c r="H1899" s="19">
        <v>9</v>
      </c>
      <c r="I1899" s="19">
        <v>82</v>
      </c>
      <c r="J1899" s="19">
        <v>92</v>
      </c>
      <c r="K1899" s="19">
        <v>330</v>
      </c>
      <c r="L1899" s="19">
        <v>990</v>
      </c>
      <c r="M1899" s="19" t="s">
        <v>109</v>
      </c>
      <c r="N1899" s="19">
        <v>4000</v>
      </c>
      <c r="O1899" s="19">
        <v>8000</v>
      </c>
      <c r="P1899" s="19"/>
      <c r="Q1899" s="19" t="s">
        <v>117</v>
      </c>
      <c r="R1899" s="19">
        <v>2990</v>
      </c>
      <c r="S1899" s="19">
        <v>30000</v>
      </c>
      <c r="T1899" s="19">
        <v>2.25</v>
      </c>
      <c r="U1899" s="19">
        <v>11</v>
      </c>
      <c r="V1899" s="19">
        <v>0.24</v>
      </c>
      <c r="W1899" s="19">
        <v>68</v>
      </c>
      <c r="X1899" s="93">
        <v>1901</v>
      </c>
      <c r="Y1899">
        <f t="shared" si="88"/>
        <v>160</v>
      </c>
      <c r="Z1899" t="b">
        <f>IF(N1899/G1899&gt;=Auswahlhilfe!$C$8,TRUE,FALSE)</f>
        <v>1</v>
      </c>
      <c r="AA1899" t="b">
        <f>IF(K1899&gt;Auswahlhilfe!$C$7,TRUE,FALSE)</f>
        <v>1</v>
      </c>
      <c r="AB1899" t="b">
        <f>IF(Auswahlhilfe!$C$17=F1899,TRUE,FALSE)</f>
        <v>1</v>
      </c>
      <c r="AC1899" t="b">
        <f>IFERROR(IF(FIND("P2",PGOptionList!D1899)&gt;0,TRUE),FALSE)</f>
        <v>1</v>
      </c>
      <c r="AD1899" t="b">
        <f>IFERROR(IF(FIND("P1",PGOptionList!D1899)&gt;0,TRUE),FALSE)</f>
        <v>0</v>
      </c>
      <c r="AE1899" t="b">
        <f>IFERROR(IF(FIND("P0",PGOptionList!D1899)&gt;0,TRUE),FALSE)</f>
        <v>0</v>
      </c>
      <c r="AF1899" t="b">
        <f>IF(AND(Z1899,AA1899,AB1899,AC1899,IF(C1899=Auswahlhilfe!$L$7,TRUE,FALSE)),D1899,FALSE)</f>
        <v>0</v>
      </c>
      <c r="AG1899" t="b">
        <f>IF(AND(Z1899,AA1899,AB1899,AD1899,IF(C1899=Auswahlhilfe!$L$17,TRUE,FALSE)),D1899,FALSE)</f>
        <v>0</v>
      </c>
      <c r="AH1899" t="b">
        <f>IF(AND(Z1899,AA1899,AB1899,AE1899,IF(C1899=Auswahlhilfe!$L$17,TRUE,FALSE)),D1899,FALSE)</f>
        <v>0</v>
      </c>
      <c r="AI1899" t="s">
        <v>4818</v>
      </c>
      <c r="AJ1899" s="90" t="str">
        <f t="shared" si="89"/>
        <v>https://shop.oxni.ch/de/shop/motoren/planetengetriebe/tdr-110-025-s2-p2</v>
      </c>
    </row>
    <row r="1900" spans="2:36" x14ac:dyDescent="0.2">
      <c r="B1900" s="78" t="str">
        <f t="shared" si="87"/>
        <v/>
      </c>
      <c r="C1900" s="19" t="s">
        <v>122</v>
      </c>
      <c r="D1900" s="19" t="s">
        <v>2201</v>
      </c>
      <c r="E1900" s="19">
        <v>130</v>
      </c>
      <c r="F1900" s="19" t="s">
        <v>55</v>
      </c>
      <c r="G1900" s="19">
        <v>20</v>
      </c>
      <c r="H1900" s="19">
        <v>2</v>
      </c>
      <c r="I1900" s="19">
        <v>82</v>
      </c>
      <c r="J1900" s="19">
        <v>95</v>
      </c>
      <c r="K1900" s="19">
        <v>235</v>
      </c>
      <c r="L1900" s="19">
        <v>705</v>
      </c>
      <c r="M1900" s="19" t="s">
        <v>81</v>
      </c>
      <c r="N1900" s="19">
        <v>4000</v>
      </c>
      <c r="O1900" s="19">
        <v>8000</v>
      </c>
      <c r="P1900" s="19"/>
      <c r="Q1900" s="19" t="s">
        <v>117</v>
      </c>
      <c r="R1900" s="19">
        <v>2990</v>
      </c>
      <c r="S1900" s="19">
        <v>30000</v>
      </c>
      <c r="T1900" s="19">
        <v>6.25</v>
      </c>
      <c r="U1900" s="19">
        <v>10.5</v>
      </c>
      <c r="V1900" s="19">
        <v>0.24</v>
      </c>
      <c r="W1900" s="19">
        <v>68</v>
      </c>
      <c r="X1900" s="93"/>
      <c r="Y1900">
        <f t="shared" si="88"/>
        <v>200</v>
      </c>
      <c r="Z1900" t="b">
        <f>IF(N1900/G1900&gt;=Auswahlhilfe!$C$8,TRUE,FALSE)</f>
        <v>1</v>
      </c>
      <c r="AA1900" t="b">
        <f>IF(K1900&gt;Auswahlhilfe!$C$7,TRUE,FALSE)</f>
        <v>1</v>
      </c>
      <c r="AB1900" t="b">
        <f>IF(Auswahlhilfe!$C$17=F1900,TRUE,FALSE)</f>
        <v>0</v>
      </c>
      <c r="AC1900" t="b">
        <f>IFERROR(IF(FIND("P2",PGOptionList!D1900)&gt;0,TRUE),FALSE)</f>
        <v>0</v>
      </c>
      <c r="AD1900" t="b">
        <f>IFERROR(IF(FIND("P1",PGOptionList!D1900)&gt;0,TRUE),FALSE)</f>
        <v>0</v>
      </c>
      <c r="AE1900" t="b">
        <f>IFERROR(IF(FIND("P0",PGOptionList!D1900)&gt;0,TRUE),FALSE)</f>
        <v>1</v>
      </c>
      <c r="AF1900" t="b">
        <f>IF(AND(Z1900,AA1900,AB1900,AC1900,IF(C1900=Auswahlhilfe!$L$7,TRUE,FALSE)),D1900,FALSE)</f>
        <v>0</v>
      </c>
      <c r="AG1900" t="b">
        <f>IF(AND(Z1900,AA1900,AB1900,AD1900,IF(C1900=Auswahlhilfe!$L$17,TRUE,FALSE)),D1900,FALSE)</f>
        <v>0</v>
      </c>
      <c r="AH1900" t="b">
        <f>IF(AND(Z1900,AA1900,AB1900,AE1900,IF(C1900=Auswahlhilfe!$L$17,TRUE,FALSE)),D1900,FALSE)</f>
        <v>0</v>
      </c>
      <c r="AI1900" t="s">
        <v>4817</v>
      </c>
      <c r="AJ1900" s="90" t="str">
        <f t="shared" si="89"/>
        <v>mailto:info@oxni.ch?subject=Anfrage TDR-110-020-S1-P0</v>
      </c>
    </row>
    <row r="1901" spans="2:36" x14ac:dyDescent="0.2">
      <c r="B1901" s="78" t="str">
        <f t="shared" si="87"/>
        <v/>
      </c>
      <c r="C1901" s="19" t="s">
        <v>122</v>
      </c>
      <c r="D1901" s="19" t="s">
        <v>2202</v>
      </c>
      <c r="E1901" s="19">
        <v>130</v>
      </c>
      <c r="F1901" s="19" t="s">
        <v>58</v>
      </c>
      <c r="G1901" s="19">
        <v>20</v>
      </c>
      <c r="H1901" s="19">
        <v>2</v>
      </c>
      <c r="I1901" s="19">
        <v>82</v>
      </c>
      <c r="J1901" s="19">
        <v>95</v>
      </c>
      <c r="K1901" s="19">
        <v>235</v>
      </c>
      <c r="L1901" s="19">
        <v>705</v>
      </c>
      <c r="M1901" s="19" t="s">
        <v>81</v>
      </c>
      <c r="N1901" s="19">
        <v>4000</v>
      </c>
      <c r="O1901" s="19">
        <v>8000</v>
      </c>
      <c r="P1901" s="19"/>
      <c r="Q1901" s="19" t="s">
        <v>117</v>
      </c>
      <c r="R1901" s="19">
        <v>2990</v>
      </c>
      <c r="S1901" s="19">
        <v>30000</v>
      </c>
      <c r="T1901" s="19">
        <v>6.25</v>
      </c>
      <c r="U1901" s="19">
        <v>10.5</v>
      </c>
      <c r="V1901" s="19">
        <v>0.24</v>
      </c>
      <c r="W1901" s="19">
        <v>68</v>
      </c>
      <c r="X1901" s="93"/>
      <c r="Y1901">
        <f t="shared" si="88"/>
        <v>200</v>
      </c>
      <c r="Z1901" t="b">
        <f>IF(N1901/G1901&gt;=Auswahlhilfe!$C$8,TRUE,FALSE)</f>
        <v>1</v>
      </c>
      <c r="AA1901" t="b">
        <f>IF(K1901&gt;Auswahlhilfe!$C$7,TRUE,FALSE)</f>
        <v>1</v>
      </c>
      <c r="AB1901" t="b">
        <f>IF(Auswahlhilfe!$C$17=F1901,TRUE,FALSE)</f>
        <v>1</v>
      </c>
      <c r="AC1901" t="b">
        <f>IFERROR(IF(FIND("P2",PGOptionList!D1901)&gt;0,TRUE),FALSE)</f>
        <v>0</v>
      </c>
      <c r="AD1901" t="b">
        <f>IFERROR(IF(FIND("P1",PGOptionList!D1901)&gt;0,TRUE),FALSE)</f>
        <v>0</v>
      </c>
      <c r="AE1901" t="b">
        <f>IFERROR(IF(FIND("P0",PGOptionList!D1901)&gt;0,TRUE),FALSE)</f>
        <v>1</v>
      </c>
      <c r="AF1901" t="b">
        <f>IF(AND(Z1901,AA1901,AB1901,AC1901,IF(C1901=Auswahlhilfe!$L$7,TRUE,FALSE)),D1901,FALSE)</f>
        <v>0</v>
      </c>
      <c r="AG1901" t="b">
        <f>IF(AND(Z1901,AA1901,AB1901,AD1901,IF(C1901=Auswahlhilfe!$L$17,TRUE,FALSE)),D1901,FALSE)</f>
        <v>0</v>
      </c>
      <c r="AH1901" t="b">
        <f>IF(AND(Z1901,AA1901,AB1901,AE1901,IF(C1901=Auswahlhilfe!$L$17,TRUE,FALSE)),D1901,FALSE)</f>
        <v>0</v>
      </c>
      <c r="AI1901" t="s">
        <v>4817</v>
      </c>
      <c r="AJ1901" s="90" t="str">
        <f t="shared" si="89"/>
        <v>mailto:info@oxni.ch?subject=Anfrage TDR-110-020-S2-P0</v>
      </c>
    </row>
    <row r="1902" spans="2:36" x14ac:dyDescent="0.2">
      <c r="B1902" s="78" t="str">
        <f t="shared" si="87"/>
        <v/>
      </c>
      <c r="C1902" s="19" t="s">
        <v>122</v>
      </c>
      <c r="D1902" s="19" t="s">
        <v>2203</v>
      </c>
      <c r="E1902" s="19">
        <v>130</v>
      </c>
      <c r="F1902" s="19" t="s">
        <v>55</v>
      </c>
      <c r="G1902" s="19">
        <v>20</v>
      </c>
      <c r="H1902" s="19">
        <v>4</v>
      </c>
      <c r="I1902" s="19">
        <v>82</v>
      </c>
      <c r="J1902" s="19">
        <v>95</v>
      </c>
      <c r="K1902" s="19">
        <v>235</v>
      </c>
      <c r="L1902" s="19">
        <v>705</v>
      </c>
      <c r="M1902" s="19" t="s">
        <v>81</v>
      </c>
      <c r="N1902" s="19">
        <v>4000</v>
      </c>
      <c r="O1902" s="19">
        <v>8000</v>
      </c>
      <c r="P1902" s="19"/>
      <c r="Q1902" s="19" t="s">
        <v>117</v>
      </c>
      <c r="R1902" s="19">
        <v>2990</v>
      </c>
      <c r="S1902" s="19">
        <v>30000</v>
      </c>
      <c r="T1902" s="19">
        <v>6.25</v>
      </c>
      <c r="U1902" s="19">
        <v>10.5</v>
      </c>
      <c r="V1902" s="19">
        <v>0.24</v>
      </c>
      <c r="W1902" s="19">
        <v>68</v>
      </c>
      <c r="X1902" s="93">
        <v>1636</v>
      </c>
      <c r="Y1902">
        <f t="shared" si="88"/>
        <v>200</v>
      </c>
      <c r="Z1902" t="b">
        <f>IF(N1902/G1902&gt;=Auswahlhilfe!$C$8,TRUE,FALSE)</f>
        <v>1</v>
      </c>
      <c r="AA1902" t="b">
        <f>IF(K1902&gt;Auswahlhilfe!$C$7,TRUE,FALSE)</f>
        <v>1</v>
      </c>
      <c r="AB1902" t="b">
        <f>IF(Auswahlhilfe!$C$17=F1902,TRUE,FALSE)</f>
        <v>0</v>
      </c>
      <c r="AC1902" t="b">
        <f>IFERROR(IF(FIND("P2",PGOptionList!D1902)&gt;0,TRUE),FALSE)</f>
        <v>0</v>
      </c>
      <c r="AD1902" t="b">
        <f>IFERROR(IF(FIND("P1",PGOptionList!D1902)&gt;0,TRUE),FALSE)</f>
        <v>1</v>
      </c>
      <c r="AE1902" t="b">
        <f>IFERROR(IF(FIND("P0",PGOptionList!D1902)&gt;0,TRUE),FALSE)</f>
        <v>0</v>
      </c>
      <c r="AF1902" t="b">
        <f>IF(AND(Z1902,AA1902,AB1902,AC1902,IF(C1902=Auswahlhilfe!$L$7,TRUE,FALSE)),D1902,FALSE)</f>
        <v>0</v>
      </c>
      <c r="AG1902" t="b">
        <f>IF(AND(Z1902,AA1902,AB1902,AD1902,IF(C1902=Auswahlhilfe!$L$17,TRUE,FALSE)),D1902,FALSE)</f>
        <v>0</v>
      </c>
      <c r="AH1902" t="b">
        <f>IF(AND(Z1902,AA1902,AB1902,AE1902,IF(C1902=Auswahlhilfe!$L$17,TRUE,FALSE)),D1902,FALSE)</f>
        <v>0</v>
      </c>
      <c r="AI1902" t="s">
        <v>4817</v>
      </c>
      <c r="AJ1902" s="90" t="str">
        <f t="shared" si="89"/>
        <v>mailto:info@oxni.ch?subject=Anfrage TDR-110-020-S1-P1</v>
      </c>
    </row>
    <row r="1903" spans="2:36" x14ac:dyDescent="0.2">
      <c r="B1903" s="78" t="str">
        <f t="shared" si="87"/>
        <v/>
      </c>
      <c r="C1903" s="19" t="s">
        <v>122</v>
      </c>
      <c r="D1903" s="19" t="s">
        <v>2204</v>
      </c>
      <c r="E1903" s="19">
        <v>130</v>
      </c>
      <c r="F1903" s="19" t="s">
        <v>58</v>
      </c>
      <c r="G1903" s="19">
        <v>20</v>
      </c>
      <c r="H1903" s="19">
        <v>4</v>
      </c>
      <c r="I1903" s="19">
        <v>82</v>
      </c>
      <c r="J1903" s="19">
        <v>95</v>
      </c>
      <c r="K1903" s="19">
        <v>235</v>
      </c>
      <c r="L1903" s="19">
        <v>705</v>
      </c>
      <c r="M1903" s="19" t="s">
        <v>81</v>
      </c>
      <c r="N1903" s="19">
        <v>4000</v>
      </c>
      <c r="O1903" s="19">
        <v>8000</v>
      </c>
      <c r="P1903" s="19"/>
      <c r="Q1903" s="19" t="s">
        <v>117</v>
      </c>
      <c r="R1903" s="19">
        <v>2990</v>
      </c>
      <c r="S1903" s="19">
        <v>30000</v>
      </c>
      <c r="T1903" s="19">
        <v>6.25</v>
      </c>
      <c r="U1903" s="19">
        <v>10.5</v>
      </c>
      <c r="V1903" s="19">
        <v>0.24</v>
      </c>
      <c r="W1903" s="19">
        <v>68</v>
      </c>
      <c r="X1903" s="93">
        <v>1636</v>
      </c>
      <c r="Y1903">
        <f t="shared" si="88"/>
        <v>200</v>
      </c>
      <c r="Z1903" t="b">
        <f>IF(N1903/G1903&gt;=Auswahlhilfe!$C$8,TRUE,FALSE)</f>
        <v>1</v>
      </c>
      <c r="AA1903" t="b">
        <f>IF(K1903&gt;Auswahlhilfe!$C$7,TRUE,FALSE)</f>
        <v>1</v>
      </c>
      <c r="AB1903" t="b">
        <f>IF(Auswahlhilfe!$C$17=F1903,TRUE,FALSE)</f>
        <v>1</v>
      </c>
      <c r="AC1903" t="b">
        <f>IFERROR(IF(FIND("P2",PGOptionList!D1903)&gt;0,TRUE),FALSE)</f>
        <v>0</v>
      </c>
      <c r="AD1903" t="b">
        <f>IFERROR(IF(FIND("P1",PGOptionList!D1903)&gt;0,TRUE),FALSE)</f>
        <v>1</v>
      </c>
      <c r="AE1903" t="b">
        <f>IFERROR(IF(FIND("P0",PGOptionList!D1903)&gt;0,TRUE),FALSE)</f>
        <v>0</v>
      </c>
      <c r="AF1903" t="b">
        <f>IF(AND(Z1903,AA1903,AB1903,AC1903,IF(C1903=Auswahlhilfe!$L$7,TRUE,FALSE)),D1903,FALSE)</f>
        <v>0</v>
      </c>
      <c r="AG1903" t="b">
        <f>IF(AND(Z1903,AA1903,AB1903,AD1903,IF(C1903=Auswahlhilfe!$L$17,TRUE,FALSE)),D1903,FALSE)</f>
        <v>0</v>
      </c>
      <c r="AH1903" t="b">
        <f>IF(AND(Z1903,AA1903,AB1903,AE1903,IF(C1903=Auswahlhilfe!$L$17,TRUE,FALSE)),D1903,FALSE)</f>
        <v>0</v>
      </c>
      <c r="AI1903" t="s">
        <v>4818</v>
      </c>
      <c r="AJ1903" s="90" t="str">
        <f t="shared" si="89"/>
        <v>https://shop.oxni.ch/de/shop/motoren/planetengetriebe/tdr-110-020-s2-p1</v>
      </c>
    </row>
    <row r="1904" spans="2:36" x14ac:dyDescent="0.2">
      <c r="B1904" s="78" t="str">
        <f t="shared" si="87"/>
        <v/>
      </c>
      <c r="C1904" s="19" t="s">
        <v>122</v>
      </c>
      <c r="D1904" s="19" t="s">
        <v>2205</v>
      </c>
      <c r="E1904" s="19">
        <v>130</v>
      </c>
      <c r="F1904" s="19" t="s">
        <v>55</v>
      </c>
      <c r="G1904" s="19">
        <v>20</v>
      </c>
      <c r="H1904" s="19">
        <v>6</v>
      </c>
      <c r="I1904" s="19">
        <v>82</v>
      </c>
      <c r="J1904" s="19">
        <v>95</v>
      </c>
      <c r="K1904" s="19">
        <v>235</v>
      </c>
      <c r="L1904" s="19">
        <v>705</v>
      </c>
      <c r="M1904" s="19" t="s">
        <v>81</v>
      </c>
      <c r="N1904" s="19">
        <v>4000</v>
      </c>
      <c r="O1904" s="19">
        <v>8000</v>
      </c>
      <c r="P1904" s="19"/>
      <c r="Q1904" s="19" t="s">
        <v>117</v>
      </c>
      <c r="R1904" s="19">
        <v>2990</v>
      </c>
      <c r="S1904" s="19">
        <v>30000</v>
      </c>
      <c r="T1904" s="19">
        <v>6.25</v>
      </c>
      <c r="U1904" s="19">
        <v>10.5</v>
      </c>
      <c r="V1904" s="19">
        <v>0.24</v>
      </c>
      <c r="W1904" s="19">
        <v>68</v>
      </c>
      <c r="X1904" s="93">
        <v>1487</v>
      </c>
      <c r="Y1904">
        <f t="shared" si="88"/>
        <v>200</v>
      </c>
      <c r="Z1904" t="b">
        <f>IF(N1904/G1904&gt;=Auswahlhilfe!$C$8,TRUE,FALSE)</f>
        <v>1</v>
      </c>
      <c r="AA1904" t="b">
        <f>IF(K1904&gt;Auswahlhilfe!$C$7,TRUE,FALSE)</f>
        <v>1</v>
      </c>
      <c r="AB1904" t="b">
        <f>IF(Auswahlhilfe!$C$17=F1904,TRUE,FALSE)</f>
        <v>0</v>
      </c>
      <c r="AC1904" t="b">
        <f>IFERROR(IF(FIND("P2",PGOptionList!D1904)&gt;0,TRUE),FALSE)</f>
        <v>1</v>
      </c>
      <c r="AD1904" t="b">
        <f>IFERROR(IF(FIND("P1",PGOptionList!D1904)&gt;0,TRUE),FALSE)</f>
        <v>0</v>
      </c>
      <c r="AE1904" t="b">
        <f>IFERROR(IF(FIND("P0",PGOptionList!D1904)&gt;0,TRUE),FALSE)</f>
        <v>0</v>
      </c>
      <c r="AF1904" t="b">
        <f>IF(AND(Z1904,AA1904,AB1904,AC1904,IF(C1904=Auswahlhilfe!$L$7,TRUE,FALSE)),D1904,FALSE)</f>
        <v>0</v>
      </c>
      <c r="AG1904" t="b">
        <f>IF(AND(Z1904,AA1904,AB1904,AD1904,IF(C1904=Auswahlhilfe!$L$17,TRUE,FALSE)),D1904,FALSE)</f>
        <v>0</v>
      </c>
      <c r="AH1904" t="b">
        <f>IF(AND(Z1904,AA1904,AB1904,AE1904,IF(C1904=Auswahlhilfe!$L$17,TRUE,FALSE)),D1904,FALSE)</f>
        <v>0</v>
      </c>
      <c r="AI1904" t="s">
        <v>4817</v>
      </c>
      <c r="AJ1904" s="90" t="str">
        <f t="shared" si="89"/>
        <v>mailto:info@oxni.ch?subject=Anfrage TDR-110-020-S1-P2</v>
      </c>
    </row>
    <row r="1905" spans="2:36" x14ac:dyDescent="0.2">
      <c r="B1905" s="78" t="str">
        <f t="shared" si="87"/>
        <v/>
      </c>
      <c r="C1905" s="19" t="s">
        <v>122</v>
      </c>
      <c r="D1905" s="19" t="s">
        <v>2206</v>
      </c>
      <c r="E1905" s="19">
        <v>130</v>
      </c>
      <c r="F1905" s="19" t="s">
        <v>58</v>
      </c>
      <c r="G1905" s="19">
        <v>20</v>
      </c>
      <c r="H1905" s="19">
        <v>6</v>
      </c>
      <c r="I1905" s="19">
        <v>82</v>
      </c>
      <c r="J1905" s="19">
        <v>95</v>
      </c>
      <c r="K1905" s="19">
        <v>235</v>
      </c>
      <c r="L1905" s="19">
        <v>705</v>
      </c>
      <c r="M1905" s="19" t="s">
        <v>81</v>
      </c>
      <c r="N1905" s="19">
        <v>4000</v>
      </c>
      <c r="O1905" s="19">
        <v>8000</v>
      </c>
      <c r="P1905" s="19"/>
      <c r="Q1905" s="19" t="s">
        <v>117</v>
      </c>
      <c r="R1905" s="19">
        <v>2990</v>
      </c>
      <c r="S1905" s="19">
        <v>30000</v>
      </c>
      <c r="T1905" s="19">
        <v>6.25</v>
      </c>
      <c r="U1905" s="19">
        <v>10.5</v>
      </c>
      <c r="V1905" s="19">
        <v>0.24</v>
      </c>
      <c r="W1905" s="19">
        <v>68</v>
      </c>
      <c r="X1905" s="93">
        <v>1487</v>
      </c>
      <c r="Y1905">
        <f t="shared" si="88"/>
        <v>200</v>
      </c>
      <c r="Z1905" t="b">
        <f>IF(N1905/G1905&gt;=Auswahlhilfe!$C$8,TRUE,FALSE)</f>
        <v>1</v>
      </c>
      <c r="AA1905" t="b">
        <f>IF(K1905&gt;Auswahlhilfe!$C$7,TRUE,FALSE)</f>
        <v>1</v>
      </c>
      <c r="AB1905" t="b">
        <f>IF(Auswahlhilfe!$C$17=F1905,TRUE,FALSE)</f>
        <v>1</v>
      </c>
      <c r="AC1905" t="b">
        <f>IFERROR(IF(FIND("P2",PGOptionList!D1905)&gt;0,TRUE),FALSE)</f>
        <v>1</v>
      </c>
      <c r="AD1905" t="b">
        <f>IFERROR(IF(FIND("P1",PGOptionList!D1905)&gt;0,TRUE),FALSE)</f>
        <v>0</v>
      </c>
      <c r="AE1905" t="b">
        <f>IFERROR(IF(FIND("P0",PGOptionList!D1905)&gt;0,TRUE),FALSE)</f>
        <v>0</v>
      </c>
      <c r="AF1905" t="b">
        <f>IF(AND(Z1905,AA1905,AB1905,AC1905,IF(C1905=Auswahlhilfe!$L$7,TRUE,FALSE)),D1905,FALSE)</f>
        <v>0</v>
      </c>
      <c r="AG1905" t="b">
        <f>IF(AND(Z1905,AA1905,AB1905,AD1905,IF(C1905=Auswahlhilfe!$L$17,TRUE,FALSE)),D1905,FALSE)</f>
        <v>0</v>
      </c>
      <c r="AH1905" t="b">
        <f>IF(AND(Z1905,AA1905,AB1905,AE1905,IF(C1905=Auswahlhilfe!$L$17,TRUE,FALSE)),D1905,FALSE)</f>
        <v>0</v>
      </c>
      <c r="AI1905" t="s">
        <v>4818</v>
      </c>
      <c r="AJ1905" s="90" t="str">
        <f t="shared" si="89"/>
        <v>https://shop.oxni.ch/de/shop/motoren/planetengetriebe/tdr-110-020-s2-p2</v>
      </c>
    </row>
    <row r="1906" spans="2:36" x14ac:dyDescent="0.2">
      <c r="B1906" s="78" t="str">
        <f t="shared" si="87"/>
        <v/>
      </c>
      <c r="C1906" s="19" t="s">
        <v>122</v>
      </c>
      <c r="D1906" s="19" t="s">
        <v>2207</v>
      </c>
      <c r="E1906" s="19">
        <v>130</v>
      </c>
      <c r="F1906" s="19" t="s">
        <v>55</v>
      </c>
      <c r="G1906" s="19">
        <v>14</v>
      </c>
      <c r="H1906" s="19">
        <v>2</v>
      </c>
      <c r="I1906" s="19">
        <v>82</v>
      </c>
      <c r="J1906" s="19">
        <v>95</v>
      </c>
      <c r="K1906" s="19">
        <v>300</v>
      </c>
      <c r="L1906" s="19">
        <v>900</v>
      </c>
      <c r="M1906" s="19" t="s">
        <v>79</v>
      </c>
      <c r="N1906" s="19">
        <v>4000</v>
      </c>
      <c r="O1906" s="19">
        <v>8000</v>
      </c>
      <c r="P1906" s="19"/>
      <c r="Q1906" s="19" t="s">
        <v>117</v>
      </c>
      <c r="R1906" s="19">
        <v>2990</v>
      </c>
      <c r="S1906" s="19">
        <v>30000</v>
      </c>
      <c r="T1906" s="19">
        <v>6.25</v>
      </c>
      <c r="U1906" s="19">
        <v>10.5</v>
      </c>
      <c r="V1906" s="19">
        <v>0.24</v>
      </c>
      <c r="W1906" s="19">
        <v>68</v>
      </c>
      <c r="X1906" s="93"/>
      <c r="Y1906">
        <f t="shared" si="88"/>
        <v>285.71428571428572</v>
      </c>
      <c r="Z1906" t="b">
        <f>IF(N1906/G1906&gt;=Auswahlhilfe!$C$8,TRUE,FALSE)</f>
        <v>1</v>
      </c>
      <c r="AA1906" t="b">
        <f>IF(K1906&gt;Auswahlhilfe!$C$7,TRUE,FALSE)</f>
        <v>1</v>
      </c>
      <c r="AB1906" t="b">
        <f>IF(Auswahlhilfe!$C$17=F1906,TRUE,FALSE)</f>
        <v>0</v>
      </c>
      <c r="AC1906" t="b">
        <f>IFERROR(IF(FIND("P2",PGOptionList!D1906)&gt;0,TRUE),FALSE)</f>
        <v>0</v>
      </c>
      <c r="AD1906" t="b">
        <f>IFERROR(IF(FIND("P1",PGOptionList!D1906)&gt;0,TRUE),FALSE)</f>
        <v>0</v>
      </c>
      <c r="AE1906" t="b">
        <f>IFERROR(IF(FIND("P0",PGOptionList!D1906)&gt;0,TRUE),FALSE)</f>
        <v>1</v>
      </c>
      <c r="AF1906" t="b">
        <f>IF(AND(Z1906,AA1906,AB1906,AC1906,IF(C1906=Auswahlhilfe!$L$7,TRUE,FALSE)),D1906,FALSE)</f>
        <v>0</v>
      </c>
      <c r="AG1906" t="b">
        <f>IF(AND(Z1906,AA1906,AB1906,AD1906,IF(C1906=Auswahlhilfe!$L$17,TRUE,FALSE)),D1906,FALSE)</f>
        <v>0</v>
      </c>
      <c r="AH1906" t="b">
        <f>IF(AND(Z1906,AA1906,AB1906,AE1906,IF(C1906=Auswahlhilfe!$L$17,TRUE,FALSE)),D1906,FALSE)</f>
        <v>0</v>
      </c>
      <c r="AI1906" t="s">
        <v>4817</v>
      </c>
      <c r="AJ1906" s="90" t="str">
        <f t="shared" si="89"/>
        <v>mailto:info@oxni.ch?subject=Anfrage TDR-110-014-S1-P0</v>
      </c>
    </row>
    <row r="1907" spans="2:36" x14ac:dyDescent="0.2">
      <c r="B1907" s="78" t="str">
        <f t="shared" si="87"/>
        <v/>
      </c>
      <c r="C1907" s="19" t="s">
        <v>122</v>
      </c>
      <c r="D1907" s="19" t="s">
        <v>2208</v>
      </c>
      <c r="E1907" s="19">
        <v>130</v>
      </c>
      <c r="F1907" s="19" t="s">
        <v>58</v>
      </c>
      <c r="G1907" s="19">
        <v>14</v>
      </c>
      <c r="H1907" s="19">
        <v>2</v>
      </c>
      <c r="I1907" s="19">
        <v>82</v>
      </c>
      <c r="J1907" s="19">
        <v>95</v>
      </c>
      <c r="K1907" s="19">
        <v>300</v>
      </c>
      <c r="L1907" s="19">
        <v>900</v>
      </c>
      <c r="M1907" s="19" t="s">
        <v>79</v>
      </c>
      <c r="N1907" s="19">
        <v>4000</v>
      </c>
      <c r="O1907" s="19">
        <v>8000</v>
      </c>
      <c r="P1907" s="19"/>
      <c r="Q1907" s="19" t="s">
        <v>117</v>
      </c>
      <c r="R1907" s="19">
        <v>2990</v>
      </c>
      <c r="S1907" s="19">
        <v>30000</v>
      </c>
      <c r="T1907" s="19">
        <v>6.25</v>
      </c>
      <c r="U1907" s="19">
        <v>10.5</v>
      </c>
      <c r="V1907" s="19">
        <v>0.24</v>
      </c>
      <c r="W1907" s="19">
        <v>68</v>
      </c>
      <c r="X1907" s="93"/>
      <c r="Y1907">
        <f t="shared" si="88"/>
        <v>285.71428571428572</v>
      </c>
      <c r="Z1907" t="b">
        <f>IF(N1907/G1907&gt;=Auswahlhilfe!$C$8,TRUE,FALSE)</f>
        <v>1</v>
      </c>
      <c r="AA1907" t="b">
        <f>IF(K1907&gt;Auswahlhilfe!$C$7,TRUE,FALSE)</f>
        <v>1</v>
      </c>
      <c r="AB1907" t="b">
        <f>IF(Auswahlhilfe!$C$17=F1907,TRUE,FALSE)</f>
        <v>1</v>
      </c>
      <c r="AC1907" t="b">
        <f>IFERROR(IF(FIND("P2",PGOptionList!D1907)&gt;0,TRUE),FALSE)</f>
        <v>0</v>
      </c>
      <c r="AD1907" t="b">
        <f>IFERROR(IF(FIND("P1",PGOptionList!D1907)&gt;0,TRUE),FALSE)</f>
        <v>0</v>
      </c>
      <c r="AE1907" t="b">
        <f>IFERROR(IF(FIND("P0",PGOptionList!D1907)&gt;0,TRUE),FALSE)</f>
        <v>1</v>
      </c>
      <c r="AF1907" t="b">
        <f>IF(AND(Z1907,AA1907,AB1907,AC1907,IF(C1907=Auswahlhilfe!$L$7,TRUE,FALSE)),D1907,FALSE)</f>
        <v>0</v>
      </c>
      <c r="AG1907" t="b">
        <f>IF(AND(Z1907,AA1907,AB1907,AD1907,IF(C1907=Auswahlhilfe!$L$17,TRUE,FALSE)),D1907,FALSE)</f>
        <v>0</v>
      </c>
      <c r="AH1907" t="b">
        <f>IF(AND(Z1907,AA1907,AB1907,AE1907,IF(C1907=Auswahlhilfe!$L$17,TRUE,FALSE)),D1907,FALSE)</f>
        <v>0</v>
      </c>
      <c r="AI1907" t="s">
        <v>4817</v>
      </c>
      <c r="AJ1907" s="90" t="str">
        <f t="shared" si="89"/>
        <v>mailto:info@oxni.ch?subject=Anfrage TDR-110-014-S2-P0</v>
      </c>
    </row>
    <row r="1908" spans="2:36" x14ac:dyDescent="0.2">
      <c r="B1908" s="78" t="str">
        <f t="shared" si="87"/>
        <v/>
      </c>
      <c r="C1908" s="19" t="s">
        <v>122</v>
      </c>
      <c r="D1908" s="19" t="s">
        <v>2209</v>
      </c>
      <c r="E1908" s="19">
        <v>130</v>
      </c>
      <c r="F1908" s="19" t="s">
        <v>55</v>
      </c>
      <c r="G1908" s="19">
        <v>14</v>
      </c>
      <c r="H1908" s="19">
        <v>4</v>
      </c>
      <c r="I1908" s="19">
        <v>82</v>
      </c>
      <c r="J1908" s="19">
        <v>95</v>
      </c>
      <c r="K1908" s="19">
        <v>300</v>
      </c>
      <c r="L1908" s="19">
        <v>900</v>
      </c>
      <c r="M1908" s="19" t="s">
        <v>79</v>
      </c>
      <c r="N1908" s="19">
        <v>4000</v>
      </c>
      <c r="O1908" s="19">
        <v>8000</v>
      </c>
      <c r="P1908" s="19"/>
      <c r="Q1908" s="19" t="s">
        <v>117</v>
      </c>
      <c r="R1908" s="19">
        <v>2990</v>
      </c>
      <c r="S1908" s="19">
        <v>30000</v>
      </c>
      <c r="T1908" s="19">
        <v>6.25</v>
      </c>
      <c r="U1908" s="19">
        <v>10.5</v>
      </c>
      <c r="V1908" s="19">
        <v>0.24</v>
      </c>
      <c r="W1908" s="19">
        <v>68</v>
      </c>
      <c r="X1908" s="93">
        <v>1636</v>
      </c>
      <c r="Y1908">
        <f t="shared" si="88"/>
        <v>285.71428571428572</v>
      </c>
      <c r="Z1908" t="b">
        <f>IF(N1908/G1908&gt;=Auswahlhilfe!$C$8,TRUE,FALSE)</f>
        <v>1</v>
      </c>
      <c r="AA1908" t="b">
        <f>IF(K1908&gt;Auswahlhilfe!$C$7,TRUE,FALSE)</f>
        <v>1</v>
      </c>
      <c r="AB1908" t="b">
        <f>IF(Auswahlhilfe!$C$17=F1908,TRUE,FALSE)</f>
        <v>0</v>
      </c>
      <c r="AC1908" t="b">
        <f>IFERROR(IF(FIND("P2",PGOptionList!D1908)&gt;0,TRUE),FALSE)</f>
        <v>0</v>
      </c>
      <c r="AD1908" t="b">
        <f>IFERROR(IF(FIND("P1",PGOptionList!D1908)&gt;0,TRUE),FALSE)</f>
        <v>1</v>
      </c>
      <c r="AE1908" t="b">
        <f>IFERROR(IF(FIND("P0",PGOptionList!D1908)&gt;0,TRUE),FALSE)</f>
        <v>0</v>
      </c>
      <c r="AF1908" t="b">
        <f>IF(AND(Z1908,AA1908,AB1908,AC1908,IF(C1908=Auswahlhilfe!$L$7,TRUE,FALSE)),D1908,FALSE)</f>
        <v>0</v>
      </c>
      <c r="AG1908" t="b">
        <f>IF(AND(Z1908,AA1908,AB1908,AD1908,IF(C1908=Auswahlhilfe!$L$17,TRUE,FALSE)),D1908,FALSE)</f>
        <v>0</v>
      </c>
      <c r="AH1908" t="b">
        <f>IF(AND(Z1908,AA1908,AB1908,AE1908,IF(C1908=Auswahlhilfe!$L$17,TRUE,FALSE)),D1908,FALSE)</f>
        <v>0</v>
      </c>
      <c r="AI1908" t="s">
        <v>4817</v>
      </c>
      <c r="AJ1908" s="90" t="str">
        <f t="shared" si="89"/>
        <v>mailto:info@oxni.ch?subject=Anfrage TDR-110-014-S1-P1</v>
      </c>
    </row>
    <row r="1909" spans="2:36" x14ac:dyDescent="0.2">
      <c r="B1909" s="78" t="str">
        <f t="shared" si="87"/>
        <v/>
      </c>
      <c r="C1909" s="19" t="s">
        <v>122</v>
      </c>
      <c r="D1909" s="19" t="s">
        <v>2210</v>
      </c>
      <c r="E1909" s="19">
        <v>130</v>
      </c>
      <c r="F1909" s="19" t="s">
        <v>58</v>
      </c>
      <c r="G1909" s="19">
        <v>14</v>
      </c>
      <c r="H1909" s="19">
        <v>4</v>
      </c>
      <c r="I1909" s="19">
        <v>82</v>
      </c>
      <c r="J1909" s="19">
        <v>95</v>
      </c>
      <c r="K1909" s="19">
        <v>300</v>
      </c>
      <c r="L1909" s="19">
        <v>900</v>
      </c>
      <c r="M1909" s="19" t="s">
        <v>79</v>
      </c>
      <c r="N1909" s="19">
        <v>4000</v>
      </c>
      <c r="O1909" s="19">
        <v>8000</v>
      </c>
      <c r="P1909" s="19"/>
      <c r="Q1909" s="19" t="s">
        <v>117</v>
      </c>
      <c r="R1909" s="19">
        <v>2990</v>
      </c>
      <c r="S1909" s="19">
        <v>30000</v>
      </c>
      <c r="T1909" s="19">
        <v>6.25</v>
      </c>
      <c r="U1909" s="19">
        <v>10.5</v>
      </c>
      <c r="V1909" s="19">
        <v>0.24</v>
      </c>
      <c r="W1909" s="19">
        <v>68</v>
      </c>
      <c r="X1909" s="93">
        <v>1636</v>
      </c>
      <c r="Y1909">
        <f t="shared" si="88"/>
        <v>285.71428571428572</v>
      </c>
      <c r="Z1909" t="b">
        <f>IF(N1909/G1909&gt;=Auswahlhilfe!$C$8,TRUE,FALSE)</f>
        <v>1</v>
      </c>
      <c r="AA1909" t="b">
        <f>IF(K1909&gt;Auswahlhilfe!$C$7,TRUE,FALSE)</f>
        <v>1</v>
      </c>
      <c r="AB1909" t="b">
        <f>IF(Auswahlhilfe!$C$17=F1909,TRUE,FALSE)</f>
        <v>1</v>
      </c>
      <c r="AC1909" t="b">
        <f>IFERROR(IF(FIND("P2",PGOptionList!D1909)&gt;0,TRUE),FALSE)</f>
        <v>0</v>
      </c>
      <c r="AD1909" t="b">
        <f>IFERROR(IF(FIND("P1",PGOptionList!D1909)&gt;0,TRUE),FALSE)</f>
        <v>1</v>
      </c>
      <c r="AE1909" t="b">
        <f>IFERROR(IF(FIND("P0",PGOptionList!D1909)&gt;0,TRUE),FALSE)</f>
        <v>0</v>
      </c>
      <c r="AF1909" t="b">
        <f>IF(AND(Z1909,AA1909,AB1909,AC1909,IF(C1909=Auswahlhilfe!$L$7,TRUE,FALSE)),D1909,FALSE)</f>
        <v>0</v>
      </c>
      <c r="AG1909" t="b">
        <f>IF(AND(Z1909,AA1909,AB1909,AD1909,IF(C1909=Auswahlhilfe!$L$17,TRUE,FALSE)),D1909,FALSE)</f>
        <v>0</v>
      </c>
      <c r="AH1909" t="b">
        <f>IF(AND(Z1909,AA1909,AB1909,AE1909,IF(C1909=Auswahlhilfe!$L$17,TRUE,FALSE)),D1909,FALSE)</f>
        <v>0</v>
      </c>
      <c r="AI1909" t="s">
        <v>4818</v>
      </c>
      <c r="AJ1909" s="90" t="str">
        <f t="shared" si="89"/>
        <v>https://shop.oxni.ch/de/shop/motoren/planetengetriebe/tdr-110-014-s2-p1</v>
      </c>
    </row>
    <row r="1910" spans="2:36" x14ac:dyDescent="0.2">
      <c r="B1910" s="78" t="str">
        <f t="shared" si="87"/>
        <v/>
      </c>
      <c r="C1910" s="19" t="s">
        <v>122</v>
      </c>
      <c r="D1910" s="19" t="s">
        <v>2211</v>
      </c>
      <c r="E1910" s="19">
        <v>130</v>
      </c>
      <c r="F1910" s="19" t="s">
        <v>55</v>
      </c>
      <c r="G1910" s="19">
        <v>14</v>
      </c>
      <c r="H1910" s="19">
        <v>6</v>
      </c>
      <c r="I1910" s="19">
        <v>82</v>
      </c>
      <c r="J1910" s="19">
        <v>95</v>
      </c>
      <c r="K1910" s="19">
        <v>300</v>
      </c>
      <c r="L1910" s="19">
        <v>900</v>
      </c>
      <c r="M1910" s="19" t="s">
        <v>79</v>
      </c>
      <c r="N1910" s="19">
        <v>4000</v>
      </c>
      <c r="O1910" s="19">
        <v>8000</v>
      </c>
      <c r="P1910" s="19"/>
      <c r="Q1910" s="19" t="s">
        <v>117</v>
      </c>
      <c r="R1910" s="19">
        <v>2990</v>
      </c>
      <c r="S1910" s="19">
        <v>30000</v>
      </c>
      <c r="T1910" s="19">
        <v>6.25</v>
      </c>
      <c r="U1910" s="19">
        <v>10.5</v>
      </c>
      <c r="V1910" s="19">
        <v>0.24</v>
      </c>
      <c r="W1910" s="19">
        <v>68</v>
      </c>
      <c r="X1910" s="93">
        <v>1487</v>
      </c>
      <c r="Y1910">
        <f t="shared" si="88"/>
        <v>285.71428571428572</v>
      </c>
      <c r="Z1910" t="b">
        <f>IF(N1910/G1910&gt;=Auswahlhilfe!$C$8,TRUE,FALSE)</f>
        <v>1</v>
      </c>
      <c r="AA1910" t="b">
        <f>IF(K1910&gt;Auswahlhilfe!$C$7,TRUE,FALSE)</f>
        <v>1</v>
      </c>
      <c r="AB1910" t="b">
        <f>IF(Auswahlhilfe!$C$17=F1910,TRUE,FALSE)</f>
        <v>0</v>
      </c>
      <c r="AC1910" t="b">
        <f>IFERROR(IF(FIND("P2",PGOptionList!D1910)&gt;0,TRUE),FALSE)</f>
        <v>1</v>
      </c>
      <c r="AD1910" t="b">
        <f>IFERROR(IF(FIND("P1",PGOptionList!D1910)&gt;0,TRUE),FALSE)</f>
        <v>0</v>
      </c>
      <c r="AE1910" t="b">
        <f>IFERROR(IF(FIND("P0",PGOptionList!D1910)&gt;0,TRUE),FALSE)</f>
        <v>0</v>
      </c>
      <c r="AF1910" t="b">
        <f>IF(AND(Z1910,AA1910,AB1910,AC1910,IF(C1910=Auswahlhilfe!$L$7,TRUE,FALSE)),D1910,FALSE)</f>
        <v>0</v>
      </c>
      <c r="AG1910" t="b">
        <f>IF(AND(Z1910,AA1910,AB1910,AD1910,IF(C1910=Auswahlhilfe!$L$17,TRUE,FALSE)),D1910,FALSE)</f>
        <v>0</v>
      </c>
      <c r="AH1910" t="b">
        <f>IF(AND(Z1910,AA1910,AB1910,AE1910,IF(C1910=Auswahlhilfe!$L$17,TRUE,FALSE)),D1910,FALSE)</f>
        <v>0</v>
      </c>
      <c r="AI1910" t="s">
        <v>4817</v>
      </c>
      <c r="AJ1910" s="90" t="str">
        <f t="shared" si="89"/>
        <v>mailto:info@oxni.ch?subject=Anfrage TDR-110-014-S1-P2</v>
      </c>
    </row>
    <row r="1911" spans="2:36" x14ac:dyDescent="0.2">
      <c r="B1911" s="78" t="str">
        <f t="shared" si="87"/>
        <v/>
      </c>
      <c r="C1911" s="19" t="s">
        <v>122</v>
      </c>
      <c r="D1911" s="19" t="s">
        <v>2212</v>
      </c>
      <c r="E1911" s="19">
        <v>130</v>
      </c>
      <c r="F1911" s="19" t="s">
        <v>58</v>
      </c>
      <c r="G1911" s="19">
        <v>14</v>
      </c>
      <c r="H1911" s="19">
        <v>6</v>
      </c>
      <c r="I1911" s="19">
        <v>82</v>
      </c>
      <c r="J1911" s="19">
        <v>95</v>
      </c>
      <c r="K1911" s="19">
        <v>300</v>
      </c>
      <c r="L1911" s="19">
        <v>900</v>
      </c>
      <c r="M1911" s="19" t="s">
        <v>79</v>
      </c>
      <c r="N1911" s="19">
        <v>4000</v>
      </c>
      <c r="O1911" s="19">
        <v>8000</v>
      </c>
      <c r="P1911" s="19"/>
      <c r="Q1911" s="19" t="s">
        <v>117</v>
      </c>
      <c r="R1911" s="19">
        <v>2990</v>
      </c>
      <c r="S1911" s="19">
        <v>30000</v>
      </c>
      <c r="T1911" s="19">
        <v>6.25</v>
      </c>
      <c r="U1911" s="19">
        <v>10.5</v>
      </c>
      <c r="V1911" s="19">
        <v>0.24</v>
      </c>
      <c r="W1911" s="19">
        <v>68</v>
      </c>
      <c r="X1911" s="93">
        <v>1487</v>
      </c>
      <c r="Y1911">
        <f t="shared" si="88"/>
        <v>285.71428571428572</v>
      </c>
      <c r="Z1911" t="b">
        <f>IF(N1911/G1911&gt;=Auswahlhilfe!$C$8,TRUE,FALSE)</f>
        <v>1</v>
      </c>
      <c r="AA1911" t="b">
        <f>IF(K1911&gt;Auswahlhilfe!$C$7,TRUE,FALSE)</f>
        <v>1</v>
      </c>
      <c r="AB1911" t="b">
        <f>IF(Auswahlhilfe!$C$17=F1911,TRUE,FALSE)</f>
        <v>1</v>
      </c>
      <c r="AC1911" t="b">
        <f>IFERROR(IF(FIND("P2",PGOptionList!D1911)&gt;0,TRUE),FALSE)</f>
        <v>1</v>
      </c>
      <c r="AD1911" t="b">
        <f>IFERROR(IF(FIND("P1",PGOptionList!D1911)&gt;0,TRUE),FALSE)</f>
        <v>0</v>
      </c>
      <c r="AE1911" t="b">
        <f>IFERROR(IF(FIND("P0",PGOptionList!D1911)&gt;0,TRUE),FALSE)</f>
        <v>0</v>
      </c>
      <c r="AF1911" t="b">
        <f>IF(AND(Z1911,AA1911,AB1911,AC1911,IF(C1911=Auswahlhilfe!$L$7,TRUE,FALSE)),D1911,FALSE)</f>
        <v>0</v>
      </c>
      <c r="AG1911" t="b">
        <f>IF(AND(Z1911,AA1911,AB1911,AD1911,IF(C1911=Auswahlhilfe!$L$17,TRUE,FALSE)),D1911,FALSE)</f>
        <v>0</v>
      </c>
      <c r="AH1911" t="b">
        <f>IF(AND(Z1911,AA1911,AB1911,AE1911,IF(C1911=Auswahlhilfe!$L$17,TRUE,FALSE)),D1911,FALSE)</f>
        <v>0</v>
      </c>
      <c r="AI1911" t="s">
        <v>4818</v>
      </c>
      <c r="AJ1911" s="90" t="str">
        <f t="shared" si="89"/>
        <v>https://shop.oxni.ch/de/shop/motoren/planetengetriebe/tdr-110-014-s2-p2</v>
      </c>
    </row>
    <row r="1912" spans="2:36" x14ac:dyDescent="0.2">
      <c r="B1912" s="78" t="str">
        <f t="shared" si="87"/>
        <v/>
      </c>
      <c r="C1912" s="19" t="s">
        <v>122</v>
      </c>
      <c r="D1912" s="19" t="s">
        <v>2213</v>
      </c>
      <c r="E1912" s="19">
        <v>130</v>
      </c>
      <c r="F1912" s="19" t="s">
        <v>55</v>
      </c>
      <c r="G1912" s="19">
        <v>10</v>
      </c>
      <c r="H1912" s="19">
        <v>2</v>
      </c>
      <c r="I1912" s="19">
        <v>82</v>
      </c>
      <c r="J1912" s="19">
        <v>95</v>
      </c>
      <c r="K1912" s="19">
        <v>235</v>
      </c>
      <c r="L1912" s="19">
        <v>705</v>
      </c>
      <c r="M1912" s="19" t="s">
        <v>81</v>
      </c>
      <c r="N1912" s="19">
        <v>4000</v>
      </c>
      <c r="O1912" s="19">
        <v>8000</v>
      </c>
      <c r="P1912" s="19"/>
      <c r="Q1912" s="19" t="s">
        <v>117</v>
      </c>
      <c r="R1912" s="19">
        <v>2990</v>
      </c>
      <c r="S1912" s="19">
        <v>30000</v>
      </c>
      <c r="T1912" s="19">
        <v>6.25</v>
      </c>
      <c r="U1912" s="19">
        <v>10.5</v>
      </c>
      <c r="V1912" s="19">
        <v>0.24</v>
      </c>
      <c r="W1912" s="19">
        <v>68</v>
      </c>
      <c r="X1912" s="93"/>
      <c r="Y1912">
        <f t="shared" si="88"/>
        <v>400</v>
      </c>
      <c r="Z1912" t="b">
        <f>IF(N1912/G1912&gt;=Auswahlhilfe!$C$8,TRUE,FALSE)</f>
        <v>1</v>
      </c>
      <c r="AA1912" t="b">
        <f>IF(K1912&gt;Auswahlhilfe!$C$7,TRUE,FALSE)</f>
        <v>1</v>
      </c>
      <c r="AB1912" t="b">
        <f>IF(Auswahlhilfe!$C$17=F1912,TRUE,FALSE)</f>
        <v>0</v>
      </c>
      <c r="AC1912" t="b">
        <f>IFERROR(IF(FIND("P2",PGOptionList!D1912)&gt;0,TRUE),FALSE)</f>
        <v>0</v>
      </c>
      <c r="AD1912" t="b">
        <f>IFERROR(IF(FIND("P1",PGOptionList!D1912)&gt;0,TRUE),FALSE)</f>
        <v>0</v>
      </c>
      <c r="AE1912" t="b">
        <f>IFERROR(IF(FIND("P0",PGOptionList!D1912)&gt;0,TRUE),FALSE)</f>
        <v>1</v>
      </c>
      <c r="AF1912" t="b">
        <f>IF(AND(Z1912,AA1912,AB1912,AC1912,IF(C1912=Auswahlhilfe!$L$7,TRUE,FALSE)),D1912,FALSE)</f>
        <v>0</v>
      </c>
      <c r="AG1912" t="b">
        <f>IF(AND(Z1912,AA1912,AB1912,AD1912,IF(C1912=Auswahlhilfe!$L$17,TRUE,FALSE)),D1912,FALSE)</f>
        <v>0</v>
      </c>
      <c r="AH1912" t="b">
        <f>IF(AND(Z1912,AA1912,AB1912,AE1912,IF(C1912=Auswahlhilfe!$L$17,TRUE,FALSE)),D1912,FALSE)</f>
        <v>0</v>
      </c>
      <c r="AI1912" t="s">
        <v>4817</v>
      </c>
      <c r="AJ1912" s="90" t="str">
        <f t="shared" si="89"/>
        <v>mailto:info@oxni.ch?subject=Anfrage TDR-110-010-S1-P0</v>
      </c>
    </row>
    <row r="1913" spans="2:36" x14ac:dyDescent="0.2">
      <c r="B1913" s="78" t="str">
        <f t="shared" si="87"/>
        <v/>
      </c>
      <c r="C1913" s="19" t="s">
        <v>122</v>
      </c>
      <c r="D1913" s="19" t="s">
        <v>2214</v>
      </c>
      <c r="E1913" s="19">
        <v>130</v>
      </c>
      <c r="F1913" s="19" t="s">
        <v>58</v>
      </c>
      <c r="G1913" s="19">
        <v>10</v>
      </c>
      <c r="H1913" s="19">
        <v>2</v>
      </c>
      <c r="I1913" s="19">
        <v>82</v>
      </c>
      <c r="J1913" s="19">
        <v>95</v>
      </c>
      <c r="K1913" s="19">
        <v>235</v>
      </c>
      <c r="L1913" s="19">
        <v>705</v>
      </c>
      <c r="M1913" s="19" t="s">
        <v>81</v>
      </c>
      <c r="N1913" s="19">
        <v>4000</v>
      </c>
      <c r="O1913" s="19">
        <v>8000</v>
      </c>
      <c r="P1913" s="19"/>
      <c r="Q1913" s="19" t="s">
        <v>117</v>
      </c>
      <c r="R1913" s="19">
        <v>2990</v>
      </c>
      <c r="S1913" s="19">
        <v>30000</v>
      </c>
      <c r="T1913" s="19">
        <v>6.25</v>
      </c>
      <c r="U1913" s="19">
        <v>10.5</v>
      </c>
      <c r="V1913" s="19">
        <v>0.24</v>
      </c>
      <c r="W1913" s="19">
        <v>68</v>
      </c>
      <c r="X1913" s="93"/>
      <c r="Y1913">
        <f t="shared" si="88"/>
        <v>400</v>
      </c>
      <c r="Z1913" t="b">
        <f>IF(N1913/G1913&gt;=Auswahlhilfe!$C$8,TRUE,FALSE)</f>
        <v>1</v>
      </c>
      <c r="AA1913" t="b">
        <f>IF(K1913&gt;Auswahlhilfe!$C$7,TRUE,FALSE)</f>
        <v>1</v>
      </c>
      <c r="AB1913" t="b">
        <f>IF(Auswahlhilfe!$C$17=F1913,TRUE,FALSE)</f>
        <v>1</v>
      </c>
      <c r="AC1913" t="b">
        <f>IFERROR(IF(FIND("P2",PGOptionList!D1913)&gt;0,TRUE),FALSE)</f>
        <v>0</v>
      </c>
      <c r="AD1913" t="b">
        <f>IFERROR(IF(FIND("P1",PGOptionList!D1913)&gt;0,TRUE),FALSE)</f>
        <v>0</v>
      </c>
      <c r="AE1913" t="b">
        <f>IFERROR(IF(FIND("P0",PGOptionList!D1913)&gt;0,TRUE),FALSE)</f>
        <v>1</v>
      </c>
      <c r="AF1913" t="b">
        <f>IF(AND(Z1913,AA1913,AB1913,AC1913,IF(C1913=Auswahlhilfe!$L$7,TRUE,FALSE)),D1913,FALSE)</f>
        <v>0</v>
      </c>
      <c r="AG1913" t="b">
        <f>IF(AND(Z1913,AA1913,AB1913,AD1913,IF(C1913=Auswahlhilfe!$L$17,TRUE,FALSE)),D1913,FALSE)</f>
        <v>0</v>
      </c>
      <c r="AH1913" t="b">
        <f>IF(AND(Z1913,AA1913,AB1913,AE1913,IF(C1913=Auswahlhilfe!$L$17,TRUE,FALSE)),D1913,FALSE)</f>
        <v>0</v>
      </c>
      <c r="AI1913" t="s">
        <v>4817</v>
      </c>
      <c r="AJ1913" s="90" t="str">
        <f t="shared" si="89"/>
        <v>mailto:info@oxni.ch?subject=Anfrage TDR-110-010-S2-P0</v>
      </c>
    </row>
    <row r="1914" spans="2:36" x14ac:dyDescent="0.2">
      <c r="B1914" s="78" t="str">
        <f t="shared" si="87"/>
        <v/>
      </c>
      <c r="C1914" s="19" t="s">
        <v>122</v>
      </c>
      <c r="D1914" s="19" t="s">
        <v>2215</v>
      </c>
      <c r="E1914" s="19">
        <v>130</v>
      </c>
      <c r="F1914" s="19" t="s">
        <v>55</v>
      </c>
      <c r="G1914" s="19">
        <v>10</v>
      </c>
      <c r="H1914" s="19">
        <v>4</v>
      </c>
      <c r="I1914" s="19">
        <v>82</v>
      </c>
      <c r="J1914" s="19">
        <v>95</v>
      </c>
      <c r="K1914" s="19">
        <v>235</v>
      </c>
      <c r="L1914" s="19">
        <v>705</v>
      </c>
      <c r="M1914" s="19" t="s">
        <v>81</v>
      </c>
      <c r="N1914" s="19">
        <v>4000</v>
      </c>
      <c r="O1914" s="19">
        <v>8000</v>
      </c>
      <c r="P1914" s="19"/>
      <c r="Q1914" s="19" t="s">
        <v>117</v>
      </c>
      <c r="R1914" s="19">
        <v>2990</v>
      </c>
      <c r="S1914" s="19">
        <v>30000</v>
      </c>
      <c r="T1914" s="19">
        <v>6.25</v>
      </c>
      <c r="U1914" s="19">
        <v>10.5</v>
      </c>
      <c r="V1914" s="19">
        <v>0.24</v>
      </c>
      <c r="W1914" s="19">
        <v>68</v>
      </c>
      <c r="X1914" s="93">
        <v>1636</v>
      </c>
      <c r="Y1914">
        <f t="shared" si="88"/>
        <v>400</v>
      </c>
      <c r="Z1914" t="b">
        <f>IF(N1914/G1914&gt;=Auswahlhilfe!$C$8,TRUE,FALSE)</f>
        <v>1</v>
      </c>
      <c r="AA1914" t="b">
        <f>IF(K1914&gt;Auswahlhilfe!$C$7,TRUE,FALSE)</f>
        <v>1</v>
      </c>
      <c r="AB1914" t="b">
        <f>IF(Auswahlhilfe!$C$17=F1914,TRUE,FALSE)</f>
        <v>0</v>
      </c>
      <c r="AC1914" t="b">
        <f>IFERROR(IF(FIND("P2",PGOptionList!D1914)&gt;0,TRUE),FALSE)</f>
        <v>0</v>
      </c>
      <c r="AD1914" t="b">
        <f>IFERROR(IF(FIND("P1",PGOptionList!D1914)&gt;0,TRUE),FALSE)</f>
        <v>1</v>
      </c>
      <c r="AE1914" t="b">
        <f>IFERROR(IF(FIND("P0",PGOptionList!D1914)&gt;0,TRUE),FALSE)</f>
        <v>0</v>
      </c>
      <c r="AF1914" t="b">
        <f>IF(AND(Z1914,AA1914,AB1914,AC1914,IF(C1914=Auswahlhilfe!$L$7,TRUE,FALSE)),D1914,FALSE)</f>
        <v>0</v>
      </c>
      <c r="AG1914" t="b">
        <f>IF(AND(Z1914,AA1914,AB1914,AD1914,IF(C1914=Auswahlhilfe!$L$17,TRUE,FALSE)),D1914,FALSE)</f>
        <v>0</v>
      </c>
      <c r="AH1914" t="b">
        <f>IF(AND(Z1914,AA1914,AB1914,AE1914,IF(C1914=Auswahlhilfe!$L$17,TRUE,FALSE)),D1914,FALSE)</f>
        <v>0</v>
      </c>
      <c r="AI1914" t="s">
        <v>4817</v>
      </c>
      <c r="AJ1914" s="90" t="str">
        <f t="shared" si="89"/>
        <v>mailto:info@oxni.ch?subject=Anfrage TDR-110-010-S1-P1</v>
      </c>
    </row>
    <row r="1915" spans="2:36" x14ac:dyDescent="0.2">
      <c r="B1915" s="78" t="str">
        <f t="shared" si="87"/>
        <v/>
      </c>
      <c r="C1915" s="19" t="s">
        <v>122</v>
      </c>
      <c r="D1915" s="19" t="s">
        <v>2216</v>
      </c>
      <c r="E1915" s="19">
        <v>130</v>
      </c>
      <c r="F1915" s="19" t="s">
        <v>58</v>
      </c>
      <c r="G1915" s="19">
        <v>10</v>
      </c>
      <c r="H1915" s="19">
        <v>4</v>
      </c>
      <c r="I1915" s="19">
        <v>82</v>
      </c>
      <c r="J1915" s="19">
        <v>95</v>
      </c>
      <c r="K1915" s="19">
        <v>235</v>
      </c>
      <c r="L1915" s="19">
        <v>705</v>
      </c>
      <c r="M1915" s="19" t="s">
        <v>81</v>
      </c>
      <c r="N1915" s="19">
        <v>4000</v>
      </c>
      <c r="O1915" s="19">
        <v>8000</v>
      </c>
      <c r="P1915" s="19"/>
      <c r="Q1915" s="19" t="s">
        <v>117</v>
      </c>
      <c r="R1915" s="19">
        <v>2990</v>
      </c>
      <c r="S1915" s="19">
        <v>30000</v>
      </c>
      <c r="T1915" s="19">
        <v>6.25</v>
      </c>
      <c r="U1915" s="19">
        <v>10.5</v>
      </c>
      <c r="V1915" s="19">
        <v>0.24</v>
      </c>
      <c r="W1915" s="19">
        <v>68</v>
      </c>
      <c r="X1915" s="93">
        <v>1636</v>
      </c>
      <c r="Y1915">
        <f t="shared" si="88"/>
        <v>400</v>
      </c>
      <c r="Z1915" t="b">
        <f>IF(N1915/G1915&gt;=Auswahlhilfe!$C$8,TRUE,FALSE)</f>
        <v>1</v>
      </c>
      <c r="AA1915" t="b">
        <f>IF(K1915&gt;Auswahlhilfe!$C$7,TRUE,FALSE)</f>
        <v>1</v>
      </c>
      <c r="AB1915" t="b">
        <f>IF(Auswahlhilfe!$C$17=F1915,TRUE,FALSE)</f>
        <v>1</v>
      </c>
      <c r="AC1915" t="b">
        <f>IFERROR(IF(FIND("P2",PGOptionList!D1915)&gt;0,TRUE),FALSE)</f>
        <v>0</v>
      </c>
      <c r="AD1915" t="b">
        <f>IFERROR(IF(FIND("P1",PGOptionList!D1915)&gt;0,TRUE),FALSE)</f>
        <v>1</v>
      </c>
      <c r="AE1915" t="b">
        <f>IFERROR(IF(FIND("P0",PGOptionList!D1915)&gt;0,TRUE),FALSE)</f>
        <v>0</v>
      </c>
      <c r="AF1915" t="b">
        <f>IF(AND(Z1915,AA1915,AB1915,AC1915,IF(C1915=Auswahlhilfe!$L$7,TRUE,FALSE)),D1915,FALSE)</f>
        <v>0</v>
      </c>
      <c r="AG1915" t="b">
        <f>IF(AND(Z1915,AA1915,AB1915,AD1915,IF(C1915=Auswahlhilfe!$L$17,TRUE,FALSE)),D1915,FALSE)</f>
        <v>0</v>
      </c>
      <c r="AH1915" t="b">
        <f>IF(AND(Z1915,AA1915,AB1915,AE1915,IF(C1915=Auswahlhilfe!$L$17,TRUE,FALSE)),D1915,FALSE)</f>
        <v>0</v>
      </c>
      <c r="AI1915" t="s">
        <v>4818</v>
      </c>
      <c r="AJ1915" s="90" t="str">
        <f t="shared" si="89"/>
        <v>https://shop.oxni.ch/de/shop/motoren/planetengetriebe/tdr-110-010-s2-p1</v>
      </c>
    </row>
    <row r="1916" spans="2:36" x14ac:dyDescent="0.2">
      <c r="B1916" s="78" t="str">
        <f t="shared" si="87"/>
        <v/>
      </c>
      <c r="C1916" s="19" t="s">
        <v>122</v>
      </c>
      <c r="D1916" s="19" t="s">
        <v>2217</v>
      </c>
      <c r="E1916" s="19">
        <v>130</v>
      </c>
      <c r="F1916" s="19" t="s">
        <v>55</v>
      </c>
      <c r="G1916" s="19">
        <v>10</v>
      </c>
      <c r="H1916" s="19">
        <v>6</v>
      </c>
      <c r="I1916" s="19">
        <v>82</v>
      </c>
      <c r="J1916" s="19">
        <v>95</v>
      </c>
      <c r="K1916" s="19">
        <v>235</v>
      </c>
      <c r="L1916" s="19">
        <v>705</v>
      </c>
      <c r="M1916" s="19" t="s">
        <v>81</v>
      </c>
      <c r="N1916" s="19">
        <v>4000</v>
      </c>
      <c r="O1916" s="19">
        <v>8000</v>
      </c>
      <c r="P1916" s="19"/>
      <c r="Q1916" s="19" t="s">
        <v>117</v>
      </c>
      <c r="R1916" s="19">
        <v>2990</v>
      </c>
      <c r="S1916" s="19">
        <v>30000</v>
      </c>
      <c r="T1916" s="19">
        <v>6.25</v>
      </c>
      <c r="U1916" s="19">
        <v>10.5</v>
      </c>
      <c r="V1916" s="19">
        <v>0.24</v>
      </c>
      <c r="W1916" s="19">
        <v>68</v>
      </c>
      <c r="X1916" s="93">
        <v>1487</v>
      </c>
      <c r="Y1916">
        <f t="shared" si="88"/>
        <v>400</v>
      </c>
      <c r="Z1916" t="b">
        <f>IF(N1916/G1916&gt;=Auswahlhilfe!$C$8,TRUE,FALSE)</f>
        <v>1</v>
      </c>
      <c r="AA1916" t="b">
        <f>IF(K1916&gt;Auswahlhilfe!$C$7,TRUE,FALSE)</f>
        <v>1</v>
      </c>
      <c r="AB1916" t="b">
        <f>IF(Auswahlhilfe!$C$17=F1916,TRUE,FALSE)</f>
        <v>0</v>
      </c>
      <c r="AC1916" t="b">
        <f>IFERROR(IF(FIND("P2",PGOptionList!D1916)&gt;0,TRUE),FALSE)</f>
        <v>1</v>
      </c>
      <c r="AD1916" t="b">
        <f>IFERROR(IF(FIND("P1",PGOptionList!D1916)&gt;0,TRUE),FALSE)</f>
        <v>0</v>
      </c>
      <c r="AE1916" t="b">
        <f>IFERROR(IF(FIND("P0",PGOptionList!D1916)&gt;0,TRUE),FALSE)</f>
        <v>0</v>
      </c>
      <c r="AF1916" t="b">
        <f>IF(AND(Z1916,AA1916,AB1916,AC1916,IF(C1916=Auswahlhilfe!$L$7,TRUE,FALSE)),D1916,FALSE)</f>
        <v>0</v>
      </c>
      <c r="AG1916" t="b">
        <f>IF(AND(Z1916,AA1916,AB1916,AD1916,IF(C1916=Auswahlhilfe!$L$17,TRUE,FALSE)),D1916,FALSE)</f>
        <v>0</v>
      </c>
      <c r="AH1916" t="b">
        <f>IF(AND(Z1916,AA1916,AB1916,AE1916,IF(C1916=Auswahlhilfe!$L$17,TRUE,FALSE)),D1916,FALSE)</f>
        <v>0</v>
      </c>
      <c r="AI1916" t="s">
        <v>4817</v>
      </c>
      <c r="AJ1916" s="90" t="str">
        <f t="shared" si="89"/>
        <v>mailto:info@oxni.ch?subject=Anfrage TDR-110-010-S1-P2</v>
      </c>
    </row>
    <row r="1917" spans="2:36" x14ac:dyDescent="0.2">
      <c r="B1917" s="78" t="str">
        <f t="shared" si="87"/>
        <v/>
      </c>
      <c r="C1917" s="19" t="s">
        <v>122</v>
      </c>
      <c r="D1917" s="19" t="s">
        <v>2218</v>
      </c>
      <c r="E1917" s="19">
        <v>130</v>
      </c>
      <c r="F1917" s="19" t="s">
        <v>58</v>
      </c>
      <c r="G1917" s="19">
        <v>10</v>
      </c>
      <c r="H1917" s="19">
        <v>6</v>
      </c>
      <c r="I1917" s="19">
        <v>82</v>
      </c>
      <c r="J1917" s="19">
        <v>95</v>
      </c>
      <c r="K1917" s="19">
        <v>235</v>
      </c>
      <c r="L1917" s="19">
        <v>705</v>
      </c>
      <c r="M1917" s="19" t="s">
        <v>81</v>
      </c>
      <c r="N1917" s="19">
        <v>4000</v>
      </c>
      <c r="O1917" s="19">
        <v>8000</v>
      </c>
      <c r="P1917" s="19"/>
      <c r="Q1917" s="19" t="s">
        <v>117</v>
      </c>
      <c r="R1917" s="19">
        <v>2990</v>
      </c>
      <c r="S1917" s="19">
        <v>30000</v>
      </c>
      <c r="T1917" s="19">
        <v>6.25</v>
      </c>
      <c r="U1917" s="19">
        <v>10.5</v>
      </c>
      <c r="V1917" s="19">
        <v>0.24</v>
      </c>
      <c r="W1917" s="19">
        <v>68</v>
      </c>
      <c r="X1917" s="93">
        <v>1487</v>
      </c>
      <c r="Y1917">
        <f t="shared" si="88"/>
        <v>400</v>
      </c>
      <c r="Z1917" t="b">
        <f>IF(N1917/G1917&gt;=Auswahlhilfe!$C$8,TRUE,FALSE)</f>
        <v>1</v>
      </c>
      <c r="AA1917" t="b">
        <f>IF(K1917&gt;Auswahlhilfe!$C$7,TRUE,FALSE)</f>
        <v>1</v>
      </c>
      <c r="AB1917" t="b">
        <f>IF(Auswahlhilfe!$C$17=F1917,TRUE,FALSE)</f>
        <v>1</v>
      </c>
      <c r="AC1917" t="b">
        <f>IFERROR(IF(FIND("P2",PGOptionList!D1917)&gt;0,TRUE),FALSE)</f>
        <v>1</v>
      </c>
      <c r="AD1917" t="b">
        <f>IFERROR(IF(FIND("P1",PGOptionList!D1917)&gt;0,TRUE),FALSE)</f>
        <v>0</v>
      </c>
      <c r="AE1917" t="b">
        <f>IFERROR(IF(FIND("P0",PGOptionList!D1917)&gt;0,TRUE),FALSE)</f>
        <v>0</v>
      </c>
      <c r="AF1917" t="b">
        <f>IF(AND(Z1917,AA1917,AB1917,AC1917,IF(C1917=Auswahlhilfe!$L$7,TRUE,FALSE)),D1917,FALSE)</f>
        <v>0</v>
      </c>
      <c r="AG1917" t="b">
        <f>IF(AND(Z1917,AA1917,AB1917,AD1917,IF(C1917=Auswahlhilfe!$L$17,TRUE,FALSE)),D1917,FALSE)</f>
        <v>0</v>
      </c>
      <c r="AH1917" t="b">
        <f>IF(AND(Z1917,AA1917,AB1917,AE1917,IF(C1917=Auswahlhilfe!$L$17,TRUE,FALSE)),D1917,FALSE)</f>
        <v>0</v>
      </c>
      <c r="AI1917" t="s">
        <v>4818</v>
      </c>
      <c r="AJ1917" s="90" t="str">
        <f t="shared" si="89"/>
        <v>https://shop.oxni.ch/de/shop/motoren/planetengetriebe/tdr-110-010-s2-p2</v>
      </c>
    </row>
    <row r="1918" spans="2:36" x14ac:dyDescent="0.2">
      <c r="B1918" s="78" t="str">
        <f t="shared" si="87"/>
        <v/>
      </c>
      <c r="C1918" s="19" t="s">
        <v>122</v>
      </c>
      <c r="D1918" s="19" t="s">
        <v>2219</v>
      </c>
      <c r="E1918" s="19">
        <v>130</v>
      </c>
      <c r="F1918" s="19" t="s">
        <v>55</v>
      </c>
      <c r="G1918" s="19">
        <v>7</v>
      </c>
      <c r="H1918" s="19">
        <v>2</v>
      </c>
      <c r="I1918" s="19">
        <v>82</v>
      </c>
      <c r="J1918" s="19">
        <v>95</v>
      </c>
      <c r="K1918" s="19">
        <v>300</v>
      </c>
      <c r="L1918" s="19">
        <v>900</v>
      </c>
      <c r="M1918" s="19" t="s">
        <v>79</v>
      </c>
      <c r="N1918" s="19">
        <v>4000</v>
      </c>
      <c r="O1918" s="19">
        <v>8000</v>
      </c>
      <c r="P1918" s="19"/>
      <c r="Q1918" s="19" t="s">
        <v>117</v>
      </c>
      <c r="R1918" s="19">
        <v>2990</v>
      </c>
      <c r="S1918" s="19">
        <v>30000</v>
      </c>
      <c r="T1918" s="19">
        <v>6.84</v>
      </c>
      <c r="U1918" s="19">
        <v>10.5</v>
      </c>
      <c r="V1918" s="19">
        <v>0.24</v>
      </c>
      <c r="W1918" s="19">
        <v>68</v>
      </c>
      <c r="X1918" s="93"/>
      <c r="Y1918">
        <f t="shared" si="88"/>
        <v>571.42857142857144</v>
      </c>
      <c r="Z1918" t="b">
        <f>IF(N1918/G1918&gt;=Auswahlhilfe!$C$8,TRUE,FALSE)</f>
        <v>1</v>
      </c>
      <c r="AA1918" t="b">
        <f>IF(K1918&gt;Auswahlhilfe!$C$7,TRUE,FALSE)</f>
        <v>1</v>
      </c>
      <c r="AB1918" t="b">
        <f>IF(Auswahlhilfe!$C$17=F1918,TRUE,FALSE)</f>
        <v>0</v>
      </c>
      <c r="AC1918" t="b">
        <f>IFERROR(IF(FIND("P2",PGOptionList!D1918)&gt;0,TRUE),FALSE)</f>
        <v>0</v>
      </c>
      <c r="AD1918" t="b">
        <f>IFERROR(IF(FIND("P1",PGOptionList!D1918)&gt;0,TRUE),FALSE)</f>
        <v>0</v>
      </c>
      <c r="AE1918" t="b">
        <f>IFERROR(IF(FIND("P0",PGOptionList!D1918)&gt;0,TRUE),FALSE)</f>
        <v>1</v>
      </c>
      <c r="AF1918" t="b">
        <f>IF(AND(Z1918,AA1918,AB1918,AC1918,IF(C1918=Auswahlhilfe!$L$7,TRUE,FALSE)),D1918,FALSE)</f>
        <v>0</v>
      </c>
      <c r="AG1918" t="b">
        <f>IF(AND(Z1918,AA1918,AB1918,AD1918,IF(C1918=Auswahlhilfe!$L$17,TRUE,FALSE)),D1918,FALSE)</f>
        <v>0</v>
      </c>
      <c r="AH1918" t="b">
        <f>IF(AND(Z1918,AA1918,AB1918,AE1918,IF(C1918=Auswahlhilfe!$L$17,TRUE,FALSE)),D1918,FALSE)</f>
        <v>0</v>
      </c>
      <c r="AI1918" t="s">
        <v>4817</v>
      </c>
      <c r="AJ1918" s="90" t="str">
        <f t="shared" si="89"/>
        <v>mailto:info@oxni.ch?subject=Anfrage TDR-110-007-S1-P0</v>
      </c>
    </row>
    <row r="1919" spans="2:36" x14ac:dyDescent="0.2">
      <c r="B1919" s="78" t="str">
        <f t="shared" si="87"/>
        <v/>
      </c>
      <c r="C1919" s="19" t="s">
        <v>122</v>
      </c>
      <c r="D1919" s="19" t="s">
        <v>2220</v>
      </c>
      <c r="E1919" s="19">
        <v>130</v>
      </c>
      <c r="F1919" s="19" t="s">
        <v>58</v>
      </c>
      <c r="G1919" s="19">
        <v>7</v>
      </c>
      <c r="H1919" s="19">
        <v>2</v>
      </c>
      <c r="I1919" s="19">
        <v>82</v>
      </c>
      <c r="J1919" s="19">
        <v>95</v>
      </c>
      <c r="K1919" s="19">
        <v>300</v>
      </c>
      <c r="L1919" s="19">
        <v>900</v>
      </c>
      <c r="M1919" s="19" t="s">
        <v>79</v>
      </c>
      <c r="N1919" s="19">
        <v>4000</v>
      </c>
      <c r="O1919" s="19">
        <v>8000</v>
      </c>
      <c r="P1919" s="19"/>
      <c r="Q1919" s="19" t="s">
        <v>117</v>
      </c>
      <c r="R1919" s="19">
        <v>2990</v>
      </c>
      <c r="S1919" s="19">
        <v>30000</v>
      </c>
      <c r="T1919" s="19">
        <v>6.84</v>
      </c>
      <c r="U1919" s="19">
        <v>10.5</v>
      </c>
      <c r="V1919" s="19">
        <v>0.24</v>
      </c>
      <c r="W1919" s="19">
        <v>68</v>
      </c>
      <c r="X1919" s="93"/>
      <c r="Y1919">
        <f t="shared" si="88"/>
        <v>571.42857142857144</v>
      </c>
      <c r="Z1919" t="b">
        <f>IF(N1919/G1919&gt;=Auswahlhilfe!$C$8,TRUE,FALSE)</f>
        <v>1</v>
      </c>
      <c r="AA1919" t="b">
        <f>IF(K1919&gt;Auswahlhilfe!$C$7,TRUE,FALSE)</f>
        <v>1</v>
      </c>
      <c r="AB1919" t="b">
        <f>IF(Auswahlhilfe!$C$17=F1919,TRUE,FALSE)</f>
        <v>1</v>
      </c>
      <c r="AC1919" t="b">
        <f>IFERROR(IF(FIND("P2",PGOptionList!D1919)&gt;0,TRUE),FALSE)</f>
        <v>0</v>
      </c>
      <c r="AD1919" t="b">
        <f>IFERROR(IF(FIND("P1",PGOptionList!D1919)&gt;0,TRUE),FALSE)</f>
        <v>0</v>
      </c>
      <c r="AE1919" t="b">
        <f>IFERROR(IF(FIND("P0",PGOptionList!D1919)&gt;0,TRUE),FALSE)</f>
        <v>1</v>
      </c>
      <c r="AF1919" t="b">
        <f>IF(AND(Z1919,AA1919,AB1919,AC1919,IF(C1919=Auswahlhilfe!$L$7,TRUE,FALSE)),D1919,FALSE)</f>
        <v>0</v>
      </c>
      <c r="AG1919" t="b">
        <f>IF(AND(Z1919,AA1919,AB1919,AD1919,IF(C1919=Auswahlhilfe!$L$17,TRUE,FALSE)),D1919,FALSE)</f>
        <v>0</v>
      </c>
      <c r="AH1919" t="b">
        <f>IF(AND(Z1919,AA1919,AB1919,AE1919,IF(C1919=Auswahlhilfe!$L$17,TRUE,FALSE)),D1919,FALSE)</f>
        <v>0</v>
      </c>
      <c r="AI1919" t="s">
        <v>4817</v>
      </c>
      <c r="AJ1919" s="90" t="str">
        <f t="shared" si="89"/>
        <v>mailto:info@oxni.ch?subject=Anfrage TDR-110-007-S2-P0</v>
      </c>
    </row>
    <row r="1920" spans="2:36" x14ac:dyDescent="0.2">
      <c r="B1920" s="78" t="str">
        <f t="shared" si="87"/>
        <v/>
      </c>
      <c r="C1920" s="19" t="s">
        <v>122</v>
      </c>
      <c r="D1920" s="19" t="s">
        <v>2221</v>
      </c>
      <c r="E1920" s="19">
        <v>130</v>
      </c>
      <c r="F1920" s="19" t="s">
        <v>55</v>
      </c>
      <c r="G1920" s="19">
        <v>7</v>
      </c>
      <c r="H1920" s="19">
        <v>4</v>
      </c>
      <c r="I1920" s="19">
        <v>82</v>
      </c>
      <c r="J1920" s="19">
        <v>95</v>
      </c>
      <c r="K1920" s="19">
        <v>300</v>
      </c>
      <c r="L1920" s="19">
        <v>900</v>
      </c>
      <c r="M1920" s="19" t="s">
        <v>79</v>
      </c>
      <c r="N1920" s="19">
        <v>4000</v>
      </c>
      <c r="O1920" s="19">
        <v>8000</v>
      </c>
      <c r="P1920" s="19"/>
      <c r="Q1920" s="19" t="s">
        <v>117</v>
      </c>
      <c r="R1920" s="19">
        <v>2990</v>
      </c>
      <c r="S1920" s="19">
        <v>30000</v>
      </c>
      <c r="T1920" s="19">
        <v>6.84</v>
      </c>
      <c r="U1920" s="19">
        <v>10.5</v>
      </c>
      <c r="V1920" s="19">
        <v>0.24</v>
      </c>
      <c r="W1920" s="19">
        <v>68</v>
      </c>
      <c r="X1920" s="93">
        <v>1636</v>
      </c>
      <c r="Y1920">
        <f t="shared" si="88"/>
        <v>571.42857142857144</v>
      </c>
      <c r="Z1920" t="b">
        <f>IF(N1920/G1920&gt;=Auswahlhilfe!$C$8,TRUE,FALSE)</f>
        <v>1</v>
      </c>
      <c r="AA1920" t="b">
        <f>IF(K1920&gt;Auswahlhilfe!$C$7,TRUE,FALSE)</f>
        <v>1</v>
      </c>
      <c r="AB1920" t="b">
        <f>IF(Auswahlhilfe!$C$17=F1920,TRUE,FALSE)</f>
        <v>0</v>
      </c>
      <c r="AC1920" t="b">
        <f>IFERROR(IF(FIND("P2",PGOptionList!D1920)&gt;0,TRUE),FALSE)</f>
        <v>0</v>
      </c>
      <c r="AD1920" t="b">
        <f>IFERROR(IF(FIND("P1",PGOptionList!D1920)&gt;0,TRUE),FALSE)</f>
        <v>1</v>
      </c>
      <c r="AE1920" t="b">
        <f>IFERROR(IF(FIND("P0",PGOptionList!D1920)&gt;0,TRUE),FALSE)</f>
        <v>0</v>
      </c>
      <c r="AF1920" t="b">
        <f>IF(AND(Z1920,AA1920,AB1920,AC1920,IF(C1920=Auswahlhilfe!$L$7,TRUE,FALSE)),D1920,FALSE)</f>
        <v>0</v>
      </c>
      <c r="AG1920" t="b">
        <f>IF(AND(Z1920,AA1920,AB1920,AD1920,IF(C1920=Auswahlhilfe!$L$17,TRUE,FALSE)),D1920,FALSE)</f>
        <v>0</v>
      </c>
      <c r="AH1920" t="b">
        <f>IF(AND(Z1920,AA1920,AB1920,AE1920,IF(C1920=Auswahlhilfe!$L$17,TRUE,FALSE)),D1920,FALSE)</f>
        <v>0</v>
      </c>
      <c r="AI1920" t="s">
        <v>4817</v>
      </c>
      <c r="AJ1920" s="90" t="str">
        <f t="shared" si="89"/>
        <v>mailto:info@oxni.ch?subject=Anfrage TDR-110-007-S1-P1</v>
      </c>
    </row>
    <row r="1921" spans="2:36" x14ac:dyDescent="0.2">
      <c r="B1921" s="78" t="str">
        <f t="shared" si="87"/>
        <v/>
      </c>
      <c r="C1921" s="19" t="s">
        <v>122</v>
      </c>
      <c r="D1921" s="19" t="s">
        <v>2222</v>
      </c>
      <c r="E1921" s="19">
        <v>130</v>
      </c>
      <c r="F1921" s="19" t="s">
        <v>58</v>
      </c>
      <c r="G1921" s="19">
        <v>7</v>
      </c>
      <c r="H1921" s="19">
        <v>4</v>
      </c>
      <c r="I1921" s="19">
        <v>82</v>
      </c>
      <c r="J1921" s="19">
        <v>95</v>
      </c>
      <c r="K1921" s="19">
        <v>300</v>
      </c>
      <c r="L1921" s="19">
        <v>900</v>
      </c>
      <c r="M1921" s="19" t="s">
        <v>79</v>
      </c>
      <c r="N1921" s="19">
        <v>4000</v>
      </c>
      <c r="O1921" s="19">
        <v>8000</v>
      </c>
      <c r="P1921" s="19"/>
      <c r="Q1921" s="19" t="s">
        <v>117</v>
      </c>
      <c r="R1921" s="19">
        <v>2990</v>
      </c>
      <c r="S1921" s="19">
        <v>30000</v>
      </c>
      <c r="T1921" s="19">
        <v>6.84</v>
      </c>
      <c r="U1921" s="19">
        <v>10.5</v>
      </c>
      <c r="V1921" s="19">
        <v>0.24</v>
      </c>
      <c r="W1921" s="19">
        <v>68</v>
      </c>
      <c r="X1921" s="93">
        <v>1636</v>
      </c>
      <c r="Y1921">
        <f t="shared" si="88"/>
        <v>571.42857142857144</v>
      </c>
      <c r="Z1921" t="b">
        <f>IF(N1921/G1921&gt;=Auswahlhilfe!$C$8,TRUE,FALSE)</f>
        <v>1</v>
      </c>
      <c r="AA1921" t="b">
        <f>IF(K1921&gt;Auswahlhilfe!$C$7,TRUE,FALSE)</f>
        <v>1</v>
      </c>
      <c r="AB1921" t="b">
        <f>IF(Auswahlhilfe!$C$17=F1921,TRUE,FALSE)</f>
        <v>1</v>
      </c>
      <c r="AC1921" t="b">
        <f>IFERROR(IF(FIND("P2",PGOptionList!D1921)&gt;0,TRUE),FALSE)</f>
        <v>0</v>
      </c>
      <c r="AD1921" t="b">
        <f>IFERROR(IF(FIND("P1",PGOptionList!D1921)&gt;0,TRUE),FALSE)</f>
        <v>1</v>
      </c>
      <c r="AE1921" t="b">
        <f>IFERROR(IF(FIND("P0",PGOptionList!D1921)&gt;0,TRUE),FALSE)</f>
        <v>0</v>
      </c>
      <c r="AF1921" t="b">
        <f>IF(AND(Z1921,AA1921,AB1921,AC1921,IF(C1921=Auswahlhilfe!$L$7,TRUE,FALSE)),D1921,FALSE)</f>
        <v>0</v>
      </c>
      <c r="AG1921" t="b">
        <f>IF(AND(Z1921,AA1921,AB1921,AD1921,IF(C1921=Auswahlhilfe!$L$17,TRUE,FALSE)),D1921,FALSE)</f>
        <v>0</v>
      </c>
      <c r="AH1921" t="b">
        <f>IF(AND(Z1921,AA1921,AB1921,AE1921,IF(C1921=Auswahlhilfe!$L$17,TRUE,FALSE)),D1921,FALSE)</f>
        <v>0</v>
      </c>
      <c r="AI1921" t="s">
        <v>4818</v>
      </c>
      <c r="AJ1921" s="90" t="str">
        <f t="shared" si="89"/>
        <v>https://shop.oxni.ch/de/shop/motoren/planetengetriebe/tdr-110-007-s2-p1</v>
      </c>
    </row>
    <row r="1922" spans="2:36" x14ac:dyDescent="0.2">
      <c r="B1922" s="78" t="str">
        <f t="shared" si="87"/>
        <v/>
      </c>
      <c r="C1922" s="19" t="s">
        <v>122</v>
      </c>
      <c r="D1922" s="19" t="s">
        <v>2223</v>
      </c>
      <c r="E1922" s="19">
        <v>130</v>
      </c>
      <c r="F1922" s="19" t="s">
        <v>55</v>
      </c>
      <c r="G1922" s="19">
        <v>7</v>
      </c>
      <c r="H1922" s="19">
        <v>6</v>
      </c>
      <c r="I1922" s="19">
        <v>82</v>
      </c>
      <c r="J1922" s="19">
        <v>95</v>
      </c>
      <c r="K1922" s="19">
        <v>300</v>
      </c>
      <c r="L1922" s="19">
        <v>900</v>
      </c>
      <c r="M1922" s="19" t="s">
        <v>79</v>
      </c>
      <c r="N1922" s="19">
        <v>4000</v>
      </c>
      <c r="O1922" s="19">
        <v>8000</v>
      </c>
      <c r="P1922" s="19"/>
      <c r="Q1922" s="19" t="s">
        <v>117</v>
      </c>
      <c r="R1922" s="19">
        <v>2990</v>
      </c>
      <c r="S1922" s="19">
        <v>30000</v>
      </c>
      <c r="T1922" s="19">
        <v>6.84</v>
      </c>
      <c r="U1922" s="19">
        <v>10.5</v>
      </c>
      <c r="V1922" s="19">
        <v>0.24</v>
      </c>
      <c r="W1922" s="19">
        <v>68</v>
      </c>
      <c r="X1922" s="93">
        <v>1487</v>
      </c>
      <c r="Y1922">
        <f t="shared" si="88"/>
        <v>571.42857142857144</v>
      </c>
      <c r="Z1922" t="b">
        <f>IF(N1922/G1922&gt;=Auswahlhilfe!$C$8,TRUE,FALSE)</f>
        <v>1</v>
      </c>
      <c r="AA1922" t="b">
        <f>IF(K1922&gt;Auswahlhilfe!$C$7,TRUE,FALSE)</f>
        <v>1</v>
      </c>
      <c r="AB1922" t="b">
        <f>IF(Auswahlhilfe!$C$17=F1922,TRUE,FALSE)</f>
        <v>0</v>
      </c>
      <c r="AC1922" t="b">
        <f>IFERROR(IF(FIND("P2",PGOptionList!D1922)&gt;0,TRUE),FALSE)</f>
        <v>1</v>
      </c>
      <c r="AD1922" t="b">
        <f>IFERROR(IF(FIND("P1",PGOptionList!D1922)&gt;0,TRUE),FALSE)</f>
        <v>0</v>
      </c>
      <c r="AE1922" t="b">
        <f>IFERROR(IF(FIND("P0",PGOptionList!D1922)&gt;0,TRUE),FALSE)</f>
        <v>0</v>
      </c>
      <c r="AF1922" t="b">
        <f>IF(AND(Z1922,AA1922,AB1922,AC1922,IF(C1922=Auswahlhilfe!$L$7,TRUE,FALSE)),D1922,FALSE)</f>
        <v>0</v>
      </c>
      <c r="AG1922" t="b">
        <f>IF(AND(Z1922,AA1922,AB1922,AD1922,IF(C1922=Auswahlhilfe!$L$17,TRUE,FALSE)),D1922,FALSE)</f>
        <v>0</v>
      </c>
      <c r="AH1922" t="b">
        <f>IF(AND(Z1922,AA1922,AB1922,AE1922,IF(C1922=Auswahlhilfe!$L$17,TRUE,FALSE)),D1922,FALSE)</f>
        <v>0</v>
      </c>
      <c r="AI1922" t="s">
        <v>4817</v>
      </c>
      <c r="AJ1922" s="90" t="str">
        <f t="shared" si="89"/>
        <v>mailto:info@oxni.ch?subject=Anfrage TDR-110-007-S1-P2</v>
      </c>
    </row>
    <row r="1923" spans="2:36" x14ac:dyDescent="0.2">
      <c r="B1923" s="78" t="str">
        <f t="shared" si="87"/>
        <v/>
      </c>
      <c r="C1923" s="19" t="s">
        <v>122</v>
      </c>
      <c r="D1923" s="19" t="s">
        <v>2224</v>
      </c>
      <c r="E1923" s="19">
        <v>130</v>
      </c>
      <c r="F1923" s="19" t="s">
        <v>58</v>
      </c>
      <c r="G1923" s="19">
        <v>7</v>
      </c>
      <c r="H1923" s="19">
        <v>6</v>
      </c>
      <c r="I1923" s="19">
        <v>82</v>
      </c>
      <c r="J1923" s="19">
        <v>95</v>
      </c>
      <c r="K1923" s="19">
        <v>300</v>
      </c>
      <c r="L1923" s="19">
        <v>900</v>
      </c>
      <c r="M1923" s="19" t="s">
        <v>79</v>
      </c>
      <c r="N1923" s="19">
        <v>4000</v>
      </c>
      <c r="O1923" s="19">
        <v>8000</v>
      </c>
      <c r="P1923" s="19"/>
      <c r="Q1923" s="19" t="s">
        <v>117</v>
      </c>
      <c r="R1923" s="19">
        <v>2990</v>
      </c>
      <c r="S1923" s="19">
        <v>30000</v>
      </c>
      <c r="T1923" s="19">
        <v>6.84</v>
      </c>
      <c r="U1923" s="19">
        <v>10.5</v>
      </c>
      <c r="V1923" s="19">
        <v>0.24</v>
      </c>
      <c r="W1923" s="19">
        <v>68</v>
      </c>
      <c r="X1923" s="93">
        <v>1487</v>
      </c>
      <c r="Y1923">
        <f t="shared" si="88"/>
        <v>571.42857142857144</v>
      </c>
      <c r="Z1923" t="b">
        <f>IF(N1923/G1923&gt;=Auswahlhilfe!$C$8,TRUE,FALSE)</f>
        <v>1</v>
      </c>
      <c r="AA1923" t="b">
        <f>IF(K1923&gt;Auswahlhilfe!$C$7,TRUE,FALSE)</f>
        <v>1</v>
      </c>
      <c r="AB1923" t="b">
        <f>IF(Auswahlhilfe!$C$17=F1923,TRUE,FALSE)</f>
        <v>1</v>
      </c>
      <c r="AC1923" t="b">
        <f>IFERROR(IF(FIND("P2",PGOptionList!D1923)&gt;0,TRUE),FALSE)</f>
        <v>1</v>
      </c>
      <c r="AD1923" t="b">
        <f>IFERROR(IF(FIND("P1",PGOptionList!D1923)&gt;0,TRUE),FALSE)</f>
        <v>0</v>
      </c>
      <c r="AE1923" t="b">
        <f>IFERROR(IF(FIND("P0",PGOptionList!D1923)&gt;0,TRUE),FALSE)</f>
        <v>0</v>
      </c>
      <c r="AF1923" t="b">
        <f>IF(AND(Z1923,AA1923,AB1923,AC1923,IF(C1923=Auswahlhilfe!$L$7,TRUE,FALSE)),D1923,FALSE)</f>
        <v>0</v>
      </c>
      <c r="AG1923" t="b">
        <f>IF(AND(Z1923,AA1923,AB1923,AD1923,IF(C1923=Auswahlhilfe!$L$17,TRUE,FALSE)),D1923,FALSE)</f>
        <v>0</v>
      </c>
      <c r="AH1923" t="b">
        <f>IF(AND(Z1923,AA1923,AB1923,AE1923,IF(C1923=Auswahlhilfe!$L$17,TRUE,FALSE)),D1923,FALSE)</f>
        <v>0</v>
      </c>
      <c r="AI1923" t="s">
        <v>4818</v>
      </c>
      <c r="AJ1923" s="90" t="str">
        <f t="shared" si="89"/>
        <v>https://shop.oxni.ch/de/shop/motoren/planetengetriebe/tdr-110-007-s2-p2</v>
      </c>
    </row>
    <row r="1924" spans="2:36" x14ac:dyDescent="0.2">
      <c r="B1924" s="78" t="str">
        <f t="shared" si="87"/>
        <v/>
      </c>
      <c r="C1924" s="19" t="s">
        <v>122</v>
      </c>
      <c r="D1924" s="19" t="s">
        <v>2225</v>
      </c>
      <c r="E1924" s="19">
        <v>130</v>
      </c>
      <c r="F1924" s="19" t="s">
        <v>55</v>
      </c>
      <c r="G1924" s="19">
        <v>5</v>
      </c>
      <c r="H1924" s="19">
        <v>2</v>
      </c>
      <c r="I1924" s="19">
        <v>82</v>
      </c>
      <c r="J1924" s="19">
        <v>95</v>
      </c>
      <c r="K1924" s="19">
        <v>330</v>
      </c>
      <c r="L1924" s="19">
        <v>990</v>
      </c>
      <c r="M1924" s="19" t="s">
        <v>109</v>
      </c>
      <c r="N1924" s="19">
        <v>4000</v>
      </c>
      <c r="O1924" s="19">
        <v>8000</v>
      </c>
      <c r="P1924" s="19"/>
      <c r="Q1924" s="19" t="s">
        <v>117</v>
      </c>
      <c r="R1924" s="19">
        <v>2990</v>
      </c>
      <c r="S1924" s="19">
        <v>30000</v>
      </c>
      <c r="T1924" s="19">
        <v>6.84</v>
      </c>
      <c r="U1924" s="19">
        <v>10.5</v>
      </c>
      <c r="V1924" s="19">
        <v>0.24</v>
      </c>
      <c r="W1924" s="19">
        <v>68</v>
      </c>
      <c r="X1924" s="93"/>
      <c r="Y1924">
        <f t="shared" si="88"/>
        <v>800</v>
      </c>
      <c r="Z1924" t="b">
        <f>IF(N1924/G1924&gt;=Auswahlhilfe!$C$8,TRUE,FALSE)</f>
        <v>1</v>
      </c>
      <c r="AA1924" t="b">
        <f>IF(K1924&gt;Auswahlhilfe!$C$7,TRUE,FALSE)</f>
        <v>1</v>
      </c>
      <c r="AB1924" t="b">
        <f>IF(Auswahlhilfe!$C$17=F1924,TRUE,FALSE)</f>
        <v>0</v>
      </c>
      <c r="AC1924" t="b">
        <f>IFERROR(IF(FIND("P2",PGOptionList!D1924)&gt;0,TRUE),FALSE)</f>
        <v>0</v>
      </c>
      <c r="AD1924" t="b">
        <f>IFERROR(IF(FIND("P1",PGOptionList!D1924)&gt;0,TRUE),FALSE)</f>
        <v>0</v>
      </c>
      <c r="AE1924" t="b">
        <f>IFERROR(IF(FIND("P0",PGOptionList!D1924)&gt;0,TRUE),FALSE)</f>
        <v>1</v>
      </c>
      <c r="AF1924" t="b">
        <f>IF(AND(Z1924,AA1924,AB1924,AC1924,IF(C1924=Auswahlhilfe!$L$7,TRUE,FALSE)),D1924,FALSE)</f>
        <v>0</v>
      </c>
      <c r="AG1924" t="b">
        <f>IF(AND(Z1924,AA1924,AB1924,AD1924,IF(C1924=Auswahlhilfe!$L$17,TRUE,FALSE)),D1924,FALSE)</f>
        <v>0</v>
      </c>
      <c r="AH1924" t="b">
        <f>IF(AND(Z1924,AA1924,AB1924,AE1924,IF(C1924=Auswahlhilfe!$L$17,TRUE,FALSE)),D1924,FALSE)</f>
        <v>0</v>
      </c>
      <c r="AI1924" t="s">
        <v>4817</v>
      </c>
      <c r="AJ1924" s="90" t="str">
        <f t="shared" si="89"/>
        <v>mailto:info@oxni.ch?subject=Anfrage TDR-110-005-S1-P0</v>
      </c>
    </row>
    <row r="1925" spans="2:36" x14ac:dyDescent="0.2">
      <c r="B1925" s="78" t="str">
        <f t="shared" si="87"/>
        <v/>
      </c>
      <c r="C1925" s="19" t="s">
        <v>122</v>
      </c>
      <c r="D1925" s="19" t="s">
        <v>2226</v>
      </c>
      <c r="E1925" s="19">
        <v>130</v>
      </c>
      <c r="F1925" s="19" t="s">
        <v>58</v>
      </c>
      <c r="G1925" s="19">
        <v>5</v>
      </c>
      <c r="H1925" s="19">
        <v>2</v>
      </c>
      <c r="I1925" s="19">
        <v>82</v>
      </c>
      <c r="J1925" s="19">
        <v>95</v>
      </c>
      <c r="K1925" s="19">
        <v>330</v>
      </c>
      <c r="L1925" s="19">
        <v>990</v>
      </c>
      <c r="M1925" s="19" t="s">
        <v>109</v>
      </c>
      <c r="N1925" s="19">
        <v>4000</v>
      </c>
      <c r="O1925" s="19">
        <v>8000</v>
      </c>
      <c r="P1925" s="19"/>
      <c r="Q1925" s="19" t="s">
        <v>117</v>
      </c>
      <c r="R1925" s="19">
        <v>2990</v>
      </c>
      <c r="S1925" s="19">
        <v>30000</v>
      </c>
      <c r="T1925" s="19">
        <v>6.84</v>
      </c>
      <c r="U1925" s="19">
        <v>10.5</v>
      </c>
      <c r="V1925" s="19">
        <v>0.24</v>
      </c>
      <c r="W1925" s="19">
        <v>68</v>
      </c>
      <c r="X1925" s="93"/>
      <c r="Y1925">
        <f t="shared" si="88"/>
        <v>800</v>
      </c>
      <c r="Z1925" t="b">
        <f>IF(N1925/G1925&gt;=Auswahlhilfe!$C$8,TRUE,FALSE)</f>
        <v>1</v>
      </c>
      <c r="AA1925" t="b">
        <f>IF(K1925&gt;Auswahlhilfe!$C$7,TRUE,FALSE)</f>
        <v>1</v>
      </c>
      <c r="AB1925" t="b">
        <f>IF(Auswahlhilfe!$C$17=F1925,TRUE,FALSE)</f>
        <v>1</v>
      </c>
      <c r="AC1925" t="b">
        <f>IFERROR(IF(FIND("P2",PGOptionList!D1925)&gt;0,TRUE),FALSE)</f>
        <v>0</v>
      </c>
      <c r="AD1925" t="b">
        <f>IFERROR(IF(FIND("P1",PGOptionList!D1925)&gt;0,TRUE),FALSE)</f>
        <v>0</v>
      </c>
      <c r="AE1925" t="b">
        <f>IFERROR(IF(FIND("P0",PGOptionList!D1925)&gt;0,TRUE),FALSE)</f>
        <v>1</v>
      </c>
      <c r="AF1925" t="b">
        <f>IF(AND(Z1925,AA1925,AB1925,AC1925,IF(C1925=Auswahlhilfe!$L$7,TRUE,FALSE)),D1925,FALSE)</f>
        <v>0</v>
      </c>
      <c r="AG1925" t="b">
        <f>IF(AND(Z1925,AA1925,AB1925,AD1925,IF(C1925=Auswahlhilfe!$L$17,TRUE,FALSE)),D1925,FALSE)</f>
        <v>0</v>
      </c>
      <c r="AH1925" t="b">
        <f>IF(AND(Z1925,AA1925,AB1925,AE1925,IF(C1925=Auswahlhilfe!$L$17,TRUE,FALSE)),D1925,FALSE)</f>
        <v>0</v>
      </c>
      <c r="AI1925" t="s">
        <v>4817</v>
      </c>
      <c r="AJ1925" s="90" t="str">
        <f t="shared" si="89"/>
        <v>mailto:info@oxni.ch?subject=Anfrage TDR-110-005-S2-P0</v>
      </c>
    </row>
    <row r="1926" spans="2:36" x14ac:dyDescent="0.2">
      <c r="B1926" s="78" t="str">
        <f t="shared" si="87"/>
        <v/>
      </c>
      <c r="C1926" s="19" t="s">
        <v>122</v>
      </c>
      <c r="D1926" s="19" t="s">
        <v>2227</v>
      </c>
      <c r="E1926" s="19">
        <v>130</v>
      </c>
      <c r="F1926" s="19" t="s">
        <v>55</v>
      </c>
      <c r="G1926" s="19">
        <v>5</v>
      </c>
      <c r="H1926" s="19">
        <v>4</v>
      </c>
      <c r="I1926" s="19">
        <v>82</v>
      </c>
      <c r="J1926" s="19">
        <v>95</v>
      </c>
      <c r="K1926" s="19">
        <v>330</v>
      </c>
      <c r="L1926" s="19">
        <v>990</v>
      </c>
      <c r="M1926" s="19" t="s">
        <v>109</v>
      </c>
      <c r="N1926" s="19">
        <v>4000</v>
      </c>
      <c r="O1926" s="19">
        <v>8000</v>
      </c>
      <c r="P1926" s="19"/>
      <c r="Q1926" s="19" t="s">
        <v>117</v>
      </c>
      <c r="R1926" s="19">
        <v>2990</v>
      </c>
      <c r="S1926" s="19">
        <v>30000</v>
      </c>
      <c r="T1926" s="19">
        <v>6.84</v>
      </c>
      <c r="U1926" s="19">
        <v>10.5</v>
      </c>
      <c r="V1926" s="19">
        <v>0.24</v>
      </c>
      <c r="W1926" s="19">
        <v>68</v>
      </c>
      <c r="X1926" s="93">
        <v>1636</v>
      </c>
      <c r="Y1926">
        <f t="shared" si="88"/>
        <v>800</v>
      </c>
      <c r="Z1926" t="b">
        <f>IF(N1926/G1926&gt;=Auswahlhilfe!$C$8,TRUE,FALSE)</f>
        <v>1</v>
      </c>
      <c r="AA1926" t="b">
        <f>IF(K1926&gt;Auswahlhilfe!$C$7,TRUE,FALSE)</f>
        <v>1</v>
      </c>
      <c r="AB1926" t="b">
        <f>IF(Auswahlhilfe!$C$17=F1926,TRUE,FALSE)</f>
        <v>0</v>
      </c>
      <c r="AC1926" t="b">
        <f>IFERROR(IF(FIND("P2",PGOptionList!D1926)&gt;0,TRUE),FALSE)</f>
        <v>0</v>
      </c>
      <c r="AD1926" t="b">
        <f>IFERROR(IF(FIND("P1",PGOptionList!D1926)&gt;0,TRUE),FALSE)</f>
        <v>1</v>
      </c>
      <c r="AE1926" t="b">
        <f>IFERROR(IF(FIND("P0",PGOptionList!D1926)&gt;0,TRUE),FALSE)</f>
        <v>0</v>
      </c>
      <c r="AF1926" t="b">
        <f>IF(AND(Z1926,AA1926,AB1926,AC1926,IF(C1926=Auswahlhilfe!$L$7,TRUE,FALSE)),D1926,FALSE)</f>
        <v>0</v>
      </c>
      <c r="AG1926" t="b">
        <f>IF(AND(Z1926,AA1926,AB1926,AD1926,IF(C1926=Auswahlhilfe!$L$17,TRUE,FALSE)),D1926,FALSE)</f>
        <v>0</v>
      </c>
      <c r="AH1926" t="b">
        <f>IF(AND(Z1926,AA1926,AB1926,AE1926,IF(C1926=Auswahlhilfe!$L$17,TRUE,FALSE)),D1926,FALSE)</f>
        <v>0</v>
      </c>
      <c r="AI1926" t="s">
        <v>4817</v>
      </c>
      <c r="AJ1926" s="90" t="str">
        <f t="shared" si="89"/>
        <v>mailto:info@oxni.ch?subject=Anfrage TDR-110-005-S1-P1</v>
      </c>
    </row>
    <row r="1927" spans="2:36" x14ac:dyDescent="0.2">
      <c r="B1927" s="78" t="str">
        <f t="shared" si="87"/>
        <v/>
      </c>
      <c r="C1927" s="19" t="s">
        <v>122</v>
      </c>
      <c r="D1927" s="19" t="s">
        <v>2228</v>
      </c>
      <c r="E1927" s="19">
        <v>130</v>
      </c>
      <c r="F1927" s="19" t="s">
        <v>58</v>
      </c>
      <c r="G1927" s="19">
        <v>5</v>
      </c>
      <c r="H1927" s="19">
        <v>4</v>
      </c>
      <c r="I1927" s="19">
        <v>82</v>
      </c>
      <c r="J1927" s="19">
        <v>95</v>
      </c>
      <c r="K1927" s="19">
        <v>330</v>
      </c>
      <c r="L1927" s="19">
        <v>990</v>
      </c>
      <c r="M1927" s="19" t="s">
        <v>109</v>
      </c>
      <c r="N1927" s="19">
        <v>4000</v>
      </c>
      <c r="O1927" s="19">
        <v>8000</v>
      </c>
      <c r="P1927" s="19"/>
      <c r="Q1927" s="19" t="s">
        <v>117</v>
      </c>
      <c r="R1927" s="19">
        <v>2990</v>
      </c>
      <c r="S1927" s="19">
        <v>30000</v>
      </c>
      <c r="T1927" s="19">
        <v>6.84</v>
      </c>
      <c r="U1927" s="19">
        <v>10.5</v>
      </c>
      <c r="V1927" s="19">
        <v>0.24</v>
      </c>
      <c r="W1927" s="19">
        <v>68</v>
      </c>
      <c r="X1927" s="93">
        <v>1636</v>
      </c>
      <c r="Y1927">
        <f t="shared" si="88"/>
        <v>800</v>
      </c>
      <c r="Z1927" t="b">
        <f>IF(N1927/G1927&gt;=Auswahlhilfe!$C$8,TRUE,FALSE)</f>
        <v>1</v>
      </c>
      <c r="AA1927" t="b">
        <f>IF(K1927&gt;Auswahlhilfe!$C$7,TRUE,FALSE)</f>
        <v>1</v>
      </c>
      <c r="AB1927" t="b">
        <f>IF(Auswahlhilfe!$C$17=F1927,TRUE,FALSE)</f>
        <v>1</v>
      </c>
      <c r="AC1927" t="b">
        <f>IFERROR(IF(FIND("P2",PGOptionList!D1927)&gt;0,TRUE),FALSE)</f>
        <v>0</v>
      </c>
      <c r="AD1927" t="b">
        <f>IFERROR(IF(FIND("P1",PGOptionList!D1927)&gt;0,TRUE),FALSE)</f>
        <v>1</v>
      </c>
      <c r="AE1927" t="b">
        <f>IFERROR(IF(FIND("P0",PGOptionList!D1927)&gt;0,TRUE),FALSE)</f>
        <v>0</v>
      </c>
      <c r="AF1927" t="b">
        <f>IF(AND(Z1927,AA1927,AB1927,AC1927,IF(C1927=Auswahlhilfe!$L$7,TRUE,FALSE)),D1927,FALSE)</f>
        <v>0</v>
      </c>
      <c r="AG1927" t="b">
        <f>IF(AND(Z1927,AA1927,AB1927,AD1927,IF(C1927=Auswahlhilfe!$L$17,TRUE,FALSE)),D1927,FALSE)</f>
        <v>0</v>
      </c>
      <c r="AH1927" t="b">
        <f>IF(AND(Z1927,AA1927,AB1927,AE1927,IF(C1927=Auswahlhilfe!$L$17,TRUE,FALSE)),D1927,FALSE)</f>
        <v>0</v>
      </c>
      <c r="AI1927" t="s">
        <v>4818</v>
      </c>
      <c r="AJ1927" s="90" t="str">
        <f t="shared" si="89"/>
        <v>https://shop.oxni.ch/de/shop/motoren/planetengetriebe/tdr-110-005-s2-p1</v>
      </c>
    </row>
    <row r="1928" spans="2:36" x14ac:dyDescent="0.2">
      <c r="B1928" s="78" t="str">
        <f t="shared" si="87"/>
        <v/>
      </c>
      <c r="C1928" s="19" t="s">
        <v>122</v>
      </c>
      <c r="D1928" s="19" t="s">
        <v>2229</v>
      </c>
      <c r="E1928" s="19">
        <v>130</v>
      </c>
      <c r="F1928" s="19" t="s">
        <v>55</v>
      </c>
      <c r="G1928" s="19">
        <v>5</v>
      </c>
      <c r="H1928" s="19">
        <v>6</v>
      </c>
      <c r="I1928" s="19">
        <v>82</v>
      </c>
      <c r="J1928" s="19">
        <v>95</v>
      </c>
      <c r="K1928" s="19">
        <v>330</v>
      </c>
      <c r="L1928" s="19">
        <v>990</v>
      </c>
      <c r="M1928" s="19" t="s">
        <v>109</v>
      </c>
      <c r="N1928" s="19">
        <v>4000</v>
      </c>
      <c r="O1928" s="19">
        <v>8000</v>
      </c>
      <c r="P1928" s="19"/>
      <c r="Q1928" s="19" t="s">
        <v>117</v>
      </c>
      <c r="R1928" s="19">
        <v>2990</v>
      </c>
      <c r="S1928" s="19">
        <v>30000</v>
      </c>
      <c r="T1928" s="19">
        <v>6.84</v>
      </c>
      <c r="U1928" s="19">
        <v>10.5</v>
      </c>
      <c r="V1928" s="19">
        <v>0.24</v>
      </c>
      <c r="W1928" s="19">
        <v>68</v>
      </c>
      <c r="X1928" s="93">
        <v>1487</v>
      </c>
      <c r="Y1928">
        <f t="shared" si="88"/>
        <v>800</v>
      </c>
      <c r="Z1928" t="b">
        <f>IF(N1928/G1928&gt;=Auswahlhilfe!$C$8,TRUE,FALSE)</f>
        <v>1</v>
      </c>
      <c r="AA1928" t="b">
        <f>IF(K1928&gt;Auswahlhilfe!$C$7,TRUE,FALSE)</f>
        <v>1</v>
      </c>
      <c r="AB1928" t="b">
        <f>IF(Auswahlhilfe!$C$17=F1928,TRUE,FALSE)</f>
        <v>0</v>
      </c>
      <c r="AC1928" t="b">
        <f>IFERROR(IF(FIND("P2",PGOptionList!D1928)&gt;0,TRUE),FALSE)</f>
        <v>1</v>
      </c>
      <c r="AD1928" t="b">
        <f>IFERROR(IF(FIND("P1",PGOptionList!D1928)&gt;0,TRUE),FALSE)</f>
        <v>0</v>
      </c>
      <c r="AE1928" t="b">
        <f>IFERROR(IF(FIND("P0",PGOptionList!D1928)&gt;0,TRUE),FALSE)</f>
        <v>0</v>
      </c>
      <c r="AF1928" t="b">
        <f>IF(AND(Z1928,AA1928,AB1928,AC1928,IF(C1928=Auswahlhilfe!$L$7,TRUE,FALSE)),D1928,FALSE)</f>
        <v>0</v>
      </c>
      <c r="AG1928" t="b">
        <f>IF(AND(Z1928,AA1928,AB1928,AD1928,IF(C1928=Auswahlhilfe!$L$17,TRUE,FALSE)),D1928,FALSE)</f>
        <v>0</v>
      </c>
      <c r="AH1928" t="b">
        <f>IF(AND(Z1928,AA1928,AB1928,AE1928,IF(C1928=Auswahlhilfe!$L$17,TRUE,FALSE)),D1928,FALSE)</f>
        <v>0</v>
      </c>
      <c r="AI1928" t="s">
        <v>4817</v>
      </c>
      <c r="AJ1928" s="90" t="str">
        <f t="shared" si="89"/>
        <v>mailto:info@oxni.ch?subject=Anfrage TDR-110-005-S1-P2</v>
      </c>
    </row>
    <row r="1929" spans="2:36" x14ac:dyDescent="0.2">
      <c r="B1929" s="78" t="str">
        <f t="shared" si="87"/>
        <v/>
      </c>
      <c r="C1929" s="19" t="s">
        <v>122</v>
      </c>
      <c r="D1929" s="19" t="s">
        <v>2230</v>
      </c>
      <c r="E1929" s="19">
        <v>130</v>
      </c>
      <c r="F1929" s="19" t="s">
        <v>58</v>
      </c>
      <c r="G1929" s="19">
        <v>5</v>
      </c>
      <c r="H1929" s="19">
        <v>6</v>
      </c>
      <c r="I1929" s="19">
        <v>82</v>
      </c>
      <c r="J1929" s="19">
        <v>95</v>
      </c>
      <c r="K1929" s="19">
        <v>330</v>
      </c>
      <c r="L1929" s="19">
        <v>990</v>
      </c>
      <c r="M1929" s="19" t="s">
        <v>109</v>
      </c>
      <c r="N1929" s="19">
        <v>4000</v>
      </c>
      <c r="O1929" s="19">
        <v>8000</v>
      </c>
      <c r="P1929" s="19"/>
      <c r="Q1929" s="19" t="s">
        <v>117</v>
      </c>
      <c r="R1929" s="19">
        <v>2990</v>
      </c>
      <c r="S1929" s="19">
        <v>30000</v>
      </c>
      <c r="T1929" s="19">
        <v>6.84</v>
      </c>
      <c r="U1929" s="19">
        <v>10.5</v>
      </c>
      <c r="V1929" s="19">
        <v>0.24</v>
      </c>
      <c r="W1929" s="19">
        <v>68</v>
      </c>
      <c r="X1929" s="93">
        <v>1487</v>
      </c>
      <c r="Y1929">
        <f t="shared" si="88"/>
        <v>800</v>
      </c>
      <c r="Z1929" t="b">
        <f>IF(N1929/G1929&gt;=Auswahlhilfe!$C$8,TRUE,FALSE)</f>
        <v>1</v>
      </c>
      <c r="AA1929" t="b">
        <f>IF(K1929&gt;Auswahlhilfe!$C$7,TRUE,FALSE)</f>
        <v>1</v>
      </c>
      <c r="AB1929" t="b">
        <f>IF(Auswahlhilfe!$C$17=F1929,TRUE,FALSE)</f>
        <v>1</v>
      </c>
      <c r="AC1929" t="b">
        <f>IFERROR(IF(FIND("P2",PGOptionList!D1929)&gt;0,TRUE),FALSE)</f>
        <v>1</v>
      </c>
      <c r="AD1929" t="b">
        <f>IFERROR(IF(FIND("P1",PGOptionList!D1929)&gt;0,TRUE),FALSE)</f>
        <v>0</v>
      </c>
      <c r="AE1929" t="b">
        <f>IFERROR(IF(FIND("P0",PGOptionList!D1929)&gt;0,TRUE),FALSE)</f>
        <v>0</v>
      </c>
      <c r="AF1929" t="b">
        <f>IF(AND(Z1929,AA1929,AB1929,AC1929,IF(C1929=Auswahlhilfe!$L$7,TRUE,FALSE)),D1929,FALSE)</f>
        <v>0</v>
      </c>
      <c r="AG1929" t="b">
        <f>IF(AND(Z1929,AA1929,AB1929,AD1929,IF(C1929=Auswahlhilfe!$L$17,TRUE,FALSE)),D1929,FALSE)</f>
        <v>0</v>
      </c>
      <c r="AH1929" t="b">
        <f>IF(AND(Z1929,AA1929,AB1929,AE1929,IF(C1929=Auswahlhilfe!$L$17,TRUE,FALSE)),D1929,FALSE)</f>
        <v>0</v>
      </c>
      <c r="AI1929" t="s">
        <v>4818</v>
      </c>
      <c r="AJ1929" s="90" t="str">
        <f t="shared" si="89"/>
        <v>https://shop.oxni.ch/de/shop/motoren/planetengetriebe/tdr-110-005-s2-p2</v>
      </c>
    </row>
    <row r="1930" spans="2:36" x14ac:dyDescent="0.2">
      <c r="B1930" s="78" t="str">
        <f t="shared" ref="B1930:B1993" si="90">IF(AF1930=D1930,"Economy",IF(AG1930=D1930,"Standard",IF(AH1930=D1930,"Präzision","")))</f>
        <v/>
      </c>
      <c r="C1930" s="19" t="s">
        <v>122</v>
      </c>
      <c r="D1930" s="19" t="s">
        <v>2231</v>
      </c>
      <c r="E1930" s="19">
        <v>130</v>
      </c>
      <c r="F1930" s="19" t="s">
        <v>55</v>
      </c>
      <c r="G1930" s="19">
        <v>4</v>
      </c>
      <c r="H1930" s="19">
        <v>2</v>
      </c>
      <c r="I1930" s="19">
        <v>82</v>
      </c>
      <c r="J1930" s="19">
        <v>95</v>
      </c>
      <c r="K1930" s="19">
        <v>260</v>
      </c>
      <c r="L1930" s="19">
        <v>780</v>
      </c>
      <c r="M1930" s="19" t="s">
        <v>80</v>
      </c>
      <c r="N1930" s="19">
        <v>4000</v>
      </c>
      <c r="O1930" s="19">
        <v>8000</v>
      </c>
      <c r="P1930" s="19"/>
      <c r="Q1930" s="19" t="s">
        <v>117</v>
      </c>
      <c r="R1930" s="19">
        <v>2990</v>
      </c>
      <c r="S1930" s="19">
        <v>30000</v>
      </c>
      <c r="T1930" s="19">
        <v>6.84</v>
      </c>
      <c r="U1930" s="19">
        <v>10.5</v>
      </c>
      <c r="V1930" s="19">
        <v>0.24</v>
      </c>
      <c r="W1930" s="19">
        <v>68</v>
      </c>
      <c r="X1930" s="93"/>
      <c r="Y1930">
        <f t="shared" ref="Y1930:Y1993" si="91">N1930/G1930</f>
        <v>1000</v>
      </c>
      <c r="Z1930" t="b">
        <f>IF(N1930/G1930&gt;=Auswahlhilfe!$C$8,TRUE,FALSE)</f>
        <v>1</v>
      </c>
      <c r="AA1930" t="b">
        <f>IF(K1930&gt;Auswahlhilfe!$C$7,TRUE,FALSE)</f>
        <v>1</v>
      </c>
      <c r="AB1930" t="b">
        <f>IF(Auswahlhilfe!$C$17=F1930,TRUE,FALSE)</f>
        <v>0</v>
      </c>
      <c r="AC1930" t="b">
        <f>IFERROR(IF(FIND("P2",PGOptionList!D1930)&gt;0,TRUE),FALSE)</f>
        <v>0</v>
      </c>
      <c r="AD1930" t="b">
        <f>IFERROR(IF(FIND("P1",PGOptionList!D1930)&gt;0,TRUE),FALSE)</f>
        <v>0</v>
      </c>
      <c r="AE1930" t="b">
        <f>IFERROR(IF(FIND("P0",PGOptionList!D1930)&gt;0,TRUE),FALSE)</f>
        <v>1</v>
      </c>
      <c r="AF1930" t="b">
        <f>IF(AND(Z1930,AA1930,AB1930,AC1930,IF(C1930=Auswahlhilfe!$L$7,TRUE,FALSE)),D1930,FALSE)</f>
        <v>0</v>
      </c>
      <c r="AG1930" t="b">
        <f>IF(AND(Z1930,AA1930,AB1930,AD1930,IF(C1930=Auswahlhilfe!$L$17,TRUE,FALSE)),D1930,FALSE)</f>
        <v>0</v>
      </c>
      <c r="AH1930" t="b">
        <f>IF(AND(Z1930,AA1930,AB1930,AE1930,IF(C1930=Auswahlhilfe!$L$17,TRUE,FALSE)),D1930,FALSE)</f>
        <v>0</v>
      </c>
      <c r="AI1930" t="s">
        <v>4817</v>
      </c>
      <c r="AJ1930" s="90" t="str">
        <f t="shared" ref="AJ1930:AJ1993" si="92">IF(AI1930="ja",HYPERLINK(_xlfn.CONCAT("https://shop.oxni.ch/de/shop/motoren/planetengetriebe/",LOWER(D1930))),_xlfn.CONCAT("mailto:info@oxni.ch?subject=Anfrage ",D1930))</f>
        <v>mailto:info@oxni.ch?subject=Anfrage TDR-110-004-S1-P0</v>
      </c>
    </row>
    <row r="1931" spans="2:36" x14ac:dyDescent="0.2">
      <c r="B1931" s="78" t="str">
        <f t="shared" si="90"/>
        <v/>
      </c>
      <c r="C1931" s="19" t="s">
        <v>122</v>
      </c>
      <c r="D1931" s="19" t="s">
        <v>2232</v>
      </c>
      <c r="E1931" s="19">
        <v>130</v>
      </c>
      <c r="F1931" s="19" t="s">
        <v>58</v>
      </c>
      <c r="G1931" s="19">
        <v>4</v>
      </c>
      <c r="H1931" s="19">
        <v>2</v>
      </c>
      <c r="I1931" s="19">
        <v>82</v>
      </c>
      <c r="J1931" s="19">
        <v>95</v>
      </c>
      <c r="K1931" s="19">
        <v>260</v>
      </c>
      <c r="L1931" s="19">
        <v>780</v>
      </c>
      <c r="M1931" s="19" t="s">
        <v>80</v>
      </c>
      <c r="N1931" s="19">
        <v>4000</v>
      </c>
      <c r="O1931" s="19">
        <v>8000</v>
      </c>
      <c r="P1931" s="19"/>
      <c r="Q1931" s="19" t="s">
        <v>117</v>
      </c>
      <c r="R1931" s="19">
        <v>2990</v>
      </c>
      <c r="S1931" s="19">
        <v>30000</v>
      </c>
      <c r="T1931" s="19">
        <v>6.84</v>
      </c>
      <c r="U1931" s="19">
        <v>10.5</v>
      </c>
      <c r="V1931" s="19">
        <v>0.24</v>
      </c>
      <c r="W1931" s="19">
        <v>68</v>
      </c>
      <c r="X1931" s="93"/>
      <c r="Y1931">
        <f t="shared" si="91"/>
        <v>1000</v>
      </c>
      <c r="Z1931" t="b">
        <f>IF(N1931/G1931&gt;=Auswahlhilfe!$C$8,TRUE,FALSE)</f>
        <v>1</v>
      </c>
      <c r="AA1931" t="b">
        <f>IF(K1931&gt;Auswahlhilfe!$C$7,TRUE,FALSE)</f>
        <v>1</v>
      </c>
      <c r="AB1931" t="b">
        <f>IF(Auswahlhilfe!$C$17=F1931,TRUE,FALSE)</f>
        <v>1</v>
      </c>
      <c r="AC1931" t="b">
        <f>IFERROR(IF(FIND("P2",PGOptionList!D1931)&gt;0,TRUE),FALSE)</f>
        <v>0</v>
      </c>
      <c r="AD1931" t="b">
        <f>IFERROR(IF(FIND("P1",PGOptionList!D1931)&gt;0,TRUE),FALSE)</f>
        <v>0</v>
      </c>
      <c r="AE1931" t="b">
        <f>IFERROR(IF(FIND("P0",PGOptionList!D1931)&gt;0,TRUE),FALSE)</f>
        <v>1</v>
      </c>
      <c r="AF1931" t="b">
        <f>IF(AND(Z1931,AA1931,AB1931,AC1931,IF(C1931=Auswahlhilfe!$L$7,TRUE,FALSE)),D1931,FALSE)</f>
        <v>0</v>
      </c>
      <c r="AG1931" t="b">
        <f>IF(AND(Z1931,AA1931,AB1931,AD1931,IF(C1931=Auswahlhilfe!$L$17,TRUE,FALSE)),D1931,FALSE)</f>
        <v>0</v>
      </c>
      <c r="AH1931" t="b">
        <f>IF(AND(Z1931,AA1931,AB1931,AE1931,IF(C1931=Auswahlhilfe!$L$17,TRUE,FALSE)),D1931,FALSE)</f>
        <v>0</v>
      </c>
      <c r="AI1931" t="s">
        <v>4817</v>
      </c>
      <c r="AJ1931" s="90" t="str">
        <f t="shared" si="92"/>
        <v>mailto:info@oxni.ch?subject=Anfrage TDR-110-004-S2-P0</v>
      </c>
    </row>
    <row r="1932" spans="2:36" x14ac:dyDescent="0.2">
      <c r="B1932" s="78" t="str">
        <f t="shared" si="90"/>
        <v/>
      </c>
      <c r="C1932" s="19" t="s">
        <v>122</v>
      </c>
      <c r="D1932" s="19" t="s">
        <v>2233</v>
      </c>
      <c r="E1932" s="19">
        <v>130</v>
      </c>
      <c r="F1932" s="19" t="s">
        <v>55</v>
      </c>
      <c r="G1932" s="19">
        <v>4</v>
      </c>
      <c r="H1932" s="19">
        <v>4</v>
      </c>
      <c r="I1932" s="19">
        <v>82</v>
      </c>
      <c r="J1932" s="19">
        <v>95</v>
      </c>
      <c r="K1932" s="19">
        <v>260</v>
      </c>
      <c r="L1932" s="19">
        <v>780</v>
      </c>
      <c r="M1932" s="19" t="s">
        <v>80</v>
      </c>
      <c r="N1932" s="19">
        <v>4000</v>
      </c>
      <c r="O1932" s="19">
        <v>8000</v>
      </c>
      <c r="P1932" s="19"/>
      <c r="Q1932" s="19" t="s">
        <v>117</v>
      </c>
      <c r="R1932" s="19">
        <v>2990</v>
      </c>
      <c r="S1932" s="19">
        <v>30000</v>
      </c>
      <c r="T1932" s="19">
        <v>6.84</v>
      </c>
      <c r="U1932" s="19">
        <v>10.5</v>
      </c>
      <c r="V1932" s="19">
        <v>0.24</v>
      </c>
      <c r="W1932" s="19">
        <v>68</v>
      </c>
      <c r="X1932" s="93">
        <v>1636</v>
      </c>
      <c r="Y1932">
        <f t="shared" si="91"/>
        <v>1000</v>
      </c>
      <c r="Z1932" t="b">
        <f>IF(N1932/G1932&gt;=Auswahlhilfe!$C$8,TRUE,FALSE)</f>
        <v>1</v>
      </c>
      <c r="AA1932" t="b">
        <f>IF(K1932&gt;Auswahlhilfe!$C$7,TRUE,FALSE)</f>
        <v>1</v>
      </c>
      <c r="AB1932" t="b">
        <f>IF(Auswahlhilfe!$C$17=F1932,TRUE,FALSE)</f>
        <v>0</v>
      </c>
      <c r="AC1932" t="b">
        <f>IFERROR(IF(FIND("P2",PGOptionList!D1932)&gt;0,TRUE),FALSE)</f>
        <v>0</v>
      </c>
      <c r="AD1932" t="b">
        <f>IFERROR(IF(FIND("P1",PGOptionList!D1932)&gt;0,TRUE),FALSE)</f>
        <v>1</v>
      </c>
      <c r="AE1932" t="b">
        <f>IFERROR(IF(FIND("P0",PGOptionList!D1932)&gt;0,TRUE),FALSE)</f>
        <v>0</v>
      </c>
      <c r="AF1932" t="b">
        <f>IF(AND(Z1932,AA1932,AB1932,AC1932,IF(C1932=Auswahlhilfe!$L$7,TRUE,FALSE)),D1932,FALSE)</f>
        <v>0</v>
      </c>
      <c r="AG1932" t="b">
        <f>IF(AND(Z1932,AA1932,AB1932,AD1932,IF(C1932=Auswahlhilfe!$L$17,TRUE,FALSE)),D1932,FALSE)</f>
        <v>0</v>
      </c>
      <c r="AH1932" t="b">
        <f>IF(AND(Z1932,AA1932,AB1932,AE1932,IF(C1932=Auswahlhilfe!$L$17,TRUE,FALSE)),D1932,FALSE)</f>
        <v>0</v>
      </c>
      <c r="AI1932" t="s">
        <v>4817</v>
      </c>
      <c r="AJ1932" s="90" t="str">
        <f t="shared" si="92"/>
        <v>mailto:info@oxni.ch?subject=Anfrage TDR-110-004-S1-P1</v>
      </c>
    </row>
    <row r="1933" spans="2:36" x14ac:dyDescent="0.2">
      <c r="B1933" s="78" t="str">
        <f t="shared" si="90"/>
        <v/>
      </c>
      <c r="C1933" s="19" t="s">
        <v>122</v>
      </c>
      <c r="D1933" s="19" t="s">
        <v>2234</v>
      </c>
      <c r="E1933" s="19">
        <v>130</v>
      </c>
      <c r="F1933" s="19" t="s">
        <v>58</v>
      </c>
      <c r="G1933" s="19">
        <v>4</v>
      </c>
      <c r="H1933" s="19">
        <v>4</v>
      </c>
      <c r="I1933" s="19">
        <v>82</v>
      </c>
      <c r="J1933" s="19">
        <v>95</v>
      </c>
      <c r="K1933" s="19">
        <v>260</v>
      </c>
      <c r="L1933" s="19">
        <v>780</v>
      </c>
      <c r="M1933" s="19" t="s">
        <v>80</v>
      </c>
      <c r="N1933" s="19">
        <v>4000</v>
      </c>
      <c r="O1933" s="19">
        <v>8000</v>
      </c>
      <c r="P1933" s="19"/>
      <c r="Q1933" s="19" t="s">
        <v>117</v>
      </c>
      <c r="R1933" s="19">
        <v>2990</v>
      </c>
      <c r="S1933" s="19">
        <v>30000</v>
      </c>
      <c r="T1933" s="19">
        <v>6.84</v>
      </c>
      <c r="U1933" s="19">
        <v>10.5</v>
      </c>
      <c r="V1933" s="19">
        <v>0.24</v>
      </c>
      <c r="W1933" s="19">
        <v>68</v>
      </c>
      <c r="X1933" s="93">
        <v>1636</v>
      </c>
      <c r="Y1933">
        <f t="shared" si="91"/>
        <v>1000</v>
      </c>
      <c r="Z1933" t="b">
        <f>IF(N1933/G1933&gt;=Auswahlhilfe!$C$8,TRUE,FALSE)</f>
        <v>1</v>
      </c>
      <c r="AA1933" t="b">
        <f>IF(K1933&gt;Auswahlhilfe!$C$7,TRUE,FALSE)</f>
        <v>1</v>
      </c>
      <c r="AB1933" t="b">
        <f>IF(Auswahlhilfe!$C$17=F1933,TRUE,FALSE)</f>
        <v>1</v>
      </c>
      <c r="AC1933" t="b">
        <f>IFERROR(IF(FIND("P2",PGOptionList!D1933)&gt;0,TRUE),FALSE)</f>
        <v>0</v>
      </c>
      <c r="AD1933" t="b">
        <f>IFERROR(IF(FIND("P1",PGOptionList!D1933)&gt;0,TRUE),FALSE)</f>
        <v>1</v>
      </c>
      <c r="AE1933" t="b">
        <f>IFERROR(IF(FIND("P0",PGOptionList!D1933)&gt;0,TRUE),FALSE)</f>
        <v>0</v>
      </c>
      <c r="AF1933" t="b">
        <f>IF(AND(Z1933,AA1933,AB1933,AC1933,IF(C1933=Auswahlhilfe!$L$7,TRUE,FALSE)),D1933,FALSE)</f>
        <v>0</v>
      </c>
      <c r="AG1933" t="b">
        <f>IF(AND(Z1933,AA1933,AB1933,AD1933,IF(C1933=Auswahlhilfe!$L$17,TRUE,FALSE)),D1933,FALSE)</f>
        <v>0</v>
      </c>
      <c r="AH1933" t="b">
        <f>IF(AND(Z1933,AA1933,AB1933,AE1933,IF(C1933=Auswahlhilfe!$L$17,TRUE,FALSE)),D1933,FALSE)</f>
        <v>0</v>
      </c>
      <c r="AI1933" t="s">
        <v>4818</v>
      </c>
      <c r="AJ1933" s="90" t="str">
        <f t="shared" si="92"/>
        <v>https://shop.oxni.ch/de/shop/motoren/planetengetriebe/tdr-110-004-s2-p1</v>
      </c>
    </row>
    <row r="1934" spans="2:36" x14ac:dyDescent="0.2">
      <c r="B1934" s="78" t="str">
        <f t="shared" si="90"/>
        <v/>
      </c>
      <c r="C1934" s="19" t="s">
        <v>122</v>
      </c>
      <c r="D1934" s="19" t="s">
        <v>2235</v>
      </c>
      <c r="E1934" s="19">
        <v>130</v>
      </c>
      <c r="F1934" s="19" t="s">
        <v>55</v>
      </c>
      <c r="G1934" s="19">
        <v>4</v>
      </c>
      <c r="H1934" s="19">
        <v>6</v>
      </c>
      <c r="I1934" s="19">
        <v>82</v>
      </c>
      <c r="J1934" s="19">
        <v>95</v>
      </c>
      <c r="K1934" s="19">
        <v>260</v>
      </c>
      <c r="L1934" s="19">
        <v>780</v>
      </c>
      <c r="M1934" s="19" t="s">
        <v>80</v>
      </c>
      <c r="N1934" s="19">
        <v>4000</v>
      </c>
      <c r="O1934" s="19">
        <v>8000</v>
      </c>
      <c r="P1934" s="19"/>
      <c r="Q1934" s="19" t="s">
        <v>117</v>
      </c>
      <c r="R1934" s="19">
        <v>2990</v>
      </c>
      <c r="S1934" s="19">
        <v>30000</v>
      </c>
      <c r="T1934" s="19">
        <v>6.84</v>
      </c>
      <c r="U1934" s="19">
        <v>10.5</v>
      </c>
      <c r="V1934" s="19">
        <v>0.24</v>
      </c>
      <c r="W1934" s="19">
        <v>68</v>
      </c>
      <c r="X1934" s="93">
        <v>1487</v>
      </c>
      <c r="Y1934">
        <f t="shared" si="91"/>
        <v>1000</v>
      </c>
      <c r="Z1934" t="b">
        <f>IF(N1934/G1934&gt;=Auswahlhilfe!$C$8,TRUE,FALSE)</f>
        <v>1</v>
      </c>
      <c r="AA1934" t="b">
        <f>IF(K1934&gt;Auswahlhilfe!$C$7,TRUE,FALSE)</f>
        <v>1</v>
      </c>
      <c r="AB1934" t="b">
        <f>IF(Auswahlhilfe!$C$17=F1934,TRUE,FALSE)</f>
        <v>0</v>
      </c>
      <c r="AC1934" t="b">
        <f>IFERROR(IF(FIND("P2",PGOptionList!D1934)&gt;0,TRUE),FALSE)</f>
        <v>1</v>
      </c>
      <c r="AD1934" t="b">
        <f>IFERROR(IF(FIND("P1",PGOptionList!D1934)&gt;0,TRUE),FALSE)</f>
        <v>0</v>
      </c>
      <c r="AE1934" t="b">
        <f>IFERROR(IF(FIND("P0",PGOptionList!D1934)&gt;0,TRUE),FALSE)</f>
        <v>0</v>
      </c>
      <c r="AF1934" t="b">
        <f>IF(AND(Z1934,AA1934,AB1934,AC1934,IF(C1934=Auswahlhilfe!$L$7,TRUE,FALSE)),D1934,FALSE)</f>
        <v>0</v>
      </c>
      <c r="AG1934" t="b">
        <f>IF(AND(Z1934,AA1934,AB1934,AD1934,IF(C1934=Auswahlhilfe!$L$17,TRUE,FALSE)),D1934,FALSE)</f>
        <v>0</v>
      </c>
      <c r="AH1934" t="b">
        <f>IF(AND(Z1934,AA1934,AB1934,AE1934,IF(C1934=Auswahlhilfe!$L$17,TRUE,FALSE)),D1934,FALSE)</f>
        <v>0</v>
      </c>
      <c r="AI1934" t="s">
        <v>4817</v>
      </c>
      <c r="AJ1934" s="90" t="str">
        <f t="shared" si="92"/>
        <v>mailto:info@oxni.ch?subject=Anfrage TDR-110-004-S1-P2</v>
      </c>
    </row>
    <row r="1935" spans="2:36" x14ac:dyDescent="0.2">
      <c r="B1935" s="78" t="str">
        <f t="shared" si="90"/>
        <v/>
      </c>
      <c r="C1935" s="19" t="s">
        <v>122</v>
      </c>
      <c r="D1935" s="19" t="s">
        <v>2236</v>
      </c>
      <c r="E1935" s="19">
        <v>130</v>
      </c>
      <c r="F1935" s="19" t="s">
        <v>58</v>
      </c>
      <c r="G1935" s="19">
        <v>4</v>
      </c>
      <c r="H1935" s="19">
        <v>6</v>
      </c>
      <c r="I1935" s="19">
        <v>82</v>
      </c>
      <c r="J1935" s="19">
        <v>95</v>
      </c>
      <c r="K1935" s="19">
        <v>260</v>
      </c>
      <c r="L1935" s="19">
        <v>780</v>
      </c>
      <c r="M1935" s="19" t="s">
        <v>80</v>
      </c>
      <c r="N1935" s="19">
        <v>4000</v>
      </c>
      <c r="O1935" s="19">
        <v>8000</v>
      </c>
      <c r="P1935" s="19"/>
      <c r="Q1935" s="19" t="s">
        <v>117</v>
      </c>
      <c r="R1935" s="19">
        <v>2990</v>
      </c>
      <c r="S1935" s="19">
        <v>30000</v>
      </c>
      <c r="T1935" s="19">
        <v>6.84</v>
      </c>
      <c r="U1935" s="19">
        <v>10.5</v>
      </c>
      <c r="V1935" s="19">
        <v>0.24</v>
      </c>
      <c r="W1935" s="19">
        <v>68</v>
      </c>
      <c r="X1935" s="93">
        <v>1487</v>
      </c>
      <c r="Y1935">
        <f t="shared" si="91"/>
        <v>1000</v>
      </c>
      <c r="Z1935" t="b">
        <f>IF(N1935/G1935&gt;=Auswahlhilfe!$C$8,TRUE,FALSE)</f>
        <v>1</v>
      </c>
      <c r="AA1935" t="b">
        <f>IF(K1935&gt;Auswahlhilfe!$C$7,TRUE,FALSE)</f>
        <v>1</v>
      </c>
      <c r="AB1935" t="b">
        <f>IF(Auswahlhilfe!$C$17=F1935,TRUE,FALSE)</f>
        <v>1</v>
      </c>
      <c r="AC1935" t="b">
        <f>IFERROR(IF(FIND("P2",PGOptionList!D1935)&gt;0,TRUE),FALSE)</f>
        <v>1</v>
      </c>
      <c r="AD1935" t="b">
        <f>IFERROR(IF(FIND("P1",PGOptionList!D1935)&gt;0,TRUE),FALSE)</f>
        <v>0</v>
      </c>
      <c r="AE1935" t="b">
        <f>IFERROR(IF(FIND("P0",PGOptionList!D1935)&gt;0,TRUE),FALSE)</f>
        <v>0</v>
      </c>
      <c r="AF1935" t="b">
        <f>IF(AND(Z1935,AA1935,AB1935,AC1935,IF(C1935=Auswahlhilfe!$L$7,TRUE,FALSE)),D1935,FALSE)</f>
        <v>0</v>
      </c>
      <c r="AG1935" t="b">
        <f>IF(AND(Z1935,AA1935,AB1935,AD1935,IF(C1935=Auswahlhilfe!$L$17,TRUE,FALSE)),D1935,FALSE)</f>
        <v>0</v>
      </c>
      <c r="AH1935" t="b">
        <f>IF(AND(Z1935,AA1935,AB1935,AE1935,IF(C1935=Auswahlhilfe!$L$17,TRUE,FALSE)),D1935,FALSE)</f>
        <v>0</v>
      </c>
      <c r="AI1935" t="s">
        <v>4818</v>
      </c>
      <c r="AJ1935" s="90" t="str">
        <f t="shared" si="92"/>
        <v>https://shop.oxni.ch/de/shop/motoren/planetengetriebe/tdr-110-004-s2-p2</v>
      </c>
    </row>
    <row r="1936" spans="2:36" x14ac:dyDescent="0.2">
      <c r="B1936" s="78" t="str">
        <f t="shared" si="90"/>
        <v/>
      </c>
      <c r="C1936" s="19" t="s">
        <v>122</v>
      </c>
      <c r="D1936" s="19" t="s">
        <v>2237</v>
      </c>
      <c r="E1936" s="19">
        <v>130</v>
      </c>
      <c r="F1936" s="19" t="s">
        <v>55</v>
      </c>
      <c r="G1936" s="19">
        <v>200</v>
      </c>
      <c r="H1936" s="19">
        <v>4</v>
      </c>
      <c r="I1936" s="19">
        <v>151</v>
      </c>
      <c r="J1936" s="19">
        <v>92</v>
      </c>
      <c r="K1936" s="19">
        <v>460</v>
      </c>
      <c r="L1936" s="19">
        <v>1380</v>
      </c>
      <c r="M1936" s="19" t="s">
        <v>88</v>
      </c>
      <c r="N1936" s="19">
        <v>3000</v>
      </c>
      <c r="O1936" s="19">
        <v>6000</v>
      </c>
      <c r="P1936" s="19"/>
      <c r="Q1936" s="19" t="s">
        <v>118</v>
      </c>
      <c r="R1936" s="19">
        <v>10590</v>
      </c>
      <c r="S1936" s="19">
        <v>30000</v>
      </c>
      <c r="T1936" s="19">
        <v>6.25</v>
      </c>
      <c r="U1936" s="19">
        <v>22.1</v>
      </c>
      <c r="V1936" s="19">
        <v>0.24</v>
      </c>
      <c r="W1936" s="19">
        <v>70</v>
      </c>
      <c r="X1936" s="93"/>
      <c r="Y1936">
        <f t="shared" si="91"/>
        <v>15</v>
      </c>
      <c r="Z1936" t="b">
        <f>IF(N1936/G1936&gt;=Auswahlhilfe!$C$8,TRUE,FALSE)</f>
        <v>1</v>
      </c>
      <c r="AA1936" t="b">
        <f>IF(K1936&gt;Auswahlhilfe!$C$7,TRUE,FALSE)</f>
        <v>1</v>
      </c>
      <c r="AB1936" t="b">
        <f>IF(Auswahlhilfe!$C$17=F1936,TRUE,FALSE)</f>
        <v>0</v>
      </c>
      <c r="AC1936" t="b">
        <f>IFERROR(IF(FIND("P2",PGOptionList!D1936)&gt;0,TRUE),FALSE)</f>
        <v>0</v>
      </c>
      <c r="AD1936" t="b">
        <f>IFERROR(IF(FIND("P1",PGOptionList!D1936)&gt;0,TRUE),FALSE)</f>
        <v>0</v>
      </c>
      <c r="AE1936" t="b">
        <f>IFERROR(IF(FIND("P0",PGOptionList!D1936)&gt;0,TRUE),FALSE)</f>
        <v>1</v>
      </c>
      <c r="AF1936" t="b">
        <f>IF(AND(Z1936,AA1936,AB1936,AC1936,IF(C1936=Auswahlhilfe!$L$7,TRUE,FALSE)),D1936,FALSE)</f>
        <v>0</v>
      </c>
      <c r="AG1936" t="b">
        <f>IF(AND(Z1936,AA1936,AB1936,AD1936,IF(C1936=Auswahlhilfe!$L$17,TRUE,FALSE)),D1936,FALSE)</f>
        <v>0</v>
      </c>
      <c r="AH1936" t="b">
        <f>IF(AND(Z1936,AA1936,AB1936,AE1936,IF(C1936=Auswahlhilfe!$L$17,TRUE,FALSE)),D1936,FALSE)</f>
        <v>0</v>
      </c>
      <c r="AI1936" t="s">
        <v>4817</v>
      </c>
      <c r="AJ1936" s="90" t="str">
        <f t="shared" si="92"/>
        <v>mailto:info@oxni.ch?subject=Anfrage TDR-140-200-S1-P0</v>
      </c>
    </row>
    <row r="1937" spans="2:36" x14ac:dyDescent="0.2">
      <c r="B1937" s="78" t="str">
        <f t="shared" si="90"/>
        <v/>
      </c>
      <c r="C1937" s="19" t="s">
        <v>122</v>
      </c>
      <c r="D1937" s="19" t="s">
        <v>2238</v>
      </c>
      <c r="E1937" s="19">
        <v>130</v>
      </c>
      <c r="F1937" s="19" t="s">
        <v>58</v>
      </c>
      <c r="G1937" s="19">
        <v>200</v>
      </c>
      <c r="H1937" s="19">
        <v>4</v>
      </c>
      <c r="I1937" s="19">
        <v>151</v>
      </c>
      <c r="J1937" s="19">
        <v>92</v>
      </c>
      <c r="K1937" s="19">
        <v>460</v>
      </c>
      <c r="L1937" s="19">
        <v>1380</v>
      </c>
      <c r="M1937" s="19" t="s">
        <v>88</v>
      </c>
      <c r="N1937" s="19">
        <v>3000</v>
      </c>
      <c r="O1937" s="19">
        <v>6000</v>
      </c>
      <c r="P1937" s="19"/>
      <c r="Q1937" s="19" t="s">
        <v>118</v>
      </c>
      <c r="R1937" s="19">
        <v>10590</v>
      </c>
      <c r="S1937" s="19">
        <v>30000</v>
      </c>
      <c r="T1937" s="19">
        <v>6.25</v>
      </c>
      <c r="U1937" s="19">
        <v>22.1</v>
      </c>
      <c r="V1937" s="19">
        <v>0.24</v>
      </c>
      <c r="W1937" s="19">
        <v>70</v>
      </c>
      <c r="X1937" s="93"/>
      <c r="Y1937">
        <f t="shared" si="91"/>
        <v>15</v>
      </c>
      <c r="Z1937" t="b">
        <f>IF(N1937/G1937&gt;=Auswahlhilfe!$C$8,TRUE,FALSE)</f>
        <v>1</v>
      </c>
      <c r="AA1937" t="b">
        <f>IF(K1937&gt;Auswahlhilfe!$C$7,TRUE,FALSE)</f>
        <v>1</v>
      </c>
      <c r="AB1937" t="b">
        <f>IF(Auswahlhilfe!$C$17=F1937,TRUE,FALSE)</f>
        <v>1</v>
      </c>
      <c r="AC1937" t="b">
        <f>IFERROR(IF(FIND("P2",PGOptionList!D1937)&gt;0,TRUE),FALSE)</f>
        <v>0</v>
      </c>
      <c r="AD1937" t="b">
        <f>IFERROR(IF(FIND("P1",PGOptionList!D1937)&gt;0,TRUE),FALSE)</f>
        <v>0</v>
      </c>
      <c r="AE1937" t="b">
        <f>IFERROR(IF(FIND("P0",PGOptionList!D1937)&gt;0,TRUE),FALSE)</f>
        <v>1</v>
      </c>
      <c r="AF1937" t="b">
        <f>IF(AND(Z1937,AA1937,AB1937,AC1937,IF(C1937=Auswahlhilfe!$L$7,TRUE,FALSE)),D1937,FALSE)</f>
        <v>0</v>
      </c>
      <c r="AG1937" t="b">
        <f>IF(AND(Z1937,AA1937,AB1937,AD1937,IF(C1937=Auswahlhilfe!$L$17,TRUE,FALSE)),D1937,FALSE)</f>
        <v>0</v>
      </c>
      <c r="AH1937" t="b">
        <f>IF(AND(Z1937,AA1937,AB1937,AE1937,IF(C1937=Auswahlhilfe!$L$17,TRUE,FALSE)),D1937,FALSE)</f>
        <v>0</v>
      </c>
      <c r="AI1937" t="s">
        <v>4817</v>
      </c>
      <c r="AJ1937" s="90" t="str">
        <f t="shared" si="92"/>
        <v>mailto:info@oxni.ch?subject=Anfrage TDR-140-200-S2-P0</v>
      </c>
    </row>
    <row r="1938" spans="2:36" x14ac:dyDescent="0.2">
      <c r="B1938" s="78" t="str">
        <f t="shared" si="90"/>
        <v/>
      </c>
      <c r="C1938" s="19" t="s">
        <v>122</v>
      </c>
      <c r="D1938" s="19" t="s">
        <v>2239</v>
      </c>
      <c r="E1938" s="19">
        <v>130</v>
      </c>
      <c r="F1938" s="19" t="s">
        <v>55</v>
      </c>
      <c r="G1938" s="19">
        <v>200</v>
      </c>
      <c r="H1938" s="19">
        <v>7</v>
      </c>
      <c r="I1938" s="19">
        <v>151</v>
      </c>
      <c r="J1938" s="19">
        <v>92</v>
      </c>
      <c r="K1938" s="19">
        <v>460</v>
      </c>
      <c r="L1938" s="19">
        <v>1380</v>
      </c>
      <c r="M1938" s="19" t="s">
        <v>88</v>
      </c>
      <c r="N1938" s="19">
        <v>3000</v>
      </c>
      <c r="O1938" s="19">
        <v>6000</v>
      </c>
      <c r="P1938" s="19"/>
      <c r="Q1938" s="19" t="s">
        <v>118</v>
      </c>
      <c r="R1938" s="19">
        <v>10590</v>
      </c>
      <c r="S1938" s="19">
        <v>30000</v>
      </c>
      <c r="T1938" s="19">
        <v>6.25</v>
      </c>
      <c r="U1938" s="19">
        <v>22.1</v>
      </c>
      <c r="V1938" s="19">
        <v>0.24</v>
      </c>
      <c r="W1938" s="19">
        <v>70</v>
      </c>
      <c r="X1938" s="93">
        <v>2488</v>
      </c>
      <c r="Y1938">
        <f t="shared" si="91"/>
        <v>15</v>
      </c>
      <c r="Z1938" t="b">
        <f>IF(N1938/G1938&gt;=Auswahlhilfe!$C$8,TRUE,FALSE)</f>
        <v>1</v>
      </c>
      <c r="AA1938" t="b">
        <f>IF(K1938&gt;Auswahlhilfe!$C$7,TRUE,FALSE)</f>
        <v>1</v>
      </c>
      <c r="AB1938" t="b">
        <f>IF(Auswahlhilfe!$C$17=F1938,TRUE,FALSE)</f>
        <v>0</v>
      </c>
      <c r="AC1938" t="b">
        <f>IFERROR(IF(FIND("P2",PGOptionList!D1938)&gt;0,TRUE),FALSE)</f>
        <v>0</v>
      </c>
      <c r="AD1938" t="b">
        <f>IFERROR(IF(FIND("P1",PGOptionList!D1938)&gt;0,TRUE),FALSE)</f>
        <v>1</v>
      </c>
      <c r="AE1938" t="b">
        <f>IFERROR(IF(FIND("P0",PGOptionList!D1938)&gt;0,TRUE),FALSE)</f>
        <v>0</v>
      </c>
      <c r="AF1938" t="b">
        <f>IF(AND(Z1938,AA1938,AB1938,AC1938,IF(C1938=Auswahlhilfe!$L$7,TRUE,FALSE)),D1938,FALSE)</f>
        <v>0</v>
      </c>
      <c r="AG1938" t="b">
        <f>IF(AND(Z1938,AA1938,AB1938,AD1938,IF(C1938=Auswahlhilfe!$L$17,TRUE,FALSE)),D1938,FALSE)</f>
        <v>0</v>
      </c>
      <c r="AH1938" t="b">
        <f>IF(AND(Z1938,AA1938,AB1938,AE1938,IF(C1938=Auswahlhilfe!$L$17,TRUE,FALSE)),D1938,FALSE)</f>
        <v>0</v>
      </c>
      <c r="AI1938" t="s">
        <v>4817</v>
      </c>
      <c r="AJ1938" s="90" t="str">
        <f t="shared" si="92"/>
        <v>mailto:info@oxni.ch?subject=Anfrage TDR-140-200-S1-P1</v>
      </c>
    </row>
    <row r="1939" spans="2:36" x14ac:dyDescent="0.2">
      <c r="B1939" s="78" t="str">
        <f t="shared" si="90"/>
        <v/>
      </c>
      <c r="C1939" s="19" t="s">
        <v>122</v>
      </c>
      <c r="D1939" s="19" t="s">
        <v>2240</v>
      </c>
      <c r="E1939" s="19">
        <v>130</v>
      </c>
      <c r="F1939" s="19" t="s">
        <v>58</v>
      </c>
      <c r="G1939" s="19">
        <v>200</v>
      </c>
      <c r="H1939" s="19">
        <v>7</v>
      </c>
      <c r="I1939" s="19">
        <v>151</v>
      </c>
      <c r="J1939" s="19">
        <v>92</v>
      </c>
      <c r="K1939" s="19">
        <v>460</v>
      </c>
      <c r="L1939" s="19">
        <v>1380</v>
      </c>
      <c r="M1939" s="19" t="s">
        <v>88</v>
      </c>
      <c r="N1939" s="19">
        <v>3000</v>
      </c>
      <c r="O1939" s="19">
        <v>6000</v>
      </c>
      <c r="P1939" s="19"/>
      <c r="Q1939" s="19" t="s">
        <v>118</v>
      </c>
      <c r="R1939" s="19">
        <v>10590</v>
      </c>
      <c r="S1939" s="19">
        <v>30000</v>
      </c>
      <c r="T1939" s="19">
        <v>6.25</v>
      </c>
      <c r="U1939" s="19">
        <v>22.1</v>
      </c>
      <c r="V1939" s="19">
        <v>0.24</v>
      </c>
      <c r="W1939" s="19">
        <v>70</v>
      </c>
      <c r="X1939" s="93">
        <v>2488</v>
      </c>
      <c r="Y1939">
        <f t="shared" si="91"/>
        <v>15</v>
      </c>
      <c r="Z1939" t="b">
        <f>IF(N1939/G1939&gt;=Auswahlhilfe!$C$8,TRUE,FALSE)</f>
        <v>1</v>
      </c>
      <c r="AA1939" t="b">
        <f>IF(K1939&gt;Auswahlhilfe!$C$7,TRUE,FALSE)</f>
        <v>1</v>
      </c>
      <c r="AB1939" t="b">
        <f>IF(Auswahlhilfe!$C$17=F1939,TRUE,FALSE)</f>
        <v>1</v>
      </c>
      <c r="AC1939" t="b">
        <f>IFERROR(IF(FIND("P2",PGOptionList!D1939)&gt;0,TRUE),FALSE)</f>
        <v>0</v>
      </c>
      <c r="AD1939" t="b">
        <f>IFERROR(IF(FIND("P1",PGOptionList!D1939)&gt;0,TRUE),FALSE)</f>
        <v>1</v>
      </c>
      <c r="AE1939" t="b">
        <f>IFERROR(IF(FIND("P0",PGOptionList!D1939)&gt;0,TRUE),FALSE)</f>
        <v>0</v>
      </c>
      <c r="AF1939" t="b">
        <f>IF(AND(Z1939,AA1939,AB1939,AC1939,IF(C1939=Auswahlhilfe!$L$7,TRUE,FALSE)),D1939,FALSE)</f>
        <v>0</v>
      </c>
      <c r="AG1939" t="b">
        <f>IF(AND(Z1939,AA1939,AB1939,AD1939,IF(C1939=Auswahlhilfe!$L$17,TRUE,FALSE)),D1939,FALSE)</f>
        <v>0</v>
      </c>
      <c r="AH1939" t="b">
        <f>IF(AND(Z1939,AA1939,AB1939,AE1939,IF(C1939=Auswahlhilfe!$L$17,TRUE,FALSE)),D1939,FALSE)</f>
        <v>0</v>
      </c>
      <c r="AI1939" t="s">
        <v>4818</v>
      </c>
      <c r="AJ1939" s="90" t="str">
        <f t="shared" si="92"/>
        <v>https://shop.oxni.ch/de/shop/motoren/planetengetriebe/tdr-140-200-s2-p1</v>
      </c>
    </row>
    <row r="1940" spans="2:36" x14ac:dyDescent="0.2">
      <c r="B1940" s="78" t="str">
        <f t="shared" si="90"/>
        <v/>
      </c>
      <c r="C1940" s="19" t="s">
        <v>122</v>
      </c>
      <c r="D1940" s="19" t="s">
        <v>2241</v>
      </c>
      <c r="E1940" s="19">
        <v>130</v>
      </c>
      <c r="F1940" s="19" t="s">
        <v>55</v>
      </c>
      <c r="G1940" s="19">
        <v>200</v>
      </c>
      <c r="H1940" s="19">
        <v>9</v>
      </c>
      <c r="I1940" s="19">
        <v>151</v>
      </c>
      <c r="J1940" s="19">
        <v>92</v>
      </c>
      <c r="K1940" s="19">
        <v>460</v>
      </c>
      <c r="L1940" s="19">
        <v>1380</v>
      </c>
      <c r="M1940" s="19" t="s">
        <v>88</v>
      </c>
      <c r="N1940" s="19">
        <v>3000</v>
      </c>
      <c r="O1940" s="19">
        <v>6000</v>
      </c>
      <c r="P1940" s="19"/>
      <c r="Q1940" s="19" t="s">
        <v>118</v>
      </c>
      <c r="R1940" s="19">
        <v>10590</v>
      </c>
      <c r="S1940" s="19">
        <v>30000</v>
      </c>
      <c r="T1940" s="19">
        <v>6.25</v>
      </c>
      <c r="U1940" s="19">
        <v>22.1</v>
      </c>
      <c r="V1940" s="19">
        <v>0.24</v>
      </c>
      <c r="W1940" s="19">
        <v>70</v>
      </c>
      <c r="X1940" s="93">
        <v>2262</v>
      </c>
      <c r="Y1940">
        <f t="shared" si="91"/>
        <v>15</v>
      </c>
      <c r="Z1940" t="b">
        <f>IF(N1940/G1940&gt;=Auswahlhilfe!$C$8,TRUE,FALSE)</f>
        <v>1</v>
      </c>
      <c r="AA1940" t="b">
        <f>IF(K1940&gt;Auswahlhilfe!$C$7,TRUE,FALSE)</f>
        <v>1</v>
      </c>
      <c r="AB1940" t="b">
        <f>IF(Auswahlhilfe!$C$17=F1940,TRUE,FALSE)</f>
        <v>0</v>
      </c>
      <c r="AC1940" t="b">
        <f>IFERROR(IF(FIND("P2",PGOptionList!D1940)&gt;0,TRUE),FALSE)</f>
        <v>1</v>
      </c>
      <c r="AD1940" t="b">
        <f>IFERROR(IF(FIND("P1",PGOptionList!D1940)&gt;0,TRUE),FALSE)</f>
        <v>0</v>
      </c>
      <c r="AE1940" t="b">
        <f>IFERROR(IF(FIND("P0",PGOptionList!D1940)&gt;0,TRUE),FALSE)</f>
        <v>0</v>
      </c>
      <c r="AF1940" t="b">
        <f>IF(AND(Z1940,AA1940,AB1940,AC1940,IF(C1940=Auswahlhilfe!$L$7,TRUE,FALSE)),D1940,FALSE)</f>
        <v>0</v>
      </c>
      <c r="AG1940" t="b">
        <f>IF(AND(Z1940,AA1940,AB1940,AD1940,IF(C1940=Auswahlhilfe!$L$17,TRUE,FALSE)),D1940,FALSE)</f>
        <v>0</v>
      </c>
      <c r="AH1940" t="b">
        <f>IF(AND(Z1940,AA1940,AB1940,AE1940,IF(C1940=Auswahlhilfe!$L$17,TRUE,FALSE)),D1940,FALSE)</f>
        <v>0</v>
      </c>
      <c r="AI1940" t="s">
        <v>4817</v>
      </c>
      <c r="AJ1940" s="90" t="str">
        <f t="shared" si="92"/>
        <v>mailto:info@oxni.ch?subject=Anfrage TDR-140-200-S1-P2</v>
      </c>
    </row>
    <row r="1941" spans="2:36" x14ac:dyDescent="0.2">
      <c r="B1941" s="78" t="str">
        <f t="shared" si="90"/>
        <v/>
      </c>
      <c r="C1941" s="19" t="s">
        <v>122</v>
      </c>
      <c r="D1941" s="19" t="s">
        <v>2242</v>
      </c>
      <c r="E1941" s="19">
        <v>130</v>
      </c>
      <c r="F1941" s="19" t="s">
        <v>58</v>
      </c>
      <c r="G1941" s="19">
        <v>200</v>
      </c>
      <c r="H1941" s="19">
        <v>9</v>
      </c>
      <c r="I1941" s="19">
        <v>151</v>
      </c>
      <c r="J1941" s="19">
        <v>92</v>
      </c>
      <c r="K1941" s="19">
        <v>460</v>
      </c>
      <c r="L1941" s="19">
        <v>1380</v>
      </c>
      <c r="M1941" s="19" t="s">
        <v>88</v>
      </c>
      <c r="N1941" s="19">
        <v>3000</v>
      </c>
      <c r="O1941" s="19">
        <v>6000</v>
      </c>
      <c r="P1941" s="19"/>
      <c r="Q1941" s="19" t="s">
        <v>118</v>
      </c>
      <c r="R1941" s="19">
        <v>10590</v>
      </c>
      <c r="S1941" s="19">
        <v>30000</v>
      </c>
      <c r="T1941" s="19">
        <v>6.25</v>
      </c>
      <c r="U1941" s="19">
        <v>22.1</v>
      </c>
      <c r="V1941" s="19">
        <v>0.24</v>
      </c>
      <c r="W1941" s="19">
        <v>70</v>
      </c>
      <c r="X1941" s="93">
        <v>2262</v>
      </c>
      <c r="Y1941">
        <f t="shared" si="91"/>
        <v>15</v>
      </c>
      <c r="Z1941" t="b">
        <f>IF(N1941/G1941&gt;=Auswahlhilfe!$C$8,TRUE,FALSE)</f>
        <v>1</v>
      </c>
      <c r="AA1941" t="b">
        <f>IF(K1941&gt;Auswahlhilfe!$C$7,TRUE,FALSE)</f>
        <v>1</v>
      </c>
      <c r="AB1941" t="b">
        <f>IF(Auswahlhilfe!$C$17=F1941,TRUE,FALSE)</f>
        <v>1</v>
      </c>
      <c r="AC1941" t="b">
        <f>IFERROR(IF(FIND("P2",PGOptionList!D1941)&gt;0,TRUE),FALSE)</f>
        <v>1</v>
      </c>
      <c r="AD1941" t="b">
        <f>IFERROR(IF(FIND("P1",PGOptionList!D1941)&gt;0,TRUE),FALSE)</f>
        <v>0</v>
      </c>
      <c r="AE1941" t="b">
        <f>IFERROR(IF(FIND("P0",PGOptionList!D1941)&gt;0,TRUE),FALSE)</f>
        <v>0</v>
      </c>
      <c r="AF1941" t="b">
        <f>IF(AND(Z1941,AA1941,AB1941,AC1941,IF(C1941=Auswahlhilfe!$L$7,TRUE,FALSE)),D1941,FALSE)</f>
        <v>0</v>
      </c>
      <c r="AG1941" t="b">
        <f>IF(AND(Z1941,AA1941,AB1941,AD1941,IF(C1941=Auswahlhilfe!$L$17,TRUE,FALSE)),D1941,FALSE)</f>
        <v>0</v>
      </c>
      <c r="AH1941" t="b">
        <f>IF(AND(Z1941,AA1941,AB1941,AE1941,IF(C1941=Auswahlhilfe!$L$17,TRUE,FALSE)),D1941,FALSE)</f>
        <v>0</v>
      </c>
      <c r="AI1941" t="s">
        <v>4818</v>
      </c>
      <c r="AJ1941" s="90" t="str">
        <f t="shared" si="92"/>
        <v>https://shop.oxni.ch/de/shop/motoren/planetengetriebe/tdr-140-200-s2-p2</v>
      </c>
    </row>
    <row r="1942" spans="2:36" x14ac:dyDescent="0.2">
      <c r="B1942" s="78" t="str">
        <f t="shared" si="90"/>
        <v/>
      </c>
      <c r="C1942" s="19" t="s">
        <v>122</v>
      </c>
      <c r="D1942" s="19" t="s">
        <v>2243</v>
      </c>
      <c r="E1942" s="19">
        <v>130</v>
      </c>
      <c r="F1942" s="19" t="s">
        <v>55</v>
      </c>
      <c r="G1942" s="19">
        <v>140</v>
      </c>
      <c r="H1942" s="19">
        <v>4</v>
      </c>
      <c r="I1942" s="19">
        <v>151</v>
      </c>
      <c r="J1942" s="19">
        <v>92</v>
      </c>
      <c r="K1942" s="19">
        <v>555</v>
      </c>
      <c r="L1942" s="19">
        <v>1665</v>
      </c>
      <c r="M1942" s="19" t="s">
        <v>86</v>
      </c>
      <c r="N1942" s="19">
        <v>3000</v>
      </c>
      <c r="O1942" s="19">
        <v>6000</v>
      </c>
      <c r="P1942" s="19"/>
      <c r="Q1942" s="19" t="s">
        <v>118</v>
      </c>
      <c r="R1942" s="19">
        <v>10590</v>
      </c>
      <c r="S1942" s="19">
        <v>30000</v>
      </c>
      <c r="T1942" s="19">
        <v>6.25</v>
      </c>
      <c r="U1942" s="19">
        <v>22.1</v>
      </c>
      <c r="V1942" s="19">
        <v>0.24</v>
      </c>
      <c r="W1942" s="19">
        <v>70</v>
      </c>
      <c r="X1942" s="93"/>
      <c r="Y1942">
        <f t="shared" si="91"/>
        <v>21.428571428571427</v>
      </c>
      <c r="Z1942" t="b">
        <f>IF(N1942/G1942&gt;=Auswahlhilfe!$C$8,TRUE,FALSE)</f>
        <v>1</v>
      </c>
      <c r="AA1942" t="b">
        <f>IF(K1942&gt;Auswahlhilfe!$C$7,TRUE,FALSE)</f>
        <v>1</v>
      </c>
      <c r="AB1942" t="b">
        <f>IF(Auswahlhilfe!$C$17=F1942,TRUE,FALSE)</f>
        <v>0</v>
      </c>
      <c r="AC1942" t="b">
        <f>IFERROR(IF(FIND("P2",PGOptionList!D1942)&gt;0,TRUE),FALSE)</f>
        <v>0</v>
      </c>
      <c r="AD1942" t="b">
        <f>IFERROR(IF(FIND("P1",PGOptionList!D1942)&gt;0,TRUE),FALSE)</f>
        <v>0</v>
      </c>
      <c r="AE1942" t="b">
        <f>IFERROR(IF(FIND("P0",PGOptionList!D1942)&gt;0,TRUE),FALSE)</f>
        <v>1</v>
      </c>
      <c r="AF1942" t="b">
        <f>IF(AND(Z1942,AA1942,AB1942,AC1942,IF(C1942=Auswahlhilfe!$L$7,TRUE,FALSE)),D1942,FALSE)</f>
        <v>0</v>
      </c>
      <c r="AG1942" t="b">
        <f>IF(AND(Z1942,AA1942,AB1942,AD1942,IF(C1942=Auswahlhilfe!$L$17,TRUE,FALSE)),D1942,FALSE)</f>
        <v>0</v>
      </c>
      <c r="AH1942" t="b">
        <f>IF(AND(Z1942,AA1942,AB1942,AE1942,IF(C1942=Auswahlhilfe!$L$17,TRUE,FALSE)),D1942,FALSE)</f>
        <v>0</v>
      </c>
      <c r="AI1942" t="s">
        <v>4817</v>
      </c>
      <c r="AJ1942" s="90" t="str">
        <f t="shared" si="92"/>
        <v>mailto:info@oxni.ch?subject=Anfrage TDR-140-140-S1-P0</v>
      </c>
    </row>
    <row r="1943" spans="2:36" x14ac:dyDescent="0.2">
      <c r="B1943" s="78" t="str">
        <f t="shared" si="90"/>
        <v/>
      </c>
      <c r="C1943" s="19" t="s">
        <v>122</v>
      </c>
      <c r="D1943" s="19" t="s">
        <v>2244</v>
      </c>
      <c r="E1943" s="19">
        <v>130</v>
      </c>
      <c r="F1943" s="19" t="s">
        <v>58</v>
      </c>
      <c r="G1943" s="19">
        <v>140</v>
      </c>
      <c r="H1943" s="19">
        <v>4</v>
      </c>
      <c r="I1943" s="19">
        <v>151</v>
      </c>
      <c r="J1943" s="19">
        <v>92</v>
      </c>
      <c r="K1943" s="19">
        <v>555</v>
      </c>
      <c r="L1943" s="19">
        <v>1665</v>
      </c>
      <c r="M1943" s="19" t="s">
        <v>86</v>
      </c>
      <c r="N1943" s="19">
        <v>3000</v>
      </c>
      <c r="O1943" s="19">
        <v>6000</v>
      </c>
      <c r="P1943" s="19"/>
      <c r="Q1943" s="19" t="s">
        <v>118</v>
      </c>
      <c r="R1943" s="19">
        <v>10590</v>
      </c>
      <c r="S1943" s="19">
        <v>30000</v>
      </c>
      <c r="T1943" s="19">
        <v>6.25</v>
      </c>
      <c r="U1943" s="19">
        <v>22.1</v>
      </c>
      <c r="V1943" s="19">
        <v>0.24</v>
      </c>
      <c r="W1943" s="19">
        <v>70</v>
      </c>
      <c r="X1943" s="93"/>
      <c r="Y1943">
        <f t="shared" si="91"/>
        <v>21.428571428571427</v>
      </c>
      <c r="Z1943" t="b">
        <f>IF(N1943/G1943&gt;=Auswahlhilfe!$C$8,TRUE,FALSE)</f>
        <v>1</v>
      </c>
      <c r="AA1943" t="b">
        <f>IF(K1943&gt;Auswahlhilfe!$C$7,TRUE,FALSE)</f>
        <v>1</v>
      </c>
      <c r="AB1943" t="b">
        <f>IF(Auswahlhilfe!$C$17=F1943,TRUE,FALSE)</f>
        <v>1</v>
      </c>
      <c r="AC1943" t="b">
        <f>IFERROR(IF(FIND("P2",PGOptionList!D1943)&gt;0,TRUE),FALSE)</f>
        <v>0</v>
      </c>
      <c r="AD1943" t="b">
        <f>IFERROR(IF(FIND("P1",PGOptionList!D1943)&gt;0,TRUE),FALSE)</f>
        <v>0</v>
      </c>
      <c r="AE1943" t="b">
        <f>IFERROR(IF(FIND("P0",PGOptionList!D1943)&gt;0,TRUE),FALSE)</f>
        <v>1</v>
      </c>
      <c r="AF1943" t="b">
        <f>IF(AND(Z1943,AA1943,AB1943,AC1943,IF(C1943=Auswahlhilfe!$L$7,TRUE,FALSE)),D1943,FALSE)</f>
        <v>0</v>
      </c>
      <c r="AG1943" t="b">
        <f>IF(AND(Z1943,AA1943,AB1943,AD1943,IF(C1943=Auswahlhilfe!$L$17,TRUE,FALSE)),D1943,FALSE)</f>
        <v>0</v>
      </c>
      <c r="AH1943" t="b">
        <f>IF(AND(Z1943,AA1943,AB1943,AE1943,IF(C1943=Auswahlhilfe!$L$17,TRUE,FALSE)),D1943,FALSE)</f>
        <v>0</v>
      </c>
      <c r="AI1943" t="s">
        <v>4817</v>
      </c>
      <c r="AJ1943" s="90" t="str">
        <f t="shared" si="92"/>
        <v>mailto:info@oxni.ch?subject=Anfrage TDR-140-140-S2-P0</v>
      </c>
    </row>
    <row r="1944" spans="2:36" x14ac:dyDescent="0.2">
      <c r="B1944" s="78" t="str">
        <f t="shared" si="90"/>
        <v/>
      </c>
      <c r="C1944" s="19" t="s">
        <v>122</v>
      </c>
      <c r="D1944" s="19" t="s">
        <v>2245</v>
      </c>
      <c r="E1944" s="19">
        <v>130</v>
      </c>
      <c r="F1944" s="19" t="s">
        <v>55</v>
      </c>
      <c r="G1944" s="19">
        <v>140</v>
      </c>
      <c r="H1944" s="19">
        <v>7</v>
      </c>
      <c r="I1944" s="19">
        <v>151</v>
      </c>
      <c r="J1944" s="19">
        <v>92</v>
      </c>
      <c r="K1944" s="19">
        <v>555</v>
      </c>
      <c r="L1944" s="19">
        <v>1665</v>
      </c>
      <c r="M1944" s="19" t="s">
        <v>86</v>
      </c>
      <c r="N1944" s="19">
        <v>3000</v>
      </c>
      <c r="O1944" s="19">
        <v>6000</v>
      </c>
      <c r="P1944" s="19"/>
      <c r="Q1944" s="19" t="s">
        <v>118</v>
      </c>
      <c r="R1944" s="19">
        <v>10590</v>
      </c>
      <c r="S1944" s="19">
        <v>30000</v>
      </c>
      <c r="T1944" s="19">
        <v>6.25</v>
      </c>
      <c r="U1944" s="19">
        <v>22.1</v>
      </c>
      <c r="V1944" s="19">
        <v>0.24</v>
      </c>
      <c r="W1944" s="19">
        <v>70</v>
      </c>
      <c r="X1944" s="93">
        <v>2488</v>
      </c>
      <c r="Y1944">
        <f t="shared" si="91"/>
        <v>21.428571428571427</v>
      </c>
      <c r="Z1944" t="b">
        <f>IF(N1944/G1944&gt;=Auswahlhilfe!$C$8,TRUE,FALSE)</f>
        <v>1</v>
      </c>
      <c r="AA1944" t="b">
        <f>IF(K1944&gt;Auswahlhilfe!$C$7,TRUE,FALSE)</f>
        <v>1</v>
      </c>
      <c r="AB1944" t="b">
        <f>IF(Auswahlhilfe!$C$17=F1944,TRUE,FALSE)</f>
        <v>0</v>
      </c>
      <c r="AC1944" t="b">
        <f>IFERROR(IF(FIND("P2",PGOptionList!D1944)&gt;0,TRUE),FALSE)</f>
        <v>0</v>
      </c>
      <c r="AD1944" t="b">
        <f>IFERROR(IF(FIND("P1",PGOptionList!D1944)&gt;0,TRUE),FALSE)</f>
        <v>1</v>
      </c>
      <c r="AE1944" t="b">
        <f>IFERROR(IF(FIND("P0",PGOptionList!D1944)&gt;0,TRUE),FALSE)</f>
        <v>0</v>
      </c>
      <c r="AF1944" t="b">
        <f>IF(AND(Z1944,AA1944,AB1944,AC1944,IF(C1944=Auswahlhilfe!$L$7,TRUE,FALSE)),D1944,FALSE)</f>
        <v>0</v>
      </c>
      <c r="AG1944" t="b">
        <f>IF(AND(Z1944,AA1944,AB1944,AD1944,IF(C1944=Auswahlhilfe!$L$17,TRUE,FALSE)),D1944,FALSE)</f>
        <v>0</v>
      </c>
      <c r="AH1944" t="b">
        <f>IF(AND(Z1944,AA1944,AB1944,AE1944,IF(C1944=Auswahlhilfe!$L$17,TRUE,FALSE)),D1944,FALSE)</f>
        <v>0</v>
      </c>
      <c r="AI1944" t="s">
        <v>4817</v>
      </c>
      <c r="AJ1944" s="90" t="str">
        <f t="shared" si="92"/>
        <v>mailto:info@oxni.ch?subject=Anfrage TDR-140-140-S1-P1</v>
      </c>
    </row>
    <row r="1945" spans="2:36" x14ac:dyDescent="0.2">
      <c r="B1945" s="78" t="str">
        <f t="shared" si="90"/>
        <v/>
      </c>
      <c r="C1945" s="19" t="s">
        <v>122</v>
      </c>
      <c r="D1945" s="19" t="s">
        <v>2246</v>
      </c>
      <c r="E1945" s="19">
        <v>130</v>
      </c>
      <c r="F1945" s="19" t="s">
        <v>58</v>
      </c>
      <c r="G1945" s="19">
        <v>140</v>
      </c>
      <c r="H1945" s="19">
        <v>7</v>
      </c>
      <c r="I1945" s="19">
        <v>151</v>
      </c>
      <c r="J1945" s="19">
        <v>92</v>
      </c>
      <c r="K1945" s="19">
        <v>555</v>
      </c>
      <c r="L1945" s="19">
        <v>1665</v>
      </c>
      <c r="M1945" s="19" t="s">
        <v>86</v>
      </c>
      <c r="N1945" s="19">
        <v>3000</v>
      </c>
      <c r="O1945" s="19">
        <v>6000</v>
      </c>
      <c r="P1945" s="19"/>
      <c r="Q1945" s="19" t="s">
        <v>118</v>
      </c>
      <c r="R1945" s="19">
        <v>10590</v>
      </c>
      <c r="S1945" s="19">
        <v>30000</v>
      </c>
      <c r="T1945" s="19">
        <v>6.25</v>
      </c>
      <c r="U1945" s="19">
        <v>22.1</v>
      </c>
      <c r="V1945" s="19">
        <v>0.24</v>
      </c>
      <c r="W1945" s="19">
        <v>70</v>
      </c>
      <c r="X1945" s="93">
        <v>2488</v>
      </c>
      <c r="Y1945">
        <f t="shared" si="91"/>
        <v>21.428571428571427</v>
      </c>
      <c r="Z1945" t="b">
        <f>IF(N1945/G1945&gt;=Auswahlhilfe!$C$8,TRUE,FALSE)</f>
        <v>1</v>
      </c>
      <c r="AA1945" t="b">
        <f>IF(K1945&gt;Auswahlhilfe!$C$7,TRUE,FALSE)</f>
        <v>1</v>
      </c>
      <c r="AB1945" t="b">
        <f>IF(Auswahlhilfe!$C$17=F1945,TRUE,FALSE)</f>
        <v>1</v>
      </c>
      <c r="AC1945" t="b">
        <f>IFERROR(IF(FIND("P2",PGOptionList!D1945)&gt;0,TRUE),FALSE)</f>
        <v>0</v>
      </c>
      <c r="AD1945" t="b">
        <f>IFERROR(IF(FIND("P1",PGOptionList!D1945)&gt;0,TRUE),FALSE)</f>
        <v>1</v>
      </c>
      <c r="AE1945" t="b">
        <f>IFERROR(IF(FIND("P0",PGOptionList!D1945)&gt;0,TRUE),FALSE)</f>
        <v>0</v>
      </c>
      <c r="AF1945" t="b">
        <f>IF(AND(Z1945,AA1945,AB1945,AC1945,IF(C1945=Auswahlhilfe!$L$7,TRUE,FALSE)),D1945,FALSE)</f>
        <v>0</v>
      </c>
      <c r="AG1945" t="b">
        <f>IF(AND(Z1945,AA1945,AB1945,AD1945,IF(C1945=Auswahlhilfe!$L$17,TRUE,FALSE)),D1945,FALSE)</f>
        <v>0</v>
      </c>
      <c r="AH1945" t="b">
        <f>IF(AND(Z1945,AA1945,AB1945,AE1945,IF(C1945=Auswahlhilfe!$L$17,TRUE,FALSE)),D1945,FALSE)</f>
        <v>0</v>
      </c>
      <c r="AI1945" t="s">
        <v>4818</v>
      </c>
      <c r="AJ1945" s="90" t="str">
        <f t="shared" si="92"/>
        <v>https://shop.oxni.ch/de/shop/motoren/planetengetriebe/tdr-140-140-s2-p1</v>
      </c>
    </row>
    <row r="1946" spans="2:36" x14ac:dyDescent="0.2">
      <c r="B1946" s="78" t="str">
        <f t="shared" si="90"/>
        <v/>
      </c>
      <c r="C1946" s="19" t="s">
        <v>122</v>
      </c>
      <c r="D1946" s="19" t="s">
        <v>2247</v>
      </c>
      <c r="E1946" s="19">
        <v>130</v>
      </c>
      <c r="F1946" s="19" t="s">
        <v>55</v>
      </c>
      <c r="G1946" s="19">
        <v>140</v>
      </c>
      <c r="H1946" s="19">
        <v>9</v>
      </c>
      <c r="I1946" s="19">
        <v>151</v>
      </c>
      <c r="J1946" s="19">
        <v>92</v>
      </c>
      <c r="K1946" s="19">
        <v>555</v>
      </c>
      <c r="L1946" s="19">
        <v>1665</v>
      </c>
      <c r="M1946" s="19" t="s">
        <v>86</v>
      </c>
      <c r="N1946" s="19">
        <v>3000</v>
      </c>
      <c r="O1946" s="19">
        <v>6000</v>
      </c>
      <c r="P1946" s="19"/>
      <c r="Q1946" s="19" t="s">
        <v>118</v>
      </c>
      <c r="R1946" s="19">
        <v>10590</v>
      </c>
      <c r="S1946" s="19">
        <v>30000</v>
      </c>
      <c r="T1946" s="19">
        <v>6.25</v>
      </c>
      <c r="U1946" s="19">
        <v>22.1</v>
      </c>
      <c r="V1946" s="19">
        <v>0.24</v>
      </c>
      <c r="W1946" s="19">
        <v>70</v>
      </c>
      <c r="X1946" s="93">
        <v>2262</v>
      </c>
      <c r="Y1946">
        <f t="shared" si="91"/>
        <v>21.428571428571427</v>
      </c>
      <c r="Z1946" t="b">
        <f>IF(N1946/G1946&gt;=Auswahlhilfe!$C$8,TRUE,FALSE)</f>
        <v>1</v>
      </c>
      <c r="AA1946" t="b">
        <f>IF(K1946&gt;Auswahlhilfe!$C$7,TRUE,FALSE)</f>
        <v>1</v>
      </c>
      <c r="AB1946" t="b">
        <f>IF(Auswahlhilfe!$C$17=F1946,TRUE,FALSE)</f>
        <v>0</v>
      </c>
      <c r="AC1946" t="b">
        <f>IFERROR(IF(FIND("P2",PGOptionList!D1946)&gt;0,TRUE),FALSE)</f>
        <v>1</v>
      </c>
      <c r="AD1946" t="b">
        <f>IFERROR(IF(FIND("P1",PGOptionList!D1946)&gt;0,TRUE),FALSE)</f>
        <v>0</v>
      </c>
      <c r="AE1946" t="b">
        <f>IFERROR(IF(FIND("P0",PGOptionList!D1946)&gt;0,TRUE),FALSE)</f>
        <v>0</v>
      </c>
      <c r="AF1946" t="b">
        <f>IF(AND(Z1946,AA1946,AB1946,AC1946,IF(C1946=Auswahlhilfe!$L$7,TRUE,FALSE)),D1946,FALSE)</f>
        <v>0</v>
      </c>
      <c r="AG1946" t="b">
        <f>IF(AND(Z1946,AA1946,AB1946,AD1946,IF(C1946=Auswahlhilfe!$L$17,TRUE,FALSE)),D1946,FALSE)</f>
        <v>0</v>
      </c>
      <c r="AH1946" t="b">
        <f>IF(AND(Z1946,AA1946,AB1946,AE1946,IF(C1946=Auswahlhilfe!$L$17,TRUE,FALSE)),D1946,FALSE)</f>
        <v>0</v>
      </c>
      <c r="AI1946" t="s">
        <v>4817</v>
      </c>
      <c r="AJ1946" s="90" t="str">
        <f t="shared" si="92"/>
        <v>mailto:info@oxni.ch?subject=Anfrage TDR-140-140-S1-P2</v>
      </c>
    </row>
    <row r="1947" spans="2:36" x14ac:dyDescent="0.2">
      <c r="B1947" s="78" t="str">
        <f t="shared" si="90"/>
        <v/>
      </c>
      <c r="C1947" s="19" t="s">
        <v>122</v>
      </c>
      <c r="D1947" s="19" t="s">
        <v>2248</v>
      </c>
      <c r="E1947" s="19">
        <v>130</v>
      </c>
      <c r="F1947" s="19" t="s">
        <v>58</v>
      </c>
      <c r="G1947" s="19">
        <v>140</v>
      </c>
      <c r="H1947" s="19">
        <v>9</v>
      </c>
      <c r="I1947" s="19">
        <v>151</v>
      </c>
      <c r="J1947" s="19">
        <v>92</v>
      </c>
      <c r="K1947" s="19">
        <v>555</v>
      </c>
      <c r="L1947" s="19">
        <v>1665</v>
      </c>
      <c r="M1947" s="19" t="s">
        <v>86</v>
      </c>
      <c r="N1947" s="19">
        <v>3000</v>
      </c>
      <c r="O1947" s="19">
        <v>6000</v>
      </c>
      <c r="P1947" s="19"/>
      <c r="Q1947" s="19" t="s">
        <v>118</v>
      </c>
      <c r="R1947" s="19">
        <v>10590</v>
      </c>
      <c r="S1947" s="19">
        <v>30000</v>
      </c>
      <c r="T1947" s="19">
        <v>6.25</v>
      </c>
      <c r="U1947" s="19">
        <v>22.1</v>
      </c>
      <c r="V1947" s="19">
        <v>0.24</v>
      </c>
      <c r="W1947" s="19">
        <v>70</v>
      </c>
      <c r="X1947" s="93">
        <v>2262</v>
      </c>
      <c r="Y1947">
        <f t="shared" si="91"/>
        <v>21.428571428571427</v>
      </c>
      <c r="Z1947" t="b">
        <f>IF(N1947/G1947&gt;=Auswahlhilfe!$C$8,TRUE,FALSE)</f>
        <v>1</v>
      </c>
      <c r="AA1947" t="b">
        <f>IF(K1947&gt;Auswahlhilfe!$C$7,TRUE,FALSE)</f>
        <v>1</v>
      </c>
      <c r="AB1947" t="b">
        <f>IF(Auswahlhilfe!$C$17=F1947,TRUE,FALSE)</f>
        <v>1</v>
      </c>
      <c r="AC1947" t="b">
        <f>IFERROR(IF(FIND("P2",PGOptionList!D1947)&gt;0,TRUE),FALSE)</f>
        <v>1</v>
      </c>
      <c r="AD1947" t="b">
        <f>IFERROR(IF(FIND("P1",PGOptionList!D1947)&gt;0,TRUE),FALSE)</f>
        <v>0</v>
      </c>
      <c r="AE1947" t="b">
        <f>IFERROR(IF(FIND("P0",PGOptionList!D1947)&gt;0,TRUE),FALSE)</f>
        <v>0</v>
      </c>
      <c r="AF1947" t="b">
        <f>IF(AND(Z1947,AA1947,AB1947,AC1947,IF(C1947=Auswahlhilfe!$L$7,TRUE,FALSE)),D1947,FALSE)</f>
        <v>0</v>
      </c>
      <c r="AG1947" t="b">
        <f>IF(AND(Z1947,AA1947,AB1947,AD1947,IF(C1947=Auswahlhilfe!$L$17,TRUE,FALSE)),D1947,FALSE)</f>
        <v>0</v>
      </c>
      <c r="AH1947" t="b">
        <f>IF(AND(Z1947,AA1947,AB1947,AE1947,IF(C1947=Auswahlhilfe!$L$17,TRUE,FALSE)),D1947,FALSE)</f>
        <v>0</v>
      </c>
      <c r="AI1947" t="s">
        <v>4818</v>
      </c>
      <c r="AJ1947" s="90" t="str">
        <f t="shared" si="92"/>
        <v>https://shop.oxni.ch/de/shop/motoren/planetengetriebe/tdr-140-140-s2-p2</v>
      </c>
    </row>
    <row r="1948" spans="2:36" x14ac:dyDescent="0.2">
      <c r="B1948" s="78" t="str">
        <f t="shared" si="90"/>
        <v/>
      </c>
      <c r="C1948" s="19" t="s">
        <v>122</v>
      </c>
      <c r="D1948" s="19" t="s">
        <v>2249</v>
      </c>
      <c r="E1948" s="19">
        <v>130</v>
      </c>
      <c r="F1948" s="19" t="s">
        <v>55</v>
      </c>
      <c r="G1948" s="19">
        <v>100</v>
      </c>
      <c r="H1948" s="19">
        <v>4</v>
      </c>
      <c r="I1948" s="19">
        <v>151</v>
      </c>
      <c r="J1948" s="19">
        <v>92</v>
      </c>
      <c r="K1948" s="19">
        <v>460</v>
      </c>
      <c r="L1948" s="19">
        <v>1380</v>
      </c>
      <c r="M1948" s="19" t="s">
        <v>88</v>
      </c>
      <c r="N1948" s="19">
        <v>3000</v>
      </c>
      <c r="O1948" s="19">
        <v>6000</v>
      </c>
      <c r="P1948" s="19"/>
      <c r="Q1948" s="19" t="s">
        <v>118</v>
      </c>
      <c r="R1948" s="19">
        <v>10590</v>
      </c>
      <c r="S1948" s="19">
        <v>30000</v>
      </c>
      <c r="T1948" s="19">
        <v>6.84</v>
      </c>
      <c r="U1948" s="19">
        <v>22.1</v>
      </c>
      <c r="V1948" s="19">
        <v>0.24</v>
      </c>
      <c r="W1948" s="19">
        <v>70</v>
      </c>
      <c r="X1948" s="93"/>
      <c r="Y1948">
        <f t="shared" si="91"/>
        <v>30</v>
      </c>
      <c r="Z1948" t="b">
        <f>IF(N1948/G1948&gt;=Auswahlhilfe!$C$8,TRUE,FALSE)</f>
        <v>1</v>
      </c>
      <c r="AA1948" t="b">
        <f>IF(K1948&gt;Auswahlhilfe!$C$7,TRUE,FALSE)</f>
        <v>1</v>
      </c>
      <c r="AB1948" t="b">
        <f>IF(Auswahlhilfe!$C$17=F1948,TRUE,FALSE)</f>
        <v>0</v>
      </c>
      <c r="AC1948" t="b">
        <f>IFERROR(IF(FIND("P2",PGOptionList!D1948)&gt;0,TRUE),FALSE)</f>
        <v>0</v>
      </c>
      <c r="AD1948" t="b">
        <f>IFERROR(IF(FIND("P1",PGOptionList!D1948)&gt;0,TRUE),FALSE)</f>
        <v>0</v>
      </c>
      <c r="AE1948" t="b">
        <f>IFERROR(IF(FIND("P0",PGOptionList!D1948)&gt;0,TRUE),FALSE)</f>
        <v>1</v>
      </c>
      <c r="AF1948" t="b">
        <f>IF(AND(Z1948,AA1948,AB1948,AC1948,IF(C1948=Auswahlhilfe!$L$7,TRUE,FALSE)),D1948,FALSE)</f>
        <v>0</v>
      </c>
      <c r="AG1948" t="b">
        <f>IF(AND(Z1948,AA1948,AB1948,AD1948,IF(C1948=Auswahlhilfe!$L$17,TRUE,FALSE)),D1948,FALSE)</f>
        <v>0</v>
      </c>
      <c r="AH1948" t="b">
        <f>IF(AND(Z1948,AA1948,AB1948,AE1948,IF(C1948=Auswahlhilfe!$L$17,TRUE,FALSE)),D1948,FALSE)</f>
        <v>0</v>
      </c>
      <c r="AI1948" t="s">
        <v>4817</v>
      </c>
      <c r="AJ1948" s="90" t="str">
        <f t="shared" si="92"/>
        <v>mailto:info@oxni.ch?subject=Anfrage TDR-140-100-S1-P0</v>
      </c>
    </row>
    <row r="1949" spans="2:36" x14ac:dyDescent="0.2">
      <c r="B1949" s="78" t="str">
        <f t="shared" si="90"/>
        <v/>
      </c>
      <c r="C1949" s="19" t="s">
        <v>122</v>
      </c>
      <c r="D1949" s="19" t="s">
        <v>2250</v>
      </c>
      <c r="E1949" s="19">
        <v>130</v>
      </c>
      <c r="F1949" s="19" t="s">
        <v>58</v>
      </c>
      <c r="G1949" s="19">
        <v>100</v>
      </c>
      <c r="H1949" s="19">
        <v>4</v>
      </c>
      <c r="I1949" s="19">
        <v>151</v>
      </c>
      <c r="J1949" s="19">
        <v>92</v>
      </c>
      <c r="K1949" s="19">
        <v>460</v>
      </c>
      <c r="L1949" s="19">
        <v>1380</v>
      </c>
      <c r="M1949" s="19" t="s">
        <v>88</v>
      </c>
      <c r="N1949" s="19">
        <v>3000</v>
      </c>
      <c r="O1949" s="19">
        <v>6000</v>
      </c>
      <c r="P1949" s="19"/>
      <c r="Q1949" s="19" t="s">
        <v>118</v>
      </c>
      <c r="R1949" s="19">
        <v>10590</v>
      </c>
      <c r="S1949" s="19">
        <v>30000</v>
      </c>
      <c r="T1949" s="19">
        <v>6.84</v>
      </c>
      <c r="U1949" s="19">
        <v>22.1</v>
      </c>
      <c r="V1949" s="19">
        <v>0.24</v>
      </c>
      <c r="W1949" s="19">
        <v>70</v>
      </c>
      <c r="X1949" s="93"/>
      <c r="Y1949">
        <f t="shared" si="91"/>
        <v>30</v>
      </c>
      <c r="Z1949" t="b">
        <f>IF(N1949/G1949&gt;=Auswahlhilfe!$C$8,TRUE,FALSE)</f>
        <v>1</v>
      </c>
      <c r="AA1949" t="b">
        <f>IF(K1949&gt;Auswahlhilfe!$C$7,TRUE,FALSE)</f>
        <v>1</v>
      </c>
      <c r="AB1949" t="b">
        <f>IF(Auswahlhilfe!$C$17=F1949,TRUE,FALSE)</f>
        <v>1</v>
      </c>
      <c r="AC1949" t="b">
        <f>IFERROR(IF(FIND("P2",PGOptionList!D1949)&gt;0,TRUE),FALSE)</f>
        <v>0</v>
      </c>
      <c r="AD1949" t="b">
        <f>IFERROR(IF(FIND("P1",PGOptionList!D1949)&gt;0,TRUE),FALSE)</f>
        <v>0</v>
      </c>
      <c r="AE1949" t="b">
        <f>IFERROR(IF(FIND("P0",PGOptionList!D1949)&gt;0,TRUE),FALSE)</f>
        <v>1</v>
      </c>
      <c r="AF1949" t="b">
        <f>IF(AND(Z1949,AA1949,AB1949,AC1949,IF(C1949=Auswahlhilfe!$L$7,TRUE,FALSE)),D1949,FALSE)</f>
        <v>0</v>
      </c>
      <c r="AG1949" t="b">
        <f>IF(AND(Z1949,AA1949,AB1949,AD1949,IF(C1949=Auswahlhilfe!$L$17,TRUE,FALSE)),D1949,FALSE)</f>
        <v>0</v>
      </c>
      <c r="AH1949" t="b">
        <f>IF(AND(Z1949,AA1949,AB1949,AE1949,IF(C1949=Auswahlhilfe!$L$17,TRUE,FALSE)),D1949,FALSE)</f>
        <v>0</v>
      </c>
      <c r="AI1949" t="s">
        <v>4817</v>
      </c>
      <c r="AJ1949" s="90" t="str">
        <f t="shared" si="92"/>
        <v>mailto:info@oxni.ch?subject=Anfrage TDR-140-100-S2-P0</v>
      </c>
    </row>
    <row r="1950" spans="2:36" x14ac:dyDescent="0.2">
      <c r="B1950" s="78" t="str">
        <f t="shared" si="90"/>
        <v/>
      </c>
      <c r="C1950" s="19" t="s">
        <v>122</v>
      </c>
      <c r="D1950" s="19" t="s">
        <v>2251</v>
      </c>
      <c r="E1950" s="19">
        <v>130</v>
      </c>
      <c r="F1950" s="19" t="s">
        <v>55</v>
      </c>
      <c r="G1950" s="19">
        <v>100</v>
      </c>
      <c r="H1950" s="19">
        <v>7</v>
      </c>
      <c r="I1950" s="19">
        <v>151</v>
      </c>
      <c r="J1950" s="19">
        <v>92</v>
      </c>
      <c r="K1950" s="19">
        <v>460</v>
      </c>
      <c r="L1950" s="19">
        <v>1380</v>
      </c>
      <c r="M1950" s="19" t="s">
        <v>88</v>
      </c>
      <c r="N1950" s="19">
        <v>3000</v>
      </c>
      <c r="O1950" s="19">
        <v>6000</v>
      </c>
      <c r="P1950" s="19"/>
      <c r="Q1950" s="19" t="s">
        <v>118</v>
      </c>
      <c r="R1950" s="19">
        <v>10590</v>
      </c>
      <c r="S1950" s="19">
        <v>30000</v>
      </c>
      <c r="T1950" s="19">
        <v>6.84</v>
      </c>
      <c r="U1950" s="19">
        <v>22.1</v>
      </c>
      <c r="V1950" s="19">
        <v>0.24</v>
      </c>
      <c r="W1950" s="19">
        <v>70</v>
      </c>
      <c r="X1950" s="93">
        <v>2488</v>
      </c>
      <c r="Y1950">
        <f t="shared" si="91"/>
        <v>30</v>
      </c>
      <c r="Z1950" t="b">
        <f>IF(N1950/G1950&gt;=Auswahlhilfe!$C$8,TRUE,FALSE)</f>
        <v>1</v>
      </c>
      <c r="AA1950" t="b">
        <f>IF(K1950&gt;Auswahlhilfe!$C$7,TRUE,FALSE)</f>
        <v>1</v>
      </c>
      <c r="AB1950" t="b">
        <f>IF(Auswahlhilfe!$C$17=F1950,TRUE,FALSE)</f>
        <v>0</v>
      </c>
      <c r="AC1950" t="b">
        <f>IFERROR(IF(FIND("P2",PGOptionList!D1950)&gt;0,TRUE),FALSE)</f>
        <v>0</v>
      </c>
      <c r="AD1950" t="b">
        <f>IFERROR(IF(FIND("P1",PGOptionList!D1950)&gt;0,TRUE),FALSE)</f>
        <v>1</v>
      </c>
      <c r="AE1950" t="b">
        <f>IFERROR(IF(FIND("P0",PGOptionList!D1950)&gt;0,TRUE),FALSE)</f>
        <v>0</v>
      </c>
      <c r="AF1950" t="b">
        <f>IF(AND(Z1950,AA1950,AB1950,AC1950,IF(C1950=Auswahlhilfe!$L$7,TRUE,FALSE)),D1950,FALSE)</f>
        <v>0</v>
      </c>
      <c r="AG1950" t="b">
        <f>IF(AND(Z1950,AA1950,AB1950,AD1950,IF(C1950=Auswahlhilfe!$L$17,TRUE,FALSE)),D1950,FALSE)</f>
        <v>0</v>
      </c>
      <c r="AH1950" t="b">
        <f>IF(AND(Z1950,AA1950,AB1950,AE1950,IF(C1950=Auswahlhilfe!$L$17,TRUE,FALSE)),D1950,FALSE)</f>
        <v>0</v>
      </c>
      <c r="AI1950" t="s">
        <v>4817</v>
      </c>
      <c r="AJ1950" s="90" t="str">
        <f t="shared" si="92"/>
        <v>mailto:info@oxni.ch?subject=Anfrage TDR-140-100-S1-P1</v>
      </c>
    </row>
    <row r="1951" spans="2:36" x14ac:dyDescent="0.2">
      <c r="B1951" s="78" t="str">
        <f t="shared" si="90"/>
        <v/>
      </c>
      <c r="C1951" s="19" t="s">
        <v>122</v>
      </c>
      <c r="D1951" s="19" t="s">
        <v>2252</v>
      </c>
      <c r="E1951" s="19">
        <v>130</v>
      </c>
      <c r="F1951" s="19" t="s">
        <v>58</v>
      </c>
      <c r="G1951" s="19">
        <v>100</v>
      </c>
      <c r="H1951" s="19">
        <v>7</v>
      </c>
      <c r="I1951" s="19">
        <v>151</v>
      </c>
      <c r="J1951" s="19">
        <v>92</v>
      </c>
      <c r="K1951" s="19">
        <v>460</v>
      </c>
      <c r="L1951" s="19">
        <v>1380</v>
      </c>
      <c r="M1951" s="19" t="s">
        <v>88</v>
      </c>
      <c r="N1951" s="19">
        <v>3000</v>
      </c>
      <c r="O1951" s="19">
        <v>6000</v>
      </c>
      <c r="P1951" s="19"/>
      <c r="Q1951" s="19" t="s">
        <v>118</v>
      </c>
      <c r="R1951" s="19">
        <v>10590</v>
      </c>
      <c r="S1951" s="19">
        <v>30000</v>
      </c>
      <c r="T1951" s="19">
        <v>6.84</v>
      </c>
      <c r="U1951" s="19">
        <v>22.1</v>
      </c>
      <c r="V1951" s="19">
        <v>0.24</v>
      </c>
      <c r="W1951" s="19">
        <v>70</v>
      </c>
      <c r="X1951" s="93">
        <v>2488</v>
      </c>
      <c r="Y1951">
        <f t="shared" si="91"/>
        <v>30</v>
      </c>
      <c r="Z1951" t="b">
        <f>IF(N1951/G1951&gt;=Auswahlhilfe!$C$8,TRUE,FALSE)</f>
        <v>1</v>
      </c>
      <c r="AA1951" t="b">
        <f>IF(K1951&gt;Auswahlhilfe!$C$7,TRUE,FALSE)</f>
        <v>1</v>
      </c>
      <c r="AB1951" t="b">
        <f>IF(Auswahlhilfe!$C$17=F1951,TRUE,FALSE)</f>
        <v>1</v>
      </c>
      <c r="AC1951" t="b">
        <f>IFERROR(IF(FIND("P2",PGOptionList!D1951)&gt;0,TRUE),FALSE)</f>
        <v>0</v>
      </c>
      <c r="AD1951" t="b">
        <f>IFERROR(IF(FIND("P1",PGOptionList!D1951)&gt;0,TRUE),FALSE)</f>
        <v>1</v>
      </c>
      <c r="AE1951" t="b">
        <f>IFERROR(IF(FIND("P0",PGOptionList!D1951)&gt;0,TRUE),FALSE)</f>
        <v>0</v>
      </c>
      <c r="AF1951" t="b">
        <f>IF(AND(Z1951,AA1951,AB1951,AC1951,IF(C1951=Auswahlhilfe!$L$7,TRUE,FALSE)),D1951,FALSE)</f>
        <v>0</v>
      </c>
      <c r="AG1951" t="b">
        <f>IF(AND(Z1951,AA1951,AB1951,AD1951,IF(C1951=Auswahlhilfe!$L$17,TRUE,FALSE)),D1951,FALSE)</f>
        <v>0</v>
      </c>
      <c r="AH1951" t="b">
        <f>IF(AND(Z1951,AA1951,AB1951,AE1951,IF(C1951=Auswahlhilfe!$L$17,TRUE,FALSE)),D1951,FALSE)</f>
        <v>0</v>
      </c>
      <c r="AI1951" t="s">
        <v>4818</v>
      </c>
      <c r="AJ1951" s="90" t="str">
        <f t="shared" si="92"/>
        <v>https://shop.oxni.ch/de/shop/motoren/planetengetriebe/tdr-140-100-s2-p1</v>
      </c>
    </row>
    <row r="1952" spans="2:36" x14ac:dyDescent="0.2">
      <c r="B1952" s="78" t="str">
        <f t="shared" si="90"/>
        <v/>
      </c>
      <c r="C1952" s="19" t="s">
        <v>122</v>
      </c>
      <c r="D1952" s="19" t="s">
        <v>2253</v>
      </c>
      <c r="E1952" s="19">
        <v>130</v>
      </c>
      <c r="F1952" s="19" t="s">
        <v>55</v>
      </c>
      <c r="G1952" s="19">
        <v>100</v>
      </c>
      <c r="H1952" s="19">
        <v>9</v>
      </c>
      <c r="I1952" s="19">
        <v>151</v>
      </c>
      <c r="J1952" s="19">
        <v>92</v>
      </c>
      <c r="K1952" s="19">
        <v>460</v>
      </c>
      <c r="L1952" s="19">
        <v>1380</v>
      </c>
      <c r="M1952" s="19" t="s">
        <v>88</v>
      </c>
      <c r="N1952" s="19">
        <v>3000</v>
      </c>
      <c r="O1952" s="19">
        <v>6000</v>
      </c>
      <c r="P1952" s="19"/>
      <c r="Q1952" s="19" t="s">
        <v>118</v>
      </c>
      <c r="R1952" s="19">
        <v>10590</v>
      </c>
      <c r="S1952" s="19">
        <v>30000</v>
      </c>
      <c r="T1952" s="19">
        <v>6.84</v>
      </c>
      <c r="U1952" s="19">
        <v>22.1</v>
      </c>
      <c r="V1952" s="19">
        <v>0.24</v>
      </c>
      <c r="W1952" s="19">
        <v>70</v>
      </c>
      <c r="X1952" s="93">
        <v>2262</v>
      </c>
      <c r="Y1952">
        <f t="shared" si="91"/>
        <v>30</v>
      </c>
      <c r="Z1952" t="b">
        <f>IF(N1952/G1952&gt;=Auswahlhilfe!$C$8,TRUE,FALSE)</f>
        <v>1</v>
      </c>
      <c r="AA1952" t="b">
        <f>IF(K1952&gt;Auswahlhilfe!$C$7,TRUE,FALSE)</f>
        <v>1</v>
      </c>
      <c r="AB1952" t="b">
        <f>IF(Auswahlhilfe!$C$17=F1952,TRUE,FALSE)</f>
        <v>0</v>
      </c>
      <c r="AC1952" t="b">
        <f>IFERROR(IF(FIND("P2",PGOptionList!D1952)&gt;0,TRUE),FALSE)</f>
        <v>1</v>
      </c>
      <c r="AD1952" t="b">
        <f>IFERROR(IF(FIND("P1",PGOptionList!D1952)&gt;0,TRUE),FALSE)</f>
        <v>0</v>
      </c>
      <c r="AE1952" t="b">
        <f>IFERROR(IF(FIND("P0",PGOptionList!D1952)&gt;0,TRUE),FALSE)</f>
        <v>0</v>
      </c>
      <c r="AF1952" t="b">
        <f>IF(AND(Z1952,AA1952,AB1952,AC1952,IF(C1952=Auswahlhilfe!$L$7,TRUE,FALSE)),D1952,FALSE)</f>
        <v>0</v>
      </c>
      <c r="AG1952" t="b">
        <f>IF(AND(Z1952,AA1952,AB1952,AD1952,IF(C1952=Auswahlhilfe!$L$17,TRUE,FALSE)),D1952,FALSE)</f>
        <v>0</v>
      </c>
      <c r="AH1952" t="b">
        <f>IF(AND(Z1952,AA1952,AB1952,AE1952,IF(C1952=Auswahlhilfe!$L$17,TRUE,FALSE)),D1952,FALSE)</f>
        <v>0</v>
      </c>
      <c r="AI1952" t="s">
        <v>4817</v>
      </c>
      <c r="AJ1952" s="90" t="str">
        <f t="shared" si="92"/>
        <v>mailto:info@oxni.ch?subject=Anfrage TDR-140-100-S1-P2</v>
      </c>
    </row>
    <row r="1953" spans="2:36" x14ac:dyDescent="0.2">
      <c r="B1953" s="78" t="str">
        <f t="shared" si="90"/>
        <v/>
      </c>
      <c r="C1953" s="19" t="s">
        <v>122</v>
      </c>
      <c r="D1953" s="19" t="s">
        <v>2254</v>
      </c>
      <c r="E1953" s="19">
        <v>130</v>
      </c>
      <c r="F1953" s="19" t="s">
        <v>58</v>
      </c>
      <c r="G1953" s="19">
        <v>100</v>
      </c>
      <c r="H1953" s="19">
        <v>9</v>
      </c>
      <c r="I1953" s="19">
        <v>151</v>
      </c>
      <c r="J1953" s="19">
        <v>92</v>
      </c>
      <c r="K1953" s="19">
        <v>460</v>
      </c>
      <c r="L1953" s="19">
        <v>1380</v>
      </c>
      <c r="M1953" s="19" t="s">
        <v>88</v>
      </c>
      <c r="N1953" s="19">
        <v>3000</v>
      </c>
      <c r="O1953" s="19">
        <v>6000</v>
      </c>
      <c r="P1953" s="19"/>
      <c r="Q1953" s="19" t="s">
        <v>118</v>
      </c>
      <c r="R1953" s="19">
        <v>10590</v>
      </c>
      <c r="S1953" s="19">
        <v>30000</v>
      </c>
      <c r="T1953" s="19">
        <v>6.84</v>
      </c>
      <c r="U1953" s="19">
        <v>22.1</v>
      </c>
      <c r="V1953" s="19">
        <v>0.24</v>
      </c>
      <c r="W1953" s="19">
        <v>70</v>
      </c>
      <c r="X1953" s="93">
        <v>2262</v>
      </c>
      <c r="Y1953">
        <f t="shared" si="91"/>
        <v>30</v>
      </c>
      <c r="Z1953" t="b">
        <f>IF(N1953/G1953&gt;=Auswahlhilfe!$C$8,TRUE,FALSE)</f>
        <v>1</v>
      </c>
      <c r="AA1953" t="b">
        <f>IF(K1953&gt;Auswahlhilfe!$C$7,TRUE,FALSE)</f>
        <v>1</v>
      </c>
      <c r="AB1953" t="b">
        <f>IF(Auswahlhilfe!$C$17=F1953,TRUE,FALSE)</f>
        <v>1</v>
      </c>
      <c r="AC1953" t="b">
        <f>IFERROR(IF(FIND("P2",PGOptionList!D1953)&gt;0,TRUE),FALSE)</f>
        <v>1</v>
      </c>
      <c r="AD1953" t="b">
        <f>IFERROR(IF(FIND("P1",PGOptionList!D1953)&gt;0,TRUE),FALSE)</f>
        <v>0</v>
      </c>
      <c r="AE1953" t="b">
        <f>IFERROR(IF(FIND("P0",PGOptionList!D1953)&gt;0,TRUE),FALSE)</f>
        <v>0</v>
      </c>
      <c r="AF1953" t="b">
        <f>IF(AND(Z1953,AA1953,AB1953,AC1953,IF(C1953=Auswahlhilfe!$L$7,TRUE,FALSE)),D1953,FALSE)</f>
        <v>0</v>
      </c>
      <c r="AG1953" t="b">
        <f>IF(AND(Z1953,AA1953,AB1953,AD1953,IF(C1953=Auswahlhilfe!$L$17,TRUE,FALSE)),D1953,FALSE)</f>
        <v>0</v>
      </c>
      <c r="AH1953" t="b">
        <f>IF(AND(Z1953,AA1953,AB1953,AE1953,IF(C1953=Auswahlhilfe!$L$17,TRUE,FALSE)),D1953,FALSE)</f>
        <v>0</v>
      </c>
      <c r="AI1953" t="s">
        <v>4818</v>
      </c>
      <c r="AJ1953" s="90" t="str">
        <f t="shared" si="92"/>
        <v>https://shop.oxni.ch/de/shop/motoren/planetengetriebe/tdr-140-100-s2-p2</v>
      </c>
    </row>
    <row r="1954" spans="2:36" x14ac:dyDescent="0.2">
      <c r="B1954" s="78" t="str">
        <f t="shared" si="90"/>
        <v/>
      </c>
      <c r="C1954" s="19" t="s">
        <v>122</v>
      </c>
      <c r="D1954" s="19" t="s">
        <v>2255</v>
      </c>
      <c r="E1954" s="19">
        <v>130</v>
      </c>
      <c r="F1954" s="19" t="s">
        <v>55</v>
      </c>
      <c r="G1954" s="19">
        <v>70</v>
      </c>
      <c r="H1954" s="19">
        <v>4</v>
      </c>
      <c r="I1954" s="19">
        <v>151</v>
      </c>
      <c r="J1954" s="19">
        <v>92</v>
      </c>
      <c r="K1954" s="19">
        <v>555</v>
      </c>
      <c r="L1954" s="19">
        <v>1665</v>
      </c>
      <c r="M1954" s="19" t="s">
        <v>86</v>
      </c>
      <c r="N1954" s="19">
        <v>3000</v>
      </c>
      <c r="O1954" s="19">
        <v>6000</v>
      </c>
      <c r="P1954" s="19"/>
      <c r="Q1954" s="19" t="s">
        <v>118</v>
      </c>
      <c r="R1954" s="19">
        <v>10590</v>
      </c>
      <c r="S1954" s="19">
        <v>30000</v>
      </c>
      <c r="T1954" s="19">
        <v>6.84</v>
      </c>
      <c r="U1954" s="19">
        <v>22.1</v>
      </c>
      <c r="V1954" s="19">
        <v>0.24</v>
      </c>
      <c r="W1954" s="19">
        <v>70</v>
      </c>
      <c r="X1954" s="93"/>
      <c r="Y1954">
        <f t="shared" si="91"/>
        <v>42.857142857142854</v>
      </c>
      <c r="Z1954" t="b">
        <f>IF(N1954/G1954&gt;=Auswahlhilfe!$C$8,TRUE,FALSE)</f>
        <v>1</v>
      </c>
      <c r="AA1954" t="b">
        <f>IF(K1954&gt;Auswahlhilfe!$C$7,TRUE,FALSE)</f>
        <v>1</v>
      </c>
      <c r="AB1954" t="b">
        <f>IF(Auswahlhilfe!$C$17=F1954,TRUE,FALSE)</f>
        <v>0</v>
      </c>
      <c r="AC1954" t="b">
        <f>IFERROR(IF(FIND("P2",PGOptionList!D1954)&gt;0,TRUE),FALSE)</f>
        <v>0</v>
      </c>
      <c r="AD1954" t="b">
        <f>IFERROR(IF(FIND("P1",PGOptionList!D1954)&gt;0,TRUE),FALSE)</f>
        <v>0</v>
      </c>
      <c r="AE1954" t="b">
        <f>IFERROR(IF(FIND("P0",PGOptionList!D1954)&gt;0,TRUE),FALSE)</f>
        <v>1</v>
      </c>
      <c r="AF1954" t="b">
        <f>IF(AND(Z1954,AA1954,AB1954,AC1954,IF(C1954=Auswahlhilfe!$L$7,TRUE,FALSE)),D1954,FALSE)</f>
        <v>0</v>
      </c>
      <c r="AG1954" t="b">
        <f>IF(AND(Z1954,AA1954,AB1954,AD1954,IF(C1954=Auswahlhilfe!$L$17,TRUE,FALSE)),D1954,FALSE)</f>
        <v>0</v>
      </c>
      <c r="AH1954" t="b">
        <f>IF(AND(Z1954,AA1954,AB1954,AE1954,IF(C1954=Auswahlhilfe!$L$17,TRUE,FALSE)),D1954,FALSE)</f>
        <v>0</v>
      </c>
      <c r="AI1954" t="s">
        <v>4817</v>
      </c>
      <c r="AJ1954" s="90" t="str">
        <f t="shared" si="92"/>
        <v>mailto:info@oxni.ch?subject=Anfrage TDR-140-070-S1-P0</v>
      </c>
    </row>
    <row r="1955" spans="2:36" x14ac:dyDescent="0.2">
      <c r="B1955" s="78" t="str">
        <f t="shared" si="90"/>
        <v/>
      </c>
      <c r="C1955" s="19" t="s">
        <v>122</v>
      </c>
      <c r="D1955" s="19" t="s">
        <v>2256</v>
      </c>
      <c r="E1955" s="19">
        <v>130</v>
      </c>
      <c r="F1955" s="19" t="s">
        <v>58</v>
      </c>
      <c r="G1955" s="19">
        <v>70</v>
      </c>
      <c r="H1955" s="19">
        <v>4</v>
      </c>
      <c r="I1955" s="19">
        <v>151</v>
      </c>
      <c r="J1955" s="19">
        <v>92</v>
      </c>
      <c r="K1955" s="19">
        <v>555</v>
      </c>
      <c r="L1955" s="19">
        <v>1665</v>
      </c>
      <c r="M1955" s="19" t="s">
        <v>86</v>
      </c>
      <c r="N1955" s="19">
        <v>3000</v>
      </c>
      <c r="O1955" s="19">
        <v>6000</v>
      </c>
      <c r="P1955" s="19"/>
      <c r="Q1955" s="19" t="s">
        <v>118</v>
      </c>
      <c r="R1955" s="19">
        <v>10590</v>
      </c>
      <c r="S1955" s="19">
        <v>30000</v>
      </c>
      <c r="T1955" s="19">
        <v>6.84</v>
      </c>
      <c r="U1955" s="19">
        <v>22.1</v>
      </c>
      <c r="V1955" s="19">
        <v>0.24</v>
      </c>
      <c r="W1955" s="19">
        <v>70</v>
      </c>
      <c r="X1955" s="93"/>
      <c r="Y1955">
        <f t="shared" si="91"/>
        <v>42.857142857142854</v>
      </c>
      <c r="Z1955" t="b">
        <f>IF(N1955/G1955&gt;=Auswahlhilfe!$C$8,TRUE,FALSE)</f>
        <v>1</v>
      </c>
      <c r="AA1955" t="b">
        <f>IF(K1955&gt;Auswahlhilfe!$C$7,TRUE,FALSE)</f>
        <v>1</v>
      </c>
      <c r="AB1955" t="b">
        <f>IF(Auswahlhilfe!$C$17=F1955,TRUE,FALSE)</f>
        <v>1</v>
      </c>
      <c r="AC1955" t="b">
        <f>IFERROR(IF(FIND("P2",PGOptionList!D1955)&gt;0,TRUE),FALSE)</f>
        <v>0</v>
      </c>
      <c r="AD1955" t="b">
        <f>IFERROR(IF(FIND("P1",PGOptionList!D1955)&gt;0,TRUE),FALSE)</f>
        <v>0</v>
      </c>
      <c r="AE1955" t="b">
        <f>IFERROR(IF(FIND("P0",PGOptionList!D1955)&gt;0,TRUE),FALSE)</f>
        <v>1</v>
      </c>
      <c r="AF1955" t="b">
        <f>IF(AND(Z1955,AA1955,AB1955,AC1955,IF(C1955=Auswahlhilfe!$L$7,TRUE,FALSE)),D1955,FALSE)</f>
        <v>0</v>
      </c>
      <c r="AG1955" t="b">
        <f>IF(AND(Z1955,AA1955,AB1955,AD1955,IF(C1955=Auswahlhilfe!$L$17,TRUE,FALSE)),D1955,FALSE)</f>
        <v>0</v>
      </c>
      <c r="AH1955" t="b">
        <f>IF(AND(Z1955,AA1955,AB1955,AE1955,IF(C1955=Auswahlhilfe!$L$17,TRUE,FALSE)),D1955,FALSE)</f>
        <v>0</v>
      </c>
      <c r="AI1955" t="s">
        <v>4817</v>
      </c>
      <c r="AJ1955" s="90" t="str">
        <f t="shared" si="92"/>
        <v>mailto:info@oxni.ch?subject=Anfrage TDR-140-070-S2-P0</v>
      </c>
    </row>
    <row r="1956" spans="2:36" x14ac:dyDescent="0.2">
      <c r="B1956" s="78" t="str">
        <f t="shared" si="90"/>
        <v/>
      </c>
      <c r="C1956" s="19" t="s">
        <v>122</v>
      </c>
      <c r="D1956" s="19" t="s">
        <v>2257</v>
      </c>
      <c r="E1956" s="19">
        <v>130</v>
      </c>
      <c r="F1956" s="19" t="s">
        <v>55</v>
      </c>
      <c r="G1956" s="19">
        <v>70</v>
      </c>
      <c r="H1956" s="19">
        <v>7</v>
      </c>
      <c r="I1956" s="19">
        <v>151</v>
      </c>
      <c r="J1956" s="19">
        <v>92</v>
      </c>
      <c r="K1956" s="19">
        <v>555</v>
      </c>
      <c r="L1956" s="19">
        <v>1665</v>
      </c>
      <c r="M1956" s="19" t="s">
        <v>86</v>
      </c>
      <c r="N1956" s="19">
        <v>3000</v>
      </c>
      <c r="O1956" s="19">
        <v>6000</v>
      </c>
      <c r="P1956" s="19"/>
      <c r="Q1956" s="19" t="s">
        <v>118</v>
      </c>
      <c r="R1956" s="19">
        <v>10590</v>
      </c>
      <c r="S1956" s="19">
        <v>30000</v>
      </c>
      <c r="T1956" s="19">
        <v>6.84</v>
      </c>
      <c r="U1956" s="19">
        <v>22.1</v>
      </c>
      <c r="V1956" s="19">
        <v>0.24</v>
      </c>
      <c r="W1956" s="19">
        <v>70</v>
      </c>
      <c r="X1956" s="93">
        <v>2488</v>
      </c>
      <c r="Y1956">
        <f t="shared" si="91"/>
        <v>42.857142857142854</v>
      </c>
      <c r="Z1956" t="b">
        <f>IF(N1956/G1956&gt;=Auswahlhilfe!$C$8,TRUE,FALSE)</f>
        <v>1</v>
      </c>
      <c r="AA1956" t="b">
        <f>IF(K1956&gt;Auswahlhilfe!$C$7,TRUE,FALSE)</f>
        <v>1</v>
      </c>
      <c r="AB1956" t="b">
        <f>IF(Auswahlhilfe!$C$17=F1956,TRUE,FALSE)</f>
        <v>0</v>
      </c>
      <c r="AC1956" t="b">
        <f>IFERROR(IF(FIND("P2",PGOptionList!D1956)&gt;0,TRUE),FALSE)</f>
        <v>0</v>
      </c>
      <c r="AD1956" t="b">
        <f>IFERROR(IF(FIND("P1",PGOptionList!D1956)&gt;0,TRUE),FALSE)</f>
        <v>1</v>
      </c>
      <c r="AE1956" t="b">
        <f>IFERROR(IF(FIND("P0",PGOptionList!D1956)&gt;0,TRUE),FALSE)</f>
        <v>0</v>
      </c>
      <c r="AF1956" t="b">
        <f>IF(AND(Z1956,AA1956,AB1956,AC1956,IF(C1956=Auswahlhilfe!$L$7,TRUE,FALSE)),D1956,FALSE)</f>
        <v>0</v>
      </c>
      <c r="AG1956" t="b">
        <f>IF(AND(Z1956,AA1956,AB1956,AD1956,IF(C1956=Auswahlhilfe!$L$17,TRUE,FALSE)),D1956,FALSE)</f>
        <v>0</v>
      </c>
      <c r="AH1956" t="b">
        <f>IF(AND(Z1956,AA1956,AB1956,AE1956,IF(C1956=Auswahlhilfe!$L$17,TRUE,FALSE)),D1956,FALSE)</f>
        <v>0</v>
      </c>
      <c r="AI1956" t="s">
        <v>4817</v>
      </c>
      <c r="AJ1956" s="90" t="str">
        <f t="shared" si="92"/>
        <v>mailto:info@oxni.ch?subject=Anfrage TDR-140-070-S1-P1</v>
      </c>
    </row>
    <row r="1957" spans="2:36" x14ac:dyDescent="0.2">
      <c r="B1957" s="78" t="str">
        <f t="shared" si="90"/>
        <v/>
      </c>
      <c r="C1957" s="19" t="s">
        <v>122</v>
      </c>
      <c r="D1957" s="19" t="s">
        <v>2258</v>
      </c>
      <c r="E1957" s="19">
        <v>130</v>
      </c>
      <c r="F1957" s="19" t="s">
        <v>58</v>
      </c>
      <c r="G1957" s="19">
        <v>70</v>
      </c>
      <c r="H1957" s="19">
        <v>7</v>
      </c>
      <c r="I1957" s="19">
        <v>151</v>
      </c>
      <c r="J1957" s="19">
        <v>92</v>
      </c>
      <c r="K1957" s="19">
        <v>555</v>
      </c>
      <c r="L1957" s="19">
        <v>1665</v>
      </c>
      <c r="M1957" s="19" t="s">
        <v>86</v>
      </c>
      <c r="N1957" s="19">
        <v>3000</v>
      </c>
      <c r="O1957" s="19">
        <v>6000</v>
      </c>
      <c r="P1957" s="19"/>
      <c r="Q1957" s="19" t="s">
        <v>118</v>
      </c>
      <c r="R1957" s="19">
        <v>10590</v>
      </c>
      <c r="S1957" s="19">
        <v>30000</v>
      </c>
      <c r="T1957" s="19">
        <v>6.84</v>
      </c>
      <c r="U1957" s="19">
        <v>22.1</v>
      </c>
      <c r="V1957" s="19">
        <v>0.24</v>
      </c>
      <c r="W1957" s="19">
        <v>70</v>
      </c>
      <c r="X1957" s="93">
        <v>2488</v>
      </c>
      <c r="Y1957">
        <f t="shared" si="91"/>
        <v>42.857142857142854</v>
      </c>
      <c r="Z1957" t="b">
        <f>IF(N1957/G1957&gt;=Auswahlhilfe!$C$8,TRUE,FALSE)</f>
        <v>1</v>
      </c>
      <c r="AA1957" t="b">
        <f>IF(K1957&gt;Auswahlhilfe!$C$7,TRUE,FALSE)</f>
        <v>1</v>
      </c>
      <c r="AB1957" t="b">
        <f>IF(Auswahlhilfe!$C$17=F1957,TRUE,FALSE)</f>
        <v>1</v>
      </c>
      <c r="AC1957" t="b">
        <f>IFERROR(IF(FIND("P2",PGOptionList!D1957)&gt;0,TRUE),FALSE)</f>
        <v>0</v>
      </c>
      <c r="AD1957" t="b">
        <f>IFERROR(IF(FIND("P1",PGOptionList!D1957)&gt;0,TRUE),FALSE)</f>
        <v>1</v>
      </c>
      <c r="AE1957" t="b">
        <f>IFERROR(IF(FIND("P0",PGOptionList!D1957)&gt;0,TRUE),FALSE)</f>
        <v>0</v>
      </c>
      <c r="AF1957" t="b">
        <f>IF(AND(Z1957,AA1957,AB1957,AC1957,IF(C1957=Auswahlhilfe!$L$7,TRUE,FALSE)),D1957,FALSE)</f>
        <v>0</v>
      </c>
      <c r="AG1957" t="b">
        <f>IF(AND(Z1957,AA1957,AB1957,AD1957,IF(C1957=Auswahlhilfe!$L$17,TRUE,FALSE)),D1957,FALSE)</f>
        <v>0</v>
      </c>
      <c r="AH1957" t="b">
        <f>IF(AND(Z1957,AA1957,AB1957,AE1957,IF(C1957=Auswahlhilfe!$L$17,TRUE,FALSE)),D1957,FALSE)</f>
        <v>0</v>
      </c>
      <c r="AI1957" t="s">
        <v>4818</v>
      </c>
      <c r="AJ1957" s="90" t="str">
        <f t="shared" si="92"/>
        <v>https://shop.oxni.ch/de/shop/motoren/planetengetriebe/tdr-140-070-s2-p1</v>
      </c>
    </row>
    <row r="1958" spans="2:36" x14ac:dyDescent="0.2">
      <c r="B1958" s="78" t="str">
        <f t="shared" si="90"/>
        <v/>
      </c>
      <c r="C1958" s="19" t="s">
        <v>122</v>
      </c>
      <c r="D1958" s="19" t="s">
        <v>2259</v>
      </c>
      <c r="E1958" s="19">
        <v>130</v>
      </c>
      <c r="F1958" s="19" t="s">
        <v>55</v>
      </c>
      <c r="G1958" s="19">
        <v>70</v>
      </c>
      <c r="H1958" s="19">
        <v>9</v>
      </c>
      <c r="I1958" s="19">
        <v>151</v>
      </c>
      <c r="J1958" s="19">
        <v>92</v>
      </c>
      <c r="K1958" s="19">
        <v>555</v>
      </c>
      <c r="L1958" s="19">
        <v>1665</v>
      </c>
      <c r="M1958" s="19" t="s">
        <v>86</v>
      </c>
      <c r="N1958" s="19">
        <v>3000</v>
      </c>
      <c r="O1958" s="19">
        <v>6000</v>
      </c>
      <c r="P1958" s="19"/>
      <c r="Q1958" s="19" t="s">
        <v>118</v>
      </c>
      <c r="R1958" s="19">
        <v>10590</v>
      </c>
      <c r="S1958" s="19">
        <v>30000</v>
      </c>
      <c r="T1958" s="19">
        <v>6.84</v>
      </c>
      <c r="U1958" s="19">
        <v>22.1</v>
      </c>
      <c r="V1958" s="19">
        <v>0.24</v>
      </c>
      <c r="W1958" s="19">
        <v>70</v>
      </c>
      <c r="X1958" s="93">
        <v>2262</v>
      </c>
      <c r="Y1958">
        <f t="shared" si="91"/>
        <v>42.857142857142854</v>
      </c>
      <c r="Z1958" t="b">
        <f>IF(N1958/G1958&gt;=Auswahlhilfe!$C$8,TRUE,FALSE)</f>
        <v>1</v>
      </c>
      <c r="AA1958" t="b">
        <f>IF(K1958&gt;Auswahlhilfe!$C$7,TRUE,FALSE)</f>
        <v>1</v>
      </c>
      <c r="AB1958" t="b">
        <f>IF(Auswahlhilfe!$C$17=F1958,TRUE,FALSE)</f>
        <v>0</v>
      </c>
      <c r="AC1958" t="b">
        <f>IFERROR(IF(FIND("P2",PGOptionList!D1958)&gt;0,TRUE),FALSE)</f>
        <v>1</v>
      </c>
      <c r="AD1958" t="b">
        <f>IFERROR(IF(FIND("P1",PGOptionList!D1958)&gt;0,TRUE),FALSE)</f>
        <v>0</v>
      </c>
      <c r="AE1958" t="b">
        <f>IFERROR(IF(FIND("P0",PGOptionList!D1958)&gt;0,TRUE),FALSE)</f>
        <v>0</v>
      </c>
      <c r="AF1958" t="b">
        <f>IF(AND(Z1958,AA1958,AB1958,AC1958,IF(C1958=Auswahlhilfe!$L$7,TRUE,FALSE)),D1958,FALSE)</f>
        <v>0</v>
      </c>
      <c r="AG1958" t="b">
        <f>IF(AND(Z1958,AA1958,AB1958,AD1958,IF(C1958=Auswahlhilfe!$L$17,TRUE,FALSE)),D1958,FALSE)</f>
        <v>0</v>
      </c>
      <c r="AH1958" t="b">
        <f>IF(AND(Z1958,AA1958,AB1958,AE1958,IF(C1958=Auswahlhilfe!$L$17,TRUE,FALSE)),D1958,FALSE)</f>
        <v>0</v>
      </c>
      <c r="AI1958" t="s">
        <v>4817</v>
      </c>
      <c r="AJ1958" s="90" t="str">
        <f t="shared" si="92"/>
        <v>mailto:info@oxni.ch?subject=Anfrage TDR-140-070-S1-P2</v>
      </c>
    </row>
    <row r="1959" spans="2:36" x14ac:dyDescent="0.2">
      <c r="B1959" s="78" t="str">
        <f t="shared" si="90"/>
        <v/>
      </c>
      <c r="C1959" s="19" t="s">
        <v>122</v>
      </c>
      <c r="D1959" s="19" t="s">
        <v>2260</v>
      </c>
      <c r="E1959" s="19">
        <v>130</v>
      </c>
      <c r="F1959" s="19" t="s">
        <v>58</v>
      </c>
      <c r="G1959" s="19">
        <v>70</v>
      </c>
      <c r="H1959" s="19">
        <v>9</v>
      </c>
      <c r="I1959" s="19">
        <v>151</v>
      </c>
      <c r="J1959" s="19">
        <v>92</v>
      </c>
      <c r="K1959" s="19">
        <v>555</v>
      </c>
      <c r="L1959" s="19">
        <v>1665</v>
      </c>
      <c r="M1959" s="19" t="s">
        <v>86</v>
      </c>
      <c r="N1959" s="19">
        <v>3000</v>
      </c>
      <c r="O1959" s="19">
        <v>6000</v>
      </c>
      <c r="P1959" s="19"/>
      <c r="Q1959" s="19" t="s">
        <v>118</v>
      </c>
      <c r="R1959" s="19">
        <v>10590</v>
      </c>
      <c r="S1959" s="19">
        <v>30000</v>
      </c>
      <c r="T1959" s="19">
        <v>6.84</v>
      </c>
      <c r="U1959" s="19">
        <v>22.1</v>
      </c>
      <c r="V1959" s="19">
        <v>0.24</v>
      </c>
      <c r="W1959" s="19">
        <v>70</v>
      </c>
      <c r="X1959" s="93">
        <v>2262</v>
      </c>
      <c r="Y1959">
        <f t="shared" si="91"/>
        <v>42.857142857142854</v>
      </c>
      <c r="Z1959" t="b">
        <f>IF(N1959/G1959&gt;=Auswahlhilfe!$C$8,TRUE,FALSE)</f>
        <v>1</v>
      </c>
      <c r="AA1959" t="b">
        <f>IF(K1959&gt;Auswahlhilfe!$C$7,TRUE,FALSE)</f>
        <v>1</v>
      </c>
      <c r="AB1959" t="b">
        <f>IF(Auswahlhilfe!$C$17=F1959,TRUE,FALSE)</f>
        <v>1</v>
      </c>
      <c r="AC1959" t="b">
        <f>IFERROR(IF(FIND("P2",PGOptionList!D1959)&gt;0,TRUE),FALSE)</f>
        <v>1</v>
      </c>
      <c r="AD1959" t="b">
        <f>IFERROR(IF(FIND("P1",PGOptionList!D1959)&gt;0,TRUE),FALSE)</f>
        <v>0</v>
      </c>
      <c r="AE1959" t="b">
        <f>IFERROR(IF(FIND("P0",PGOptionList!D1959)&gt;0,TRUE),FALSE)</f>
        <v>0</v>
      </c>
      <c r="AF1959" t="b">
        <f>IF(AND(Z1959,AA1959,AB1959,AC1959,IF(C1959=Auswahlhilfe!$L$7,TRUE,FALSE)),D1959,FALSE)</f>
        <v>0</v>
      </c>
      <c r="AG1959" t="b">
        <f>IF(AND(Z1959,AA1959,AB1959,AD1959,IF(C1959=Auswahlhilfe!$L$17,TRUE,FALSE)),D1959,FALSE)</f>
        <v>0</v>
      </c>
      <c r="AH1959" t="b">
        <f>IF(AND(Z1959,AA1959,AB1959,AE1959,IF(C1959=Auswahlhilfe!$L$17,TRUE,FALSE)),D1959,FALSE)</f>
        <v>0</v>
      </c>
      <c r="AI1959" t="s">
        <v>4818</v>
      </c>
      <c r="AJ1959" s="90" t="str">
        <f t="shared" si="92"/>
        <v>https://shop.oxni.ch/de/shop/motoren/planetengetriebe/tdr-140-070-s2-p2</v>
      </c>
    </row>
    <row r="1960" spans="2:36" x14ac:dyDescent="0.2">
      <c r="B1960" s="78" t="str">
        <f t="shared" si="90"/>
        <v/>
      </c>
      <c r="C1960" s="19" t="s">
        <v>122</v>
      </c>
      <c r="D1960" s="19" t="s">
        <v>2261</v>
      </c>
      <c r="E1960" s="19">
        <v>130</v>
      </c>
      <c r="F1960" s="19" t="s">
        <v>55</v>
      </c>
      <c r="G1960" s="19">
        <v>50</v>
      </c>
      <c r="H1960" s="19">
        <v>4</v>
      </c>
      <c r="I1960" s="19">
        <v>151</v>
      </c>
      <c r="J1960" s="19">
        <v>92</v>
      </c>
      <c r="K1960" s="19">
        <v>650</v>
      </c>
      <c r="L1960" s="19">
        <v>1950</v>
      </c>
      <c r="M1960" s="19" t="s">
        <v>84</v>
      </c>
      <c r="N1960" s="19">
        <v>3000</v>
      </c>
      <c r="O1960" s="19">
        <v>6000</v>
      </c>
      <c r="P1960" s="19"/>
      <c r="Q1960" s="19" t="s">
        <v>118</v>
      </c>
      <c r="R1960" s="19">
        <v>10590</v>
      </c>
      <c r="S1960" s="19">
        <v>30000</v>
      </c>
      <c r="T1960" s="19">
        <v>6.84</v>
      </c>
      <c r="U1960" s="19">
        <v>22.1</v>
      </c>
      <c r="V1960" s="19">
        <v>0.24</v>
      </c>
      <c r="W1960" s="19">
        <v>70</v>
      </c>
      <c r="X1960" s="93"/>
      <c r="Y1960">
        <f t="shared" si="91"/>
        <v>60</v>
      </c>
      <c r="Z1960" t="b">
        <f>IF(N1960/G1960&gt;=Auswahlhilfe!$C$8,TRUE,FALSE)</f>
        <v>1</v>
      </c>
      <c r="AA1960" t="b">
        <f>IF(K1960&gt;Auswahlhilfe!$C$7,TRUE,FALSE)</f>
        <v>1</v>
      </c>
      <c r="AB1960" t="b">
        <f>IF(Auswahlhilfe!$C$17=F1960,TRUE,FALSE)</f>
        <v>0</v>
      </c>
      <c r="AC1960" t="b">
        <f>IFERROR(IF(FIND("P2",PGOptionList!D1960)&gt;0,TRUE),FALSE)</f>
        <v>0</v>
      </c>
      <c r="AD1960" t="b">
        <f>IFERROR(IF(FIND("P1",PGOptionList!D1960)&gt;0,TRUE),FALSE)</f>
        <v>0</v>
      </c>
      <c r="AE1960" t="b">
        <f>IFERROR(IF(FIND("P0",PGOptionList!D1960)&gt;0,TRUE),FALSE)</f>
        <v>1</v>
      </c>
      <c r="AF1960" t="b">
        <f>IF(AND(Z1960,AA1960,AB1960,AC1960,IF(C1960=Auswahlhilfe!$L$7,TRUE,FALSE)),D1960,FALSE)</f>
        <v>0</v>
      </c>
      <c r="AG1960" t="b">
        <f>IF(AND(Z1960,AA1960,AB1960,AD1960,IF(C1960=Auswahlhilfe!$L$17,TRUE,FALSE)),D1960,FALSE)</f>
        <v>0</v>
      </c>
      <c r="AH1960" t="b">
        <f>IF(AND(Z1960,AA1960,AB1960,AE1960,IF(C1960=Auswahlhilfe!$L$17,TRUE,FALSE)),D1960,FALSE)</f>
        <v>0</v>
      </c>
      <c r="AI1960" t="s">
        <v>4817</v>
      </c>
      <c r="AJ1960" s="90" t="str">
        <f t="shared" si="92"/>
        <v>mailto:info@oxni.ch?subject=Anfrage TDR-140-050-S1-P0</v>
      </c>
    </row>
    <row r="1961" spans="2:36" x14ac:dyDescent="0.2">
      <c r="B1961" s="78" t="str">
        <f t="shared" si="90"/>
        <v/>
      </c>
      <c r="C1961" s="19" t="s">
        <v>122</v>
      </c>
      <c r="D1961" s="19" t="s">
        <v>2262</v>
      </c>
      <c r="E1961" s="19">
        <v>130</v>
      </c>
      <c r="F1961" s="19" t="s">
        <v>58</v>
      </c>
      <c r="G1961" s="19">
        <v>50</v>
      </c>
      <c r="H1961" s="19">
        <v>4</v>
      </c>
      <c r="I1961" s="19">
        <v>151</v>
      </c>
      <c r="J1961" s="19">
        <v>92</v>
      </c>
      <c r="K1961" s="19">
        <v>650</v>
      </c>
      <c r="L1961" s="19">
        <v>1950</v>
      </c>
      <c r="M1961" s="19" t="s">
        <v>84</v>
      </c>
      <c r="N1961" s="19">
        <v>3000</v>
      </c>
      <c r="O1961" s="19">
        <v>6000</v>
      </c>
      <c r="P1961" s="19"/>
      <c r="Q1961" s="19" t="s">
        <v>118</v>
      </c>
      <c r="R1961" s="19">
        <v>10590</v>
      </c>
      <c r="S1961" s="19">
        <v>30000</v>
      </c>
      <c r="T1961" s="19">
        <v>6.84</v>
      </c>
      <c r="U1961" s="19">
        <v>22.1</v>
      </c>
      <c r="V1961" s="19">
        <v>0.24</v>
      </c>
      <c r="W1961" s="19">
        <v>70</v>
      </c>
      <c r="X1961" s="93"/>
      <c r="Y1961">
        <f t="shared" si="91"/>
        <v>60</v>
      </c>
      <c r="Z1961" t="b">
        <f>IF(N1961/G1961&gt;=Auswahlhilfe!$C$8,TRUE,FALSE)</f>
        <v>1</v>
      </c>
      <c r="AA1961" t="b">
        <f>IF(K1961&gt;Auswahlhilfe!$C$7,TRUE,FALSE)</f>
        <v>1</v>
      </c>
      <c r="AB1961" t="b">
        <f>IF(Auswahlhilfe!$C$17=F1961,TRUE,FALSE)</f>
        <v>1</v>
      </c>
      <c r="AC1961" t="b">
        <f>IFERROR(IF(FIND("P2",PGOptionList!D1961)&gt;0,TRUE),FALSE)</f>
        <v>0</v>
      </c>
      <c r="AD1961" t="b">
        <f>IFERROR(IF(FIND("P1",PGOptionList!D1961)&gt;0,TRUE),FALSE)</f>
        <v>0</v>
      </c>
      <c r="AE1961" t="b">
        <f>IFERROR(IF(FIND("P0",PGOptionList!D1961)&gt;0,TRUE),FALSE)</f>
        <v>1</v>
      </c>
      <c r="AF1961" t="b">
        <f>IF(AND(Z1961,AA1961,AB1961,AC1961,IF(C1961=Auswahlhilfe!$L$7,TRUE,FALSE)),D1961,FALSE)</f>
        <v>0</v>
      </c>
      <c r="AG1961" t="b">
        <f>IF(AND(Z1961,AA1961,AB1961,AD1961,IF(C1961=Auswahlhilfe!$L$17,TRUE,FALSE)),D1961,FALSE)</f>
        <v>0</v>
      </c>
      <c r="AH1961" t="b">
        <f>IF(AND(Z1961,AA1961,AB1961,AE1961,IF(C1961=Auswahlhilfe!$L$17,TRUE,FALSE)),D1961,FALSE)</f>
        <v>0</v>
      </c>
      <c r="AI1961" t="s">
        <v>4817</v>
      </c>
      <c r="AJ1961" s="90" t="str">
        <f t="shared" si="92"/>
        <v>mailto:info@oxni.ch?subject=Anfrage TDR-140-050-S2-P0</v>
      </c>
    </row>
    <row r="1962" spans="2:36" x14ac:dyDescent="0.2">
      <c r="B1962" s="78" t="str">
        <f t="shared" si="90"/>
        <v/>
      </c>
      <c r="C1962" s="19" t="s">
        <v>122</v>
      </c>
      <c r="D1962" s="19" t="s">
        <v>2263</v>
      </c>
      <c r="E1962" s="19">
        <v>130</v>
      </c>
      <c r="F1962" s="19" t="s">
        <v>55</v>
      </c>
      <c r="G1962" s="19">
        <v>50</v>
      </c>
      <c r="H1962" s="19">
        <v>7</v>
      </c>
      <c r="I1962" s="19">
        <v>151</v>
      </c>
      <c r="J1962" s="19">
        <v>92</v>
      </c>
      <c r="K1962" s="19">
        <v>650</v>
      </c>
      <c r="L1962" s="19">
        <v>1950</v>
      </c>
      <c r="M1962" s="19" t="s">
        <v>84</v>
      </c>
      <c r="N1962" s="19">
        <v>3000</v>
      </c>
      <c r="O1962" s="19">
        <v>6000</v>
      </c>
      <c r="P1962" s="19"/>
      <c r="Q1962" s="19" t="s">
        <v>118</v>
      </c>
      <c r="R1962" s="19">
        <v>10590</v>
      </c>
      <c r="S1962" s="19">
        <v>30000</v>
      </c>
      <c r="T1962" s="19">
        <v>6.84</v>
      </c>
      <c r="U1962" s="19">
        <v>22.1</v>
      </c>
      <c r="V1962" s="19">
        <v>0.24</v>
      </c>
      <c r="W1962" s="19">
        <v>70</v>
      </c>
      <c r="X1962" s="93">
        <v>2488</v>
      </c>
      <c r="Y1962">
        <f t="shared" si="91"/>
        <v>60</v>
      </c>
      <c r="Z1962" t="b">
        <f>IF(N1962/G1962&gt;=Auswahlhilfe!$C$8,TRUE,FALSE)</f>
        <v>1</v>
      </c>
      <c r="AA1962" t="b">
        <f>IF(K1962&gt;Auswahlhilfe!$C$7,TRUE,FALSE)</f>
        <v>1</v>
      </c>
      <c r="AB1962" t="b">
        <f>IF(Auswahlhilfe!$C$17=F1962,TRUE,FALSE)</f>
        <v>0</v>
      </c>
      <c r="AC1962" t="b">
        <f>IFERROR(IF(FIND("P2",PGOptionList!D1962)&gt;0,TRUE),FALSE)</f>
        <v>0</v>
      </c>
      <c r="AD1962" t="b">
        <f>IFERROR(IF(FIND("P1",PGOptionList!D1962)&gt;0,TRUE),FALSE)</f>
        <v>1</v>
      </c>
      <c r="AE1962" t="b">
        <f>IFERROR(IF(FIND("P0",PGOptionList!D1962)&gt;0,TRUE),FALSE)</f>
        <v>0</v>
      </c>
      <c r="AF1962" t="b">
        <f>IF(AND(Z1962,AA1962,AB1962,AC1962,IF(C1962=Auswahlhilfe!$L$7,TRUE,FALSE)),D1962,FALSE)</f>
        <v>0</v>
      </c>
      <c r="AG1962" t="b">
        <f>IF(AND(Z1962,AA1962,AB1962,AD1962,IF(C1962=Auswahlhilfe!$L$17,TRUE,FALSE)),D1962,FALSE)</f>
        <v>0</v>
      </c>
      <c r="AH1962" t="b">
        <f>IF(AND(Z1962,AA1962,AB1962,AE1962,IF(C1962=Auswahlhilfe!$L$17,TRUE,FALSE)),D1962,FALSE)</f>
        <v>0</v>
      </c>
      <c r="AI1962" t="s">
        <v>4817</v>
      </c>
      <c r="AJ1962" s="90" t="str">
        <f t="shared" si="92"/>
        <v>mailto:info@oxni.ch?subject=Anfrage TDR-140-050-S1-P1</v>
      </c>
    </row>
    <row r="1963" spans="2:36" x14ac:dyDescent="0.2">
      <c r="B1963" s="78" t="str">
        <f t="shared" si="90"/>
        <v/>
      </c>
      <c r="C1963" s="19" t="s">
        <v>122</v>
      </c>
      <c r="D1963" s="19" t="s">
        <v>2264</v>
      </c>
      <c r="E1963" s="19">
        <v>130</v>
      </c>
      <c r="F1963" s="19" t="s">
        <v>58</v>
      </c>
      <c r="G1963" s="19">
        <v>50</v>
      </c>
      <c r="H1963" s="19">
        <v>7</v>
      </c>
      <c r="I1963" s="19">
        <v>151</v>
      </c>
      <c r="J1963" s="19">
        <v>92</v>
      </c>
      <c r="K1963" s="19">
        <v>650</v>
      </c>
      <c r="L1963" s="19">
        <v>1950</v>
      </c>
      <c r="M1963" s="19" t="s">
        <v>84</v>
      </c>
      <c r="N1963" s="19">
        <v>3000</v>
      </c>
      <c r="O1963" s="19">
        <v>6000</v>
      </c>
      <c r="P1963" s="19"/>
      <c r="Q1963" s="19" t="s">
        <v>118</v>
      </c>
      <c r="R1963" s="19">
        <v>10590</v>
      </c>
      <c r="S1963" s="19">
        <v>30000</v>
      </c>
      <c r="T1963" s="19">
        <v>6.84</v>
      </c>
      <c r="U1963" s="19">
        <v>22.1</v>
      </c>
      <c r="V1963" s="19">
        <v>0.24</v>
      </c>
      <c r="W1963" s="19">
        <v>70</v>
      </c>
      <c r="X1963" s="93">
        <v>2488</v>
      </c>
      <c r="Y1963">
        <f t="shared" si="91"/>
        <v>60</v>
      </c>
      <c r="Z1963" t="b">
        <f>IF(N1963/G1963&gt;=Auswahlhilfe!$C$8,TRUE,FALSE)</f>
        <v>1</v>
      </c>
      <c r="AA1963" t="b">
        <f>IF(K1963&gt;Auswahlhilfe!$C$7,TRUE,FALSE)</f>
        <v>1</v>
      </c>
      <c r="AB1963" t="b">
        <f>IF(Auswahlhilfe!$C$17=F1963,TRUE,FALSE)</f>
        <v>1</v>
      </c>
      <c r="AC1963" t="b">
        <f>IFERROR(IF(FIND("P2",PGOptionList!D1963)&gt;0,TRUE),FALSE)</f>
        <v>0</v>
      </c>
      <c r="AD1963" t="b">
        <f>IFERROR(IF(FIND("P1",PGOptionList!D1963)&gt;0,TRUE),FALSE)</f>
        <v>1</v>
      </c>
      <c r="AE1963" t="b">
        <f>IFERROR(IF(FIND("P0",PGOptionList!D1963)&gt;0,TRUE),FALSE)</f>
        <v>0</v>
      </c>
      <c r="AF1963" t="b">
        <f>IF(AND(Z1963,AA1963,AB1963,AC1963,IF(C1963=Auswahlhilfe!$L$7,TRUE,FALSE)),D1963,FALSE)</f>
        <v>0</v>
      </c>
      <c r="AG1963" t="b">
        <f>IF(AND(Z1963,AA1963,AB1963,AD1963,IF(C1963=Auswahlhilfe!$L$17,TRUE,FALSE)),D1963,FALSE)</f>
        <v>0</v>
      </c>
      <c r="AH1963" t="b">
        <f>IF(AND(Z1963,AA1963,AB1963,AE1963,IF(C1963=Auswahlhilfe!$L$17,TRUE,FALSE)),D1963,FALSE)</f>
        <v>0</v>
      </c>
      <c r="AI1963" t="s">
        <v>4818</v>
      </c>
      <c r="AJ1963" s="90" t="str">
        <f t="shared" si="92"/>
        <v>https://shop.oxni.ch/de/shop/motoren/planetengetriebe/tdr-140-050-s2-p1</v>
      </c>
    </row>
    <row r="1964" spans="2:36" x14ac:dyDescent="0.2">
      <c r="B1964" s="78" t="str">
        <f t="shared" si="90"/>
        <v/>
      </c>
      <c r="C1964" s="19" t="s">
        <v>122</v>
      </c>
      <c r="D1964" s="19" t="s">
        <v>2265</v>
      </c>
      <c r="E1964" s="19">
        <v>130</v>
      </c>
      <c r="F1964" s="19" t="s">
        <v>55</v>
      </c>
      <c r="G1964" s="19">
        <v>50</v>
      </c>
      <c r="H1964" s="19">
        <v>9</v>
      </c>
      <c r="I1964" s="19">
        <v>151</v>
      </c>
      <c r="J1964" s="19">
        <v>92</v>
      </c>
      <c r="K1964" s="19">
        <v>650</v>
      </c>
      <c r="L1964" s="19">
        <v>1950</v>
      </c>
      <c r="M1964" s="19" t="s">
        <v>84</v>
      </c>
      <c r="N1964" s="19">
        <v>3000</v>
      </c>
      <c r="O1964" s="19">
        <v>6000</v>
      </c>
      <c r="P1964" s="19"/>
      <c r="Q1964" s="19" t="s">
        <v>118</v>
      </c>
      <c r="R1964" s="19">
        <v>10590</v>
      </c>
      <c r="S1964" s="19">
        <v>30000</v>
      </c>
      <c r="T1964" s="19">
        <v>6.84</v>
      </c>
      <c r="U1964" s="19">
        <v>22.1</v>
      </c>
      <c r="V1964" s="19">
        <v>0.24</v>
      </c>
      <c r="W1964" s="19">
        <v>70</v>
      </c>
      <c r="X1964" s="93">
        <v>2262</v>
      </c>
      <c r="Y1964">
        <f t="shared" si="91"/>
        <v>60</v>
      </c>
      <c r="Z1964" t="b">
        <f>IF(N1964/G1964&gt;=Auswahlhilfe!$C$8,TRUE,FALSE)</f>
        <v>1</v>
      </c>
      <c r="AA1964" t="b">
        <f>IF(K1964&gt;Auswahlhilfe!$C$7,TRUE,FALSE)</f>
        <v>1</v>
      </c>
      <c r="AB1964" t="b">
        <f>IF(Auswahlhilfe!$C$17=F1964,TRUE,FALSE)</f>
        <v>0</v>
      </c>
      <c r="AC1964" t="b">
        <f>IFERROR(IF(FIND("P2",PGOptionList!D1964)&gt;0,TRUE),FALSE)</f>
        <v>1</v>
      </c>
      <c r="AD1964" t="b">
        <f>IFERROR(IF(FIND("P1",PGOptionList!D1964)&gt;0,TRUE),FALSE)</f>
        <v>0</v>
      </c>
      <c r="AE1964" t="b">
        <f>IFERROR(IF(FIND("P0",PGOptionList!D1964)&gt;0,TRUE),FALSE)</f>
        <v>0</v>
      </c>
      <c r="AF1964" t="b">
        <f>IF(AND(Z1964,AA1964,AB1964,AC1964,IF(C1964=Auswahlhilfe!$L$7,TRUE,FALSE)),D1964,FALSE)</f>
        <v>0</v>
      </c>
      <c r="AG1964" t="b">
        <f>IF(AND(Z1964,AA1964,AB1964,AD1964,IF(C1964=Auswahlhilfe!$L$17,TRUE,FALSE)),D1964,FALSE)</f>
        <v>0</v>
      </c>
      <c r="AH1964" t="b">
        <f>IF(AND(Z1964,AA1964,AB1964,AE1964,IF(C1964=Auswahlhilfe!$L$17,TRUE,FALSE)),D1964,FALSE)</f>
        <v>0</v>
      </c>
      <c r="AI1964" t="s">
        <v>4817</v>
      </c>
      <c r="AJ1964" s="90" t="str">
        <f t="shared" si="92"/>
        <v>mailto:info@oxni.ch?subject=Anfrage TDR-140-050-S1-P2</v>
      </c>
    </row>
    <row r="1965" spans="2:36" x14ac:dyDescent="0.2">
      <c r="B1965" s="78" t="str">
        <f t="shared" si="90"/>
        <v/>
      </c>
      <c r="C1965" s="19" t="s">
        <v>122</v>
      </c>
      <c r="D1965" s="19" t="s">
        <v>2266</v>
      </c>
      <c r="E1965" s="19">
        <v>130</v>
      </c>
      <c r="F1965" s="19" t="s">
        <v>58</v>
      </c>
      <c r="G1965" s="19">
        <v>50</v>
      </c>
      <c r="H1965" s="19">
        <v>9</v>
      </c>
      <c r="I1965" s="19">
        <v>151</v>
      </c>
      <c r="J1965" s="19">
        <v>92</v>
      </c>
      <c r="K1965" s="19">
        <v>650</v>
      </c>
      <c r="L1965" s="19">
        <v>1950</v>
      </c>
      <c r="M1965" s="19" t="s">
        <v>84</v>
      </c>
      <c r="N1965" s="19">
        <v>3000</v>
      </c>
      <c r="O1965" s="19">
        <v>6000</v>
      </c>
      <c r="P1965" s="19"/>
      <c r="Q1965" s="19" t="s">
        <v>118</v>
      </c>
      <c r="R1965" s="19">
        <v>10590</v>
      </c>
      <c r="S1965" s="19">
        <v>30000</v>
      </c>
      <c r="T1965" s="19">
        <v>6.84</v>
      </c>
      <c r="U1965" s="19">
        <v>22.1</v>
      </c>
      <c r="V1965" s="19">
        <v>0.24</v>
      </c>
      <c r="W1965" s="19">
        <v>70</v>
      </c>
      <c r="X1965" s="93">
        <v>2262</v>
      </c>
      <c r="Y1965">
        <f t="shared" si="91"/>
        <v>60</v>
      </c>
      <c r="Z1965" t="b">
        <f>IF(N1965/G1965&gt;=Auswahlhilfe!$C$8,TRUE,FALSE)</f>
        <v>1</v>
      </c>
      <c r="AA1965" t="b">
        <f>IF(K1965&gt;Auswahlhilfe!$C$7,TRUE,FALSE)</f>
        <v>1</v>
      </c>
      <c r="AB1965" t="b">
        <f>IF(Auswahlhilfe!$C$17=F1965,TRUE,FALSE)</f>
        <v>1</v>
      </c>
      <c r="AC1965" t="b">
        <f>IFERROR(IF(FIND("P2",PGOptionList!D1965)&gt;0,TRUE),FALSE)</f>
        <v>1</v>
      </c>
      <c r="AD1965" t="b">
        <f>IFERROR(IF(FIND("P1",PGOptionList!D1965)&gt;0,TRUE),FALSE)</f>
        <v>0</v>
      </c>
      <c r="AE1965" t="b">
        <f>IFERROR(IF(FIND("P0",PGOptionList!D1965)&gt;0,TRUE),FALSE)</f>
        <v>0</v>
      </c>
      <c r="AF1965" t="b">
        <f>IF(AND(Z1965,AA1965,AB1965,AC1965,IF(C1965=Auswahlhilfe!$L$7,TRUE,FALSE)),D1965,FALSE)</f>
        <v>0</v>
      </c>
      <c r="AG1965" t="b">
        <f>IF(AND(Z1965,AA1965,AB1965,AD1965,IF(C1965=Auswahlhilfe!$L$17,TRUE,FALSE)),D1965,FALSE)</f>
        <v>0</v>
      </c>
      <c r="AH1965" t="b">
        <f>IF(AND(Z1965,AA1965,AB1965,AE1965,IF(C1965=Auswahlhilfe!$L$17,TRUE,FALSE)),D1965,FALSE)</f>
        <v>0</v>
      </c>
      <c r="AI1965" t="s">
        <v>4818</v>
      </c>
      <c r="AJ1965" s="90" t="str">
        <f t="shared" si="92"/>
        <v>https://shop.oxni.ch/de/shop/motoren/planetengetriebe/tdr-140-050-s2-p2</v>
      </c>
    </row>
    <row r="1966" spans="2:36" x14ac:dyDescent="0.2">
      <c r="B1966" s="78" t="str">
        <f t="shared" si="90"/>
        <v/>
      </c>
      <c r="C1966" s="19" t="s">
        <v>122</v>
      </c>
      <c r="D1966" s="19" t="s">
        <v>2267</v>
      </c>
      <c r="E1966" s="19">
        <v>130</v>
      </c>
      <c r="F1966" s="19" t="s">
        <v>55</v>
      </c>
      <c r="G1966" s="19">
        <v>40</v>
      </c>
      <c r="H1966" s="19">
        <v>4</v>
      </c>
      <c r="I1966" s="19">
        <v>151</v>
      </c>
      <c r="J1966" s="19">
        <v>92</v>
      </c>
      <c r="K1966" s="19">
        <v>560</v>
      </c>
      <c r="L1966" s="19">
        <v>1680</v>
      </c>
      <c r="M1966" s="19" t="s">
        <v>119</v>
      </c>
      <c r="N1966" s="19">
        <v>3000</v>
      </c>
      <c r="O1966" s="19">
        <v>6000</v>
      </c>
      <c r="P1966" s="19"/>
      <c r="Q1966" s="19" t="s">
        <v>118</v>
      </c>
      <c r="R1966" s="19">
        <v>10590</v>
      </c>
      <c r="S1966" s="19">
        <v>30000</v>
      </c>
      <c r="T1966" s="19">
        <v>6.84</v>
      </c>
      <c r="U1966" s="19">
        <v>22.1</v>
      </c>
      <c r="V1966" s="19">
        <v>0.24</v>
      </c>
      <c r="W1966" s="19">
        <v>70</v>
      </c>
      <c r="X1966" s="93"/>
      <c r="Y1966">
        <f t="shared" si="91"/>
        <v>75</v>
      </c>
      <c r="Z1966" t="b">
        <f>IF(N1966/G1966&gt;=Auswahlhilfe!$C$8,TRUE,FALSE)</f>
        <v>1</v>
      </c>
      <c r="AA1966" t="b">
        <f>IF(K1966&gt;Auswahlhilfe!$C$7,TRUE,FALSE)</f>
        <v>1</v>
      </c>
      <c r="AB1966" t="b">
        <f>IF(Auswahlhilfe!$C$17=F1966,TRUE,FALSE)</f>
        <v>0</v>
      </c>
      <c r="AC1966" t="b">
        <f>IFERROR(IF(FIND("P2",PGOptionList!D1966)&gt;0,TRUE),FALSE)</f>
        <v>0</v>
      </c>
      <c r="AD1966" t="b">
        <f>IFERROR(IF(FIND("P1",PGOptionList!D1966)&gt;0,TRUE),FALSE)</f>
        <v>0</v>
      </c>
      <c r="AE1966" t="b">
        <f>IFERROR(IF(FIND("P0",PGOptionList!D1966)&gt;0,TRUE),FALSE)</f>
        <v>1</v>
      </c>
      <c r="AF1966" t="b">
        <f>IF(AND(Z1966,AA1966,AB1966,AC1966,IF(C1966=Auswahlhilfe!$L$7,TRUE,FALSE)),D1966,FALSE)</f>
        <v>0</v>
      </c>
      <c r="AG1966" t="b">
        <f>IF(AND(Z1966,AA1966,AB1966,AD1966,IF(C1966=Auswahlhilfe!$L$17,TRUE,FALSE)),D1966,FALSE)</f>
        <v>0</v>
      </c>
      <c r="AH1966" t="b">
        <f>IF(AND(Z1966,AA1966,AB1966,AE1966,IF(C1966=Auswahlhilfe!$L$17,TRUE,FALSE)),D1966,FALSE)</f>
        <v>0</v>
      </c>
      <c r="AI1966" t="s">
        <v>4817</v>
      </c>
      <c r="AJ1966" s="90" t="str">
        <f t="shared" si="92"/>
        <v>mailto:info@oxni.ch?subject=Anfrage TDR-140-040-S1-P0</v>
      </c>
    </row>
    <row r="1967" spans="2:36" x14ac:dyDescent="0.2">
      <c r="B1967" s="78" t="str">
        <f t="shared" si="90"/>
        <v/>
      </c>
      <c r="C1967" s="19" t="s">
        <v>122</v>
      </c>
      <c r="D1967" s="19" t="s">
        <v>2268</v>
      </c>
      <c r="E1967" s="19">
        <v>130</v>
      </c>
      <c r="F1967" s="19" t="s">
        <v>58</v>
      </c>
      <c r="G1967" s="19">
        <v>40</v>
      </c>
      <c r="H1967" s="19">
        <v>4</v>
      </c>
      <c r="I1967" s="19">
        <v>151</v>
      </c>
      <c r="J1967" s="19">
        <v>92</v>
      </c>
      <c r="K1967" s="19">
        <v>560</v>
      </c>
      <c r="L1967" s="19">
        <v>1680</v>
      </c>
      <c r="M1967" s="19" t="s">
        <v>119</v>
      </c>
      <c r="N1967" s="19">
        <v>3000</v>
      </c>
      <c r="O1967" s="19">
        <v>6000</v>
      </c>
      <c r="P1967" s="19"/>
      <c r="Q1967" s="19" t="s">
        <v>118</v>
      </c>
      <c r="R1967" s="19">
        <v>10590</v>
      </c>
      <c r="S1967" s="19">
        <v>30000</v>
      </c>
      <c r="T1967" s="19">
        <v>6.84</v>
      </c>
      <c r="U1967" s="19">
        <v>22.1</v>
      </c>
      <c r="V1967" s="19">
        <v>0.24</v>
      </c>
      <c r="W1967" s="19">
        <v>70</v>
      </c>
      <c r="X1967" s="93"/>
      <c r="Y1967">
        <f t="shared" si="91"/>
        <v>75</v>
      </c>
      <c r="Z1967" t="b">
        <f>IF(N1967/G1967&gt;=Auswahlhilfe!$C$8,TRUE,FALSE)</f>
        <v>1</v>
      </c>
      <c r="AA1967" t="b">
        <f>IF(K1967&gt;Auswahlhilfe!$C$7,TRUE,FALSE)</f>
        <v>1</v>
      </c>
      <c r="AB1967" t="b">
        <f>IF(Auswahlhilfe!$C$17=F1967,TRUE,FALSE)</f>
        <v>1</v>
      </c>
      <c r="AC1967" t="b">
        <f>IFERROR(IF(FIND("P2",PGOptionList!D1967)&gt;0,TRUE),FALSE)</f>
        <v>0</v>
      </c>
      <c r="AD1967" t="b">
        <f>IFERROR(IF(FIND("P1",PGOptionList!D1967)&gt;0,TRUE),FALSE)</f>
        <v>0</v>
      </c>
      <c r="AE1967" t="b">
        <f>IFERROR(IF(FIND("P0",PGOptionList!D1967)&gt;0,TRUE),FALSE)</f>
        <v>1</v>
      </c>
      <c r="AF1967" t="b">
        <f>IF(AND(Z1967,AA1967,AB1967,AC1967,IF(C1967=Auswahlhilfe!$L$7,TRUE,FALSE)),D1967,FALSE)</f>
        <v>0</v>
      </c>
      <c r="AG1967" t="b">
        <f>IF(AND(Z1967,AA1967,AB1967,AD1967,IF(C1967=Auswahlhilfe!$L$17,TRUE,FALSE)),D1967,FALSE)</f>
        <v>0</v>
      </c>
      <c r="AH1967" t="b">
        <f>IF(AND(Z1967,AA1967,AB1967,AE1967,IF(C1967=Auswahlhilfe!$L$17,TRUE,FALSE)),D1967,FALSE)</f>
        <v>0</v>
      </c>
      <c r="AI1967" t="s">
        <v>4817</v>
      </c>
      <c r="AJ1967" s="90" t="str">
        <f t="shared" si="92"/>
        <v>mailto:info@oxni.ch?subject=Anfrage TDR-140-040-S2-P0</v>
      </c>
    </row>
    <row r="1968" spans="2:36" x14ac:dyDescent="0.2">
      <c r="B1968" s="78" t="str">
        <f t="shared" si="90"/>
        <v/>
      </c>
      <c r="C1968" s="19" t="s">
        <v>122</v>
      </c>
      <c r="D1968" s="19" t="s">
        <v>2269</v>
      </c>
      <c r="E1968" s="19">
        <v>130</v>
      </c>
      <c r="F1968" s="19" t="s">
        <v>55</v>
      </c>
      <c r="G1968" s="19">
        <v>40</v>
      </c>
      <c r="H1968" s="19">
        <v>7</v>
      </c>
      <c r="I1968" s="19">
        <v>151</v>
      </c>
      <c r="J1968" s="19">
        <v>92</v>
      </c>
      <c r="K1968" s="19">
        <v>560</v>
      </c>
      <c r="L1968" s="19">
        <v>1680</v>
      </c>
      <c r="M1968" s="19" t="s">
        <v>119</v>
      </c>
      <c r="N1968" s="19">
        <v>3000</v>
      </c>
      <c r="O1968" s="19">
        <v>6000</v>
      </c>
      <c r="P1968" s="19"/>
      <c r="Q1968" s="19" t="s">
        <v>118</v>
      </c>
      <c r="R1968" s="19">
        <v>10590</v>
      </c>
      <c r="S1968" s="19">
        <v>30000</v>
      </c>
      <c r="T1968" s="19">
        <v>6.84</v>
      </c>
      <c r="U1968" s="19">
        <v>22.1</v>
      </c>
      <c r="V1968" s="19">
        <v>0.24</v>
      </c>
      <c r="W1968" s="19">
        <v>70</v>
      </c>
      <c r="X1968" s="93">
        <v>2488</v>
      </c>
      <c r="Y1968">
        <f t="shared" si="91"/>
        <v>75</v>
      </c>
      <c r="Z1968" t="b">
        <f>IF(N1968/G1968&gt;=Auswahlhilfe!$C$8,TRUE,FALSE)</f>
        <v>1</v>
      </c>
      <c r="AA1968" t="b">
        <f>IF(K1968&gt;Auswahlhilfe!$C$7,TRUE,FALSE)</f>
        <v>1</v>
      </c>
      <c r="AB1968" t="b">
        <f>IF(Auswahlhilfe!$C$17=F1968,TRUE,FALSE)</f>
        <v>0</v>
      </c>
      <c r="AC1968" t="b">
        <f>IFERROR(IF(FIND("P2",PGOptionList!D1968)&gt;0,TRUE),FALSE)</f>
        <v>0</v>
      </c>
      <c r="AD1968" t="b">
        <f>IFERROR(IF(FIND("P1",PGOptionList!D1968)&gt;0,TRUE),FALSE)</f>
        <v>1</v>
      </c>
      <c r="AE1968" t="b">
        <f>IFERROR(IF(FIND("P0",PGOptionList!D1968)&gt;0,TRUE),FALSE)</f>
        <v>0</v>
      </c>
      <c r="AF1968" t="b">
        <f>IF(AND(Z1968,AA1968,AB1968,AC1968,IF(C1968=Auswahlhilfe!$L$7,TRUE,FALSE)),D1968,FALSE)</f>
        <v>0</v>
      </c>
      <c r="AG1968" t="b">
        <f>IF(AND(Z1968,AA1968,AB1968,AD1968,IF(C1968=Auswahlhilfe!$L$17,TRUE,FALSE)),D1968,FALSE)</f>
        <v>0</v>
      </c>
      <c r="AH1968" t="b">
        <f>IF(AND(Z1968,AA1968,AB1968,AE1968,IF(C1968=Auswahlhilfe!$L$17,TRUE,FALSE)),D1968,FALSE)</f>
        <v>0</v>
      </c>
      <c r="AI1968" t="s">
        <v>4817</v>
      </c>
      <c r="AJ1968" s="90" t="str">
        <f t="shared" si="92"/>
        <v>mailto:info@oxni.ch?subject=Anfrage TDR-140-040-S1-P1</v>
      </c>
    </row>
    <row r="1969" spans="2:36" x14ac:dyDescent="0.2">
      <c r="B1969" s="78" t="str">
        <f t="shared" si="90"/>
        <v/>
      </c>
      <c r="C1969" s="19" t="s">
        <v>122</v>
      </c>
      <c r="D1969" s="19" t="s">
        <v>2270</v>
      </c>
      <c r="E1969" s="19">
        <v>130</v>
      </c>
      <c r="F1969" s="19" t="s">
        <v>58</v>
      </c>
      <c r="G1969" s="19">
        <v>40</v>
      </c>
      <c r="H1969" s="19">
        <v>7</v>
      </c>
      <c r="I1969" s="19">
        <v>151</v>
      </c>
      <c r="J1969" s="19">
        <v>92</v>
      </c>
      <c r="K1969" s="19">
        <v>560</v>
      </c>
      <c r="L1969" s="19">
        <v>1680</v>
      </c>
      <c r="M1969" s="19" t="s">
        <v>119</v>
      </c>
      <c r="N1969" s="19">
        <v>3000</v>
      </c>
      <c r="O1969" s="19">
        <v>6000</v>
      </c>
      <c r="P1969" s="19"/>
      <c r="Q1969" s="19" t="s">
        <v>118</v>
      </c>
      <c r="R1969" s="19">
        <v>10590</v>
      </c>
      <c r="S1969" s="19">
        <v>30000</v>
      </c>
      <c r="T1969" s="19">
        <v>6.84</v>
      </c>
      <c r="U1969" s="19">
        <v>22.1</v>
      </c>
      <c r="V1969" s="19">
        <v>0.24</v>
      </c>
      <c r="W1969" s="19">
        <v>70</v>
      </c>
      <c r="X1969" s="93">
        <v>2488</v>
      </c>
      <c r="Y1969">
        <f t="shared" si="91"/>
        <v>75</v>
      </c>
      <c r="Z1969" t="b">
        <f>IF(N1969/G1969&gt;=Auswahlhilfe!$C$8,TRUE,FALSE)</f>
        <v>1</v>
      </c>
      <c r="AA1969" t="b">
        <f>IF(K1969&gt;Auswahlhilfe!$C$7,TRUE,FALSE)</f>
        <v>1</v>
      </c>
      <c r="AB1969" t="b">
        <f>IF(Auswahlhilfe!$C$17=F1969,TRUE,FALSE)</f>
        <v>1</v>
      </c>
      <c r="AC1969" t="b">
        <f>IFERROR(IF(FIND("P2",PGOptionList!D1969)&gt;0,TRUE),FALSE)</f>
        <v>0</v>
      </c>
      <c r="AD1969" t="b">
        <f>IFERROR(IF(FIND("P1",PGOptionList!D1969)&gt;0,TRUE),FALSE)</f>
        <v>1</v>
      </c>
      <c r="AE1969" t="b">
        <f>IFERROR(IF(FIND("P0",PGOptionList!D1969)&gt;0,TRUE),FALSE)</f>
        <v>0</v>
      </c>
      <c r="AF1969" t="b">
        <f>IF(AND(Z1969,AA1969,AB1969,AC1969,IF(C1969=Auswahlhilfe!$L$7,TRUE,FALSE)),D1969,FALSE)</f>
        <v>0</v>
      </c>
      <c r="AG1969" t="b">
        <f>IF(AND(Z1969,AA1969,AB1969,AD1969,IF(C1969=Auswahlhilfe!$L$17,TRUE,FALSE)),D1969,FALSE)</f>
        <v>0</v>
      </c>
      <c r="AH1969" t="b">
        <f>IF(AND(Z1969,AA1969,AB1969,AE1969,IF(C1969=Auswahlhilfe!$L$17,TRUE,FALSE)),D1969,FALSE)</f>
        <v>0</v>
      </c>
      <c r="AI1969" t="s">
        <v>4818</v>
      </c>
      <c r="AJ1969" s="90" t="str">
        <f t="shared" si="92"/>
        <v>https://shop.oxni.ch/de/shop/motoren/planetengetriebe/tdr-140-040-s2-p1</v>
      </c>
    </row>
    <row r="1970" spans="2:36" x14ac:dyDescent="0.2">
      <c r="B1970" s="78" t="str">
        <f t="shared" si="90"/>
        <v/>
      </c>
      <c r="C1970" s="19" t="s">
        <v>122</v>
      </c>
      <c r="D1970" s="19" t="s">
        <v>2271</v>
      </c>
      <c r="E1970" s="19">
        <v>130</v>
      </c>
      <c r="F1970" s="19" t="s">
        <v>55</v>
      </c>
      <c r="G1970" s="19">
        <v>40</v>
      </c>
      <c r="H1970" s="19">
        <v>9</v>
      </c>
      <c r="I1970" s="19">
        <v>151</v>
      </c>
      <c r="J1970" s="19">
        <v>92</v>
      </c>
      <c r="K1970" s="19">
        <v>560</v>
      </c>
      <c r="L1970" s="19">
        <v>1680</v>
      </c>
      <c r="M1970" s="19" t="s">
        <v>119</v>
      </c>
      <c r="N1970" s="19">
        <v>3000</v>
      </c>
      <c r="O1970" s="19">
        <v>6000</v>
      </c>
      <c r="P1970" s="19"/>
      <c r="Q1970" s="19" t="s">
        <v>118</v>
      </c>
      <c r="R1970" s="19">
        <v>10590</v>
      </c>
      <c r="S1970" s="19">
        <v>30000</v>
      </c>
      <c r="T1970" s="19">
        <v>6.84</v>
      </c>
      <c r="U1970" s="19">
        <v>22.1</v>
      </c>
      <c r="V1970" s="19">
        <v>0.24</v>
      </c>
      <c r="W1970" s="19">
        <v>70</v>
      </c>
      <c r="X1970" s="93">
        <v>2262</v>
      </c>
      <c r="Y1970">
        <f t="shared" si="91"/>
        <v>75</v>
      </c>
      <c r="Z1970" t="b">
        <f>IF(N1970/G1970&gt;=Auswahlhilfe!$C$8,TRUE,FALSE)</f>
        <v>1</v>
      </c>
      <c r="AA1970" t="b">
        <f>IF(K1970&gt;Auswahlhilfe!$C$7,TRUE,FALSE)</f>
        <v>1</v>
      </c>
      <c r="AB1970" t="b">
        <f>IF(Auswahlhilfe!$C$17=F1970,TRUE,FALSE)</f>
        <v>0</v>
      </c>
      <c r="AC1970" t="b">
        <f>IFERROR(IF(FIND("P2",PGOptionList!D1970)&gt;0,TRUE),FALSE)</f>
        <v>1</v>
      </c>
      <c r="AD1970" t="b">
        <f>IFERROR(IF(FIND("P1",PGOptionList!D1970)&gt;0,TRUE),FALSE)</f>
        <v>0</v>
      </c>
      <c r="AE1970" t="b">
        <f>IFERROR(IF(FIND("P0",PGOptionList!D1970)&gt;0,TRUE),FALSE)</f>
        <v>0</v>
      </c>
      <c r="AF1970" t="b">
        <f>IF(AND(Z1970,AA1970,AB1970,AC1970,IF(C1970=Auswahlhilfe!$L$7,TRUE,FALSE)),D1970,FALSE)</f>
        <v>0</v>
      </c>
      <c r="AG1970" t="b">
        <f>IF(AND(Z1970,AA1970,AB1970,AD1970,IF(C1970=Auswahlhilfe!$L$17,TRUE,FALSE)),D1970,FALSE)</f>
        <v>0</v>
      </c>
      <c r="AH1970" t="b">
        <f>IF(AND(Z1970,AA1970,AB1970,AE1970,IF(C1970=Auswahlhilfe!$L$17,TRUE,FALSE)),D1970,FALSE)</f>
        <v>0</v>
      </c>
      <c r="AI1970" t="s">
        <v>4817</v>
      </c>
      <c r="AJ1970" s="90" t="str">
        <f t="shared" si="92"/>
        <v>mailto:info@oxni.ch?subject=Anfrage TDR-140-040-S1-P2</v>
      </c>
    </row>
    <row r="1971" spans="2:36" x14ac:dyDescent="0.2">
      <c r="B1971" s="78" t="str">
        <f t="shared" si="90"/>
        <v/>
      </c>
      <c r="C1971" s="19" t="s">
        <v>122</v>
      </c>
      <c r="D1971" s="19" t="s">
        <v>2272</v>
      </c>
      <c r="E1971" s="19">
        <v>130</v>
      </c>
      <c r="F1971" s="19" t="s">
        <v>58</v>
      </c>
      <c r="G1971" s="19">
        <v>40</v>
      </c>
      <c r="H1971" s="19">
        <v>9</v>
      </c>
      <c r="I1971" s="19">
        <v>151</v>
      </c>
      <c r="J1971" s="19">
        <v>92</v>
      </c>
      <c r="K1971" s="19">
        <v>560</v>
      </c>
      <c r="L1971" s="19">
        <v>1680</v>
      </c>
      <c r="M1971" s="19" t="s">
        <v>119</v>
      </c>
      <c r="N1971" s="19">
        <v>3000</v>
      </c>
      <c r="O1971" s="19">
        <v>6000</v>
      </c>
      <c r="P1971" s="19"/>
      <c r="Q1971" s="19" t="s">
        <v>118</v>
      </c>
      <c r="R1971" s="19">
        <v>10590</v>
      </c>
      <c r="S1971" s="19">
        <v>30000</v>
      </c>
      <c r="T1971" s="19">
        <v>6.84</v>
      </c>
      <c r="U1971" s="19">
        <v>22.1</v>
      </c>
      <c r="V1971" s="19">
        <v>0.24</v>
      </c>
      <c r="W1971" s="19">
        <v>70</v>
      </c>
      <c r="X1971" s="93">
        <v>2262</v>
      </c>
      <c r="Y1971">
        <f t="shared" si="91"/>
        <v>75</v>
      </c>
      <c r="Z1971" t="b">
        <f>IF(N1971/G1971&gt;=Auswahlhilfe!$C$8,TRUE,FALSE)</f>
        <v>1</v>
      </c>
      <c r="AA1971" t="b">
        <f>IF(K1971&gt;Auswahlhilfe!$C$7,TRUE,FALSE)</f>
        <v>1</v>
      </c>
      <c r="AB1971" t="b">
        <f>IF(Auswahlhilfe!$C$17=F1971,TRUE,FALSE)</f>
        <v>1</v>
      </c>
      <c r="AC1971" t="b">
        <f>IFERROR(IF(FIND("P2",PGOptionList!D1971)&gt;0,TRUE),FALSE)</f>
        <v>1</v>
      </c>
      <c r="AD1971" t="b">
        <f>IFERROR(IF(FIND("P1",PGOptionList!D1971)&gt;0,TRUE),FALSE)</f>
        <v>0</v>
      </c>
      <c r="AE1971" t="b">
        <f>IFERROR(IF(FIND("P0",PGOptionList!D1971)&gt;0,TRUE),FALSE)</f>
        <v>0</v>
      </c>
      <c r="AF1971" t="b">
        <f>IF(AND(Z1971,AA1971,AB1971,AC1971,IF(C1971=Auswahlhilfe!$L$7,TRUE,FALSE)),D1971,FALSE)</f>
        <v>0</v>
      </c>
      <c r="AG1971" t="b">
        <f>IF(AND(Z1971,AA1971,AB1971,AD1971,IF(C1971=Auswahlhilfe!$L$17,TRUE,FALSE)),D1971,FALSE)</f>
        <v>0</v>
      </c>
      <c r="AH1971" t="b">
        <f>IF(AND(Z1971,AA1971,AB1971,AE1971,IF(C1971=Auswahlhilfe!$L$17,TRUE,FALSE)),D1971,FALSE)</f>
        <v>0</v>
      </c>
      <c r="AI1971" t="s">
        <v>4818</v>
      </c>
      <c r="AJ1971" s="90" t="str">
        <f t="shared" si="92"/>
        <v>https://shop.oxni.ch/de/shop/motoren/planetengetriebe/tdr-140-040-s2-p2</v>
      </c>
    </row>
    <row r="1972" spans="2:36" x14ac:dyDescent="0.2">
      <c r="B1972" s="78" t="str">
        <f t="shared" si="90"/>
        <v/>
      </c>
      <c r="C1972" s="19" t="s">
        <v>122</v>
      </c>
      <c r="D1972" s="19" t="s">
        <v>2273</v>
      </c>
      <c r="E1972" s="19">
        <v>130</v>
      </c>
      <c r="F1972" s="19" t="s">
        <v>55</v>
      </c>
      <c r="G1972" s="19">
        <v>35</v>
      </c>
      <c r="H1972" s="19">
        <v>4</v>
      </c>
      <c r="I1972" s="19">
        <v>151</v>
      </c>
      <c r="J1972" s="19">
        <v>92</v>
      </c>
      <c r="K1972" s="19">
        <v>555</v>
      </c>
      <c r="L1972" s="19">
        <v>1665</v>
      </c>
      <c r="M1972" s="19" t="s">
        <v>86</v>
      </c>
      <c r="N1972" s="19">
        <v>3000</v>
      </c>
      <c r="O1972" s="19">
        <v>6000</v>
      </c>
      <c r="P1972" s="19"/>
      <c r="Q1972" s="19" t="s">
        <v>118</v>
      </c>
      <c r="R1972" s="19">
        <v>10590</v>
      </c>
      <c r="S1972" s="19">
        <v>30000</v>
      </c>
      <c r="T1972" s="19">
        <v>6.84</v>
      </c>
      <c r="U1972" s="19">
        <v>22.1</v>
      </c>
      <c r="V1972" s="19">
        <v>0.24</v>
      </c>
      <c r="W1972" s="19">
        <v>70</v>
      </c>
      <c r="X1972" s="93"/>
      <c r="Y1972">
        <f t="shared" si="91"/>
        <v>85.714285714285708</v>
      </c>
      <c r="Z1972" t="b">
        <f>IF(N1972/G1972&gt;=Auswahlhilfe!$C$8,TRUE,FALSE)</f>
        <v>1</v>
      </c>
      <c r="AA1972" t="b">
        <f>IF(K1972&gt;Auswahlhilfe!$C$7,TRUE,FALSE)</f>
        <v>1</v>
      </c>
      <c r="AB1972" t="b">
        <f>IF(Auswahlhilfe!$C$17=F1972,TRUE,FALSE)</f>
        <v>0</v>
      </c>
      <c r="AC1972" t="b">
        <f>IFERROR(IF(FIND("P2",PGOptionList!D1972)&gt;0,TRUE),FALSE)</f>
        <v>0</v>
      </c>
      <c r="AD1972" t="b">
        <f>IFERROR(IF(FIND("P1",PGOptionList!D1972)&gt;0,TRUE),FALSE)</f>
        <v>0</v>
      </c>
      <c r="AE1972" t="b">
        <f>IFERROR(IF(FIND("P0",PGOptionList!D1972)&gt;0,TRUE),FALSE)</f>
        <v>1</v>
      </c>
      <c r="AF1972" t="b">
        <f>IF(AND(Z1972,AA1972,AB1972,AC1972,IF(C1972=Auswahlhilfe!$L$7,TRUE,FALSE)),D1972,FALSE)</f>
        <v>0</v>
      </c>
      <c r="AG1972" t="b">
        <f>IF(AND(Z1972,AA1972,AB1972,AD1972,IF(C1972=Auswahlhilfe!$L$17,TRUE,FALSE)),D1972,FALSE)</f>
        <v>0</v>
      </c>
      <c r="AH1972" t="b">
        <f>IF(AND(Z1972,AA1972,AB1972,AE1972,IF(C1972=Auswahlhilfe!$L$17,TRUE,FALSE)),D1972,FALSE)</f>
        <v>0</v>
      </c>
      <c r="AI1972" t="s">
        <v>4817</v>
      </c>
      <c r="AJ1972" s="90" t="str">
        <f t="shared" si="92"/>
        <v>mailto:info@oxni.ch?subject=Anfrage TDR-140-035-S1-P0</v>
      </c>
    </row>
    <row r="1973" spans="2:36" x14ac:dyDescent="0.2">
      <c r="B1973" s="78" t="str">
        <f t="shared" si="90"/>
        <v/>
      </c>
      <c r="C1973" s="19" t="s">
        <v>122</v>
      </c>
      <c r="D1973" s="19" t="s">
        <v>2274</v>
      </c>
      <c r="E1973" s="19">
        <v>130</v>
      </c>
      <c r="F1973" s="19" t="s">
        <v>58</v>
      </c>
      <c r="G1973" s="19">
        <v>35</v>
      </c>
      <c r="H1973" s="19">
        <v>4</v>
      </c>
      <c r="I1973" s="19">
        <v>151</v>
      </c>
      <c r="J1973" s="19">
        <v>92</v>
      </c>
      <c r="K1973" s="19">
        <v>555</v>
      </c>
      <c r="L1973" s="19">
        <v>1665</v>
      </c>
      <c r="M1973" s="19" t="s">
        <v>86</v>
      </c>
      <c r="N1973" s="19">
        <v>3000</v>
      </c>
      <c r="O1973" s="19">
        <v>6000</v>
      </c>
      <c r="P1973" s="19"/>
      <c r="Q1973" s="19" t="s">
        <v>118</v>
      </c>
      <c r="R1973" s="19">
        <v>10590</v>
      </c>
      <c r="S1973" s="19">
        <v>30000</v>
      </c>
      <c r="T1973" s="19">
        <v>6.84</v>
      </c>
      <c r="U1973" s="19">
        <v>22.1</v>
      </c>
      <c r="V1973" s="19">
        <v>0.24</v>
      </c>
      <c r="W1973" s="19">
        <v>70</v>
      </c>
      <c r="X1973" s="93"/>
      <c r="Y1973">
        <f t="shared" si="91"/>
        <v>85.714285714285708</v>
      </c>
      <c r="Z1973" t="b">
        <f>IF(N1973/G1973&gt;=Auswahlhilfe!$C$8,TRUE,FALSE)</f>
        <v>1</v>
      </c>
      <c r="AA1973" t="b">
        <f>IF(K1973&gt;Auswahlhilfe!$C$7,TRUE,FALSE)</f>
        <v>1</v>
      </c>
      <c r="AB1973" t="b">
        <f>IF(Auswahlhilfe!$C$17=F1973,TRUE,FALSE)</f>
        <v>1</v>
      </c>
      <c r="AC1973" t="b">
        <f>IFERROR(IF(FIND("P2",PGOptionList!D1973)&gt;0,TRUE),FALSE)</f>
        <v>0</v>
      </c>
      <c r="AD1973" t="b">
        <f>IFERROR(IF(FIND("P1",PGOptionList!D1973)&gt;0,TRUE),FALSE)</f>
        <v>0</v>
      </c>
      <c r="AE1973" t="b">
        <f>IFERROR(IF(FIND("P0",PGOptionList!D1973)&gt;0,TRUE),FALSE)</f>
        <v>1</v>
      </c>
      <c r="AF1973" t="b">
        <f>IF(AND(Z1973,AA1973,AB1973,AC1973,IF(C1973=Auswahlhilfe!$L$7,TRUE,FALSE)),D1973,FALSE)</f>
        <v>0</v>
      </c>
      <c r="AG1973" t="b">
        <f>IF(AND(Z1973,AA1973,AB1973,AD1973,IF(C1973=Auswahlhilfe!$L$17,TRUE,FALSE)),D1973,FALSE)</f>
        <v>0</v>
      </c>
      <c r="AH1973" t="b">
        <f>IF(AND(Z1973,AA1973,AB1973,AE1973,IF(C1973=Auswahlhilfe!$L$17,TRUE,FALSE)),D1973,FALSE)</f>
        <v>0</v>
      </c>
      <c r="AI1973" t="s">
        <v>4817</v>
      </c>
      <c r="AJ1973" s="90" t="str">
        <f t="shared" si="92"/>
        <v>mailto:info@oxni.ch?subject=Anfrage TDR-140-035-S2-P0</v>
      </c>
    </row>
    <row r="1974" spans="2:36" x14ac:dyDescent="0.2">
      <c r="B1974" s="78" t="str">
        <f t="shared" si="90"/>
        <v/>
      </c>
      <c r="C1974" s="19" t="s">
        <v>122</v>
      </c>
      <c r="D1974" s="19" t="s">
        <v>2275</v>
      </c>
      <c r="E1974" s="19">
        <v>130</v>
      </c>
      <c r="F1974" s="19" t="s">
        <v>55</v>
      </c>
      <c r="G1974" s="19">
        <v>35</v>
      </c>
      <c r="H1974" s="19">
        <v>7</v>
      </c>
      <c r="I1974" s="19">
        <v>151</v>
      </c>
      <c r="J1974" s="19">
        <v>92</v>
      </c>
      <c r="K1974" s="19">
        <v>555</v>
      </c>
      <c r="L1974" s="19">
        <v>1665</v>
      </c>
      <c r="M1974" s="19" t="s">
        <v>86</v>
      </c>
      <c r="N1974" s="19">
        <v>3000</v>
      </c>
      <c r="O1974" s="19">
        <v>6000</v>
      </c>
      <c r="P1974" s="19"/>
      <c r="Q1974" s="19" t="s">
        <v>118</v>
      </c>
      <c r="R1974" s="19">
        <v>10590</v>
      </c>
      <c r="S1974" s="19">
        <v>30000</v>
      </c>
      <c r="T1974" s="19">
        <v>6.84</v>
      </c>
      <c r="U1974" s="19">
        <v>22.1</v>
      </c>
      <c r="V1974" s="19">
        <v>0.24</v>
      </c>
      <c r="W1974" s="19">
        <v>70</v>
      </c>
      <c r="X1974" s="93">
        <v>2488</v>
      </c>
      <c r="Y1974">
        <f t="shared" si="91"/>
        <v>85.714285714285708</v>
      </c>
      <c r="Z1974" t="b">
        <f>IF(N1974/G1974&gt;=Auswahlhilfe!$C$8,TRUE,FALSE)</f>
        <v>1</v>
      </c>
      <c r="AA1974" t="b">
        <f>IF(K1974&gt;Auswahlhilfe!$C$7,TRUE,FALSE)</f>
        <v>1</v>
      </c>
      <c r="AB1974" t="b">
        <f>IF(Auswahlhilfe!$C$17=F1974,TRUE,FALSE)</f>
        <v>0</v>
      </c>
      <c r="AC1974" t="b">
        <f>IFERROR(IF(FIND("P2",PGOptionList!D1974)&gt;0,TRUE),FALSE)</f>
        <v>0</v>
      </c>
      <c r="AD1974" t="b">
        <f>IFERROR(IF(FIND("P1",PGOptionList!D1974)&gt;0,TRUE),FALSE)</f>
        <v>1</v>
      </c>
      <c r="AE1974" t="b">
        <f>IFERROR(IF(FIND("P0",PGOptionList!D1974)&gt;0,TRUE),FALSE)</f>
        <v>0</v>
      </c>
      <c r="AF1974" t="b">
        <f>IF(AND(Z1974,AA1974,AB1974,AC1974,IF(C1974=Auswahlhilfe!$L$7,TRUE,FALSE)),D1974,FALSE)</f>
        <v>0</v>
      </c>
      <c r="AG1974" t="b">
        <f>IF(AND(Z1974,AA1974,AB1974,AD1974,IF(C1974=Auswahlhilfe!$L$17,TRUE,FALSE)),D1974,FALSE)</f>
        <v>0</v>
      </c>
      <c r="AH1974" t="b">
        <f>IF(AND(Z1974,AA1974,AB1974,AE1974,IF(C1974=Auswahlhilfe!$L$17,TRUE,FALSE)),D1974,FALSE)</f>
        <v>0</v>
      </c>
      <c r="AI1974" t="s">
        <v>4817</v>
      </c>
      <c r="AJ1974" s="90" t="str">
        <f t="shared" si="92"/>
        <v>mailto:info@oxni.ch?subject=Anfrage TDR-140-035-S1-P1</v>
      </c>
    </row>
    <row r="1975" spans="2:36" x14ac:dyDescent="0.2">
      <c r="B1975" s="78" t="str">
        <f t="shared" si="90"/>
        <v/>
      </c>
      <c r="C1975" s="19" t="s">
        <v>122</v>
      </c>
      <c r="D1975" s="19" t="s">
        <v>2276</v>
      </c>
      <c r="E1975" s="19">
        <v>130</v>
      </c>
      <c r="F1975" s="19" t="s">
        <v>58</v>
      </c>
      <c r="G1975" s="19">
        <v>35</v>
      </c>
      <c r="H1975" s="19">
        <v>7</v>
      </c>
      <c r="I1975" s="19">
        <v>151</v>
      </c>
      <c r="J1975" s="19">
        <v>92</v>
      </c>
      <c r="K1975" s="19">
        <v>555</v>
      </c>
      <c r="L1975" s="19">
        <v>1665</v>
      </c>
      <c r="M1975" s="19" t="s">
        <v>86</v>
      </c>
      <c r="N1975" s="19">
        <v>3000</v>
      </c>
      <c r="O1975" s="19">
        <v>6000</v>
      </c>
      <c r="P1975" s="19"/>
      <c r="Q1975" s="19" t="s">
        <v>118</v>
      </c>
      <c r="R1975" s="19">
        <v>10590</v>
      </c>
      <c r="S1975" s="19">
        <v>30000</v>
      </c>
      <c r="T1975" s="19">
        <v>6.84</v>
      </c>
      <c r="U1975" s="19">
        <v>22.1</v>
      </c>
      <c r="V1975" s="19">
        <v>0.24</v>
      </c>
      <c r="W1975" s="19">
        <v>70</v>
      </c>
      <c r="X1975" s="93">
        <v>2488</v>
      </c>
      <c r="Y1975">
        <f t="shared" si="91"/>
        <v>85.714285714285708</v>
      </c>
      <c r="Z1975" t="b">
        <f>IF(N1975/G1975&gt;=Auswahlhilfe!$C$8,TRUE,FALSE)</f>
        <v>1</v>
      </c>
      <c r="AA1975" t="b">
        <f>IF(K1975&gt;Auswahlhilfe!$C$7,TRUE,FALSE)</f>
        <v>1</v>
      </c>
      <c r="AB1975" t="b">
        <f>IF(Auswahlhilfe!$C$17=F1975,TRUE,FALSE)</f>
        <v>1</v>
      </c>
      <c r="AC1975" t="b">
        <f>IFERROR(IF(FIND("P2",PGOptionList!D1975)&gt;0,TRUE),FALSE)</f>
        <v>0</v>
      </c>
      <c r="AD1975" t="b">
        <f>IFERROR(IF(FIND("P1",PGOptionList!D1975)&gt;0,TRUE),FALSE)</f>
        <v>1</v>
      </c>
      <c r="AE1975" t="b">
        <f>IFERROR(IF(FIND("P0",PGOptionList!D1975)&gt;0,TRUE),FALSE)</f>
        <v>0</v>
      </c>
      <c r="AF1975" t="b">
        <f>IF(AND(Z1975,AA1975,AB1975,AC1975,IF(C1975=Auswahlhilfe!$L$7,TRUE,FALSE)),D1975,FALSE)</f>
        <v>0</v>
      </c>
      <c r="AG1975" t="b">
        <f>IF(AND(Z1975,AA1975,AB1975,AD1975,IF(C1975=Auswahlhilfe!$L$17,TRUE,FALSE)),D1975,FALSE)</f>
        <v>0</v>
      </c>
      <c r="AH1975" t="b">
        <f>IF(AND(Z1975,AA1975,AB1975,AE1975,IF(C1975=Auswahlhilfe!$L$17,TRUE,FALSE)),D1975,FALSE)</f>
        <v>0</v>
      </c>
      <c r="AI1975" t="s">
        <v>4818</v>
      </c>
      <c r="AJ1975" s="90" t="str">
        <f t="shared" si="92"/>
        <v>https://shop.oxni.ch/de/shop/motoren/planetengetriebe/tdr-140-035-s2-p1</v>
      </c>
    </row>
    <row r="1976" spans="2:36" x14ac:dyDescent="0.2">
      <c r="B1976" s="78" t="str">
        <f t="shared" si="90"/>
        <v/>
      </c>
      <c r="C1976" s="19" t="s">
        <v>122</v>
      </c>
      <c r="D1976" s="19" t="s">
        <v>2277</v>
      </c>
      <c r="E1976" s="19">
        <v>130</v>
      </c>
      <c r="F1976" s="19" t="s">
        <v>55</v>
      </c>
      <c r="G1976" s="19">
        <v>35</v>
      </c>
      <c r="H1976" s="19">
        <v>9</v>
      </c>
      <c r="I1976" s="19">
        <v>151</v>
      </c>
      <c r="J1976" s="19">
        <v>92</v>
      </c>
      <c r="K1976" s="19">
        <v>555</v>
      </c>
      <c r="L1976" s="19">
        <v>1665</v>
      </c>
      <c r="M1976" s="19" t="s">
        <v>86</v>
      </c>
      <c r="N1976" s="19">
        <v>3000</v>
      </c>
      <c r="O1976" s="19">
        <v>6000</v>
      </c>
      <c r="P1976" s="19"/>
      <c r="Q1976" s="19" t="s">
        <v>118</v>
      </c>
      <c r="R1976" s="19">
        <v>10590</v>
      </c>
      <c r="S1976" s="19">
        <v>30000</v>
      </c>
      <c r="T1976" s="19">
        <v>6.84</v>
      </c>
      <c r="U1976" s="19">
        <v>22.1</v>
      </c>
      <c r="V1976" s="19">
        <v>0.24</v>
      </c>
      <c r="W1976" s="19">
        <v>70</v>
      </c>
      <c r="X1976" s="93">
        <v>2262</v>
      </c>
      <c r="Y1976">
        <f t="shared" si="91"/>
        <v>85.714285714285708</v>
      </c>
      <c r="Z1976" t="b">
        <f>IF(N1976/G1976&gt;=Auswahlhilfe!$C$8,TRUE,FALSE)</f>
        <v>1</v>
      </c>
      <c r="AA1976" t="b">
        <f>IF(K1976&gt;Auswahlhilfe!$C$7,TRUE,FALSE)</f>
        <v>1</v>
      </c>
      <c r="AB1976" t="b">
        <f>IF(Auswahlhilfe!$C$17=F1976,TRUE,FALSE)</f>
        <v>0</v>
      </c>
      <c r="AC1976" t="b">
        <f>IFERROR(IF(FIND("P2",PGOptionList!D1976)&gt;0,TRUE),FALSE)</f>
        <v>1</v>
      </c>
      <c r="AD1976" t="b">
        <f>IFERROR(IF(FIND("P1",PGOptionList!D1976)&gt;0,TRUE),FALSE)</f>
        <v>0</v>
      </c>
      <c r="AE1976" t="b">
        <f>IFERROR(IF(FIND("P0",PGOptionList!D1976)&gt;0,TRUE),FALSE)</f>
        <v>0</v>
      </c>
      <c r="AF1976" t="b">
        <f>IF(AND(Z1976,AA1976,AB1976,AC1976,IF(C1976=Auswahlhilfe!$L$7,TRUE,FALSE)),D1976,FALSE)</f>
        <v>0</v>
      </c>
      <c r="AG1976" t="b">
        <f>IF(AND(Z1976,AA1976,AB1976,AD1976,IF(C1976=Auswahlhilfe!$L$17,TRUE,FALSE)),D1976,FALSE)</f>
        <v>0</v>
      </c>
      <c r="AH1976" t="b">
        <f>IF(AND(Z1976,AA1976,AB1976,AE1976,IF(C1976=Auswahlhilfe!$L$17,TRUE,FALSE)),D1976,FALSE)</f>
        <v>0</v>
      </c>
      <c r="AI1976" t="s">
        <v>4817</v>
      </c>
      <c r="AJ1976" s="90" t="str">
        <f t="shared" si="92"/>
        <v>mailto:info@oxni.ch?subject=Anfrage TDR-140-035-S1-P2</v>
      </c>
    </row>
    <row r="1977" spans="2:36" x14ac:dyDescent="0.2">
      <c r="B1977" s="78" t="str">
        <f t="shared" si="90"/>
        <v/>
      </c>
      <c r="C1977" s="19" t="s">
        <v>122</v>
      </c>
      <c r="D1977" s="19" t="s">
        <v>2278</v>
      </c>
      <c r="E1977" s="19">
        <v>130</v>
      </c>
      <c r="F1977" s="19" t="s">
        <v>58</v>
      </c>
      <c r="G1977" s="19">
        <v>35</v>
      </c>
      <c r="H1977" s="19">
        <v>9</v>
      </c>
      <c r="I1977" s="19">
        <v>151</v>
      </c>
      <c r="J1977" s="19">
        <v>92</v>
      </c>
      <c r="K1977" s="19">
        <v>555</v>
      </c>
      <c r="L1977" s="19">
        <v>1665</v>
      </c>
      <c r="M1977" s="19" t="s">
        <v>86</v>
      </c>
      <c r="N1977" s="19">
        <v>3000</v>
      </c>
      <c r="O1977" s="19">
        <v>6000</v>
      </c>
      <c r="P1977" s="19"/>
      <c r="Q1977" s="19" t="s">
        <v>118</v>
      </c>
      <c r="R1977" s="19">
        <v>10590</v>
      </c>
      <c r="S1977" s="19">
        <v>30000</v>
      </c>
      <c r="T1977" s="19">
        <v>6.84</v>
      </c>
      <c r="U1977" s="19">
        <v>22.1</v>
      </c>
      <c r="V1977" s="19">
        <v>0.24</v>
      </c>
      <c r="W1977" s="19">
        <v>70</v>
      </c>
      <c r="X1977" s="93">
        <v>2262</v>
      </c>
      <c r="Y1977">
        <f t="shared" si="91"/>
        <v>85.714285714285708</v>
      </c>
      <c r="Z1977" t="b">
        <f>IF(N1977/G1977&gt;=Auswahlhilfe!$C$8,TRUE,FALSE)</f>
        <v>1</v>
      </c>
      <c r="AA1977" t="b">
        <f>IF(K1977&gt;Auswahlhilfe!$C$7,TRUE,FALSE)</f>
        <v>1</v>
      </c>
      <c r="AB1977" t="b">
        <f>IF(Auswahlhilfe!$C$17=F1977,TRUE,FALSE)</f>
        <v>1</v>
      </c>
      <c r="AC1977" t="b">
        <f>IFERROR(IF(FIND("P2",PGOptionList!D1977)&gt;0,TRUE),FALSE)</f>
        <v>1</v>
      </c>
      <c r="AD1977" t="b">
        <f>IFERROR(IF(FIND("P1",PGOptionList!D1977)&gt;0,TRUE),FALSE)</f>
        <v>0</v>
      </c>
      <c r="AE1977" t="b">
        <f>IFERROR(IF(FIND("P0",PGOptionList!D1977)&gt;0,TRUE),FALSE)</f>
        <v>0</v>
      </c>
      <c r="AF1977" t="b">
        <f>IF(AND(Z1977,AA1977,AB1977,AC1977,IF(C1977=Auswahlhilfe!$L$7,TRUE,FALSE)),D1977,FALSE)</f>
        <v>0</v>
      </c>
      <c r="AG1977" t="b">
        <f>IF(AND(Z1977,AA1977,AB1977,AD1977,IF(C1977=Auswahlhilfe!$L$17,TRUE,FALSE)),D1977,FALSE)</f>
        <v>0</v>
      </c>
      <c r="AH1977" t="b">
        <f>IF(AND(Z1977,AA1977,AB1977,AE1977,IF(C1977=Auswahlhilfe!$L$17,TRUE,FALSE)),D1977,FALSE)</f>
        <v>0</v>
      </c>
      <c r="AI1977" t="s">
        <v>4818</v>
      </c>
      <c r="AJ1977" s="90" t="str">
        <f t="shared" si="92"/>
        <v>https://shop.oxni.ch/de/shop/motoren/planetengetriebe/tdr-140-035-s2-p2</v>
      </c>
    </row>
    <row r="1978" spans="2:36" x14ac:dyDescent="0.2">
      <c r="B1978" s="78" t="str">
        <f t="shared" si="90"/>
        <v/>
      </c>
      <c r="C1978" s="19" t="s">
        <v>122</v>
      </c>
      <c r="D1978" s="19" t="s">
        <v>2279</v>
      </c>
      <c r="E1978" s="19">
        <v>130</v>
      </c>
      <c r="F1978" s="19" t="s">
        <v>55</v>
      </c>
      <c r="G1978" s="19">
        <v>25</v>
      </c>
      <c r="H1978" s="19">
        <v>4</v>
      </c>
      <c r="I1978" s="19">
        <v>151</v>
      </c>
      <c r="J1978" s="19">
        <v>92</v>
      </c>
      <c r="K1978" s="19">
        <v>650</v>
      </c>
      <c r="L1978" s="19">
        <v>1950</v>
      </c>
      <c r="M1978" s="19" t="s">
        <v>84</v>
      </c>
      <c r="N1978" s="19">
        <v>3000</v>
      </c>
      <c r="O1978" s="19">
        <v>6000</v>
      </c>
      <c r="P1978" s="19"/>
      <c r="Q1978" s="19" t="s">
        <v>118</v>
      </c>
      <c r="R1978" s="19">
        <v>10590</v>
      </c>
      <c r="S1978" s="19">
        <v>30000</v>
      </c>
      <c r="T1978" s="19">
        <v>6.84</v>
      </c>
      <c r="U1978" s="19">
        <v>22.1</v>
      </c>
      <c r="V1978" s="19">
        <v>0.24</v>
      </c>
      <c r="W1978" s="19">
        <v>70</v>
      </c>
      <c r="X1978" s="93"/>
      <c r="Y1978">
        <f t="shared" si="91"/>
        <v>120</v>
      </c>
      <c r="Z1978" t="b">
        <f>IF(N1978/G1978&gt;=Auswahlhilfe!$C$8,TRUE,FALSE)</f>
        <v>1</v>
      </c>
      <c r="AA1978" t="b">
        <f>IF(K1978&gt;Auswahlhilfe!$C$7,TRUE,FALSE)</f>
        <v>1</v>
      </c>
      <c r="AB1978" t="b">
        <f>IF(Auswahlhilfe!$C$17=F1978,TRUE,FALSE)</f>
        <v>0</v>
      </c>
      <c r="AC1978" t="b">
        <f>IFERROR(IF(FIND("P2",PGOptionList!D1978)&gt;0,TRUE),FALSE)</f>
        <v>0</v>
      </c>
      <c r="AD1978" t="b">
        <f>IFERROR(IF(FIND("P1",PGOptionList!D1978)&gt;0,TRUE),FALSE)</f>
        <v>0</v>
      </c>
      <c r="AE1978" t="b">
        <f>IFERROR(IF(FIND("P0",PGOptionList!D1978)&gt;0,TRUE),FALSE)</f>
        <v>1</v>
      </c>
      <c r="AF1978" t="b">
        <f>IF(AND(Z1978,AA1978,AB1978,AC1978,IF(C1978=Auswahlhilfe!$L$7,TRUE,FALSE)),D1978,FALSE)</f>
        <v>0</v>
      </c>
      <c r="AG1978" t="b">
        <f>IF(AND(Z1978,AA1978,AB1978,AD1978,IF(C1978=Auswahlhilfe!$L$17,TRUE,FALSE)),D1978,FALSE)</f>
        <v>0</v>
      </c>
      <c r="AH1978" t="b">
        <f>IF(AND(Z1978,AA1978,AB1978,AE1978,IF(C1978=Auswahlhilfe!$L$17,TRUE,FALSE)),D1978,FALSE)</f>
        <v>0</v>
      </c>
      <c r="AI1978" t="s">
        <v>4817</v>
      </c>
      <c r="AJ1978" s="90" t="str">
        <f t="shared" si="92"/>
        <v>mailto:info@oxni.ch?subject=Anfrage TDR-140-025-S1-P0</v>
      </c>
    </row>
    <row r="1979" spans="2:36" x14ac:dyDescent="0.2">
      <c r="B1979" s="78" t="str">
        <f t="shared" si="90"/>
        <v/>
      </c>
      <c r="C1979" s="19" t="s">
        <v>122</v>
      </c>
      <c r="D1979" s="19" t="s">
        <v>2280</v>
      </c>
      <c r="E1979" s="19">
        <v>130</v>
      </c>
      <c r="F1979" s="19" t="s">
        <v>58</v>
      </c>
      <c r="G1979" s="19">
        <v>25</v>
      </c>
      <c r="H1979" s="19">
        <v>4</v>
      </c>
      <c r="I1979" s="19">
        <v>151</v>
      </c>
      <c r="J1979" s="19">
        <v>92</v>
      </c>
      <c r="K1979" s="19">
        <v>650</v>
      </c>
      <c r="L1979" s="19">
        <v>1950</v>
      </c>
      <c r="M1979" s="19" t="s">
        <v>84</v>
      </c>
      <c r="N1979" s="19">
        <v>3000</v>
      </c>
      <c r="O1979" s="19">
        <v>6000</v>
      </c>
      <c r="P1979" s="19"/>
      <c r="Q1979" s="19" t="s">
        <v>118</v>
      </c>
      <c r="R1979" s="19">
        <v>10590</v>
      </c>
      <c r="S1979" s="19">
        <v>30000</v>
      </c>
      <c r="T1979" s="19">
        <v>6.84</v>
      </c>
      <c r="U1979" s="19">
        <v>22.1</v>
      </c>
      <c r="V1979" s="19">
        <v>0.24</v>
      </c>
      <c r="W1979" s="19">
        <v>70</v>
      </c>
      <c r="X1979" s="93"/>
      <c r="Y1979">
        <f t="shared" si="91"/>
        <v>120</v>
      </c>
      <c r="Z1979" t="b">
        <f>IF(N1979/G1979&gt;=Auswahlhilfe!$C$8,TRUE,FALSE)</f>
        <v>1</v>
      </c>
      <c r="AA1979" t="b">
        <f>IF(K1979&gt;Auswahlhilfe!$C$7,TRUE,FALSE)</f>
        <v>1</v>
      </c>
      <c r="AB1979" t="b">
        <f>IF(Auswahlhilfe!$C$17=F1979,TRUE,FALSE)</f>
        <v>1</v>
      </c>
      <c r="AC1979" t="b">
        <f>IFERROR(IF(FIND("P2",PGOptionList!D1979)&gt;0,TRUE),FALSE)</f>
        <v>0</v>
      </c>
      <c r="AD1979" t="b">
        <f>IFERROR(IF(FIND("P1",PGOptionList!D1979)&gt;0,TRUE),FALSE)</f>
        <v>0</v>
      </c>
      <c r="AE1979" t="b">
        <f>IFERROR(IF(FIND("P0",PGOptionList!D1979)&gt;0,TRUE),FALSE)</f>
        <v>1</v>
      </c>
      <c r="AF1979" t="b">
        <f>IF(AND(Z1979,AA1979,AB1979,AC1979,IF(C1979=Auswahlhilfe!$L$7,TRUE,FALSE)),D1979,FALSE)</f>
        <v>0</v>
      </c>
      <c r="AG1979" t="b">
        <f>IF(AND(Z1979,AA1979,AB1979,AD1979,IF(C1979=Auswahlhilfe!$L$17,TRUE,FALSE)),D1979,FALSE)</f>
        <v>0</v>
      </c>
      <c r="AH1979" t="b">
        <f>IF(AND(Z1979,AA1979,AB1979,AE1979,IF(C1979=Auswahlhilfe!$L$17,TRUE,FALSE)),D1979,FALSE)</f>
        <v>0</v>
      </c>
      <c r="AI1979" t="s">
        <v>4817</v>
      </c>
      <c r="AJ1979" s="90" t="str">
        <f t="shared" si="92"/>
        <v>mailto:info@oxni.ch?subject=Anfrage TDR-140-025-S2-P0</v>
      </c>
    </row>
    <row r="1980" spans="2:36" x14ac:dyDescent="0.2">
      <c r="B1980" s="78" t="str">
        <f t="shared" si="90"/>
        <v/>
      </c>
      <c r="C1980" s="19" t="s">
        <v>122</v>
      </c>
      <c r="D1980" s="19" t="s">
        <v>2281</v>
      </c>
      <c r="E1980" s="19">
        <v>130</v>
      </c>
      <c r="F1980" s="19" t="s">
        <v>55</v>
      </c>
      <c r="G1980" s="19">
        <v>25</v>
      </c>
      <c r="H1980" s="19">
        <v>7</v>
      </c>
      <c r="I1980" s="19">
        <v>151</v>
      </c>
      <c r="J1980" s="19">
        <v>92</v>
      </c>
      <c r="K1980" s="19">
        <v>650</v>
      </c>
      <c r="L1980" s="19">
        <v>1950</v>
      </c>
      <c r="M1980" s="19" t="s">
        <v>84</v>
      </c>
      <c r="N1980" s="19">
        <v>3000</v>
      </c>
      <c r="O1980" s="19">
        <v>6000</v>
      </c>
      <c r="P1980" s="19"/>
      <c r="Q1980" s="19" t="s">
        <v>118</v>
      </c>
      <c r="R1980" s="19">
        <v>10590</v>
      </c>
      <c r="S1980" s="19">
        <v>30000</v>
      </c>
      <c r="T1980" s="19">
        <v>6.84</v>
      </c>
      <c r="U1980" s="19">
        <v>22.1</v>
      </c>
      <c r="V1980" s="19">
        <v>0.24</v>
      </c>
      <c r="W1980" s="19">
        <v>70</v>
      </c>
      <c r="X1980" s="93">
        <v>2488</v>
      </c>
      <c r="Y1980">
        <f t="shared" si="91"/>
        <v>120</v>
      </c>
      <c r="Z1980" t="b">
        <f>IF(N1980/G1980&gt;=Auswahlhilfe!$C$8,TRUE,FALSE)</f>
        <v>1</v>
      </c>
      <c r="AA1980" t="b">
        <f>IF(K1980&gt;Auswahlhilfe!$C$7,TRUE,FALSE)</f>
        <v>1</v>
      </c>
      <c r="AB1980" t="b">
        <f>IF(Auswahlhilfe!$C$17=F1980,TRUE,FALSE)</f>
        <v>0</v>
      </c>
      <c r="AC1980" t="b">
        <f>IFERROR(IF(FIND("P2",PGOptionList!D1980)&gt;0,TRUE),FALSE)</f>
        <v>0</v>
      </c>
      <c r="AD1980" t="b">
        <f>IFERROR(IF(FIND("P1",PGOptionList!D1980)&gt;0,TRUE),FALSE)</f>
        <v>1</v>
      </c>
      <c r="AE1980" t="b">
        <f>IFERROR(IF(FIND("P0",PGOptionList!D1980)&gt;0,TRUE),FALSE)</f>
        <v>0</v>
      </c>
      <c r="AF1980" t="b">
        <f>IF(AND(Z1980,AA1980,AB1980,AC1980,IF(C1980=Auswahlhilfe!$L$7,TRUE,FALSE)),D1980,FALSE)</f>
        <v>0</v>
      </c>
      <c r="AG1980" t="b">
        <f>IF(AND(Z1980,AA1980,AB1980,AD1980,IF(C1980=Auswahlhilfe!$L$17,TRUE,FALSE)),D1980,FALSE)</f>
        <v>0</v>
      </c>
      <c r="AH1980" t="b">
        <f>IF(AND(Z1980,AA1980,AB1980,AE1980,IF(C1980=Auswahlhilfe!$L$17,TRUE,FALSE)),D1980,FALSE)</f>
        <v>0</v>
      </c>
      <c r="AI1980" t="s">
        <v>4817</v>
      </c>
      <c r="AJ1980" s="90" t="str">
        <f t="shared" si="92"/>
        <v>mailto:info@oxni.ch?subject=Anfrage TDR-140-025-S1-P1</v>
      </c>
    </row>
    <row r="1981" spans="2:36" x14ac:dyDescent="0.2">
      <c r="B1981" s="78" t="str">
        <f t="shared" si="90"/>
        <v/>
      </c>
      <c r="C1981" s="19" t="s">
        <v>122</v>
      </c>
      <c r="D1981" s="19" t="s">
        <v>2282</v>
      </c>
      <c r="E1981" s="19">
        <v>130</v>
      </c>
      <c r="F1981" s="19" t="s">
        <v>58</v>
      </c>
      <c r="G1981" s="19">
        <v>25</v>
      </c>
      <c r="H1981" s="19">
        <v>7</v>
      </c>
      <c r="I1981" s="19">
        <v>151</v>
      </c>
      <c r="J1981" s="19">
        <v>92</v>
      </c>
      <c r="K1981" s="19">
        <v>650</v>
      </c>
      <c r="L1981" s="19">
        <v>1950</v>
      </c>
      <c r="M1981" s="19" t="s">
        <v>84</v>
      </c>
      <c r="N1981" s="19">
        <v>3000</v>
      </c>
      <c r="O1981" s="19">
        <v>6000</v>
      </c>
      <c r="P1981" s="19"/>
      <c r="Q1981" s="19" t="s">
        <v>118</v>
      </c>
      <c r="R1981" s="19">
        <v>10590</v>
      </c>
      <c r="S1981" s="19">
        <v>30000</v>
      </c>
      <c r="T1981" s="19">
        <v>6.84</v>
      </c>
      <c r="U1981" s="19">
        <v>22.1</v>
      </c>
      <c r="V1981" s="19">
        <v>0.24</v>
      </c>
      <c r="W1981" s="19">
        <v>70</v>
      </c>
      <c r="X1981" s="93">
        <v>2488</v>
      </c>
      <c r="Y1981">
        <f t="shared" si="91"/>
        <v>120</v>
      </c>
      <c r="Z1981" t="b">
        <f>IF(N1981/G1981&gt;=Auswahlhilfe!$C$8,TRUE,FALSE)</f>
        <v>1</v>
      </c>
      <c r="AA1981" t="b">
        <f>IF(K1981&gt;Auswahlhilfe!$C$7,TRUE,FALSE)</f>
        <v>1</v>
      </c>
      <c r="AB1981" t="b">
        <f>IF(Auswahlhilfe!$C$17=F1981,TRUE,FALSE)</f>
        <v>1</v>
      </c>
      <c r="AC1981" t="b">
        <f>IFERROR(IF(FIND("P2",PGOptionList!D1981)&gt;0,TRUE),FALSE)</f>
        <v>0</v>
      </c>
      <c r="AD1981" t="b">
        <f>IFERROR(IF(FIND("P1",PGOptionList!D1981)&gt;0,TRUE),FALSE)</f>
        <v>1</v>
      </c>
      <c r="AE1981" t="b">
        <f>IFERROR(IF(FIND("P0",PGOptionList!D1981)&gt;0,TRUE),FALSE)</f>
        <v>0</v>
      </c>
      <c r="AF1981" t="b">
        <f>IF(AND(Z1981,AA1981,AB1981,AC1981,IF(C1981=Auswahlhilfe!$L$7,TRUE,FALSE)),D1981,FALSE)</f>
        <v>0</v>
      </c>
      <c r="AG1981" t="b">
        <f>IF(AND(Z1981,AA1981,AB1981,AD1981,IF(C1981=Auswahlhilfe!$L$17,TRUE,FALSE)),D1981,FALSE)</f>
        <v>0</v>
      </c>
      <c r="AH1981" t="b">
        <f>IF(AND(Z1981,AA1981,AB1981,AE1981,IF(C1981=Auswahlhilfe!$L$17,TRUE,FALSE)),D1981,FALSE)</f>
        <v>0</v>
      </c>
      <c r="AI1981" t="s">
        <v>4818</v>
      </c>
      <c r="AJ1981" s="90" t="str">
        <f t="shared" si="92"/>
        <v>https://shop.oxni.ch/de/shop/motoren/planetengetriebe/tdr-140-025-s2-p1</v>
      </c>
    </row>
    <row r="1982" spans="2:36" x14ac:dyDescent="0.2">
      <c r="B1982" s="78" t="str">
        <f t="shared" si="90"/>
        <v/>
      </c>
      <c r="C1982" s="19" t="s">
        <v>122</v>
      </c>
      <c r="D1982" s="19" t="s">
        <v>2283</v>
      </c>
      <c r="E1982" s="19">
        <v>130</v>
      </c>
      <c r="F1982" s="19" t="s">
        <v>55</v>
      </c>
      <c r="G1982" s="19">
        <v>25</v>
      </c>
      <c r="H1982" s="19">
        <v>9</v>
      </c>
      <c r="I1982" s="19">
        <v>151</v>
      </c>
      <c r="J1982" s="19">
        <v>92</v>
      </c>
      <c r="K1982" s="19">
        <v>650</v>
      </c>
      <c r="L1982" s="19">
        <v>1950</v>
      </c>
      <c r="M1982" s="19" t="s">
        <v>84</v>
      </c>
      <c r="N1982" s="19">
        <v>3000</v>
      </c>
      <c r="O1982" s="19">
        <v>6000</v>
      </c>
      <c r="P1982" s="19"/>
      <c r="Q1982" s="19" t="s">
        <v>118</v>
      </c>
      <c r="R1982" s="19">
        <v>10590</v>
      </c>
      <c r="S1982" s="19">
        <v>30000</v>
      </c>
      <c r="T1982" s="19">
        <v>6.84</v>
      </c>
      <c r="U1982" s="19">
        <v>22.1</v>
      </c>
      <c r="V1982" s="19">
        <v>0.24</v>
      </c>
      <c r="W1982" s="19">
        <v>70</v>
      </c>
      <c r="X1982" s="93">
        <v>2262</v>
      </c>
      <c r="Y1982">
        <f t="shared" si="91"/>
        <v>120</v>
      </c>
      <c r="Z1982" t="b">
        <f>IF(N1982/G1982&gt;=Auswahlhilfe!$C$8,TRUE,FALSE)</f>
        <v>1</v>
      </c>
      <c r="AA1982" t="b">
        <f>IF(K1982&gt;Auswahlhilfe!$C$7,TRUE,FALSE)</f>
        <v>1</v>
      </c>
      <c r="AB1982" t="b">
        <f>IF(Auswahlhilfe!$C$17=F1982,TRUE,FALSE)</f>
        <v>0</v>
      </c>
      <c r="AC1982" t="b">
        <f>IFERROR(IF(FIND("P2",PGOptionList!D1982)&gt;0,TRUE),FALSE)</f>
        <v>1</v>
      </c>
      <c r="AD1982" t="b">
        <f>IFERROR(IF(FIND("P1",PGOptionList!D1982)&gt;0,TRUE),FALSE)</f>
        <v>0</v>
      </c>
      <c r="AE1982" t="b">
        <f>IFERROR(IF(FIND("P0",PGOptionList!D1982)&gt;0,TRUE),FALSE)</f>
        <v>0</v>
      </c>
      <c r="AF1982" t="b">
        <f>IF(AND(Z1982,AA1982,AB1982,AC1982,IF(C1982=Auswahlhilfe!$L$7,TRUE,FALSE)),D1982,FALSE)</f>
        <v>0</v>
      </c>
      <c r="AG1982" t="b">
        <f>IF(AND(Z1982,AA1982,AB1982,AD1982,IF(C1982=Auswahlhilfe!$L$17,TRUE,FALSE)),D1982,FALSE)</f>
        <v>0</v>
      </c>
      <c r="AH1982" t="b">
        <f>IF(AND(Z1982,AA1982,AB1982,AE1982,IF(C1982=Auswahlhilfe!$L$17,TRUE,FALSE)),D1982,FALSE)</f>
        <v>0</v>
      </c>
      <c r="AI1982" t="s">
        <v>4817</v>
      </c>
      <c r="AJ1982" s="90" t="str">
        <f t="shared" si="92"/>
        <v>mailto:info@oxni.ch?subject=Anfrage TDR-140-025-S1-P2</v>
      </c>
    </row>
    <row r="1983" spans="2:36" x14ac:dyDescent="0.2">
      <c r="B1983" s="78" t="str">
        <f t="shared" si="90"/>
        <v/>
      </c>
      <c r="C1983" s="19" t="s">
        <v>122</v>
      </c>
      <c r="D1983" s="19" t="s">
        <v>2284</v>
      </c>
      <c r="E1983" s="19">
        <v>130</v>
      </c>
      <c r="F1983" s="19" t="s">
        <v>58</v>
      </c>
      <c r="G1983" s="19">
        <v>25</v>
      </c>
      <c r="H1983" s="19">
        <v>9</v>
      </c>
      <c r="I1983" s="19">
        <v>151</v>
      </c>
      <c r="J1983" s="19">
        <v>92</v>
      </c>
      <c r="K1983" s="19">
        <v>650</v>
      </c>
      <c r="L1983" s="19">
        <v>1950</v>
      </c>
      <c r="M1983" s="19" t="s">
        <v>84</v>
      </c>
      <c r="N1983" s="19">
        <v>3000</v>
      </c>
      <c r="O1983" s="19">
        <v>6000</v>
      </c>
      <c r="P1983" s="19"/>
      <c r="Q1983" s="19" t="s">
        <v>118</v>
      </c>
      <c r="R1983" s="19">
        <v>10590</v>
      </c>
      <c r="S1983" s="19">
        <v>30000</v>
      </c>
      <c r="T1983" s="19">
        <v>6.84</v>
      </c>
      <c r="U1983" s="19">
        <v>22.1</v>
      </c>
      <c r="V1983" s="19">
        <v>0.24</v>
      </c>
      <c r="W1983" s="19">
        <v>70</v>
      </c>
      <c r="X1983" s="93">
        <v>2262</v>
      </c>
      <c r="Y1983">
        <f t="shared" si="91"/>
        <v>120</v>
      </c>
      <c r="Z1983" t="b">
        <f>IF(N1983/G1983&gt;=Auswahlhilfe!$C$8,TRUE,FALSE)</f>
        <v>1</v>
      </c>
      <c r="AA1983" t="b">
        <f>IF(K1983&gt;Auswahlhilfe!$C$7,TRUE,FALSE)</f>
        <v>1</v>
      </c>
      <c r="AB1983" t="b">
        <f>IF(Auswahlhilfe!$C$17=F1983,TRUE,FALSE)</f>
        <v>1</v>
      </c>
      <c r="AC1983" t="b">
        <f>IFERROR(IF(FIND("P2",PGOptionList!D1983)&gt;0,TRUE),FALSE)</f>
        <v>1</v>
      </c>
      <c r="AD1983" t="b">
        <f>IFERROR(IF(FIND("P1",PGOptionList!D1983)&gt;0,TRUE),FALSE)</f>
        <v>0</v>
      </c>
      <c r="AE1983" t="b">
        <f>IFERROR(IF(FIND("P0",PGOptionList!D1983)&gt;0,TRUE),FALSE)</f>
        <v>0</v>
      </c>
      <c r="AF1983" t="b">
        <f>IF(AND(Z1983,AA1983,AB1983,AC1983,IF(C1983=Auswahlhilfe!$L$7,TRUE,FALSE)),D1983,FALSE)</f>
        <v>0</v>
      </c>
      <c r="AG1983" t="b">
        <f>IF(AND(Z1983,AA1983,AB1983,AD1983,IF(C1983=Auswahlhilfe!$L$17,TRUE,FALSE)),D1983,FALSE)</f>
        <v>0</v>
      </c>
      <c r="AH1983" t="b">
        <f>IF(AND(Z1983,AA1983,AB1983,AE1983,IF(C1983=Auswahlhilfe!$L$17,TRUE,FALSE)),D1983,FALSE)</f>
        <v>0</v>
      </c>
      <c r="AI1983" t="s">
        <v>4818</v>
      </c>
      <c r="AJ1983" s="90" t="str">
        <f t="shared" si="92"/>
        <v>https://shop.oxni.ch/de/shop/motoren/planetengetriebe/tdr-140-025-s2-p2</v>
      </c>
    </row>
    <row r="1984" spans="2:36" x14ac:dyDescent="0.2">
      <c r="B1984" s="78" t="str">
        <f t="shared" si="90"/>
        <v/>
      </c>
      <c r="C1984" s="19" t="s">
        <v>122</v>
      </c>
      <c r="D1984" s="19" t="s">
        <v>2285</v>
      </c>
      <c r="E1984" s="19">
        <v>180</v>
      </c>
      <c r="F1984" s="19" t="s">
        <v>55</v>
      </c>
      <c r="G1984" s="19">
        <v>20</v>
      </c>
      <c r="H1984" s="19">
        <v>2</v>
      </c>
      <c r="I1984" s="19">
        <v>151</v>
      </c>
      <c r="J1984" s="19">
        <v>95</v>
      </c>
      <c r="K1984" s="19">
        <v>450</v>
      </c>
      <c r="L1984" s="19">
        <v>1350</v>
      </c>
      <c r="M1984" s="19" t="s">
        <v>111</v>
      </c>
      <c r="N1984" s="19">
        <v>3000</v>
      </c>
      <c r="O1984" s="19">
        <v>6000</v>
      </c>
      <c r="P1984" s="19"/>
      <c r="Q1984" s="19" t="s">
        <v>118</v>
      </c>
      <c r="R1984" s="19">
        <v>10590</v>
      </c>
      <c r="S1984" s="19">
        <v>30000</v>
      </c>
      <c r="T1984" s="19">
        <v>21.8</v>
      </c>
      <c r="U1984" s="19">
        <v>25</v>
      </c>
      <c r="V1984" s="19">
        <v>0.24</v>
      </c>
      <c r="W1984" s="19">
        <v>70</v>
      </c>
      <c r="X1984" s="93"/>
      <c r="Y1984">
        <f t="shared" si="91"/>
        <v>150</v>
      </c>
      <c r="Z1984" t="b">
        <f>IF(N1984/G1984&gt;=Auswahlhilfe!$C$8,TRUE,FALSE)</f>
        <v>1</v>
      </c>
      <c r="AA1984" t="b">
        <f>IF(K1984&gt;Auswahlhilfe!$C$7,TRUE,FALSE)</f>
        <v>1</v>
      </c>
      <c r="AB1984" t="b">
        <f>IF(Auswahlhilfe!$C$17=F1984,TRUE,FALSE)</f>
        <v>0</v>
      </c>
      <c r="AC1984" t="b">
        <f>IFERROR(IF(FIND("P2",PGOptionList!D1984)&gt;0,TRUE),FALSE)</f>
        <v>0</v>
      </c>
      <c r="AD1984" t="b">
        <f>IFERROR(IF(FIND("P1",PGOptionList!D1984)&gt;0,TRUE),FALSE)</f>
        <v>0</v>
      </c>
      <c r="AE1984" t="b">
        <f>IFERROR(IF(FIND("P0",PGOptionList!D1984)&gt;0,TRUE),FALSE)</f>
        <v>1</v>
      </c>
      <c r="AF1984" t="b">
        <f>IF(AND(Z1984,AA1984,AB1984,AC1984,IF(C1984=Auswahlhilfe!$L$7,TRUE,FALSE)),D1984,FALSE)</f>
        <v>0</v>
      </c>
      <c r="AG1984" t="b">
        <f>IF(AND(Z1984,AA1984,AB1984,AD1984,IF(C1984=Auswahlhilfe!$L$17,TRUE,FALSE)),D1984,FALSE)</f>
        <v>0</v>
      </c>
      <c r="AH1984" t="b">
        <f>IF(AND(Z1984,AA1984,AB1984,AE1984,IF(C1984=Auswahlhilfe!$L$17,TRUE,FALSE)),D1984,FALSE)</f>
        <v>0</v>
      </c>
      <c r="AI1984" t="s">
        <v>4817</v>
      </c>
      <c r="AJ1984" s="90" t="str">
        <f t="shared" si="92"/>
        <v>mailto:info@oxni.ch?subject=Anfrage TDR-140-020-S1-P0</v>
      </c>
    </row>
    <row r="1985" spans="2:36" x14ac:dyDescent="0.2">
      <c r="B1985" s="78" t="str">
        <f t="shared" si="90"/>
        <v/>
      </c>
      <c r="C1985" s="19" t="s">
        <v>122</v>
      </c>
      <c r="D1985" s="19" t="s">
        <v>2286</v>
      </c>
      <c r="E1985" s="19">
        <v>180</v>
      </c>
      <c r="F1985" s="19" t="s">
        <v>58</v>
      </c>
      <c r="G1985" s="19">
        <v>20</v>
      </c>
      <c r="H1985" s="19">
        <v>2</v>
      </c>
      <c r="I1985" s="19">
        <v>151</v>
      </c>
      <c r="J1985" s="19">
        <v>95</v>
      </c>
      <c r="K1985" s="19">
        <v>450</v>
      </c>
      <c r="L1985" s="19">
        <v>1350</v>
      </c>
      <c r="M1985" s="19" t="s">
        <v>111</v>
      </c>
      <c r="N1985" s="19">
        <v>3000</v>
      </c>
      <c r="O1985" s="19">
        <v>6000</v>
      </c>
      <c r="P1985" s="19"/>
      <c r="Q1985" s="19" t="s">
        <v>118</v>
      </c>
      <c r="R1985" s="19">
        <v>10590</v>
      </c>
      <c r="S1985" s="19">
        <v>30000</v>
      </c>
      <c r="T1985" s="19">
        <v>21.8</v>
      </c>
      <c r="U1985" s="19">
        <v>25</v>
      </c>
      <c r="V1985" s="19">
        <v>0.24</v>
      </c>
      <c r="W1985" s="19">
        <v>70</v>
      </c>
      <c r="X1985" s="93"/>
      <c r="Y1985">
        <f t="shared" si="91"/>
        <v>150</v>
      </c>
      <c r="Z1985" t="b">
        <f>IF(N1985/G1985&gt;=Auswahlhilfe!$C$8,TRUE,FALSE)</f>
        <v>1</v>
      </c>
      <c r="AA1985" t="b">
        <f>IF(K1985&gt;Auswahlhilfe!$C$7,TRUE,FALSE)</f>
        <v>1</v>
      </c>
      <c r="AB1985" t="b">
        <f>IF(Auswahlhilfe!$C$17=F1985,TRUE,FALSE)</f>
        <v>1</v>
      </c>
      <c r="AC1985" t="b">
        <f>IFERROR(IF(FIND("P2",PGOptionList!D1985)&gt;0,TRUE),FALSE)</f>
        <v>0</v>
      </c>
      <c r="AD1985" t="b">
        <f>IFERROR(IF(FIND("P1",PGOptionList!D1985)&gt;0,TRUE),FALSE)</f>
        <v>0</v>
      </c>
      <c r="AE1985" t="b">
        <f>IFERROR(IF(FIND("P0",PGOptionList!D1985)&gt;0,TRUE),FALSE)</f>
        <v>1</v>
      </c>
      <c r="AF1985" t="b">
        <f>IF(AND(Z1985,AA1985,AB1985,AC1985,IF(C1985=Auswahlhilfe!$L$7,TRUE,FALSE)),D1985,FALSE)</f>
        <v>0</v>
      </c>
      <c r="AG1985" t="b">
        <f>IF(AND(Z1985,AA1985,AB1985,AD1985,IF(C1985=Auswahlhilfe!$L$17,TRUE,FALSE)),D1985,FALSE)</f>
        <v>0</v>
      </c>
      <c r="AH1985" t="b">
        <f>IF(AND(Z1985,AA1985,AB1985,AE1985,IF(C1985=Auswahlhilfe!$L$17,TRUE,FALSE)),D1985,FALSE)</f>
        <v>0</v>
      </c>
      <c r="AI1985" t="s">
        <v>4817</v>
      </c>
      <c r="AJ1985" s="90" t="str">
        <f t="shared" si="92"/>
        <v>mailto:info@oxni.ch?subject=Anfrage TDR-140-020-S2-P0</v>
      </c>
    </row>
    <row r="1986" spans="2:36" x14ac:dyDescent="0.2">
      <c r="B1986" s="78" t="str">
        <f t="shared" si="90"/>
        <v/>
      </c>
      <c r="C1986" s="19" t="s">
        <v>122</v>
      </c>
      <c r="D1986" s="19" t="s">
        <v>2287</v>
      </c>
      <c r="E1986" s="19">
        <v>180</v>
      </c>
      <c r="F1986" s="19" t="s">
        <v>55</v>
      </c>
      <c r="G1986" s="19">
        <v>20</v>
      </c>
      <c r="H1986" s="19">
        <v>4</v>
      </c>
      <c r="I1986" s="19">
        <v>151</v>
      </c>
      <c r="J1986" s="19">
        <v>95</v>
      </c>
      <c r="K1986" s="19">
        <v>450</v>
      </c>
      <c r="L1986" s="19">
        <v>1350</v>
      </c>
      <c r="M1986" s="19" t="s">
        <v>111</v>
      </c>
      <c r="N1986" s="19">
        <v>3000</v>
      </c>
      <c r="O1986" s="19">
        <v>6000</v>
      </c>
      <c r="P1986" s="19"/>
      <c r="Q1986" s="19" t="s">
        <v>118</v>
      </c>
      <c r="R1986" s="19">
        <v>10590</v>
      </c>
      <c r="S1986" s="19">
        <v>30000</v>
      </c>
      <c r="T1986" s="19">
        <v>21.8</v>
      </c>
      <c r="U1986" s="19">
        <v>25</v>
      </c>
      <c r="V1986" s="19">
        <v>0.24</v>
      </c>
      <c r="W1986" s="19">
        <v>70</v>
      </c>
      <c r="X1986" s="93">
        <v>2195</v>
      </c>
      <c r="Y1986">
        <f t="shared" si="91"/>
        <v>150</v>
      </c>
      <c r="Z1986" t="b">
        <f>IF(N1986/G1986&gt;=Auswahlhilfe!$C$8,TRUE,FALSE)</f>
        <v>1</v>
      </c>
      <c r="AA1986" t="b">
        <f>IF(K1986&gt;Auswahlhilfe!$C$7,TRUE,FALSE)</f>
        <v>1</v>
      </c>
      <c r="AB1986" t="b">
        <f>IF(Auswahlhilfe!$C$17=F1986,TRUE,FALSE)</f>
        <v>0</v>
      </c>
      <c r="AC1986" t="b">
        <f>IFERROR(IF(FIND("P2",PGOptionList!D1986)&gt;0,TRUE),FALSE)</f>
        <v>0</v>
      </c>
      <c r="AD1986" t="b">
        <f>IFERROR(IF(FIND("P1",PGOptionList!D1986)&gt;0,TRUE),FALSE)</f>
        <v>1</v>
      </c>
      <c r="AE1986" t="b">
        <f>IFERROR(IF(FIND("P0",PGOptionList!D1986)&gt;0,TRUE),FALSE)</f>
        <v>0</v>
      </c>
      <c r="AF1986" t="b">
        <f>IF(AND(Z1986,AA1986,AB1986,AC1986,IF(C1986=Auswahlhilfe!$L$7,TRUE,FALSE)),D1986,FALSE)</f>
        <v>0</v>
      </c>
      <c r="AG1986" t="b">
        <f>IF(AND(Z1986,AA1986,AB1986,AD1986,IF(C1986=Auswahlhilfe!$L$17,TRUE,FALSE)),D1986,FALSE)</f>
        <v>0</v>
      </c>
      <c r="AH1986" t="b">
        <f>IF(AND(Z1986,AA1986,AB1986,AE1986,IF(C1986=Auswahlhilfe!$L$17,TRUE,FALSE)),D1986,FALSE)</f>
        <v>0</v>
      </c>
      <c r="AI1986" t="s">
        <v>4817</v>
      </c>
      <c r="AJ1986" s="90" t="str">
        <f t="shared" si="92"/>
        <v>mailto:info@oxni.ch?subject=Anfrage TDR-140-020-S1-P1</v>
      </c>
    </row>
    <row r="1987" spans="2:36" x14ac:dyDescent="0.2">
      <c r="B1987" s="78" t="str">
        <f t="shared" si="90"/>
        <v/>
      </c>
      <c r="C1987" s="19" t="s">
        <v>122</v>
      </c>
      <c r="D1987" s="19" t="s">
        <v>2288</v>
      </c>
      <c r="E1987" s="19">
        <v>180</v>
      </c>
      <c r="F1987" s="19" t="s">
        <v>58</v>
      </c>
      <c r="G1987" s="19">
        <v>20</v>
      </c>
      <c r="H1987" s="19">
        <v>4</v>
      </c>
      <c r="I1987" s="19">
        <v>151</v>
      </c>
      <c r="J1987" s="19">
        <v>95</v>
      </c>
      <c r="K1987" s="19">
        <v>450</v>
      </c>
      <c r="L1987" s="19">
        <v>1350</v>
      </c>
      <c r="M1987" s="19" t="s">
        <v>111</v>
      </c>
      <c r="N1987" s="19">
        <v>3000</v>
      </c>
      <c r="O1987" s="19">
        <v>6000</v>
      </c>
      <c r="P1987" s="19"/>
      <c r="Q1987" s="19" t="s">
        <v>118</v>
      </c>
      <c r="R1987" s="19">
        <v>10590</v>
      </c>
      <c r="S1987" s="19">
        <v>30000</v>
      </c>
      <c r="T1987" s="19">
        <v>21.8</v>
      </c>
      <c r="U1987" s="19">
        <v>25</v>
      </c>
      <c r="V1987" s="19">
        <v>0.24</v>
      </c>
      <c r="W1987" s="19">
        <v>70</v>
      </c>
      <c r="X1987" s="93">
        <v>2195</v>
      </c>
      <c r="Y1987">
        <f t="shared" si="91"/>
        <v>150</v>
      </c>
      <c r="Z1987" t="b">
        <f>IF(N1987/G1987&gt;=Auswahlhilfe!$C$8,TRUE,FALSE)</f>
        <v>1</v>
      </c>
      <c r="AA1987" t="b">
        <f>IF(K1987&gt;Auswahlhilfe!$C$7,TRUE,FALSE)</f>
        <v>1</v>
      </c>
      <c r="AB1987" t="b">
        <f>IF(Auswahlhilfe!$C$17=F1987,TRUE,FALSE)</f>
        <v>1</v>
      </c>
      <c r="AC1987" t="b">
        <f>IFERROR(IF(FIND("P2",PGOptionList!D1987)&gt;0,TRUE),FALSE)</f>
        <v>0</v>
      </c>
      <c r="AD1987" t="b">
        <f>IFERROR(IF(FIND("P1",PGOptionList!D1987)&gt;0,TRUE),FALSE)</f>
        <v>1</v>
      </c>
      <c r="AE1987" t="b">
        <f>IFERROR(IF(FIND("P0",PGOptionList!D1987)&gt;0,TRUE),FALSE)</f>
        <v>0</v>
      </c>
      <c r="AF1987" t="b">
        <f>IF(AND(Z1987,AA1987,AB1987,AC1987,IF(C1987=Auswahlhilfe!$L$7,TRUE,FALSE)),D1987,FALSE)</f>
        <v>0</v>
      </c>
      <c r="AG1987" t="b">
        <f>IF(AND(Z1987,AA1987,AB1987,AD1987,IF(C1987=Auswahlhilfe!$L$17,TRUE,FALSE)),D1987,FALSE)</f>
        <v>0</v>
      </c>
      <c r="AH1987" t="b">
        <f>IF(AND(Z1987,AA1987,AB1987,AE1987,IF(C1987=Auswahlhilfe!$L$17,TRUE,FALSE)),D1987,FALSE)</f>
        <v>0</v>
      </c>
      <c r="AI1987" t="s">
        <v>4818</v>
      </c>
      <c r="AJ1987" s="90" t="str">
        <f t="shared" si="92"/>
        <v>https://shop.oxni.ch/de/shop/motoren/planetengetriebe/tdr-140-020-s2-p1</v>
      </c>
    </row>
    <row r="1988" spans="2:36" x14ac:dyDescent="0.2">
      <c r="B1988" s="78" t="str">
        <f t="shared" si="90"/>
        <v/>
      </c>
      <c r="C1988" s="19" t="s">
        <v>122</v>
      </c>
      <c r="D1988" s="19" t="s">
        <v>2289</v>
      </c>
      <c r="E1988" s="19">
        <v>180</v>
      </c>
      <c r="F1988" s="19" t="s">
        <v>55</v>
      </c>
      <c r="G1988" s="19">
        <v>20</v>
      </c>
      <c r="H1988" s="19">
        <v>6</v>
      </c>
      <c r="I1988" s="19">
        <v>151</v>
      </c>
      <c r="J1988" s="19">
        <v>95</v>
      </c>
      <c r="K1988" s="19">
        <v>450</v>
      </c>
      <c r="L1988" s="19">
        <v>1350</v>
      </c>
      <c r="M1988" s="19" t="s">
        <v>111</v>
      </c>
      <c r="N1988" s="19">
        <v>3000</v>
      </c>
      <c r="O1988" s="19">
        <v>6000</v>
      </c>
      <c r="P1988" s="19"/>
      <c r="Q1988" s="19" t="s">
        <v>118</v>
      </c>
      <c r="R1988" s="19">
        <v>10590</v>
      </c>
      <c r="S1988" s="19">
        <v>30000</v>
      </c>
      <c r="T1988" s="19">
        <v>21.8</v>
      </c>
      <c r="U1988" s="19">
        <v>25</v>
      </c>
      <c r="V1988" s="19">
        <v>0.24</v>
      </c>
      <c r="W1988" s="19">
        <v>70</v>
      </c>
      <c r="X1988" s="93">
        <v>1995</v>
      </c>
      <c r="Y1988">
        <f t="shared" si="91"/>
        <v>150</v>
      </c>
      <c r="Z1988" t="b">
        <f>IF(N1988/G1988&gt;=Auswahlhilfe!$C$8,TRUE,FALSE)</f>
        <v>1</v>
      </c>
      <c r="AA1988" t="b">
        <f>IF(K1988&gt;Auswahlhilfe!$C$7,TRUE,FALSE)</f>
        <v>1</v>
      </c>
      <c r="AB1988" t="b">
        <f>IF(Auswahlhilfe!$C$17=F1988,TRUE,FALSE)</f>
        <v>0</v>
      </c>
      <c r="AC1988" t="b">
        <f>IFERROR(IF(FIND("P2",PGOptionList!D1988)&gt;0,TRUE),FALSE)</f>
        <v>1</v>
      </c>
      <c r="AD1988" t="b">
        <f>IFERROR(IF(FIND("P1",PGOptionList!D1988)&gt;0,TRUE),FALSE)</f>
        <v>0</v>
      </c>
      <c r="AE1988" t="b">
        <f>IFERROR(IF(FIND("P0",PGOptionList!D1988)&gt;0,TRUE),FALSE)</f>
        <v>0</v>
      </c>
      <c r="AF1988" t="b">
        <f>IF(AND(Z1988,AA1988,AB1988,AC1988,IF(C1988=Auswahlhilfe!$L$7,TRUE,FALSE)),D1988,FALSE)</f>
        <v>0</v>
      </c>
      <c r="AG1988" t="b">
        <f>IF(AND(Z1988,AA1988,AB1988,AD1988,IF(C1988=Auswahlhilfe!$L$17,TRUE,FALSE)),D1988,FALSE)</f>
        <v>0</v>
      </c>
      <c r="AH1988" t="b">
        <f>IF(AND(Z1988,AA1988,AB1988,AE1988,IF(C1988=Auswahlhilfe!$L$17,TRUE,FALSE)),D1988,FALSE)</f>
        <v>0</v>
      </c>
      <c r="AI1988" t="s">
        <v>4817</v>
      </c>
      <c r="AJ1988" s="90" t="str">
        <f t="shared" si="92"/>
        <v>mailto:info@oxni.ch?subject=Anfrage TDR-140-020-S1-P2</v>
      </c>
    </row>
    <row r="1989" spans="2:36" x14ac:dyDescent="0.2">
      <c r="B1989" s="78" t="str">
        <f t="shared" si="90"/>
        <v/>
      </c>
      <c r="C1989" s="19" t="s">
        <v>122</v>
      </c>
      <c r="D1989" s="19" t="s">
        <v>2290</v>
      </c>
      <c r="E1989" s="19">
        <v>180</v>
      </c>
      <c r="F1989" s="19" t="s">
        <v>58</v>
      </c>
      <c r="G1989" s="19">
        <v>20</v>
      </c>
      <c r="H1989" s="19">
        <v>6</v>
      </c>
      <c r="I1989" s="19">
        <v>151</v>
      </c>
      <c r="J1989" s="19">
        <v>95</v>
      </c>
      <c r="K1989" s="19">
        <v>450</v>
      </c>
      <c r="L1989" s="19">
        <v>1350</v>
      </c>
      <c r="M1989" s="19" t="s">
        <v>111</v>
      </c>
      <c r="N1989" s="19">
        <v>3000</v>
      </c>
      <c r="O1989" s="19">
        <v>6000</v>
      </c>
      <c r="P1989" s="19"/>
      <c r="Q1989" s="19" t="s">
        <v>118</v>
      </c>
      <c r="R1989" s="19">
        <v>10590</v>
      </c>
      <c r="S1989" s="19">
        <v>30000</v>
      </c>
      <c r="T1989" s="19">
        <v>21.8</v>
      </c>
      <c r="U1989" s="19">
        <v>25</v>
      </c>
      <c r="V1989" s="19">
        <v>0.24</v>
      </c>
      <c r="W1989" s="19">
        <v>70</v>
      </c>
      <c r="X1989" s="93">
        <v>1995</v>
      </c>
      <c r="Y1989">
        <f t="shared" si="91"/>
        <v>150</v>
      </c>
      <c r="Z1989" t="b">
        <f>IF(N1989/G1989&gt;=Auswahlhilfe!$C$8,TRUE,FALSE)</f>
        <v>1</v>
      </c>
      <c r="AA1989" t="b">
        <f>IF(K1989&gt;Auswahlhilfe!$C$7,TRUE,FALSE)</f>
        <v>1</v>
      </c>
      <c r="AB1989" t="b">
        <f>IF(Auswahlhilfe!$C$17=F1989,TRUE,FALSE)</f>
        <v>1</v>
      </c>
      <c r="AC1989" t="b">
        <f>IFERROR(IF(FIND("P2",PGOptionList!D1989)&gt;0,TRUE),FALSE)</f>
        <v>1</v>
      </c>
      <c r="AD1989" t="b">
        <f>IFERROR(IF(FIND("P1",PGOptionList!D1989)&gt;0,TRUE),FALSE)</f>
        <v>0</v>
      </c>
      <c r="AE1989" t="b">
        <f>IFERROR(IF(FIND("P0",PGOptionList!D1989)&gt;0,TRUE),FALSE)</f>
        <v>0</v>
      </c>
      <c r="AF1989" t="b">
        <f>IF(AND(Z1989,AA1989,AB1989,AC1989,IF(C1989=Auswahlhilfe!$L$7,TRUE,FALSE)),D1989,FALSE)</f>
        <v>0</v>
      </c>
      <c r="AG1989" t="b">
        <f>IF(AND(Z1989,AA1989,AB1989,AD1989,IF(C1989=Auswahlhilfe!$L$17,TRUE,FALSE)),D1989,FALSE)</f>
        <v>0</v>
      </c>
      <c r="AH1989" t="b">
        <f>IF(AND(Z1989,AA1989,AB1989,AE1989,IF(C1989=Auswahlhilfe!$L$17,TRUE,FALSE)),D1989,FALSE)</f>
        <v>0</v>
      </c>
      <c r="AI1989" t="s">
        <v>4818</v>
      </c>
      <c r="AJ1989" s="90" t="str">
        <f t="shared" si="92"/>
        <v>https://shop.oxni.ch/de/shop/motoren/planetengetriebe/tdr-140-020-s2-p2</v>
      </c>
    </row>
    <row r="1990" spans="2:36" x14ac:dyDescent="0.2">
      <c r="B1990" s="78" t="str">
        <f t="shared" si="90"/>
        <v/>
      </c>
      <c r="C1990" s="19" t="s">
        <v>122</v>
      </c>
      <c r="D1990" s="19" t="s">
        <v>2291</v>
      </c>
      <c r="E1990" s="19">
        <v>180</v>
      </c>
      <c r="F1990" s="19" t="s">
        <v>55</v>
      </c>
      <c r="G1990" s="19">
        <v>14</v>
      </c>
      <c r="H1990" s="19">
        <v>2</v>
      </c>
      <c r="I1990" s="19">
        <v>151</v>
      </c>
      <c r="J1990" s="19">
        <v>95</v>
      </c>
      <c r="K1990" s="19">
        <v>555</v>
      </c>
      <c r="L1990" s="19">
        <v>1665</v>
      </c>
      <c r="M1990" s="19" t="s">
        <v>86</v>
      </c>
      <c r="N1990" s="19">
        <v>3000</v>
      </c>
      <c r="O1990" s="19">
        <v>6000</v>
      </c>
      <c r="P1990" s="19"/>
      <c r="Q1990" s="19" t="s">
        <v>118</v>
      </c>
      <c r="R1990" s="19">
        <v>10590</v>
      </c>
      <c r="S1990" s="19">
        <v>30000</v>
      </c>
      <c r="T1990" s="19">
        <v>21.8</v>
      </c>
      <c r="U1990" s="19">
        <v>25</v>
      </c>
      <c r="V1990" s="19">
        <v>0.24</v>
      </c>
      <c r="W1990" s="19">
        <v>70</v>
      </c>
      <c r="X1990" s="93"/>
      <c r="Y1990">
        <f t="shared" si="91"/>
        <v>214.28571428571428</v>
      </c>
      <c r="Z1990" t="b">
        <f>IF(N1990/G1990&gt;=Auswahlhilfe!$C$8,TRUE,FALSE)</f>
        <v>1</v>
      </c>
      <c r="AA1990" t="b">
        <f>IF(K1990&gt;Auswahlhilfe!$C$7,TRUE,FALSE)</f>
        <v>1</v>
      </c>
      <c r="AB1990" t="b">
        <f>IF(Auswahlhilfe!$C$17=F1990,TRUE,FALSE)</f>
        <v>0</v>
      </c>
      <c r="AC1990" t="b">
        <f>IFERROR(IF(FIND("P2",PGOptionList!D1990)&gt;0,TRUE),FALSE)</f>
        <v>0</v>
      </c>
      <c r="AD1990" t="b">
        <f>IFERROR(IF(FIND("P1",PGOptionList!D1990)&gt;0,TRUE),FALSE)</f>
        <v>0</v>
      </c>
      <c r="AE1990" t="b">
        <f>IFERROR(IF(FIND("P0",PGOptionList!D1990)&gt;0,TRUE),FALSE)</f>
        <v>1</v>
      </c>
      <c r="AF1990" t="b">
        <f>IF(AND(Z1990,AA1990,AB1990,AC1990,IF(C1990=Auswahlhilfe!$L$7,TRUE,FALSE)),D1990,FALSE)</f>
        <v>0</v>
      </c>
      <c r="AG1990" t="b">
        <f>IF(AND(Z1990,AA1990,AB1990,AD1990,IF(C1990=Auswahlhilfe!$L$17,TRUE,FALSE)),D1990,FALSE)</f>
        <v>0</v>
      </c>
      <c r="AH1990" t="b">
        <f>IF(AND(Z1990,AA1990,AB1990,AE1990,IF(C1990=Auswahlhilfe!$L$17,TRUE,FALSE)),D1990,FALSE)</f>
        <v>0</v>
      </c>
      <c r="AI1990" t="s">
        <v>4817</v>
      </c>
      <c r="AJ1990" s="90" t="str">
        <f t="shared" si="92"/>
        <v>mailto:info@oxni.ch?subject=Anfrage TDR-140-014-S1-P0</v>
      </c>
    </row>
    <row r="1991" spans="2:36" x14ac:dyDescent="0.2">
      <c r="B1991" s="78" t="str">
        <f t="shared" si="90"/>
        <v/>
      </c>
      <c r="C1991" s="19" t="s">
        <v>122</v>
      </c>
      <c r="D1991" s="19" t="s">
        <v>2292</v>
      </c>
      <c r="E1991" s="19">
        <v>180</v>
      </c>
      <c r="F1991" s="19" t="s">
        <v>58</v>
      </c>
      <c r="G1991" s="19">
        <v>14</v>
      </c>
      <c r="H1991" s="19">
        <v>2</v>
      </c>
      <c r="I1991" s="19">
        <v>151</v>
      </c>
      <c r="J1991" s="19">
        <v>95</v>
      </c>
      <c r="K1991" s="19">
        <v>555</v>
      </c>
      <c r="L1991" s="19">
        <v>1665</v>
      </c>
      <c r="M1991" s="19" t="s">
        <v>86</v>
      </c>
      <c r="N1991" s="19">
        <v>3000</v>
      </c>
      <c r="O1991" s="19">
        <v>6000</v>
      </c>
      <c r="P1991" s="19"/>
      <c r="Q1991" s="19" t="s">
        <v>118</v>
      </c>
      <c r="R1991" s="19">
        <v>10590</v>
      </c>
      <c r="S1991" s="19">
        <v>30000</v>
      </c>
      <c r="T1991" s="19">
        <v>21.8</v>
      </c>
      <c r="U1991" s="19">
        <v>25</v>
      </c>
      <c r="V1991" s="19">
        <v>0.24</v>
      </c>
      <c r="W1991" s="19">
        <v>70</v>
      </c>
      <c r="X1991" s="93"/>
      <c r="Y1991">
        <f t="shared" si="91"/>
        <v>214.28571428571428</v>
      </c>
      <c r="Z1991" t="b">
        <f>IF(N1991/G1991&gt;=Auswahlhilfe!$C$8,TRUE,FALSE)</f>
        <v>1</v>
      </c>
      <c r="AA1991" t="b">
        <f>IF(K1991&gt;Auswahlhilfe!$C$7,TRUE,FALSE)</f>
        <v>1</v>
      </c>
      <c r="AB1991" t="b">
        <f>IF(Auswahlhilfe!$C$17=F1991,TRUE,FALSE)</f>
        <v>1</v>
      </c>
      <c r="AC1991" t="b">
        <f>IFERROR(IF(FIND("P2",PGOptionList!D1991)&gt;0,TRUE),FALSE)</f>
        <v>0</v>
      </c>
      <c r="AD1991" t="b">
        <f>IFERROR(IF(FIND("P1",PGOptionList!D1991)&gt;0,TRUE),FALSE)</f>
        <v>0</v>
      </c>
      <c r="AE1991" t="b">
        <f>IFERROR(IF(FIND("P0",PGOptionList!D1991)&gt;0,TRUE),FALSE)</f>
        <v>1</v>
      </c>
      <c r="AF1991" t="b">
        <f>IF(AND(Z1991,AA1991,AB1991,AC1991,IF(C1991=Auswahlhilfe!$L$7,TRUE,FALSE)),D1991,FALSE)</f>
        <v>0</v>
      </c>
      <c r="AG1991" t="b">
        <f>IF(AND(Z1991,AA1991,AB1991,AD1991,IF(C1991=Auswahlhilfe!$L$17,TRUE,FALSE)),D1991,FALSE)</f>
        <v>0</v>
      </c>
      <c r="AH1991" t="b">
        <f>IF(AND(Z1991,AA1991,AB1991,AE1991,IF(C1991=Auswahlhilfe!$L$17,TRUE,FALSE)),D1991,FALSE)</f>
        <v>0</v>
      </c>
      <c r="AI1991" t="s">
        <v>4817</v>
      </c>
      <c r="AJ1991" s="90" t="str">
        <f t="shared" si="92"/>
        <v>mailto:info@oxni.ch?subject=Anfrage TDR-140-014-S2-P0</v>
      </c>
    </row>
    <row r="1992" spans="2:36" x14ac:dyDescent="0.2">
      <c r="B1992" s="78" t="str">
        <f t="shared" si="90"/>
        <v/>
      </c>
      <c r="C1992" s="19" t="s">
        <v>122</v>
      </c>
      <c r="D1992" s="19" t="s">
        <v>2293</v>
      </c>
      <c r="E1992" s="19">
        <v>180</v>
      </c>
      <c r="F1992" s="19" t="s">
        <v>55</v>
      </c>
      <c r="G1992" s="19">
        <v>14</v>
      </c>
      <c r="H1992" s="19">
        <v>4</v>
      </c>
      <c r="I1992" s="19">
        <v>151</v>
      </c>
      <c r="J1992" s="19">
        <v>95</v>
      </c>
      <c r="K1992" s="19">
        <v>555</v>
      </c>
      <c r="L1992" s="19">
        <v>1665</v>
      </c>
      <c r="M1992" s="19" t="s">
        <v>86</v>
      </c>
      <c r="N1992" s="19">
        <v>3000</v>
      </c>
      <c r="O1992" s="19">
        <v>6000</v>
      </c>
      <c r="P1992" s="19"/>
      <c r="Q1992" s="19" t="s">
        <v>118</v>
      </c>
      <c r="R1992" s="19">
        <v>10590</v>
      </c>
      <c r="S1992" s="19">
        <v>30000</v>
      </c>
      <c r="T1992" s="19">
        <v>21.8</v>
      </c>
      <c r="U1992" s="19">
        <v>25</v>
      </c>
      <c r="V1992" s="19">
        <v>0.24</v>
      </c>
      <c r="W1992" s="19">
        <v>70</v>
      </c>
      <c r="X1992" s="93">
        <v>2195</v>
      </c>
      <c r="Y1992">
        <f t="shared" si="91"/>
        <v>214.28571428571428</v>
      </c>
      <c r="Z1992" t="b">
        <f>IF(N1992/G1992&gt;=Auswahlhilfe!$C$8,TRUE,FALSE)</f>
        <v>1</v>
      </c>
      <c r="AA1992" t="b">
        <f>IF(K1992&gt;Auswahlhilfe!$C$7,TRUE,FALSE)</f>
        <v>1</v>
      </c>
      <c r="AB1992" t="b">
        <f>IF(Auswahlhilfe!$C$17=F1992,TRUE,FALSE)</f>
        <v>0</v>
      </c>
      <c r="AC1992" t="b">
        <f>IFERROR(IF(FIND("P2",PGOptionList!D1992)&gt;0,TRUE),FALSE)</f>
        <v>0</v>
      </c>
      <c r="AD1992" t="b">
        <f>IFERROR(IF(FIND("P1",PGOptionList!D1992)&gt;0,TRUE),FALSE)</f>
        <v>1</v>
      </c>
      <c r="AE1992" t="b">
        <f>IFERROR(IF(FIND("P0",PGOptionList!D1992)&gt;0,TRUE),FALSE)</f>
        <v>0</v>
      </c>
      <c r="AF1992" t="b">
        <f>IF(AND(Z1992,AA1992,AB1992,AC1992,IF(C1992=Auswahlhilfe!$L$7,TRUE,FALSE)),D1992,FALSE)</f>
        <v>0</v>
      </c>
      <c r="AG1992" t="b">
        <f>IF(AND(Z1992,AA1992,AB1992,AD1992,IF(C1992=Auswahlhilfe!$L$17,TRUE,FALSE)),D1992,FALSE)</f>
        <v>0</v>
      </c>
      <c r="AH1992" t="b">
        <f>IF(AND(Z1992,AA1992,AB1992,AE1992,IF(C1992=Auswahlhilfe!$L$17,TRUE,FALSE)),D1992,FALSE)</f>
        <v>0</v>
      </c>
      <c r="AI1992" t="s">
        <v>4817</v>
      </c>
      <c r="AJ1992" s="90" t="str">
        <f t="shared" si="92"/>
        <v>mailto:info@oxni.ch?subject=Anfrage TDR-140-014-S1-P1</v>
      </c>
    </row>
    <row r="1993" spans="2:36" x14ac:dyDescent="0.2">
      <c r="B1993" s="78" t="str">
        <f t="shared" si="90"/>
        <v/>
      </c>
      <c r="C1993" s="19" t="s">
        <v>122</v>
      </c>
      <c r="D1993" s="19" t="s">
        <v>2294</v>
      </c>
      <c r="E1993" s="19">
        <v>180</v>
      </c>
      <c r="F1993" s="19" t="s">
        <v>58</v>
      </c>
      <c r="G1993" s="19">
        <v>14</v>
      </c>
      <c r="H1993" s="19">
        <v>4</v>
      </c>
      <c r="I1993" s="19">
        <v>151</v>
      </c>
      <c r="J1993" s="19">
        <v>95</v>
      </c>
      <c r="K1993" s="19">
        <v>555</v>
      </c>
      <c r="L1993" s="19">
        <v>1665</v>
      </c>
      <c r="M1993" s="19" t="s">
        <v>86</v>
      </c>
      <c r="N1993" s="19">
        <v>3000</v>
      </c>
      <c r="O1993" s="19">
        <v>6000</v>
      </c>
      <c r="P1993" s="19"/>
      <c r="Q1993" s="19" t="s">
        <v>118</v>
      </c>
      <c r="R1993" s="19">
        <v>10590</v>
      </c>
      <c r="S1993" s="19">
        <v>30000</v>
      </c>
      <c r="T1993" s="19">
        <v>21.8</v>
      </c>
      <c r="U1993" s="19">
        <v>25</v>
      </c>
      <c r="V1993" s="19">
        <v>0.24</v>
      </c>
      <c r="W1993" s="19">
        <v>70</v>
      </c>
      <c r="X1993" s="93">
        <v>2195</v>
      </c>
      <c r="Y1993">
        <f t="shared" si="91"/>
        <v>214.28571428571428</v>
      </c>
      <c r="Z1993" t="b">
        <f>IF(N1993/G1993&gt;=Auswahlhilfe!$C$8,TRUE,FALSE)</f>
        <v>1</v>
      </c>
      <c r="AA1993" t="b">
        <f>IF(K1993&gt;Auswahlhilfe!$C$7,TRUE,FALSE)</f>
        <v>1</v>
      </c>
      <c r="AB1993" t="b">
        <f>IF(Auswahlhilfe!$C$17=F1993,TRUE,FALSE)</f>
        <v>1</v>
      </c>
      <c r="AC1993" t="b">
        <f>IFERROR(IF(FIND("P2",PGOptionList!D1993)&gt;0,TRUE),FALSE)</f>
        <v>0</v>
      </c>
      <c r="AD1993" t="b">
        <f>IFERROR(IF(FIND("P1",PGOptionList!D1993)&gt;0,TRUE),FALSE)</f>
        <v>1</v>
      </c>
      <c r="AE1993" t="b">
        <f>IFERROR(IF(FIND("P0",PGOptionList!D1993)&gt;0,TRUE),FALSE)</f>
        <v>0</v>
      </c>
      <c r="AF1993" t="b">
        <f>IF(AND(Z1993,AA1993,AB1993,AC1993,IF(C1993=Auswahlhilfe!$L$7,TRUE,FALSE)),D1993,FALSE)</f>
        <v>0</v>
      </c>
      <c r="AG1993" t="b">
        <f>IF(AND(Z1993,AA1993,AB1993,AD1993,IF(C1993=Auswahlhilfe!$L$17,TRUE,FALSE)),D1993,FALSE)</f>
        <v>0</v>
      </c>
      <c r="AH1993" t="b">
        <f>IF(AND(Z1993,AA1993,AB1993,AE1993,IF(C1993=Auswahlhilfe!$L$17,TRUE,FALSE)),D1993,FALSE)</f>
        <v>0</v>
      </c>
      <c r="AI1993" t="s">
        <v>4818</v>
      </c>
      <c r="AJ1993" s="90" t="str">
        <f t="shared" si="92"/>
        <v>https://shop.oxni.ch/de/shop/motoren/planetengetriebe/tdr-140-014-s2-p1</v>
      </c>
    </row>
    <row r="1994" spans="2:36" x14ac:dyDescent="0.2">
      <c r="B1994" s="78" t="str">
        <f t="shared" ref="B1994:B2057" si="93">IF(AF1994=D1994,"Economy",IF(AG1994=D1994,"Standard",IF(AH1994=D1994,"Präzision","")))</f>
        <v/>
      </c>
      <c r="C1994" s="19" t="s">
        <v>122</v>
      </c>
      <c r="D1994" s="19" t="s">
        <v>2295</v>
      </c>
      <c r="E1994" s="19">
        <v>180</v>
      </c>
      <c r="F1994" s="19" t="s">
        <v>55</v>
      </c>
      <c r="G1994" s="19">
        <v>14</v>
      </c>
      <c r="H1994" s="19">
        <v>6</v>
      </c>
      <c r="I1994" s="19">
        <v>151</v>
      </c>
      <c r="J1994" s="19">
        <v>95</v>
      </c>
      <c r="K1994" s="19">
        <v>555</v>
      </c>
      <c r="L1994" s="19">
        <v>1665</v>
      </c>
      <c r="M1994" s="19" t="s">
        <v>86</v>
      </c>
      <c r="N1994" s="19">
        <v>3000</v>
      </c>
      <c r="O1994" s="19">
        <v>6000</v>
      </c>
      <c r="P1994" s="19"/>
      <c r="Q1994" s="19" t="s">
        <v>118</v>
      </c>
      <c r="R1994" s="19">
        <v>10590</v>
      </c>
      <c r="S1994" s="19">
        <v>30000</v>
      </c>
      <c r="T1994" s="19">
        <v>21.8</v>
      </c>
      <c r="U1994" s="19">
        <v>25</v>
      </c>
      <c r="V1994" s="19">
        <v>0.24</v>
      </c>
      <c r="W1994" s="19">
        <v>70</v>
      </c>
      <c r="X1994" s="93">
        <v>1995</v>
      </c>
      <c r="Y1994">
        <f t="shared" ref="Y1994:Y2057" si="94">N1994/G1994</f>
        <v>214.28571428571428</v>
      </c>
      <c r="Z1994" t="b">
        <f>IF(N1994/G1994&gt;=Auswahlhilfe!$C$8,TRUE,FALSE)</f>
        <v>1</v>
      </c>
      <c r="AA1994" t="b">
        <f>IF(K1994&gt;Auswahlhilfe!$C$7,TRUE,FALSE)</f>
        <v>1</v>
      </c>
      <c r="AB1994" t="b">
        <f>IF(Auswahlhilfe!$C$17=F1994,TRUE,FALSE)</f>
        <v>0</v>
      </c>
      <c r="AC1994" t="b">
        <f>IFERROR(IF(FIND("P2",PGOptionList!D1994)&gt;0,TRUE),FALSE)</f>
        <v>1</v>
      </c>
      <c r="AD1994" t="b">
        <f>IFERROR(IF(FIND("P1",PGOptionList!D1994)&gt;0,TRUE),FALSE)</f>
        <v>0</v>
      </c>
      <c r="AE1994" t="b">
        <f>IFERROR(IF(FIND("P0",PGOptionList!D1994)&gt;0,TRUE),FALSE)</f>
        <v>0</v>
      </c>
      <c r="AF1994" t="b">
        <f>IF(AND(Z1994,AA1994,AB1994,AC1994,IF(C1994=Auswahlhilfe!$L$7,TRUE,FALSE)),D1994,FALSE)</f>
        <v>0</v>
      </c>
      <c r="AG1994" t="b">
        <f>IF(AND(Z1994,AA1994,AB1994,AD1994,IF(C1994=Auswahlhilfe!$L$17,TRUE,FALSE)),D1994,FALSE)</f>
        <v>0</v>
      </c>
      <c r="AH1994" t="b">
        <f>IF(AND(Z1994,AA1994,AB1994,AE1994,IF(C1994=Auswahlhilfe!$L$17,TRUE,FALSE)),D1994,FALSE)</f>
        <v>0</v>
      </c>
      <c r="AI1994" t="s">
        <v>4817</v>
      </c>
      <c r="AJ1994" s="90" t="str">
        <f t="shared" ref="AJ1994:AJ2057" si="95">IF(AI1994="ja",HYPERLINK(_xlfn.CONCAT("https://shop.oxni.ch/de/shop/motoren/planetengetriebe/",LOWER(D1994))),_xlfn.CONCAT("mailto:info@oxni.ch?subject=Anfrage ",D1994))</f>
        <v>mailto:info@oxni.ch?subject=Anfrage TDR-140-014-S1-P2</v>
      </c>
    </row>
    <row r="1995" spans="2:36" x14ac:dyDescent="0.2">
      <c r="B1995" s="78" t="str">
        <f t="shared" si="93"/>
        <v/>
      </c>
      <c r="C1995" s="19" t="s">
        <v>122</v>
      </c>
      <c r="D1995" s="19" t="s">
        <v>2296</v>
      </c>
      <c r="E1995" s="19">
        <v>180</v>
      </c>
      <c r="F1995" s="19" t="s">
        <v>58</v>
      </c>
      <c r="G1995" s="19">
        <v>14</v>
      </c>
      <c r="H1995" s="19">
        <v>6</v>
      </c>
      <c r="I1995" s="19">
        <v>151</v>
      </c>
      <c r="J1995" s="19">
        <v>95</v>
      </c>
      <c r="K1995" s="19">
        <v>555</v>
      </c>
      <c r="L1995" s="19">
        <v>1665</v>
      </c>
      <c r="M1995" s="19" t="s">
        <v>86</v>
      </c>
      <c r="N1995" s="19">
        <v>3000</v>
      </c>
      <c r="O1995" s="19">
        <v>6000</v>
      </c>
      <c r="P1995" s="19"/>
      <c r="Q1995" s="19" t="s">
        <v>118</v>
      </c>
      <c r="R1995" s="19">
        <v>10590</v>
      </c>
      <c r="S1995" s="19">
        <v>30000</v>
      </c>
      <c r="T1995" s="19">
        <v>21.8</v>
      </c>
      <c r="U1995" s="19">
        <v>25</v>
      </c>
      <c r="V1995" s="19">
        <v>0.24</v>
      </c>
      <c r="W1995" s="19">
        <v>70</v>
      </c>
      <c r="X1995" s="93">
        <v>1995</v>
      </c>
      <c r="Y1995">
        <f t="shared" si="94"/>
        <v>214.28571428571428</v>
      </c>
      <c r="Z1995" t="b">
        <f>IF(N1995/G1995&gt;=Auswahlhilfe!$C$8,TRUE,FALSE)</f>
        <v>1</v>
      </c>
      <c r="AA1995" t="b">
        <f>IF(K1995&gt;Auswahlhilfe!$C$7,TRUE,FALSE)</f>
        <v>1</v>
      </c>
      <c r="AB1995" t="b">
        <f>IF(Auswahlhilfe!$C$17=F1995,TRUE,FALSE)</f>
        <v>1</v>
      </c>
      <c r="AC1995" t="b">
        <f>IFERROR(IF(FIND("P2",PGOptionList!D1995)&gt;0,TRUE),FALSE)</f>
        <v>1</v>
      </c>
      <c r="AD1995" t="b">
        <f>IFERROR(IF(FIND("P1",PGOptionList!D1995)&gt;0,TRUE),FALSE)</f>
        <v>0</v>
      </c>
      <c r="AE1995" t="b">
        <f>IFERROR(IF(FIND("P0",PGOptionList!D1995)&gt;0,TRUE),FALSE)</f>
        <v>0</v>
      </c>
      <c r="AF1995" t="b">
        <f>IF(AND(Z1995,AA1995,AB1995,AC1995,IF(C1995=Auswahlhilfe!$L$7,TRUE,FALSE)),D1995,FALSE)</f>
        <v>0</v>
      </c>
      <c r="AG1995" t="b">
        <f>IF(AND(Z1995,AA1995,AB1995,AD1995,IF(C1995=Auswahlhilfe!$L$17,TRUE,FALSE)),D1995,FALSE)</f>
        <v>0</v>
      </c>
      <c r="AH1995" t="b">
        <f>IF(AND(Z1995,AA1995,AB1995,AE1995,IF(C1995=Auswahlhilfe!$L$17,TRUE,FALSE)),D1995,FALSE)</f>
        <v>0</v>
      </c>
      <c r="AI1995" t="s">
        <v>4818</v>
      </c>
      <c r="AJ1995" s="90" t="str">
        <f t="shared" si="95"/>
        <v>https://shop.oxni.ch/de/shop/motoren/planetengetriebe/tdr-140-014-s2-p2</v>
      </c>
    </row>
    <row r="1996" spans="2:36" x14ac:dyDescent="0.2">
      <c r="B1996" s="78" t="str">
        <f t="shared" si="93"/>
        <v/>
      </c>
      <c r="C1996" s="19" t="s">
        <v>122</v>
      </c>
      <c r="D1996" s="19" t="s">
        <v>2297</v>
      </c>
      <c r="E1996" s="19">
        <v>180</v>
      </c>
      <c r="F1996" s="19" t="s">
        <v>55</v>
      </c>
      <c r="G1996" s="19">
        <v>10</v>
      </c>
      <c r="H1996" s="19">
        <v>2</v>
      </c>
      <c r="I1996" s="19">
        <v>151</v>
      </c>
      <c r="J1996" s="19">
        <v>95</v>
      </c>
      <c r="K1996" s="19">
        <v>460</v>
      </c>
      <c r="L1996" s="19">
        <v>1380</v>
      </c>
      <c r="M1996" s="19" t="s">
        <v>88</v>
      </c>
      <c r="N1996" s="19">
        <v>3000</v>
      </c>
      <c r="O1996" s="19">
        <v>6000</v>
      </c>
      <c r="P1996" s="19"/>
      <c r="Q1996" s="19" t="s">
        <v>118</v>
      </c>
      <c r="R1996" s="19">
        <v>10590</v>
      </c>
      <c r="S1996" s="19">
        <v>30000</v>
      </c>
      <c r="T1996" s="19">
        <v>21.8</v>
      </c>
      <c r="U1996" s="19">
        <v>25</v>
      </c>
      <c r="V1996" s="19">
        <v>0.24</v>
      </c>
      <c r="W1996" s="19">
        <v>70</v>
      </c>
      <c r="X1996" s="93"/>
      <c r="Y1996">
        <f t="shared" si="94"/>
        <v>300</v>
      </c>
      <c r="Z1996" t="b">
        <f>IF(N1996/G1996&gt;=Auswahlhilfe!$C$8,TRUE,FALSE)</f>
        <v>1</v>
      </c>
      <c r="AA1996" t="b">
        <f>IF(K1996&gt;Auswahlhilfe!$C$7,TRUE,FALSE)</f>
        <v>1</v>
      </c>
      <c r="AB1996" t="b">
        <f>IF(Auswahlhilfe!$C$17=F1996,TRUE,FALSE)</f>
        <v>0</v>
      </c>
      <c r="AC1996" t="b">
        <f>IFERROR(IF(FIND("P2",PGOptionList!D1996)&gt;0,TRUE),FALSE)</f>
        <v>0</v>
      </c>
      <c r="AD1996" t="b">
        <f>IFERROR(IF(FIND("P1",PGOptionList!D1996)&gt;0,TRUE),FALSE)</f>
        <v>0</v>
      </c>
      <c r="AE1996" t="b">
        <f>IFERROR(IF(FIND("P0",PGOptionList!D1996)&gt;0,TRUE),FALSE)</f>
        <v>1</v>
      </c>
      <c r="AF1996" t="b">
        <f>IF(AND(Z1996,AA1996,AB1996,AC1996,IF(C1996=Auswahlhilfe!$L$7,TRUE,FALSE)),D1996,FALSE)</f>
        <v>0</v>
      </c>
      <c r="AG1996" t="b">
        <f>IF(AND(Z1996,AA1996,AB1996,AD1996,IF(C1996=Auswahlhilfe!$L$17,TRUE,FALSE)),D1996,FALSE)</f>
        <v>0</v>
      </c>
      <c r="AH1996" t="b">
        <f>IF(AND(Z1996,AA1996,AB1996,AE1996,IF(C1996=Auswahlhilfe!$L$17,TRUE,FALSE)),D1996,FALSE)</f>
        <v>0</v>
      </c>
      <c r="AI1996" t="s">
        <v>4817</v>
      </c>
      <c r="AJ1996" s="90" t="str">
        <f t="shared" si="95"/>
        <v>mailto:info@oxni.ch?subject=Anfrage TDR-140-010-S1-P0</v>
      </c>
    </row>
    <row r="1997" spans="2:36" x14ac:dyDescent="0.2">
      <c r="B1997" s="78" t="str">
        <f t="shared" si="93"/>
        <v/>
      </c>
      <c r="C1997" s="19" t="s">
        <v>122</v>
      </c>
      <c r="D1997" s="19" t="s">
        <v>2298</v>
      </c>
      <c r="E1997" s="19">
        <v>180</v>
      </c>
      <c r="F1997" s="19" t="s">
        <v>58</v>
      </c>
      <c r="G1997" s="19">
        <v>10</v>
      </c>
      <c r="H1997" s="19">
        <v>2</v>
      </c>
      <c r="I1997" s="19">
        <v>151</v>
      </c>
      <c r="J1997" s="19">
        <v>95</v>
      </c>
      <c r="K1997" s="19">
        <v>460</v>
      </c>
      <c r="L1997" s="19">
        <v>1380</v>
      </c>
      <c r="M1997" s="19" t="s">
        <v>88</v>
      </c>
      <c r="N1997" s="19">
        <v>3000</v>
      </c>
      <c r="O1997" s="19">
        <v>6000</v>
      </c>
      <c r="P1997" s="19"/>
      <c r="Q1997" s="19" t="s">
        <v>118</v>
      </c>
      <c r="R1997" s="19">
        <v>10590</v>
      </c>
      <c r="S1997" s="19">
        <v>30000</v>
      </c>
      <c r="T1997" s="19">
        <v>21.8</v>
      </c>
      <c r="U1997" s="19">
        <v>25</v>
      </c>
      <c r="V1997" s="19">
        <v>0.24</v>
      </c>
      <c r="W1997" s="19">
        <v>70</v>
      </c>
      <c r="X1997" s="93"/>
      <c r="Y1997">
        <f t="shared" si="94"/>
        <v>300</v>
      </c>
      <c r="Z1997" t="b">
        <f>IF(N1997/G1997&gt;=Auswahlhilfe!$C$8,TRUE,FALSE)</f>
        <v>1</v>
      </c>
      <c r="AA1997" t="b">
        <f>IF(K1997&gt;Auswahlhilfe!$C$7,TRUE,FALSE)</f>
        <v>1</v>
      </c>
      <c r="AB1997" t="b">
        <f>IF(Auswahlhilfe!$C$17=F1997,TRUE,FALSE)</f>
        <v>1</v>
      </c>
      <c r="AC1997" t="b">
        <f>IFERROR(IF(FIND("P2",PGOptionList!D1997)&gt;0,TRUE),FALSE)</f>
        <v>0</v>
      </c>
      <c r="AD1997" t="b">
        <f>IFERROR(IF(FIND("P1",PGOptionList!D1997)&gt;0,TRUE),FALSE)</f>
        <v>0</v>
      </c>
      <c r="AE1997" t="b">
        <f>IFERROR(IF(FIND("P0",PGOptionList!D1997)&gt;0,TRUE),FALSE)</f>
        <v>1</v>
      </c>
      <c r="AF1997" t="b">
        <f>IF(AND(Z1997,AA1997,AB1997,AC1997,IF(C1997=Auswahlhilfe!$L$7,TRUE,FALSE)),D1997,FALSE)</f>
        <v>0</v>
      </c>
      <c r="AG1997" t="b">
        <f>IF(AND(Z1997,AA1997,AB1997,AD1997,IF(C1997=Auswahlhilfe!$L$17,TRUE,FALSE)),D1997,FALSE)</f>
        <v>0</v>
      </c>
      <c r="AH1997" t="b">
        <f>IF(AND(Z1997,AA1997,AB1997,AE1997,IF(C1997=Auswahlhilfe!$L$17,TRUE,FALSE)),D1997,FALSE)</f>
        <v>0</v>
      </c>
      <c r="AI1997" t="s">
        <v>4817</v>
      </c>
      <c r="AJ1997" s="90" t="str">
        <f t="shared" si="95"/>
        <v>mailto:info@oxni.ch?subject=Anfrage TDR-140-010-S2-P0</v>
      </c>
    </row>
    <row r="1998" spans="2:36" x14ac:dyDescent="0.2">
      <c r="B1998" s="78" t="str">
        <f t="shared" si="93"/>
        <v/>
      </c>
      <c r="C1998" s="19" t="s">
        <v>122</v>
      </c>
      <c r="D1998" s="19" t="s">
        <v>2299</v>
      </c>
      <c r="E1998" s="19">
        <v>180</v>
      </c>
      <c r="F1998" s="19" t="s">
        <v>55</v>
      </c>
      <c r="G1998" s="19">
        <v>10</v>
      </c>
      <c r="H1998" s="19">
        <v>4</v>
      </c>
      <c r="I1998" s="19">
        <v>151</v>
      </c>
      <c r="J1998" s="19">
        <v>95</v>
      </c>
      <c r="K1998" s="19">
        <v>460</v>
      </c>
      <c r="L1998" s="19">
        <v>1380</v>
      </c>
      <c r="M1998" s="19" t="s">
        <v>88</v>
      </c>
      <c r="N1998" s="19">
        <v>3000</v>
      </c>
      <c r="O1998" s="19">
        <v>6000</v>
      </c>
      <c r="P1998" s="19"/>
      <c r="Q1998" s="19" t="s">
        <v>118</v>
      </c>
      <c r="R1998" s="19">
        <v>10590</v>
      </c>
      <c r="S1998" s="19">
        <v>30000</v>
      </c>
      <c r="T1998" s="19">
        <v>21.8</v>
      </c>
      <c r="U1998" s="19">
        <v>25</v>
      </c>
      <c r="V1998" s="19">
        <v>0.24</v>
      </c>
      <c r="W1998" s="19">
        <v>70</v>
      </c>
      <c r="X1998" s="93">
        <v>2195</v>
      </c>
      <c r="Y1998">
        <f t="shared" si="94"/>
        <v>300</v>
      </c>
      <c r="Z1998" t="b">
        <f>IF(N1998/G1998&gt;=Auswahlhilfe!$C$8,TRUE,FALSE)</f>
        <v>1</v>
      </c>
      <c r="AA1998" t="b">
        <f>IF(K1998&gt;Auswahlhilfe!$C$7,TRUE,FALSE)</f>
        <v>1</v>
      </c>
      <c r="AB1998" t="b">
        <f>IF(Auswahlhilfe!$C$17=F1998,TRUE,FALSE)</f>
        <v>0</v>
      </c>
      <c r="AC1998" t="b">
        <f>IFERROR(IF(FIND("P2",PGOptionList!D1998)&gt;0,TRUE),FALSE)</f>
        <v>0</v>
      </c>
      <c r="AD1998" t="b">
        <f>IFERROR(IF(FIND("P1",PGOptionList!D1998)&gt;0,TRUE),FALSE)</f>
        <v>1</v>
      </c>
      <c r="AE1998" t="b">
        <f>IFERROR(IF(FIND("P0",PGOptionList!D1998)&gt;0,TRUE),FALSE)</f>
        <v>0</v>
      </c>
      <c r="AF1998" t="b">
        <f>IF(AND(Z1998,AA1998,AB1998,AC1998,IF(C1998=Auswahlhilfe!$L$7,TRUE,FALSE)),D1998,FALSE)</f>
        <v>0</v>
      </c>
      <c r="AG1998" t="b">
        <f>IF(AND(Z1998,AA1998,AB1998,AD1998,IF(C1998=Auswahlhilfe!$L$17,TRUE,FALSE)),D1998,FALSE)</f>
        <v>0</v>
      </c>
      <c r="AH1998" t="b">
        <f>IF(AND(Z1998,AA1998,AB1998,AE1998,IF(C1998=Auswahlhilfe!$L$17,TRUE,FALSE)),D1998,FALSE)</f>
        <v>0</v>
      </c>
      <c r="AI1998" t="s">
        <v>4817</v>
      </c>
      <c r="AJ1998" s="90" t="str">
        <f t="shared" si="95"/>
        <v>mailto:info@oxni.ch?subject=Anfrage TDR-140-010-S1-P1</v>
      </c>
    </row>
    <row r="1999" spans="2:36" x14ac:dyDescent="0.2">
      <c r="B1999" s="78" t="str">
        <f t="shared" si="93"/>
        <v/>
      </c>
      <c r="C1999" s="19" t="s">
        <v>122</v>
      </c>
      <c r="D1999" s="19" t="s">
        <v>2300</v>
      </c>
      <c r="E1999" s="19">
        <v>180</v>
      </c>
      <c r="F1999" s="19" t="s">
        <v>58</v>
      </c>
      <c r="G1999" s="19">
        <v>10</v>
      </c>
      <c r="H1999" s="19">
        <v>4</v>
      </c>
      <c r="I1999" s="19">
        <v>151</v>
      </c>
      <c r="J1999" s="19">
        <v>95</v>
      </c>
      <c r="K1999" s="19">
        <v>460</v>
      </c>
      <c r="L1999" s="19">
        <v>1380</v>
      </c>
      <c r="M1999" s="19" t="s">
        <v>88</v>
      </c>
      <c r="N1999" s="19">
        <v>3000</v>
      </c>
      <c r="O1999" s="19">
        <v>6000</v>
      </c>
      <c r="P1999" s="19"/>
      <c r="Q1999" s="19" t="s">
        <v>118</v>
      </c>
      <c r="R1999" s="19">
        <v>10590</v>
      </c>
      <c r="S1999" s="19">
        <v>30000</v>
      </c>
      <c r="T1999" s="19">
        <v>21.8</v>
      </c>
      <c r="U1999" s="19">
        <v>25</v>
      </c>
      <c r="V1999" s="19">
        <v>0.24</v>
      </c>
      <c r="W1999" s="19">
        <v>70</v>
      </c>
      <c r="X1999" s="93">
        <v>2195</v>
      </c>
      <c r="Y1999">
        <f t="shared" si="94"/>
        <v>300</v>
      </c>
      <c r="Z1999" t="b">
        <f>IF(N1999/G1999&gt;=Auswahlhilfe!$C$8,TRUE,FALSE)</f>
        <v>1</v>
      </c>
      <c r="AA1999" t="b">
        <f>IF(K1999&gt;Auswahlhilfe!$C$7,TRUE,FALSE)</f>
        <v>1</v>
      </c>
      <c r="AB1999" t="b">
        <f>IF(Auswahlhilfe!$C$17=F1999,TRUE,FALSE)</f>
        <v>1</v>
      </c>
      <c r="AC1999" t="b">
        <f>IFERROR(IF(FIND("P2",PGOptionList!D1999)&gt;0,TRUE),FALSE)</f>
        <v>0</v>
      </c>
      <c r="AD1999" t="b">
        <f>IFERROR(IF(FIND("P1",PGOptionList!D1999)&gt;0,TRUE),FALSE)</f>
        <v>1</v>
      </c>
      <c r="AE1999" t="b">
        <f>IFERROR(IF(FIND("P0",PGOptionList!D1999)&gt;0,TRUE),FALSE)</f>
        <v>0</v>
      </c>
      <c r="AF1999" t="b">
        <f>IF(AND(Z1999,AA1999,AB1999,AC1999,IF(C1999=Auswahlhilfe!$L$7,TRUE,FALSE)),D1999,FALSE)</f>
        <v>0</v>
      </c>
      <c r="AG1999" t="b">
        <f>IF(AND(Z1999,AA1999,AB1999,AD1999,IF(C1999=Auswahlhilfe!$L$17,TRUE,FALSE)),D1999,FALSE)</f>
        <v>0</v>
      </c>
      <c r="AH1999" t="b">
        <f>IF(AND(Z1999,AA1999,AB1999,AE1999,IF(C1999=Auswahlhilfe!$L$17,TRUE,FALSE)),D1999,FALSE)</f>
        <v>0</v>
      </c>
      <c r="AI1999" t="s">
        <v>4818</v>
      </c>
      <c r="AJ1999" s="90" t="str">
        <f t="shared" si="95"/>
        <v>https://shop.oxni.ch/de/shop/motoren/planetengetriebe/tdr-140-010-s2-p1</v>
      </c>
    </row>
    <row r="2000" spans="2:36" x14ac:dyDescent="0.2">
      <c r="B2000" s="78" t="str">
        <f t="shared" si="93"/>
        <v/>
      </c>
      <c r="C2000" s="19" t="s">
        <v>122</v>
      </c>
      <c r="D2000" s="19" t="s">
        <v>2301</v>
      </c>
      <c r="E2000" s="19">
        <v>180</v>
      </c>
      <c r="F2000" s="19" t="s">
        <v>55</v>
      </c>
      <c r="G2000" s="19">
        <v>10</v>
      </c>
      <c r="H2000" s="19">
        <v>6</v>
      </c>
      <c r="I2000" s="19">
        <v>151</v>
      </c>
      <c r="J2000" s="19">
        <v>95</v>
      </c>
      <c r="K2000" s="19">
        <v>460</v>
      </c>
      <c r="L2000" s="19">
        <v>1380</v>
      </c>
      <c r="M2000" s="19" t="s">
        <v>88</v>
      </c>
      <c r="N2000" s="19">
        <v>3000</v>
      </c>
      <c r="O2000" s="19">
        <v>6000</v>
      </c>
      <c r="P2000" s="19"/>
      <c r="Q2000" s="19" t="s">
        <v>118</v>
      </c>
      <c r="R2000" s="19">
        <v>10590</v>
      </c>
      <c r="S2000" s="19">
        <v>30000</v>
      </c>
      <c r="T2000" s="19">
        <v>21.8</v>
      </c>
      <c r="U2000" s="19">
        <v>25</v>
      </c>
      <c r="V2000" s="19">
        <v>0.24</v>
      </c>
      <c r="W2000" s="19">
        <v>70</v>
      </c>
      <c r="X2000" s="93">
        <v>1995</v>
      </c>
      <c r="Y2000">
        <f t="shared" si="94"/>
        <v>300</v>
      </c>
      <c r="Z2000" t="b">
        <f>IF(N2000/G2000&gt;=Auswahlhilfe!$C$8,TRUE,FALSE)</f>
        <v>1</v>
      </c>
      <c r="AA2000" t="b">
        <f>IF(K2000&gt;Auswahlhilfe!$C$7,TRUE,FALSE)</f>
        <v>1</v>
      </c>
      <c r="AB2000" t="b">
        <f>IF(Auswahlhilfe!$C$17=F2000,TRUE,FALSE)</f>
        <v>0</v>
      </c>
      <c r="AC2000" t="b">
        <f>IFERROR(IF(FIND("P2",PGOptionList!D2000)&gt;0,TRUE),FALSE)</f>
        <v>1</v>
      </c>
      <c r="AD2000" t="b">
        <f>IFERROR(IF(FIND("P1",PGOptionList!D2000)&gt;0,TRUE),FALSE)</f>
        <v>0</v>
      </c>
      <c r="AE2000" t="b">
        <f>IFERROR(IF(FIND("P0",PGOptionList!D2000)&gt;0,TRUE),FALSE)</f>
        <v>0</v>
      </c>
      <c r="AF2000" t="b">
        <f>IF(AND(Z2000,AA2000,AB2000,AC2000,IF(C2000=Auswahlhilfe!$L$7,TRUE,FALSE)),D2000,FALSE)</f>
        <v>0</v>
      </c>
      <c r="AG2000" t="b">
        <f>IF(AND(Z2000,AA2000,AB2000,AD2000,IF(C2000=Auswahlhilfe!$L$17,TRUE,FALSE)),D2000,FALSE)</f>
        <v>0</v>
      </c>
      <c r="AH2000" t="b">
        <f>IF(AND(Z2000,AA2000,AB2000,AE2000,IF(C2000=Auswahlhilfe!$L$17,TRUE,FALSE)),D2000,FALSE)</f>
        <v>0</v>
      </c>
      <c r="AI2000" t="s">
        <v>4817</v>
      </c>
      <c r="AJ2000" s="90" t="str">
        <f t="shared" si="95"/>
        <v>mailto:info@oxni.ch?subject=Anfrage TDR-140-010-S1-P2</v>
      </c>
    </row>
    <row r="2001" spans="2:36" x14ac:dyDescent="0.2">
      <c r="B2001" s="78" t="str">
        <f t="shared" si="93"/>
        <v/>
      </c>
      <c r="C2001" s="19" t="s">
        <v>122</v>
      </c>
      <c r="D2001" s="19" t="s">
        <v>2302</v>
      </c>
      <c r="E2001" s="19">
        <v>180</v>
      </c>
      <c r="F2001" s="19" t="s">
        <v>58</v>
      </c>
      <c r="G2001" s="19">
        <v>10</v>
      </c>
      <c r="H2001" s="19">
        <v>6</v>
      </c>
      <c r="I2001" s="19">
        <v>151</v>
      </c>
      <c r="J2001" s="19">
        <v>95</v>
      </c>
      <c r="K2001" s="19">
        <v>460</v>
      </c>
      <c r="L2001" s="19">
        <v>1380</v>
      </c>
      <c r="M2001" s="19" t="s">
        <v>88</v>
      </c>
      <c r="N2001" s="19">
        <v>3000</v>
      </c>
      <c r="O2001" s="19">
        <v>6000</v>
      </c>
      <c r="P2001" s="19"/>
      <c r="Q2001" s="19" t="s">
        <v>118</v>
      </c>
      <c r="R2001" s="19">
        <v>10590</v>
      </c>
      <c r="S2001" s="19">
        <v>30000</v>
      </c>
      <c r="T2001" s="19">
        <v>21.8</v>
      </c>
      <c r="U2001" s="19">
        <v>25</v>
      </c>
      <c r="V2001" s="19">
        <v>0.24</v>
      </c>
      <c r="W2001" s="19">
        <v>70</v>
      </c>
      <c r="X2001" s="93">
        <v>1995</v>
      </c>
      <c r="Y2001">
        <f t="shared" si="94"/>
        <v>300</v>
      </c>
      <c r="Z2001" t="b">
        <f>IF(N2001/G2001&gt;=Auswahlhilfe!$C$8,TRUE,FALSE)</f>
        <v>1</v>
      </c>
      <c r="AA2001" t="b">
        <f>IF(K2001&gt;Auswahlhilfe!$C$7,TRUE,FALSE)</f>
        <v>1</v>
      </c>
      <c r="AB2001" t="b">
        <f>IF(Auswahlhilfe!$C$17=F2001,TRUE,FALSE)</f>
        <v>1</v>
      </c>
      <c r="AC2001" t="b">
        <f>IFERROR(IF(FIND("P2",PGOptionList!D2001)&gt;0,TRUE),FALSE)</f>
        <v>1</v>
      </c>
      <c r="AD2001" t="b">
        <f>IFERROR(IF(FIND("P1",PGOptionList!D2001)&gt;0,TRUE),FALSE)</f>
        <v>0</v>
      </c>
      <c r="AE2001" t="b">
        <f>IFERROR(IF(FIND("P0",PGOptionList!D2001)&gt;0,TRUE),FALSE)</f>
        <v>0</v>
      </c>
      <c r="AF2001" t="b">
        <f>IF(AND(Z2001,AA2001,AB2001,AC2001,IF(C2001=Auswahlhilfe!$L$7,TRUE,FALSE)),D2001,FALSE)</f>
        <v>0</v>
      </c>
      <c r="AG2001" t="b">
        <f>IF(AND(Z2001,AA2001,AB2001,AD2001,IF(C2001=Auswahlhilfe!$L$17,TRUE,FALSE)),D2001,FALSE)</f>
        <v>0</v>
      </c>
      <c r="AH2001" t="b">
        <f>IF(AND(Z2001,AA2001,AB2001,AE2001,IF(C2001=Auswahlhilfe!$L$17,TRUE,FALSE)),D2001,FALSE)</f>
        <v>0</v>
      </c>
      <c r="AI2001" t="s">
        <v>4818</v>
      </c>
      <c r="AJ2001" s="90" t="str">
        <f t="shared" si="95"/>
        <v>https://shop.oxni.ch/de/shop/motoren/planetengetriebe/tdr-140-010-s2-p2</v>
      </c>
    </row>
    <row r="2002" spans="2:36" x14ac:dyDescent="0.2">
      <c r="B2002" s="78" t="str">
        <f t="shared" si="93"/>
        <v/>
      </c>
      <c r="C2002" s="19" t="s">
        <v>122</v>
      </c>
      <c r="D2002" s="19" t="s">
        <v>2303</v>
      </c>
      <c r="E2002" s="19">
        <v>180</v>
      </c>
      <c r="F2002" s="19" t="s">
        <v>55</v>
      </c>
      <c r="G2002" s="19">
        <v>7</v>
      </c>
      <c r="H2002" s="19">
        <v>2</v>
      </c>
      <c r="I2002" s="19">
        <v>151</v>
      </c>
      <c r="J2002" s="19">
        <v>95</v>
      </c>
      <c r="K2002" s="19">
        <v>555</v>
      </c>
      <c r="L2002" s="19">
        <v>1665</v>
      </c>
      <c r="M2002" s="19" t="s">
        <v>86</v>
      </c>
      <c r="N2002" s="19">
        <v>3000</v>
      </c>
      <c r="O2002" s="19">
        <v>6000</v>
      </c>
      <c r="P2002" s="19"/>
      <c r="Q2002" s="19" t="s">
        <v>118</v>
      </c>
      <c r="R2002" s="19">
        <v>10590</v>
      </c>
      <c r="S2002" s="19">
        <v>30000</v>
      </c>
      <c r="T2002" s="19">
        <v>23.4</v>
      </c>
      <c r="U2002" s="19">
        <v>25</v>
      </c>
      <c r="V2002" s="19">
        <v>0.24</v>
      </c>
      <c r="W2002" s="19">
        <v>70</v>
      </c>
      <c r="X2002" s="93"/>
      <c r="Y2002">
        <f t="shared" si="94"/>
        <v>428.57142857142856</v>
      </c>
      <c r="Z2002" t="b">
        <f>IF(N2002/G2002&gt;=Auswahlhilfe!$C$8,TRUE,FALSE)</f>
        <v>1</v>
      </c>
      <c r="AA2002" t="b">
        <f>IF(K2002&gt;Auswahlhilfe!$C$7,TRUE,FALSE)</f>
        <v>1</v>
      </c>
      <c r="AB2002" t="b">
        <f>IF(Auswahlhilfe!$C$17=F2002,TRUE,FALSE)</f>
        <v>0</v>
      </c>
      <c r="AC2002" t="b">
        <f>IFERROR(IF(FIND("P2",PGOptionList!D2002)&gt;0,TRUE),FALSE)</f>
        <v>0</v>
      </c>
      <c r="AD2002" t="b">
        <f>IFERROR(IF(FIND("P1",PGOptionList!D2002)&gt;0,TRUE),FALSE)</f>
        <v>0</v>
      </c>
      <c r="AE2002" t="b">
        <f>IFERROR(IF(FIND("P0",PGOptionList!D2002)&gt;0,TRUE),FALSE)</f>
        <v>1</v>
      </c>
      <c r="AF2002" t="b">
        <f>IF(AND(Z2002,AA2002,AB2002,AC2002,IF(C2002=Auswahlhilfe!$L$7,TRUE,FALSE)),D2002,FALSE)</f>
        <v>0</v>
      </c>
      <c r="AG2002" t="b">
        <f>IF(AND(Z2002,AA2002,AB2002,AD2002,IF(C2002=Auswahlhilfe!$L$17,TRUE,FALSE)),D2002,FALSE)</f>
        <v>0</v>
      </c>
      <c r="AH2002" t="b">
        <f>IF(AND(Z2002,AA2002,AB2002,AE2002,IF(C2002=Auswahlhilfe!$L$17,TRUE,FALSE)),D2002,FALSE)</f>
        <v>0</v>
      </c>
      <c r="AI2002" t="s">
        <v>4817</v>
      </c>
      <c r="AJ2002" s="90" t="str">
        <f t="shared" si="95"/>
        <v>mailto:info@oxni.ch?subject=Anfrage TDR-140-007-S1-P0</v>
      </c>
    </row>
    <row r="2003" spans="2:36" x14ac:dyDescent="0.2">
      <c r="B2003" s="78" t="str">
        <f t="shared" si="93"/>
        <v/>
      </c>
      <c r="C2003" s="19" t="s">
        <v>122</v>
      </c>
      <c r="D2003" s="19" t="s">
        <v>2304</v>
      </c>
      <c r="E2003" s="19">
        <v>180</v>
      </c>
      <c r="F2003" s="19" t="s">
        <v>58</v>
      </c>
      <c r="G2003" s="19">
        <v>7</v>
      </c>
      <c r="H2003" s="19">
        <v>2</v>
      </c>
      <c r="I2003" s="19">
        <v>151</v>
      </c>
      <c r="J2003" s="19">
        <v>95</v>
      </c>
      <c r="K2003" s="19">
        <v>555</v>
      </c>
      <c r="L2003" s="19">
        <v>1665</v>
      </c>
      <c r="M2003" s="19" t="s">
        <v>86</v>
      </c>
      <c r="N2003" s="19">
        <v>3000</v>
      </c>
      <c r="O2003" s="19">
        <v>6000</v>
      </c>
      <c r="P2003" s="19"/>
      <c r="Q2003" s="19" t="s">
        <v>118</v>
      </c>
      <c r="R2003" s="19">
        <v>10590</v>
      </c>
      <c r="S2003" s="19">
        <v>30000</v>
      </c>
      <c r="T2003" s="19">
        <v>23.4</v>
      </c>
      <c r="U2003" s="19">
        <v>25</v>
      </c>
      <c r="V2003" s="19">
        <v>0.24</v>
      </c>
      <c r="W2003" s="19">
        <v>70</v>
      </c>
      <c r="X2003" s="93"/>
      <c r="Y2003">
        <f t="shared" si="94"/>
        <v>428.57142857142856</v>
      </c>
      <c r="Z2003" t="b">
        <f>IF(N2003/G2003&gt;=Auswahlhilfe!$C$8,TRUE,FALSE)</f>
        <v>1</v>
      </c>
      <c r="AA2003" t="b">
        <f>IF(K2003&gt;Auswahlhilfe!$C$7,TRUE,FALSE)</f>
        <v>1</v>
      </c>
      <c r="AB2003" t="b">
        <f>IF(Auswahlhilfe!$C$17=F2003,TRUE,FALSE)</f>
        <v>1</v>
      </c>
      <c r="AC2003" t="b">
        <f>IFERROR(IF(FIND("P2",PGOptionList!D2003)&gt;0,TRUE),FALSE)</f>
        <v>0</v>
      </c>
      <c r="AD2003" t="b">
        <f>IFERROR(IF(FIND("P1",PGOptionList!D2003)&gt;0,TRUE),FALSE)</f>
        <v>0</v>
      </c>
      <c r="AE2003" t="b">
        <f>IFERROR(IF(FIND("P0",PGOptionList!D2003)&gt;0,TRUE),FALSE)</f>
        <v>1</v>
      </c>
      <c r="AF2003" t="b">
        <f>IF(AND(Z2003,AA2003,AB2003,AC2003,IF(C2003=Auswahlhilfe!$L$7,TRUE,FALSE)),D2003,FALSE)</f>
        <v>0</v>
      </c>
      <c r="AG2003" t="b">
        <f>IF(AND(Z2003,AA2003,AB2003,AD2003,IF(C2003=Auswahlhilfe!$L$17,TRUE,FALSE)),D2003,FALSE)</f>
        <v>0</v>
      </c>
      <c r="AH2003" t="b">
        <f>IF(AND(Z2003,AA2003,AB2003,AE2003,IF(C2003=Auswahlhilfe!$L$17,TRUE,FALSE)),D2003,FALSE)</f>
        <v>0</v>
      </c>
      <c r="AI2003" t="s">
        <v>4817</v>
      </c>
      <c r="AJ2003" s="90" t="str">
        <f t="shared" si="95"/>
        <v>mailto:info@oxni.ch?subject=Anfrage TDR-140-007-S2-P0</v>
      </c>
    </row>
    <row r="2004" spans="2:36" x14ac:dyDescent="0.2">
      <c r="B2004" s="78" t="str">
        <f t="shared" si="93"/>
        <v/>
      </c>
      <c r="C2004" s="19" t="s">
        <v>122</v>
      </c>
      <c r="D2004" s="19" t="s">
        <v>2305</v>
      </c>
      <c r="E2004" s="19">
        <v>180</v>
      </c>
      <c r="F2004" s="19" t="s">
        <v>55</v>
      </c>
      <c r="G2004" s="19">
        <v>7</v>
      </c>
      <c r="H2004" s="19">
        <v>4</v>
      </c>
      <c r="I2004" s="19">
        <v>151</v>
      </c>
      <c r="J2004" s="19">
        <v>95</v>
      </c>
      <c r="K2004" s="19">
        <v>555</v>
      </c>
      <c r="L2004" s="19">
        <v>1665</v>
      </c>
      <c r="M2004" s="19" t="s">
        <v>86</v>
      </c>
      <c r="N2004" s="19">
        <v>3000</v>
      </c>
      <c r="O2004" s="19">
        <v>6000</v>
      </c>
      <c r="P2004" s="19"/>
      <c r="Q2004" s="19" t="s">
        <v>118</v>
      </c>
      <c r="R2004" s="19">
        <v>10590</v>
      </c>
      <c r="S2004" s="19">
        <v>30000</v>
      </c>
      <c r="T2004" s="19">
        <v>23.4</v>
      </c>
      <c r="U2004" s="19">
        <v>25</v>
      </c>
      <c r="V2004" s="19">
        <v>0.24</v>
      </c>
      <c r="W2004" s="19">
        <v>70</v>
      </c>
      <c r="X2004" s="93">
        <v>2195</v>
      </c>
      <c r="Y2004">
        <f t="shared" si="94"/>
        <v>428.57142857142856</v>
      </c>
      <c r="Z2004" t="b">
        <f>IF(N2004/G2004&gt;=Auswahlhilfe!$C$8,TRUE,FALSE)</f>
        <v>1</v>
      </c>
      <c r="AA2004" t="b">
        <f>IF(K2004&gt;Auswahlhilfe!$C$7,TRUE,FALSE)</f>
        <v>1</v>
      </c>
      <c r="AB2004" t="b">
        <f>IF(Auswahlhilfe!$C$17=F2004,TRUE,FALSE)</f>
        <v>0</v>
      </c>
      <c r="AC2004" t="b">
        <f>IFERROR(IF(FIND("P2",PGOptionList!D2004)&gt;0,TRUE),FALSE)</f>
        <v>0</v>
      </c>
      <c r="AD2004" t="b">
        <f>IFERROR(IF(FIND("P1",PGOptionList!D2004)&gt;0,TRUE),FALSE)</f>
        <v>1</v>
      </c>
      <c r="AE2004" t="b">
        <f>IFERROR(IF(FIND("P0",PGOptionList!D2004)&gt;0,TRUE),FALSE)</f>
        <v>0</v>
      </c>
      <c r="AF2004" t="b">
        <f>IF(AND(Z2004,AA2004,AB2004,AC2004,IF(C2004=Auswahlhilfe!$L$7,TRUE,FALSE)),D2004,FALSE)</f>
        <v>0</v>
      </c>
      <c r="AG2004" t="b">
        <f>IF(AND(Z2004,AA2004,AB2004,AD2004,IF(C2004=Auswahlhilfe!$L$17,TRUE,FALSE)),D2004,FALSE)</f>
        <v>0</v>
      </c>
      <c r="AH2004" t="b">
        <f>IF(AND(Z2004,AA2004,AB2004,AE2004,IF(C2004=Auswahlhilfe!$L$17,TRUE,FALSE)),D2004,FALSE)</f>
        <v>0</v>
      </c>
      <c r="AI2004" t="s">
        <v>4817</v>
      </c>
      <c r="AJ2004" s="90" t="str">
        <f t="shared" si="95"/>
        <v>mailto:info@oxni.ch?subject=Anfrage TDR-140-007-S1-P1</v>
      </c>
    </row>
    <row r="2005" spans="2:36" x14ac:dyDescent="0.2">
      <c r="B2005" s="78" t="str">
        <f t="shared" si="93"/>
        <v/>
      </c>
      <c r="C2005" s="19" t="s">
        <v>122</v>
      </c>
      <c r="D2005" s="19" t="s">
        <v>2306</v>
      </c>
      <c r="E2005" s="19">
        <v>180</v>
      </c>
      <c r="F2005" s="19" t="s">
        <v>58</v>
      </c>
      <c r="G2005" s="19">
        <v>7</v>
      </c>
      <c r="H2005" s="19">
        <v>4</v>
      </c>
      <c r="I2005" s="19">
        <v>151</v>
      </c>
      <c r="J2005" s="19">
        <v>95</v>
      </c>
      <c r="K2005" s="19">
        <v>555</v>
      </c>
      <c r="L2005" s="19">
        <v>1665</v>
      </c>
      <c r="M2005" s="19" t="s">
        <v>86</v>
      </c>
      <c r="N2005" s="19">
        <v>3000</v>
      </c>
      <c r="O2005" s="19">
        <v>6000</v>
      </c>
      <c r="P2005" s="19"/>
      <c r="Q2005" s="19" t="s">
        <v>118</v>
      </c>
      <c r="R2005" s="19">
        <v>10590</v>
      </c>
      <c r="S2005" s="19">
        <v>30000</v>
      </c>
      <c r="T2005" s="19">
        <v>23.4</v>
      </c>
      <c r="U2005" s="19">
        <v>25</v>
      </c>
      <c r="V2005" s="19">
        <v>0.24</v>
      </c>
      <c r="W2005" s="19">
        <v>70</v>
      </c>
      <c r="X2005" s="93">
        <v>2195</v>
      </c>
      <c r="Y2005">
        <f t="shared" si="94"/>
        <v>428.57142857142856</v>
      </c>
      <c r="Z2005" t="b">
        <f>IF(N2005/G2005&gt;=Auswahlhilfe!$C$8,TRUE,FALSE)</f>
        <v>1</v>
      </c>
      <c r="AA2005" t="b">
        <f>IF(K2005&gt;Auswahlhilfe!$C$7,TRUE,FALSE)</f>
        <v>1</v>
      </c>
      <c r="AB2005" t="b">
        <f>IF(Auswahlhilfe!$C$17=F2005,TRUE,FALSE)</f>
        <v>1</v>
      </c>
      <c r="AC2005" t="b">
        <f>IFERROR(IF(FIND("P2",PGOptionList!D2005)&gt;0,TRUE),FALSE)</f>
        <v>0</v>
      </c>
      <c r="AD2005" t="b">
        <f>IFERROR(IF(FIND("P1",PGOptionList!D2005)&gt;0,TRUE),FALSE)</f>
        <v>1</v>
      </c>
      <c r="AE2005" t="b">
        <f>IFERROR(IF(FIND("P0",PGOptionList!D2005)&gt;0,TRUE),FALSE)</f>
        <v>0</v>
      </c>
      <c r="AF2005" t="b">
        <f>IF(AND(Z2005,AA2005,AB2005,AC2005,IF(C2005=Auswahlhilfe!$L$7,TRUE,FALSE)),D2005,FALSE)</f>
        <v>0</v>
      </c>
      <c r="AG2005" t="b">
        <f>IF(AND(Z2005,AA2005,AB2005,AD2005,IF(C2005=Auswahlhilfe!$L$17,TRUE,FALSE)),D2005,FALSE)</f>
        <v>0</v>
      </c>
      <c r="AH2005" t="b">
        <f>IF(AND(Z2005,AA2005,AB2005,AE2005,IF(C2005=Auswahlhilfe!$L$17,TRUE,FALSE)),D2005,FALSE)</f>
        <v>0</v>
      </c>
      <c r="AI2005" t="s">
        <v>4818</v>
      </c>
      <c r="AJ2005" s="90" t="str">
        <f t="shared" si="95"/>
        <v>https://shop.oxni.ch/de/shop/motoren/planetengetriebe/tdr-140-007-s2-p1</v>
      </c>
    </row>
    <row r="2006" spans="2:36" x14ac:dyDescent="0.2">
      <c r="B2006" s="78" t="str">
        <f t="shared" si="93"/>
        <v/>
      </c>
      <c r="C2006" s="19" t="s">
        <v>122</v>
      </c>
      <c r="D2006" s="19" t="s">
        <v>2307</v>
      </c>
      <c r="E2006" s="19">
        <v>180</v>
      </c>
      <c r="F2006" s="19" t="s">
        <v>55</v>
      </c>
      <c r="G2006" s="19">
        <v>7</v>
      </c>
      <c r="H2006" s="19">
        <v>6</v>
      </c>
      <c r="I2006" s="19">
        <v>151</v>
      </c>
      <c r="J2006" s="19">
        <v>95</v>
      </c>
      <c r="K2006" s="19">
        <v>555</v>
      </c>
      <c r="L2006" s="19">
        <v>1665</v>
      </c>
      <c r="M2006" s="19" t="s">
        <v>86</v>
      </c>
      <c r="N2006" s="19">
        <v>3000</v>
      </c>
      <c r="O2006" s="19">
        <v>6000</v>
      </c>
      <c r="P2006" s="19"/>
      <c r="Q2006" s="19" t="s">
        <v>118</v>
      </c>
      <c r="R2006" s="19">
        <v>10590</v>
      </c>
      <c r="S2006" s="19">
        <v>30000</v>
      </c>
      <c r="T2006" s="19">
        <v>23.4</v>
      </c>
      <c r="U2006" s="19">
        <v>25</v>
      </c>
      <c r="V2006" s="19">
        <v>0.24</v>
      </c>
      <c r="W2006" s="19">
        <v>70</v>
      </c>
      <c r="X2006" s="93">
        <v>1995</v>
      </c>
      <c r="Y2006">
        <f t="shared" si="94"/>
        <v>428.57142857142856</v>
      </c>
      <c r="Z2006" t="b">
        <f>IF(N2006/G2006&gt;=Auswahlhilfe!$C$8,TRUE,FALSE)</f>
        <v>1</v>
      </c>
      <c r="AA2006" t="b">
        <f>IF(K2006&gt;Auswahlhilfe!$C$7,TRUE,FALSE)</f>
        <v>1</v>
      </c>
      <c r="AB2006" t="b">
        <f>IF(Auswahlhilfe!$C$17=F2006,TRUE,FALSE)</f>
        <v>0</v>
      </c>
      <c r="AC2006" t="b">
        <f>IFERROR(IF(FIND("P2",PGOptionList!D2006)&gt;0,TRUE),FALSE)</f>
        <v>1</v>
      </c>
      <c r="AD2006" t="b">
        <f>IFERROR(IF(FIND("P1",PGOptionList!D2006)&gt;0,TRUE),FALSE)</f>
        <v>0</v>
      </c>
      <c r="AE2006" t="b">
        <f>IFERROR(IF(FIND("P0",PGOptionList!D2006)&gt;0,TRUE),FALSE)</f>
        <v>0</v>
      </c>
      <c r="AF2006" t="b">
        <f>IF(AND(Z2006,AA2006,AB2006,AC2006,IF(C2006=Auswahlhilfe!$L$7,TRUE,FALSE)),D2006,FALSE)</f>
        <v>0</v>
      </c>
      <c r="AG2006" t="b">
        <f>IF(AND(Z2006,AA2006,AB2006,AD2006,IF(C2006=Auswahlhilfe!$L$17,TRUE,FALSE)),D2006,FALSE)</f>
        <v>0</v>
      </c>
      <c r="AH2006" t="b">
        <f>IF(AND(Z2006,AA2006,AB2006,AE2006,IF(C2006=Auswahlhilfe!$L$17,TRUE,FALSE)),D2006,FALSE)</f>
        <v>0</v>
      </c>
      <c r="AI2006" t="s">
        <v>4817</v>
      </c>
      <c r="AJ2006" s="90" t="str">
        <f t="shared" si="95"/>
        <v>mailto:info@oxni.ch?subject=Anfrage TDR-140-007-S1-P2</v>
      </c>
    </row>
    <row r="2007" spans="2:36" x14ac:dyDescent="0.2">
      <c r="B2007" s="78" t="str">
        <f t="shared" si="93"/>
        <v/>
      </c>
      <c r="C2007" s="19" t="s">
        <v>122</v>
      </c>
      <c r="D2007" s="19" t="s">
        <v>2308</v>
      </c>
      <c r="E2007" s="19">
        <v>180</v>
      </c>
      <c r="F2007" s="19" t="s">
        <v>58</v>
      </c>
      <c r="G2007" s="19">
        <v>7</v>
      </c>
      <c r="H2007" s="19">
        <v>6</v>
      </c>
      <c r="I2007" s="19">
        <v>151</v>
      </c>
      <c r="J2007" s="19">
        <v>95</v>
      </c>
      <c r="K2007" s="19">
        <v>555</v>
      </c>
      <c r="L2007" s="19">
        <v>1665</v>
      </c>
      <c r="M2007" s="19" t="s">
        <v>86</v>
      </c>
      <c r="N2007" s="19">
        <v>3000</v>
      </c>
      <c r="O2007" s="19">
        <v>6000</v>
      </c>
      <c r="P2007" s="19"/>
      <c r="Q2007" s="19" t="s">
        <v>118</v>
      </c>
      <c r="R2007" s="19">
        <v>10590</v>
      </c>
      <c r="S2007" s="19">
        <v>30000</v>
      </c>
      <c r="T2007" s="19">
        <v>23.4</v>
      </c>
      <c r="U2007" s="19">
        <v>25</v>
      </c>
      <c r="V2007" s="19">
        <v>0.24</v>
      </c>
      <c r="W2007" s="19">
        <v>70</v>
      </c>
      <c r="X2007" s="93">
        <v>1995</v>
      </c>
      <c r="Y2007">
        <f t="shared" si="94"/>
        <v>428.57142857142856</v>
      </c>
      <c r="Z2007" t="b">
        <f>IF(N2007/G2007&gt;=Auswahlhilfe!$C$8,TRUE,FALSE)</f>
        <v>1</v>
      </c>
      <c r="AA2007" t="b">
        <f>IF(K2007&gt;Auswahlhilfe!$C$7,TRUE,FALSE)</f>
        <v>1</v>
      </c>
      <c r="AB2007" t="b">
        <f>IF(Auswahlhilfe!$C$17=F2007,TRUE,FALSE)</f>
        <v>1</v>
      </c>
      <c r="AC2007" t="b">
        <f>IFERROR(IF(FIND("P2",PGOptionList!D2007)&gt;0,TRUE),FALSE)</f>
        <v>1</v>
      </c>
      <c r="AD2007" t="b">
        <f>IFERROR(IF(FIND("P1",PGOptionList!D2007)&gt;0,TRUE),FALSE)</f>
        <v>0</v>
      </c>
      <c r="AE2007" t="b">
        <f>IFERROR(IF(FIND("P0",PGOptionList!D2007)&gt;0,TRUE),FALSE)</f>
        <v>0</v>
      </c>
      <c r="AF2007" t="b">
        <f>IF(AND(Z2007,AA2007,AB2007,AC2007,IF(C2007=Auswahlhilfe!$L$7,TRUE,FALSE)),D2007,FALSE)</f>
        <v>0</v>
      </c>
      <c r="AG2007" t="b">
        <f>IF(AND(Z2007,AA2007,AB2007,AD2007,IF(C2007=Auswahlhilfe!$L$17,TRUE,FALSE)),D2007,FALSE)</f>
        <v>0</v>
      </c>
      <c r="AH2007" t="b">
        <f>IF(AND(Z2007,AA2007,AB2007,AE2007,IF(C2007=Auswahlhilfe!$L$17,TRUE,FALSE)),D2007,FALSE)</f>
        <v>0</v>
      </c>
      <c r="AI2007" t="s">
        <v>4818</v>
      </c>
      <c r="AJ2007" s="90" t="str">
        <f t="shared" si="95"/>
        <v>https://shop.oxni.ch/de/shop/motoren/planetengetriebe/tdr-140-007-s2-p2</v>
      </c>
    </row>
    <row r="2008" spans="2:36" x14ac:dyDescent="0.2">
      <c r="B2008" s="78" t="str">
        <f t="shared" si="93"/>
        <v/>
      </c>
      <c r="C2008" s="19" t="s">
        <v>122</v>
      </c>
      <c r="D2008" s="19" t="s">
        <v>2309</v>
      </c>
      <c r="E2008" s="19">
        <v>180</v>
      </c>
      <c r="F2008" s="19" t="s">
        <v>55</v>
      </c>
      <c r="G2008" s="19">
        <v>5</v>
      </c>
      <c r="H2008" s="19">
        <v>2</v>
      </c>
      <c r="I2008" s="19">
        <v>151</v>
      </c>
      <c r="J2008" s="19">
        <v>95</v>
      </c>
      <c r="K2008" s="19">
        <v>650</v>
      </c>
      <c r="L2008" s="19">
        <v>1950</v>
      </c>
      <c r="M2008" s="19" t="s">
        <v>84</v>
      </c>
      <c r="N2008" s="19">
        <v>3000</v>
      </c>
      <c r="O2008" s="19">
        <v>6000</v>
      </c>
      <c r="P2008" s="19"/>
      <c r="Q2008" s="19" t="s">
        <v>118</v>
      </c>
      <c r="R2008" s="19">
        <v>10590</v>
      </c>
      <c r="S2008" s="19">
        <v>30000</v>
      </c>
      <c r="T2008" s="19">
        <v>23.4</v>
      </c>
      <c r="U2008" s="19">
        <v>25</v>
      </c>
      <c r="V2008" s="19">
        <v>0.24</v>
      </c>
      <c r="W2008" s="19">
        <v>70</v>
      </c>
      <c r="X2008" s="93"/>
      <c r="Y2008">
        <f t="shared" si="94"/>
        <v>600</v>
      </c>
      <c r="Z2008" t="b">
        <f>IF(N2008/G2008&gt;=Auswahlhilfe!$C$8,TRUE,FALSE)</f>
        <v>1</v>
      </c>
      <c r="AA2008" t="b">
        <f>IF(K2008&gt;Auswahlhilfe!$C$7,TRUE,FALSE)</f>
        <v>1</v>
      </c>
      <c r="AB2008" t="b">
        <f>IF(Auswahlhilfe!$C$17=F2008,TRUE,FALSE)</f>
        <v>0</v>
      </c>
      <c r="AC2008" t="b">
        <f>IFERROR(IF(FIND("P2",PGOptionList!D2008)&gt;0,TRUE),FALSE)</f>
        <v>0</v>
      </c>
      <c r="AD2008" t="b">
        <f>IFERROR(IF(FIND("P1",PGOptionList!D2008)&gt;0,TRUE),FALSE)</f>
        <v>0</v>
      </c>
      <c r="AE2008" t="b">
        <f>IFERROR(IF(FIND("P0",PGOptionList!D2008)&gt;0,TRUE),FALSE)</f>
        <v>1</v>
      </c>
      <c r="AF2008" t="b">
        <f>IF(AND(Z2008,AA2008,AB2008,AC2008,IF(C2008=Auswahlhilfe!$L$7,TRUE,FALSE)),D2008,FALSE)</f>
        <v>0</v>
      </c>
      <c r="AG2008" t="b">
        <f>IF(AND(Z2008,AA2008,AB2008,AD2008,IF(C2008=Auswahlhilfe!$L$17,TRUE,FALSE)),D2008,FALSE)</f>
        <v>0</v>
      </c>
      <c r="AH2008" t="b">
        <f>IF(AND(Z2008,AA2008,AB2008,AE2008,IF(C2008=Auswahlhilfe!$L$17,TRUE,FALSE)),D2008,FALSE)</f>
        <v>0</v>
      </c>
      <c r="AI2008" t="s">
        <v>4817</v>
      </c>
      <c r="AJ2008" s="90" t="str">
        <f t="shared" si="95"/>
        <v>mailto:info@oxni.ch?subject=Anfrage TDR-140-005-S1-P0</v>
      </c>
    </row>
    <row r="2009" spans="2:36" x14ac:dyDescent="0.2">
      <c r="B2009" s="78" t="str">
        <f t="shared" si="93"/>
        <v/>
      </c>
      <c r="C2009" s="19" t="s">
        <v>122</v>
      </c>
      <c r="D2009" s="19" t="s">
        <v>2310</v>
      </c>
      <c r="E2009" s="19">
        <v>180</v>
      </c>
      <c r="F2009" s="19" t="s">
        <v>58</v>
      </c>
      <c r="G2009" s="19">
        <v>5</v>
      </c>
      <c r="H2009" s="19">
        <v>2</v>
      </c>
      <c r="I2009" s="19">
        <v>151</v>
      </c>
      <c r="J2009" s="19">
        <v>95</v>
      </c>
      <c r="K2009" s="19">
        <v>650</v>
      </c>
      <c r="L2009" s="19">
        <v>1950</v>
      </c>
      <c r="M2009" s="19" t="s">
        <v>84</v>
      </c>
      <c r="N2009" s="19">
        <v>3000</v>
      </c>
      <c r="O2009" s="19">
        <v>6000</v>
      </c>
      <c r="P2009" s="19"/>
      <c r="Q2009" s="19" t="s">
        <v>118</v>
      </c>
      <c r="R2009" s="19">
        <v>10590</v>
      </c>
      <c r="S2009" s="19">
        <v>30000</v>
      </c>
      <c r="T2009" s="19">
        <v>23.4</v>
      </c>
      <c r="U2009" s="19">
        <v>25</v>
      </c>
      <c r="V2009" s="19">
        <v>0.24</v>
      </c>
      <c r="W2009" s="19">
        <v>70</v>
      </c>
      <c r="X2009" s="93"/>
      <c r="Y2009">
        <f t="shared" si="94"/>
        <v>600</v>
      </c>
      <c r="Z2009" t="b">
        <f>IF(N2009/G2009&gt;=Auswahlhilfe!$C$8,TRUE,FALSE)</f>
        <v>1</v>
      </c>
      <c r="AA2009" t="b">
        <f>IF(K2009&gt;Auswahlhilfe!$C$7,TRUE,FALSE)</f>
        <v>1</v>
      </c>
      <c r="AB2009" t="b">
        <f>IF(Auswahlhilfe!$C$17=F2009,TRUE,FALSE)</f>
        <v>1</v>
      </c>
      <c r="AC2009" t="b">
        <f>IFERROR(IF(FIND("P2",PGOptionList!D2009)&gt;0,TRUE),FALSE)</f>
        <v>0</v>
      </c>
      <c r="AD2009" t="b">
        <f>IFERROR(IF(FIND("P1",PGOptionList!D2009)&gt;0,TRUE),FALSE)</f>
        <v>0</v>
      </c>
      <c r="AE2009" t="b">
        <f>IFERROR(IF(FIND("P0",PGOptionList!D2009)&gt;0,TRUE),FALSE)</f>
        <v>1</v>
      </c>
      <c r="AF2009" t="b">
        <f>IF(AND(Z2009,AA2009,AB2009,AC2009,IF(C2009=Auswahlhilfe!$L$7,TRUE,FALSE)),D2009,FALSE)</f>
        <v>0</v>
      </c>
      <c r="AG2009" t="b">
        <f>IF(AND(Z2009,AA2009,AB2009,AD2009,IF(C2009=Auswahlhilfe!$L$17,TRUE,FALSE)),D2009,FALSE)</f>
        <v>0</v>
      </c>
      <c r="AH2009" t="b">
        <f>IF(AND(Z2009,AA2009,AB2009,AE2009,IF(C2009=Auswahlhilfe!$L$17,TRUE,FALSE)),D2009,FALSE)</f>
        <v>0</v>
      </c>
      <c r="AI2009" t="s">
        <v>4817</v>
      </c>
      <c r="AJ2009" s="90" t="str">
        <f t="shared" si="95"/>
        <v>mailto:info@oxni.ch?subject=Anfrage TDR-140-005-S2-P0</v>
      </c>
    </row>
    <row r="2010" spans="2:36" x14ac:dyDescent="0.2">
      <c r="B2010" s="78" t="str">
        <f t="shared" si="93"/>
        <v/>
      </c>
      <c r="C2010" s="19" t="s">
        <v>122</v>
      </c>
      <c r="D2010" s="19" t="s">
        <v>2311</v>
      </c>
      <c r="E2010" s="19">
        <v>180</v>
      </c>
      <c r="F2010" s="19" t="s">
        <v>55</v>
      </c>
      <c r="G2010" s="19">
        <v>5</v>
      </c>
      <c r="H2010" s="19">
        <v>4</v>
      </c>
      <c r="I2010" s="19">
        <v>151</v>
      </c>
      <c r="J2010" s="19">
        <v>95</v>
      </c>
      <c r="K2010" s="19">
        <v>650</v>
      </c>
      <c r="L2010" s="19">
        <v>1950</v>
      </c>
      <c r="M2010" s="19" t="s">
        <v>84</v>
      </c>
      <c r="N2010" s="19">
        <v>3000</v>
      </c>
      <c r="O2010" s="19">
        <v>6000</v>
      </c>
      <c r="P2010" s="19"/>
      <c r="Q2010" s="19" t="s">
        <v>118</v>
      </c>
      <c r="R2010" s="19">
        <v>10590</v>
      </c>
      <c r="S2010" s="19">
        <v>30000</v>
      </c>
      <c r="T2010" s="19">
        <v>23.4</v>
      </c>
      <c r="U2010" s="19">
        <v>25</v>
      </c>
      <c r="V2010" s="19">
        <v>0.24</v>
      </c>
      <c r="W2010" s="19">
        <v>70</v>
      </c>
      <c r="X2010" s="93">
        <v>2195</v>
      </c>
      <c r="Y2010">
        <f t="shared" si="94"/>
        <v>600</v>
      </c>
      <c r="Z2010" t="b">
        <f>IF(N2010/G2010&gt;=Auswahlhilfe!$C$8,TRUE,FALSE)</f>
        <v>1</v>
      </c>
      <c r="AA2010" t="b">
        <f>IF(K2010&gt;Auswahlhilfe!$C$7,TRUE,FALSE)</f>
        <v>1</v>
      </c>
      <c r="AB2010" t="b">
        <f>IF(Auswahlhilfe!$C$17=F2010,TRUE,FALSE)</f>
        <v>0</v>
      </c>
      <c r="AC2010" t="b">
        <f>IFERROR(IF(FIND("P2",PGOptionList!D2010)&gt;0,TRUE),FALSE)</f>
        <v>0</v>
      </c>
      <c r="AD2010" t="b">
        <f>IFERROR(IF(FIND("P1",PGOptionList!D2010)&gt;0,TRUE),FALSE)</f>
        <v>1</v>
      </c>
      <c r="AE2010" t="b">
        <f>IFERROR(IF(FIND("P0",PGOptionList!D2010)&gt;0,TRUE),FALSE)</f>
        <v>0</v>
      </c>
      <c r="AF2010" t="b">
        <f>IF(AND(Z2010,AA2010,AB2010,AC2010,IF(C2010=Auswahlhilfe!$L$7,TRUE,FALSE)),D2010,FALSE)</f>
        <v>0</v>
      </c>
      <c r="AG2010" t="b">
        <f>IF(AND(Z2010,AA2010,AB2010,AD2010,IF(C2010=Auswahlhilfe!$L$17,TRUE,FALSE)),D2010,FALSE)</f>
        <v>0</v>
      </c>
      <c r="AH2010" t="b">
        <f>IF(AND(Z2010,AA2010,AB2010,AE2010,IF(C2010=Auswahlhilfe!$L$17,TRUE,FALSE)),D2010,FALSE)</f>
        <v>0</v>
      </c>
      <c r="AI2010" t="s">
        <v>4817</v>
      </c>
      <c r="AJ2010" s="90" t="str">
        <f t="shared" si="95"/>
        <v>mailto:info@oxni.ch?subject=Anfrage TDR-140-005-S1-P1</v>
      </c>
    </row>
    <row r="2011" spans="2:36" x14ac:dyDescent="0.2">
      <c r="B2011" s="78" t="str">
        <f t="shared" si="93"/>
        <v/>
      </c>
      <c r="C2011" s="19" t="s">
        <v>122</v>
      </c>
      <c r="D2011" s="19" t="s">
        <v>2312</v>
      </c>
      <c r="E2011" s="19">
        <v>180</v>
      </c>
      <c r="F2011" s="19" t="s">
        <v>58</v>
      </c>
      <c r="G2011" s="19">
        <v>5</v>
      </c>
      <c r="H2011" s="19">
        <v>4</v>
      </c>
      <c r="I2011" s="19">
        <v>151</v>
      </c>
      <c r="J2011" s="19">
        <v>95</v>
      </c>
      <c r="K2011" s="19">
        <v>650</v>
      </c>
      <c r="L2011" s="19">
        <v>1950</v>
      </c>
      <c r="M2011" s="19" t="s">
        <v>84</v>
      </c>
      <c r="N2011" s="19">
        <v>3000</v>
      </c>
      <c r="O2011" s="19">
        <v>6000</v>
      </c>
      <c r="P2011" s="19"/>
      <c r="Q2011" s="19" t="s">
        <v>118</v>
      </c>
      <c r="R2011" s="19">
        <v>10590</v>
      </c>
      <c r="S2011" s="19">
        <v>30000</v>
      </c>
      <c r="T2011" s="19">
        <v>23.4</v>
      </c>
      <c r="U2011" s="19">
        <v>25</v>
      </c>
      <c r="V2011" s="19">
        <v>0.24</v>
      </c>
      <c r="W2011" s="19">
        <v>70</v>
      </c>
      <c r="X2011" s="93">
        <v>2195</v>
      </c>
      <c r="Y2011">
        <f t="shared" si="94"/>
        <v>600</v>
      </c>
      <c r="Z2011" t="b">
        <f>IF(N2011/G2011&gt;=Auswahlhilfe!$C$8,TRUE,FALSE)</f>
        <v>1</v>
      </c>
      <c r="AA2011" t="b">
        <f>IF(K2011&gt;Auswahlhilfe!$C$7,TRUE,FALSE)</f>
        <v>1</v>
      </c>
      <c r="AB2011" t="b">
        <f>IF(Auswahlhilfe!$C$17=F2011,TRUE,FALSE)</f>
        <v>1</v>
      </c>
      <c r="AC2011" t="b">
        <f>IFERROR(IF(FIND("P2",PGOptionList!D2011)&gt;0,TRUE),FALSE)</f>
        <v>0</v>
      </c>
      <c r="AD2011" t="b">
        <f>IFERROR(IF(FIND("P1",PGOptionList!D2011)&gt;0,TRUE),FALSE)</f>
        <v>1</v>
      </c>
      <c r="AE2011" t="b">
        <f>IFERROR(IF(FIND("P0",PGOptionList!D2011)&gt;0,TRUE),FALSE)</f>
        <v>0</v>
      </c>
      <c r="AF2011" t="b">
        <f>IF(AND(Z2011,AA2011,AB2011,AC2011,IF(C2011=Auswahlhilfe!$L$7,TRUE,FALSE)),D2011,FALSE)</f>
        <v>0</v>
      </c>
      <c r="AG2011" t="b">
        <f>IF(AND(Z2011,AA2011,AB2011,AD2011,IF(C2011=Auswahlhilfe!$L$17,TRUE,FALSE)),D2011,FALSE)</f>
        <v>0</v>
      </c>
      <c r="AH2011" t="b">
        <f>IF(AND(Z2011,AA2011,AB2011,AE2011,IF(C2011=Auswahlhilfe!$L$17,TRUE,FALSE)),D2011,FALSE)</f>
        <v>0</v>
      </c>
      <c r="AI2011" t="s">
        <v>4818</v>
      </c>
      <c r="AJ2011" s="90" t="str">
        <f t="shared" si="95"/>
        <v>https://shop.oxni.ch/de/shop/motoren/planetengetriebe/tdr-140-005-s2-p1</v>
      </c>
    </row>
    <row r="2012" spans="2:36" x14ac:dyDescent="0.2">
      <c r="B2012" s="78" t="str">
        <f t="shared" si="93"/>
        <v/>
      </c>
      <c r="C2012" s="19" t="s">
        <v>122</v>
      </c>
      <c r="D2012" s="19" t="s">
        <v>2313</v>
      </c>
      <c r="E2012" s="19">
        <v>180</v>
      </c>
      <c r="F2012" s="19" t="s">
        <v>55</v>
      </c>
      <c r="G2012" s="19">
        <v>5</v>
      </c>
      <c r="H2012" s="19">
        <v>6</v>
      </c>
      <c r="I2012" s="19">
        <v>151</v>
      </c>
      <c r="J2012" s="19">
        <v>95</v>
      </c>
      <c r="K2012" s="19">
        <v>650</v>
      </c>
      <c r="L2012" s="19">
        <v>1950</v>
      </c>
      <c r="M2012" s="19" t="s">
        <v>84</v>
      </c>
      <c r="N2012" s="19">
        <v>3000</v>
      </c>
      <c r="O2012" s="19">
        <v>6000</v>
      </c>
      <c r="P2012" s="19"/>
      <c r="Q2012" s="19" t="s">
        <v>118</v>
      </c>
      <c r="R2012" s="19">
        <v>10590</v>
      </c>
      <c r="S2012" s="19">
        <v>30000</v>
      </c>
      <c r="T2012" s="19">
        <v>23.4</v>
      </c>
      <c r="U2012" s="19">
        <v>25</v>
      </c>
      <c r="V2012" s="19">
        <v>0.24</v>
      </c>
      <c r="W2012" s="19">
        <v>70</v>
      </c>
      <c r="X2012" s="93">
        <v>1995</v>
      </c>
      <c r="Y2012">
        <f t="shared" si="94"/>
        <v>600</v>
      </c>
      <c r="Z2012" t="b">
        <f>IF(N2012/G2012&gt;=Auswahlhilfe!$C$8,TRUE,FALSE)</f>
        <v>1</v>
      </c>
      <c r="AA2012" t="b">
        <f>IF(K2012&gt;Auswahlhilfe!$C$7,TRUE,FALSE)</f>
        <v>1</v>
      </c>
      <c r="AB2012" t="b">
        <f>IF(Auswahlhilfe!$C$17=F2012,TRUE,FALSE)</f>
        <v>0</v>
      </c>
      <c r="AC2012" t="b">
        <f>IFERROR(IF(FIND("P2",PGOptionList!D2012)&gt;0,TRUE),FALSE)</f>
        <v>1</v>
      </c>
      <c r="AD2012" t="b">
        <f>IFERROR(IF(FIND("P1",PGOptionList!D2012)&gt;0,TRUE),FALSE)</f>
        <v>0</v>
      </c>
      <c r="AE2012" t="b">
        <f>IFERROR(IF(FIND("P0",PGOptionList!D2012)&gt;0,TRUE),FALSE)</f>
        <v>0</v>
      </c>
      <c r="AF2012" t="b">
        <f>IF(AND(Z2012,AA2012,AB2012,AC2012,IF(C2012=Auswahlhilfe!$L$7,TRUE,FALSE)),D2012,FALSE)</f>
        <v>0</v>
      </c>
      <c r="AG2012" t="b">
        <f>IF(AND(Z2012,AA2012,AB2012,AD2012,IF(C2012=Auswahlhilfe!$L$17,TRUE,FALSE)),D2012,FALSE)</f>
        <v>0</v>
      </c>
      <c r="AH2012" t="b">
        <f>IF(AND(Z2012,AA2012,AB2012,AE2012,IF(C2012=Auswahlhilfe!$L$17,TRUE,FALSE)),D2012,FALSE)</f>
        <v>0</v>
      </c>
      <c r="AI2012" t="s">
        <v>4817</v>
      </c>
      <c r="AJ2012" s="90" t="str">
        <f t="shared" si="95"/>
        <v>mailto:info@oxni.ch?subject=Anfrage TDR-140-005-S1-P2</v>
      </c>
    </row>
    <row r="2013" spans="2:36" x14ac:dyDescent="0.2">
      <c r="B2013" s="78" t="str">
        <f t="shared" si="93"/>
        <v/>
      </c>
      <c r="C2013" s="19" t="s">
        <v>122</v>
      </c>
      <c r="D2013" s="19" t="s">
        <v>2314</v>
      </c>
      <c r="E2013" s="19">
        <v>180</v>
      </c>
      <c r="F2013" s="19" t="s">
        <v>58</v>
      </c>
      <c r="G2013" s="19">
        <v>5</v>
      </c>
      <c r="H2013" s="19">
        <v>6</v>
      </c>
      <c r="I2013" s="19">
        <v>151</v>
      </c>
      <c r="J2013" s="19">
        <v>95</v>
      </c>
      <c r="K2013" s="19">
        <v>650</v>
      </c>
      <c r="L2013" s="19">
        <v>1950</v>
      </c>
      <c r="M2013" s="19" t="s">
        <v>84</v>
      </c>
      <c r="N2013" s="19">
        <v>3000</v>
      </c>
      <c r="O2013" s="19">
        <v>6000</v>
      </c>
      <c r="P2013" s="19"/>
      <c r="Q2013" s="19" t="s">
        <v>118</v>
      </c>
      <c r="R2013" s="19">
        <v>10590</v>
      </c>
      <c r="S2013" s="19">
        <v>30000</v>
      </c>
      <c r="T2013" s="19">
        <v>23.4</v>
      </c>
      <c r="U2013" s="19">
        <v>25</v>
      </c>
      <c r="V2013" s="19">
        <v>0.24</v>
      </c>
      <c r="W2013" s="19">
        <v>70</v>
      </c>
      <c r="X2013" s="93">
        <v>1995</v>
      </c>
      <c r="Y2013">
        <f t="shared" si="94"/>
        <v>600</v>
      </c>
      <c r="Z2013" t="b">
        <f>IF(N2013/G2013&gt;=Auswahlhilfe!$C$8,TRUE,FALSE)</f>
        <v>1</v>
      </c>
      <c r="AA2013" t="b">
        <f>IF(K2013&gt;Auswahlhilfe!$C$7,TRUE,FALSE)</f>
        <v>1</v>
      </c>
      <c r="AB2013" t="b">
        <f>IF(Auswahlhilfe!$C$17=F2013,TRUE,FALSE)</f>
        <v>1</v>
      </c>
      <c r="AC2013" t="b">
        <f>IFERROR(IF(FIND("P2",PGOptionList!D2013)&gt;0,TRUE),FALSE)</f>
        <v>1</v>
      </c>
      <c r="AD2013" t="b">
        <f>IFERROR(IF(FIND("P1",PGOptionList!D2013)&gt;0,TRUE),FALSE)</f>
        <v>0</v>
      </c>
      <c r="AE2013" t="b">
        <f>IFERROR(IF(FIND("P0",PGOptionList!D2013)&gt;0,TRUE),FALSE)</f>
        <v>0</v>
      </c>
      <c r="AF2013" t="b">
        <f>IF(AND(Z2013,AA2013,AB2013,AC2013,IF(C2013=Auswahlhilfe!$L$7,TRUE,FALSE)),D2013,FALSE)</f>
        <v>0</v>
      </c>
      <c r="AG2013" t="b">
        <f>IF(AND(Z2013,AA2013,AB2013,AD2013,IF(C2013=Auswahlhilfe!$L$17,TRUE,FALSE)),D2013,FALSE)</f>
        <v>0</v>
      </c>
      <c r="AH2013" t="b">
        <f>IF(AND(Z2013,AA2013,AB2013,AE2013,IF(C2013=Auswahlhilfe!$L$17,TRUE,FALSE)),D2013,FALSE)</f>
        <v>0</v>
      </c>
      <c r="AI2013" t="s">
        <v>4818</v>
      </c>
      <c r="AJ2013" s="90" t="str">
        <f t="shared" si="95"/>
        <v>https://shop.oxni.ch/de/shop/motoren/planetengetriebe/tdr-140-005-s2-p2</v>
      </c>
    </row>
    <row r="2014" spans="2:36" x14ac:dyDescent="0.2">
      <c r="B2014" s="78" t="str">
        <f t="shared" si="93"/>
        <v/>
      </c>
      <c r="C2014" s="19" t="s">
        <v>122</v>
      </c>
      <c r="D2014" s="19" t="s">
        <v>2315</v>
      </c>
      <c r="E2014" s="19">
        <v>180</v>
      </c>
      <c r="F2014" s="19" t="s">
        <v>55</v>
      </c>
      <c r="G2014" s="19">
        <v>4</v>
      </c>
      <c r="H2014" s="19">
        <v>2</v>
      </c>
      <c r="I2014" s="19">
        <v>151</v>
      </c>
      <c r="J2014" s="19">
        <v>95</v>
      </c>
      <c r="K2014" s="19">
        <v>540</v>
      </c>
      <c r="L2014" s="19">
        <v>1620</v>
      </c>
      <c r="M2014" s="19" t="s">
        <v>110</v>
      </c>
      <c r="N2014" s="19">
        <v>3000</v>
      </c>
      <c r="O2014" s="19">
        <v>6000</v>
      </c>
      <c r="P2014" s="19"/>
      <c r="Q2014" s="19" t="s">
        <v>118</v>
      </c>
      <c r="R2014" s="19">
        <v>10590</v>
      </c>
      <c r="S2014" s="19">
        <v>30000</v>
      </c>
      <c r="T2014" s="19">
        <v>23.4</v>
      </c>
      <c r="U2014" s="19">
        <v>25</v>
      </c>
      <c r="V2014" s="19">
        <v>0.24</v>
      </c>
      <c r="W2014" s="19">
        <v>70</v>
      </c>
      <c r="X2014" s="93"/>
      <c r="Y2014">
        <f t="shared" si="94"/>
        <v>750</v>
      </c>
      <c r="Z2014" t="b">
        <f>IF(N2014/G2014&gt;=Auswahlhilfe!$C$8,TRUE,FALSE)</f>
        <v>1</v>
      </c>
      <c r="AA2014" t="b">
        <f>IF(K2014&gt;Auswahlhilfe!$C$7,TRUE,FALSE)</f>
        <v>1</v>
      </c>
      <c r="AB2014" t="b">
        <f>IF(Auswahlhilfe!$C$17=F2014,TRUE,FALSE)</f>
        <v>0</v>
      </c>
      <c r="AC2014" t="b">
        <f>IFERROR(IF(FIND("P2",PGOptionList!D2014)&gt;0,TRUE),FALSE)</f>
        <v>0</v>
      </c>
      <c r="AD2014" t="b">
        <f>IFERROR(IF(FIND("P1",PGOptionList!D2014)&gt;0,TRUE),FALSE)</f>
        <v>0</v>
      </c>
      <c r="AE2014" t="b">
        <f>IFERROR(IF(FIND("P0",PGOptionList!D2014)&gt;0,TRUE),FALSE)</f>
        <v>1</v>
      </c>
      <c r="AF2014" t="b">
        <f>IF(AND(Z2014,AA2014,AB2014,AC2014,IF(C2014=Auswahlhilfe!$L$7,TRUE,FALSE)),D2014,FALSE)</f>
        <v>0</v>
      </c>
      <c r="AG2014" t="b">
        <f>IF(AND(Z2014,AA2014,AB2014,AD2014,IF(C2014=Auswahlhilfe!$L$17,TRUE,FALSE)),D2014,FALSE)</f>
        <v>0</v>
      </c>
      <c r="AH2014" t="b">
        <f>IF(AND(Z2014,AA2014,AB2014,AE2014,IF(C2014=Auswahlhilfe!$L$17,TRUE,FALSE)),D2014,FALSE)</f>
        <v>0</v>
      </c>
      <c r="AI2014" t="s">
        <v>4817</v>
      </c>
      <c r="AJ2014" s="90" t="str">
        <f t="shared" si="95"/>
        <v>mailto:info@oxni.ch?subject=Anfrage TDR-140-004-S1-P0</v>
      </c>
    </row>
    <row r="2015" spans="2:36" x14ac:dyDescent="0.2">
      <c r="B2015" s="78" t="str">
        <f t="shared" si="93"/>
        <v/>
      </c>
      <c r="C2015" s="19" t="s">
        <v>122</v>
      </c>
      <c r="D2015" s="19" t="s">
        <v>2316</v>
      </c>
      <c r="E2015" s="19">
        <v>180</v>
      </c>
      <c r="F2015" s="19" t="s">
        <v>58</v>
      </c>
      <c r="G2015" s="19">
        <v>4</v>
      </c>
      <c r="H2015" s="19">
        <v>2</v>
      </c>
      <c r="I2015" s="19">
        <v>151</v>
      </c>
      <c r="J2015" s="19">
        <v>95</v>
      </c>
      <c r="K2015" s="19">
        <v>540</v>
      </c>
      <c r="L2015" s="19">
        <v>1620</v>
      </c>
      <c r="M2015" s="19" t="s">
        <v>110</v>
      </c>
      <c r="N2015" s="19">
        <v>3000</v>
      </c>
      <c r="O2015" s="19">
        <v>6000</v>
      </c>
      <c r="P2015" s="19"/>
      <c r="Q2015" s="19" t="s">
        <v>118</v>
      </c>
      <c r="R2015" s="19">
        <v>10590</v>
      </c>
      <c r="S2015" s="19">
        <v>30000</v>
      </c>
      <c r="T2015" s="19">
        <v>23.4</v>
      </c>
      <c r="U2015" s="19">
        <v>25</v>
      </c>
      <c r="V2015" s="19">
        <v>0.24</v>
      </c>
      <c r="W2015" s="19">
        <v>70</v>
      </c>
      <c r="X2015" s="93"/>
      <c r="Y2015">
        <f t="shared" si="94"/>
        <v>750</v>
      </c>
      <c r="Z2015" t="b">
        <f>IF(N2015/G2015&gt;=Auswahlhilfe!$C$8,TRUE,FALSE)</f>
        <v>1</v>
      </c>
      <c r="AA2015" t="b">
        <f>IF(K2015&gt;Auswahlhilfe!$C$7,TRUE,FALSE)</f>
        <v>1</v>
      </c>
      <c r="AB2015" t="b">
        <f>IF(Auswahlhilfe!$C$17=F2015,TRUE,FALSE)</f>
        <v>1</v>
      </c>
      <c r="AC2015" t="b">
        <f>IFERROR(IF(FIND("P2",PGOptionList!D2015)&gt;0,TRUE),FALSE)</f>
        <v>0</v>
      </c>
      <c r="AD2015" t="b">
        <f>IFERROR(IF(FIND("P1",PGOptionList!D2015)&gt;0,TRUE),FALSE)</f>
        <v>0</v>
      </c>
      <c r="AE2015" t="b">
        <f>IFERROR(IF(FIND("P0",PGOptionList!D2015)&gt;0,TRUE),FALSE)</f>
        <v>1</v>
      </c>
      <c r="AF2015" t="b">
        <f>IF(AND(Z2015,AA2015,AB2015,AC2015,IF(C2015=Auswahlhilfe!$L$7,TRUE,FALSE)),D2015,FALSE)</f>
        <v>0</v>
      </c>
      <c r="AG2015" t="b">
        <f>IF(AND(Z2015,AA2015,AB2015,AD2015,IF(C2015=Auswahlhilfe!$L$17,TRUE,FALSE)),D2015,FALSE)</f>
        <v>0</v>
      </c>
      <c r="AH2015" t="b">
        <f>IF(AND(Z2015,AA2015,AB2015,AE2015,IF(C2015=Auswahlhilfe!$L$17,TRUE,FALSE)),D2015,FALSE)</f>
        <v>0</v>
      </c>
      <c r="AI2015" t="s">
        <v>4817</v>
      </c>
      <c r="AJ2015" s="90" t="str">
        <f t="shared" si="95"/>
        <v>mailto:info@oxni.ch?subject=Anfrage TDR-140-004-S2-P0</v>
      </c>
    </row>
    <row r="2016" spans="2:36" x14ac:dyDescent="0.2">
      <c r="B2016" s="78" t="str">
        <f t="shared" si="93"/>
        <v/>
      </c>
      <c r="C2016" s="19" t="s">
        <v>122</v>
      </c>
      <c r="D2016" s="19" t="s">
        <v>2317</v>
      </c>
      <c r="E2016" s="19">
        <v>180</v>
      </c>
      <c r="F2016" s="19" t="s">
        <v>55</v>
      </c>
      <c r="G2016" s="19">
        <v>4</v>
      </c>
      <c r="H2016" s="19">
        <v>4</v>
      </c>
      <c r="I2016" s="19">
        <v>151</v>
      </c>
      <c r="J2016" s="19">
        <v>95</v>
      </c>
      <c r="K2016" s="19">
        <v>540</v>
      </c>
      <c r="L2016" s="19">
        <v>1620</v>
      </c>
      <c r="M2016" s="19" t="s">
        <v>110</v>
      </c>
      <c r="N2016" s="19">
        <v>3000</v>
      </c>
      <c r="O2016" s="19">
        <v>6000</v>
      </c>
      <c r="P2016" s="19"/>
      <c r="Q2016" s="19" t="s">
        <v>118</v>
      </c>
      <c r="R2016" s="19">
        <v>10590</v>
      </c>
      <c r="S2016" s="19">
        <v>30000</v>
      </c>
      <c r="T2016" s="19">
        <v>23.4</v>
      </c>
      <c r="U2016" s="19">
        <v>25</v>
      </c>
      <c r="V2016" s="19">
        <v>0.24</v>
      </c>
      <c r="W2016" s="19">
        <v>70</v>
      </c>
      <c r="X2016" s="93">
        <v>2195</v>
      </c>
      <c r="Y2016">
        <f t="shared" si="94"/>
        <v>750</v>
      </c>
      <c r="Z2016" t="b">
        <f>IF(N2016/G2016&gt;=Auswahlhilfe!$C$8,TRUE,FALSE)</f>
        <v>1</v>
      </c>
      <c r="AA2016" t="b">
        <f>IF(K2016&gt;Auswahlhilfe!$C$7,TRUE,FALSE)</f>
        <v>1</v>
      </c>
      <c r="AB2016" t="b">
        <f>IF(Auswahlhilfe!$C$17=F2016,TRUE,FALSE)</f>
        <v>0</v>
      </c>
      <c r="AC2016" t="b">
        <f>IFERROR(IF(FIND("P2",PGOptionList!D2016)&gt;0,TRUE),FALSE)</f>
        <v>0</v>
      </c>
      <c r="AD2016" t="b">
        <f>IFERROR(IF(FIND("P1",PGOptionList!D2016)&gt;0,TRUE),FALSE)</f>
        <v>1</v>
      </c>
      <c r="AE2016" t="b">
        <f>IFERROR(IF(FIND("P0",PGOptionList!D2016)&gt;0,TRUE),FALSE)</f>
        <v>0</v>
      </c>
      <c r="AF2016" t="b">
        <f>IF(AND(Z2016,AA2016,AB2016,AC2016,IF(C2016=Auswahlhilfe!$L$7,TRUE,FALSE)),D2016,FALSE)</f>
        <v>0</v>
      </c>
      <c r="AG2016" t="b">
        <f>IF(AND(Z2016,AA2016,AB2016,AD2016,IF(C2016=Auswahlhilfe!$L$17,TRUE,FALSE)),D2016,FALSE)</f>
        <v>0</v>
      </c>
      <c r="AH2016" t="b">
        <f>IF(AND(Z2016,AA2016,AB2016,AE2016,IF(C2016=Auswahlhilfe!$L$17,TRUE,FALSE)),D2016,FALSE)</f>
        <v>0</v>
      </c>
      <c r="AI2016" t="s">
        <v>4817</v>
      </c>
      <c r="AJ2016" s="90" t="str">
        <f t="shared" si="95"/>
        <v>mailto:info@oxni.ch?subject=Anfrage TDR-140-004-S1-P1</v>
      </c>
    </row>
    <row r="2017" spans="2:36" x14ac:dyDescent="0.2">
      <c r="B2017" s="78" t="str">
        <f t="shared" si="93"/>
        <v/>
      </c>
      <c r="C2017" s="19" t="s">
        <v>122</v>
      </c>
      <c r="D2017" s="19" t="s">
        <v>2318</v>
      </c>
      <c r="E2017" s="19">
        <v>180</v>
      </c>
      <c r="F2017" s="19" t="s">
        <v>58</v>
      </c>
      <c r="G2017" s="19">
        <v>4</v>
      </c>
      <c r="H2017" s="19">
        <v>4</v>
      </c>
      <c r="I2017" s="19">
        <v>151</v>
      </c>
      <c r="J2017" s="19">
        <v>95</v>
      </c>
      <c r="K2017" s="19">
        <v>540</v>
      </c>
      <c r="L2017" s="19">
        <v>1620</v>
      </c>
      <c r="M2017" s="19" t="s">
        <v>110</v>
      </c>
      <c r="N2017" s="19">
        <v>3000</v>
      </c>
      <c r="O2017" s="19">
        <v>6000</v>
      </c>
      <c r="P2017" s="19"/>
      <c r="Q2017" s="19" t="s">
        <v>118</v>
      </c>
      <c r="R2017" s="19">
        <v>10590</v>
      </c>
      <c r="S2017" s="19">
        <v>30000</v>
      </c>
      <c r="T2017" s="19">
        <v>23.4</v>
      </c>
      <c r="U2017" s="19">
        <v>25</v>
      </c>
      <c r="V2017" s="19">
        <v>0.24</v>
      </c>
      <c r="W2017" s="19">
        <v>70</v>
      </c>
      <c r="X2017" s="93">
        <v>2195</v>
      </c>
      <c r="Y2017">
        <f t="shared" si="94"/>
        <v>750</v>
      </c>
      <c r="Z2017" t="b">
        <f>IF(N2017/G2017&gt;=Auswahlhilfe!$C$8,TRUE,FALSE)</f>
        <v>1</v>
      </c>
      <c r="AA2017" t="b">
        <f>IF(K2017&gt;Auswahlhilfe!$C$7,TRUE,FALSE)</f>
        <v>1</v>
      </c>
      <c r="AB2017" t="b">
        <f>IF(Auswahlhilfe!$C$17=F2017,TRUE,FALSE)</f>
        <v>1</v>
      </c>
      <c r="AC2017" t="b">
        <f>IFERROR(IF(FIND("P2",PGOptionList!D2017)&gt;0,TRUE),FALSE)</f>
        <v>0</v>
      </c>
      <c r="AD2017" t="b">
        <f>IFERROR(IF(FIND("P1",PGOptionList!D2017)&gt;0,TRUE),FALSE)</f>
        <v>1</v>
      </c>
      <c r="AE2017" t="b">
        <f>IFERROR(IF(FIND("P0",PGOptionList!D2017)&gt;0,TRUE),FALSE)</f>
        <v>0</v>
      </c>
      <c r="AF2017" t="b">
        <f>IF(AND(Z2017,AA2017,AB2017,AC2017,IF(C2017=Auswahlhilfe!$L$7,TRUE,FALSE)),D2017,FALSE)</f>
        <v>0</v>
      </c>
      <c r="AG2017" t="b">
        <f>IF(AND(Z2017,AA2017,AB2017,AD2017,IF(C2017=Auswahlhilfe!$L$17,TRUE,FALSE)),D2017,FALSE)</f>
        <v>0</v>
      </c>
      <c r="AH2017" t="b">
        <f>IF(AND(Z2017,AA2017,AB2017,AE2017,IF(C2017=Auswahlhilfe!$L$17,TRUE,FALSE)),D2017,FALSE)</f>
        <v>0</v>
      </c>
      <c r="AI2017" t="s">
        <v>4818</v>
      </c>
      <c r="AJ2017" s="90" t="str">
        <f t="shared" si="95"/>
        <v>https://shop.oxni.ch/de/shop/motoren/planetengetriebe/tdr-140-004-s2-p1</v>
      </c>
    </row>
    <row r="2018" spans="2:36" x14ac:dyDescent="0.2">
      <c r="B2018" s="78" t="str">
        <f t="shared" si="93"/>
        <v/>
      </c>
      <c r="C2018" s="19" t="s">
        <v>122</v>
      </c>
      <c r="D2018" s="19" t="s">
        <v>2319</v>
      </c>
      <c r="E2018" s="19">
        <v>180</v>
      </c>
      <c r="F2018" s="19" t="s">
        <v>55</v>
      </c>
      <c r="G2018" s="19">
        <v>4</v>
      </c>
      <c r="H2018" s="19">
        <v>6</v>
      </c>
      <c r="I2018" s="19">
        <v>151</v>
      </c>
      <c r="J2018" s="19">
        <v>95</v>
      </c>
      <c r="K2018" s="19">
        <v>540</v>
      </c>
      <c r="L2018" s="19">
        <v>1620</v>
      </c>
      <c r="M2018" s="19" t="s">
        <v>110</v>
      </c>
      <c r="N2018" s="19">
        <v>3000</v>
      </c>
      <c r="O2018" s="19">
        <v>6000</v>
      </c>
      <c r="P2018" s="19"/>
      <c r="Q2018" s="19" t="s">
        <v>118</v>
      </c>
      <c r="R2018" s="19">
        <v>10590</v>
      </c>
      <c r="S2018" s="19">
        <v>30000</v>
      </c>
      <c r="T2018" s="19">
        <v>23.4</v>
      </c>
      <c r="U2018" s="19">
        <v>25</v>
      </c>
      <c r="V2018" s="19">
        <v>0.24</v>
      </c>
      <c r="W2018" s="19">
        <v>70</v>
      </c>
      <c r="X2018" s="93">
        <v>1995</v>
      </c>
      <c r="Y2018">
        <f t="shared" si="94"/>
        <v>750</v>
      </c>
      <c r="Z2018" t="b">
        <f>IF(N2018/G2018&gt;=Auswahlhilfe!$C$8,TRUE,FALSE)</f>
        <v>1</v>
      </c>
      <c r="AA2018" t="b">
        <f>IF(K2018&gt;Auswahlhilfe!$C$7,TRUE,FALSE)</f>
        <v>1</v>
      </c>
      <c r="AB2018" t="b">
        <f>IF(Auswahlhilfe!$C$17=F2018,TRUE,FALSE)</f>
        <v>0</v>
      </c>
      <c r="AC2018" t="b">
        <f>IFERROR(IF(FIND("P2",PGOptionList!D2018)&gt;0,TRUE),FALSE)</f>
        <v>1</v>
      </c>
      <c r="AD2018" t="b">
        <f>IFERROR(IF(FIND("P1",PGOptionList!D2018)&gt;0,TRUE),FALSE)</f>
        <v>0</v>
      </c>
      <c r="AE2018" t="b">
        <f>IFERROR(IF(FIND("P0",PGOptionList!D2018)&gt;0,TRUE),FALSE)</f>
        <v>0</v>
      </c>
      <c r="AF2018" t="b">
        <f>IF(AND(Z2018,AA2018,AB2018,AC2018,IF(C2018=Auswahlhilfe!$L$7,TRUE,FALSE)),D2018,FALSE)</f>
        <v>0</v>
      </c>
      <c r="AG2018" t="b">
        <f>IF(AND(Z2018,AA2018,AB2018,AD2018,IF(C2018=Auswahlhilfe!$L$17,TRUE,FALSE)),D2018,FALSE)</f>
        <v>0</v>
      </c>
      <c r="AH2018" t="b">
        <f>IF(AND(Z2018,AA2018,AB2018,AE2018,IF(C2018=Auswahlhilfe!$L$17,TRUE,FALSE)),D2018,FALSE)</f>
        <v>0</v>
      </c>
      <c r="AI2018" t="s">
        <v>4817</v>
      </c>
      <c r="AJ2018" s="90" t="str">
        <f t="shared" si="95"/>
        <v>mailto:info@oxni.ch?subject=Anfrage TDR-140-004-S1-P2</v>
      </c>
    </row>
    <row r="2019" spans="2:36" x14ac:dyDescent="0.2">
      <c r="B2019" s="78" t="str">
        <f t="shared" si="93"/>
        <v/>
      </c>
      <c r="C2019" s="19" t="s">
        <v>122</v>
      </c>
      <c r="D2019" s="19" t="s">
        <v>2320</v>
      </c>
      <c r="E2019" s="19">
        <v>180</v>
      </c>
      <c r="F2019" s="19" t="s">
        <v>58</v>
      </c>
      <c r="G2019" s="19">
        <v>4</v>
      </c>
      <c r="H2019" s="19">
        <v>6</v>
      </c>
      <c r="I2019" s="19">
        <v>151</v>
      </c>
      <c r="J2019" s="19">
        <v>95</v>
      </c>
      <c r="K2019" s="19">
        <v>540</v>
      </c>
      <c r="L2019" s="19">
        <v>1620</v>
      </c>
      <c r="M2019" s="19" t="s">
        <v>110</v>
      </c>
      <c r="N2019" s="19">
        <v>3000</v>
      </c>
      <c r="O2019" s="19">
        <v>6000</v>
      </c>
      <c r="P2019" s="19"/>
      <c r="Q2019" s="19" t="s">
        <v>118</v>
      </c>
      <c r="R2019" s="19">
        <v>10590</v>
      </c>
      <c r="S2019" s="19">
        <v>30000</v>
      </c>
      <c r="T2019" s="19">
        <v>23.4</v>
      </c>
      <c r="U2019" s="19">
        <v>25</v>
      </c>
      <c r="V2019" s="19">
        <v>0.24</v>
      </c>
      <c r="W2019" s="19">
        <v>70</v>
      </c>
      <c r="X2019" s="93">
        <v>1995</v>
      </c>
      <c r="Y2019">
        <f t="shared" si="94"/>
        <v>750</v>
      </c>
      <c r="Z2019" t="b">
        <f>IF(N2019/G2019&gt;=Auswahlhilfe!$C$8,TRUE,FALSE)</f>
        <v>1</v>
      </c>
      <c r="AA2019" t="b">
        <f>IF(K2019&gt;Auswahlhilfe!$C$7,TRUE,FALSE)</f>
        <v>1</v>
      </c>
      <c r="AB2019" t="b">
        <f>IF(Auswahlhilfe!$C$17=F2019,TRUE,FALSE)</f>
        <v>1</v>
      </c>
      <c r="AC2019" t="b">
        <f>IFERROR(IF(FIND("P2",PGOptionList!D2019)&gt;0,TRUE),FALSE)</f>
        <v>1</v>
      </c>
      <c r="AD2019" t="b">
        <f>IFERROR(IF(FIND("P1",PGOptionList!D2019)&gt;0,TRUE),FALSE)</f>
        <v>0</v>
      </c>
      <c r="AE2019" t="b">
        <f>IFERROR(IF(FIND("P0",PGOptionList!D2019)&gt;0,TRUE),FALSE)</f>
        <v>0</v>
      </c>
      <c r="AF2019" t="b">
        <f>IF(AND(Z2019,AA2019,AB2019,AC2019,IF(C2019=Auswahlhilfe!$L$7,TRUE,FALSE)),D2019,FALSE)</f>
        <v>0</v>
      </c>
      <c r="AG2019" t="b">
        <f>IF(AND(Z2019,AA2019,AB2019,AD2019,IF(C2019=Auswahlhilfe!$L$17,TRUE,FALSE)),D2019,FALSE)</f>
        <v>0</v>
      </c>
      <c r="AH2019" t="b">
        <f>IF(AND(Z2019,AA2019,AB2019,AE2019,IF(C2019=Auswahlhilfe!$L$17,TRUE,FALSE)),D2019,FALSE)</f>
        <v>0</v>
      </c>
      <c r="AI2019" t="s">
        <v>4818</v>
      </c>
      <c r="AJ2019" s="90" t="str">
        <f t="shared" si="95"/>
        <v>https://shop.oxni.ch/de/shop/motoren/planetengetriebe/tdr-140-004-s2-p2</v>
      </c>
    </row>
    <row r="2020" spans="2:36" x14ac:dyDescent="0.2">
      <c r="B2020" s="78" t="str">
        <f t="shared" si="93"/>
        <v/>
      </c>
      <c r="C2020" s="19" t="s">
        <v>123</v>
      </c>
      <c r="D2020" s="19" t="s">
        <v>2321</v>
      </c>
      <c r="E2020" s="19">
        <v>42</v>
      </c>
      <c r="F2020" s="19" t="s">
        <v>55</v>
      </c>
      <c r="G2020" s="19">
        <v>100</v>
      </c>
      <c r="H2020" s="19">
        <v>5</v>
      </c>
      <c r="I2020" s="19">
        <v>3</v>
      </c>
      <c r="J2020" s="19">
        <v>94</v>
      </c>
      <c r="K2020" s="19">
        <v>14</v>
      </c>
      <c r="L2020" s="19">
        <v>42</v>
      </c>
      <c r="M2020" s="19" t="s">
        <v>62</v>
      </c>
      <c r="N2020" s="19">
        <v>5000</v>
      </c>
      <c r="O2020" s="19">
        <v>10000</v>
      </c>
      <c r="P2020" s="19">
        <v>702</v>
      </c>
      <c r="Q2020" s="19" t="s">
        <v>57</v>
      </c>
      <c r="R2020" s="19">
        <v>390</v>
      </c>
      <c r="S2020" s="19">
        <v>20000</v>
      </c>
      <c r="T2020" s="19">
        <v>0.13</v>
      </c>
      <c r="U2020" s="19">
        <v>0.9</v>
      </c>
      <c r="V2020" s="19">
        <v>0.24</v>
      </c>
      <c r="W2020" s="19">
        <v>56</v>
      </c>
      <c r="X2020" s="93">
        <v>450</v>
      </c>
      <c r="Y2020">
        <f t="shared" si="94"/>
        <v>50</v>
      </c>
      <c r="Z2020" t="b">
        <f>IF(N2020/G2020&gt;=Auswahlhilfe!$C$8,TRUE,FALSE)</f>
        <v>1</v>
      </c>
      <c r="AA2020" t="b">
        <f>IF(K2020&gt;Auswahlhilfe!$C$7,TRUE,FALSE)</f>
        <v>1</v>
      </c>
      <c r="AB2020" t="b">
        <f>IF(Auswahlhilfe!$C$17=F2020,TRUE,FALSE)</f>
        <v>0</v>
      </c>
      <c r="AC2020" t="b">
        <f>IFERROR(IF(FIND("P2",PGOptionList!D2020)&gt;0,TRUE),FALSE)</f>
        <v>0</v>
      </c>
      <c r="AD2020" t="b">
        <f>IFERROR(IF(FIND("P1",PGOptionList!D2020)&gt;0,TRUE),FALSE)</f>
        <v>1</v>
      </c>
      <c r="AE2020" t="b">
        <f>IFERROR(IF(FIND("P0",PGOptionList!D2020)&gt;0,TRUE),FALSE)</f>
        <v>0</v>
      </c>
      <c r="AF2020" t="b">
        <f>IF(AND(Z2020,AA2020,AB2020,AC2020,IF(C2020=Auswahlhilfe!$L$7,TRUE,FALSE)),D2020,FALSE)</f>
        <v>0</v>
      </c>
      <c r="AG2020" t="b">
        <f>IF(AND(Z2020,AA2020,AB2020,AD2020,IF(C2020=Auswahlhilfe!$L$17,TRUE,FALSE)),D2020,FALSE)</f>
        <v>0</v>
      </c>
      <c r="AH2020" t="b">
        <f>IF(AND(Z2020,AA2020,AB2020,AE2020,IF(C2020=Auswahlhilfe!$L$17,TRUE,FALSE)),D2020,FALSE)</f>
        <v>0</v>
      </c>
      <c r="AI2020" t="s">
        <v>4817</v>
      </c>
      <c r="AJ2020" s="90" t="str">
        <f t="shared" si="95"/>
        <v>mailto:info@oxni.ch?subject=Anfrage TE-050-100-S1-P1</v>
      </c>
    </row>
    <row r="2021" spans="2:36" x14ac:dyDescent="0.2">
      <c r="B2021" s="78" t="str">
        <f t="shared" si="93"/>
        <v/>
      </c>
      <c r="C2021" s="19" t="s">
        <v>123</v>
      </c>
      <c r="D2021" s="19" t="s">
        <v>2322</v>
      </c>
      <c r="E2021" s="19">
        <v>42</v>
      </c>
      <c r="F2021" s="19" t="s">
        <v>58</v>
      </c>
      <c r="G2021" s="19">
        <v>100</v>
      </c>
      <c r="H2021" s="19">
        <v>5</v>
      </c>
      <c r="I2021" s="19">
        <v>3</v>
      </c>
      <c r="J2021" s="19">
        <v>94</v>
      </c>
      <c r="K2021" s="19">
        <v>14</v>
      </c>
      <c r="L2021" s="19">
        <v>42</v>
      </c>
      <c r="M2021" s="19" t="s">
        <v>62</v>
      </c>
      <c r="N2021" s="19">
        <v>5000</v>
      </c>
      <c r="O2021" s="19">
        <v>10000</v>
      </c>
      <c r="P2021" s="19">
        <v>702</v>
      </c>
      <c r="Q2021" s="19" t="s">
        <v>57</v>
      </c>
      <c r="R2021" s="19">
        <v>390</v>
      </c>
      <c r="S2021" s="19">
        <v>20000</v>
      </c>
      <c r="T2021" s="19">
        <v>0.13</v>
      </c>
      <c r="U2021" s="19">
        <v>0.9</v>
      </c>
      <c r="V2021" s="19">
        <v>0.24</v>
      </c>
      <c r="W2021" s="19">
        <v>56</v>
      </c>
      <c r="X2021" s="93">
        <v>450</v>
      </c>
      <c r="Y2021">
        <f t="shared" si="94"/>
        <v>50</v>
      </c>
      <c r="Z2021" t="b">
        <f>IF(N2021/G2021&gt;=Auswahlhilfe!$C$8,TRUE,FALSE)</f>
        <v>1</v>
      </c>
      <c r="AA2021" t="b">
        <f>IF(K2021&gt;Auswahlhilfe!$C$7,TRUE,FALSE)</f>
        <v>1</v>
      </c>
      <c r="AB2021" t="b">
        <f>IF(Auswahlhilfe!$C$17=F2021,TRUE,FALSE)</f>
        <v>1</v>
      </c>
      <c r="AC2021" t="b">
        <f>IFERROR(IF(FIND("P2",PGOptionList!D2021)&gt;0,TRUE),FALSE)</f>
        <v>0</v>
      </c>
      <c r="AD2021" t="b">
        <f>IFERROR(IF(FIND("P1",PGOptionList!D2021)&gt;0,TRUE),FALSE)</f>
        <v>1</v>
      </c>
      <c r="AE2021" t="b">
        <f>IFERROR(IF(FIND("P0",PGOptionList!D2021)&gt;0,TRUE),FALSE)</f>
        <v>0</v>
      </c>
      <c r="AF2021" t="b">
        <f>IF(AND(Z2021,AA2021,AB2021,AC2021,IF(C2021=Auswahlhilfe!$L$7,TRUE,FALSE)),D2021,FALSE)</f>
        <v>0</v>
      </c>
      <c r="AG2021" t="b">
        <f>IF(AND(Z2021,AA2021,AB2021,AD2021,IF(C2021=Auswahlhilfe!$L$17,TRUE,FALSE)),D2021,FALSE)</f>
        <v>0</v>
      </c>
      <c r="AH2021" t="b">
        <f>IF(AND(Z2021,AA2021,AB2021,AE2021,IF(C2021=Auswahlhilfe!$L$17,TRUE,FALSE)),D2021,FALSE)</f>
        <v>0</v>
      </c>
      <c r="AI2021" t="s">
        <v>4818</v>
      </c>
      <c r="AJ2021" s="90" t="str">
        <f t="shared" si="95"/>
        <v>https://shop.oxni.ch/de/shop/motoren/planetengetriebe/te-050-100-s2-p1</v>
      </c>
    </row>
    <row r="2022" spans="2:36" x14ac:dyDescent="0.2">
      <c r="B2022" s="78" t="str">
        <f t="shared" si="93"/>
        <v/>
      </c>
      <c r="C2022" s="19" t="s">
        <v>123</v>
      </c>
      <c r="D2022" s="19" t="s">
        <v>2323</v>
      </c>
      <c r="E2022" s="19">
        <v>42</v>
      </c>
      <c r="F2022" s="19" t="s">
        <v>55</v>
      </c>
      <c r="G2022" s="19">
        <v>100</v>
      </c>
      <c r="H2022" s="19">
        <v>7</v>
      </c>
      <c r="I2022" s="19">
        <v>3</v>
      </c>
      <c r="J2022" s="19">
        <v>94</v>
      </c>
      <c r="K2022" s="19">
        <v>14</v>
      </c>
      <c r="L2022" s="19">
        <v>42</v>
      </c>
      <c r="M2022" s="19" t="s">
        <v>62</v>
      </c>
      <c r="N2022" s="19">
        <v>5000</v>
      </c>
      <c r="O2022" s="19">
        <v>10000</v>
      </c>
      <c r="P2022" s="19">
        <v>702</v>
      </c>
      <c r="Q2022" s="19" t="s">
        <v>57</v>
      </c>
      <c r="R2022" s="19">
        <v>390</v>
      </c>
      <c r="S2022" s="19">
        <v>20000</v>
      </c>
      <c r="T2022" s="19">
        <v>0.13</v>
      </c>
      <c r="U2022" s="19">
        <v>0.9</v>
      </c>
      <c r="V2022" s="19">
        <v>0.24</v>
      </c>
      <c r="W2022" s="19">
        <v>56</v>
      </c>
      <c r="X2022" s="93">
        <v>408</v>
      </c>
      <c r="Y2022">
        <f t="shared" si="94"/>
        <v>50</v>
      </c>
      <c r="Z2022" t="b">
        <f>IF(N2022/G2022&gt;=Auswahlhilfe!$C$8,TRUE,FALSE)</f>
        <v>1</v>
      </c>
      <c r="AA2022" t="b">
        <f>IF(K2022&gt;Auswahlhilfe!$C$7,TRUE,FALSE)</f>
        <v>1</v>
      </c>
      <c r="AB2022" t="b">
        <f>IF(Auswahlhilfe!$C$17=F2022,TRUE,FALSE)</f>
        <v>0</v>
      </c>
      <c r="AC2022" t="b">
        <f>IFERROR(IF(FIND("P2",PGOptionList!D2022)&gt;0,TRUE),FALSE)</f>
        <v>1</v>
      </c>
      <c r="AD2022" t="b">
        <f>IFERROR(IF(FIND("P1",PGOptionList!D2022)&gt;0,TRUE),FALSE)</f>
        <v>0</v>
      </c>
      <c r="AE2022" t="b">
        <f>IFERROR(IF(FIND("P0",PGOptionList!D2022)&gt;0,TRUE),FALSE)</f>
        <v>0</v>
      </c>
      <c r="AF2022" t="b">
        <f>IF(AND(Z2022,AA2022,AB2022,AC2022,IF(C2022=Auswahlhilfe!$L$7,TRUE,FALSE)),D2022,FALSE)</f>
        <v>0</v>
      </c>
      <c r="AG2022" t="b">
        <f>IF(AND(Z2022,AA2022,AB2022,AD2022,IF(C2022=Auswahlhilfe!$L$17,TRUE,FALSE)),D2022,FALSE)</f>
        <v>0</v>
      </c>
      <c r="AH2022" t="b">
        <f>IF(AND(Z2022,AA2022,AB2022,AE2022,IF(C2022=Auswahlhilfe!$L$17,TRUE,FALSE)),D2022,FALSE)</f>
        <v>0</v>
      </c>
      <c r="AI2022" t="s">
        <v>4817</v>
      </c>
      <c r="AJ2022" s="90" t="str">
        <f t="shared" si="95"/>
        <v>mailto:info@oxni.ch?subject=Anfrage TE-050-100-S1-P2</v>
      </c>
    </row>
    <row r="2023" spans="2:36" x14ac:dyDescent="0.2">
      <c r="B2023" s="78" t="str">
        <f t="shared" si="93"/>
        <v/>
      </c>
      <c r="C2023" s="19" t="s">
        <v>123</v>
      </c>
      <c r="D2023" s="19" t="s">
        <v>2324</v>
      </c>
      <c r="E2023" s="19">
        <v>42</v>
      </c>
      <c r="F2023" s="19" t="s">
        <v>58</v>
      </c>
      <c r="G2023" s="19">
        <v>100</v>
      </c>
      <c r="H2023" s="19">
        <v>7</v>
      </c>
      <c r="I2023" s="19">
        <v>3</v>
      </c>
      <c r="J2023" s="19">
        <v>94</v>
      </c>
      <c r="K2023" s="19">
        <v>14</v>
      </c>
      <c r="L2023" s="19">
        <v>42</v>
      </c>
      <c r="M2023" s="19" t="s">
        <v>62</v>
      </c>
      <c r="N2023" s="19">
        <v>5000</v>
      </c>
      <c r="O2023" s="19">
        <v>10000</v>
      </c>
      <c r="P2023" s="19">
        <v>702</v>
      </c>
      <c r="Q2023" s="19" t="s">
        <v>57</v>
      </c>
      <c r="R2023" s="19">
        <v>390</v>
      </c>
      <c r="S2023" s="19">
        <v>20000</v>
      </c>
      <c r="T2023" s="19">
        <v>0.13</v>
      </c>
      <c r="U2023" s="19">
        <v>0.9</v>
      </c>
      <c r="V2023" s="19">
        <v>0.24</v>
      </c>
      <c r="W2023" s="19">
        <v>56</v>
      </c>
      <c r="X2023" s="93">
        <v>408</v>
      </c>
      <c r="Y2023">
        <f t="shared" si="94"/>
        <v>50</v>
      </c>
      <c r="Z2023" t="b">
        <f>IF(N2023/G2023&gt;=Auswahlhilfe!$C$8,TRUE,FALSE)</f>
        <v>1</v>
      </c>
      <c r="AA2023" t="b">
        <f>IF(K2023&gt;Auswahlhilfe!$C$7,TRUE,FALSE)</f>
        <v>1</v>
      </c>
      <c r="AB2023" t="b">
        <f>IF(Auswahlhilfe!$C$17=F2023,TRUE,FALSE)</f>
        <v>1</v>
      </c>
      <c r="AC2023" t="b">
        <f>IFERROR(IF(FIND("P2",PGOptionList!D2023)&gt;0,TRUE),FALSE)</f>
        <v>1</v>
      </c>
      <c r="AD2023" t="b">
        <f>IFERROR(IF(FIND("P1",PGOptionList!D2023)&gt;0,TRUE),FALSE)</f>
        <v>0</v>
      </c>
      <c r="AE2023" t="b">
        <f>IFERROR(IF(FIND("P0",PGOptionList!D2023)&gt;0,TRUE),FALSE)</f>
        <v>0</v>
      </c>
      <c r="AF2023" t="b">
        <f>IF(AND(Z2023,AA2023,AB2023,AC2023,IF(C2023=Auswahlhilfe!$L$7,TRUE,FALSE)),D2023,FALSE)</f>
        <v>0</v>
      </c>
      <c r="AG2023" t="b">
        <f>IF(AND(Z2023,AA2023,AB2023,AD2023,IF(C2023=Auswahlhilfe!$L$17,TRUE,FALSE)),D2023,FALSE)</f>
        <v>0</v>
      </c>
      <c r="AH2023" t="b">
        <f>IF(AND(Z2023,AA2023,AB2023,AE2023,IF(C2023=Auswahlhilfe!$L$17,TRUE,FALSE)),D2023,FALSE)</f>
        <v>0</v>
      </c>
      <c r="AI2023" t="s">
        <v>4818</v>
      </c>
      <c r="AJ2023" s="90" t="str">
        <f t="shared" si="95"/>
        <v>https://shop.oxni.ch/de/shop/motoren/planetengetriebe/te-050-100-s2-p2</v>
      </c>
    </row>
    <row r="2024" spans="2:36" x14ac:dyDescent="0.2">
      <c r="B2024" s="78" t="str">
        <f t="shared" si="93"/>
        <v/>
      </c>
      <c r="C2024" s="19" t="s">
        <v>123</v>
      </c>
      <c r="D2024" s="19" t="s">
        <v>2325</v>
      </c>
      <c r="E2024" s="19">
        <v>42</v>
      </c>
      <c r="F2024" s="19" t="s">
        <v>55</v>
      </c>
      <c r="G2024" s="19">
        <v>80</v>
      </c>
      <c r="H2024" s="19">
        <v>5</v>
      </c>
      <c r="I2024" s="19">
        <v>3</v>
      </c>
      <c r="J2024" s="19">
        <v>94</v>
      </c>
      <c r="K2024" s="19">
        <v>17</v>
      </c>
      <c r="L2024" s="19">
        <v>51</v>
      </c>
      <c r="M2024" s="19" t="s">
        <v>61</v>
      </c>
      <c r="N2024" s="19">
        <v>5000</v>
      </c>
      <c r="O2024" s="19">
        <v>10000</v>
      </c>
      <c r="P2024" s="19">
        <v>702</v>
      </c>
      <c r="Q2024" s="19" t="s">
        <v>57</v>
      </c>
      <c r="R2024" s="19">
        <v>390</v>
      </c>
      <c r="S2024" s="19">
        <v>20000</v>
      </c>
      <c r="T2024" s="19">
        <v>0.13</v>
      </c>
      <c r="U2024" s="19">
        <v>0.9</v>
      </c>
      <c r="V2024" s="19">
        <v>0.24</v>
      </c>
      <c r="W2024" s="19">
        <v>56</v>
      </c>
      <c r="X2024" s="93">
        <v>450</v>
      </c>
      <c r="Y2024">
        <f t="shared" si="94"/>
        <v>62.5</v>
      </c>
      <c r="Z2024" t="b">
        <f>IF(N2024/G2024&gt;=Auswahlhilfe!$C$8,TRUE,FALSE)</f>
        <v>1</v>
      </c>
      <c r="AA2024" t="b">
        <f>IF(K2024&gt;Auswahlhilfe!$C$7,TRUE,FALSE)</f>
        <v>1</v>
      </c>
      <c r="AB2024" t="b">
        <f>IF(Auswahlhilfe!$C$17=F2024,TRUE,FALSE)</f>
        <v>0</v>
      </c>
      <c r="AC2024" t="b">
        <f>IFERROR(IF(FIND("P2",PGOptionList!D2024)&gt;0,TRUE),FALSE)</f>
        <v>0</v>
      </c>
      <c r="AD2024" t="b">
        <f>IFERROR(IF(FIND("P1",PGOptionList!D2024)&gt;0,TRUE),FALSE)</f>
        <v>1</v>
      </c>
      <c r="AE2024" t="b">
        <f>IFERROR(IF(FIND("P0",PGOptionList!D2024)&gt;0,TRUE),FALSE)</f>
        <v>0</v>
      </c>
      <c r="AF2024" t="b">
        <f>IF(AND(Z2024,AA2024,AB2024,AC2024,IF(C2024=Auswahlhilfe!$L$7,TRUE,FALSE)),D2024,FALSE)</f>
        <v>0</v>
      </c>
      <c r="AG2024" t="b">
        <f>IF(AND(Z2024,AA2024,AB2024,AD2024,IF(C2024=Auswahlhilfe!$L$17,TRUE,FALSE)),D2024,FALSE)</f>
        <v>0</v>
      </c>
      <c r="AH2024" t="b">
        <f>IF(AND(Z2024,AA2024,AB2024,AE2024,IF(C2024=Auswahlhilfe!$L$17,TRUE,FALSE)),D2024,FALSE)</f>
        <v>0</v>
      </c>
      <c r="AI2024" t="s">
        <v>4817</v>
      </c>
      <c r="AJ2024" s="90" t="str">
        <f t="shared" si="95"/>
        <v>mailto:info@oxni.ch?subject=Anfrage TE-050-080-S1-P1</v>
      </c>
    </row>
    <row r="2025" spans="2:36" x14ac:dyDescent="0.2">
      <c r="B2025" s="78" t="str">
        <f t="shared" si="93"/>
        <v/>
      </c>
      <c r="C2025" s="19" t="s">
        <v>123</v>
      </c>
      <c r="D2025" s="19" t="s">
        <v>2326</v>
      </c>
      <c r="E2025" s="19">
        <v>42</v>
      </c>
      <c r="F2025" s="19" t="s">
        <v>58</v>
      </c>
      <c r="G2025" s="19">
        <v>80</v>
      </c>
      <c r="H2025" s="19">
        <v>5</v>
      </c>
      <c r="I2025" s="19">
        <v>3</v>
      </c>
      <c r="J2025" s="19">
        <v>94</v>
      </c>
      <c r="K2025" s="19">
        <v>17</v>
      </c>
      <c r="L2025" s="19">
        <v>51</v>
      </c>
      <c r="M2025" s="19" t="s">
        <v>61</v>
      </c>
      <c r="N2025" s="19">
        <v>5000</v>
      </c>
      <c r="O2025" s="19">
        <v>10000</v>
      </c>
      <c r="P2025" s="19">
        <v>702</v>
      </c>
      <c r="Q2025" s="19" t="s">
        <v>57</v>
      </c>
      <c r="R2025" s="19">
        <v>390</v>
      </c>
      <c r="S2025" s="19">
        <v>20000</v>
      </c>
      <c r="T2025" s="19">
        <v>0.13</v>
      </c>
      <c r="U2025" s="19">
        <v>0.9</v>
      </c>
      <c r="V2025" s="19">
        <v>0.24</v>
      </c>
      <c r="W2025" s="19">
        <v>56</v>
      </c>
      <c r="X2025" s="93">
        <v>450</v>
      </c>
      <c r="Y2025">
        <f t="shared" si="94"/>
        <v>62.5</v>
      </c>
      <c r="Z2025" t="b">
        <f>IF(N2025/G2025&gt;=Auswahlhilfe!$C$8,TRUE,FALSE)</f>
        <v>1</v>
      </c>
      <c r="AA2025" t="b">
        <f>IF(K2025&gt;Auswahlhilfe!$C$7,TRUE,FALSE)</f>
        <v>1</v>
      </c>
      <c r="AB2025" t="b">
        <f>IF(Auswahlhilfe!$C$17=F2025,TRUE,FALSE)</f>
        <v>1</v>
      </c>
      <c r="AC2025" t="b">
        <f>IFERROR(IF(FIND("P2",PGOptionList!D2025)&gt;0,TRUE),FALSE)</f>
        <v>0</v>
      </c>
      <c r="AD2025" t="b">
        <f>IFERROR(IF(FIND("P1",PGOptionList!D2025)&gt;0,TRUE),FALSE)</f>
        <v>1</v>
      </c>
      <c r="AE2025" t="b">
        <f>IFERROR(IF(FIND("P0",PGOptionList!D2025)&gt;0,TRUE),FALSE)</f>
        <v>0</v>
      </c>
      <c r="AF2025" t="b">
        <f>IF(AND(Z2025,AA2025,AB2025,AC2025,IF(C2025=Auswahlhilfe!$L$7,TRUE,FALSE)),D2025,FALSE)</f>
        <v>0</v>
      </c>
      <c r="AG2025" t="b">
        <f>IF(AND(Z2025,AA2025,AB2025,AD2025,IF(C2025=Auswahlhilfe!$L$17,TRUE,FALSE)),D2025,FALSE)</f>
        <v>0</v>
      </c>
      <c r="AH2025" t="b">
        <f>IF(AND(Z2025,AA2025,AB2025,AE2025,IF(C2025=Auswahlhilfe!$L$17,TRUE,FALSE)),D2025,FALSE)</f>
        <v>0</v>
      </c>
      <c r="AI2025" t="s">
        <v>4818</v>
      </c>
      <c r="AJ2025" s="90" t="str">
        <f t="shared" si="95"/>
        <v>https://shop.oxni.ch/de/shop/motoren/planetengetriebe/te-050-080-s2-p1</v>
      </c>
    </row>
    <row r="2026" spans="2:36" x14ac:dyDescent="0.2">
      <c r="B2026" s="78" t="str">
        <f t="shared" si="93"/>
        <v/>
      </c>
      <c r="C2026" s="19" t="s">
        <v>123</v>
      </c>
      <c r="D2026" s="19" t="s">
        <v>2327</v>
      </c>
      <c r="E2026" s="19">
        <v>42</v>
      </c>
      <c r="F2026" s="19" t="s">
        <v>55</v>
      </c>
      <c r="G2026" s="19">
        <v>80</v>
      </c>
      <c r="H2026" s="19">
        <v>7</v>
      </c>
      <c r="I2026" s="19">
        <v>3</v>
      </c>
      <c r="J2026" s="19">
        <v>94</v>
      </c>
      <c r="K2026" s="19">
        <v>17</v>
      </c>
      <c r="L2026" s="19">
        <v>51</v>
      </c>
      <c r="M2026" s="19" t="s">
        <v>61</v>
      </c>
      <c r="N2026" s="19">
        <v>5000</v>
      </c>
      <c r="O2026" s="19">
        <v>10000</v>
      </c>
      <c r="P2026" s="19">
        <v>702</v>
      </c>
      <c r="Q2026" s="19" t="s">
        <v>57</v>
      </c>
      <c r="R2026" s="19">
        <v>390</v>
      </c>
      <c r="S2026" s="19">
        <v>20000</v>
      </c>
      <c r="T2026" s="19">
        <v>0.13</v>
      </c>
      <c r="U2026" s="19">
        <v>0.9</v>
      </c>
      <c r="V2026" s="19">
        <v>0.24</v>
      </c>
      <c r="W2026" s="19">
        <v>56</v>
      </c>
      <c r="X2026" s="93">
        <v>408</v>
      </c>
      <c r="Y2026">
        <f t="shared" si="94"/>
        <v>62.5</v>
      </c>
      <c r="Z2026" t="b">
        <f>IF(N2026/G2026&gt;=Auswahlhilfe!$C$8,TRUE,FALSE)</f>
        <v>1</v>
      </c>
      <c r="AA2026" t="b">
        <f>IF(K2026&gt;Auswahlhilfe!$C$7,TRUE,FALSE)</f>
        <v>1</v>
      </c>
      <c r="AB2026" t="b">
        <f>IF(Auswahlhilfe!$C$17=F2026,TRUE,FALSE)</f>
        <v>0</v>
      </c>
      <c r="AC2026" t="b">
        <f>IFERROR(IF(FIND("P2",PGOptionList!D2026)&gt;0,TRUE),FALSE)</f>
        <v>1</v>
      </c>
      <c r="AD2026" t="b">
        <f>IFERROR(IF(FIND("P1",PGOptionList!D2026)&gt;0,TRUE),FALSE)</f>
        <v>0</v>
      </c>
      <c r="AE2026" t="b">
        <f>IFERROR(IF(FIND("P0",PGOptionList!D2026)&gt;0,TRUE),FALSE)</f>
        <v>0</v>
      </c>
      <c r="AF2026" t="b">
        <f>IF(AND(Z2026,AA2026,AB2026,AC2026,IF(C2026=Auswahlhilfe!$L$7,TRUE,FALSE)),D2026,FALSE)</f>
        <v>0</v>
      </c>
      <c r="AG2026" t="b">
        <f>IF(AND(Z2026,AA2026,AB2026,AD2026,IF(C2026=Auswahlhilfe!$L$17,TRUE,FALSE)),D2026,FALSE)</f>
        <v>0</v>
      </c>
      <c r="AH2026" t="b">
        <f>IF(AND(Z2026,AA2026,AB2026,AE2026,IF(C2026=Auswahlhilfe!$L$17,TRUE,FALSE)),D2026,FALSE)</f>
        <v>0</v>
      </c>
      <c r="AI2026" t="s">
        <v>4817</v>
      </c>
      <c r="AJ2026" s="90" t="str">
        <f t="shared" si="95"/>
        <v>mailto:info@oxni.ch?subject=Anfrage TE-050-080-S1-P2</v>
      </c>
    </row>
    <row r="2027" spans="2:36" x14ac:dyDescent="0.2">
      <c r="B2027" s="78" t="str">
        <f t="shared" si="93"/>
        <v/>
      </c>
      <c r="C2027" s="19" t="s">
        <v>123</v>
      </c>
      <c r="D2027" s="19" t="s">
        <v>2328</v>
      </c>
      <c r="E2027" s="19">
        <v>42</v>
      </c>
      <c r="F2027" s="19" t="s">
        <v>58</v>
      </c>
      <c r="G2027" s="19">
        <v>80</v>
      </c>
      <c r="H2027" s="19">
        <v>7</v>
      </c>
      <c r="I2027" s="19">
        <v>3</v>
      </c>
      <c r="J2027" s="19">
        <v>94</v>
      </c>
      <c r="K2027" s="19">
        <v>17</v>
      </c>
      <c r="L2027" s="19">
        <v>51</v>
      </c>
      <c r="M2027" s="19" t="s">
        <v>61</v>
      </c>
      <c r="N2027" s="19">
        <v>5000</v>
      </c>
      <c r="O2027" s="19">
        <v>10000</v>
      </c>
      <c r="P2027" s="19">
        <v>702</v>
      </c>
      <c r="Q2027" s="19" t="s">
        <v>57</v>
      </c>
      <c r="R2027" s="19">
        <v>390</v>
      </c>
      <c r="S2027" s="19">
        <v>20000</v>
      </c>
      <c r="T2027" s="19">
        <v>0.13</v>
      </c>
      <c r="U2027" s="19">
        <v>0.9</v>
      </c>
      <c r="V2027" s="19">
        <v>0.24</v>
      </c>
      <c r="W2027" s="19">
        <v>56</v>
      </c>
      <c r="X2027" s="93">
        <v>408</v>
      </c>
      <c r="Y2027">
        <f t="shared" si="94"/>
        <v>62.5</v>
      </c>
      <c r="Z2027" t="b">
        <f>IF(N2027/G2027&gt;=Auswahlhilfe!$C$8,TRUE,FALSE)</f>
        <v>1</v>
      </c>
      <c r="AA2027" t="b">
        <f>IF(K2027&gt;Auswahlhilfe!$C$7,TRUE,FALSE)</f>
        <v>1</v>
      </c>
      <c r="AB2027" t="b">
        <f>IF(Auswahlhilfe!$C$17=F2027,TRUE,FALSE)</f>
        <v>1</v>
      </c>
      <c r="AC2027" t="b">
        <f>IFERROR(IF(FIND("P2",PGOptionList!D2027)&gt;0,TRUE),FALSE)</f>
        <v>1</v>
      </c>
      <c r="AD2027" t="b">
        <f>IFERROR(IF(FIND("P1",PGOptionList!D2027)&gt;0,TRUE),FALSE)</f>
        <v>0</v>
      </c>
      <c r="AE2027" t="b">
        <f>IFERROR(IF(FIND("P0",PGOptionList!D2027)&gt;0,TRUE),FALSE)</f>
        <v>0</v>
      </c>
      <c r="AF2027" t="b">
        <f>IF(AND(Z2027,AA2027,AB2027,AC2027,IF(C2027=Auswahlhilfe!$L$7,TRUE,FALSE)),D2027,FALSE)</f>
        <v>0</v>
      </c>
      <c r="AG2027" t="b">
        <f>IF(AND(Z2027,AA2027,AB2027,AD2027,IF(C2027=Auswahlhilfe!$L$17,TRUE,FALSE)),D2027,FALSE)</f>
        <v>0</v>
      </c>
      <c r="AH2027" t="b">
        <f>IF(AND(Z2027,AA2027,AB2027,AE2027,IF(C2027=Auswahlhilfe!$L$17,TRUE,FALSE)),D2027,FALSE)</f>
        <v>0</v>
      </c>
      <c r="AI2027" t="s">
        <v>4818</v>
      </c>
      <c r="AJ2027" s="90" t="str">
        <f t="shared" si="95"/>
        <v>https://shop.oxni.ch/de/shop/motoren/planetengetriebe/te-050-080-s2-p2</v>
      </c>
    </row>
    <row r="2028" spans="2:36" x14ac:dyDescent="0.2">
      <c r="B2028" s="78" t="str">
        <f t="shared" si="93"/>
        <v/>
      </c>
      <c r="C2028" s="19" t="s">
        <v>123</v>
      </c>
      <c r="D2028" s="19" t="s">
        <v>2329</v>
      </c>
      <c r="E2028" s="19">
        <v>42</v>
      </c>
      <c r="F2028" s="19" t="s">
        <v>55</v>
      </c>
      <c r="G2028" s="19">
        <v>70</v>
      </c>
      <c r="H2028" s="19">
        <v>5</v>
      </c>
      <c r="I2028" s="19">
        <v>3</v>
      </c>
      <c r="J2028" s="19">
        <v>94</v>
      </c>
      <c r="K2028" s="19">
        <v>19</v>
      </c>
      <c r="L2028" s="19">
        <v>57</v>
      </c>
      <c r="M2028" s="19" t="s">
        <v>60</v>
      </c>
      <c r="N2028" s="19">
        <v>5000</v>
      </c>
      <c r="O2028" s="19">
        <v>10000</v>
      </c>
      <c r="P2028" s="19">
        <v>702</v>
      </c>
      <c r="Q2028" s="19" t="s">
        <v>57</v>
      </c>
      <c r="R2028" s="19">
        <v>390</v>
      </c>
      <c r="S2028" s="19">
        <v>20000</v>
      </c>
      <c r="T2028" s="19">
        <v>0.13</v>
      </c>
      <c r="U2028" s="19">
        <v>0.9</v>
      </c>
      <c r="V2028" s="19">
        <v>0.24</v>
      </c>
      <c r="W2028" s="19">
        <v>56</v>
      </c>
      <c r="X2028" s="93">
        <v>450</v>
      </c>
      <c r="Y2028">
        <f t="shared" si="94"/>
        <v>71.428571428571431</v>
      </c>
      <c r="Z2028" t="b">
        <f>IF(N2028/G2028&gt;=Auswahlhilfe!$C$8,TRUE,FALSE)</f>
        <v>1</v>
      </c>
      <c r="AA2028" t="b">
        <f>IF(K2028&gt;Auswahlhilfe!$C$7,TRUE,FALSE)</f>
        <v>1</v>
      </c>
      <c r="AB2028" t="b">
        <f>IF(Auswahlhilfe!$C$17=F2028,TRUE,FALSE)</f>
        <v>0</v>
      </c>
      <c r="AC2028" t="b">
        <f>IFERROR(IF(FIND("P2",PGOptionList!D2028)&gt;0,TRUE),FALSE)</f>
        <v>0</v>
      </c>
      <c r="AD2028" t="b">
        <f>IFERROR(IF(FIND("P1",PGOptionList!D2028)&gt;0,TRUE),FALSE)</f>
        <v>1</v>
      </c>
      <c r="AE2028" t="b">
        <f>IFERROR(IF(FIND("P0",PGOptionList!D2028)&gt;0,TRUE),FALSE)</f>
        <v>0</v>
      </c>
      <c r="AF2028" t="b">
        <f>IF(AND(Z2028,AA2028,AB2028,AC2028,IF(C2028=Auswahlhilfe!$L$7,TRUE,FALSE)),D2028,FALSE)</f>
        <v>0</v>
      </c>
      <c r="AG2028" t="b">
        <f>IF(AND(Z2028,AA2028,AB2028,AD2028,IF(C2028=Auswahlhilfe!$L$17,TRUE,FALSE)),D2028,FALSE)</f>
        <v>0</v>
      </c>
      <c r="AH2028" t="b">
        <f>IF(AND(Z2028,AA2028,AB2028,AE2028,IF(C2028=Auswahlhilfe!$L$17,TRUE,FALSE)),D2028,FALSE)</f>
        <v>0</v>
      </c>
      <c r="AI2028" t="s">
        <v>4817</v>
      </c>
      <c r="AJ2028" s="90" t="str">
        <f t="shared" si="95"/>
        <v>mailto:info@oxni.ch?subject=Anfrage TE-050-070-S1-P1</v>
      </c>
    </row>
    <row r="2029" spans="2:36" x14ac:dyDescent="0.2">
      <c r="B2029" s="78" t="str">
        <f t="shared" si="93"/>
        <v/>
      </c>
      <c r="C2029" s="19" t="s">
        <v>123</v>
      </c>
      <c r="D2029" s="19" t="s">
        <v>2330</v>
      </c>
      <c r="E2029" s="19">
        <v>42</v>
      </c>
      <c r="F2029" s="19" t="s">
        <v>58</v>
      </c>
      <c r="G2029" s="19">
        <v>70</v>
      </c>
      <c r="H2029" s="19">
        <v>5</v>
      </c>
      <c r="I2029" s="19">
        <v>3</v>
      </c>
      <c r="J2029" s="19">
        <v>94</v>
      </c>
      <c r="K2029" s="19">
        <v>19</v>
      </c>
      <c r="L2029" s="19">
        <v>57</v>
      </c>
      <c r="M2029" s="19" t="s">
        <v>60</v>
      </c>
      <c r="N2029" s="19">
        <v>5000</v>
      </c>
      <c r="O2029" s="19">
        <v>10000</v>
      </c>
      <c r="P2029" s="19">
        <v>702</v>
      </c>
      <c r="Q2029" s="19" t="s">
        <v>57</v>
      </c>
      <c r="R2029" s="19">
        <v>390</v>
      </c>
      <c r="S2029" s="19">
        <v>20000</v>
      </c>
      <c r="T2029" s="19">
        <v>0.13</v>
      </c>
      <c r="U2029" s="19">
        <v>0.9</v>
      </c>
      <c r="V2029" s="19">
        <v>0.24</v>
      </c>
      <c r="W2029" s="19">
        <v>56</v>
      </c>
      <c r="X2029" s="93">
        <v>450</v>
      </c>
      <c r="Y2029">
        <f t="shared" si="94"/>
        <v>71.428571428571431</v>
      </c>
      <c r="Z2029" t="b">
        <f>IF(N2029/G2029&gt;=Auswahlhilfe!$C$8,TRUE,FALSE)</f>
        <v>1</v>
      </c>
      <c r="AA2029" t="b">
        <f>IF(K2029&gt;Auswahlhilfe!$C$7,TRUE,FALSE)</f>
        <v>1</v>
      </c>
      <c r="AB2029" t="b">
        <f>IF(Auswahlhilfe!$C$17=F2029,TRUE,FALSE)</f>
        <v>1</v>
      </c>
      <c r="AC2029" t="b">
        <f>IFERROR(IF(FIND("P2",PGOptionList!D2029)&gt;0,TRUE),FALSE)</f>
        <v>0</v>
      </c>
      <c r="AD2029" t="b">
        <f>IFERROR(IF(FIND("P1",PGOptionList!D2029)&gt;0,TRUE),FALSE)</f>
        <v>1</v>
      </c>
      <c r="AE2029" t="b">
        <f>IFERROR(IF(FIND("P0",PGOptionList!D2029)&gt;0,TRUE),FALSE)</f>
        <v>0</v>
      </c>
      <c r="AF2029" t="b">
        <f>IF(AND(Z2029,AA2029,AB2029,AC2029,IF(C2029=Auswahlhilfe!$L$7,TRUE,FALSE)),D2029,FALSE)</f>
        <v>0</v>
      </c>
      <c r="AG2029" t="b">
        <f>IF(AND(Z2029,AA2029,AB2029,AD2029,IF(C2029=Auswahlhilfe!$L$17,TRUE,FALSE)),D2029,FALSE)</f>
        <v>0</v>
      </c>
      <c r="AH2029" t="b">
        <f>IF(AND(Z2029,AA2029,AB2029,AE2029,IF(C2029=Auswahlhilfe!$L$17,TRUE,FALSE)),D2029,FALSE)</f>
        <v>0</v>
      </c>
      <c r="AI2029" t="s">
        <v>4818</v>
      </c>
      <c r="AJ2029" s="90" t="str">
        <f t="shared" si="95"/>
        <v>https://shop.oxni.ch/de/shop/motoren/planetengetriebe/te-050-070-s2-p1</v>
      </c>
    </row>
    <row r="2030" spans="2:36" x14ac:dyDescent="0.2">
      <c r="B2030" s="78" t="str">
        <f t="shared" si="93"/>
        <v/>
      </c>
      <c r="C2030" s="19" t="s">
        <v>123</v>
      </c>
      <c r="D2030" s="19" t="s">
        <v>2331</v>
      </c>
      <c r="E2030" s="19">
        <v>42</v>
      </c>
      <c r="F2030" s="19" t="s">
        <v>55</v>
      </c>
      <c r="G2030" s="19">
        <v>70</v>
      </c>
      <c r="H2030" s="19">
        <v>7</v>
      </c>
      <c r="I2030" s="19">
        <v>3</v>
      </c>
      <c r="J2030" s="19">
        <v>94</v>
      </c>
      <c r="K2030" s="19">
        <v>19</v>
      </c>
      <c r="L2030" s="19">
        <v>57</v>
      </c>
      <c r="M2030" s="19" t="s">
        <v>60</v>
      </c>
      <c r="N2030" s="19">
        <v>5000</v>
      </c>
      <c r="O2030" s="19">
        <v>10000</v>
      </c>
      <c r="P2030" s="19">
        <v>702</v>
      </c>
      <c r="Q2030" s="19" t="s">
        <v>57</v>
      </c>
      <c r="R2030" s="19">
        <v>390</v>
      </c>
      <c r="S2030" s="19">
        <v>20000</v>
      </c>
      <c r="T2030" s="19">
        <v>0.13</v>
      </c>
      <c r="U2030" s="19">
        <v>0.9</v>
      </c>
      <c r="V2030" s="19">
        <v>0.24</v>
      </c>
      <c r="W2030" s="19">
        <v>56</v>
      </c>
      <c r="X2030" s="93">
        <v>408</v>
      </c>
      <c r="Y2030">
        <f t="shared" si="94"/>
        <v>71.428571428571431</v>
      </c>
      <c r="Z2030" t="b">
        <f>IF(N2030/G2030&gt;=Auswahlhilfe!$C$8,TRUE,FALSE)</f>
        <v>1</v>
      </c>
      <c r="AA2030" t="b">
        <f>IF(K2030&gt;Auswahlhilfe!$C$7,TRUE,FALSE)</f>
        <v>1</v>
      </c>
      <c r="AB2030" t="b">
        <f>IF(Auswahlhilfe!$C$17=F2030,TRUE,FALSE)</f>
        <v>0</v>
      </c>
      <c r="AC2030" t="b">
        <f>IFERROR(IF(FIND("P2",PGOptionList!D2030)&gt;0,TRUE),FALSE)</f>
        <v>1</v>
      </c>
      <c r="AD2030" t="b">
        <f>IFERROR(IF(FIND("P1",PGOptionList!D2030)&gt;0,TRUE),FALSE)</f>
        <v>0</v>
      </c>
      <c r="AE2030" t="b">
        <f>IFERROR(IF(FIND("P0",PGOptionList!D2030)&gt;0,TRUE),FALSE)</f>
        <v>0</v>
      </c>
      <c r="AF2030" t="b">
        <f>IF(AND(Z2030,AA2030,AB2030,AC2030,IF(C2030=Auswahlhilfe!$L$7,TRUE,FALSE)),D2030,FALSE)</f>
        <v>0</v>
      </c>
      <c r="AG2030" t="b">
        <f>IF(AND(Z2030,AA2030,AB2030,AD2030,IF(C2030=Auswahlhilfe!$L$17,TRUE,FALSE)),D2030,FALSE)</f>
        <v>0</v>
      </c>
      <c r="AH2030" t="b">
        <f>IF(AND(Z2030,AA2030,AB2030,AE2030,IF(C2030=Auswahlhilfe!$L$17,TRUE,FALSE)),D2030,FALSE)</f>
        <v>0</v>
      </c>
      <c r="AI2030" t="s">
        <v>4817</v>
      </c>
      <c r="AJ2030" s="90" t="str">
        <f t="shared" si="95"/>
        <v>mailto:info@oxni.ch?subject=Anfrage TE-050-070-S1-P2</v>
      </c>
    </row>
    <row r="2031" spans="2:36" x14ac:dyDescent="0.2">
      <c r="B2031" s="78" t="str">
        <f t="shared" si="93"/>
        <v/>
      </c>
      <c r="C2031" s="19" t="s">
        <v>123</v>
      </c>
      <c r="D2031" s="19" t="s">
        <v>2332</v>
      </c>
      <c r="E2031" s="19">
        <v>42</v>
      </c>
      <c r="F2031" s="19" t="s">
        <v>58</v>
      </c>
      <c r="G2031" s="19">
        <v>70</v>
      </c>
      <c r="H2031" s="19">
        <v>7</v>
      </c>
      <c r="I2031" s="19">
        <v>3</v>
      </c>
      <c r="J2031" s="19">
        <v>94</v>
      </c>
      <c r="K2031" s="19">
        <v>19</v>
      </c>
      <c r="L2031" s="19">
        <v>57</v>
      </c>
      <c r="M2031" s="19" t="s">
        <v>60</v>
      </c>
      <c r="N2031" s="19">
        <v>5000</v>
      </c>
      <c r="O2031" s="19">
        <v>10000</v>
      </c>
      <c r="P2031" s="19">
        <v>702</v>
      </c>
      <c r="Q2031" s="19" t="s">
        <v>57</v>
      </c>
      <c r="R2031" s="19">
        <v>390</v>
      </c>
      <c r="S2031" s="19">
        <v>20000</v>
      </c>
      <c r="T2031" s="19">
        <v>0.13</v>
      </c>
      <c r="U2031" s="19">
        <v>0.9</v>
      </c>
      <c r="V2031" s="19">
        <v>0.24</v>
      </c>
      <c r="W2031" s="19">
        <v>56</v>
      </c>
      <c r="X2031" s="93">
        <v>408</v>
      </c>
      <c r="Y2031">
        <f t="shared" si="94"/>
        <v>71.428571428571431</v>
      </c>
      <c r="Z2031" t="b">
        <f>IF(N2031/G2031&gt;=Auswahlhilfe!$C$8,TRUE,FALSE)</f>
        <v>1</v>
      </c>
      <c r="AA2031" t="b">
        <f>IF(K2031&gt;Auswahlhilfe!$C$7,TRUE,FALSE)</f>
        <v>1</v>
      </c>
      <c r="AB2031" t="b">
        <f>IF(Auswahlhilfe!$C$17=F2031,TRUE,FALSE)</f>
        <v>1</v>
      </c>
      <c r="AC2031" t="b">
        <f>IFERROR(IF(FIND("P2",PGOptionList!D2031)&gt;0,TRUE),FALSE)</f>
        <v>1</v>
      </c>
      <c r="AD2031" t="b">
        <f>IFERROR(IF(FIND("P1",PGOptionList!D2031)&gt;0,TRUE),FALSE)</f>
        <v>0</v>
      </c>
      <c r="AE2031" t="b">
        <f>IFERROR(IF(FIND("P0",PGOptionList!D2031)&gt;0,TRUE),FALSE)</f>
        <v>0</v>
      </c>
      <c r="AF2031" t="b">
        <f>IF(AND(Z2031,AA2031,AB2031,AC2031,IF(C2031=Auswahlhilfe!$L$7,TRUE,FALSE)),D2031,FALSE)</f>
        <v>0</v>
      </c>
      <c r="AG2031" t="b">
        <f>IF(AND(Z2031,AA2031,AB2031,AD2031,IF(C2031=Auswahlhilfe!$L$17,TRUE,FALSE)),D2031,FALSE)</f>
        <v>0</v>
      </c>
      <c r="AH2031" t="b">
        <f>IF(AND(Z2031,AA2031,AB2031,AE2031,IF(C2031=Auswahlhilfe!$L$17,TRUE,FALSE)),D2031,FALSE)</f>
        <v>0</v>
      </c>
      <c r="AI2031" t="s">
        <v>4818</v>
      </c>
      <c r="AJ2031" s="90" t="str">
        <f t="shared" si="95"/>
        <v>https://shop.oxni.ch/de/shop/motoren/planetengetriebe/te-050-070-s2-p2</v>
      </c>
    </row>
    <row r="2032" spans="2:36" x14ac:dyDescent="0.2">
      <c r="B2032" s="78" t="str">
        <f t="shared" si="93"/>
        <v/>
      </c>
      <c r="C2032" s="19" t="s">
        <v>123</v>
      </c>
      <c r="D2032" s="19" t="s">
        <v>2333</v>
      </c>
      <c r="E2032" s="19">
        <v>42</v>
      </c>
      <c r="F2032" s="19" t="s">
        <v>55</v>
      </c>
      <c r="G2032" s="19">
        <v>60</v>
      </c>
      <c r="H2032" s="19">
        <v>5</v>
      </c>
      <c r="I2032" s="19">
        <v>3</v>
      </c>
      <c r="J2032" s="19">
        <v>94</v>
      </c>
      <c r="K2032" s="19">
        <v>19</v>
      </c>
      <c r="L2032" s="19">
        <v>57</v>
      </c>
      <c r="M2032" s="19" t="s">
        <v>60</v>
      </c>
      <c r="N2032" s="19">
        <v>5000</v>
      </c>
      <c r="O2032" s="19">
        <v>10000</v>
      </c>
      <c r="P2032" s="19">
        <v>702</v>
      </c>
      <c r="Q2032" s="19" t="s">
        <v>57</v>
      </c>
      <c r="R2032" s="19">
        <v>390</v>
      </c>
      <c r="S2032" s="19">
        <v>20000</v>
      </c>
      <c r="T2032" s="19">
        <v>0.13</v>
      </c>
      <c r="U2032" s="19">
        <v>0.9</v>
      </c>
      <c r="V2032" s="19">
        <v>0.24</v>
      </c>
      <c r="W2032" s="19">
        <v>56</v>
      </c>
      <c r="X2032" s="93">
        <v>450</v>
      </c>
      <c r="Y2032">
        <f t="shared" si="94"/>
        <v>83.333333333333329</v>
      </c>
      <c r="Z2032" t="b">
        <f>IF(N2032/G2032&gt;=Auswahlhilfe!$C$8,TRUE,FALSE)</f>
        <v>1</v>
      </c>
      <c r="AA2032" t="b">
        <f>IF(K2032&gt;Auswahlhilfe!$C$7,TRUE,FALSE)</f>
        <v>1</v>
      </c>
      <c r="AB2032" t="b">
        <f>IF(Auswahlhilfe!$C$17=F2032,TRUE,FALSE)</f>
        <v>0</v>
      </c>
      <c r="AC2032" t="b">
        <f>IFERROR(IF(FIND("P2",PGOptionList!D2032)&gt;0,TRUE),FALSE)</f>
        <v>0</v>
      </c>
      <c r="AD2032" t="b">
        <f>IFERROR(IF(FIND("P1",PGOptionList!D2032)&gt;0,TRUE),FALSE)</f>
        <v>1</v>
      </c>
      <c r="AE2032" t="b">
        <f>IFERROR(IF(FIND("P0",PGOptionList!D2032)&gt;0,TRUE),FALSE)</f>
        <v>0</v>
      </c>
      <c r="AF2032" t="b">
        <f>IF(AND(Z2032,AA2032,AB2032,AC2032,IF(C2032=Auswahlhilfe!$L$7,TRUE,FALSE)),D2032,FALSE)</f>
        <v>0</v>
      </c>
      <c r="AG2032" t="b">
        <f>IF(AND(Z2032,AA2032,AB2032,AD2032,IF(C2032=Auswahlhilfe!$L$17,TRUE,FALSE)),D2032,FALSE)</f>
        <v>0</v>
      </c>
      <c r="AH2032" t="b">
        <f>IF(AND(Z2032,AA2032,AB2032,AE2032,IF(C2032=Auswahlhilfe!$L$17,TRUE,FALSE)),D2032,FALSE)</f>
        <v>0</v>
      </c>
      <c r="AI2032" t="s">
        <v>4817</v>
      </c>
      <c r="AJ2032" s="90" t="str">
        <f t="shared" si="95"/>
        <v>mailto:info@oxni.ch?subject=Anfrage TE-050-060-S1-P1</v>
      </c>
    </row>
    <row r="2033" spans="2:36" x14ac:dyDescent="0.2">
      <c r="B2033" s="78" t="str">
        <f t="shared" si="93"/>
        <v/>
      </c>
      <c r="C2033" s="19" t="s">
        <v>123</v>
      </c>
      <c r="D2033" s="19" t="s">
        <v>2334</v>
      </c>
      <c r="E2033" s="19">
        <v>42</v>
      </c>
      <c r="F2033" s="19" t="s">
        <v>58</v>
      </c>
      <c r="G2033" s="19">
        <v>60</v>
      </c>
      <c r="H2033" s="19">
        <v>5</v>
      </c>
      <c r="I2033" s="19">
        <v>3</v>
      </c>
      <c r="J2033" s="19">
        <v>94</v>
      </c>
      <c r="K2033" s="19">
        <v>19</v>
      </c>
      <c r="L2033" s="19">
        <v>57</v>
      </c>
      <c r="M2033" s="19" t="s">
        <v>60</v>
      </c>
      <c r="N2033" s="19">
        <v>5000</v>
      </c>
      <c r="O2033" s="19">
        <v>10000</v>
      </c>
      <c r="P2033" s="19">
        <v>702</v>
      </c>
      <c r="Q2033" s="19" t="s">
        <v>57</v>
      </c>
      <c r="R2033" s="19">
        <v>390</v>
      </c>
      <c r="S2033" s="19">
        <v>20000</v>
      </c>
      <c r="T2033" s="19">
        <v>0.13</v>
      </c>
      <c r="U2033" s="19">
        <v>0.9</v>
      </c>
      <c r="V2033" s="19">
        <v>0.24</v>
      </c>
      <c r="W2033" s="19">
        <v>56</v>
      </c>
      <c r="X2033" s="93">
        <v>450</v>
      </c>
      <c r="Y2033">
        <f t="shared" si="94"/>
        <v>83.333333333333329</v>
      </c>
      <c r="Z2033" t="b">
        <f>IF(N2033/G2033&gt;=Auswahlhilfe!$C$8,TRUE,FALSE)</f>
        <v>1</v>
      </c>
      <c r="AA2033" t="b">
        <f>IF(K2033&gt;Auswahlhilfe!$C$7,TRUE,FALSE)</f>
        <v>1</v>
      </c>
      <c r="AB2033" t="b">
        <f>IF(Auswahlhilfe!$C$17=F2033,TRUE,FALSE)</f>
        <v>1</v>
      </c>
      <c r="AC2033" t="b">
        <f>IFERROR(IF(FIND("P2",PGOptionList!D2033)&gt;0,TRUE),FALSE)</f>
        <v>0</v>
      </c>
      <c r="AD2033" t="b">
        <f>IFERROR(IF(FIND("P1",PGOptionList!D2033)&gt;0,TRUE),FALSE)</f>
        <v>1</v>
      </c>
      <c r="AE2033" t="b">
        <f>IFERROR(IF(FIND("P0",PGOptionList!D2033)&gt;0,TRUE),FALSE)</f>
        <v>0</v>
      </c>
      <c r="AF2033" t="b">
        <f>IF(AND(Z2033,AA2033,AB2033,AC2033,IF(C2033=Auswahlhilfe!$L$7,TRUE,FALSE)),D2033,FALSE)</f>
        <v>0</v>
      </c>
      <c r="AG2033" t="b">
        <f>IF(AND(Z2033,AA2033,AB2033,AD2033,IF(C2033=Auswahlhilfe!$L$17,TRUE,FALSE)),D2033,FALSE)</f>
        <v>0</v>
      </c>
      <c r="AH2033" t="b">
        <f>IF(AND(Z2033,AA2033,AB2033,AE2033,IF(C2033=Auswahlhilfe!$L$17,TRUE,FALSE)),D2033,FALSE)</f>
        <v>0</v>
      </c>
      <c r="AI2033" t="s">
        <v>4818</v>
      </c>
      <c r="AJ2033" s="90" t="str">
        <f t="shared" si="95"/>
        <v>https://shop.oxni.ch/de/shop/motoren/planetengetriebe/te-050-060-s2-p1</v>
      </c>
    </row>
    <row r="2034" spans="2:36" x14ac:dyDescent="0.2">
      <c r="B2034" s="78" t="str">
        <f t="shared" si="93"/>
        <v/>
      </c>
      <c r="C2034" s="19" t="s">
        <v>123</v>
      </c>
      <c r="D2034" s="19" t="s">
        <v>2335</v>
      </c>
      <c r="E2034" s="19">
        <v>42</v>
      </c>
      <c r="F2034" s="19" t="s">
        <v>55</v>
      </c>
      <c r="G2034" s="19">
        <v>60</v>
      </c>
      <c r="H2034" s="19">
        <v>7</v>
      </c>
      <c r="I2034" s="19">
        <v>3</v>
      </c>
      <c r="J2034" s="19">
        <v>94</v>
      </c>
      <c r="K2034" s="19">
        <v>19</v>
      </c>
      <c r="L2034" s="19">
        <v>57</v>
      </c>
      <c r="M2034" s="19" t="s">
        <v>60</v>
      </c>
      <c r="N2034" s="19">
        <v>5000</v>
      </c>
      <c r="O2034" s="19">
        <v>10000</v>
      </c>
      <c r="P2034" s="19">
        <v>702</v>
      </c>
      <c r="Q2034" s="19" t="s">
        <v>57</v>
      </c>
      <c r="R2034" s="19">
        <v>390</v>
      </c>
      <c r="S2034" s="19">
        <v>20000</v>
      </c>
      <c r="T2034" s="19">
        <v>0.13</v>
      </c>
      <c r="U2034" s="19">
        <v>0.9</v>
      </c>
      <c r="V2034" s="19">
        <v>0.24</v>
      </c>
      <c r="W2034" s="19">
        <v>56</v>
      </c>
      <c r="X2034" s="93">
        <v>408</v>
      </c>
      <c r="Y2034">
        <f t="shared" si="94"/>
        <v>83.333333333333329</v>
      </c>
      <c r="Z2034" t="b">
        <f>IF(N2034/G2034&gt;=Auswahlhilfe!$C$8,TRUE,FALSE)</f>
        <v>1</v>
      </c>
      <c r="AA2034" t="b">
        <f>IF(K2034&gt;Auswahlhilfe!$C$7,TRUE,FALSE)</f>
        <v>1</v>
      </c>
      <c r="AB2034" t="b">
        <f>IF(Auswahlhilfe!$C$17=F2034,TRUE,FALSE)</f>
        <v>0</v>
      </c>
      <c r="AC2034" t="b">
        <f>IFERROR(IF(FIND("P2",PGOptionList!D2034)&gt;0,TRUE),FALSE)</f>
        <v>1</v>
      </c>
      <c r="AD2034" t="b">
        <f>IFERROR(IF(FIND("P1",PGOptionList!D2034)&gt;0,TRUE),FALSE)</f>
        <v>0</v>
      </c>
      <c r="AE2034" t="b">
        <f>IFERROR(IF(FIND("P0",PGOptionList!D2034)&gt;0,TRUE),FALSE)</f>
        <v>0</v>
      </c>
      <c r="AF2034" t="b">
        <f>IF(AND(Z2034,AA2034,AB2034,AC2034,IF(C2034=Auswahlhilfe!$L$7,TRUE,FALSE)),D2034,FALSE)</f>
        <v>0</v>
      </c>
      <c r="AG2034" t="b">
        <f>IF(AND(Z2034,AA2034,AB2034,AD2034,IF(C2034=Auswahlhilfe!$L$17,TRUE,FALSE)),D2034,FALSE)</f>
        <v>0</v>
      </c>
      <c r="AH2034" t="b">
        <f>IF(AND(Z2034,AA2034,AB2034,AE2034,IF(C2034=Auswahlhilfe!$L$17,TRUE,FALSE)),D2034,FALSE)</f>
        <v>0</v>
      </c>
      <c r="AI2034" t="s">
        <v>4817</v>
      </c>
      <c r="AJ2034" s="90" t="str">
        <f t="shared" si="95"/>
        <v>mailto:info@oxni.ch?subject=Anfrage TE-050-060-S1-P2</v>
      </c>
    </row>
    <row r="2035" spans="2:36" x14ac:dyDescent="0.2">
      <c r="B2035" s="78" t="str">
        <f t="shared" si="93"/>
        <v/>
      </c>
      <c r="C2035" s="19" t="s">
        <v>123</v>
      </c>
      <c r="D2035" s="19" t="s">
        <v>2336</v>
      </c>
      <c r="E2035" s="19">
        <v>42</v>
      </c>
      <c r="F2035" s="19" t="s">
        <v>58</v>
      </c>
      <c r="G2035" s="19">
        <v>60</v>
      </c>
      <c r="H2035" s="19">
        <v>7</v>
      </c>
      <c r="I2035" s="19">
        <v>3</v>
      </c>
      <c r="J2035" s="19">
        <v>94</v>
      </c>
      <c r="K2035" s="19">
        <v>19</v>
      </c>
      <c r="L2035" s="19">
        <v>57</v>
      </c>
      <c r="M2035" s="19" t="s">
        <v>60</v>
      </c>
      <c r="N2035" s="19">
        <v>5000</v>
      </c>
      <c r="O2035" s="19">
        <v>10000</v>
      </c>
      <c r="P2035" s="19">
        <v>702</v>
      </c>
      <c r="Q2035" s="19" t="s">
        <v>57</v>
      </c>
      <c r="R2035" s="19">
        <v>390</v>
      </c>
      <c r="S2035" s="19">
        <v>20000</v>
      </c>
      <c r="T2035" s="19">
        <v>0.13</v>
      </c>
      <c r="U2035" s="19">
        <v>0.9</v>
      </c>
      <c r="V2035" s="19">
        <v>0.24</v>
      </c>
      <c r="W2035" s="19">
        <v>56</v>
      </c>
      <c r="X2035" s="93">
        <v>408</v>
      </c>
      <c r="Y2035">
        <f t="shared" si="94"/>
        <v>83.333333333333329</v>
      </c>
      <c r="Z2035" t="b">
        <f>IF(N2035/G2035&gt;=Auswahlhilfe!$C$8,TRUE,FALSE)</f>
        <v>1</v>
      </c>
      <c r="AA2035" t="b">
        <f>IF(K2035&gt;Auswahlhilfe!$C$7,TRUE,FALSE)</f>
        <v>1</v>
      </c>
      <c r="AB2035" t="b">
        <f>IF(Auswahlhilfe!$C$17=F2035,TRUE,FALSE)</f>
        <v>1</v>
      </c>
      <c r="AC2035" t="b">
        <f>IFERROR(IF(FIND("P2",PGOptionList!D2035)&gt;0,TRUE),FALSE)</f>
        <v>1</v>
      </c>
      <c r="AD2035" t="b">
        <f>IFERROR(IF(FIND("P1",PGOptionList!D2035)&gt;0,TRUE),FALSE)</f>
        <v>0</v>
      </c>
      <c r="AE2035" t="b">
        <f>IFERROR(IF(FIND("P0",PGOptionList!D2035)&gt;0,TRUE),FALSE)</f>
        <v>0</v>
      </c>
      <c r="AF2035" t="b">
        <f>IF(AND(Z2035,AA2035,AB2035,AC2035,IF(C2035=Auswahlhilfe!$L$7,TRUE,FALSE)),D2035,FALSE)</f>
        <v>0</v>
      </c>
      <c r="AG2035" t="b">
        <f>IF(AND(Z2035,AA2035,AB2035,AD2035,IF(C2035=Auswahlhilfe!$L$17,TRUE,FALSE)),D2035,FALSE)</f>
        <v>0</v>
      </c>
      <c r="AH2035" t="b">
        <f>IF(AND(Z2035,AA2035,AB2035,AE2035,IF(C2035=Auswahlhilfe!$L$17,TRUE,FALSE)),D2035,FALSE)</f>
        <v>0</v>
      </c>
      <c r="AI2035" t="s">
        <v>4818</v>
      </c>
      <c r="AJ2035" s="90" t="str">
        <f t="shared" si="95"/>
        <v>https://shop.oxni.ch/de/shop/motoren/planetengetriebe/te-050-060-s2-p2</v>
      </c>
    </row>
    <row r="2036" spans="2:36" x14ac:dyDescent="0.2">
      <c r="B2036" s="78" t="str">
        <f t="shared" si="93"/>
        <v/>
      </c>
      <c r="C2036" s="19" t="s">
        <v>123</v>
      </c>
      <c r="D2036" s="19" t="s">
        <v>2337</v>
      </c>
      <c r="E2036" s="19">
        <v>42</v>
      </c>
      <c r="F2036" s="19" t="s">
        <v>55</v>
      </c>
      <c r="G2036" s="19">
        <v>50</v>
      </c>
      <c r="H2036" s="19">
        <v>5</v>
      </c>
      <c r="I2036" s="19">
        <v>3</v>
      </c>
      <c r="J2036" s="19">
        <v>94</v>
      </c>
      <c r="K2036" s="19">
        <v>20</v>
      </c>
      <c r="L2036" s="19">
        <v>60</v>
      </c>
      <c r="M2036" s="19" t="s">
        <v>114</v>
      </c>
      <c r="N2036" s="19">
        <v>5000</v>
      </c>
      <c r="O2036" s="19">
        <v>10000</v>
      </c>
      <c r="P2036" s="19">
        <v>702</v>
      </c>
      <c r="Q2036" s="19" t="s">
        <v>57</v>
      </c>
      <c r="R2036" s="19">
        <v>390</v>
      </c>
      <c r="S2036" s="19">
        <v>20000</v>
      </c>
      <c r="T2036" s="19">
        <v>0.13</v>
      </c>
      <c r="U2036" s="19">
        <v>0.9</v>
      </c>
      <c r="V2036" s="19">
        <v>0.24</v>
      </c>
      <c r="W2036" s="19">
        <v>56</v>
      </c>
      <c r="X2036" s="93">
        <v>450</v>
      </c>
      <c r="Y2036">
        <f t="shared" si="94"/>
        <v>100</v>
      </c>
      <c r="Z2036" t="b">
        <f>IF(N2036/G2036&gt;=Auswahlhilfe!$C$8,TRUE,FALSE)</f>
        <v>1</v>
      </c>
      <c r="AA2036" t="b">
        <f>IF(K2036&gt;Auswahlhilfe!$C$7,TRUE,FALSE)</f>
        <v>1</v>
      </c>
      <c r="AB2036" t="b">
        <f>IF(Auswahlhilfe!$C$17=F2036,TRUE,FALSE)</f>
        <v>0</v>
      </c>
      <c r="AC2036" t="b">
        <f>IFERROR(IF(FIND("P2",PGOptionList!D2036)&gt;0,TRUE),FALSE)</f>
        <v>0</v>
      </c>
      <c r="AD2036" t="b">
        <f>IFERROR(IF(FIND("P1",PGOptionList!D2036)&gt;0,TRUE),FALSE)</f>
        <v>1</v>
      </c>
      <c r="AE2036" t="b">
        <f>IFERROR(IF(FIND("P0",PGOptionList!D2036)&gt;0,TRUE),FALSE)</f>
        <v>0</v>
      </c>
      <c r="AF2036" t="b">
        <f>IF(AND(Z2036,AA2036,AB2036,AC2036,IF(C2036=Auswahlhilfe!$L$7,TRUE,FALSE)),D2036,FALSE)</f>
        <v>0</v>
      </c>
      <c r="AG2036" t="b">
        <f>IF(AND(Z2036,AA2036,AB2036,AD2036,IF(C2036=Auswahlhilfe!$L$17,TRUE,FALSE)),D2036,FALSE)</f>
        <v>0</v>
      </c>
      <c r="AH2036" t="b">
        <f>IF(AND(Z2036,AA2036,AB2036,AE2036,IF(C2036=Auswahlhilfe!$L$17,TRUE,FALSE)),D2036,FALSE)</f>
        <v>0</v>
      </c>
      <c r="AI2036" t="s">
        <v>4817</v>
      </c>
      <c r="AJ2036" s="90" t="str">
        <f t="shared" si="95"/>
        <v>mailto:info@oxni.ch?subject=Anfrage TE-050-050-S1-P1</v>
      </c>
    </row>
    <row r="2037" spans="2:36" x14ac:dyDescent="0.2">
      <c r="B2037" s="78" t="str">
        <f t="shared" si="93"/>
        <v/>
      </c>
      <c r="C2037" s="19" t="s">
        <v>123</v>
      </c>
      <c r="D2037" s="19" t="s">
        <v>2338</v>
      </c>
      <c r="E2037" s="19">
        <v>42</v>
      </c>
      <c r="F2037" s="19" t="s">
        <v>58</v>
      </c>
      <c r="G2037" s="19">
        <v>50</v>
      </c>
      <c r="H2037" s="19">
        <v>5</v>
      </c>
      <c r="I2037" s="19">
        <v>3</v>
      </c>
      <c r="J2037" s="19">
        <v>94</v>
      </c>
      <c r="K2037" s="19">
        <v>20</v>
      </c>
      <c r="L2037" s="19">
        <v>60</v>
      </c>
      <c r="M2037" s="19" t="s">
        <v>114</v>
      </c>
      <c r="N2037" s="19">
        <v>5000</v>
      </c>
      <c r="O2037" s="19">
        <v>10000</v>
      </c>
      <c r="P2037" s="19">
        <v>702</v>
      </c>
      <c r="Q2037" s="19" t="s">
        <v>57</v>
      </c>
      <c r="R2037" s="19">
        <v>390</v>
      </c>
      <c r="S2037" s="19">
        <v>20000</v>
      </c>
      <c r="T2037" s="19">
        <v>0.13</v>
      </c>
      <c r="U2037" s="19">
        <v>0.9</v>
      </c>
      <c r="V2037" s="19">
        <v>0.24</v>
      </c>
      <c r="W2037" s="19">
        <v>56</v>
      </c>
      <c r="X2037" s="93">
        <v>450</v>
      </c>
      <c r="Y2037">
        <f t="shared" si="94"/>
        <v>100</v>
      </c>
      <c r="Z2037" t="b">
        <f>IF(N2037/G2037&gt;=Auswahlhilfe!$C$8,TRUE,FALSE)</f>
        <v>1</v>
      </c>
      <c r="AA2037" t="b">
        <f>IF(K2037&gt;Auswahlhilfe!$C$7,TRUE,FALSE)</f>
        <v>1</v>
      </c>
      <c r="AB2037" t="b">
        <f>IF(Auswahlhilfe!$C$17=F2037,TRUE,FALSE)</f>
        <v>1</v>
      </c>
      <c r="AC2037" t="b">
        <f>IFERROR(IF(FIND("P2",PGOptionList!D2037)&gt;0,TRUE),FALSE)</f>
        <v>0</v>
      </c>
      <c r="AD2037" t="b">
        <f>IFERROR(IF(FIND("P1",PGOptionList!D2037)&gt;0,TRUE),FALSE)</f>
        <v>1</v>
      </c>
      <c r="AE2037" t="b">
        <f>IFERROR(IF(FIND("P0",PGOptionList!D2037)&gt;0,TRUE),FALSE)</f>
        <v>0</v>
      </c>
      <c r="AF2037" t="b">
        <f>IF(AND(Z2037,AA2037,AB2037,AC2037,IF(C2037=Auswahlhilfe!$L$7,TRUE,FALSE)),D2037,FALSE)</f>
        <v>0</v>
      </c>
      <c r="AG2037" t="b">
        <f>IF(AND(Z2037,AA2037,AB2037,AD2037,IF(C2037=Auswahlhilfe!$L$17,TRUE,FALSE)),D2037,FALSE)</f>
        <v>0</v>
      </c>
      <c r="AH2037" t="b">
        <f>IF(AND(Z2037,AA2037,AB2037,AE2037,IF(C2037=Auswahlhilfe!$L$17,TRUE,FALSE)),D2037,FALSE)</f>
        <v>0</v>
      </c>
      <c r="AI2037" t="s">
        <v>4818</v>
      </c>
      <c r="AJ2037" s="90" t="str">
        <f t="shared" si="95"/>
        <v>https://shop.oxni.ch/de/shop/motoren/planetengetriebe/te-050-050-s2-p1</v>
      </c>
    </row>
    <row r="2038" spans="2:36" x14ac:dyDescent="0.2">
      <c r="B2038" s="78" t="str">
        <f t="shared" si="93"/>
        <v/>
      </c>
      <c r="C2038" s="19" t="s">
        <v>123</v>
      </c>
      <c r="D2038" s="19" t="s">
        <v>2339</v>
      </c>
      <c r="E2038" s="19">
        <v>42</v>
      </c>
      <c r="F2038" s="19" t="s">
        <v>55</v>
      </c>
      <c r="G2038" s="19">
        <v>50</v>
      </c>
      <c r="H2038" s="19">
        <v>7</v>
      </c>
      <c r="I2038" s="19">
        <v>3</v>
      </c>
      <c r="J2038" s="19">
        <v>94</v>
      </c>
      <c r="K2038" s="19">
        <v>20</v>
      </c>
      <c r="L2038" s="19">
        <v>60</v>
      </c>
      <c r="M2038" s="19" t="s">
        <v>114</v>
      </c>
      <c r="N2038" s="19">
        <v>5000</v>
      </c>
      <c r="O2038" s="19">
        <v>10000</v>
      </c>
      <c r="P2038" s="19">
        <v>702</v>
      </c>
      <c r="Q2038" s="19" t="s">
        <v>57</v>
      </c>
      <c r="R2038" s="19">
        <v>390</v>
      </c>
      <c r="S2038" s="19">
        <v>20000</v>
      </c>
      <c r="T2038" s="19">
        <v>0.13</v>
      </c>
      <c r="U2038" s="19">
        <v>0.9</v>
      </c>
      <c r="V2038" s="19">
        <v>0.24</v>
      </c>
      <c r="W2038" s="19">
        <v>56</v>
      </c>
      <c r="X2038" s="93">
        <v>408</v>
      </c>
      <c r="Y2038">
        <f t="shared" si="94"/>
        <v>100</v>
      </c>
      <c r="Z2038" t="b">
        <f>IF(N2038/G2038&gt;=Auswahlhilfe!$C$8,TRUE,FALSE)</f>
        <v>1</v>
      </c>
      <c r="AA2038" t="b">
        <f>IF(K2038&gt;Auswahlhilfe!$C$7,TRUE,FALSE)</f>
        <v>1</v>
      </c>
      <c r="AB2038" t="b">
        <f>IF(Auswahlhilfe!$C$17=F2038,TRUE,FALSE)</f>
        <v>0</v>
      </c>
      <c r="AC2038" t="b">
        <f>IFERROR(IF(FIND("P2",PGOptionList!D2038)&gt;0,TRUE),FALSE)</f>
        <v>1</v>
      </c>
      <c r="AD2038" t="b">
        <f>IFERROR(IF(FIND("P1",PGOptionList!D2038)&gt;0,TRUE),FALSE)</f>
        <v>0</v>
      </c>
      <c r="AE2038" t="b">
        <f>IFERROR(IF(FIND("P0",PGOptionList!D2038)&gt;0,TRUE),FALSE)</f>
        <v>0</v>
      </c>
      <c r="AF2038" t="b">
        <f>IF(AND(Z2038,AA2038,AB2038,AC2038,IF(C2038=Auswahlhilfe!$L$7,TRUE,FALSE)),D2038,FALSE)</f>
        <v>0</v>
      </c>
      <c r="AG2038" t="b">
        <f>IF(AND(Z2038,AA2038,AB2038,AD2038,IF(C2038=Auswahlhilfe!$L$17,TRUE,FALSE)),D2038,FALSE)</f>
        <v>0</v>
      </c>
      <c r="AH2038" t="b">
        <f>IF(AND(Z2038,AA2038,AB2038,AE2038,IF(C2038=Auswahlhilfe!$L$17,TRUE,FALSE)),D2038,FALSE)</f>
        <v>0</v>
      </c>
      <c r="AI2038" t="s">
        <v>4817</v>
      </c>
      <c r="AJ2038" s="90" t="str">
        <f t="shared" si="95"/>
        <v>mailto:info@oxni.ch?subject=Anfrage TE-050-050-S1-P2</v>
      </c>
    </row>
    <row r="2039" spans="2:36" x14ac:dyDescent="0.2">
      <c r="B2039" s="78" t="str">
        <f t="shared" si="93"/>
        <v/>
      </c>
      <c r="C2039" s="19" t="s">
        <v>123</v>
      </c>
      <c r="D2039" s="19" t="s">
        <v>2340</v>
      </c>
      <c r="E2039" s="19">
        <v>42</v>
      </c>
      <c r="F2039" s="19" t="s">
        <v>58</v>
      </c>
      <c r="G2039" s="19">
        <v>50</v>
      </c>
      <c r="H2039" s="19">
        <v>7</v>
      </c>
      <c r="I2039" s="19">
        <v>3</v>
      </c>
      <c r="J2039" s="19">
        <v>94</v>
      </c>
      <c r="K2039" s="19">
        <v>20</v>
      </c>
      <c r="L2039" s="19">
        <v>60</v>
      </c>
      <c r="M2039" s="19" t="s">
        <v>114</v>
      </c>
      <c r="N2039" s="19">
        <v>5000</v>
      </c>
      <c r="O2039" s="19">
        <v>10000</v>
      </c>
      <c r="P2039" s="19">
        <v>702</v>
      </c>
      <c r="Q2039" s="19" t="s">
        <v>57</v>
      </c>
      <c r="R2039" s="19">
        <v>390</v>
      </c>
      <c r="S2039" s="19">
        <v>20000</v>
      </c>
      <c r="T2039" s="19">
        <v>0.13</v>
      </c>
      <c r="U2039" s="19">
        <v>0.9</v>
      </c>
      <c r="V2039" s="19">
        <v>0.24</v>
      </c>
      <c r="W2039" s="19">
        <v>56</v>
      </c>
      <c r="X2039" s="93">
        <v>408</v>
      </c>
      <c r="Y2039">
        <f t="shared" si="94"/>
        <v>100</v>
      </c>
      <c r="Z2039" t="b">
        <f>IF(N2039/G2039&gt;=Auswahlhilfe!$C$8,TRUE,FALSE)</f>
        <v>1</v>
      </c>
      <c r="AA2039" t="b">
        <f>IF(K2039&gt;Auswahlhilfe!$C$7,TRUE,FALSE)</f>
        <v>1</v>
      </c>
      <c r="AB2039" t="b">
        <f>IF(Auswahlhilfe!$C$17=F2039,TRUE,FALSE)</f>
        <v>1</v>
      </c>
      <c r="AC2039" t="b">
        <f>IFERROR(IF(FIND("P2",PGOptionList!D2039)&gt;0,TRUE),FALSE)</f>
        <v>1</v>
      </c>
      <c r="AD2039" t="b">
        <f>IFERROR(IF(FIND("P1",PGOptionList!D2039)&gt;0,TRUE),FALSE)</f>
        <v>0</v>
      </c>
      <c r="AE2039" t="b">
        <f>IFERROR(IF(FIND("P0",PGOptionList!D2039)&gt;0,TRUE),FALSE)</f>
        <v>0</v>
      </c>
      <c r="AF2039" t="b">
        <f>IF(AND(Z2039,AA2039,AB2039,AC2039,IF(C2039=Auswahlhilfe!$L$7,TRUE,FALSE)),D2039,FALSE)</f>
        <v>0</v>
      </c>
      <c r="AG2039" t="b">
        <f>IF(AND(Z2039,AA2039,AB2039,AD2039,IF(C2039=Auswahlhilfe!$L$17,TRUE,FALSE)),D2039,FALSE)</f>
        <v>0</v>
      </c>
      <c r="AH2039" t="b">
        <f>IF(AND(Z2039,AA2039,AB2039,AE2039,IF(C2039=Auswahlhilfe!$L$17,TRUE,FALSE)),D2039,FALSE)</f>
        <v>0</v>
      </c>
      <c r="AI2039" t="s">
        <v>4818</v>
      </c>
      <c r="AJ2039" s="90" t="str">
        <f t="shared" si="95"/>
        <v>https://shop.oxni.ch/de/shop/motoren/planetengetriebe/te-050-050-s2-p2</v>
      </c>
    </row>
    <row r="2040" spans="2:36" x14ac:dyDescent="0.2">
      <c r="B2040" s="78" t="str">
        <f t="shared" si="93"/>
        <v/>
      </c>
      <c r="C2040" s="19" t="s">
        <v>123</v>
      </c>
      <c r="D2040" s="19" t="s">
        <v>2341</v>
      </c>
      <c r="E2040" s="19">
        <v>42</v>
      </c>
      <c r="F2040" s="19" t="s">
        <v>55</v>
      </c>
      <c r="G2040" s="19">
        <v>40</v>
      </c>
      <c r="H2040" s="19">
        <v>5</v>
      </c>
      <c r="I2040" s="19">
        <v>3</v>
      </c>
      <c r="J2040" s="19">
        <v>94</v>
      </c>
      <c r="K2040" s="19">
        <v>17</v>
      </c>
      <c r="L2040" s="19">
        <v>51</v>
      </c>
      <c r="M2040" s="19" t="s">
        <v>61</v>
      </c>
      <c r="N2040" s="19">
        <v>5000</v>
      </c>
      <c r="O2040" s="19">
        <v>10000</v>
      </c>
      <c r="P2040" s="19">
        <v>702</v>
      </c>
      <c r="Q2040" s="19" t="s">
        <v>57</v>
      </c>
      <c r="R2040" s="19">
        <v>390</v>
      </c>
      <c r="S2040" s="19">
        <v>20000</v>
      </c>
      <c r="T2040" s="19">
        <v>0.13</v>
      </c>
      <c r="U2040" s="19">
        <v>0.9</v>
      </c>
      <c r="V2040" s="19">
        <v>0.24</v>
      </c>
      <c r="W2040" s="19">
        <v>56</v>
      </c>
      <c r="X2040" s="93">
        <v>450</v>
      </c>
      <c r="Y2040">
        <f t="shared" si="94"/>
        <v>125</v>
      </c>
      <c r="Z2040" t="b">
        <f>IF(N2040/G2040&gt;=Auswahlhilfe!$C$8,TRUE,FALSE)</f>
        <v>1</v>
      </c>
      <c r="AA2040" t="b">
        <f>IF(K2040&gt;Auswahlhilfe!$C$7,TRUE,FALSE)</f>
        <v>1</v>
      </c>
      <c r="AB2040" t="b">
        <f>IF(Auswahlhilfe!$C$17=F2040,TRUE,FALSE)</f>
        <v>0</v>
      </c>
      <c r="AC2040" t="b">
        <f>IFERROR(IF(FIND("P2",PGOptionList!D2040)&gt;0,TRUE),FALSE)</f>
        <v>0</v>
      </c>
      <c r="AD2040" t="b">
        <f>IFERROR(IF(FIND("P1",PGOptionList!D2040)&gt;0,TRUE),FALSE)</f>
        <v>1</v>
      </c>
      <c r="AE2040" t="b">
        <f>IFERROR(IF(FIND("P0",PGOptionList!D2040)&gt;0,TRUE),FALSE)</f>
        <v>0</v>
      </c>
      <c r="AF2040" t="b">
        <f>IF(AND(Z2040,AA2040,AB2040,AC2040,IF(C2040=Auswahlhilfe!$L$7,TRUE,FALSE)),D2040,FALSE)</f>
        <v>0</v>
      </c>
      <c r="AG2040" t="b">
        <f>IF(AND(Z2040,AA2040,AB2040,AD2040,IF(C2040=Auswahlhilfe!$L$17,TRUE,FALSE)),D2040,FALSE)</f>
        <v>0</v>
      </c>
      <c r="AH2040" t="b">
        <f>IF(AND(Z2040,AA2040,AB2040,AE2040,IF(C2040=Auswahlhilfe!$L$17,TRUE,FALSE)),D2040,FALSE)</f>
        <v>0</v>
      </c>
      <c r="AI2040" t="s">
        <v>4817</v>
      </c>
      <c r="AJ2040" s="90" t="str">
        <f t="shared" si="95"/>
        <v>mailto:info@oxni.ch?subject=Anfrage TE-050-040-S1-P1</v>
      </c>
    </row>
    <row r="2041" spans="2:36" x14ac:dyDescent="0.2">
      <c r="B2041" s="78" t="str">
        <f t="shared" si="93"/>
        <v/>
      </c>
      <c r="C2041" s="19" t="s">
        <v>123</v>
      </c>
      <c r="D2041" s="19" t="s">
        <v>2342</v>
      </c>
      <c r="E2041" s="19">
        <v>42</v>
      </c>
      <c r="F2041" s="19" t="s">
        <v>58</v>
      </c>
      <c r="G2041" s="19">
        <v>40</v>
      </c>
      <c r="H2041" s="19">
        <v>5</v>
      </c>
      <c r="I2041" s="19">
        <v>3</v>
      </c>
      <c r="J2041" s="19">
        <v>94</v>
      </c>
      <c r="K2041" s="19">
        <v>17</v>
      </c>
      <c r="L2041" s="19">
        <v>51</v>
      </c>
      <c r="M2041" s="19" t="s">
        <v>61</v>
      </c>
      <c r="N2041" s="19">
        <v>5000</v>
      </c>
      <c r="O2041" s="19">
        <v>10000</v>
      </c>
      <c r="P2041" s="19">
        <v>702</v>
      </c>
      <c r="Q2041" s="19" t="s">
        <v>57</v>
      </c>
      <c r="R2041" s="19">
        <v>390</v>
      </c>
      <c r="S2041" s="19">
        <v>20000</v>
      </c>
      <c r="T2041" s="19">
        <v>0.13</v>
      </c>
      <c r="U2041" s="19">
        <v>0.9</v>
      </c>
      <c r="V2041" s="19">
        <v>0.24</v>
      </c>
      <c r="W2041" s="19">
        <v>56</v>
      </c>
      <c r="X2041" s="93">
        <v>450</v>
      </c>
      <c r="Y2041">
        <f t="shared" si="94"/>
        <v>125</v>
      </c>
      <c r="Z2041" t="b">
        <f>IF(N2041/G2041&gt;=Auswahlhilfe!$C$8,TRUE,FALSE)</f>
        <v>1</v>
      </c>
      <c r="AA2041" t="b">
        <f>IF(K2041&gt;Auswahlhilfe!$C$7,TRUE,FALSE)</f>
        <v>1</v>
      </c>
      <c r="AB2041" t="b">
        <f>IF(Auswahlhilfe!$C$17=F2041,TRUE,FALSE)</f>
        <v>1</v>
      </c>
      <c r="AC2041" t="b">
        <f>IFERROR(IF(FIND("P2",PGOptionList!D2041)&gt;0,TRUE),FALSE)</f>
        <v>0</v>
      </c>
      <c r="AD2041" t="b">
        <f>IFERROR(IF(FIND("P1",PGOptionList!D2041)&gt;0,TRUE),FALSE)</f>
        <v>1</v>
      </c>
      <c r="AE2041" t="b">
        <f>IFERROR(IF(FIND("P0",PGOptionList!D2041)&gt;0,TRUE),FALSE)</f>
        <v>0</v>
      </c>
      <c r="AF2041" t="b">
        <f>IF(AND(Z2041,AA2041,AB2041,AC2041,IF(C2041=Auswahlhilfe!$L$7,TRUE,FALSE)),D2041,FALSE)</f>
        <v>0</v>
      </c>
      <c r="AG2041" t="b">
        <f>IF(AND(Z2041,AA2041,AB2041,AD2041,IF(C2041=Auswahlhilfe!$L$17,TRUE,FALSE)),D2041,FALSE)</f>
        <v>0</v>
      </c>
      <c r="AH2041" t="b">
        <f>IF(AND(Z2041,AA2041,AB2041,AE2041,IF(C2041=Auswahlhilfe!$L$17,TRUE,FALSE)),D2041,FALSE)</f>
        <v>0</v>
      </c>
      <c r="AI2041" t="s">
        <v>4818</v>
      </c>
      <c r="AJ2041" s="90" t="str">
        <f t="shared" si="95"/>
        <v>https://shop.oxni.ch/de/shop/motoren/planetengetriebe/te-050-040-s2-p1</v>
      </c>
    </row>
    <row r="2042" spans="2:36" x14ac:dyDescent="0.2">
      <c r="B2042" s="78" t="str">
        <f t="shared" si="93"/>
        <v/>
      </c>
      <c r="C2042" s="19" t="s">
        <v>123</v>
      </c>
      <c r="D2042" s="19" t="s">
        <v>2343</v>
      </c>
      <c r="E2042" s="19">
        <v>42</v>
      </c>
      <c r="F2042" s="19" t="s">
        <v>55</v>
      </c>
      <c r="G2042" s="19">
        <v>40</v>
      </c>
      <c r="H2042" s="19">
        <v>7</v>
      </c>
      <c r="I2042" s="19">
        <v>3</v>
      </c>
      <c r="J2042" s="19">
        <v>94</v>
      </c>
      <c r="K2042" s="19">
        <v>17</v>
      </c>
      <c r="L2042" s="19">
        <v>51</v>
      </c>
      <c r="M2042" s="19" t="s">
        <v>61</v>
      </c>
      <c r="N2042" s="19">
        <v>5000</v>
      </c>
      <c r="O2042" s="19">
        <v>10000</v>
      </c>
      <c r="P2042" s="19">
        <v>702</v>
      </c>
      <c r="Q2042" s="19" t="s">
        <v>57</v>
      </c>
      <c r="R2042" s="19">
        <v>390</v>
      </c>
      <c r="S2042" s="19">
        <v>20000</v>
      </c>
      <c r="T2042" s="19">
        <v>0.13</v>
      </c>
      <c r="U2042" s="19">
        <v>0.9</v>
      </c>
      <c r="V2042" s="19">
        <v>0.24</v>
      </c>
      <c r="W2042" s="19">
        <v>56</v>
      </c>
      <c r="X2042" s="93">
        <v>408</v>
      </c>
      <c r="Y2042">
        <f t="shared" si="94"/>
        <v>125</v>
      </c>
      <c r="Z2042" t="b">
        <f>IF(N2042/G2042&gt;=Auswahlhilfe!$C$8,TRUE,FALSE)</f>
        <v>1</v>
      </c>
      <c r="AA2042" t="b">
        <f>IF(K2042&gt;Auswahlhilfe!$C$7,TRUE,FALSE)</f>
        <v>1</v>
      </c>
      <c r="AB2042" t="b">
        <f>IF(Auswahlhilfe!$C$17=F2042,TRUE,FALSE)</f>
        <v>0</v>
      </c>
      <c r="AC2042" t="b">
        <f>IFERROR(IF(FIND("P2",PGOptionList!D2042)&gt;0,TRUE),FALSE)</f>
        <v>1</v>
      </c>
      <c r="AD2042" t="b">
        <f>IFERROR(IF(FIND("P1",PGOptionList!D2042)&gt;0,TRUE),FALSE)</f>
        <v>0</v>
      </c>
      <c r="AE2042" t="b">
        <f>IFERROR(IF(FIND("P0",PGOptionList!D2042)&gt;0,TRUE),FALSE)</f>
        <v>0</v>
      </c>
      <c r="AF2042" t="b">
        <f>IF(AND(Z2042,AA2042,AB2042,AC2042,IF(C2042=Auswahlhilfe!$L$7,TRUE,FALSE)),D2042,FALSE)</f>
        <v>0</v>
      </c>
      <c r="AG2042" t="b">
        <f>IF(AND(Z2042,AA2042,AB2042,AD2042,IF(C2042=Auswahlhilfe!$L$17,TRUE,FALSE)),D2042,FALSE)</f>
        <v>0</v>
      </c>
      <c r="AH2042" t="b">
        <f>IF(AND(Z2042,AA2042,AB2042,AE2042,IF(C2042=Auswahlhilfe!$L$17,TRUE,FALSE)),D2042,FALSE)</f>
        <v>0</v>
      </c>
      <c r="AI2042" t="s">
        <v>4817</v>
      </c>
      <c r="AJ2042" s="90" t="str">
        <f t="shared" si="95"/>
        <v>mailto:info@oxni.ch?subject=Anfrage TE-050-040-S1-P2</v>
      </c>
    </row>
    <row r="2043" spans="2:36" x14ac:dyDescent="0.2">
      <c r="B2043" s="78" t="str">
        <f t="shared" si="93"/>
        <v/>
      </c>
      <c r="C2043" s="19" t="s">
        <v>123</v>
      </c>
      <c r="D2043" s="19" t="s">
        <v>2344</v>
      </c>
      <c r="E2043" s="19">
        <v>42</v>
      </c>
      <c r="F2043" s="19" t="s">
        <v>58</v>
      </c>
      <c r="G2043" s="19">
        <v>40</v>
      </c>
      <c r="H2043" s="19">
        <v>7</v>
      </c>
      <c r="I2043" s="19">
        <v>3</v>
      </c>
      <c r="J2043" s="19">
        <v>94</v>
      </c>
      <c r="K2043" s="19">
        <v>17</v>
      </c>
      <c r="L2043" s="19">
        <v>51</v>
      </c>
      <c r="M2043" s="19" t="s">
        <v>61</v>
      </c>
      <c r="N2043" s="19">
        <v>5000</v>
      </c>
      <c r="O2043" s="19">
        <v>10000</v>
      </c>
      <c r="P2043" s="19">
        <v>702</v>
      </c>
      <c r="Q2043" s="19" t="s">
        <v>57</v>
      </c>
      <c r="R2043" s="19">
        <v>390</v>
      </c>
      <c r="S2043" s="19">
        <v>20000</v>
      </c>
      <c r="T2043" s="19">
        <v>0.13</v>
      </c>
      <c r="U2043" s="19">
        <v>0.9</v>
      </c>
      <c r="V2043" s="19">
        <v>0.24</v>
      </c>
      <c r="W2043" s="19">
        <v>56</v>
      </c>
      <c r="X2043" s="93">
        <v>408</v>
      </c>
      <c r="Y2043">
        <f t="shared" si="94"/>
        <v>125</v>
      </c>
      <c r="Z2043" t="b">
        <f>IF(N2043/G2043&gt;=Auswahlhilfe!$C$8,TRUE,FALSE)</f>
        <v>1</v>
      </c>
      <c r="AA2043" t="b">
        <f>IF(K2043&gt;Auswahlhilfe!$C$7,TRUE,FALSE)</f>
        <v>1</v>
      </c>
      <c r="AB2043" t="b">
        <f>IF(Auswahlhilfe!$C$17=F2043,TRUE,FALSE)</f>
        <v>1</v>
      </c>
      <c r="AC2043" t="b">
        <f>IFERROR(IF(FIND("P2",PGOptionList!D2043)&gt;0,TRUE),FALSE)</f>
        <v>1</v>
      </c>
      <c r="AD2043" t="b">
        <f>IFERROR(IF(FIND("P1",PGOptionList!D2043)&gt;0,TRUE),FALSE)</f>
        <v>0</v>
      </c>
      <c r="AE2043" t="b">
        <f>IFERROR(IF(FIND("P0",PGOptionList!D2043)&gt;0,TRUE),FALSE)</f>
        <v>0</v>
      </c>
      <c r="AF2043" t="b">
        <f>IF(AND(Z2043,AA2043,AB2043,AC2043,IF(C2043=Auswahlhilfe!$L$7,TRUE,FALSE)),D2043,FALSE)</f>
        <v>0</v>
      </c>
      <c r="AG2043" t="b">
        <f>IF(AND(Z2043,AA2043,AB2043,AD2043,IF(C2043=Auswahlhilfe!$L$17,TRUE,FALSE)),D2043,FALSE)</f>
        <v>0</v>
      </c>
      <c r="AH2043" t="b">
        <f>IF(AND(Z2043,AA2043,AB2043,AE2043,IF(C2043=Auswahlhilfe!$L$17,TRUE,FALSE)),D2043,FALSE)</f>
        <v>0</v>
      </c>
      <c r="AI2043" t="s">
        <v>4818</v>
      </c>
      <c r="AJ2043" s="90" t="str">
        <f t="shared" si="95"/>
        <v>https://shop.oxni.ch/de/shop/motoren/planetengetriebe/te-050-040-s2-p2</v>
      </c>
    </row>
    <row r="2044" spans="2:36" x14ac:dyDescent="0.2">
      <c r="B2044" s="78" t="str">
        <f t="shared" si="93"/>
        <v/>
      </c>
      <c r="C2044" s="19" t="s">
        <v>123</v>
      </c>
      <c r="D2044" s="19" t="s">
        <v>2345</v>
      </c>
      <c r="E2044" s="19">
        <v>42</v>
      </c>
      <c r="F2044" s="19" t="s">
        <v>55</v>
      </c>
      <c r="G2044" s="19">
        <v>35</v>
      </c>
      <c r="H2044" s="19">
        <v>5</v>
      </c>
      <c r="I2044" s="19">
        <v>3</v>
      </c>
      <c r="J2044" s="19">
        <v>94</v>
      </c>
      <c r="K2044" s="19">
        <v>19</v>
      </c>
      <c r="L2044" s="19">
        <v>57</v>
      </c>
      <c r="M2044" s="19" t="s">
        <v>60</v>
      </c>
      <c r="N2044" s="19">
        <v>5000</v>
      </c>
      <c r="O2044" s="19">
        <v>10000</v>
      </c>
      <c r="P2044" s="19">
        <v>702</v>
      </c>
      <c r="Q2044" s="19" t="s">
        <v>57</v>
      </c>
      <c r="R2044" s="19">
        <v>390</v>
      </c>
      <c r="S2044" s="19">
        <v>20000</v>
      </c>
      <c r="T2044" s="19">
        <v>0.13</v>
      </c>
      <c r="U2044" s="19">
        <v>0.9</v>
      </c>
      <c r="V2044" s="19">
        <v>0.24</v>
      </c>
      <c r="W2044" s="19">
        <v>56</v>
      </c>
      <c r="X2044" s="93">
        <v>450</v>
      </c>
      <c r="Y2044">
        <f t="shared" si="94"/>
        <v>142.85714285714286</v>
      </c>
      <c r="Z2044" t="b">
        <f>IF(N2044/G2044&gt;=Auswahlhilfe!$C$8,TRUE,FALSE)</f>
        <v>1</v>
      </c>
      <c r="AA2044" t="b">
        <f>IF(K2044&gt;Auswahlhilfe!$C$7,TRUE,FALSE)</f>
        <v>1</v>
      </c>
      <c r="AB2044" t="b">
        <f>IF(Auswahlhilfe!$C$17=F2044,TRUE,FALSE)</f>
        <v>0</v>
      </c>
      <c r="AC2044" t="b">
        <f>IFERROR(IF(FIND("P2",PGOptionList!D2044)&gt;0,TRUE),FALSE)</f>
        <v>0</v>
      </c>
      <c r="AD2044" t="b">
        <f>IFERROR(IF(FIND("P1",PGOptionList!D2044)&gt;0,TRUE),FALSE)</f>
        <v>1</v>
      </c>
      <c r="AE2044" t="b">
        <f>IFERROR(IF(FIND("P0",PGOptionList!D2044)&gt;0,TRUE),FALSE)</f>
        <v>0</v>
      </c>
      <c r="AF2044" t="b">
        <f>IF(AND(Z2044,AA2044,AB2044,AC2044,IF(C2044=Auswahlhilfe!$L$7,TRUE,FALSE)),D2044,FALSE)</f>
        <v>0</v>
      </c>
      <c r="AG2044" t="b">
        <f>IF(AND(Z2044,AA2044,AB2044,AD2044,IF(C2044=Auswahlhilfe!$L$17,TRUE,FALSE)),D2044,FALSE)</f>
        <v>0</v>
      </c>
      <c r="AH2044" t="b">
        <f>IF(AND(Z2044,AA2044,AB2044,AE2044,IF(C2044=Auswahlhilfe!$L$17,TRUE,FALSE)),D2044,FALSE)</f>
        <v>0</v>
      </c>
      <c r="AI2044" t="s">
        <v>4817</v>
      </c>
      <c r="AJ2044" s="90" t="str">
        <f t="shared" si="95"/>
        <v>mailto:info@oxni.ch?subject=Anfrage TE-050-035-S1-P1</v>
      </c>
    </row>
    <row r="2045" spans="2:36" x14ac:dyDescent="0.2">
      <c r="B2045" s="78" t="str">
        <f t="shared" si="93"/>
        <v/>
      </c>
      <c r="C2045" s="19" t="s">
        <v>123</v>
      </c>
      <c r="D2045" s="19" t="s">
        <v>2346</v>
      </c>
      <c r="E2045" s="19">
        <v>42</v>
      </c>
      <c r="F2045" s="19" t="s">
        <v>58</v>
      </c>
      <c r="G2045" s="19">
        <v>35</v>
      </c>
      <c r="H2045" s="19">
        <v>5</v>
      </c>
      <c r="I2045" s="19">
        <v>3</v>
      </c>
      <c r="J2045" s="19">
        <v>94</v>
      </c>
      <c r="K2045" s="19">
        <v>19</v>
      </c>
      <c r="L2045" s="19">
        <v>57</v>
      </c>
      <c r="M2045" s="19" t="s">
        <v>60</v>
      </c>
      <c r="N2045" s="19">
        <v>5000</v>
      </c>
      <c r="O2045" s="19">
        <v>10000</v>
      </c>
      <c r="P2045" s="19">
        <v>702</v>
      </c>
      <c r="Q2045" s="19" t="s">
        <v>57</v>
      </c>
      <c r="R2045" s="19">
        <v>390</v>
      </c>
      <c r="S2045" s="19">
        <v>20000</v>
      </c>
      <c r="T2045" s="19">
        <v>0.13</v>
      </c>
      <c r="U2045" s="19">
        <v>0.9</v>
      </c>
      <c r="V2045" s="19">
        <v>0.24</v>
      </c>
      <c r="W2045" s="19">
        <v>56</v>
      </c>
      <c r="X2045" s="93">
        <v>450</v>
      </c>
      <c r="Y2045">
        <f t="shared" si="94"/>
        <v>142.85714285714286</v>
      </c>
      <c r="Z2045" t="b">
        <f>IF(N2045/G2045&gt;=Auswahlhilfe!$C$8,TRUE,FALSE)</f>
        <v>1</v>
      </c>
      <c r="AA2045" t="b">
        <f>IF(K2045&gt;Auswahlhilfe!$C$7,TRUE,FALSE)</f>
        <v>1</v>
      </c>
      <c r="AB2045" t="b">
        <f>IF(Auswahlhilfe!$C$17=F2045,TRUE,FALSE)</f>
        <v>1</v>
      </c>
      <c r="AC2045" t="b">
        <f>IFERROR(IF(FIND("P2",PGOptionList!D2045)&gt;0,TRUE),FALSE)</f>
        <v>0</v>
      </c>
      <c r="AD2045" t="b">
        <f>IFERROR(IF(FIND("P1",PGOptionList!D2045)&gt;0,TRUE),FALSE)</f>
        <v>1</v>
      </c>
      <c r="AE2045" t="b">
        <f>IFERROR(IF(FIND("P0",PGOptionList!D2045)&gt;0,TRUE),FALSE)</f>
        <v>0</v>
      </c>
      <c r="AF2045" t="b">
        <f>IF(AND(Z2045,AA2045,AB2045,AC2045,IF(C2045=Auswahlhilfe!$L$7,TRUE,FALSE)),D2045,FALSE)</f>
        <v>0</v>
      </c>
      <c r="AG2045" t="b">
        <f>IF(AND(Z2045,AA2045,AB2045,AD2045,IF(C2045=Auswahlhilfe!$L$17,TRUE,FALSE)),D2045,FALSE)</f>
        <v>0</v>
      </c>
      <c r="AH2045" t="b">
        <f>IF(AND(Z2045,AA2045,AB2045,AE2045,IF(C2045=Auswahlhilfe!$L$17,TRUE,FALSE)),D2045,FALSE)</f>
        <v>0</v>
      </c>
      <c r="AI2045" t="s">
        <v>4818</v>
      </c>
      <c r="AJ2045" s="90" t="str">
        <f t="shared" si="95"/>
        <v>https://shop.oxni.ch/de/shop/motoren/planetengetriebe/te-050-035-s2-p1</v>
      </c>
    </row>
    <row r="2046" spans="2:36" x14ac:dyDescent="0.2">
      <c r="B2046" s="78" t="str">
        <f t="shared" si="93"/>
        <v/>
      </c>
      <c r="C2046" s="19" t="s">
        <v>123</v>
      </c>
      <c r="D2046" s="19" t="s">
        <v>2347</v>
      </c>
      <c r="E2046" s="19">
        <v>42</v>
      </c>
      <c r="F2046" s="19" t="s">
        <v>55</v>
      </c>
      <c r="G2046" s="19">
        <v>35</v>
      </c>
      <c r="H2046" s="19">
        <v>7</v>
      </c>
      <c r="I2046" s="19">
        <v>3</v>
      </c>
      <c r="J2046" s="19">
        <v>94</v>
      </c>
      <c r="K2046" s="19">
        <v>19</v>
      </c>
      <c r="L2046" s="19">
        <v>57</v>
      </c>
      <c r="M2046" s="19" t="s">
        <v>60</v>
      </c>
      <c r="N2046" s="19">
        <v>5000</v>
      </c>
      <c r="O2046" s="19">
        <v>10000</v>
      </c>
      <c r="P2046" s="19">
        <v>702</v>
      </c>
      <c r="Q2046" s="19" t="s">
        <v>57</v>
      </c>
      <c r="R2046" s="19">
        <v>390</v>
      </c>
      <c r="S2046" s="19">
        <v>20000</v>
      </c>
      <c r="T2046" s="19">
        <v>0.13</v>
      </c>
      <c r="U2046" s="19">
        <v>0.9</v>
      </c>
      <c r="V2046" s="19">
        <v>0.24</v>
      </c>
      <c r="W2046" s="19">
        <v>56</v>
      </c>
      <c r="X2046" s="93">
        <v>408</v>
      </c>
      <c r="Y2046">
        <f t="shared" si="94"/>
        <v>142.85714285714286</v>
      </c>
      <c r="Z2046" t="b">
        <f>IF(N2046/G2046&gt;=Auswahlhilfe!$C$8,TRUE,FALSE)</f>
        <v>1</v>
      </c>
      <c r="AA2046" t="b">
        <f>IF(K2046&gt;Auswahlhilfe!$C$7,TRUE,FALSE)</f>
        <v>1</v>
      </c>
      <c r="AB2046" t="b">
        <f>IF(Auswahlhilfe!$C$17=F2046,TRUE,FALSE)</f>
        <v>0</v>
      </c>
      <c r="AC2046" t="b">
        <f>IFERROR(IF(FIND("P2",PGOptionList!D2046)&gt;0,TRUE),FALSE)</f>
        <v>1</v>
      </c>
      <c r="AD2046" t="b">
        <f>IFERROR(IF(FIND("P1",PGOptionList!D2046)&gt;0,TRUE),FALSE)</f>
        <v>0</v>
      </c>
      <c r="AE2046" t="b">
        <f>IFERROR(IF(FIND("P0",PGOptionList!D2046)&gt;0,TRUE),FALSE)</f>
        <v>0</v>
      </c>
      <c r="AF2046" t="b">
        <f>IF(AND(Z2046,AA2046,AB2046,AC2046,IF(C2046=Auswahlhilfe!$L$7,TRUE,FALSE)),D2046,FALSE)</f>
        <v>0</v>
      </c>
      <c r="AG2046" t="b">
        <f>IF(AND(Z2046,AA2046,AB2046,AD2046,IF(C2046=Auswahlhilfe!$L$17,TRUE,FALSE)),D2046,FALSE)</f>
        <v>0</v>
      </c>
      <c r="AH2046" t="b">
        <f>IF(AND(Z2046,AA2046,AB2046,AE2046,IF(C2046=Auswahlhilfe!$L$17,TRUE,FALSE)),D2046,FALSE)</f>
        <v>0</v>
      </c>
      <c r="AI2046" t="s">
        <v>4817</v>
      </c>
      <c r="AJ2046" s="90" t="str">
        <f t="shared" si="95"/>
        <v>mailto:info@oxni.ch?subject=Anfrage TE-050-035-S1-P2</v>
      </c>
    </row>
    <row r="2047" spans="2:36" x14ac:dyDescent="0.2">
      <c r="B2047" s="78" t="str">
        <f t="shared" si="93"/>
        <v/>
      </c>
      <c r="C2047" s="19" t="s">
        <v>123</v>
      </c>
      <c r="D2047" s="19" t="s">
        <v>2348</v>
      </c>
      <c r="E2047" s="19">
        <v>42</v>
      </c>
      <c r="F2047" s="19" t="s">
        <v>58</v>
      </c>
      <c r="G2047" s="19">
        <v>35</v>
      </c>
      <c r="H2047" s="19">
        <v>7</v>
      </c>
      <c r="I2047" s="19">
        <v>3</v>
      </c>
      <c r="J2047" s="19">
        <v>94</v>
      </c>
      <c r="K2047" s="19">
        <v>19</v>
      </c>
      <c r="L2047" s="19">
        <v>57</v>
      </c>
      <c r="M2047" s="19" t="s">
        <v>60</v>
      </c>
      <c r="N2047" s="19">
        <v>5000</v>
      </c>
      <c r="O2047" s="19">
        <v>10000</v>
      </c>
      <c r="P2047" s="19">
        <v>702</v>
      </c>
      <c r="Q2047" s="19" t="s">
        <v>57</v>
      </c>
      <c r="R2047" s="19">
        <v>390</v>
      </c>
      <c r="S2047" s="19">
        <v>20000</v>
      </c>
      <c r="T2047" s="19">
        <v>0.13</v>
      </c>
      <c r="U2047" s="19">
        <v>0.9</v>
      </c>
      <c r="V2047" s="19">
        <v>0.24</v>
      </c>
      <c r="W2047" s="19">
        <v>56</v>
      </c>
      <c r="X2047" s="93">
        <v>408</v>
      </c>
      <c r="Y2047">
        <f t="shared" si="94"/>
        <v>142.85714285714286</v>
      </c>
      <c r="Z2047" t="b">
        <f>IF(N2047/G2047&gt;=Auswahlhilfe!$C$8,TRUE,FALSE)</f>
        <v>1</v>
      </c>
      <c r="AA2047" t="b">
        <f>IF(K2047&gt;Auswahlhilfe!$C$7,TRUE,FALSE)</f>
        <v>1</v>
      </c>
      <c r="AB2047" t="b">
        <f>IF(Auswahlhilfe!$C$17=F2047,TRUE,FALSE)</f>
        <v>1</v>
      </c>
      <c r="AC2047" t="b">
        <f>IFERROR(IF(FIND("P2",PGOptionList!D2047)&gt;0,TRUE),FALSE)</f>
        <v>1</v>
      </c>
      <c r="AD2047" t="b">
        <f>IFERROR(IF(FIND("P1",PGOptionList!D2047)&gt;0,TRUE),FALSE)</f>
        <v>0</v>
      </c>
      <c r="AE2047" t="b">
        <f>IFERROR(IF(FIND("P0",PGOptionList!D2047)&gt;0,TRUE),FALSE)</f>
        <v>0</v>
      </c>
      <c r="AF2047" t="b">
        <f>IF(AND(Z2047,AA2047,AB2047,AC2047,IF(C2047=Auswahlhilfe!$L$7,TRUE,FALSE)),D2047,FALSE)</f>
        <v>0</v>
      </c>
      <c r="AG2047" t="b">
        <f>IF(AND(Z2047,AA2047,AB2047,AD2047,IF(C2047=Auswahlhilfe!$L$17,TRUE,FALSE)),D2047,FALSE)</f>
        <v>0</v>
      </c>
      <c r="AH2047" t="b">
        <f>IF(AND(Z2047,AA2047,AB2047,AE2047,IF(C2047=Auswahlhilfe!$L$17,TRUE,FALSE)),D2047,FALSE)</f>
        <v>0</v>
      </c>
      <c r="AI2047" t="s">
        <v>4818</v>
      </c>
      <c r="AJ2047" s="90" t="str">
        <f t="shared" si="95"/>
        <v>https://shop.oxni.ch/de/shop/motoren/planetengetriebe/te-050-035-s2-p2</v>
      </c>
    </row>
    <row r="2048" spans="2:36" x14ac:dyDescent="0.2">
      <c r="B2048" s="78" t="str">
        <f t="shared" si="93"/>
        <v/>
      </c>
      <c r="C2048" s="19" t="s">
        <v>123</v>
      </c>
      <c r="D2048" s="19" t="s">
        <v>2349</v>
      </c>
      <c r="E2048" s="19">
        <v>42</v>
      </c>
      <c r="F2048" s="19" t="s">
        <v>55</v>
      </c>
      <c r="G2048" s="19">
        <v>30</v>
      </c>
      <c r="H2048" s="19">
        <v>5</v>
      </c>
      <c r="I2048" s="19">
        <v>3</v>
      </c>
      <c r="J2048" s="19">
        <v>94</v>
      </c>
      <c r="K2048" s="19">
        <v>19</v>
      </c>
      <c r="L2048" s="19">
        <v>57</v>
      </c>
      <c r="M2048" s="19" t="s">
        <v>60</v>
      </c>
      <c r="N2048" s="19">
        <v>5000</v>
      </c>
      <c r="O2048" s="19">
        <v>10000</v>
      </c>
      <c r="P2048" s="19">
        <v>702</v>
      </c>
      <c r="Q2048" s="19" t="s">
        <v>57</v>
      </c>
      <c r="R2048" s="19">
        <v>390</v>
      </c>
      <c r="S2048" s="19">
        <v>20000</v>
      </c>
      <c r="T2048" s="19">
        <v>0.13</v>
      </c>
      <c r="U2048" s="19">
        <v>0.9</v>
      </c>
      <c r="V2048" s="19">
        <v>0.24</v>
      </c>
      <c r="W2048" s="19">
        <v>56</v>
      </c>
      <c r="X2048" s="93">
        <v>450</v>
      </c>
      <c r="Y2048">
        <f t="shared" si="94"/>
        <v>166.66666666666666</v>
      </c>
      <c r="Z2048" t="b">
        <f>IF(N2048/G2048&gt;=Auswahlhilfe!$C$8,TRUE,FALSE)</f>
        <v>1</v>
      </c>
      <c r="AA2048" t="b">
        <f>IF(K2048&gt;Auswahlhilfe!$C$7,TRUE,FALSE)</f>
        <v>1</v>
      </c>
      <c r="AB2048" t="b">
        <f>IF(Auswahlhilfe!$C$17=F2048,TRUE,FALSE)</f>
        <v>0</v>
      </c>
      <c r="AC2048" t="b">
        <f>IFERROR(IF(FIND("P2",PGOptionList!D2048)&gt;0,TRUE),FALSE)</f>
        <v>0</v>
      </c>
      <c r="AD2048" t="b">
        <f>IFERROR(IF(FIND("P1",PGOptionList!D2048)&gt;0,TRUE),FALSE)</f>
        <v>1</v>
      </c>
      <c r="AE2048" t="b">
        <f>IFERROR(IF(FIND("P0",PGOptionList!D2048)&gt;0,TRUE),FALSE)</f>
        <v>0</v>
      </c>
      <c r="AF2048" t="b">
        <f>IF(AND(Z2048,AA2048,AB2048,AC2048,IF(C2048=Auswahlhilfe!$L$7,TRUE,FALSE)),D2048,FALSE)</f>
        <v>0</v>
      </c>
      <c r="AG2048" t="b">
        <f>IF(AND(Z2048,AA2048,AB2048,AD2048,IF(C2048=Auswahlhilfe!$L$17,TRUE,FALSE)),D2048,FALSE)</f>
        <v>0</v>
      </c>
      <c r="AH2048" t="b">
        <f>IF(AND(Z2048,AA2048,AB2048,AE2048,IF(C2048=Auswahlhilfe!$L$17,TRUE,FALSE)),D2048,FALSE)</f>
        <v>0</v>
      </c>
      <c r="AI2048" t="s">
        <v>4817</v>
      </c>
      <c r="AJ2048" s="90" t="str">
        <f t="shared" si="95"/>
        <v>mailto:info@oxni.ch?subject=Anfrage TE-050-030-S1-P1</v>
      </c>
    </row>
    <row r="2049" spans="2:36" x14ac:dyDescent="0.2">
      <c r="B2049" s="78" t="str">
        <f t="shared" si="93"/>
        <v/>
      </c>
      <c r="C2049" s="19" t="s">
        <v>123</v>
      </c>
      <c r="D2049" s="19" t="s">
        <v>2350</v>
      </c>
      <c r="E2049" s="19">
        <v>42</v>
      </c>
      <c r="F2049" s="19" t="s">
        <v>58</v>
      </c>
      <c r="G2049" s="19">
        <v>30</v>
      </c>
      <c r="H2049" s="19">
        <v>5</v>
      </c>
      <c r="I2049" s="19">
        <v>3</v>
      </c>
      <c r="J2049" s="19">
        <v>94</v>
      </c>
      <c r="K2049" s="19">
        <v>19</v>
      </c>
      <c r="L2049" s="19">
        <v>57</v>
      </c>
      <c r="M2049" s="19" t="s">
        <v>60</v>
      </c>
      <c r="N2049" s="19">
        <v>5000</v>
      </c>
      <c r="O2049" s="19">
        <v>10000</v>
      </c>
      <c r="P2049" s="19">
        <v>702</v>
      </c>
      <c r="Q2049" s="19" t="s">
        <v>57</v>
      </c>
      <c r="R2049" s="19">
        <v>390</v>
      </c>
      <c r="S2049" s="19">
        <v>20000</v>
      </c>
      <c r="T2049" s="19">
        <v>0.13</v>
      </c>
      <c r="U2049" s="19">
        <v>0.9</v>
      </c>
      <c r="V2049" s="19">
        <v>0.24</v>
      </c>
      <c r="W2049" s="19">
        <v>56</v>
      </c>
      <c r="X2049" s="93">
        <v>450</v>
      </c>
      <c r="Y2049">
        <f t="shared" si="94"/>
        <v>166.66666666666666</v>
      </c>
      <c r="Z2049" t="b">
        <f>IF(N2049/G2049&gt;=Auswahlhilfe!$C$8,TRUE,FALSE)</f>
        <v>1</v>
      </c>
      <c r="AA2049" t="b">
        <f>IF(K2049&gt;Auswahlhilfe!$C$7,TRUE,FALSE)</f>
        <v>1</v>
      </c>
      <c r="AB2049" t="b">
        <f>IF(Auswahlhilfe!$C$17=F2049,TRUE,FALSE)</f>
        <v>1</v>
      </c>
      <c r="AC2049" t="b">
        <f>IFERROR(IF(FIND("P2",PGOptionList!D2049)&gt;0,TRUE),FALSE)</f>
        <v>0</v>
      </c>
      <c r="AD2049" t="b">
        <f>IFERROR(IF(FIND("P1",PGOptionList!D2049)&gt;0,TRUE),FALSE)</f>
        <v>1</v>
      </c>
      <c r="AE2049" t="b">
        <f>IFERROR(IF(FIND("P0",PGOptionList!D2049)&gt;0,TRUE),FALSE)</f>
        <v>0</v>
      </c>
      <c r="AF2049" t="b">
        <f>IF(AND(Z2049,AA2049,AB2049,AC2049,IF(C2049=Auswahlhilfe!$L$7,TRUE,FALSE)),D2049,FALSE)</f>
        <v>0</v>
      </c>
      <c r="AG2049" t="b">
        <f>IF(AND(Z2049,AA2049,AB2049,AD2049,IF(C2049=Auswahlhilfe!$L$17,TRUE,FALSE)),D2049,FALSE)</f>
        <v>0</v>
      </c>
      <c r="AH2049" t="b">
        <f>IF(AND(Z2049,AA2049,AB2049,AE2049,IF(C2049=Auswahlhilfe!$L$17,TRUE,FALSE)),D2049,FALSE)</f>
        <v>0</v>
      </c>
      <c r="AI2049" t="s">
        <v>4818</v>
      </c>
      <c r="AJ2049" s="90" t="str">
        <f t="shared" si="95"/>
        <v>https://shop.oxni.ch/de/shop/motoren/planetengetriebe/te-050-030-s2-p1</v>
      </c>
    </row>
    <row r="2050" spans="2:36" x14ac:dyDescent="0.2">
      <c r="B2050" s="78" t="str">
        <f t="shared" si="93"/>
        <v/>
      </c>
      <c r="C2050" s="19" t="s">
        <v>123</v>
      </c>
      <c r="D2050" s="19" t="s">
        <v>2351</v>
      </c>
      <c r="E2050" s="19">
        <v>42</v>
      </c>
      <c r="F2050" s="19" t="s">
        <v>55</v>
      </c>
      <c r="G2050" s="19">
        <v>30</v>
      </c>
      <c r="H2050" s="19">
        <v>7</v>
      </c>
      <c r="I2050" s="19">
        <v>3</v>
      </c>
      <c r="J2050" s="19">
        <v>94</v>
      </c>
      <c r="K2050" s="19">
        <v>19</v>
      </c>
      <c r="L2050" s="19">
        <v>57</v>
      </c>
      <c r="M2050" s="19" t="s">
        <v>60</v>
      </c>
      <c r="N2050" s="19">
        <v>5000</v>
      </c>
      <c r="O2050" s="19">
        <v>10000</v>
      </c>
      <c r="P2050" s="19">
        <v>702</v>
      </c>
      <c r="Q2050" s="19" t="s">
        <v>57</v>
      </c>
      <c r="R2050" s="19">
        <v>390</v>
      </c>
      <c r="S2050" s="19">
        <v>20000</v>
      </c>
      <c r="T2050" s="19">
        <v>0.13</v>
      </c>
      <c r="U2050" s="19">
        <v>0.9</v>
      </c>
      <c r="V2050" s="19">
        <v>0.24</v>
      </c>
      <c r="W2050" s="19">
        <v>56</v>
      </c>
      <c r="X2050" s="93">
        <v>408</v>
      </c>
      <c r="Y2050">
        <f t="shared" si="94"/>
        <v>166.66666666666666</v>
      </c>
      <c r="Z2050" t="b">
        <f>IF(N2050/G2050&gt;=Auswahlhilfe!$C$8,TRUE,FALSE)</f>
        <v>1</v>
      </c>
      <c r="AA2050" t="b">
        <f>IF(K2050&gt;Auswahlhilfe!$C$7,TRUE,FALSE)</f>
        <v>1</v>
      </c>
      <c r="AB2050" t="b">
        <f>IF(Auswahlhilfe!$C$17=F2050,TRUE,FALSE)</f>
        <v>0</v>
      </c>
      <c r="AC2050" t="b">
        <f>IFERROR(IF(FIND("P2",PGOptionList!D2050)&gt;0,TRUE),FALSE)</f>
        <v>1</v>
      </c>
      <c r="AD2050" t="b">
        <f>IFERROR(IF(FIND("P1",PGOptionList!D2050)&gt;0,TRUE),FALSE)</f>
        <v>0</v>
      </c>
      <c r="AE2050" t="b">
        <f>IFERROR(IF(FIND("P0",PGOptionList!D2050)&gt;0,TRUE),FALSE)</f>
        <v>0</v>
      </c>
      <c r="AF2050" t="b">
        <f>IF(AND(Z2050,AA2050,AB2050,AC2050,IF(C2050=Auswahlhilfe!$L$7,TRUE,FALSE)),D2050,FALSE)</f>
        <v>0</v>
      </c>
      <c r="AG2050" t="b">
        <f>IF(AND(Z2050,AA2050,AB2050,AD2050,IF(C2050=Auswahlhilfe!$L$17,TRUE,FALSE)),D2050,FALSE)</f>
        <v>0</v>
      </c>
      <c r="AH2050" t="b">
        <f>IF(AND(Z2050,AA2050,AB2050,AE2050,IF(C2050=Auswahlhilfe!$L$17,TRUE,FALSE)),D2050,FALSE)</f>
        <v>0</v>
      </c>
      <c r="AI2050" t="s">
        <v>4817</v>
      </c>
      <c r="AJ2050" s="90" t="str">
        <f t="shared" si="95"/>
        <v>mailto:info@oxni.ch?subject=Anfrage TE-050-030-S1-P2</v>
      </c>
    </row>
    <row r="2051" spans="2:36" x14ac:dyDescent="0.2">
      <c r="B2051" s="78" t="str">
        <f t="shared" si="93"/>
        <v/>
      </c>
      <c r="C2051" s="19" t="s">
        <v>123</v>
      </c>
      <c r="D2051" s="19" t="s">
        <v>2352</v>
      </c>
      <c r="E2051" s="19">
        <v>42</v>
      </c>
      <c r="F2051" s="19" t="s">
        <v>58</v>
      </c>
      <c r="G2051" s="19">
        <v>30</v>
      </c>
      <c r="H2051" s="19">
        <v>7</v>
      </c>
      <c r="I2051" s="19">
        <v>3</v>
      </c>
      <c r="J2051" s="19">
        <v>94</v>
      </c>
      <c r="K2051" s="19">
        <v>19</v>
      </c>
      <c r="L2051" s="19">
        <v>57</v>
      </c>
      <c r="M2051" s="19" t="s">
        <v>60</v>
      </c>
      <c r="N2051" s="19">
        <v>5000</v>
      </c>
      <c r="O2051" s="19">
        <v>10000</v>
      </c>
      <c r="P2051" s="19">
        <v>702</v>
      </c>
      <c r="Q2051" s="19" t="s">
        <v>57</v>
      </c>
      <c r="R2051" s="19">
        <v>390</v>
      </c>
      <c r="S2051" s="19">
        <v>20000</v>
      </c>
      <c r="T2051" s="19">
        <v>0.13</v>
      </c>
      <c r="U2051" s="19">
        <v>0.9</v>
      </c>
      <c r="V2051" s="19">
        <v>0.24</v>
      </c>
      <c r="W2051" s="19">
        <v>56</v>
      </c>
      <c r="X2051" s="93">
        <v>408</v>
      </c>
      <c r="Y2051">
        <f t="shared" si="94"/>
        <v>166.66666666666666</v>
      </c>
      <c r="Z2051" t="b">
        <f>IF(N2051/G2051&gt;=Auswahlhilfe!$C$8,TRUE,FALSE)</f>
        <v>1</v>
      </c>
      <c r="AA2051" t="b">
        <f>IF(K2051&gt;Auswahlhilfe!$C$7,TRUE,FALSE)</f>
        <v>1</v>
      </c>
      <c r="AB2051" t="b">
        <f>IF(Auswahlhilfe!$C$17=F2051,TRUE,FALSE)</f>
        <v>1</v>
      </c>
      <c r="AC2051" t="b">
        <f>IFERROR(IF(FIND("P2",PGOptionList!D2051)&gt;0,TRUE),FALSE)</f>
        <v>1</v>
      </c>
      <c r="AD2051" t="b">
        <f>IFERROR(IF(FIND("P1",PGOptionList!D2051)&gt;0,TRUE),FALSE)</f>
        <v>0</v>
      </c>
      <c r="AE2051" t="b">
        <f>IFERROR(IF(FIND("P0",PGOptionList!D2051)&gt;0,TRUE),FALSE)</f>
        <v>0</v>
      </c>
      <c r="AF2051" t="b">
        <f>IF(AND(Z2051,AA2051,AB2051,AC2051,IF(C2051=Auswahlhilfe!$L$7,TRUE,FALSE)),D2051,FALSE)</f>
        <v>0</v>
      </c>
      <c r="AG2051" t="b">
        <f>IF(AND(Z2051,AA2051,AB2051,AD2051,IF(C2051=Auswahlhilfe!$L$17,TRUE,FALSE)),D2051,FALSE)</f>
        <v>0</v>
      </c>
      <c r="AH2051" t="b">
        <f>IF(AND(Z2051,AA2051,AB2051,AE2051,IF(C2051=Auswahlhilfe!$L$17,TRUE,FALSE)),D2051,FALSE)</f>
        <v>0</v>
      </c>
      <c r="AI2051" t="s">
        <v>4818</v>
      </c>
      <c r="AJ2051" s="90" t="str">
        <f t="shared" si="95"/>
        <v>https://shop.oxni.ch/de/shop/motoren/planetengetriebe/te-050-030-s2-p2</v>
      </c>
    </row>
    <row r="2052" spans="2:36" x14ac:dyDescent="0.2">
      <c r="B2052" s="78" t="str">
        <f t="shared" si="93"/>
        <v/>
      </c>
      <c r="C2052" s="19" t="s">
        <v>123</v>
      </c>
      <c r="D2052" s="19" t="s">
        <v>2353</v>
      </c>
      <c r="E2052" s="19">
        <v>42</v>
      </c>
      <c r="F2052" s="19" t="s">
        <v>55</v>
      </c>
      <c r="G2052" s="19">
        <v>25</v>
      </c>
      <c r="H2052" s="19">
        <v>5</v>
      </c>
      <c r="I2052" s="19">
        <v>3</v>
      </c>
      <c r="J2052" s="19">
        <v>94</v>
      </c>
      <c r="K2052" s="19">
        <v>20</v>
      </c>
      <c r="L2052" s="19">
        <v>60</v>
      </c>
      <c r="M2052" s="19" t="s">
        <v>114</v>
      </c>
      <c r="N2052" s="19">
        <v>5000</v>
      </c>
      <c r="O2052" s="19">
        <v>10000</v>
      </c>
      <c r="P2052" s="19">
        <v>702</v>
      </c>
      <c r="Q2052" s="19" t="s">
        <v>57</v>
      </c>
      <c r="R2052" s="19">
        <v>390</v>
      </c>
      <c r="S2052" s="19">
        <v>20000</v>
      </c>
      <c r="T2052" s="19">
        <v>0.13</v>
      </c>
      <c r="U2052" s="19">
        <v>0.9</v>
      </c>
      <c r="V2052" s="19">
        <v>0.24</v>
      </c>
      <c r="W2052" s="19">
        <v>56</v>
      </c>
      <c r="X2052" s="93">
        <v>450</v>
      </c>
      <c r="Y2052">
        <f t="shared" si="94"/>
        <v>200</v>
      </c>
      <c r="Z2052" t="b">
        <f>IF(N2052/G2052&gt;=Auswahlhilfe!$C$8,TRUE,FALSE)</f>
        <v>1</v>
      </c>
      <c r="AA2052" t="b">
        <f>IF(K2052&gt;Auswahlhilfe!$C$7,TRUE,FALSE)</f>
        <v>1</v>
      </c>
      <c r="AB2052" t="b">
        <f>IF(Auswahlhilfe!$C$17=F2052,TRUE,FALSE)</f>
        <v>0</v>
      </c>
      <c r="AC2052" t="b">
        <f>IFERROR(IF(FIND("P2",PGOptionList!D2052)&gt;0,TRUE),FALSE)</f>
        <v>0</v>
      </c>
      <c r="AD2052" t="b">
        <f>IFERROR(IF(FIND("P1",PGOptionList!D2052)&gt;0,TRUE),FALSE)</f>
        <v>1</v>
      </c>
      <c r="AE2052" t="b">
        <f>IFERROR(IF(FIND("P0",PGOptionList!D2052)&gt;0,TRUE),FALSE)</f>
        <v>0</v>
      </c>
      <c r="AF2052" t="b">
        <f>IF(AND(Z2052,AA2052,AB2052,AC2052,IF(C2052=Auswahlhilfe!$L$7,TRUE,FALSE)),D2052,FALSE)</f>
        <v>0</v>
      </c>
      <c r="AG2052" t="b">
        <f>IF(AND(Z2052,AA2052,AB2052,AD2052,IF(C2052=Auswahlhilfe!$L$17,TRUE,FALSE)),D2052,FALSE)</f>
        <v>0</v>
      </c>
      <c r="AH2052" t="b">
        <f>IF(AND(Z2052,AA2052,AB2052,AE2052,IF(C2052=Auswahlhilfe!$L$17,TRUE,FALSE)),D2052,FALSE)</f>
        <v>0</v>
      </c>
      <c r="AI2052" t="s">
        <v>4817</v>
      </c>
      <c r="AJ2052" s="90" t="str">
        <f t="shared" si="95"/>
        <v>mailto:info@oxni.ch?subject=Anfrage TE-050-025-S1-P1</v>
      </c>
    </row>
    <row r="2053" spans="2:36" x14ac:dyDescent="0.2">
      <c r="B2053" s="78" t="str">
        <f t="shared" si="93"/>
        <v/>
      </c>
      <c r="C2053" s="19" t="s">
        <v>123</v>
      </c>
      <c r="D2053" s="19" t="s">
        <v>2354</v>
      </c>
      <c r="E2053" s="19">
        <v>42</v>
      </c>
      <c r="F2053" s="19" t="s">
        <v>58</v>
      </c>
      <c r="G2053" s="19">
        <v>25</v>
      </c>
      <c r="H2053" s="19">
        <v>5</v>
      </c>
      <c r="I2053" s="19">
        <v>3</v>
      </c>
      <c r="J2053" s="19">
        <v>94</v>
      </c>
      <c r="K2053" s="19">
        <v>20</v>
      </c>
      <c r="L2053" s="19">
        <v>60</v>
      </c>
      <c r="M2053" s="19" t="s">
        <v>114</v>
      </c>
      <c r="N2053" s="19">
        <v>5000</v>
      </c>
      <c r="O2053" s="19">
        <v>10000</v>
      </c>
      <c r="P2053" s="19">
        <v>702</v>
      </c>
      <c r="Q2053" s="19" t="s">
        <v>57</v>
      </c>
      <c r="R2053" s="19">
        <v>390</v>
      </c>
      <c r="S2053" s="19">
        <v>20000</v>
      </c>
      <c r="T2053" s="19">
        <v>0.13</v>
      </c>
      <c r="U2053" s="19">
        <v>0.9</v>
      </c>
      <c r="V2053" s="19">
        <v>0.24</v>
      </c>
      <c r="W2053" s="19">
        <v>56</v>
      </c>
      <c r="X2053" s="93">
        <v>450</v>
      </c>
      <c r="Y2053">
        <f t="shared" si="94"/>
        <v>200</v>
      </c>
      <c r="Z2053" t="b">
        <f>IF(N2053/G2053&gt;=Auswahlhilfe!$C$8,TRUE,FALSE)</f>
        <v>1</v>
      </c>
      <c r="AA2053" t="b">
        <f>IF(K2053&gt;Auswahlhilfe!$C$7,TRUE,FALSE)</f>
        <v>1</v>
      </c>
      <c r="AB2053" t="b">
        <f>IF(Auswahlhilfe!$C$17=F2053,TRUE,FALSE)</f>
        <v>1</v>
      </c>
      <c r="AC2053" t="b">
        <f>IFERROR(IF(FIND("P2",PGOptionList!D2053)&gt;0,TRUE),FALSE)</f>
        <v>0</v>
      </c>
      <c r="AD2053" t="b">
        <f>IFERROR(IF(FIND("P1",PGOptionList!D2053)&gt;0,TRUE),FALSE)</f>
        <v>1</v>
      </c>
      <c r="AE2053" t="b">
        <f>IFERROR(IF(FIND("P0",PGOptionList!D2053)&gt;0,TRUE),FALSE)</f>
        <v>0</v>
      </c>
      <c r="AF2053" t="b">
        <f>IF(AND(Z2053,AA2053,AB2053,AC2053,IF(C2053=Auswahlhilfe!$L$7,TRUE,FALSE)),D2053,FALSE)</f>
        <v>0</v>
      </c>
      <c r="AG2053" t="b">
        <f>IF(AND(Z2053,AA2053,AB2053,AD2053,IF(C2053=Auswahlhilfe!$L$17,TRUE,FALSE)),D2053,FALSE)</f>
        <v>0</v>
      </c>
      <c r="AH2053" t="b">
        <f>IF(AND(Z2053,AA2053,AB2053,AE2053,IF(C2053=Auswahlhilfe!$L$17,TRUE,FALSE)),D2053,FALSE)</f>
        <v>0</v>
      </c>
      <c r="AI2053" t="s">
        <v>4818</v>
      </c>
      <c r="AJ2053" s="90" t="str">
        <f t="shared" si="95"/>
        <v>https://shop.oxni.ch/de/shop/motoren/planetengetriebe/te-050-025-s2-p1</v>
      </c>
    </row>
    <row r="2054" spans="2:36" x14ac:dyDescent="0.2">
      <c r="B2054" s="78" t="str">
        <f t="shared" si="93"/>
        <v/>
      </c>
      <c r="C2054" s="19" t="s">
        <v>123</v>
      </c>
      <c r="D2054" s="19" t="s">
        <v>2355</v>
      </c>
      <c r="E2054" s="19">
        <v>42</v>
      </c>
      <c r="F2054" s="19" t="s">
        <v>55</v>
      </c>
      <c r="G2054" s="19">
        <v>25</v>
      </c>
      <c r="H2054" s="19">
        <v>7</v>
      </c>
      <c r="I2054" s="19">
        <v>3</v>
      </c>
      <c r="J2054" s="19">
        <v>94</v>
      </c>
      <c r="K2054" s="19">
        <v>20</v>
      </c>
      <c r="L2054" s="19">
        <v>60</v>
      </c>
      <c r="M2054" s="19" t="s">
        <v>114</v>
      </c>
      <c r="N2054" s="19">
        <v>5000</v>
      </c>
      <c r="O2054" s="19">
        <v>10000</v>
      </c>
      <c r="P2054" s="19">
        <v>702</v>
      </c>
      <c r="Q2054" s="19" t="s">
        <v>57</v>
      </c>
      <c r="R2054" s="19">
        <v>390</v>
      </c>
      <c r="S2054" s="19">
        <v>20000</v>
      </c>
      <c r="T2054" s="19">
        <v>0.13</v>
      </c>
      <c r="U2054" s="19">
        <v>0.9</v>
      </c>
      <c r="V2054" s="19">
        <v>0.24</v>
      </c>
      <c r="W2054" s="19">
        <v>56</v>
      </c>
      <c r="X2054" s="93">
        <v>408</v>
      </c>
      <c r="Y2054">
        <f t="shared" si="94"/>
        <v>200</v>
      </c>
      <c r="Z2054" t="b">
        <f>IF(N2054/G2054&gt;=Auswahlhilfe!$C$8,TRUE,FALSE)</f>
        <v>1</v>
      </c>
      <c r="AA2054" t="b">
        <f>IF(K2054&gt;Auswahlhilfe!$C$7,TRUE,FALSE)</f>
        <v>1</v>
      </c>
      <c r="AB2054" t="b">
        <f>IF(Auswahlhilfe!$C$17=F2054,TRUE,FALSE)</f>
        <v>0</v>
      </c>
      <c r="AC2054" t="b">
        <f>IFERROR(IF(FIND("P2",PGOptionList!D2054)&gt;0,TRUE),FALSE)</f>
        <v>1</v>
      </c>
      <c r="AD2054" t="b">
        <f>IFERROR(IF(FIND("P1",PGOptionList!D2054)&gt;0,TRUE),FALSE)</f>
        <v>0</v>
      </c>
      <c r="AE2054" t="b">
        <f>IFERROR(IF(FIND("P0",PGOptionList!D2054)&gt;0,TRUE),FALSE)</f>
        <v>0</v>
      </c>
      <c r="AF2054" t="b">
        <f>IF(AND(Z2054,AA2054,AB2054,AC2054,IF(C2054=Auswahlhilfe!$L$7,TRUE,FALSE)),D2054,FALSE)</f>
        <v>0</v>
      </c>
      <c r="AG2054" t="b">
        <f>IF(AND(Z2054,AA2054,AB2054,AD2054,IF(C2054=Auswahlhilfe!$L$17,TRUE,FALSE)),D2054,FALSE)</f>
        <v>0</v>
      </c>
      <c r="AH2054" t="b">
        <f>IF(AND(Z2054,AA2054,AB2054,AE2054,IF(C2054=Auswahlhilfe!$L$17,TRUE,FALSE)),D2054,FALSE)</f>
        <v>0</v>
      </c>
      <c r="AI2054" t="s">
        <v>4817</v>
      </c>
      <c r="AJ2054" s="90" t="str">
        <f t="shared" si="95"/>
        <v>mailto:info@oxni.ch?subject=Anfrage TE-050-025-S1-P2</v>
      </c>
    </row>
    <row r="2055" spans="2:36" x14ac:dyDescent="0.2">
      <c r="B2055" s="78" t="str">
        <f t="shared" si="93"/>
        <v/>
      </c>
      <c r="C2055" s="19" t="s">
        <v>123</v>
      </c>
      <c r="D2055" s="19" t="s">
        <v>2356</v>
      </c>
      <c r="E2055" s="19">
        <v>42</v>
      </c>
      <c r="F2055" s="19" t="s">
        <v>58</v>
      </c>
      <c r="G2055" s="19">
        <v>25</v>
      </c>
      <c r="H2055" s="19">
        <v>7</v>
      </c>
      <c r="I2055" s="19">
        <v>3</v>
      </c>
      <c r="J2055" s="19">
        <v>94</v>
      </c>
      <c r="K2055" s="19">
        <v>20</v>
      </c>
      <c r="L2055" s="19">
        <v>60</v>
      </c>
      <c r="M2055" s="19" t="s">
        <v>114</v>
      </c>
      <c r="N2055" s="19">
        <v>5000</v>
      </c>
      <c r="O2055" s="19">
        <v>10000</v>
      </c>
      <c r="P2055" s="19">
        <v>702</v>
      </c>
      <c r="Q2055" s="19" t="s">
        <v>57</v>
      </c>
      <c r="R2055" s="19">
        <v>390</v>
      </c>
      <c r="S2055" s="19">
        <v>20000</v>
      </c>
      <c r="T2055" s="19">
        <v>0.13</v>
      </c>
      <c r="U2055" s="19">
        <v>0.9</v>
      </c>
      <c r="V2055" s="19">
        <v>0.24</v>
      </c>
      <c r="W2055" s="19">
        <v>56</v>
      </c>
      <c r="X2055" s="93">
        <v>408</v>
      </c>
      <c r="Y2055">
        <f t="shared" si="94"/>
        <v>200</v>
      </c>
      <c r="Z2055" t="b">
        <f>IF(N2055/G2055&gt;=Auswahlhilfe!$C$8,TRUE,FALSE)</f>
        <v>1</v>
      </c>
      <c r="AA2055" t="b">
        <f>IF(K2055&gt;Auswahlhilfe!$C$7,TRUE,FALSE)</f>
        <v>1</v>
      </c>
      <c r="AB2055" t="b">
        <f>IF(Auswahlhilfe!$C$17=F2055,TRUE,FALSE)</f>
        <v>1</v>
      </c>
      <c r="AC2055" t="b">
        <f>IFERROR(IF(FIND("P2",PGOptionList!D2055)&gt;0,TRUE),FALSE)</f>
        <v>1</v>
      </c>
      <c r="AD2055" t="b">
        <f>IFERROR(IF(FIND("P1",PGOptionList!D2055)&gt;0,TRUE),FALSE)</f>
        <v>0</v>
      </c>
      <c r="AE2055" t="b">
        <f>IFERROR(IF(FIND("P0",PGOptionList!D2055)&gt;0,TRUE),FALSE)</f>
        <v>0</v>
      </c>
      <c r="AF2055" t="b">
        <f>IF(AND(Z2055,AA2055,AB2055,AC2055,IF(C2055=Auswahlhilfe!$L$7,TRUE,FALSE)),D2055,FALSE)</f>
        <v>0</v>
      </c>
      <c r="AG2055" t="b">
        <f>IF(AND(Z2055,AA2055,AB2055,AD2055,IF(C2055=Auswahlhilfe!$L$17,TRUE,FALSE)),D2055,FALSE)</f>
        <v>0</v>
      </c>
      <c r="AH2055" t="b">
        <f>IF(AND(Z2055,AA2055,AB2055,AE2055,IF(C2055=Auswahlhilfe!$L$17,TRUE,FALSE)),D2055,FALSE)</f>
        <v>0</v>
      </c>
      <c r="AI2055" t="s">
        <v>4818</v>
      </c>
      <c r="AJ2055" s="90" t="str">
        <f t="shared" si="95"/>
        <v>https://shop.oxni.ch/de/shop/motoren/planetengetriebe/te-050-025-s2-p2</v>
      </c>
    </row>
    <row r="2056" spans="2:36" x14ac:dyDescent="0.2">
      <c r="B2056" s="78" t="str">
        <f t="shared" si="93"/>
        <v/>
      </c>
      <c r="C2056" s="19" t="s">
        <v>123</v>
      </c>
      <c r="D2056" s="19" t="s">
        <v>2357</v>
      </c>
      <c r="E2056" s="19">
        <v>42</v>
      </c>
      <c r="F2056" s="19" t="s">
        <v>55</v>
      </c>
      <c r="G2056" s="19">
        <v>20</v>
      </c>
      <c r="H2056" s="19">
        <v>5</v>
      </c>
      <c r="I2056" s="19">
        <v>3</v>
      </c>
      <c r="J2056" s="19">
        <v>94</v>
      </c>
      <c r="K2056" s="19">
        <v>19</v>
      </c>
      <c r="L2056" s="19">
        <v>57</v>
      </c>
      <c r="M2056" s="19" t="s">
        <v>60</v>
      </c>
      <c r="N2056" s="19">
        <v>5000</v>
      </c>
      <c r="O2056" s="19">
        <v>10000</v>
      </c>
      <c r="P2056" s="19">
        <v>702</v>
      </c>
      <c r="Q2056" s="19" t="s">
        <v>57</v>
      </c>
      <c r="R2056" s="19">
        <v>390</v>
      </c>
      <c r="S2056" s="19">
        <v>20000</v>
      </c>
      <c r="T2056" s="19">
        <v>0.13</v>
      </c>
      <c r="U2056" s="19">
        <v>0.9</v>
      </c>
      <c r="V2056" s="19">
        <v>0.24</v>
      </c>
      <c r="W2056" s="19">
        <v>56</v>
      </c>
      <c r="X2056" s="93">
        <v>450</v>
      </c>
      <c r="Y2056">
        <f t="shared" si="94"/>
        <v>250</v>
      </c>
      <c r="Z2056" t="b">
        <f>IF(N2056/G2056&gt;=Auswahlhilfe!$C$8,TRUE,FALSE)</f>
        <v>1</v>
      </c>
      <c r="AA2056" t="b">
        <f>IF(K2056&gt;Auswahlhilfe!$C$7,TRUE,FALSE)</f>
        <v>1</v>
      </c>
      <c r="AB2056" t="b">
        <f>IF(Auswahlhilfe!$C$17=F2056,TRUE,FALSE)</f>
        <v>0</v>
      </c>
      <c r="AC2056" t="b">
        <f>IFERROR(IF(FIND("P2",PGOptionList!D2056)&gt;0,TRUE),FALSE)</f>
        <v>0</v>
      </c>
      <c r="AD2056" t="b">
        <f>IFERROR(IF(FIND("P1",PGOptionList!D2056)&gt;0,TRUE),FALSE)</f>
        <v>1</v>
      </c>
      <c r="AE2056" t="b">
        <f>IFERROR(IF(FIND("P0",PGOptionList!D2056)&gt;0,TRUE),FALSE)</f>
        <v>0</v>
      </c>
      <c r="AF2056" t="b">
        <f>IF(AND(Z2056,AA2056,AB2056,AC2056,IF(C2056=Auswahlhilfe!$L$7,TRUE,FALSE)),D2056,FALSE)</f>
        <v>0</v>
      </c>
      <c r="AG2056" t="b">
        <f>IF(AND(Z2056,AA2056,AB2056,AD2056,IF(C2056=Auswahlhilfe!$L$17,TRUE,FALSE)),D2056,FALSE)</f>
        <v>0</v>
      </c>
      <c r="AH2056" t="b">
        <f>IF(AND(Z2056,AA2056,AB2056,AE2056,IF(C2056=Auswahlhilfe!$L$17,TRUE,FALSE)),D2056,FALSE)</f>
        <v>0</v>
      </c>
      <c r="AI2056" t="s">
        <v>4817</v>
      </c>
      <c r="AJ2056" s="90" t="str">
        <f t="shared" si="95"/>
        <v>mailto:info@oxni.ch?subject=Anfrage TE-050-020-S1-P1</v>
      </c>
    </row>
    <row r="2057" spans="2:36" x14ac:dyDescent="0.2">
      <c r="B2057" s="78" t="str">
        <f t="shared" si="93"/>
        <v/>
      </c>
      <c r="C2057" s="19" t="s">
        <v>123</v>
      </c>
      <c r="D2057" s="19" t="s">
        <v>2358</v>
      </c>
      <c r="E2057" s="19">
        <v>42</v>
      </c>
      <c r="F2057" s="19" t="s">
        <v>58</v>
      </c>
      <c r="G2057" s="19">
        <v>20</v>
      </c>
      <c r="H2057" s="19">
        <v>5</v>
      </c>
      <c r="I2057" s="19">
        <v>3</v>
      </c>
      <c r="J2057" s="19">
        <v>94</v>
      </c>
      <c r="K2057" s="19">
        <v>19</v>
      </c>
      <c r="L2057" s="19">
        <v>57</v>
      </c>
      <c r="M2057" s="19" t="s">
        <v>60</v>
      </c>
      <c r="N2057" s="19">
        <v>5000</v>
      </c>
      <c r="O2057" s="19">
        <v>10000</v>
      </c>
      <c r="P2057" s="19">
        <v>702</v>
      </c>
      <c r="Q2057" s="19" t="s">
        <v>57</v>
      </c>
      <c r="R2057" s="19">
        <v>390</v>
      </c>
      <c r="S2057" s="19">
        <v>20000</v>
      </c>
      <c r="T2057" s="19">
        <v>0.13</v>
      </c>
      <c r="U2057" s="19">
        <v>0.9</v>
      </c>
      <c r="V2057" s="19">
        <v>0.24</v>
      </c>
      <c r="W2057" s="19">
        <v>56</v>
      </c>
      <c r="X2057" s="93">
        <v>450</v>
      </c>
      <c r="Y2057">
        <f t="shared" si="94"/>
        <v>250</v>
      </c>
      <c r="Z2057" t="b">
        <f>IF(N2057/G2057&gt;=Auswahlhilfe!$C$8,TRUE,FALSE)</f>
        <v>1</v>
      </c>
      <c r="AA2057" t="b">
        <f>IF(K2057&gt;Auswahlhilfe!$C$7,TRUE,FALSE)</f>
        <v>1</v>
      </c>
      <c r="AB2057" t="b">
        <f>IF(Auswahlhilfe!$C$17=F2057,TRUE,FALSE)</f>
        <v>1</v>
      </c>
      <c r="AC2057" t="b">
        <f>IFERROR(IF(FIND("P2",PGOptionList!D2057)&gt;0,TRUE),FALSE)</f>
        <v>0</v>
      </c>
      <c r="AD2057" t="b">
        <f>IFERROR(IF(FIND("P1",PGOptionList!D2057)&gt;0,TRUE),FALSE)</f>
        <v>1</v>
      </c>
      <c r="AE2057" t="b">
        <f>IFERROR(IF(FIND("P0",PGOptionList!D2057)&gt;0,TRUE),FALSE)</f>
        <v>0</v>
      </c>
      <c r="AF2057" t="b">
        <f>IF(AND(Z2057,AA2057,AB2057,AC2057,IF(C2057=Auswahlhilfe!$L$7,TRUE,FALSE)),D2057,FALSE)</f>
        <v>0</v>
      </c>
      <c r="AG2057" t="b">
        <f>IF(AND(Z2057,AA2057,AB2057,AD2057,IF(C2057=Auswahlhilfe!$L$17,TRUE,FALSE)),D2057,FALSE)</f>
        <v>0</v>
      </c>
      <c r="AH2057" t="b">
        <f>IF(AND(Z2057,AA2057,AB2057,AE2057,IF(C2057=Auswahlhilfe!$L$17,TRUE,FALSE)),D2057,FALSE)</f>
        <v>0</v>
      </c>
      <c r="AI2057" t="s">
        <v>4818</v>
      </c>
      <c r="AJ2057" s="90" t="str">
        <f t="shared" si="95"/>
        <v>https://shop.oxni.ch/de/shop/motoren/planetengetriebe/te-050-020-s2-p1</v>
      </c>
    </row>
    <row r="2058" spans="2:36" x14ac:dyDescent="0.2">
      <c r="B2058" s="78" t="str">
        <f t="shared" ref="B2058:B2121" si="96">IF(AF2058=D2058,"Economy",IF(AG2058=D2058,"Standard",IF(AH2058=D2058,"Präzision","")))</f>
        <v/>
      </c>
      <c r="C2058" s="19" t="s">
        <v>123</v>
      </c>
      <c r="D2058" s="19" t="s">
        <v>2359</v>
      </c>
      <c r="E2058" s="19">
        <v>42</v>
      </c>
      <c r="F2058" s="19" t="s">
        <v>55</v>
      </c>
      <c r="G2058" s="19">
        <v>20</v>
      </c>
      <c r="H2058" s="19">
        <v>7</v>
      </c>
      <c r="I2058" s="19">
        <v>3</v>
      </c>
      <c r="J2058" s="19">
        <v>94</v>
      </c>
      <c r="K2058" s="19">
        <v>19</v>
      </c>
      <c r="L2058" s="19">
        <v>57</v>
      </c>
      <c r="M2058" s="19" t="s">
        <v>60</v>
      </c>
      <c r="N2058" s="19">
        <v>5000</v>
      </c>
      <c r="O2058" s="19">
        <v>10000</v>
      </c>
      <c r="P2058" s="19">
        <v>702</v>
      </c>
      <c r="Q2058" s="19" t="s">
        <v>57</v>
      </c>
      <c r="R2058" s="19">
        <v>390</v>
      </c>
      <c r="S2058" s="19">
        <v>20000</v>
      </c>
      <c r="T2058" s="19">
        <v>0.13</v>
      </c>
      <c r="U2058" s="19">
        <v>0.9</v>
      </c>
      <c r="V2058" s="19">
        <v>0.24</v>
      </c>
      <c r="W2058" s="19">
        <v>56</v>
      </c>
      <c r="X2058" s="93">
        <v>408</v>
      </c>
      <c r="Y2058">
        <f t="shared" ref="Y2058:Y2121" si="97">N2058/G2058</f>
        <v>250</v>
      </c>
      <c r="Z2058" t="b">
        <f>IF(N2058/G2058&gt;=Auswahlhilfe!$C$8,TRUE,FALSE)</f>
        <v>1</v>
      </c>
      <c r="AA2058" t="b">
        <f>IF(K2058&gt;Auswahlhilfe!$C$7,TRUE,FALSE)</f>
        <v>1</v>
      </c>
      <c r="AB2058" t="b">
        <f>IF(Auswahlhilfe!$C$17=F2058,TRUE,FALSE)</f>
        <v>0</v>
      </c>
      <c r="AC2058" t="b">
        <f>IFERROR(IF(FIND("P2",PGOptionList!D2058)&gt;0,TRUE),FALSE)</f>
        <v>1</v>
      </c>
      <c r="AD2058" t="b">
        <f>IFERROR(IF(FIND("P1",PGOptionList!D2058)&gt;0,TRUE),FALSE)</f>
        <v>0</v>
      </c>
      <c r="AE2058" t="b">
        <f>IFERROR(IF(FIND("P0",PGOptionList!D2058)&gt;0,TRUE),FALSE)</f>
        <v>0</v>
      </c>
      <c r="AF2058" t="b">
        <f>IF(AND(Z2058,AA2058,AB2058,AC2058,IF(C2058=Auswahlhilfe!$L$7,TRUE,FALSE)),D2058,FALSE)</f>
        <v>0</v>
      </c>
      <c r="AG2058" t="b">
        <f>IF(AND(Z2058,AA2058,AB2058,AD2058,IF(C2058=Auswahlhilfe!$L$17,TRUE,FALSE)),D2058,FALSE)</f>
        <v>0</v>
      </c>
      <c r="AH2058" t="b">
        <f>IF(AND(Z2058,AA2058,AB2058,AE2058,IF(C2058=Auswahlhilfe!$L$17,TRUE,FALSE)),D2058,FALSE)</f>
        <v>0</v>
      </c>
      <c r="AI2058" t="s">
        <v>4817</v>
      </c>
      <c r="AJ2058" s="90" t="str">
        <f t="shared" ref="AJ2058:AJ2121" si="98">IF(AI2058="ja",HYPERLINK(_xlfn.CONCAT("https://shop.oxni.ch/de/shop/motoren/planetengetriebe/",LOWER(D2058))),_xlfn.CONCAT("mailto:info@oxni.ch?subject=Anfrage ",D2058))</f>
        <v>mailto:info@oxni.ch?subject=Anfrage TE-050-020-S1-P2</v>
      </c>
    </row>
    <row r="2059" spans="2:36" x14ac:dyDescent="0.2">
      <c r="B2059" s="78" t="str">
        <f t="shared" si="96"/>
        <v/>
      </c>
      <c r="C2059" s="19" t="s">
        <v>123</v>
      </c>
      <c r="D2059" s="19" t="s">
        <v>2360</v>
      </c>
      <c r="E2059" s="19">
        <v>42</v>
      </c>
      <c r="F2059" s="19" t="s">
        <v>58</v>
      </c>
      <c r="G2059" s="19">
        <v>20</v>
      </c>
      <c r="H2059" s="19">
        <v>7</v>
      </c>
      <c r="I2059" s="19">
        <v>3</v>
      </c>
      <c r="J2059" s="19">
        <v>94</v>
      </c>
      <c r="K2059" s="19">
        <v>19</v>
      </c>
      <c r="L2059" s="19">
        <v>57</v>
      </c>
      <c r="M2059" s="19" t="s">
        <v>60</v>
      </c>
      <c r="N2059" s="19">
        <v>5000</v>
      </c>
      <c r="O2059" s="19">
        <v>10000</v>
      </c>
      <c r="P2059" s="19">
        <v>702</v>
      </c>
      <c r="Q2059" s="19" t="s">
        <v>57</v>
      </c>
      <c r="R2059" s="19">
        <v>390</v>
      </c>
      <c r="S2059" s="19">
        <v>20000</v>
      </c>
      <c r="T2059" s="19">
        <v>0.13</v>
      </c>
      <c r="U2059" s="19">
        <v>0.9</v>
      </c>
      <c r="V2059" s="19">
        <v>0.24</v>
      </c>
      <c r="W2059" s="19">
        <v>56</v>
      </c>
      <c r="X2059" s="93">
        <v>408</v>
      </c>
      <c r="Y2059">
        <f t="shared" si="97"/>
        <v>250</v>
      </c>
      <c r="Z2059" t="b">
        <f>IF(N2059/G2059&gt;=Auswahlhilfe!$C$8,TRUE,FALSE)</f>
        <v>1</v>
      </c>
      <c r="AA2059" t="b">
        <f>IF(K2059&gt;Auswahlhilfe!$C$7,TRUE,FALSE)</f>
        <v>1</v>
      </c>
      <c r="AB2059" t="b">
        <f>IF(Auswahlhilfe!$C$17=F2059,TRUE,FALSE)</f>
        <v>1</v>
      </c>
      <c r="AC2059" t="b">
        <f>IFERROR(IF(FIND("P2",PGOptionList!D2059)&gt;0,TRUE),FALSE)</f>
        <v>1</v>
      </c>
      <c r="AD2059" t="b">
        <f>IFERROR(IF(FIND("P1",PGOptionList!D2059)&gt;0,TRUE),FALSE)</f>
        <v>0</v>
      </c>
      <c r="AE2059" t="b">
        <f>IFERROR(IF(FIND("P0",PGOptionList!D2059)&gt;0,TRUE),FALSE)</f>
        <v>0</v>
      </c>
      <c r="AF2059" t="b">
        <f>IF(AND(Z2059,AA2059,AB2059,AC2059,IF(C2059=Auswahlhilfe!$L$7,TRUE,FALSE)),D2059,FALSE)</f>
        <v>0</v>
      </c>
      <c r="AG2059" t="b">
        <f>IF(AND(Z2059,AA2059,AB2059,AD2059,IF(C2059=Auswahlhilfe!$L$17,TRUE,FALSE)),D2059,FALSE)</f>
        <v>0</v>
      </c>
      <c r="AH2059" t="b">
        <f>IF(AND(Z2059,AA2059,AB2059,AE2059,IF(C2059=Auswahlhilfe!$L$17,TRUE,FALSE)),D2059,FALSE)</f>
        <v>0</v>
      </c>
      <c r="AI2059" t="s">
        <v>4818</v>
      </c>
      <c r="AJ2059" s="90" t="str">
        <f t="shared" si="98"/>
        <v>https://shop.oxni.ch/de/shop/motoren/planetengetriebe/te-050-020-s2-p2</v>
      </c>
    </row>
    <row r="2060" spans="2:36" x14ac:dyDescent="0.2">
      <c r="B2060" s="78" t="str">
        <f t="shared" si="96"/>
        <v/>
      </c>
      <c r="C2060" s="19" t="s">
        <v>123</v>
      </c>
      <c r="D2060" s="19" t="s">
        <v>2361</v>
      </c>
      <c r="E2060" s="19">
        <v>42</v>
      </c>
      <c r="F2060" s="19" t="s">
        <v>55</v>
      </c>
      <c r="G2060" s="19">
        <v>10</v>
      </c>
      <c r="H2060" s="19">
        <v>3</v>
      </c>
      <c r="I2060" s="19">
        <v>3</v>
      </c>
      <c r="J2060" s="19">
        <v>97</v>
      </c>
      <c r="K2060" s="19">
        <v>14</v>
      </c>
      <c r="L2060" s="19">
        <v>42</v>
      </c>
      <c r="M2060" s="19" t="s">
        <v>62</v>
      </c>
      <c r="N2060" s="19">
        <v>5000</v>
      </c>
      <c r="O2060" s="19">
        <v>10000</v>
      </c>
      <c r="P2060" s="19">
        <v>702</v>
      </c>
      <c r="Q2060" s="19" t="s">
        <v>57</v>
      </c>
      <c r="R2060" s="19">
        <v>390</v>
      </c>
      <c r="S2060" s="19">
        <v>20000</v>
      </c>
      <c r="T2060" s="19">
        <v>0.03</v>
      </c>
      <c r="U2060" s="19">
        <v>0.6</v>
      </c>
      <c r="V2060" s="19">
        <v>0.24</v>
      </c>
      <c r="W2060" s="19">
        <v>56</v>
      </c>
      <c r="X2060" s="93">
        <v>347</v>
      </c>
      <c r="Y2060">
        <f t="shared" si="97"/>
        <v>500</v>
      </c>
      <c r="Z2060" t="b">
        <f>IF(N2060/G2060&gt;=Auswahlhilfe!$C$8,TRUE,FALSE)</f>
        <v>1</v>
      </c>
      <c r="AA2060" t="b">
        <f>IF(K2060&gt;Auswahlhilfe!$C$7,TRUE,FALSE)</f>
        <v>1</v>
      </c>
      <c r="AB2060" t="b">
        <f>IF(Auswahlhilfe!$C$17=F2060,TRUE,FALSE)</f>
        <v>0</v>
      </c>
      <c r="AC2060" t="b">
        <f>IFERROR(IF(FIND("P2",PGOptionList!D2060)&gt;0,TRUE),FALSE)</f>
        <v>0</v>
      </c>
      <c r="AD2060" t="b">
        <f>IFERROR(IF(FIND("P1",PGOptionList!D2060)&gt;0,TRUE),FALSE)</f>
        <v>1</v>
      </c>
      <c r="AE2060" t="b">
        <f>IFERROR(IF(FIND("P0",PGOptionList!D2060)&gt;0,TRUE),FALSE)</f>
        <v>0</v>
      </c>
      <c r="AF2060" t="b">
        <f>IF(AND(Z2060,AA2060,AB2060,AC2060,IF(C2060=Auswahlhilfe!$L$7,TRUE,FALSE)),D2060,FALSE)</f>
        <v>0</v>
      </c>
      <c r="AG2060" t="b">
        <f>IF(AND(Z2060,AA2060,AB2060,AD2060,IF(C2060=Auswahlhilfe!$L$17,TRUE,FALSE)),D2060,FALSE)</f>
        <v>0</v>
      </c>
      <c r="AH2060" t="b">
        <f>IF(AND(Z2060,AA2060,AB2060,AE2060,IF(C2060=Auswahlhilfe!$L$17,TRUE,FALSE)),D2060,FALSE)</f>
        <v>0</v>
      </c>
      <c r="AI2060" t="s">
        <v>4817</v>
      </c>
      <c r="AJ2060" s="90" t="str">
        <f t="shared" si="98"/>
        <v>mailto:info@oxni.ch?subject=Anfrage TE-050-010-S1-P1</v>
      </c>
    </row>
    <row r="2061" spans="2:36" x14ac:dyDescent="0.2">
      <c r="B2061" s="78" t="str">
        <f t="shared" si="96"/>
        <v/>
      </c>
      <c r="C2061" s="19" t="s">
        <v>123</v>
      </c>
      <c r="D2061" s="19" t="s">
        <v>2362</v>
      </c>
      <c r="E2061" s="19">
        <v>42</v>
      </c>
      <c r="F2061" s="19" t="s">
        <v>58</v>
      </c>
      <c r="G2061" s="19">
        <v>10</v>
      </c>
      <c r="H2061" s="19">
        <v>3</v>
      </c>
      <c r="I2061" s="19">
        <v>3</v>
      </c>
      <c r="J2061" s="19">
        <v>97</v>
      </c>
      <c r="K2061" s="19">
        <v>14</v>
      </c>
      <c r="L2061" s="19">
        <v>42</v>
      </c>
      <c r="M2061" s="19" t="s">
        <v>62</v>
      </c>
      <c r="N2061" s="19">
        <v>5000</v>
      </c>
      <c r="O2061" s="19">
        <v>10000</v>
      </c>
      <c r="P2061" s="19">
        <v>702</v>
      </c>
      <c r="Q2061" s="19" t="s">
        <v>57</v>
      </c>
      <c r="R2061" s="19">
        <v>390</v>
      </c>
      <c r="S2061" s="19">
        <v>20000</v>
      </c>
      <c r="T2061" s="19">
        <v>0.03</v>
      </c>
      <c r="U2061" s="19">
        <v>0.6</v>
      </c>
      <c r="V2061" s="19">
        <v>0.24</v>
      </c>
      <c r="W2061" s="19">
        <v>56</v>
      </c>
      <c r="X2061" s="93">
        <v>347</v>
      </c>
      <c r="Y2061">
        <f t="shared" si="97"/>
        <v>500</v>
      </c>
      <c r="Z2061" t="b">
        <f>IF(N2061/G2061&gt;=Auswahlhilfe!$C$8,TRUE,FALSE)</f>
        <v>1</v>
      </c>
      <c r="AA2061" t="b">
        <f>IF(K2061&gt;Auswahlhilfe!$C$7,TRUE,FALSE)</f>
        <v>1</v>
      </c>
      <c r="AB2061" t="b">
        <f>IF(Auswahlhilfe!$C$17=F2061,TRUE,FALSE)</f>
        <v>1</v>
      </c>
      <c r="AC2061" t="b">
        <f>IFERROR(IF(FIND("P2",PGOptionList!D2061)&gt;0,TRUE),FALSE)</f>
        <v>0</v>
      </c>
      <c r="AD2061" t="b">
        <f>IFERROR(IF(FIND("P1",PGOptionList!D2061)&gt;0,TRUE),FALSE)</f>
        <v>1</v>
      </c>
      <c r="AE2061" t="b">
        <f>IFERROR(IF(FIND("P0",PGOptionList!D2061)&gt;0,TRUE),FALSE)</f>
        <v>0</v>
      </c>
      <c r="AF2061" t="b">
        <f>IF(AND(Z2061,AA2061,AB2061,AC2061,IF(C2061=Auswahlhilfe!$L$7,TRUE,FALSE)),D2061,FALSE)</f>
        <v>0</v>
      </c>
      <c r="AG2061" t="b">
        <f>IF(AND(Z2061,AA2061,AB2061,AD2061,IF(C2061=Auswahlhilfe!$L$17,TRUE,FALSE)),D2061,FALSE)</f>
        <v>0</v>
      </c>
      <c r="AH2061" t="b">
        <f>IF(AND(Z2061,AA2061,AB2061,AE2061,IF(C2061=Auswahlhilfe!$L$17,TRUE,FALSE)),D2061,FALSE)</f>
        <v>0</v>
      </c>
      <c r="AI2061" t="s">
        <v>4818</v>
      </c>
      <c r="AJ2061" s="90" t="str">
        <f t="shared" si="98"/>
        <v>https://shop.oxni.ch/de/shop/motoren/planetengetriebe/te-050-010-s2-p1</v>
      </c>
    </row>
    <row r="2062" spans="2:36" x14ac:dyDescent="0.2">
      <c r="B2062" s="78" t="str">
        <f t="shared" si="96"/>
        <v/>
      </c>
      <c r="C2062" s="19" t="s">
        <v>123</v>
      </c>
      <c r="D2062" s="19" t="s">
        <v>2363</v>
      </c>
      <c r="E2062" s="19">
        <v>42</v>
      </c>
      <c r="F2062" s="19" t="s">
        <v>55</v>
      </c>
      <c r="G2062" s="19">
        <v>10</v>
      </c>
      <c r="H2062" s="19">
        <v>5</v>
      </c>
      <c r="I2062" s="19">
        <v>3</v>
      </c>
      <c r="J2062" s="19">
        <v>97</v>
      </c>
      <c r="K2062" s="19">
        <v>14</v>
      </c>
      <c r="L2062" s="19">
        <v>42</v>
      </c>
      <c r="M2062" s="19" t="s">
        <v>62</v>
      </c>
      <c r="N2062" s="19">
        <v>5000</v>
      </c>
      <c r="O2062" s="19">
        <v>10000</v>
      </c>
      <c r="P2062" s="19">
        <v>702</v>
      </c>
      <c r="Q2062" s="19" t="s">
        <v>57</v>
      </c>
      <c r="R2062" s="19">
        <v>390</v>
      </c>
      <c r="S2062" s="19">
        <v>20000</v>
      </c>
      <c r="T2062" s="19">
        <v>0.03</v>
      </c>
      <c r="U2062" s="19">
        <v>0.6</v>
      </c>
      <c r="V2062" s="19">
        <v>0.24</v>
      </c>
      <c r="W2062" s="19">
        <v>56</v>
      </c>
      <c r="X2062" s="93">
        <v>308</v>
      </c>
      <c r="Y2062">
        <f t="shared" si="97"/>
        <v>500</v>
      </c>
      <c r="Z2062" t="b">
        <f>IF(N2062/G2062&gt;=Auswahlhilfe!$C$8,TRUE,FALSE)</f>
        <v>1</v>
      </c>
      <c r="AA2062" t="b">
        <f>IF(K2062&gt;Auswahlhilfe!$C$7,TRUE,FALSE)</f>
        <v>1</v>
      </c>
      <c r="AB2062" t="b">
        <f>IF(Auswahlhilfe!$C$17=F2062,TRUE,FALSE)</f>
        <v>0</v>
      </c>
      <c r="AC2062" t="b">
        <f>IFERROR(IF(FIND("P2",PGOptionList!D2062)&gt;0,TRUE),FALSE)</f>
        <v>1</v>
      </c>
      <c r="AD2062" t="b">
        <f>IFERROR(IF(FIND("P1",PGOptionList!D2062)&gt;0,TRUE),FALSE)</f>
        <v>0</v>
      </c>
      <c r="AE2062" t="b">
        <f>IFERROR(IF(FIND("P0",PGOptionList!D2062)&gt;0,TRUE),FALSE)</f>
        <v>0</v>
      </c>
      <c r="AF2062" t="b">
        <f>IF(AND(Z2062,AA2062,AB2062,AC2062,IF(C2062=Auswahlhilfe!$L$7,TRUE,FALSE)),D2062,FALSE)</f>
        <v>0</v>
      </c>
      <c r="AG2062" t="b">
        <f>IF(AND(Z2062,AA2062,AB2062,AD2062,IF(C2062=Auswahlhilfe!$L$17,TRUE,FALSE)),D2062,FALSE)</f>
        <v>0</v>
      </c>
      <c r="AH2062" t="b">
        <f>IF(AND(Z2062,AA2062,AB2062,AE2062,IF(C2062=Auswahlhilfe!$L$17,TRUE,FALSE)),D2062,FALSE)</f>
        <v>0</v>
      </c>
      <c r="AI2062" t="s">
        <v>4817</v>
      </c>
      <c r="AJ2062" s="90" t="str">
        <f t="shared" si="98"/>
        <v>mailto:info@oxni.ch?subject=Anfrage TE-050-010-S1-P2</v>
      </c>
    </row>
    <row r="2063" spans="2:36" x14ac:dyDescent="0.2">
      <c r="B2063" s="78" t="str">
        <f t="shared" si="96"/>
        <v/>
      </c>
      <c r="C2063" s="19" t="s">
        <v>123</v>
      </c>
      <c r="D2063" s="19" t="s">
        <v>2364</v>
      </c>
      <c r="E2063" s="19">
        <v>42</v>
      </c>
      <c r="F2063" s="19" t="s">
        <v>58</v>
      </c>
      <c r="G2063" s="19">
        <v>10</v>
      </c>
      <c r="H2063" s="19">
        <v>5</v>
      </c>
      <c r="I2063" s="19">
        <v>3</v>
      </c>
      <c r="J2063" s="19">
        <v>97</v>
      </c>
      <c r="K2063" s="19">
        <v>14</v>
      </c>
      <c r="L2063" s="19">
        <v>42</v>
      </c>
      <c r="M2063" s="19" t="s">
        <v>62</v>
      </c>
      <c r="N2063" s="19">
        <v>5000</v>
      </c>
      <c r="O2063" s="19">
        <v>10000</v>
      </c>
      <c r="P2063" s="19">
        <v>702</v>
      </c>
      <c r="Q2063" s="19" t="s">
        <v>57</v>
      </c>
      <c r="R2063" s="19">
        <v>390</v>
      </c>
      <c r="S2063" s="19">
        <v>20000</v>
      </c>
      <c r="T2063" s="19">
        <v>0.03</v>
      </c>
      <c r="U2063" s="19">
        <v>0.6</v>
      </c>
      <c r="V2063" s="19">
        <v>0.24</v>
      </c>
      <c r="W2063" s="19">
        <v>56</v>
      </c>
      <c r="X2063" s="93">
        <v>308</v>
      </c>
      <c r="Y2063">
        <f t="shared" si="97"/>
        <v>500</v>
      </c>
      <c r="Z2063" t="b">
        <f>IF(N2063/G2063&gt;=Auswahlhilfe!$C$8,TRUE,FALSE)</f>
        <v>1</v>
      </c>
      <c r="AA2063" t="b">
        <f>IF(K2063&gt;Auswahlhilfe!$C$7,TRUE,FALSE)</f>
        <v>1</v>
      </c>
      <c r="AB2063" t="b">
        <f>IF(Auswahlhilfe!$C$17=F2063,TRUE,FALSE)</f>
        <v>1</v>
      </c>
      <c r="AC2063" t="b">
        <f>IFERROR(IF(FIND("P2",PGOptionList!D2063)&gt;0,TRUE),FALSE)</f>
        <v>1</v>
      </c>
      <c r="AD2063" t="b">
        <f>IFERROR(IF(FIND("P1",PGOptionList!D2063)&gt;0,TRUE),FALSE)</f>
        <v>0</v>
      </c>
      <c r="AE2063" t="b">
        <f>IFERROR(IF(FIND("P0",PGOptionList!D2063)&gt;0,TRUE),FALSE)</f>
        <v>0</v>
      </c>
      <c r="AF2063" t="b">
        <f>IF(AND(Z2063,AA2063,AB2063,AC2063,IF(C2063=Auswahlhilfe!$L$7,TRUE,FALSE)),D2063,FALSE)</f>
        <v>0</v>
      </c>
      <c r="AG2063" t="b">
        <f>IF(AND(Z2063,AA2063,AB2063,AD2063,IF(C2063=Auswahlhilfe!$L$17,TRUE,FALSE)),D2063,FALSE)</f>
        <v>0</v>
      </c>
      <c r="AH2063" t="b">
        <f>IF(AND(Z2063,AA2063,AB2063,AE2063,IF(C2063=Auswahlhilfe!$L$17,TRUE,FALSE)),D2063,FALSE)</f>
        <v>0</v>
      </c>
      <c r="AI2063" t="s">
        <v>4818</v>
      </c>
      <c r="AJ2063" s="90" t="str">
        <f t="shared" si="98"/>
        <v>https://shop.oxni.ch/de/shop/motoren/planetengetriebe/te-050-010-s2-p2</v>
      </c>
    </row>
    <row r="2064" spans="2:36" x14ac:dyDescent="0.2">
      <c r="B2064" s="78" t="str">
        <f t="shared" si="96"/>
        <v/>
      </c>
      <c r="C2064" s="19" t="s">
        <v>123</v>
      </c>
      <c r="D2064" s="19" t="s">
        <v>2365</v>
      </c>
      <c r="E2064" s="19">
        <v>42</v>
      </c>
      <c r="F2064" s="19" t="s">
        <v>55</v>
      </c>
      <c r="G2064" s="19">
        <v>8</v>
      </c>
      <c r="H2064" s="19">
        <v>3</v>
      </c>
      <c r="I2064" s="19">
        <v>3</v>
      </c>
      <c r="J2064" s="19">
        <v>97</v>
      </c>
      <c r="K2064" s="19">
        <v>17</v>
      </c>
      <c r="L2064" s="19">
        <v>51</v>
      </c>
      <c r="M2064" s="19" t="s">
        <v>61</v>
      </c>
      <c r="N2064" s="19">
        <v>5000</v>
      </c>
      <c r="O2064" s="19">
        <v>10000</v>
      </c>
      <c r="P2064" s="19">
        <v>702</v>
      </c>
      <c r="Q2064" s="19" t="s">
        <v>57</v>
      </c>
      <c r="R2064" s="19">
        <v>390</v>
      </c>
      <c r="S2064" s="19">
        <v>20000</v>
      </c>
      <c r="T2064" s="19">
        <v>0.03</v>
      </c>
      <c r="U2064" s="19">
        <v>0.6</v>
      </c>
      <c r="V2064" s="19">
        <v>0.24</v>
      </c>
      <c r="W2064" s="19">
        <v>56</v>
      </c>
      <c r="X2064" s="93">
        <v>347</v>
      </c>
      <c r="Y2064">
        <f t="shared" si="97"/>
        <v>625</v>
      </c>
      <c r="Z2064" t="b">
        <f>IF(N2064/G2064&gt;=Auswahlhilfe!$C$8,TRUE,FALSE)</f>
        <v>1</v>
      </c>
      <c r="AA2064" t="b">
        <f>IF(K2064&gt;Auswahlhilfe!$C$7,TRUE,FALSE)</f>
        <v>1</v>
      </c>
      <c r="AB2064" t="b">
        <f>IF(Auswahlhilfe!$C$17=F2064,TRUE,FALSE)</f>
        <v>0</v>
      </c>
      <c r="AC2064" t="b">
        <f>IFERROR(IF(FIND("P2",PGOptionList!D2064)&gt;0,TRUE),FALSE)</f>
        <v>0</v>
      </c>
      <c r="AD2064" t="b">
        <f>IFERROR(IF(FIND("P1",PGOptionList!D2064)&gt;0,TRUE),FALSE)</f>
        <v>1</v>
      </c>
      <c r="AE2064" t="b">
        <f>IFERROR(IF(FIND("P0",PGOptionList!D2064)&gt;0,TRUE),FALSE)</f>
        <v>0</v>
      </c>
      <c r="AF2064" t="b">
        <f>IF(AND(Z2064,AA2064,AB2064,AC2064,IF(C2064=Auswahlhilfe!$L$7,TRUE,FALSE)),D2064,FALSE)</f>
        <v>0</v>
      </c>
      <c r="AG2064" t="b">
        <f>IF(AND(Z2064,AA2064,AB2064,AD2064,IF(C2064=Auswahlhilfe!$L$17,TRUE,FALSE)),D2064,FALSE)</f>
        <v>0</v>
      </c>
      <c r="AH2064" t="b">
        <f>IF(AND(Z2064,AA2064,AB2064,AE2064,IF(C2064=Auswahlhilfe!$L$17,TRUE,FALSE)),D2064,FALSE)</f>
        <v>0</v>
      </c>
      <c r="AI2064" t="s">
        <v>4817</v>
      </c>
      <c r="AJ2064" s="90" t="str">
        <f t="shared" si="98"/>
        <v>mailto:info@oxni.ch?subject=Anfrage TE-050-008-S1-P1</v>
      </c>
    </row>
    <row r="2065" spans="2:36" x14ac:dyDescent="0.2">
      <c r="B2065" s="78" t="str">
        <f t="shared" si="96"/>
        <v/>
      </c>
      <c r="C2065" s="19" t="s">
        <v>123</v>
      </c>
      <c r="D2065" s="19" t="s">
        <v>2366</v>
      </c>
      <c r="E2065" s="19">
        <v>42</v>
      </c>
      <c r="F2065" s="19" t="s">
        <v>58</v>
      </c>
      <c r="G2065" s="19">
        <v>8</v>
      </c>
      <c r="H2065" s="19">
        <v>3</v>
      </c>
      <c r="I2065" s="19">
        <v>3</v>
      </c>
      <c r="J2065" s="19">
        <v>97</v>
      </c>
      <c r="K2065" s="19">
        <v>17</v>
      </c>
      <c r="L2065" s="19">
        <v>51</v>
      </c>
      <c r="M2065" s="19" t="s">
        <v>61</v>
      </c>
      <c r="N2065" s="19">
        <v>5000</v>
      </c>
      <c r="O2065" s="19">
        <v>10000</v>
      </c>
      <c r="P2065" s="19">
        <v>702</v>
      </c>
      <c r="Q2065" s="19" t="s">
        <v>57</v>
      </c>
      <c r="R2065" s="19">
        <v>390</v>
      </c>
      <c r="S2065" s="19">
        <v>20000</v>
      </c>
      <c r="T2065" s="19">
        <v>0.03</v>
      </c>
      <c r="U2065" s="19">
        <v>0.6</v>
      </c>
      <c r="V2065" s="19">
        <v>0.24</v>
      </c>
      <c r="W2065" s="19">
        <v>56</v>
      </c>
      <c r="X2065" s="93">
        <v>347</v>
      </c>
      <c r="Y2065">
        <f t="shared" si="97"/>
        <v>625</v>
      </c>
      <c r="Z2065" t="b">
        <f>IF(N2065/G2065&gt;=Auswahlhilfe!$C$8,TRUE,FALSE)</f>
        <v>1</v>
      </c>
      <c r="AA2065" t="b">
        <f>IF(K2065&gt;Auswahlhilfe!$C$7,TRUE,FALSE)</f>
        <v>1</v>
      </c>
      <c r="AB2065" t="b">
        <f>IF(Auswahlhilfe!$C$17=F2065,TRUE,FALSE)</f>
        <v>1</v>
      </c>
      <c r="AC2065" t="b">
        <f>IFERROR(IF(FIND("P2",PGOptionList!D2065)&gt;0,TRUE),FALSE)</f>
        <v>0</v>
      </c>
      <c r="AD2065" t="b">
        <f>IFERROR(IF(FIND("P1",PGOptionList!D2065)&gt;0,TRUE),FALSE)</f>
        <v>1</v>
      </c>
      <c r="AE2065" t="b">
        <f>IFERROR(IF(FIND("P0",PGOptionList!D2065)&gt;0,TRUE),FALSE)</f>
        <v>0</v>
      </c>
      <c r="AF2065" t="b">
        <f>IF(AND(Z2065,AA2065,AB2065,AC2065,IF(C2065=Auswahlhilfe!$L$7,TRUE,FALSE)),D2065,FALSE)</f>
        <v>0</v>
      </c>
      <c r="AG2065" t="b">
        <f>IF(AND(Z2065,AA2065,AB2065,AD2065,IF(C2065=Auswahlhilfe!$L$17,TRUE,FALSE)),D2065,FALSE)</f>
        <v>0</v>
      </c>
      <c r="AH2065" t="b">
        <f>IF(AND(Z2065,AA2065,AB2065,AE2065,IF(C2065=Auswahlhilfe!$L$17,TRUE,FALSE)),D2065,FALSE)</f>
        <v>0</v>
      </c>
      <c r="AI2065" t="s">
        <v>4818</v>
      </c>
      <c r="AJ2065" s="90" t="str">
        <f t="shared" si="98"/>
        <v>https://shop.oxni.ch/de/shop/motoren/planetengetriebe/te-050-008-s2-p1</v>
      </c>
    </row>
    <row r="2066" spans="2:36" x14ac:dyDescent="0.2">
      <c r="B2066" s="78" t="str">
        <f t="shared" si="96"/>
        <v/>
      </c>
      <c r="C2066" s="19" t="s">
        <v>123</v>
      </c>
      <c r="D2066" s="19" t="s">
        <v>2367</v>
      </c>
      <c r="E2066" s="19">
        <v>42</v>
      </c>
      <c r="F2066" s="19" t="s">
        <v>55</v>
      </c>
      <c r="G2066" s="19">
        <v>8</v>
      </c>
      <c r="H2066" s="19">
        <v>5</v>
      </c>
      <c r="I2066" s="19">
        <v>3</v>
      </c>
      <c r="J2066" s="19">
        <v>97</v>
      </c>
      <c r="K2066" s="19">
        <v>17</v>
      </c>
      <c r="L2066" s="19">
        <v>51</v>
      </c>
      <c r="M2066" s="19" t="s">
        <v>61</v>
      </c>
      <c r="N2066" s="19">
        <v>5000</v>
      </c>
      <c r="O2066" s="19">
        <v>10000</v>
      </c>
      <c r="P2066" s="19">
        <v>702</v>
      </c>
      <c r="Q2066" s="19" t="s">
        <v>57</v>
      </c>
      <c r="R2066" s="19">
        <v>390</v>
      </c>
      <c r="S2066" s="19">
        <v>20000</v>
      </c>
      <c r="T2066" s="19">
        <v>0.03</v>
      </c>
      <c r="U2066" s="19">
        <v>0.6</v>
      </c>
      <c r="V2066" s="19">
        <v>0.24</v>
      </c>
      <c r="W2066" s="19">
        <v>56</v>
      </c>
      <c r="X2066" s="93">
        <v>308</v>
      </c>
      <c r="Y2066">
        <f t="shared" si="97"/>
        <v>625</v>
      </c>
      <c r="Z2066" t="b">
        <f>IF(N2066/G2066&gt;=Auswahlhilfe!$C$8,TRUE,FALSE)</f>
        <v>1</v>
      </c>
      <c r="AA2066" t="b">
        <f>IF(K2066&gt;Auswahlhilfe!$C$7,TRUE,FALSE)</f>
        <v>1</v>
      </c>
      <c r="AB2066" t="b">
        <f>IF(Auswahlhilfe!$C$17=F2066,TRUE,FALSE)</f>
        <v>0</v>
      </c>
      <c r="AC2066" t="b">
        <f>IFERROR(IF(FIND("P2",PGOptionList!D2066)&gt;0,TRUE),FALSE)</f>
        <v>1</v>
      </c>
      <c r="AD2066" t="b">
        <f>IFERROR(IF(FIND("P1",PGOptionList!D2066)&gt;0,TRUE),FALSE)</f>
        <v>0</v>
      </c>
      <c r="AE2066" t="b">
        <f>IFERROR(IF(FIND("P0",PGOptionList!D2066)&gt;0,TRUE),FALSE)</f>
        <v>0</v>
      </c>
      <c r="AF2066" t="b">
        <f>IF(AND(Z2066,AA2066,AB2066,AC2066,IF(C2066=Auswahlhilfe!$L$7,TRUE,FALSE)),D2066,FALSE)</f>
        <v>0</v>
      </c>
      <c r="AG2066" t="b">
        <f>IF(AND(Z2066,AA2066,AB2066,AD2066,IF(C2066=Auswahlhilfe!$L$17,TRUE,FALSE)),D2066,FALSE)</f>
        <v>0</v>
      </c>
      <c r="AH2066" t="b">
        <f>IF(AND(Z2066,AA2066,AB2066,AE2066,IF(C2066=Auswahlhilfe!$L$17,TRUE,FALSE)),D2066,FALSE)</f>
        <v>0</v>
      </c>
      <c r="AI2066" t="s">
        <v>4817</v>
      </c>
      <c r="AJ2066" s="90" t="str">
        <f t="shared" si="98"/>
        <v>mailto:info@oxni.ch?subject=Anfrage TE-050-008-S1-P2</v>
      </c>
    </row>
    <row r="2067" spans="2:36" x14ac:dyDescent="0.2">
      <c r="B2067" s="78" t="str">
        <f t="shared" si="96"/>
        <v/>
      </c>
      <c r="C2067" s="19" t="s">
        <v>123</v>
      </c>
      <c r="D2067" s="19" t="s">
        <v>2368</v>
      </c>
      <c r="E2067" s="19">
        <v>42</v>
      </c>
      <c r="F2067" s="19" t="s">
        <v>58</v>
      </c>
      <c r="G2067" s="19">
        <v>8</v>
      </c>
      <c r="H2067" s="19">
        <v>5</v>
      </c>
      <c r="I2067" s="19">
        <v>3</v>
      </c>
      <c r="J2067" s="19">
        <v>97</v>
      </c>
      <c r="K2067" s="19">
        <v>17</v>
      </c>
      <c r="L2067" s="19">
        <v>51</v>
      </c>
      <c r="M2067" s="19" t="s">
        <v>61</v>
      </c>
      <c r="N2067" s="19">
        <v>5000</v>
      </c>
      <c r="O2067" s="19">
        <v>10000</v>
      </c>
      <c r="P2067" s="19">
        <v>702</v>
      </c>
      <c r="Q2067" s="19" t="s">
        <v>57</v>
      </c>
      <c r="R2067" s="19">
        <v>390</v>
      </c>
      <c r="S2067" s="19">
        <v>20000</v>
      </c>
      <c r="T2067" s="19">
        <v>0.03</v>
      </c>
      <c r="U2067" s="19">
        <v>0.6</v>
      </c>
      <c r="V2067" s="19">
        <v>0.24</v>
      </c>
      <c r="W2067" s="19">
        <v>56</v>
      </c>
      <c r="X2067" s="93">
        <v>308</v>
      </c>
      <c r="Y2067">
        <f t="shared" si="97"/>
        <v>625</v>
      </c>
      <c r="Z2067" t="b">
        <f>IF(N2067/G2067&gt;=Auswahlhilfe!$C$8,TRUE,FALSE)</f>
        <v>1</v>
      </c>
      <c r="AA2067" t="b">
        <f>IF(K2067&gt;Auswahlhilfe!$C$7,TRUE,FALSE)</f>
        <v>1</v>
      </c>
      <c r="AB2067" t="b">
        <f>IF(Auswahlhilfe!$C$17=F2067,TRUE,FALSE)</f>
        <v>1</v>
      </c>
      <c r="AC2067" t="b">
        <f>IFERROR(IF(FIND("P2",PGOptionList!D2067)&gt;0,TRUE),FALSE)</f>
        <v>1</v>
      </c>
      <c r="AD2067" t="b">
        <f>IFERROR(IF(FIND("P1",PGOptionList!D2067)&gt;0,TRUE),FALSE)</f>
        <v>0</v>
      </c>
      <c r="AE2067" t="b">
        <f>IFERROR(IF(FIND("P0",PGOptionList!D2067)&gt;0,TRUE),FALSE)</f>
        <v>0</v>
      </c>
      <c r="AF2067" t="b">
        <f>IF(AND(Z2067,AA2067,AB2067,AC2067,IF(C2067=Auswahlhilfe!$L$7,TRUE,FALSE)),D2067,FALSE)</f>
        <v>0</v>
      </c>
      <c r="AG2067" t="b">
        <f>IF(AND(Z2067,AA2067,AB2067,AD2067,IF(C2067=Auswahlhilfe!$L$17,TRUE,FALSE)),D2067,FALSE)</f>
        <v>0</v>
      </c>
      <c r="AH2067" t="b">
        <f>IF(AND(Z2067,AA2067,AB2067,AE2067,IF(C2067=Auswahlhilfe!$L$17,TRUE,FALSE)),D2067,FALSE)</f>
        <v>0</v>
      </c>
      <c r="AI2067" t="s">
        <v>4818</v>
      </c>
      <c r="AJ2067" s="90" t="str">
        <f t="shared" si="98"/>
        <v>https://shop.oxni.ch/de/shop/motoren/planetengetriebe/te-050-008-s2-p2</v>
      </c>
    </row>
    <row r="2068" spans="2:36" x14ac:dyDescent="0.2">
      <c r="B2068" s="78" t="str">
        <f t="shared" si="96"/>
        <v/>
      </c>
      <c r="C2068" s="19" t="s">
        <v>123</v>
      </c>
      <c r="D2068" s="19" t="s">
        <v>2369</v>
      </c>
      <c r="E2068" s="19">
        <v>42</v>
      </c>
      <c r="F2068" s="19" t="s">
        <v>55</v>
      </c>
      <c r="G2068" s="19">
        <v>7</v>
      </c>
      <c r="H2068" s="19">
        <v>3</v>
      </c>
      <c r="I2068" s="19">
        <v>3</v>
      </c>
      <c r="J2068" s="19">
        <v>97</v>
      </c>
      <c r="K2068" s="19">
        <v>19</v>
      </c>
      <c r="L2068" s="19">
        <v>57</v>
      </c>
      <c r="M2068" s="19" t="s">
        <v>60</v>
      </c>
      <c r="N2068" s="19">
        <v>5000</v>
      </c>
      <c r="O2068" s="19">
        <v>10000</v>
      </c>
      <c r="P2068" s="19">
        <v>702</v>
      </c>
      <c r="Q2068" s="19" t="s">
        <v>57</v>
      </c>
      <c r="R2068" s="19">
        <v>390</v>
      </c>
      <c r="S2068" s="19">
        <v>20000</v>
      </c>
      <c r="T2068" s="19">
        <v>0.03</v>
      </c>
      <c r="U2068" s="19">
        <v>0.6</v>
      </c>
      <c r="V2068" s="19">
        <v>0.24</v>
      </c>
      <c r="W2068" s="19">
        <v>56</v>
      </c>
      <c r="X2068" s="93">
        <v>347</v>
      </c>
      <c r="Y2068">
        <f t="shared" si="97"/>
        <v>714.28571428571433</v>
      </c>
      <c r="Z2068" t="b">
        <f>IF(N2068/G2068&gt;=Auswahlhilfe!$C$8,TRUE,FALSE)</f>
        <v>1</v>
      </c>
      <c r="AA2068" t="b">
        <f>IF(K2068&gt;Auswahlhilfe!$C$7,TRUE,FALSE)</f>
        <v>1</v>
      </c>
      <c r="AB2068" t="b">
        <f>IF(Auswahlhilfe!$C$17=F2068,TRUE,FALSE)</f>
        <v>0</v>
      </c>
      <c r="AC2068" t="b">
        <f>IFERROR(IF(FIND("P2",PGOptionList!D2068)&gt;0,TRUE),FALSE)</f>
        <v>0</v>
      </c>
      <c r="AD2068" t="b">
        <f>IFERROR(IF(FIND("P1",PGOptionList!D2068)&gt;0,TRUE),FALSE)</f>
        <v>1</v>
      </c>
      <c r="AE2068" t="b">
        <f>IFERROR(IF(FIND("P0",PGOptionList!D2068)&gt;0,TRUE),FALSE)</f>
        <v>0</v>
      </c>
      <c r="AF2068" t="b">
        <f>IF(AND(Z2068,AA2068,AB2068,AC2068,IF(C2068=Auswahlhilfe!$L$7,TRUE,FALSE)),D2068,FALSE)</f>
        <v>0</v>
      </c>
      <c r="AG2068" t="b">
        <f>IF(AND(Z2068,AA2068,AB2068,AD2068,IF(C2068=Auswahlhilfe!$L$17,TRUE,FALSE)),D2068,FALSE)</f>
        <v>0</v>
      </c>
      <c r="AH2068" t="b">
        <f>IF(AND(Z2068,AA2068,AB2068,AE2068,IF(C2068=Auswahlhilfe!$L$17,TRUE,FALSE)),D2068,FALSE)</f>
        <v>0</v>
      </c>
      <c r="AI2068" t="s">
        <v>4817</v>
      </c>
      <c r="AJ2068" s="90" t="str">
        <f t="shared" si="98"/>
        <v>mailto:info@oxni.ch?subject=Anfrage TE-050-007-S1-P1</v>
      </c>
    </row>
    <row r="2069" spans="2:36" x14ac:dyDescent="0.2">
      <c r="B2069" s="78" t="str">
        <f t="shared" si="96"/>
        <v/>
      </c>
      <c r="C2069" s="19" t="s">
        <v>123</v>
      </c>
      <c r="D2069" s="19" t="s">
        <v>2370</v>
      </c>
      <c r="E2069" s="19">
        <v>42</v>
      </c>
      <c r="F2069" s="19" t="s">
        <v>58</v>
      </c>
      <c r="G2069" s="19">
        <v>7</v>
      </c>
      <c r="H2069" s="19">
        <v>3</v>
      </c>
      <c r="I2069" s="19">
        <v>3</v>
      </c>
      <c r="J2069" s="19">
        <v>97</v>
      </c>
      <c r="K2069" s="19">
        <v>19</v>
      </c>
      <c r="L2069" s="19">
        <v>57</v>
      </c>
      <c r="M2069" s="19" t="s">
        <v>60</v>
      </c>
      <c r="N2069" s="19">
        <v>5000</v>
      </c>
      <c r="O2069" s="19">
        <v>10000</v>
      </c>
      <c r="P2069" s="19">
        <v>702</v>
      </c>
      <c r="Q2069" s="19" t="s">
        <v>57</v>
      </c>
      <c r="R2069" s="19">
        <v>390</v>
      </c>
      <c r="S2069" s="19">
        <v>20000</v>
      </c>
      <c r="T2069" s="19">
        <v>0.03</v>
      </c>
      <c r="U2069" s="19">
        <v>0.6</v>
      </c>
      <c r="V2069" s="19">
        <v>0.24</v>
      </c>
      <c r="W2069" s="19">
        <v>56</v>
      </c>
      <c r="X2069" s="93">
        <v>347</v>
      </c>
      <c r="Y2069">
        <f t="shared" si="97"/>
        <v>714.28571428571433</v>
      </c>
      <c r="Z2069" t="b">
        <f>IF(N2069/G2069&gt;=Auswahlhilfe!$C$8,TRUE,FALSE)</f>
        <v>1</v>
      </c>
      <c r="AA2069" t="b">
        <f>IF(K2069&gt;Auswahlhilfe!$C$7,TRUE,FALSE)</f>
        <v>1</v>
      </c>
      <c r="AB2069" t="b">
        <f>IF(Auswahlhilfe!$C$17=F2069,TRUE,FALSE)</f>
        <v>1</v>
      </c>
      <c r="AC2069" t="b">
        <f>IFERROR(IF(FIND("P2",PGOptionList!D2069)&gt;0,TRUE),FALSE)</f>
        <v>0</v>
      </c>
      <c r="AD2069" t="b">
        <f>IFERROR(IF(FIND("P1",PGOptionList!D2069)&gt;0,TRUE),FALSE)</f>
        <v>1</v>
      </c>
      <c r="AE2069" t="b">
        <f>IFERROR(IF(FIND("P0",PGOptionList!D2069)&gt;0,TRUE),FALSE)</f>
        <v>0</v>
      </c>
      <c r="AF2069" t="b">
        <f>IF(AND(Z2069,AA2069,AB2069,AC2069,IF(C2069=Auswahlhilfe!$L$7,TRUE,FALSE)),D2069,FALSE)</f>
        <v>0</v>
      </c>
      <c r="AG2069" t="b">
        <f>IF(AND(Z2069,AA2069,AB2069,AD2069,IF(C2069=Auswahlhilfe!$L$17,TRUE,FALSE)),D2069,FALSE)</f>
        <v>0</v>
      </c>
      <c r="AH2069" t="b">
        <f>IF(AND(Z2069,AA2069,AB2069,AE2069,IF(C2069=Auswahlhilfe!$L$17,TRUE,FALSE)),D2069,FALSE)</f>
        <v>0</v>
      </c>
      <c r="AI2069" t="s">
        <v>4818</v>
      </c>
      <c r="AJ2069" s="90" t="str">
        <f t="shared" si="98"/>
        <v>https://shop.oxni.ch/de/shop/motoren/planetengetriebe/te-050-007-s2-p1</v>
      </c>
    </row>
    <row r="2070" spans="2:36" x14ac:dyDescent="0.2">
      <c r="B2070" s="78" t="str">
        <f t="shared" si="96"/>
        <v/>
      </c>
      <c r="C2070" s="19" t="s">
        <v>123</v>
      </c>
      <c r="D2070" s="19" t="s">
        <v>2371</v>
      </c>
      <c r="E2070" s="19">
        <v>42</v>
      </c>
      <c r="F2070" s="19" t="s">
        <v>55</v>
      </c>
      <c r="G2070" s="19">
        <v>7</v>
      </c>
      <c r="H2070" s="19">
        <v>5</v>
      </c>
      <c r="I2070" s="19">
        <v>3</v>
      </c>
      <c r="J2070" s="19">
        <v>97</v>
      </c>
      <c r="K2070" s="19">
        <v>19</v>
      </c>
      <c r="L2070" s="19">
        <v>57</v>
      </c>
      <c r="M2070" s="19" t="s">
        <v>60</v>
      </c>
      <c r="N2070" s="19">
        <v>5000</v>
      </c>
      <c r="O2070" s="19">
        <v>10000</v>
      </c>
      <c r="P2070" s="19">
        <v>702</v>
      </c>
      <c r="Q2070" s="19" t="s">
        <v>57</v>
      </c>
      <c r="R2070" s="19">
        <v>390</v>
      </c>
      <c r="S2070" s="19">
        <v>20000</v>
      </c>
      <c r="T2070" s="19">
        <v>0.03</v>
      </c>
      <c r="U2070" s="19">
        <v>0.6</v>
      </c>
      <c r="V2070" s="19">
        <v>0.24</v>
      </c>
      <c r="W2070" s="19">
        <v>56</v>
      </c>
      <c r="X2070" s="93">
        <v>308</v>
      </c>
      <c r="Y2070">
        <f t="shared" si="97"/>
        <v>714.28571428571433</v>
      </c>
      <c r="Z2070" t="b">
        <f>IF(N2070/G2070&gt;=Auswahlhilfe!$C$8,TRUE,FALSE)</f>
        <v>1</v>
      </c>
      <c r="AA2070" t="b">
        <f>IF(K2070&gt;Auswahlhilfe!$C$7,TRUE,FALSE)</f>
        <v>1</v>
      </c>
      <c r="AB2070" t="b">
        <f>IF(Auswahlhilfe!$C$17=F2070,TRUE,FALSE)</f>
        <v>0</v>
      </c>
      <c r="AC2070" t="b">
        <f>IFERROR(IF(FIND("P2",PGOptionList!D2070)&gt;0,TRUE),FALSE)</f>
        <v>1</v>
      </c>
      <c r="AD2070" t="b">
        <f>IFERROR(IF(FIND("P1",PGOptionList!D2070)&gt;0,TRUE),FALSE)</f>
        <v>0</v>
      </c>
      <c r="AE2070" t="b">
        <f>IFERROR(IF(FIND("P0",PGOptionList!D2070)&gt;0,TRUE),FALSE)</f>
        <v>0</v>
      </c>
      <c r="AF2070" t="b">
        <f>IF(AND(Z2070,AA2070,AB2070,AC2070,IF(C2070=Auswahlhilfe!$L$7,TRUE,FALSE)),D2070,FALSE)</f>
        <v>0</v>
      </c>
      <c r="AG2070" t="b">
        <f>IF(AND(Z2070,AA2070,AB2070,AD2070,IF(C2070=Auswahlhilfe!$L$17,TRUE,FALSE)),D2070,FALSE)</f>
        <v>0</v>
      </c>
      <c r="AH2070" t="b">
        <f>IF(AND(Z2070,AA2070,AB2070,AE2070,IF(C2070=Auswahlhilfe!$L$17,TRUE,FALSE)),D2070,FALSE)</f>
        <v>0</v>
      </c>
      <c r="AI2070" t="s">
        <v>4817</v>
      </c>
      <c r="AJ2070" s="90" t="str">
        <f t="shared" si="98"/>
        <v>mailto:info@oxni.ch?subject=Anfrage TE-050-007-S1-P2</v>
      </c>
    </row>
    <row r="2071" spans="2:36" x14ac:dyDescent="0.2">
      <c r="B2071" s="78" t="str">
        <f t="shared" si="96"/>
        <v/>
      </c>
      <c r="C2071" s="19" t="s">
        <v>123</v>
      </c>
      <c r="D2071" s="19" t="s">
        <v>2372</v>
      </c>
      <c r="E2071" s="19">
        <v>42</v>
      </c>
      <c r="F2071" s="19" t="s">
        <v>58</v>
      </c>
      <c r="G2071" s="19">
        <v>7</v>
      </c>
      <c r="H2071" s="19">
        <v>5</v>
      </c>
      <c r="I2071" s="19">
        <v>3</v>
      </c>
      <c r="J2071" s="19">
        <v>97</v>
      </c>
      <c r="K2071" s="19">
        <v>19</v>
      </c>
      <c r="L2071" s="19">
        <v>57</v>
      </c>
      <c r="M2071" s="19" t="s">
        <v>60</v>
      </c>
      <c r="N2071" s="19">
        <v>5000</v>
      </c>
      <c r="O2071" s="19">
        <v>10000</v>
      </c>
      <c r="P2071" s="19">
        <v>702</v>
      </c>
      <c r="Q2071" s="19" t="s">
        <v>57</v>
      </c>
      <c r="R2071" s="19">
        <v>390</v>
      </c>
      <c r="S2071" s="19">
        <v>20000</v>
      </c>
      <c r="T2071" s="19">
        <v>0.03</v>
      </c>
      <c r="U2071" s="19">
        <v>0.6</v>
      </c>
      <c r="V2071" s="19">
        <v>0.24</v>
      </c>
      <c r="W2071" s="19">
        <v>56</v>
      </c>
      <c r="X2071" s="93">
        <v>308</v>
      </c>
      <c r="Y2071">
        <f t="shared" si="97"/>
        <v>714.28571428571433</v>
      </c>
      <c r="Z2071" t="b">
        <f>IF(N2071/G2071&gt;=Auswahlhilfe!$C$8,TRUE,FALSE)</f>
        <v>1</v>
      </c>
      <c r="AA2071" t="b">
        <f>IF(K2071&gt;Auswahlhilfe!$C$7,TRUE,FALSE)</f>
        <v>1</v>
      </c>
      <c r="AB2071" t="b">
        <f>IF(Auswahlhilfe!$C$17=F2071,TRUE,FALSE)</f>
        <v>1</v>
      </c>
      <c r="AC2071" t="b">
        <f>IFERROR(IF(FIND("P2",PGOptionList!D2071)&gt;0,TRUE),FALSE)</f>
        <v>1</v>
      </c>
      <c r="AD2071" t="b">
        <f>IFERROR(IF(FIND("P1",PGOptionList!D2071)&gt;0,TRUE),FALSE)</f>
        <v>0</v>
      </c>
      <c r="AE2071" t="b">
        <f>IFERROR(IF(FIND("P0",PGOptionList!D2071)&gt;0,TRUE),FALSE)</f>
        <v>0</v>
      </c>
      <c r="AF2071" t="b">
        <f>IF(AND(Z2071,AA2071,AB2071,AC2071,IF(C2071=Auswahlhilfe!$L$7,TRUE,FALSE)),D2071,FALSE)</f>
        <v>0</v>
      </c>
      <c r="AG2071" t="b">
        <f>IF(AND(Z2071,AA2071,AB2071,AD2071,IF(C2071=Auswahlhilfe!$L$17,TRUE,FALSE)),D2071,FALSE)</f>
        <v>0</v>
      </c>
      <c r="AH2071" t="b">
        <f>IF(AND(Z2071,AA2071,AB2071,AE2071,IF(C2071=Auswahlhilfe!$L$17,TRUE,FALSE)),D2071,FALSE)</f>
        <v>0</v>
      </c>
      <c r="AI2071" t="s">
        <v>4818</v>
      </c>
      <c r="AJ2071" s="90" t="str">
        <f t="shared" si="98"/>
        <v>https://shop.oxni.ch/de/shop/motoren/planetengetriebe/te-050-007-s2-p2</v>
      </c>
    </row>
    <row r="2072" spans="2:36" x14ac:dyDescent="0.2">
      <c r="B2072" s="78" t="str">
        <f t="shared" si="96"/>
        <v/>
      </c>
      <c r="C2072" s="19" t="s">
        <v>123</v>
      </c>
      <c r="D2072" s="19" t="s">
        <v>2373</v>
      </c>
      <c r="E2072" s="19">
        <v>42</v>
      </c>
      <c r="F2072" s="19" t="s">
        <v>55</v>
      </c>
      <c r="G2072" s="19">
        <v>6</v>
      </c>
      <c r="H2072" s="19">
        <v>3</v>
      </c>
      <c r="I2072" s="19">
        <v>3</v>
      </c>
      <c r="J2072" s="19">
        <v>97</v>
      </c>
      <c r="K2072" s="19">
        <v>19</v>
      </c>
      <c r="L2072" s="19">
        <v>57</v>
      </c>
      <c r="M2072" s="19" t="s">
        <v>60</v>
      </c>
      <c r="N2072" s="19">
        <v>5000</v>
      </c>
      <c r="O2072" s="19">
        <v>10000</v>
      </c>
      <c r="P2072" s="19">
        <v>702</v>
      </c>
      <c r="Q2072" s="19" t="s">
        <v>57</v>
      </c>
      <c r="R2072" s="19">
        <v>390</v>
      </c>
      <c r="S2072" s="19">
        <v>20000</v>
      </c>
      <c r="T2072" s="19">
        <v>0.03</v>
      </c>
      <c r="U2072" s="19">
        <v>0.6</v>
      </c>
      <c r="V2072" s="19">
        <v>0.24</v>
      </c>
      <c r="W2072" s="19">
        <v>56</v>
      </c>
      <c r="X2072" s="93">
        <v>347</v>
      </c>
      <c r="Y2072">
        <f t="shared" si="97"/>
        <v>833.33333333333337</v>
      </c>
      <c r="Z2072" t="b">
        <f>IF(N2072/G2072&gt;=Auswahlhilfe!$C$8,TRUE,FALSE)</f>
        <v>1</v>
      </c>
      <c r="AA2072" t="b">
        <f>IF(K2072&gt;Auswahlhilfe!$C$7,TRUE,FALSE)</f>
        <v>1</v>
      </c>
      <c r="AB2072" t="b">
        <f>IF(Auswahlhilfe!$C$17=F2072,TRUE,FALSE)</f>
        <v>0</v>
      </c>
      <c r="AC2072" t="b">
        <f>IFERROR(IF(FIND("P2",PGOptionList!D2072)&gt;0,TRUE),FALSE)</f>
        <v>0</v>
      </c>
      <c r="AD2072" t="b">
        <f>IFERROR(IF(FIND("P1",PGOptionList!D2072)&gt;0,TRUE),FALSE)</f>
        <v>1</v>
      </c>
      <c r="AE2072" t="b">
        <f>IFERROR(IF(FIND("P0",PGOptionList!D2072)&gt;0,TRUE),FALSE)</f>
        <v>0</v>
      </c>
      <c r="AF2072" t="b">
        <f>IF(AND(Z2072,AA2072,AB2072,AC2072,IF(C2072=Auswahlhilfe!$L$7,TRUE,FALSE)),D2072,FALSE)</f>
        <v>0</v>
      </c>
      <c r="AG2072" t="b">
        <f>IF(AND(Z2072,AA2072,AB2072,AD2072,IF(C2072=Auswahlhilfe!$L$17,TRUE,FALSE)),D2072,FALSE)</f>
        <v>0</v>
      </c>
      <c r="AH2072" t="b">
        <f>IF(AND(Z2072,AA2072,AB2072,AE2072,IF(C2072=Auswahlhilfe!$L$17,TRUE,FALSE)),D2072,FALSE)</f>
        <v>0</v>
      </c>
      <c r="AI2072" t="s">
        <v>4817</v>
      </c>
      <c r="AJ2072" s="90" t="str">
        <f t="shared" si="98"/>
        <v>mailto:info@oxni.ch?subject=Anfrage TE-050-006-S1-P1</v>
      </c>
    </row>
    <row r="2073" spans="2:36" x14ac:dyDescent="0.2">
      <c r="B2073" s="78" t="str">
        <f t="shared" si="96"/>
        <v/>
      </c>
      <c r="C2073" s="19" t="s">
        <v>123</v>
      </c>
      <c r="D2073" s="19" t="s">
        <v>2374</v>
      </c>
      <c r="E2073" s="19">
        <v>42</v>
      </c>
      <c r="F2073" s="19" t="s">
        <v>58</v>
      </c>
      <c r="G2073" s="19">
        <v>6</v>
      </c>
      <c r="H2073" s="19">
        <v>3</v>
      </c>
      <c r="I2073" s="19">
        <v>3</v>
      </c>
      <c r="J2073" s="19">
        <v>97</v>
      </c>
      <c r="K2073" s="19">
        <v>19</v>
      </c>
      <c r="L2073" s="19">
        <v>57</v>
      </c>
      <c r="M2073" s="19" t="s">
        <v>60</v>
      </c>
      <c r="N2073" s="19">
        <v>5000</v>
      </c>
      <c r="O2073" s="19">
        <v>10000</v>
      </c>
      <c r="P2073" s="19">
        <v>702</v>
      </c>
      <c r="Q2073" s="19" t="s">
        <v>57</v>
      </c>
      <c r="R2073" s="19">
        <v>390</v>
      </c>
      <c r="S2073" s="19">
        <v>20000</v>
      </c>
      <c r="T2073" s="19">
        <v>0.03</v>
      </c>
      <c r="U2073" s="19">
        <v>0.6</v>
      </c>
      <c r="V2073" s="19">
        <v>0.24</v>
      </c>
      <c r="W2073" s="19">
        <v>56</v>
      </c>
      <c r="X2073" s="93">
        <v>347</v>
      </c>
      <c r="Y2073">
        <f t="shared" si="97"/>
        <v>833.33333333333337</v>
      </c>
      <c r="Z2073" t="b">
        <f>IF(N2073/G2073&gt;=Auswahlhilfe!$C$8,TRUE,FALSE)</f>
        <v>1</v>
      </c>
      <c r="AA2073" t="b">
        <f>IF(K2073&gt;Auswahlhilfe!$C$7,TRUE,FALSE)</f>
        <v>1</v>
      </c>
      <c r="AB2073" t="b">
        <f>IF(Auswahlhilfe!$C$17=F2073,TRUE,FALSE)</f>
        <v>1</v>
      </c>
      <c r="AC2073" t="b">
        <f>IFERROR(IF(FIND("P2",PGOptionList!D2073)&gt;0,TRUE),FALSE)</f>
        <v>0</v>
      </c>
      <c r="AD2073" t="b">
        <f>IFERROR(IF(FIND("P1",PGOptionList!D2073)&gt;0,TRUE),FALSE)</f>
        <v>1</v>
      </c>
      <c r="AE2073" t="b">
        <f>IFERROR(IF(FIND("P0",PGOptionList!D2073)&gt;0,TRUE),FALSE)</f>
        <v>0</v>
      </c>
      <c r="AF2073" t="b">
        <f>IF(AND(Z2073,AA2073,AB2073,AC2073,IF(C2073=Auswahlhilfe!$L$7,TRUE,FALSE)),D2073,FALSE)</f>
        <v>0</v>
      </c>
      <c r="AG2073" t="b">
        <f>IF(AND(Z2073,AA2073,AB2073,AD2073,IF(C2073=Auswahlhilfe!$L$17,TRUE,FALSE)),D2073,FALSE)</f>
        <v>0</v>
      </c>
      <c r="AH2073" t="b">
        <f>IF(AND(Z2073,AA2073,AB2073,AE2073,IF(C2073=Auswahlhilfe!$L$17,TRUE,FALSE)),D2073,FALSE)</f>
        <v>0</v>
      </c>
      <c r="AI2073" t="s">
        <v>4818</v>
      </c>
      <c r="AJ2073" s="90" t="str">
        <f t="shared" si="98"/>
        <v>https://shop.oxni.ch/de/shop/motoren/planetengetriebe/te-050-006-s2-p1</v>
      </c>
    </row>
    <row r="2074" spans="2:36" x14ac:dyDescent="0.2">
      <c r="B2074" s="78" t="str">
        <f t="shared" si="96"/>
        <v/>
      </c>
      <c r="C2074" s="19" t="s">
        <v>123</v>
      </c>
      <c r="D2074" s="19" t="s">
        <v>2375</v>
      </c>
      <c r="E2074" s="19">
        <v>42</v>
      </c>
      <c r="F2074" s="19" t="s">
        <v>55</v>
      </c>
      <c r="G2074" s="19">
        <v>6</v>
      </c>
      <c r="H2074" s="19">
        <v>5</v>
      </c>
      <c r="I2074" s="19">
        <v>3</v>
      </c>
      <c r="J2074" s="19">
        <v>97</v>
      </c>
      <c r="K2074" s="19">
        <v>19</v>
      </c>
      <c r="L2074" s="19">
        <v>57</v>
      </c>
      <c r="M2074" s="19" t="s">
        <v>60</v>
      </c>
      <c r="N2074" s="19">
        <v>5000</v>
      </c>
      <c r="O2074" s="19">
        <v>10000</v>
      </c>
      <c r="P2074" s="19">
        <v>702</v>
      </c>
      <c r="Q2074" s="19" t="s">
        <v>57</v>
      </c>
      <c r="R2074" s="19">
        <v>390</v>
      </c>
      <c r="S2074" s="19">
        <v>20000</v>
      </c>
      <c r="T2074" s="19">
        <v>0.03</v>
      </c>
      <c r="U2074" s="19">
        <v>0.6</v>
      </c>
      <c r="V2074" s="19">
        <v>0.24</v>
      </c>
      <c r="W2074" s="19">
        <v>56</v>
      </c>
      <c r="X2074" s="93">
        <v>308</v>
      </c>
      <c r="Y2074">
        <f t="shared" si="97"/>
        <v>833.33333333333337</v>
      </c>
      <c r="Z2074" t="b">
        <f>IF(N2074/G2074&gt;=Auswahlhilfe!$C$8,TRUE,FALSE)</f>
        <v>1</v>
      </c>
      <c r="AA2074" t="b">
        <f>IF(K2074&gt;Auswahlhilfe!$C$7,TRUE,FALSE)</f>
        <v>1</v>
      </c>
      <c r="AB2074" t="b">
        <f>IF(Auswahlhilfe!$C$17=F2074,TRUE,FALSE)</f>
        <v>0</v>
      </c>
      <c r="AC2074" t="b">
        <f>IFERROR(IF(FIND("P2",PGOptionList!D2074)&gt;0,TRUE),FALSE)</f>
        <v>1</v>
      </c>
      <c r="AD2074" t="b">
        <f>IFERROR(IF(FIND("P1",PGOptionList!D2074)&gt;0,TRUE),FALSE)</f>
        <v>0</v>
      </c>
      <c r="AE2074" t="b">
        <f>IFERROR(IF(FIND("P0",PGOptionList!D2074)&gt;0,TRUE),FALSE)</f>
        <v>0</v>
      </c>
      <c r="AF2074" t="b">
        <f>IF(AND(Z2074,AA2074,AB2074,AC2074,IF(C2074=Auswahlhilfe!$L$7,TRUE,FALSE)),D2074,FALSE)</f>
        <v>0</v>
      </c>
      <c r="AG2074" t="b">
        <f>IF(AND(Z2074,AA2074,AB2074,AD2074,IF(C2074=Auswahlhilfe!$L$17,TRUE,FALSE)),D2074,FALSE)</f>
        <v>0</v>
      </c>
      <c r="AH2074" t="b">
        <f>IF(AND(Z2074,AA2074,AB2074,AE2074,IF(C2074=Auswahlhilfe!$L$17,TRUE,FALSE)),D2074,FALSE)</f>
        <v>0</v>
      </c>
      <c r="AI2074" t="s">
        <v>4817</v>
      </c>
      <c r="AJ2074" s="90" t="str">
        <f t="shared" si="98"/>
        <v>mailto:info@oxni.ch?subject=Anfrage TE-050-006-S1-P2</v>
      </c>
    </row>
    <row r="2075" spans="2:36" x14ac:dyDescent="0.2">
      <c r="B2075" s="78" t="str">
        <f t="shared" si="96"/>
        <v/>
      </c>
      <c r="C2075" s="19" t="s">
        <v>123</v>
      </c>
      <c r="D2075" s="19" t="s">
        <v>2376</v>
      </c>
      <c r="E2075" s="19">
        <v>42</v>
      </c>
      <c r="F2075" s="19" t="s">
        <v>58</v>
      </c>
      <c r="G2075" s="19">
        <v>6</v>
      </c>
      <c r="H2075" s="19">
        <v>5</v>
      </c>
      <c r="I2075" s="19">
        <v>3</v>
      </c>
      <c r="J2075" s="19">
        <v>97</v>
      </c>
      <c r="K2075" s="19">
        <v>19</v>
      </c>
      <c r="L2075" s="19">
        <v>57</v>
      </c>
      <c r="M2075" s="19" t="s">
        <v>60</v>
      </c>
      <c r="N2075" s="19">
        <v>5000</v>
      </c>
      <c r="O2075" s="19">
        <v>10000</v>
      </c>
      <c r="P2075" s="19">
        <v>702</v>
      </c>
      <c r="Q2075" s="19" t="s">
        <v>57</v>
      </c>
      <c r="R2075" s="19">
        <v>390</v>
      </c>
      <c r="S2075" s="19">
        <v>20000</v>
      </c>
      <c r="T2075" s="19">
        <v>0.03</v>
      </c>
      <c r="U2075" s="19">
        <v>0.6</v>
      </c>
      <c r="V2075" s="19">
        <v>0.24</v>
      </c>
      <c r="W2075" s="19">
        <v>56</v>
      </c>
      <c r="X2075" s="93">
        <v>308</v>
      </c>
      <c r="Y2075">
        <f t="shared" si="97"/>
        <v>833.33333333333337</v>
      </c>
      <c r="Z2075" t="b">
        <f>IF(N2075/G2075&gt;=Auswahlhilfe!$C$8,TRUE,FALSE)</f>
        <v>1</v>
      </c>
      <c r="AA2075" t="b">
        <f>IF(K2075&gt;Auswahlhilfe!$C$7,TRUE,FALSE)</f>
        <v>1</v>
      </c>
      <c r="AB2075" t="b">
        <f>IF(Auswahlhilfe!$C$17=F2075,TRUE,FALSE)</f>
        <v>1</v>
      </c>
      <c r="AC2075" t="b">
        <f>IFERROR(IF(FIND("P2",PGOptionList!D2075)&gt;0,TRUE),FALSE)</f>
        <v>1</v>
      </c>
      <c r="AD2075" t="b">
        <f>IFERROR(IF(FIND("P1",PGOptionList!D2075)&gt;0,TRUE),FALSE)</f>
        <v>0</v>
      </c>
      <c r="AE2075" t="b">
        <f>IFERROR(IF(FIND("P0",PGOptionList!D2075)&gt;0,TRUE),FALSE)</f>
        <v>0</v>
      </c>
      <c r="AF2075" t="b">
        <f>IF(AND(Z2075,AA2075,AB2075,AC2075,IF(C2075=Auswahlhilfe!$L$7,TRUE,FALSE)),D2075,FALSE)</f>
        <v>0</v>
      </c>
      <c r="AG2075" t="b">
        <f>IF(AND(Z2075,AA2075,AB2075,AD2075,IF(C2075=Auswahlhilfe!$L$17,TRUE,FALSE)),D2075,FALSE)</f>
        <v>0</v>
      </c>
      <c r="AH2075" t="b">
        <f>IF(AND(Z2075,AA2075,AB2075,AE2075,IF(C2075=Auswahlhilfe!$L$17,TRUE,FALSE)),D2075,FALSE)</f>
        <v>0</v>
      </c>
      <c r="AI2075" t="s">
        <v>4818</v>
      </c>
      <c r="AJ2075" s="90" t="str">
        <f t="shared" si="98"/>
        <v>https://shop.oxni.ch/de/shop/motoren/planetengetriebe/te-050-006-s2-p2</v>
      </c>
    </row>
    <row r="2076" spans="2:36" x14ac:dyDescent="0.2">
      <c r="B2076" s="78" t="str">
        <f t="shared" si="96"/>
        <v/>
      </c>
      <c r="C2076" s="19" t="s">
        <v>123</v>
      </c>
      <c r="D2076" s="19" t="s">
        <v>2377</v>
      </c>
      <c r="E2076" s="19">
        <v>42</v>
      </c>
      <c r="F2076" s="19" t="s">
        <v>55</v>
      </c>
      <c r="G2076" s="19">
        <v>5</v>
      </c>
      <c r="H2076" s="19">
        <v>3</v>
      </c>
      <c r="I2076" s="19">
        <v>3</v>
      </c>
      <c r="J2076" s="19">
        <v>97</v>
      </c>
      <c r="K2076" s="19">
        <v>20</v>
      </c>
      <c r="L2076" s="19">
        <v>60</v>
      </c>
      <c r="M2076" s="19" t="s">
        <v>114</v>
      </c>
      <c r="N2076" s="19">
        <v>5000</v>
      </c>
      <c r="O2076" s="19">
        <v>10000</v>
      </c>
      <c r="P2076" s="19">
        <v>702</v>
      </c>
      <c r="Q2076" s="19" t="s">
        <v>57</v>
      </c>
      <c r="R2076" s="19">
        <v>390</v>
      </c>
      <c r="S2076" s="19">
        <v>20000</v>
      </c>
      <c r="T2076" s="19">
        <v>0.03</v>
      </c>
      <c r="U2076" s="19">
        <v>0.6</v>
      </c>
      <c r="V2076" s="19">
        <v>0.24</v>
      </c>
      <c r="W2076" s="19">
        <v>56</v>
      </c>
      <c r="X2076" s="93">
        <v>347</v>
      </c>
      <c r="Y2076">
        <f t="shared" si="97"/>
        <v>1000</v>
      </c>
      <c r="Z2076" t="b">
        <f>IF(N2076/G2076&gt;=Auswahlhilfe!$C$8,TRUE,FALSE)</f>
        <v>1</v>
      </c>
      <c r="AA2076" t="b">
        <f>IF(K2076&gt;Auswahlhilfe!$C$7,TRUE,FALSE)</f>
        <v>1</v>
      </c>
      <c r="AB2076" t="b">
        <f>IF(Auswahlhilfe!$C$17=F2076,TRUE,FALSE)</f>
        <v>0</v>
      </c>
      <c r="AC2076" t="b">
        <f>IFERROR(IF(FIND("P2",PGOptionList!D2076)&gt;0,TRUE),FALSE)</f>
        <v>0</v>
      </c>
      <c r="AD2076" t="b">
        <f>IFERROR(IF(FIND("P1",PGOptionList!D2076)&gt;0,TRUE),FALSE)</f>
        <v>1</v>
      </c>
      <c r="AE2076" t="b">
        <f>IFERROR(IF(FIND("P0",PGOptionList!D2076)&gt;0,TRUE),FALSE)</f>
        <v>0</v>
      </c>
      <c r="AF2076" t="b">
        <f>IF(AND(Z2076,AA2076,AB2076,AC2076,IF(C2076=Auswahlhilfe!$L$7,TRUE,FALSE)),D2076,FALSE)</f>
        <v>0</v>
      </c>
      <c r="AG2076" t="b">
        <f>IF(AND(Z2076,AA2076,AB2076,AD2076,IF(C2076=Auswahlhilfe!$L$17,TRUE,FALSE)),D2076,FALSE)</f>
        <v>0</v>
      </c>
      <c r="AH2076" t="b">
        <f>IF(AND(Z2076,AA2076,AB2076,AE2076,IF(C2076=Auswahlhilfe!$L$17,TRUE,FALSE)),D2076,FALSE)</f>
        <v>0</v>
      </c>
      <c r="AI2076" t="s">
        <v>4817</v>
      </c>
      <c r="AJ2076" s="90" t="str">
        <f t="shared" si="98"/>
        <v>mailto:info@oxni.ch?subject=Anfrage TE-050-005-S1-P1</v>
      </c>
    </row>
    <row r="2077" spans="2:36" x14ac:dyDescent="0.2">
      <c r="B2077" s="78" t="str">
        <f t="shared" si="96"/>
        <v/>
      </c>
      <c r="C2077" s="19" t="s">
        <v>123</v>
      </c>
      <c r="D2077" s="19" t="s">
        <v>2378</v>
      </c>
      <c r="E2077" s="19">
        <v>42</v>
      </c>
      <c r="F2077" s="19" t="s">
        <v>58</v>
      </c>
      <c r="G2077" s="19">
        <v>5</v>
      </c>
      <c r="H2077" s="19">
        <v>3</v>
      </c>
      <c r="I2077" s="19">
        <v>3</v>
      </c>
      <c r="J2077" s="19">
        <v>97</v>
      </c>
      <c r="K2077" s="19">
        <v>20</v>
      </c>
      <c r="L2077" s="19">
        <v>60</v>
      </c>
      <c r="M2077" s="19" t="s">
        <v>114</v>
      </c>
      <c r="N2077" s="19">
        <v>5000</v>
      </c>
      <c r="O2077" s="19">
        <v>10000</v>
      </c>
      <c r="P2077" s="19">
        <v>702</v>
      </c>
      <c r="Q2077" s="19" t="s">
        <v>57</v>
      </c>
      <c r="R2077" s="19">
        <v>390</v>
      </c>
      <c r="S2077" s="19">
        <v>20000</v>
      </c>
      <c r="T2077" s="19">
        <v>0.03</v>
      </c>
      <c r="U2077" s="19">
        <v>0.6</v>
      </c>
      <c r="V2077" s="19">
        <v>0.24</v>
      </c>
      <c r="W2077" s="19">
        <v>56</v>
      </c>
      <c r="X2077" s="93">
        <v>347</v>
      </c>
      <c r="Y2077">
        <f t="shared" si="97"/>
        <v>1000</v>
      </c>
      <c r="Z2077" t="b">
        <f>IF(N2077/G2077&gt;=Auswahlhilfe!$C$8,TRUE,FALSE)</f>
        <v>1</v>
      </c>
      <c r="AA2077" t="b">
        <f>IF(K2077&gt;Auswahlhilfe!$C$7,TRUE,FALSE)</f>
        <v>1</v>
      </c>
      <c r="AB2077" t="b">
        <f>IF(Auswahlhilfe!$C$17=F2077,TRUE,FALSE)</f>
        <v>1</v>
      </c>
      <c r="AC2077" t="b">
        <f>IFERROR(IF(FIND("P2",PGOptionList!D2077)&gt;0,TRUE),FALSE)</f>
        <v>0</v>
      </c>
      <c r="AD2077" t="b">
        <f>IFERROR(IF(FIND("P1",PGOptionList!D2077)&gt;0,TRUE),FALSE)</f>
        <v>1</v>
      </c>
      <c r="AE2077" t="b">
        <f>IFERROR(IF(FIND("P0",PGOptionList!D2077)&gt;0,TRUE),FALSE)</f>
        <v>0</v>
      </c>
      <c r="AF2077" t="b">
        <f>IF(AND(Z2077,AA2077,AB2077,AC2077,IF(C2077=Auswahlhilfe!$L$7,TRUE,FALSE)),D2077,FALSE)</f>
        <v>0</v>
      </c>
      <c r="AG2077" t="b">
        <f>IF(AND(Z2077,AA2077,AB2077,AD2077,IF(C2077=Auswahlhilfe!$L$17,TRUE,FALSE)),D2077,FALSE)</f>
        <v>0</v>
      </c>
      <c r="AH2077" t="b">
        <f>IF(AND(Z2077,AA2077,AB2077,AE2077,IF(C2077=Auswahlhilfe!$L$17,TRUE,FALSE)),D2077,FALSE)</f>
        <v>0</v>
      </c>
      <c r="AI2077" t="s">
        <v>4818</v>
      </c>
      <c r="AJ2077" s="90" t="str">
        <f t="shared" si="98"/>
        <v>https://shop.oxni.ch/de/shop/motoren/planetengetriebe/te-050-005-s2-p1</v>
      </c>
    </row>
    <row r="2078" spans="2:36" x14ac:dyDescent="0.2">
      <c r="B2078" s="78" t="str">
        <f t="shared" si="96"/>
        <v/>
      </c>
      <c r="C2078" s="19" t="s">
        <v>123</v>
      </c>
      <c r="D2078" s="19" t="s">
        <v>2379</v>
      </c>
      <c r="E2078" s="19">
        <v>42</v>
      </c>
      <c r="F2078" s="19" t="s">
        <v>55</v>
      </c>
      <c r="G2078" s="19">
        <v>5</v>
      </c>
      <c r="H2078" s="19">
        <v>5</v>
      </c>
      <c r="I2078" s="19">
        <v>3</v>
      </c>
      <c r="J2078" s="19">
        <v>97</v>
      </c>
      <c r="K2078" s="19">
        <v>20</v>
      </c>
      <c r="L2078" s="19">
        <v>60</v>
      </c>
      <c r="M2078" s="19" t="s">
        <v>114</v>
      </c>
      <c r="N2078" s="19">
        <v>5000</v>
      </c>
      <c r="O2078" s="19">
        <v>10000</v>
      </c>
      <c r="P2078" s="19">
        <v>702</v>
      </c>
      <c r="Q2078" s="19" t="s">
        <v>57</v>
      </c>
      <c r="R2078" s="19">
        <v>390</v>
      </c>
      <c r="S2078" s="19">
        <v>20000</v>
      </c>
      <c r="T2078" s="19">
        <v>0.03</v>
      </c>
      <c r="U2078" s="19">
        <v>0.6</v>
      </c>
      <c r="V2078" s="19">
        <v>0.24</v>
      </c>
      <c r="W2078" s="19">
        <v>56</v>
      </c>
      <c r="X2078" s="93">
        <v>308</v>
      </c>
      <c r="Y2078">
        <f t="shared" si="97"/>
        <v>1000</v>
      </c>
      <c r="Z2078" t="b">
        <f>IF(N2078/G2078&gt;=Auswahlhilfe!$C$8,TRUE,FALSE)</f>
        <v>1</v>
      </c>
      <c r="AA2078" t="b">
        <f>IF(K2078&gt;Auswahlhilfe!$C$7,TRUE,FALSE)</f>
        <v>1</v>
      </c>
      <c r="AB2078" t="b">
        <f>IF(Auswahlhilfe!$C$17=F2078,TRUE,FALSE)</f>
        <v>0</v>
      </c>
      <c r="AC2078" t="b">
        <f>IFERROR(IF(FIND("P2",PGOptionList!D2078)&gt;0,TRUE),FALSE)</f>
        <v>1</v>
      </c>
      <c r="AD2078" t="b">
        <f>IFERROR(IF(FIND("P1",PGOptionList!D2078)&gt;0,TRUE),FALSE)</f>
        <v>0</v>
      </c>
      <c r="AE2078" t="b">
        <f>IFERROR(IF(FIND("P0",PGOptionList!D2078)&gt;0,TRUE),FALSE)</f>
        <v>0</v>
      </c>
      <c r="AF2078" t="b">
        <f>IF(AND(Z2078,AA2078,AB2078,AC2078,IF(C2078=Auswahlhilfe!$L$7,TRUE,FALSE)),D2078,FALSE)</f>
        <v>0</v>
      </c>
      <c r="AG2078" t="b">
        <f>IF(AND(Z2078,AA2078,AB2078,AD2078,IF(C2078=Auswahlhilfe!$L$17,TRUE,FALSE)),D2078,FALSE)</f>
        <v>0</v>
      </c>
      <c r="AH2078" t="b">
        <f>IF(AND(Z2078,AA2078,AB2078,AE2078,IF(C2078=Auswahlhilfe!$L$17,TRUE,FALSE)),D2078,FALSE)</f>
        <v>0</v>
      </c>
      <c r="AI2078" t="s">
        <v>4817</v>
      </c>
      <c r="AJ2078" s="90" t="str">
        <f t="shared" si="98"/>
        <v>mailto:info@oxni.ch?subject=Anfrage TE-050-005-S1-P2</v>
      </c>
    </row>
    <row r="2079" spans="2:36" x14ac:dyDescent="0.2">
      <c r="B2079" s="78" t="str">
        <f t="shared" si="96"/>
        <v/>
      </c>
      <c r="C2079" s="19" t="s">
        <v>123</v>
      </c>
      <c r="D2079" s="19" t="s">
        <v>2380</v>
      </c>
      <c r="E2079" s="19">
        <v>42</v>
      </c>
      <c r="F2079" s="19" t="s">
        <v>58</v>
      </c>
      <c r="G2079" s="19">
        <v>5</v>
      </c>
      <c r="H2079" s="19">
        <v>5</v>
      </c>
      <c r="I2079" s="19">
        <v>3</v>
      </c>
      <c r="J2079" s="19">
        <v>97</v>
      </c>
      <c r="K2079" s="19">
        <v>20</v>
      </c>
      <c r="L2079" s="19">
        <v>60</v>
      </c>
      <c r="M2079" s="19" t="s">
        <v>114</v>
      </c>
      <c r="N2079" s="19">
        <v>5000</v>
      </c>
      <c r="O2079" s="19">
        <v>10000</v>
      </c>
      <c r="P2079" s="19">
        <v>702</v>
      </c>
      <c r="Q2079" s="19" t="s">
        <v>57</v>
      </c>
      <c r="R2079" s="19">
        <v>390</v>
      </c>
      <c r="S2079" s="19">
        <v>20000</v>
      </c>
      <c r="T2079" s="19">
        <v>0.03</v>
      </c>
      <c r="U2079" s="19">
        <v>0.6</v>
      </c>
      <c r="V2079" s="19">
        <v>0.24</v>
      </c>
      <c r="W2079" s="19">
        <v>56</v>
      </c>
      <c r="X2079" s="93">
        <v>308</v>
      </c>
      <c r="Y2079">
        <f t="shared" si="97"/>
        <v>1000</v>
      </c>
      <c r="Z2079" t="b">
        <f>IF(N2079/G2079&gt;=Auswahlhilfe!$C$8,TRUE,FALSE)</f>
        <v>1</v>
      </c>
      <c r="AA2079" t="b">
        <f>IF(K2079&gt;Auswahlhilfe!$C$7,TRUE,FALSE)</f>
        <v>1</v>
      </c>
      <c r="AB2079" t="b">
        <f>IF(Auswahlhilfe!$C$17=F2079,TRUE,FALSE)</f>
        <v>1</v>
      </c>
      <c r="AC2079" t="b">
        <f>IFERROR(IF(FIND("P2",PGOptionList!D2079)&gt;0,TRUE),FALSE)</f>
        <v>1</v>
      </c>
      <c r="AD2079" t="b">
        <f>IFERROR(IF(FIND("P1",PGOptionList!D2079)&gt;0,TRUE),FALSE)</f>
        <v>0</v>
      </c>
      <c r="AE2079" t="b">
        <f>IFERROR(IF(FIND("P0",PGOptionList!D2079)&gt;0,TRUE),FALSE)</f>
        <v>0</v>
      </c>
      <c r="AF2079" t="b">
        <f>IF(AND(Z2079,AA2079,AB2079,AC2079,IF(C2079=Auswahlhilfe!$L$7,TRUE,FALSE)),D2079,FALSE)</f>
        <v>0</v>
      </c>
      <c r="AG2079" t="b">
        <f>IF(AND(Z2079,AA2079,AB2079,AD2079,IF(C2079=Auswahlhilfe!$L$17,TRUE,FALSE)),D2079,FALSE)</f>
        <v>0</v>
      </c>
      <c r="AH2079" t="b">
        <f>IF(AND(Z2079,AA2079,AB2079,AE2079,IF(C2079=Auswahlhilfe!$L$17,TRUE,FALSE)),D2079,FALSE)</f>
        <v>0</v>
      </c>
      <c r="AI2079" t="s">
        <v>4818</v>
      </c>
      <c r="AJ2079" s="90" t="str">
        <f t="shared" si="98"/>
        <v>https://shop.oxni.ch/de/shop/motoren/planetengetriebe/te-050-005-s2-p2</v>
      </c>
    </row>
    <row r="2080" spans="2:36" x14ac:dyDescent="0.2">
      <c r="B2080" s="78" t="str">
        <f t="shared" si="96"/>
        <v/>
      </c>
      <c r="C2080" s="19" t="s">
        <v>123</v>
      </c>
      <c r="D2080" s="19" t="s">
        <v>2381</v>
      </c>
      <c r="E2080" s="19">
        <v>42</v>
      </c>
      <c r="F2080" s="19" t="s">
        <v>55</v>
      </c>
      <c r="G2080" s="19">
        <v>4</v>
      </c>
      <c r="H2080" s="19">
        <v>3</v>
      </c>
      <c r="I2080" s="19">
        <v>3</v>
      </c>
      <c r="J2080" s="19">
        <v>97</v>
      </c>
      <c r="K2080" s="19">
        <v>19</v>
      </c>
      <c r="L2080" s="19">
        <v>57</v>
      </c>
      <c r="M2080" s="19" t="s">
        <v>60</v>
      </c>
      <c r="N2080" s="19">
        <v>5000</v>
      </c>
      <c r="O2080" s="19">
        <v>10000</v>
      </c>
      <c r="P2080" s="19">
        <v>702</v>
      </c>
      <c r="Q2080" s="19" t="s">
        <v>57</v>
      </c>
      <c r="R2080" s="19">
        <v>390</v>
      </c>
      <c r="S2080" s="19">
        <v>20000</v>
      </c>
      <c r="T2080" s="19">
        <v>0.03</v>
      </c>
      <c r="U2080" s="19">
        <v>0.6</v>
      </c>
      <c r="V2080" s="19">
        <v>0.24</v>
      </c>
      <c r="W2080" s="19">
        <v>56</v>
      </c>
      <c r="X2080" s="93">
        <v>347</v>
      </c>
      <c r="Y2080">
        <f t="shared" si="97"/>
        <v>1250</v>
      </c>
      <c r="Z2080" t="b">
        <f>IF(N2080/G2080&gt;=Auswahlhilfe!$C$8,TRUE,FALSE)</f>
        <v>1</v>
      </c>
      <c r="AA2080" t="b">
        <f>IF(K2080&gt;Auswahlhilfe!$C$7,TRUE,FALSE)</f>
        <v>1</v>
      </c>
      <c r="AB2080" t="b">
        <f>IF(Auswahlhilfe!$C$17=F2080,TRUE,FALSE)</f>
        <v>0</v>
      </c>
      <c r="AC2080" t="b">
        <f>IFERROR(IF(FIND("P2",PGOptionList!D2080)&gt;0,TRUE),FALSE)</f>
        <v>0</v>
      </c>
      <c r="AD2080" t="b">
        <f>IFERROR(IF(FIND("P1",PGOptionList!D2080)&gt;0,TRUE),FALSE)</f>
        <v>1</v>
      </c>
      <c r="AE2080" t="b">
        <f>IFERROR(IF(FIND("P0",PGOptionList!D2080)&gt;0,TRUE),FALSE)</f>
        <v>0</v>
      </c>
      <c r="AF2080" t="b">
        <f>IF(AND(Z2080,AA2080,AB2080,AC2080,IF(C2080=Auswahlhilfe!$L$7,TRUE,FALSE)),D2080,FALSE)</f>
        <v>0</v>
      </c>
      <c r="AG2080" t="b">
        <f>IF(AND(Z2080,AA2080,AB2080,AD2080,IF(C2080=Auswahlhilfe!$L$17,TRUE,FALSE)),D2080,FALSE)</f>
        <v>0</v>
      </c>
      <c r="AH2080" t="b">
        <f>IF(AND(Z2080,AA2080,AB2080,AE2080,IF(C2080=Auswahlhilfe!$L$17,TRUE,FALSE)),D2080,FALSE)</f>
        <v>0</v>
      </c>
      <c r="AI2080" t="s">
        <v>4817</v>
      </c>
      <c r="AJ2080" s="90" t="str">
        <f t="shared" si="98"/>
        <v>mailto:info@oxni.ch?subject=Anfrage TE-050-004-S1-P1</v>
      </c>
    </row>
    <row r="2081" spans="2:36" x14ac:dyDescent="0.2">
      <c r="B2081" s="78" t="str">
        <f t="shared" si="96"/>
        <v/>
      </c>
      <c r="C2081" s="19" t="s">
        <v>123</v>
      </c>
      <c r="D2081" s="19" t="s">
        <v>2382</v>
      </c>
      <c r="E2081" s="19">
        <v>42</v>
      </c>
      <c r="F2081" s="19" t="s">
        <v>58</v>
      </c>
      <c r="G2081" s="19">
        <v>4</v>
      </c>
      <c r="H2081" s="19">
        <v>3</v>
      </c>
      <c r="I2081" s="19">
        <v>3</v>
      </c>
      <c r="J2081" s="19">
        <v>97</v>
      </c>
      <c r="K2081" s="19">
        <v>19</v>
      </c>
      <c r="L2081" s="19">
        <v>57</v>
      </c>
      <c r="M2081" s="19" t="s">
        <v>60</v>
      </c>
      <c r="N2081" s="19">
        <v>5000</v>
      </c>
      <c r="O2081" s="19">
        <v>10000</v>
      </c>
      <c r="P2081" s="19">
        <v>702</v>
      </c>
      <c r="Q2081" s="19" t="s">
        <v>57</v>
      </c>
      <c r="R2081" s="19">
        <v>390</v>
      </c>
      <c r="S2081" s="19">
        <v>20000</v>
      </c>
      <c r="T2081" s="19">
        <v>0.03</v>
      </c>
      <c r="U2081" s="19">
        <v>0.6</v>
      </c>
      <c r="V2081" s="19">
        <v>0.24</v>
      </c>
      <c r="W2081" s="19">
        <v>56</v>
      </c>
      <c r="X2081" s="93">
        <v>347</v>
      </c>
      <c r="Y2081">
        <f t="shared" si="97"/>
        <v>1250</v>
      </c>
      <c r="Z2081" t="b">
        <f>IF(N2081/G2081&gt;=Auswahlhilfe!$C$8,TRUE,FALSE)</f>
        <v>1</v>
      </c>
      <c r="AA2081" t="b">
        <f>IF(K2081&gt;Auswahlhilfe!$C$7,TRUE,FALSE)</f>
        <v>1</v>
      </c>
      <c r="AB2081" t="b">
        <f>IF(Auswahlhilfe!$C$17=F2081,TRUE,FALSE)</f>
        <v>1</v>
      </c>
      <c r="AC2081" t="b">
        <f>IFERROR(IF(FIND("P2",PGOptionList!D2081)&gt;0,TRUE),FALSE)</f>
        <v>0</v>
      </c>
      <c r="AD2081" t="b">
        <f>IFERROR(IF(FIND("P1",PGOptionList!D2081)&gt;0,TRUE),FALSE)</f>
        <v>1</v>
      </c>
      <c r="AE2081" t="b">
        <f>IFERROR(IF(FIND("P0",PGOptionList!D2081)&gt;0,TRUE),FALSE)</f>
        <v>0</v>
      </c>
      <c r="AF2081" t="b">
        <f>IF(AND(Z2081,AA2081,AB2081,AC2081,IF(C2081=Auswahlhilfe!$L$7,TRUE,FALSE)),D2081,FALSE)</f>
        <v>0</v>
      </c>
      <c r="AG2081" t="b">
        <f>IF(AND(Z2081,AA2081,AB2081,AD2081,IF(C2081=Auswahlhilfe!$L$17,TRUE,FALSE)),D2081,FALSE)</f>
        <v>0</v>
      </c>
      <c r="AH2081" t="b">
        <f>IF(AND(Z2081,AA2081,AB2081,AE2081,IF(C2081=Auswahlhilfe!$L$17,TRUE,FALSE)),D2081,FALSE)</f>
        <v>0</v>
      </c>
      <c r="AI2081" t="s">
        <v>4818</v>
      </c>
      <c r="AJ2081" s="90" t="str">
        <f t="shared" si="98"/>
        <v>https://shop.oxni.ch/de/shop/motoren/planetengetriebe/te-050-004-s2-p1</v>
      </c>
    </row>
    <row r="2082" spans="2:36" x14ac:dyDescent="0.2">
      <c r="B2082" s="78" t="str">
        <f t="shared" si="96"/>
        <v/>
      </c>
      <c r="C2082" s="19" t="s">
        <v>123</v>
      </c>
      <c r="D2082" s="19" t="s">
        <v>2383</v>
      </c>
      <c r="E2082" s="19">
        <v>42</v>
      </c>
      <c r="F2082" s="19" t="s">
        <v>55</v>
      </c>
      <c r="G2082" s="19">
        <v>4</v>
      </c>
      <c r="H2082" s="19">
        <v>5</v>
      </c>
      <c r="I2082" s="19">
        <v>3</v>
      </c>
      <c r="J2082" s="19">
        <v>97</v>
      </c>
      <c r="K2082" s="19">
        <v>19</v>
      </c>
      <c r="L2082" s="19">
        <v>57</v>
      </c>
      <c r="M2082" s="19" t="s">
        <v>60</v>
      </c>
      <c r="N2082" s="19">
        <v>5000</v>
      </c>
      <c r="O2082" s="19">
        <v>10000</v>
      </c>
      <c r="P2082" s="19">
        <v>702</v>
      </c>
      <c r="Q2082" s="19" t="s">
        <v>57</v>
      </c>
      <c r="R2082" s="19">
        <v>390</v>
      </c>
      <c r="S2082" s="19">
        <v>20000</v>
      </c>
      <c r="T2082" s="19">
        <v>0.03</v>
      </c>
      <c r="U2082" s="19">
        <v>0.6</v>
      </c>
      <c r="V2082" s="19">
        <v>0.24</v>
      </c>
      <c r="W2082" s="19">
        <v>56</v>
      </c>
      <c r="X2082" s="93">
        <v>308</v>
      </c>
      <c r="Y2082">
        <f t="shared" si="97"/>
        <v>1250</v>
      </c>
      <c r="Z2082" t="b">
        <f>IF(N2082/G2082&gt;=Auswahlhilfe!$C$8,TRUE,FALSE)</f>
        <v>1</v>
      </c>
      <c r="AA2082" t="b">
        <f>IF(K2082&gt;Auswahlhilfe!$C$7,TRUE,FALSE)</f>
        <v>1</v>
      </c>
      <c r="AB2082" t="b">
        <f>IF(Auswahlhilfe!$C$17=F2082,TRUE,FALSE)</f>
        <v>0</v>
      </c>
      <c r="AC2082" t="b">
        <f>IFERROR(IF(FIND("P2",PGOptionList!D2082)&gt;0,TRUE),FALSE)</f>
        <v>1</v>
      </c>
      <c r="AD2082" t="b">
        <f>IFERROR(IF(FIND("P1",PGOptionList!D2082)&gt;0,TRUE),FALSE)</f>
        <v>0</v>
      </c>
      <c r="AE2082" t="b">
        <f>IFERROR(IF(FIND("P0",PGOptionList!D2082)&gt;0,TRUE),FALSE)</f>
        <v>0</v>
      </c>
      <c r="AF2082" t="b">
        <f>IF(AND(Z2082,AA2082,AB2082,AC2082,IF(C2082=Auswahlhilfe!$L$7,TRUE,FALSE)),D2082,FALSE)</f>
        <v>0</v>
      </c>
      <c r="AG2082" t="b">
        <f>IF(AND(Z2082,AA2082,AB2082,AD2082,IF(C2082=Auswahlhilfe!$L$17,TRUE,FALSE)),D2082,FALSE)</f>
        <v>0</v>
      </c>
      <c r="AH2082" t="b">
        <f>IF(AND(Z2082,AA2082,AB2082,AE2082,IF(C2082=Auswahlhilfe!$L$17,TRUE,FALSE)),D2082,FALSE)</f>
        <v>0</v>
      </c>
      <c r="AI2082" t="s">
        <v>4817</v>
      </c>
      <c r="AJ2082" s="90" t="str">
        <f t="shared" si="98"/>
        <v>mailto:info@oxni.ch?subject=Anfrage TE-050-004-S1-P2</v>
      </c>
    </row>
    <row r="2083" spans="2:36" x14ac:dyDescent="0.2">
      <c r="B2083" s="78" t="str">
        <f t="shared" si="96"/>
        <v/>
      </c>
      <c r="C2083" s="19" t="s">
        <v>123</v>
      </c>
      <c r="D2083" s="19" t="s">
        <v>2384</v>
      </c>
      <c r="E2083" s="19">
        <v>42</v>
      </c>
      <c r="F2083" s="19" t="s">
        <v>58</v>
      </c>
      <c r="G2083" s="19">
        <v>4</v>
      </c>
      <c r="H2083" s="19">
        <v>5</v>
      </c>
      <c r="I2083" s="19">
        <v>3</v>
      </c>
      <c r="J2083" s="19">
        <v>97</v>
      </c>
      <c r="K2083" s="19">
        <v>19</v>
      </c>
      <c r="L2083" s="19">
        <v>57</v>
      </c>
      <c r="M2083" s="19" t="s">
        <v>60</v>
      </c>
      <c r="N2083" s="19">
        <v>5000</v>
      </c>
      <c r="O2083" s="19">
        <v>10000</v>
      </c>
      <c r="P2083" s="19">
        <v>702</v>
      </c>
      <c r="Q2083" s="19" t="s">
        <v>57</v>
      </c>
      <c r="R2083" s="19">
        <v>390</v>
      </c>
      <c r="S2083" s="19">
        <v>20000</v>
      </c>
      <c r="T2083" s="19">
        <v>0.03</v>
      </c>
      <c r="U2083" s="19">
        <v>0.6</v>
      </c>
      <c r="V2083" s="19">
        <v>0.24</v>
      </c>
      <c r="W2083" s="19">
        <v>56</v>
      </c>
      <c r="X2083" s="93">
        <v>308</v>
      </c>
      <c r="Y2083">
        <f t="shared" si="97"/>
        <v>1250</v>
      </c>
      <c r="Z2083" t="b">
        <f>IF(N2083/G2083&gt;=Auswahlhilfe!$C$8,TRUE,FALSE)</f>
        <v>1</v>
      </c>
      <c r="AA2083" t="b">
        <f>IF(K2083&gt;Auswahlhilfe!$C$7,TRUE,FALSE)</f>
        <v>1</v>
      </c>
      <c r="AB2083" t="b">
        <f>IF(Auswahlhilfe!$C$17=F2083,TRUE,FALSE)</f>
        <v>1</v>
      </c>
      <c r="AC2083" t="b">
        <f>IFERROR(IF(FIND("P2",PGOptionList!D2083)&gt;0,TRUE),FALSE)</f>
        <v>1</v>
      </c>
      <c r="AD2083" t="b">
        <f>IFERROR(IF(FIND("P1",PGOptionList!D2083)&gt;0,TRUE),FALSE)</f>
        <v>0</v>
      </c>
      <c r="AE2083" t="b">
        <f>IFERROR(IF(FIND("P0",PGOptionList!D2083)&gt;0,TRUE),FALSE)</f>
        <v>0</v>
      </c>
      <c r="AF2083" t="b">
        <f>IF(AND(Z2083,AA2083,AB2083,AC2083,IF(C2083=Auswahlhilfe!$L$7,TRUE,FALSE)),D2083,FALSE)</f>
        <v>0</v>
      </c>
      <c r="AG2083" t="b">
        <f>IF(AND(Z2083,AA2083,AB2083,AD2083,IF(C2083=Auswahlhilfe!$L$17,TRUE,FALSE)),D2083,FALSE)</f>
        <v>0</v>
      </c>
      <c r="AH2083" t="b">
        <f>IF(AND(Z2083,AA2083,AB2083,AE2083,IF(C2083=Auswahlhilfe!$L$17,TRUE,FALSE)),D2083,FALSE)</f>
        <v>0</v>
      </c>
      <c r="AI2083" t="s">
        <v>4818</v>
      </c>
      <c r="AJ2083" s="90" t="str">
        <f t="shared" si="98"/>
        <v>https://shop.oxni.ch/de/shop/motoren/planetengetriebe/te-050-004-s2-p2</v>
      </c>
    </row>
    <row r="2084" spans="2:36" x14ac:dyDescent="0.2">
      <c r="B2084" s="78" t="str">
        <f t="shared" si="96"/>
        <v/>
      </c>
      <c r="C2084" s="19" t="s">
        <v>123</v>
      </c>
      <c r="D2084" s="19" t="s">
        <v>2385</v>
      </c>
      <c r="E2084" s="19">
        <v>60</v>
      </c>
      <c r="F2084" s="19" t="s">
        <v>55</v>
      </c>
      <c r="G2084" s="19">
        <v>100</v>
      </c>
      <c r="H2084" s="19">
        <v>5</v>
      </c>
      <c r="I2084" s="19">
        <v>7</v>
      </c>
      <c r="J2084" s="19">
        <v>94</v>
      </c>
      <c r="K2084" s="19">
        <v>42</v>
      </c>
      <c r="L2084" s="19">
        <v>126</v>
      </c>
      <c r="M2084" s="19" t="s">
        <v>68</v>
      </c>
      <c r="N2084" s="19">
        <v>5000</v>
      </c>
      <c r="O2084" s="19">
        <v>1000</v>
      </c>
      <c r="P2084" s="19">
        <v>1377</v>
      </c>
      <c r="Q2084" s="19" t="s">
        <v>57</v>
      </c>
      <c r="R2084" s="19">
        <v>765</v>
      </c>
      <c r="S2084" s="19">
        <v>20000</v>
      </c>
      <c r="T2084" s="19">
        <v>0.13</v>
      </c>
      <c r="U2084" s="19">
        <v>1.6</v>
      </c>
      <c r="V2084" s="19">
        <v>0.24</v>
      </c>
      <c r="W2084" s="19">
        <v>58</v>
      </c>
      <c r="X2084" s="93">
        <v>491</v>
      </c>
      <c r="Y2084">
        <f t="shared" si="97"/>
        <v>50</v>
      </c>
      <c r="Z2084" t="b">
        <f>IF(N2084/G2084&gt;=Auswahlhilfe!$C$8,TRUE,FALSE)</f>
        <v>1</v>
      </c>
      <c r="AA2084" t="b">
        <f>IF(K2084&gt;Auswahlhilfe!$C$7,TRUE,FALSE)</f>
        <v>1</v>
      </c>
      <c r="AB2084" t="b">
        <f>IF(Auswahlhilfe!$C$17=F2084,TRUE,FALSE)</f>
        <v>0</v>
      </c>
      <c r="AC2084" t="b">
        <f>IFERROR(IF(FIND("P2",PGOptionList!D2084)&gt;0,TRUE),FALSE)</f>
        <v>0</v>
      </c>
      <c r="AD2084" t="b">
        <f>IFERROR(IF(FIND("P1",PGOptionList!D2084)&gt;0,TRUE),FALSE)</f>
        <v>1</v>
      </c>
      <c r="AE2084" t="b">
        <f>IFERROR(IF(FIND("P0",PGOptionList!D2084)&gt;0,TRUE),FALSE)</f>
        <v>0</v>
      </c>
      <c r="AF2084" t="b">
        <f>IF(AND(Z2084,AA2084,AB2084,AC2084,IF(C2084=Auswahlhilfe!$L$7,TRUE,FALSE)),D2084,FALSE)</f>
        <v>0</v>
      </c>
      <c r="AG2084" t="b">
        <f>IF(AND(Z2084,AA2084,AB2084,AD2084,IF(C2084=Auswahlhilfe!$L$17,TRUE,FALSE)),D2084,FALSE)</f>
        <v>0</v>
      </c>
      <c r="AH2084" t="b">
        <f>IF(AND(Z2084,AA2084,AB2084,AE2084,IF(C2084=Auswahlhilfe!$L$17,TRUE,FALSE)),D2084,FALSE)</f>
        <v>0</v>
      </c>
      <c r="AI2084" t="s">
        <v>4817</v>
      </c>
      <c r="AJ2084" s="90" t="str">
        <f t="shared" si="98"/>
        <v>mailto:info@oxni.ch?subject=Anfrage TE-070-100-S1-P1</v>
      </c>
    </row>
    <row r="2085" spans="2:36" x14ac:dyDescent="0.2">
      <c r="B2085" s="78" t="str">
        <f t="shared" si="96"/>
        <v/>
      </c>
      <c r="C2085" s="19" t="s">
        <v>123</v>
      </c>
      <c r="D2085" s="19" t="s">
        <v>2386</v>
      </c>
      <c r="E2085" s="19">
        <v>60</v>
      </c>
      <c r="F2085" s="19" t="s">
        <v>58</v>
      </c>
      <c r="G2085" s="19">
        <v>100</v>
      </c>
      <c r="H2085" s="19">
        <v>5</v>
      </c>
      <c r="I2085" s="19">
        <v>7</v>
      </c>
      <c r="J2085" s="19">
        <v>94</v>
      </c>
      <c r="K2085" s="19">
        <v>42</v>
      </c>
      <c r="L2085" s="19">
        <v>126</v>
      </c>
      <c r="M2085" s="19" t="s">
        <v>68</v>
      </c>
      <c r="N2085" s="19">
        <v>5000</v>
      </c>
      <c r="O2085" s="19">
        <v>1000</v>
      </c>
      <c r="P2085" s="19">
        <v>1377</v>
      </c>
      <c r="Q2085" s="19" t="s">
        <v>57</v>
      </c>
      <c r="R2085" s="19">
        <v>765</v>
      </c>
      <c r="S2085" s="19">
        <v>20000</v>
      </c>
      <c r="T2085" s="19">
        <v>0.13</v>
      </c>
      <c r="U2085" s="19">
        <v>1.6</v>
      </c>
      <c r="V2085" s="19">
        <v>0.24</v>
      </c>
      <c r="W2085" s="19">
        <v>58</v>
      </c>
      <c r="X2085" s="93">
        <v>491</v>
      </c>
      <c r="Y2085">
        <f t="shared" si="97"/>
        <v>50</v>
      </c>
      <c r="Z2085" t="b">
        <f>IF(N2085/G2085&gt;=Auswahlhilfe!$C$8,TRUE,FALSE)</f>
        <v>1</v>
      </c>
      <c r="AA2085" t="b">
        <f>IF(K2085&gt;Auswahlhilfe!$C$7,TRUE,FALSE)</f>
        <v>1</v>
      </c>
      <c r="AB2085" t="b">
        <f>IF(Auswahlhilfe!$C$17=F2085,TRUE,FALSE)</f>
        <v>1</v>
      </c>
      <c r="AC2085" t="b">
        <f>IFERROR(IF(FIND("P2",PGOptionList!D2085)&gt;0,TRUE),FALSE)</f>
        <v>0</v>
      </c>
      <c r="AD2085" t="b">
        <f>IFERROR(IF(FIND("P1",PGOptionList!D2085)&gt;0,TRUE),FALSE)</f>
        <v>1</v>
      </c>
      <c r="AE2085" t="b">
        <f>IFERROR(IF(FIND("P0",PGOptionList!D2085)&gt;0,TRUE),FALSE)</f>
        <v>0</v>
      </c>
      <c r="AF2085" t="b">
        <f>IF(AND(Z2085,AA2085,AB2085,AC2085,IF(C2085=Auswahlhilfe!$L$7,TRUE,FALSE)),D2085,FALSE)</f>
        <v>0</v>
      </c>
      <c r="AG2085" t="b">
        <f>IF(AND(Z2085,AA2085,AB2085,AD2085,IF(C2085=Auswahlhilfe!$L$17,TRUE,FALSE)),D2085,FALSE)</f>
        <v>0</v>
      </c>
      <c r="AH2085" t="b">
        <f>IF(AND(Z2085,AA2085,AB2085,AE2085,IF(C2085=Auswahlhilfe!$L$17,TRUE,FALSE)),D2085,FALSE)</f>
        <v>0</v>
      </c>
      <c r="AI2085" t="s">
        <v>4818</v>
      </c>
      <c r="AJ2085" s="90" t="str">
        <f t="shared" si="98"/>
        <v>https://shop.oxni.ch/de/shop/motoren/planetengetriebe/te-070-100-s2-p1</v>
      </c>
    </row>
    <row r="2086" spans="2:36" x14ac:dyDescent="0.2">
      <c r="B2086" s="78" t="str">
        <f t="shared" si="96"/>
        <v/>
      </c>
      <c r="C2086" s="19" t="s">
        <v>123</v>
      </c>
      <c r="D2086" s="19" t="s">
        <v>2387</v>
      </c>
      <c r="E2086" s="19">
        <v>60</v>
      </c>
      <c r="F2086" s="19" t="s">
        <v>55</v>
      </c>
      <c r="G2086" s="19">
        <v>100</v>
      </c>
      <c r="H2086" s="19">
        <v>7</v>
      </c>
      <c r="I2086" s="19">
        <v>7</v>
      </c>
      <c r="J2086" s="19">
        <v>94</v>
      </c>
      <c r="K2086" s="19">
        <v>42</v>
      </c>
      <c r="L2086" s="19">
        <v>126</v>
      </c>
      <c r="M2086" s="19" t="s">
        <v>68</v>
      </c>
      <c r="N2086" s="19">
        <v>5000</v>
      </c>
      <c r="O2086" s="19">
        <v>1000</v>
      </c>
      <c r="P2086" s="19">
        <v>1377</v>
      </c>
      <c r="Q2086" s="19" t="s">
        <v>57</v>
      </c>
      <c r="R2086" s="19">
        <v>765</v>
      </c>
      <c r="S2086" s="19">
        <v>20000</v>
      </c>
      <c r="T2086" s="19">
        <v>0.13</v>
      </c>
      <c r="U2086" s="19">
        <v>1.6</v>
      </c>
      <c r="V2086" s="19">
        <v>0.24</v>
      </c>
      <c r="W2086" s="19">
        <v>58</v>
      </c>
      <c r="X2086" s="93">
        <v>446</v>
      </c>
      <c r="Y2086">
        <f t="shared" si="97"/>
        <v>50</v>
      </c>
      <c r="Z2086" t="b">
        <f>IF(N2086/G2086&gt;=Auswahlhilfe!$C$8,TRUE,FALSE)</f>
        <v>1</v>
      </c>
      <c r="AA2086" t="b">
        <f>IF(K2086&gt;Auswahlhilfe!$C$7,TRUE,FALSE)</f>
        <v>1</v>
      </c>
      <c r="AB2086" t="b">
        <f>IF(Auswahlhilfe!$C$17=F2086,TRUE,FALSE)</f>
        <v>0</v>
      </c>
      <c r="AC2086" t="b">
        <f>IFERROR(IF(FIND("P2",PGOptionList!D2086)&gt;0,TRUE),FALSE)</f>
        <v>1</v>
      </c>
      <c r="AD2086" t="b">
        <f>IFERROR(IF(FIND("P1",PGOptionList!D2086)&gt;0,TRUE),FALSE)</f>
        <v>0</v>
      </c>
      <c r="AE2086" t="b">
        <f>IFERROR(IF(FIND("P0",PGOptionList!D2086)&gt;0,TRUE),FALSE)</f>
        <v>0</v>
      </c>
      <c r="AF2086" t="b">
        <f>IF(AND(Z2086,AA2086,AB2086,AC2086,IF(C2086=Auswahlhilfe!$L$7,TRUE,FALSE)),D2086,FALSE)</f>
        <v>0</v>
      </c>
      <c r="AG2086" t="b">
        <f>IF(AND(Z2086,AA2086,AB2086,AD2086,IF(C2086=Auswahlhilfe!$L$17,TRUE,FALSE)),D2086,FALSE)</f>
        <v>0</v>
      </c>
      <c r="AH2086" t="b">
        <f>IF(AND(Z2086,AA2086,AB2086,AE2086,IF(C2086=Auswahlhilfe!$L$17,TRUE,FALSE)),D2086,FALSE)</f>
        <v>0</v>
      </c>
      <c r="AI2086" t="s">
        <v>4817</v>
      </c>
      <c r="AJ2086" s="90" t="str">
        <f t="shared" si="98"/>
        <v>mailto:info@oxni.ch?subject=Anfrage TE-070-100-S1-P2</v>
      </c>
    </row>
    <row r="2087" spans="2:36" x14ac:dyDescent="0.2">
      <c r="B2087" s="78" t="str">
        <f t="shared" si="96"/>
        <v/>
      </c>
      <c r="C2087" s="19" t="s">
        <v>123</v>
      </c>
      <c r="D2087" s="19" t="s">
        <v>2388</v>
      </c>
      <c r="E2087" s="19">
        <v>60</v>
      </c>
      <c r="F2087" s="19" t="s">
        <v>58</v>
      </c>
      <c r="G2087" s="19">
        <v>100</v>
      </c>
      <c r="H2087" s="19">
        <v>7</v>
      </c>
      <c r="I2087" s="19">
        <v>7</v>
      </c>
      <c r="J2087" s="19">
        <v>94</v>
      </c>
      <c r="K2087" s="19">
        <v>42</v>
      </c>
      <c r="L2087" s="19">
        <v>126</v>
      </c>
      <c r="M2087" s="19" t="s">
        <v>68</v>
      </c>
      <c r="N2087" s="19">
        <v>5000</v>
      </c>
      <c r="O2087" s="19">
        <v>1000</v>
      </c>
      <c r="P2087" s="19">
        <v>1377</v>
      </c>
      <c r="Q2087" s="19" t="s">
        <v>57</v>
      </c>
      <c r="R2087" s="19">
        <v>765</v>
      </c>
      <c r="S2087" s="19">
        <v>20000</v>
      </c>
      <c r="T2087" s="19">
        <v>0.13</v>
      </c>
      <c r="U2087" s="19">
        <v>1.6</v>
      </c>
      <c r="V2087" s="19">
        <v>0.24</v>
      </c>
      <c r="W2087" s="19">
        <v>58</v>
      </c>
      <c r="X2087" s="93">
        <v>446</v>
      </c>
      <c r="Y2087">
        <f t="shared" si="97"/>
        <v>50</v>
      </c>
      <c r="Z2087" t="b">
        <f>IF(N2087/G2087&gt;=Auswahlhilfe!$C$8,TRUE,FALSE)</f>
        <v>1</v>
      </c>
      <c r="AA2087" t="b">
        <f>IF(K2087&gt;Auswahlhilfe!$C$7,TRUE,FALSE)</f>
        <v>1</v>
      </c>
      <c r="AB2087" t="b">
        <f>IF(Auswahlhilfe!$C$17=F2087,TRUE,FALSE)</f>
        <v>1</v>
      </c>
      <c r="AC2087" t="b">
        <f>IFERROR(IF(FIND("P2",PGOptionList!D2087)&gt;0,TRUE),FALSE)</f>
        <v>1</v>
      </c>
      <c r="AD2087" t="b">
        <f>IFERROR(IF(FIND("P1",PGOptionList!D2087)&gt;0,TRUE),FALSE)</f>
        <v>0</v>
      </c>
      <c r="AE2087" t="b">
        <f>IFERROR(IF(FIND("P0",PGOptionList!D2087)&gt;0,TRUE),FALSE)</f>
        <v>0</v>
      </c>
      <c r="AF2087" t="b">
        <f>IF(AND(Z2087,AA2087,AB2087,AC2087,IF(C2087=Auswahlhilfe!$L$7,TRUE,FALSE)),D2087,FALSE)</f>
        <v>0</v>
      </c>
      <c r="AG2087" t="b">
        <f>IF(AND(Z2087,AA2087,AB2087,AD2087,IF(C2087=Auswahlhilfe!$L$17,TRUE,FALSE)),D2087,FALSE)</f>
        <v>0</v>
      </c>
      <c r="AH2087" t="b">
        <f>IF(AND(Z2087,AA2087,AB2087,AE2087,IF(C2087=Auswahlhilfe!$L$17,TRUE,FALSE)),D2087,FALSE)</f>
        <v>0</v>
      </c>
      <c r="AI2087" t="s">
        <v>4818</v>
      </c>
      <c r="AJ2087" s="90" t="str">
        <f t="shared" si="98"/>
        <v>https://shop.oxni.ch/de/shop/motoren/planetengetriebe/te-070-100-s2-p2</v>
      </c>
    </row>
    <row r="2088" spans="2:36" x14ac:dyDescent="0.2">
      <c r="B2088" s="78" t="str">
        <f t="shared" si="96"/>
        <v/>
      </c>
      <c r="C2088" s="19" t="s">
        <v>123</v>
      </c>
      <c r="D2088" s="19" t="s">
        <v>2389</v>
      </c>
      <c r="E2088" s="19">
        <v>60</v>
      </c>
      <c r="F2088" s="19" t="s">
        <v>55</v>
      </c>
      <c r="G2088" s="19">
        <v>80</v>
      </c>
      <c r="H2088" s="19">
        <v>5</v>
      </c>
      <c r="I2088" s="19">
        <v>7</v>
      </c>
      <c r="J2088" s="19">
        <v>94</v>
      </c>
      <c r="K2088" s="19">
        <v>45</v>
      </c>
      <c r="L2088" s="19">
        <v>135</v>
      </c>
      <c r="M2088" s="19" t="s">
        <v>67</v>
      </c>
      <c r="N2088" s="19">
        <v>5000</v>
      </c>
      <c r="O2088" s="19">
        <v>1000</v>
      </c>
      <c r="P2088" s="19">
        <v>1377</v>
      </c>
      <c r="Q2088" s="19" t="s">
        <v>57</v>
      </c>
      <c r="R2088" s="19">
        <v>765</v>
      </c>
      <c r="S2088" s="19">
        <v>20000</v>
      </c>
      <c r="T2088" s="19">
        <v>0.13</v>
      </c>
      <c r="U2088" s="19">
        <v>1.6</v>
      </c>
      <c r="V2088" s="19">
        <v>0.24</v>
      </c>
      <c r="W2088" s="19">
        <v>58</v>
      </c>
      <c r="X2088" s="93">
        <v>491</v>
      </c>
      <c r="Y2088">
        <f t="shared" si="97"/>
        <v>62.5</v>
      </c>
      <c r="Z2088" t="b">
        <f>IF(N2088/G2088&gt;=Auswahlhilfe!$C$8,TRUE,FALSE)</f>
        <v>1</v>
      </c>
      <c r="AA2088" t="b">
        <f>IF(K2088&gt;Auswahlhilfe!$C$7,TRUE,FALSE)</f>
        <v>1</v>
      </c>
      <c r="AB2088" t="b">
        <f>IF(Auswahlhilfe!$C$17=F2088,TRUE,FALSE)</f>
        <v>0</v>
      </c>
      <c r="AC2088" t="b">
        <f>IFERROR(IF(FIND("P2",PGOptionList!D2088)&gt;0,TRUE),FALSE)</f>
        <v>0</v>
      </c>
      <c r="AD2088" t="b">
        <f>IFERROR(IF(FIND("P1",PGOptionList!D2088)&gt;0,TRUE),FALSE)</f>
        <v>1</v>
      </c>
      <c r="AE2088" t="b">
        <f>IFERROR(IF(FIND("P0",PGOptionList!D2088)&gt;0,TRUE),FALSE)</f>
        <v>0</v>
      </c>
      <c r="AF2088" t="b">
        <f>IF(AND(Z2088,AA2088,AB2088,AC2088,IF(C2088=Auswahlhilfe!$L$7,TRUE,FALSE)),D2088,FALSE)</f>
        <v>0</v>
      </c>
      <c r="AG2088" t="b">
        <f>IF(AND(Z2088,AA2088,AB2088,AD2088,IF(C2088=Auswahlhilfe!$L$17,TRUE,FALSE)),D2088,FALSE)</f>
        <v>0</v>
      </c>
      <c r="AH2088" t="b">
        <f>IF(AND(Z2088,AA2088,AB2088,AE2088,IF(C2088=Auswahlhilfe!$L$17,TRUE,FALSE)),D2088,FALSE)</f>
        <v>0</v>
      </c>
      <c r="AI2088" t="s">
        <v>4817</v>
      </c>
      <c r="AJ2088" s="90" t="str">
        <f t="shared" si="98"/>
        <v>mailto:info@oxni.ch?subject=Anfrage TE-070-080-S1-P1</v>
      </c>
    </row>
    <row r="2089" spans="2:36" x14ac:dyDescent="0.2">
      <c r="B2089" s="78" t="str">
        <f t="shared" si="96"/>
        <v/>
      </c>
      <c r="C2089" s="19" t="s">
        <v>123</v>
      </c>
      <c r="D2089" s="19" t="s">
        <v>2390</v>
      </c>
      <c r="E2089" s="19">
        <v>60</v>
      </c>
      <c r="F2089" s="19" t="s">
        <v>58</v>
      </c>
      <c r="G2089" s="19">
        <v>80</v>
      </c>
      <c r="H2089" s="19">
        <v>5</v>
      </c>
      <c r="I2089" s="19">
        <v>7</v>
      </c>
      <c r="J2089" s="19">
        <v>94</v>
      </c>
      <c r="K2089" s="19">
        <v>45</v>
      </c>
      <c r="L2089" s="19">
        <v>135</v>
      </c>
      <c r="M2089" s="19" t="s">
        <v>67</v>
      </c>
      <c r="N2089" s="19">
        <v>5000</v>
      </c>
      <c r="O2089" s="19">
        <v>1000</v>
      </c>
      <c r="P2089" s="19">
        <v>1377</v>
      </c>
      <c r="Q2089" s="19" t="s">
        <v>57</v>
      </c>
      <c r="R2089" s="19">
        <v>765</v>
      </c>
      <c r="S2089" s="19">
        <v>20000</v>
      </c>
      <c r="T2089" s="19">
        <v>0.13</v>
      </c>
      <c r="U2089" s="19">
        <v>1.6</v>
      </c>
      <c r="V2089" s="19">
        <v>0.24</v>
      </c>
      <c r="W2089" s="19">
        <v>58</v>
      </c>
      <c r="X2089" s="93">
        <v>491</v>
      </c>
      <c r="Y2089">
        <f t="shared" si="97"/>
        <v>62.5</v>
      </c>
      <c r="Z2089" t="b">
        <f>IF(N2089/G2089&gt;=Auswahlhilfe!$C$8,TRUE,FALSE)</f>
        <v>1</v>
      </c>
      <c r="AA2089" t="b">
        <f>IF(K2089&gt;Auswahlhilfe!$C$7,TRUE,FALSE)</f>
        <v>1</v>
      </c>
      <c r="AB2089" t="b">
        <f>IF(Auswahlhilfe!$C$17=F2089,TRUE,FALSE)</f>
        <v>1</v>
      </c>
      <c r="AC2089" t="b">
        <f>IFERROR(IF(FIND("P2",PGOptionList!D2089)&gt;0,TRUE),FALSE)</f>
        <v>0</v>
      </c>
      <c r="AD2089" t="b">
        <f>IFERROR(IF(FIND("P1",PGOptionList!D2089)&gt;0,TRUE),FALSE)</f>
        <v>1</v>
      </c>
      <c r="AE2089" t="b">
        <f>IFERROR(IF(FIND("P0",PGOptionList!D2089)&gt;0,TRUE),FALSE)</f>
        <v>0</v>
      </c>
      <c r="AF2089" t="b">
        <f>IF(AND(Z2089,AA2089,AB2089,AC2089,IF(C2089=Auswahlhilfe!$L$7,TRUE,FALSE)),D2089,FALSE)</f>
        <v>0</v>
      </c>
      <c r="AG2089" t="b">
        <f>IF(AND(Z2089,AA2089,AB2089,AD2089,IF(C2089=Auswahlhilfe!$L$17,TRUE,FALSE)),D2089,FALSE)</f>
        <v>0</v>
      </c>
      <c r="AH2089" t="b">
        <f>IF(AND(Z2089,AA2089,AB2089,AE2089,IF(C2089=Auswahlhilfe!$L$17,TRUE,FALSE)),D2089,FALSE)</f>
        <v>0</v>
      </c>
      <c r="AI2089" t="s">
        <v>4818</v>
      </c>
      <c r="AJ2089" s="90" t="str">
        <f t="shared" si="98"/>
        <v>https://shop.oxni.ch/de/shop/motoren/planetengetriebe/te-070-080-s2-p1</v>
      </c>
    </row>
    <row r="2090" spans="2:36" x14ac:dyDescent="0.2">
      <c r="B2090" s="78" t="str">
        <f t="shared" si="96"/>
        <v/>
      </c>
      <c r="C2090" s="19" t="s">
        <v>123</v>
      </c>
      <c r="D2090" s="19" t="s">
        <v>2391</v>
      </c>
      <c r="E2090" s="19">
        <v>60</v>
      </c>
      <c r="F2090" s="19" t="s">
        <v>55</v>
      </c>
      <c r="G2090" s="19">
        <v>80</v>
      </c>
      <c r="H2090" s="19">
        <v>7</v>
      </c>
      <c r="I2090" s="19">
        <v>7</v>
      </c>
      <c r="J2090" s="19">
        <v>94</v>
      </c>
      <c r="K2090" s="19">
        <v>45</v>
      </c>
      <c r="L2090" s="19">
        <v>135</v>
      </c>
      <c r="M2090" s="19" t="s">
        <v>67</v>
      </c>
      <c r="N2090" s="19">
        <v>5000</v>
      </c>
      <c r="O2090" s="19">
        <v>1000</v>
      </c>
      <c r="P2090" s="19">
        <v>1377</v>
      </c>
      <c r="Q2090" s="19" t="s">
        <v>57</v>
      </c>
      <c r="R2090" s="19">
        <v>765</v>
      </c>
      <c r="S2090" s="19">
        <v>20000</v>
      </c>
      <c r="T2090" s="19">
        <v>0.13</v>
      </c>
      <c r="U2090" s="19">
        <v>1.6</v>
      </c>
      <c r="V2090" s="19">
        <v>0.24</v>
      </c>
      <c r="W2090" s="19">
        <v>58</v>
      </c>
      <c r="X2090" s="93">
        <v>446</v>
      </c>
      <c r="Y2090">
        <f t="shared" si="97"/>
        <v>62.5</v>
      </c>
      <c r="Z2090" t="b">
        <f>IF(N2090/G2090&gt;=Auswahlhilfe!$C$8,TRUE,FALSE)</f>
        <v>1</v>
      </c>
      <c r="AA2090" t="b">
        <f>IF(K2090&gt;Auswahlhilfe!$C$7,TRUE,FALSE)</f>
        <v>1</v>
      </c>
      <c r="AB2090" t="b">
        <f>IF(Auswahlhilfe!$C$17=F2090,TRUE,FALSE)</f>
        <v>0</v>
      </c>
      <c r="AC2090" t="b">
        <f>IFERROR(IF(FIND("P2",PGOptionList!D2090)&gt;0,TRUE),FALSE)</f>
        <v>1</v>
      </c>
      <c r="AD2090" t="b">
        <f>IFERROR(IF(FIND("P1",PGOptionList!D2090)&gt;0,TRUE),FALSE)</f>
        <v>0</v>
      </c>
      <c r="AE2090" t="b">
        <f>IFERROR(IF(FIND("P0",PGOptionList!D2090)&gt;0,TRUE),FALSE)</f>
        <v>0</v>
      </c>
      <c r="AF2090" t="b">
        <f>IF(AND(Z2090,AA2090,AB2090,AC2090,IF(C2090=Auswahlhilfe!$L$7,TRUE,FALSE)),D2090,FALSE)</f>
        <v>0</v>
      </c>
      <c r="AG2090" t="b">
        <f>IF(AND(Z2090,AA2090,AB2090,AD2090,IF(C2090=Auswahlhilfe!$L$17,TRUE,FALSE)),D2090,FALSE)</f>
        <v>0</v>
      </c>
      <c r="AH2090" t="b">
        <f>IF(AND(Z2090,AA2090,AB2090,AE2090,IF(C2090=Auswahlhilfe!$L$17,TRUE,FALSE)),D2090,FALSE)</f>
        <v>0</v>
      </c>
      <c r="AI2090" t="s">
        <v>4817</v>
      </c>
      <c r="AJ2090" s="90" t="str">
        <f t="shared" si="98"/>
        <v>mailto:info@oxni.ch?subject=Anfrage TE-070-080-S1-P2</v>
      </c>
    </row>
    <row r="2091" spans="2:36" x14ac:dyDescent="0.2">
      <c r="B2091" s="78" t="str">
        <f t="shared" si="96"/>
        <v/>
      </c>
      <c r="C2091" s="19" t="s">
        <v>123</v>
      </c>
      <c r="D2091" s="19" t="s">
        <v>2392</v>
      </c>
      <c r="E2091" s="19">
        <v>60</v>
      </c>
      <c r="F2091" s="19" t="s">
        <v>58</v>
      </c>
      <c r="G2091" s="19">
        <v>80</v>
      </c>
      <c r="H2091" s="19">
        <v>7</v>
      </c>
      <c r="I2091" s="19">
        <v>7</v>
      </c>
      <c r="J2091" s="19">
        <v>94</v>
      </c>
      <c r="K2091" s="19">
        <v>45</v>
      </c>
      <c r="L2091" s="19">
        <v>135</v>
      </c>
      <c r="M2091" s="19" t="s">
        <v>67</v>
      </c>
      <c r="N2091" s="19">
        <v>5000</v>
      </c>
      <c r="O2091" s="19">
        <v>1000</v>
      </c>
      <c r="P2091" s="19">
        <v>1377</v>
      </c>
      <c r="Q2091" s="19" t="s">
        <v>57</v>
      </c>
      <c r="R2091" s="19">
        <v>765</v>
      </c>
      <c r="S2091" s="19">
        <v>20000</v>
      </c>
      <c r="T2091" s="19">
        <v>0.13</v>
      </c>
      <c r="U2091" s="19">
        <v>1.6</v>
      </c>
      <c r="V2091" s="19">
        <v>0.24</v>
      </c>
      <c r="W2091" s="19">
        <v>58</v>
      </c>
      <c r="X2091" s="93">
        <v>446</v>
      </c>
      <c r="Y2091">
        <f t="shared" si="97"/>
        <v>62.5</v>
      </c>
      <c r="Z2091" t="b">
        <f>IF(N2091/G2091&gt;=Auswahlhilfe!$C$8,TRUE,FALSE)</f>
        <v>1</v>
      </c>
      <c r="AA2091" t="b">
        <f>IF(K2091&gt;Auswahlhilfe!$C$7,TRUE,FALSE)</f>
        <v>1</v>
      </c>
      <c r="AB2091" t="b">
        <f>IF(Auswahlhilfe!$C$17=F2091,TRUE,FALSE)</f>
        <v>1</v>
      </c>
      <c r="AC2091" t="b">
        <f>IFERROR(IF(FIND("P2",PGOptionList!D2091)&gt;0,TRUE),FALSE)</f>
        <v>1</v>
      </c>
      <c r="AD2091" t="b">
        <f>IFERROR(IF(FIND("P1",PGOptionList!D2091)&gt;0,TRUE),FALSE)</f>
        <v>0</v>
      </c>
      <c r="AE2091" t="b">
        <f>IFERROR(IF(FIND("P0",PGOptionList!D2091)&gt;0,TRUE),FALSE)</f>
        <v>0</v>
      </c>
      <c r="AF2091" t="b">
        <f>IF(AND(Z2091,AA2091,AB2091,AC2091,IF(C2091=Auswahlhilfe!$L$7,TRUE,FALSE)),D2091,FALSE)</f>
        <v>0</v>
      </c>
      <c r="AG2091" t="b">
        <f>IF(AND(Z2091,AA2091,AB2091,AD2091,IF(C2091=Auswahlhilfe!$L$17,TRUE,FALSE)),D2091,FALSE)</f>
        <v>0</v>
      </c>
      <c r="AH2091" t="b">
        <f>IF(AND(Z2091,AA2091,AB2091,AE2091,IF(C2091=Auswahlhilfe!$L$17,TRUE,FALSE)),D2091,FALSE)</f>
        <v>0</v>
      </c>
      <c r="AI2091" t="s">
        <v>4818</v>
      </c>
      <c r="AJ2091" s="90" t="str">
        <f t="shared" si="98"/>
        <v>https://shop.oxni.ch/de/shop/motoren/planetengetriebe/te-070-080-s2-p2</v>
      </c>
    </row>
    <row r="2092" spans="2:36" x14ac:dyDescent="0.2">
      <c r="B2092" s="78" t="str">
        <f t="shared" si="96"/>
        <v/>
      </c>
      <c r="C2092" s="19" t="s">
        <v>123</v>
      </c>
      <c r="D2092" s="19" t="s">
        <v>2393</v>
      </c>
      <c r="E2092" s="19">
        <v>60</v>
      </c>
      <c r="F2092" s="19" t="s">
        <v>55</v>
      </c>
      <c r="G2092" s="19">
        <v>70</v>
      </c>
      <c r="H2092" s="19">
        <v>5</v>
      </c>
      <c r="I2092" s="19">
        <v>7</v>
      </c>
      <c r="J2092" s="19">
        <v>94</v>
      </c>
      <c r="K2092" s="19">
        <v>50</v>
      </c>
      <c r="L2092" s="19">
        <v>150</v>
      </c>
      <c r="M2092" s="19" t="s">
        <v>64</v>
      </c>
      <c r="N2092" s="19">
        <v>5000</v>
      </c>
      <c r="O2092" s="19">
        <v>1000</v>
      </c>
      <c r="P2092" s="19">
        <v>1377</v>
      </c>
      <c r="Q2092" s="19" t="s">
        <v>57</v>
      </c>
      <c r="R2092" s="19">
        <v>765</v>
      </c>
      <c r="S2092" s="19">
        <v>20000</v>
      </c>
      <c r="T2092" s="19">
        <v>0.13</v>
      </c>
      <c r="U2092" s="19">
        <v>1.6</v>
      </c>
      <c r="V2092" s="19">
        <v>0.24</v>
      </c>
      <c r="W2092" s="19">
        <v>58</v>
      </c>
      <c r="X2092" s="93">
        <v>491</v>
      </c>
      <c r="Y2092">
        <f t="shared" si="97"/>
        <v>71.428571428571431</v>
      </c>
      <c r="Z2092" t="b">
        <f>IF(N2092/G2092&gt;=Auswahlhilfe!$C$8,TRUE,FALSE)</f>
        <v>1</v>
      </c>
      <c r="AA2092" t="b">
        <f>IF(K2092&gt;Auswahlhilfe!$C$7,TRUE,FALSE)</f>
        <v>1</v>
      </c>
      <c r="AB2092" t="b">
        <f>IF(Auswahlhilfe!$C$17=F2092,TRUE,FALSE)</f>
        <v>0</v>
      </c>
      <c r="AC2092" t="b">
        <f>IFERROR(IF(FIND("P2",PGOptionList!D2092)&gt;0,TRUE),FALSE)</f>
        <v>0</v>
      </c>
      <c r="AD2092" t="b">
        <f>IFERROR(IF(FIND("P1",PGOptionList!D2092)&gt;0,TRUE),FALSE)</f>
        <v>1</v>
      </c>
      <c r="AE2092" t="b">
        <f>IFERROR(IF(FIND("P0",PGOptionList!D2092)&gt;0,TRUE),FALSE)</f>
        <v>0</v>
      </c>
      <c r="AF2092" t="b">
        <f>IF(AND(Z2092,AA2092,AB2092,AC2092,IF(C2092=Auswahlhilfe!$L$7,TRUE,FALSE)),D2092,FALSE)</f>
        <v>0</v>
      </c>
      <c r="AG2092" t="b">
        <f>IF(AND(Z2092,AA2092,AB2092,AD2092,IF(C2092=Auswahlhilfe!$L$17,TRUE,FALSE)),D2092,FALSE)</f>
        <v>0</v>
      </c>
      <c r="AH2092" t="b">
        <f>IF(AND(Z2092,AA2092,AB2092,AE2092,IF(C2092=Auswahlhilfe!$L$17,TRUE,FALSE)),D2092,FALSE)</f>
        <v>0</v>
      </c>
      <c r="AI2092" t="s">
        <v>4817</v>
      </c>
      <c r="AJ2092" s="90" t="str">
        <f t="shared" si="98"/>
        <v>mailto:info@oxni.ch?subject=Anfrage TE-070-070-S1-P1</v>
      </c>
    </row>
    <row r="2093" spans="2:36" x14ac:dyDescent="0.2">
      <c r="B2093" s="78" t="str">
        <f t="shared" si="96"/>
        <v/>
      </c>
      <c r="C2093" s="19" t="s">
        <v>123</v>
      </c>
      <c r="D2093" s="19" t="s">
        <v>2394</v>
      </c>
      <c r="E2093" s="19">
        <v>60</v>
      </c>
      <c r="F2093" s="19" t="s">
        <v>58</v>
      </c>
      <c r="G2093" s="19">
        <v>70</v>
      </c>
      <c r="H2093" s="19">
        <v>5</v>
      </c>
      <c r="I2093" s="19">
        <v>7</v>
      </c>
      <c r="J2093" s="19">
        <v>94</v>
      </c>
      <c r="K2093" s="19">
        <v>50</v>
      </c>
      <c r="L2093" s="19">
        <v>150</v>
      </c>
      <c r="M2093" s="19" t="s">
        <v>64</v>
      </c>
      <c r="N2093" s="19">
        <v>5000</v>
      </c>
      <c r="O2093" s="19">
        <v>1000</v>
      </c>
      <c r="P2093" s="19">
        <v>1377</v>
      </c>
      <c r="Q2093" s="19" t="s">
        <v>57</v>
      </c>
      <c r="R2093" s="19">
        <v>765</v>
      </c>
      <c r="S2093" s="19">
        <v>20000</v>
      </c>
      <c r="T2093" s="19">
        <v>0.13</v>
      </c>
      <c r="U2093" s="19">
        <v>1.6</v>
      </c>
      <c r="V2093" s="19">
        <v>0.24</v>
      </c>
      <c r="W2093" s="19">
        <v>58</v>
      </c>
      <c r="X2093" s="93">
        <v>491</v>
      </c>
      <c r="Y2093">
        <f t="shared" si="97"/>
        <v>71.428571428571431</v>
      </c>
      <c r="Z2093" t="b">
        <f>IF(N2093/G2093&gt;=Auswahlhilfe!$C$8,TRUE,FALSE)</f>
        <v>1</v>
      </c>
      <c r="AA2093" t="b">
        <f>IF(K2093&gt;Auswahlhilfe!$C$7,TRUE,FALSE)</f>
        <v>1</v>
      </c>
      <c r="AB2093" t="b">
        <f>IF(Auswahlhilfe!$C$17=F2093,TRUE,FALSE)</f>
        <v>1</v>
      </c>
      <c r="AC2093" t="b">
        <f>IFERROR(IF(FIND("P2",PGOptionList!D2093)&gt;0,TRUE),FALSE)</f>
        <v>0</v>
      </c>
      <c r="AD2093" t="b">
        <f>IFERROR(IF(FIND("P1",PGOptionList!D2093)&gt;0,TRUE),FALSE)</f>
        <v>1</v>
      </c>
      <c r="AE2093" t="b">
        <f>IFERROR(IF(FIND("P0",PGOptionList!D2093)&gt;0,TRUE),FALSE)</f>
        <v>0</v>
      </c>
      <c r="AF2093" t="b">
        <f>IF(AND(Z2093,AA2093,AB2093,AC2093,IF(C2093=Auswahlhilfe!$L$7,TRUE,FALSE)),D2093,FALSE)</f>
        <v>0</v>
      </c>
      <c r="AG2093" t="b">
        <f>IF(AND(Z2093,AA2093,AB2093,AD2093,IF(C2093=Auswahlhilfe!$L$17,TRUE,FALSE)),D2093,FALSE)</f>
        <v>0</v>
      </c>
      <c r="AH2093" t="b">
        <f>IF(AND(Z2093,AA2093,AB2093,AE2093,IF(C2093=Auswahlhilfe!$L$17,TRUE,FALSE)),D2093,FALSE)</f>
        <v>0</v>
      </c>
      <c r="AI2093" t="s">
        <v>4818</v>
      </c>
      <c r="AJ2093" s="90" t="str">
        <f t="shared" si="98"/>
        <v>https://shop.oxni.ch/de/shop/motoren/planetengetriebe/te-070-070-s2-p1</v>
      </c>
    </row>
    <row r="2094" spans="2:36" x14ac:dyDescent="0.2">
      <c r="B2094" s="78" t="str">
        <f t="shared" si="96"/>
        <v/>
      </c>
      <c r="C2094" s="19" t="s">
        <v>123</v>
      </c>
      <c r="D2094" s="19" t="s">
        <v>2395</v>
      </c>
      <c r="E2094" s="19">
        <v>60</v>
      </c>
      <c r="F2094" s="19" t="s">
        <v>55</v>
      </c>
      <c r="G2094" s="19">
        <v>70</v>
      </c>
      <c r="H2094" s="19">
        <v>7</v>
      </c>
      <c r="I2094" s="19">
        <v>7</v>
      </c>
      <c r="J2094" s="19">
        <v>94</v>
      </c>
      <c r="K2094" s="19">
        <v>50</v>
      </c>
      <c r="L2094" s="19">
        <v>150</v>
      </c>
      <c r="M2094" s="19" t="s">
        <v>64</v>
      </c>
      <c r="N2094" s="19">
        <v>5000</v>
      </c>
      <c r="O2094" s="19">
        <v>1000</v>
      </c>
      <c r="P2094" s="19">
        <v>1377</v>
      </c>
      <c r="Q2094" s="19" t="s">
        <v>57</v>
      </c>
      <c r="R2094" s="19">
        <v>765</v>
      </c>
      <c r="S2094" s="19">
        <v>20000</v>
      </c>
      <c r="T2094" s="19">
        <v>0.13</v>
      </c>
      <c r="U2094" s="19">
        <v>1.6</v>
      </c>
      <c r="V2094" s="19">
        <v>0.24</v>
      </c>
      <c r="W2094" s="19">
        <v>58</v>
      </c>
      <c r="X2094" s="93">
        <v>446</v>
      </c>
      <c r="Y2094">
        <f t="shared" si="97"/>
        <v>71.428571428571431</v>
      </c>
      <c r="Z2094" t="b">
        <f>IF(N2094/G2094&gt;=Auswahlhilfe!$C$8,TRUE,FALSE)</f>
        <v>1</v>
      </c>
      <c r="AA2094" t="b">
        <f>IF(K2094&gt;Auswahlhilfe!$C$7,TRUE,FALSE)</f>
        <v>1</v>
      </c>
      <c r="AB2094" t="b">
        <f>IF(Auswahlhilfe!$C$17=F2094,TRUE,FALSE)</f>
        <v>0</v>
      </c>
      <c r="AC2094" t="b">
        <f>IFERROR(IF(FIND("P2",PGOptionList!D2094)&gt;0,TRUE),FALSE)</f>
        <v>1</v>
      </c>
      <c r="AD2094" t="b">
        <f>IFERROR(IF(FIND("P1",PGOptionList!D2094)&gt;0,TRUE),FALSE)</f>
        <v>0</v>
      </c>
      <c r="AE2094" t="b">
        <f>IFERROR(IF(FIND("P0",PGOptionList!D2094)&gt;0,TRUE),FALSE)</f>
        <v>0</v>
      </c>
      <c r="AF2094" t="b">
        <f>IF(AND(Z2094,AA2094,AB2094,AC2094,IF(C2094=Auswahlhilfe!$L$7,TRUE,FALSE)),D2094,FALSE)</f>
        <v>0</v>
      </c>
      <c r="AG2094" t="b">
        <f>IF(AND(Z2094,AA2094,AB2094,AD2094,IF(C2094=Auswahlhilfe!$L$17,TRUE,FALSE)),D2094,FALSE)</f>
        <v>0</v>
      </c>
      <c r="AH2094" t="b">
        <f>IF(AND(Z2094,AA2094,AB2094,AE2094,IF(C2094=Auswahlhilfe!$L$17,TRUE,FALSE)),D2094,FALSE)</f>
        <v>0</v>
      </c>
      <c r="AI2094" t="s">
        <v>4817</v>
      </c>
      <c r="AJ2094" s="90" t="str">
        <f t="shared" si="98"/>
        <v>mailto:info@oxni.ch?subject=Anfrage TE-070-070-S1-P2</v>
      </c>
    </row>
    <row r="2095" spans="2:36" x14ac:dyDescent="0.2">
      <c r="B2095" s="78" t="str">
        <f t="shared" si="96"/>
        <v/>
      </c>
      <c r="C2095" s="19" t="s">
        <v>123</v>
      </c>
      <c r="D2095" s="19" t="s">
        <v>2396</v>
      </c>
      <c r="E2095" s="19">
        <v>60</v>
      </c>
      <c r="F2095" s="19" t="s">
        <v>58</v>
      </c>
      <c r="G2095" s="19">
        <v>70</v>
      </c>
      <c r="H2095" s="19">
        <v>7</v>
      </c>
      <c r="I2095" s="19">
        <v>7</v>
      </c>
      <c r="J2095" s="19">
        <v>94</v>
      </c>
      <c r="K2095" s="19">
        <v>50</v>
      </c>
      <c r="L2095" s="19">
        <v>150</v>
      </c>
      <c r="M2095" s="19" t="s">
        <v>64</v>
      </c>
      <c r="N2095" s="19">
        <v>5000</v>
      </c>
      <c r="O2095" s="19">
        <v>1000</v>
      </c>
      <c r="P2095" s="19">
        <v>1377</v>
      </c>
      <c r="Q2095" s="19" t="s">
        <v>57</v>
      </c>
      <c r="R2095" s="19">
        <v>765</v>
      </c>
      <c r="S2095" s="19">
        <v>20000</v>
      </c>
      <c r="T2095" s="19">
        <v>0.13</v>
      </c>
      <c r="U2095" s="19">
        <v>1.6</v>
      </c>
      <c r="V2095" s="19">
        <v>0.24</v>
      </c>
      <c r="W2095" s="19">
        <v>58</v>
      </c>
      <c r="X2095" s="93">
        <v>446</v>
      </c>
      <c r="Y2095">
        <f t="shared" si="97"/>
        <v>71.428571428571431</v>
      </c>
      <c r="Z2095" t="b">
        <f>IF(N2095/G2095&gt;=Auswahlhilfe!$C$8,TRUE,FALSE)</f>
        <v>1</v>
      </c>
      <c r="AA2095" t="b">
        <f>IF(K2095&gt;Auswahlhilfe!$C$7,TRUE,FALSE)</f>
        <v>1</v>
      </c>
      <c r="AB2095" t="b">
        <f>IF(Auswahlhilfe!$C$17=F2095,TRUE,FALSE)</f>
        <v>1</v>
      </c>
      <c r="AC2095" t="b">
        <f>IFERROR(IF(FIND("P2",PGOptionList!D2095)&gt;0,TRUE),FALSE)</f>
        <v>1</v>
      </c>
      <c r="AD2095" t="b">
        <f>IFERROR(IF(FIND("P1",PGOptionList!D2095)&gt;0,TRUE),FALSE)</f>
        <v>0</v>
      </c>
      <c r="AE2095" t="b">
        <f>IFERROR(IF(FIND("P0",PGOptionList!D2095)&gt;0,TRUE),FALSE)</f>
        <v>0</v>
      </c>
      <c r="AF2095" t="b">
        <f>IF(AND(Z2095,AA2095,AB2095,AC2095,IF(C2095=Auswahlhilfe!$L$7,TRUE,FALSE)),D2095,FALSE)</f>
        <v>0</v>
      </c>
      <c r="AG2095" t="b">
        <f>IF(AND(Z2095,AA2095,AB2095,AD2095,IF(C2095=Auswahlhilfe!$L$17,TRUE,FALSE)),D2095,FALSE)</f>
        <v>0</v>
      </c>
      <c r="AH2095" t="b">
        <f>IF(AND(Z2095,AA2095,AB2095,AE2095,IF(C2095=Auswahlhilfe!$L$17,TRUE,FALSE)),D2095,FALSE)</f>
        <v>0</v>
      </c>
      <c r="AI2095" t="s">
        <v>4818</v>
      </c>
      <c r="AJ2095" s="90" t="str">
        <f t="shared" si="98"/>
        <v>https://shop.oxni.ch/de/shop/motoren/planetengetriebe/te-070-070-s2-p2</v>
      </c>
    </row>
    <row r="2096" spans="2:36" x14ac:dyDescent="0.2">
      <c r="B2096" s="78" t="str">
        <f t="shared" si="96"/>
        <v/>
      </c>
      <c r="C2096" s="19" t="s">
        <v>123</v>
      </c>
      <c r="D2096" s="19" t="s">
        <v>2397</v>
      </c>
      <c r="E2096" s="19">
        <v>60</v>
      </c>
      <c r="F2096" s="19" t="s">
        <v>55</v>
      </c>
      <c r="G2096" s="19">
        <v>60</v>
      </c>
      <c r="H2096" s="19">
        <v>5</v>
      </c>
      <c r="I2096" s="19">
        <v>7</v>
      </c>
      <c r="J2096" s="19">
        <v>94</v>
      </c>
      <c r="K2096" s="19">
        <v>55</v>
      </c>
      <c r="L2096" s="19">
        <v>165</v>
      </c>
      <c r="M2096" s="19" t="s">
        <v>66</v>
      </c>
      <c r="N2096" s="19">
        <v>5000</v>
      </c>
      <c r="O2096" s="19">
        <v>1000</v>
      </c>
      <c r="P2096" s="19">
        <v>1377</v>
      </c>
      <c r="Q2096" s="19" t="s">
        <v>57</v>
      </c>
      <c r="R2096" s="19">
        <v>765</v>
      </c>
      <c r="S2096" s="19">
        <v>20000</v>
      </c>
      <c r="T2096" s="19">
        <v>0.13</v>
      </c>
      <c r="U2096" s="19">
        <v>1.6</v>
      </c>
      <c r="V2096" s="19">
        <v>0.24</v>
      </c>
      <c r="W2096" s="19">
        <v>58</v>
      </c>
      <c r="X2096" s="93">
        <v>491</v>
      </c>
      <c r="Y2096">
        <f t="shared" si="97"/>
        <v>83.333333333333329</v>
      </c>
      <c r="Z2096" t="b">
        <f>IF(N2096/G2096&gt;=Auswahlhilfe!$C$8,TRUE,FALSE)</f>
        <v>1</v>
      </c>
      <c r="AA2096" t="b">
        <f>IF(K2096&gt;Auswahlhilfe!$C$7,TRUE,FALSE)</f>
        <v>1</v>
      </c>
      <c r="AB2096" t="b">
        <f>IF(Auswahlhilfe!$C$17=F2096,TRUE,FALSE)</f>
        <v>0</v>
      </c>
      <c r="AC2096" t="b">
        <f>IFERROR(IF(FIND("P2",PGOptionList!D2096)&gt;0,TRUE),FALSE)</f>
        <v>0</v>
      </c>
      <c r="AD2096" t="b">
        <f>IFERROR(IF(FIND("P1",PGOptionList!D2096)&gt;0,TRUE),FALSE)</f>
        <v>1</v>
      </c>
      <c r="AE2096" t="b">
        <f>IFERROR(IF(FIND("P0",PGOptionList!D2096)&gt;0,TRUE),FALSE)</f>
        <v>0</v>
      </c>
      <c r="AF2096" t="b">
        <f>IF(AND(Z2096,AA2096,AB2096,AC2096,IF(C2096=Auswahlhilfe!$L$7,TRUE,FALSE)),D2096,FALSE)</f>
        <v>0</v>
      </c>
      <c r="AG2096" t="b">
        <f>IF(AND(Z2096,AA2096,AB2096,AD2096,IF(C2096=Auswahlhilfe!$L$17,TRUE,FALSE)),D2096,FALSE)</f>
        <v>0</v>
      </c>
      <c r="AH2096" t="b">
        <f>IF(AND(Z2096,AA2096,AB2096,AE2096,IF(C2096=Auswahlhilfe!$L$17,TRUE,FALSE)),D2096,FALSE)</f>
        <v>0</v>
      </c>
      <c r="AI2096" t="s">
        <v>4817</v>
      </c>
      <c r="AJ2096" s="90" t="str">
        <f t="shared" si="98"/>
        <v>mailto:info@oxni.ch?subject=Anfrage TE-070-060-S1-P1</v>
      </c>
    </row>
    <row r="2097" spans="2:36" x14ac:dyDescent="0.2">
      <c r="B2097" s="78" t="str">
        <f t="shared" si="96"/>
        <v/>
      </c>
      <c r="C2097" s="19" t="s">
        <v>123</v>
      </c>
      <c r="D2097" s="19" t="s">
        <v>2398</v>
      </c>
      <c r="E2097" s="19">
        <v>60</v>
      </c>
      <c r="F2097" s="19" t="s">
        <v>58</v>
      </c>
      <c r="G2097" s="19">
        <v>60</v>
      </c>
      <c r="H2097" s="19">
        <v>5</v>
      </c>
      <c r="I2097" s="19">
        <v>7</v>
      </c>
      <c r="J2097" s="19">
        <v>94</v>
      </c>
      <c r="K2097" s="19">
        <v>55</v>
      </c>
      <c r="L2097" s="19">
        <v>165</v>
      </c>
      <c r="M2097" s="19" t="s">
        <v>66</v>
      </c>
      <c r="N2097" s="19">
        <v>5000</v>
      </c>
      <c r="O2097" s="19">
        <v>1000</v>
      </c>
      <c r="P2097" s="19">
        <v>1377</v>
      </c>
      <c r="Q2097" s="19" t="s">
        <v>57</v>
      </c>
      <c r="R2097" s="19">
        <v>765</v>
      </c>
      <c r="S2097" s="19">
        <v>20000</v>
      </c>
      <c r="T2097" s="19">
        <v>0.13</v>
      </c>
      <c r="U2097" s="19">
        <v>1.6</v>
      </c>
      <c r="V2097" s="19">
        <v>0.24</v>
      </c>
      <c r="W2097" s="19">
        <v>58</v>
      </c>
      <c r="X2097" s="93">
        <v>491</v>
      </c>
      <c r="Y2097">
        <f t="shared" si="97"/>
        <v>83.333333333333329</v>
      </c>
      <c r="Z2097" t="b">
        <f>IF(N2097/G2097&gt;=Auswahlhilfe!$C$8,TRUE,FALSE)</f>
        <v>1</v>
      </c>
      <c r="AA2097" t="b">
        <f>IF(K2097&gt;Auswahlhilfe!$C$7,TRUE,FALSE)</f>
        <v>1</v>
      </c>
      <c r="AB2097" t="b">
        <f>IF(Auswahlhilfe!$C$17=F2097,TRUE,FALSE)</f>
        <v>1</v>
      </c>
      <c r="AC2097" t="b">
        <f>IFERROR(IF(FIND("P2",PGOptionList!D2097)&gt;0,TRUE),FALSE)</f>
        <v>0</v>
      </c>
      <c r="AD2097" t="b">
        <f>IFERROR(IF(FIND("P1",PGOptionList!D2097)&gt;0,TRUE),FALSE)</f>
        <v>1</v>
      </c>
      <c r="AE2097" t="b">
        <f>IFERROR(IF(FIND("P0",PGOptionList!D2097)&gt;0,TRUE),FALSE)</f>
        <v>0</v>
      </c>
      <c r="AF2097" t="b">
        <f>IF(AND(Z2097,AA2097,AB2097,AC2097,IF(C2097=Auswahlhilfe!$L$7,TRUE,FALSE)),D2097,FALSE)</f>
        <v>0</v>
      </c>
      <c r="AG2097" t="b">
        <f>IF(AND(Z2097,AA2097,AB2097,AD2097,IF(C2097=Auswahlhilfe!$L$17,TRUE,FALSE)),D2097,FALSE)</f>
        <v>0</v>
      </c>
      <c r="AH2097" t="b">
        <f>IF(AND(Z2097,AA2097,AB2097,AE2097,IF(C2097=Auswahlhilfe!$L$17,TRUE,FALSE)),D2097,FALSE)</f>
        <v>0</v>
      </c>
      <c r="AI2097" t="s">
        <v>4818</v>
      </c>
      <c r="AJ2097" s="90" t="str">
        <f t="shared" si="98"/>
        <v>https://shop.oxni.ch/de/shop/motoren/planetengetriebe/te-070-060-s2-p1</v>
      </c>
    </row>
    <row r="2098" spans="2:36" x14ac:dyDescent="0.2">
      <c r="B2098" s="78" t="str">
        <f t="shared" si="96"/>
        <v/>
      </c>
      <c r="C2098" s="19" t="s">
        <v>123</v>
      </c>
      <c r="D2098" s="19" t="s">
        <v>2399</v>
      </c>
      <c r="E2098" s="19">
        <v>60</v>
      </c>
      <c r="F2098" s="19" t="s">
        <v>55</v>
      </c>
      <c r="G2098" s="19">
        <v>60</v>
      </c>
      <c r="H2098" s="19">
        <v>7</v>
      </c>
      <c r="I2098" s="19">
        <v>7</v>
      </c>
      <c r="J2098" s="19">
        <v>94</v>
      </c>
      <c r="K2098" s="19">
        <v>55</v>
      </c>
      <c r="L2098" s="19">
        <v>165</v>
      </c>
      <c r="M2098" s="19" t="s">
        <v>66</v>
      </c>
      <c r="N2098" s="19">
        <v>5000</v>
      </c>
      <c r="O2098" s="19">
        <v>1000</v>
      </c>
      <c r="P2098" s="19">
        <v>1377</v>
      </c>
      <c r="Q2098" s="19" t="s">
        <v>57</v>
      </c>
      <c r="R2098" s="19">
        <v>765</v>
      </c>
      <c r="S2098" s="19">
        <v>20000</v>
      </c>
      <c r="T2098" s="19">
        <v>0.13</v>
      </c>
      <c r="U2098" s="19">
        <v>1.6</v>
      </c>
      <c r="V2098" s="19">
        <v>0.24</v>
      </c>
      <c r="W2098" s="19">
        <v>58</v>
      </c>
      <c r="X2098" s="93">
        <v>446</v>
      </c>
      <c r="Y2098">
        <f t="shared" si="97"/>
        <v>83.333333333333329</v>
      </c>
      <c r="Z2098" t="b">
        <f>IF(N2098/G2098&gt;=Auswahlhilfe!$C$8,TRUE,FALSE)</f>
        <v>1</v>
      </c>
      <c r="AA2098" t="b">
        <f>IF(K2098&gt;Auswahlhilfe!$C$7,TRUE,FALSE)</f>
        <v>1</v>
      </c>
      <c r="AB2098" t="b">
        <f>IF(Auswahlhilfe!$C$17=F2098,TRUE,FALSE)</f>
        <v>0</v>
      </c>
      <c r="AC2098" t="b">
        <f>IFERROR(IF(FIND("P2",PGOptionList!D2098)&gt;0,TRUE),FALSE)</f>
        <v>1</v>
      </c>
      <c r="AD2098" t="b">
        <f>IFERROR(IF(FIND("P1",PGOptionList!D2098)&gt;0,TRUE),FALSE)</f>
        <v>0</v>
      </c>
      <c r="AE2098" t="b">
        <f>IFERROR(IF(FIND("P0",PGOptionList!D2098)&gt;0,TRUE),FALSE)</f>
        <v>0</v>
      </c>
      <c r="AF2098" t="b">
        <f>IF(AND(Z2098,AA2098,AB2098,AC2098,IF(C2098=Auswahlhilfe!$L$7,TRUE,FALSE)),D2098,FALSE)</f>
        <v>0</v>
      </c>
      <c r="AG2098" t="b">
        <f>IF(AND(Z2098,AA2098,AB2098,AD2098,IF(C2098=Auswahlhilfe!$L$17,TRUE,FALSE)),D2098,FALSE)</f>
        <v>0</v>
      </c>
      <c r="AH2098" t="b">
        <f>IF(AND(Z2098,AA2098,AB2098,AE2098,IF(C2098=Auswahlhilfe!$L$17,TRUE,FALSE)),D2098,FALSE)</f>
        <v>0</v>
      </c>
      <c r="AI2098" t="s">
        <v>4817</v>
      </c>
      <c r="AJ2098" s="90" t="str">
        <f t="shared" si="98"/>
        <v>mailto:info@oxni.ch?subject=Anfrage TE-070-060-S1-P2</v>
      </c>
    </row>
    <row r="2099" spans="2:36" x14ac:dyDescent="0.2">
      <c r="B2099" s="78" t="str">
        <f t="shared" si="96"/>
        <v/>
      </c>
      <c r="C2099" s="19" t="s">
        <v>123</v>
      </c>
      <c r="D2099" s="19" t="s">
        <v>2400</v>
      </c>
      <c r="E2099" s="19">
        <v>60</v>
      </c>
      <c r="F2099" s="19" t="s">
        <v>58</v>
      </c>
      <c r="G2099" s="19">
        <v>60</v>
      </c>
      <c r="H2099" s="19">
        <v>7</v>
      </c>
      <c r="I2099" s="19">
        <v>7</v>
      </c>
      <c r="J2099" s="19">
        <v>94</v>
      </c>
      <c r="K2099" s="19">
        <v>55</v>
      </c>
      <c r="L2099" s="19">
        <v>165</v>
      </c>
      <c r="M2099" s="19" t="s">
        <v>66</v>
      </c>
      <c r="N2099" s="19">
        <v>5000</v>
      </c>
      <c r="O2099" s="19">
        <v>1000</v>
      </c>
      <c r="P2099" s="19">
        <v>1377</v>
      </c>
      <c r="Q2099" s="19" t="s">
        <v>57</v>
      </c>
      <c r="R2099" s="19">
        <v>765</v>
      </c>
      <c r="S2099" s="19">
        <v>20000</v>
      </c>
      <c r="T2099" s="19">
        <v>0.13</v>
      </c>
      <c r="U2099" s="19">
        <v>1.6</v>
      </c>
      <c r="V2099" s="19">
        <v>0.24</v>
      </c>
      <c r="W2099" s="19">
        <v>58</v>
      </c>
      <c r="X2099" s="93">
        <v>446</v>
      </c>
      <c r="Y2099">
        <f t="shared" si="97"/>
        <v>83.333333333333329</v>
      </c>
      <c r="Z2099" t="b">
        <f>IF(N2099/G2099&gt;=Auswahlhilfe!$C$8,TRUE,FALSE)</f>
        <v>1</v>
      </c>
      <c r="AA2099" t="b">
        <f>IF(K2099&gt;Auswahlhilfe!$C$7,TRUE,FALSE)</f>
        <v>1</v>
      </c>
      <c r="AB2099" t="b">
        <f>IF(Auswahlhilfe!$C$17=F2099,TRUE,FALSE)</f>
        <v>1</v>
      </c>
      <c r="AC2099" t="b">
        <f>IFERROR(IF(FIND("P2",PGOptionList!D2099)&gt;0,TRUE),FALSE)</f>
        <v>1</v>
      </c>
      <c r="AD2099" t="b">
        <f>IFERROR(IF(FIND("P1",PGOptionList!D2099)&gt;0,TRUE),FALSE)</f>
        <v>0</v>
      </c>
      <c r="AE2099" t="b">
        <f>IFERROR(IF(FIND("P0",PGOptionList!D2099)&gt;0,TRUE),FALSE)</f>
        <v>0</v>
      </c>
      <c r="AF2099" t="b">
        <f>IF(AND(Z2099,AA2099,AB2099,AC2099,IF(C2099=Auswahlhilfe!$L$7,TRUE,FALSE)),D2099,FALSE)</f>
        <v>0</v>
      </c>
      <c r="AG2099" t="b">
        <f>IF(AND(Z2099,AA2099,AB2099,AD2099,IF(C2099=Auswahlhilfe!$L$17,TRUE,FALSE)),D2099,FALSE)</f>
        <v>0</v>
      </c>
      <c r="AH2099" t="b">
        <f>IF(AND(Z2099,AA2099,AB2099,AE2099,IF(C2099=Auswahlhilfe!$L$17,TRUE,FALSE)),D2099,FALSE)</f>
        <v>0</v>
      </c>
      <c r="AI2099" t="s">
        <v>4818</v>
      </c>
      <c r="AJ2099" s="90" t="str">
        <f t="shared" si="98"/>
        <v>https://shop.oxni.ch/de/shop/motoren/planetengetriebe/te-070-060-s2-p2</v>
      </c>
    </row>
    <row r="2100" spans="2:36" x14ac:dyDescent="0.2">
      <c r="B2100" s="78" t="str">
        <f t="shared" si="96"/>
        <v/>
      </c>
      <c r="C2100" s="19" t="s">
        <v>123</v>
      </c>
      <c r="D2100" s="19" t="s">
        <v>2401</v>
      </c>
      <c r="E2100" s="19">
        <v>60</v>
      </c>
      <c r="F2100" s="19" t="s">
        <v>55</v>
      </c>
      <c r="G2100" s="19">
        <v>50</v>
      </c>
      <c r="H2100" s="19">
        <v>5</v>
      </c>
      <c r="I2100" s="19">
        <v>7</v>
      </c>
      <c r="J2100" s="19">
        <v>94</v>
      </c>
      <c r="K2100" s="19">
        <v>58</v>
      </c>
      <c r="L2100" s="19">
        <v>174</v>
      </c>
      <c r="M2100" s="19" t="s">
        <v>65</v>
      </c>
      <c r="N2100" s="19">
        <v>5000</v>
      </c>
      <c r="O2100" s="19">
        <v>1000</v>
      </c>
      <c r="P2100" s="19">
        <v>1377</v>
      </c>
      <c r="Q2100" s="19" t="s">
        <v>57</v>
      </c>
      <c r="R2100" s="19">
        <v>765</v>
      </c>
      <c r="S2100" s="19">
        <v>20000</v>
      </c>
      <c r="T2100" s="19">
        <v>0.13</v>
      </c>
      <c r="U2100" s="19">
        <v>1.6</v>
      </c>
      <c r="V2100" s="19">
        <v>0.24</v>
      </c>
      <c r="W2100" s="19">
        <v>58</v>
      </c>
      <c r="X2100" s="93">
        <v>491</v>
      </c>
      <c r="Y2100">
        <f t="shared" si="97"/>
        <v>100</v>
      </c>
      <c r="Z2100" t="b">
        <f>IF(N2100/G2100&gt;=Auswahlhilfe!$C$8,TRUE,FALSE)</f>
        <v>1</v>
      </c>
      <c r="AA2100" t="b">
        <f>IF(K2100&gt;Auswahlhilfe!$C$7,TRUE,FALSE)</f>
        <v>1</v>
      </c>
      <c r="AB2100" t="b">
        <f>IF(Auswahlhilfe!$C$17=F2100,TRUE,FALSE)</f>
        <v>0</v>
      </c>
      <c r="AC2100" t="b">
        <f>IFERROR(IF(FIND("P2",PGOptionList!D2100)&gt;0,TRUE),FALSE)</f>
        <v>0</v>
      </c>
      <c r="AD2100" t="b">
        <f>IFERROR(IF(FIND("P1",PGOptionList!D2100)&gt;0,TRUE),FALSE)</f>
        <v>1</v>
      </c>
      <c r="AE2100" t="b">
        <f>IFERROR(IF(FIND("P0",PGOptionList!D2100)&gt;0,TRUE),FALSE)</f>
        <v>0</v>
      </c>
      <c r="AF2100" t="b">
        <f>IF(AND(Z2100,AA2100,AB2100,AC2100,IF(C2100=Auswahlhilfe!$L$7,TRUE,FALSE)),D2100,FALSE)</f>
        <v>0</v>
      </c>
      <c r="AG2100" t="b">
        <f>IF(AND(Z2100,AA2100,AB2100,AD2100,IF(C2100=Auswahlhilfe!$L$17,TRUE,FALSE)),D2100,FALSE)</f>
        <v>0</v>
      </c>
      <c r="AH2100" t="b">
        <f>IF(AND(Z2100,AA2100,AB2100,AE2100,IF(C2100=Auswahlhilfe!$L$17,TRUE,FALSE)),D2100,FALSE)</f>
        <v>0</v>
      </c>
      <c r="AI2100" t="s">
        <v>4817</v>
      </c>
      <c r="AJ2100" s="90" t="str">
        <f t="shared" si="98"/>
        <v>mailto:info@oxni.ch?subject=Anfrage TE-070-050-S1-P1</v>
      </c>
    </row>
    <row r="2101" spans="2:36" x14ac:dyDescent="0.2">
      <c r="B2101" s="78" t="str">
        <f t="shared" si="96"/>
        <v/>
      </c>
      <c r="C2101" s="19" t="s">
        <v>123</v>
      </c>
      <c r="D2101" s="19" t="s">
        <v>2402</v>
      </c>
      <c r="E2101" s="19">
        <v>60</v>
      </c>
      <c r="F2101" s="19" t="s">
        <v>58</v>
      </c>
      <c r="G2101" s="19">
        <v>50</v>
      </c>
      <c r="H2101" s="19">
        <v>5</v>
      </c>
      <c r="I2101" s="19">
        <v>7</v>
      </c>
      <c r="J2101" s="19">
        <v>94</v>
      </c>
      <c r="K2101" s="19">
        <v>58</v>
      </c>
      <c r="L2101" s="19">
        <v>174</v>
      </c>
      <c r="M2101" s="19" t="s">
        <v>65</v>
      </c>
      <c r="N2101" s="19">
        <v>5000</v>
      </c>
      <c r="O2101" s="19">
        <v>1000</v>
      </c>
      <c r="P2101" s="19">
        <v>1377</v>
      </c>
      <c r="Q2101" s="19" t="s">
        <v>57</v>
      </c>
      <c r="R2101" s="19">
        <v>765</v>
      </c>
      <c r="S2101" s="19">
        <v>20000</v>
      </c>
      <c r="T2101" s="19">
        <v>0.13</v>
      </c>
      <c r="U2101" s="19">
        <v>1.6</v>
      </c>
      <c r="V2101" s="19">
        <v>0.24</v>
      </c>
      <c r="W2101" s="19">
        <v>58</v>
      </c>
      <c r="X2101" s="93">
        <v>491</v>
      </c>
      <c r="Y2101">
        <f t="shared" si="97"/>
        <v>100</v>
      </c>
      <c r="Z2101" t="b">
        <f>IF(N2101/G2101&gt;=Auswahlhilfe!$C$8,TRUE,FALSE)</f>
        <v>1</v>
      </c>
      <c r="AA2101" t="b">
        <f>IF(K2101&gt;Auswahlhilfe!$C$7,TRUE,FALSE)</f>
        <v>1</v>
      </c>
      <c r="AB2101" t="b">
        <f>IF(Auswahlhilfe!$C$17=F2101,TRUE,FALSE)</f>
        <v>1</v>
      </c>
      <c r="AC2101" t="b">
        <f>IFERROR(IF(FIND("P2",PGOptionList!D2101)&gt;0,TRUE),FALSE)</f>
        <v>0</v>
      </c>
      <c r="AD2101" t="b">
        <f>IFERROR(IF(FIND("P1",PGOptionList!D2101)&gt;0,TRUE),FALSE)</f>
        <v>1</v>
      </c>
      <c r="AE2101" t="b">
        <f>IFERROR(IF(FIND("P0",PGOptionList!D2101)&gt;0,TRUE),FALSE)</f>
        <v>0</v>
      </c>
      <c r="AF2101" t="b">
        <f>IF(AND(Z2101,AA2101,AB2101,AC2101,IF(C2101=Auswahlhilfe!$L$7,TRUE,FALSE)),D2101,FALSE)</f>
        <v>0</v>
      </c>
      <c r="AG2101" t="b">
        <f>IF(AND(Z2101,AA2101,AB2101,AD2101,IF(C2101=Auswahlhilfe!$L$17,TRUE,FALSE)),D2101,FALSE)</f>
        <v>0</v>
      </c>
      <c r="AH2101" t="b">
        <f>IF(AND(Z2101,AA2101,AB2101,AE2101,IF(C2101=Auswahlhilfe!$L$17,TRUE,FALSE)),D2101,FALSE)</f>
        <v>0</v>
      </c>
      <c r="AI2101" t="s">
        <v>4818</v>
      </c>
      <c r="AJ2101" s="90" t="str">
        <f t="shared" si="98"/>
        <v>https://shop.oxni.ch/de/shop/motoren/planetengetriebe/te-070-050-s2-p1</v>
      </c>
    </row>
    <row r="2102" spans="2:36" x14ac:dyDescent="0.2">
      <c r="B2102" s="78" t="str">
        <f t="shared" si="96"/>
        <v/>
      </c>
      <c r="C2102" s="19" t="s">
        <v>123</v>
      </c>
      <c r="D2102" s="19" t="s">
        <v>2403</v>
      </c>
      <c r="E2102" s="19">
        <v>60</v>
      </c>
      <c r="F2102" s="19" t="s">
        <v>55</v>
      </c>
      <c r="G2102" s="19">
        <v>50</v>
      </c>
      <c r="H2102" s="19">
        <v>7</v>
      </c>
      <c r="I2102" s="19">
        <v>7</v>
      </c>
      <c r="J2102" s="19">
        <v>94</v>
      </c>
      <c r="K2102" s="19">
        <v>58</v>
      </c>
      <c r="L2102" s="19">
        <v>174</v>
      </c>
      <c r="M2102" s="19" t="s">
        <v>65</v>
      </c>
      <c r="N2102" s="19">
        <v>5000</v>
      </c>
      <c r="O2102" s="19">
        <v>1000</v>
      </c>
      <c r="P2102" s="19">
        <v>1377</v>
      </c>
      <c r="Q2102" s="19" t="s">
        <v>57</v>
      </c>
      <c r="R2102" s="19">
        <v>765</v>
      </c>
      <c r="S2102" s="19">
        <v>20000</v>
      </c>
      <c r="T2102" s="19">
        <v>0.13</v>
      </c>
      <c r="U2102" s="19">
        <v>1.6</v>
      </c>
      <c r="V2102" s="19">
        <v>0.24</v>
      </c>
      <c r="W2102" s="19">
        <v>58</v>
      </c>
      <c r="X2102" s="93">
        <v>446</v>
      </c>
      <c r="Y2102">
        <f t="shared" si="97"/>
        <v>100</v>
      </c>
      <c r="Z2102" t="b">
        <f>IF(N2102/G2102&gt;=Auswahlhilfe!$C$8,TRUE,FALSE)</f>
        <v>1</v>
      </c>
      <c r="AA2102" t="b">
        <f>IF(K2102&gt;Auswahlhilfe!$C$7,TRUE,FALSE)</f>
        <v>1</v>
      </c>
      <c r="AB2102" t="b">
        <f>IF(Auswahlhilfe!$C$17=F2102,TRUE,FALSE)</f>
        <v>0</v>
      </c>
      <c r="AC2102" t="b">
        <f>IFERROR(IF(FIND("P2",PGOptionList!D2102)&gt;0,TRUE),FALSE)</f>
        <v>1</v>
      </c>
      <c r="AD2102" t="b">
        <f>IFERROR(IF(FIND("P1",PGOptionList!D2102)&gt;0,TRUE),FALSE)</f>
        <v>0</v>
      </c>
      <c r="AE2102" t="b">
        <f>IFERROR(IF(FIND("P0",PGOptionList!D2102)&gt;0,TRUE),FALSE)</f>
        <v>0</v>
      </c>
      <c r="AF2102" t="b">
        <f>IF(AND(Z2102,AA2102,AB2102,AC2102,IF(C2102=Auswahlhilfe!$L$7,TRUE,FALSE)),D2102,FALSE)</f>
        <v>0</v>
      </c>
      <c r="AG2102" t="b">
        <f>IF(AND(Z2102,AA2102,AB2102,AD2102,IF(C2102=Auswahlhilfe!$L$17,TRUE,FALSE)),D2102,FALSE)</f>
        <v>0</v>
      </c>
      <c r="AH2102" t="b">
        <f>IF(AND(Z2102,AA2102,AB2102,AE2102,IF(C2102=Auswahlhilfe!$L$17,TRUE,FALSE)),D2102,FALSE)</f>
        <v>0</v>
      </c>
      <c r="AI2102" t="s">
        <v>4817</v>
      </c>
      <c r="AJ2102" s="90" t="str">
        <f t="shared" si="98"/>
        <v>mailto:info@oxni.ch?subject=Anfrage TE-070-050-S1-P2</v>
      </c>
    </row>
    <row r="2103" spans="2:36" x14ac:dyDescent="0.2">
      <c r="B2103" s="78" t="str">
        <f t="shared" si="96"/>
        <v/>
      </c>
      <c r="C2103" s="19" t="s">
        <v>123</v>
      </c>
      <c r="D2103" s="19" t="s">
        <v>2404</v>
      </c>
      <c r="E2103" s="19">
        <v>60</v>
      </c>
      <c r="F2103" s="19" t="s">
        <v>58</v>
      </c>
      <c r="G2103" s="19">
        <v>50</v>
      </c>
      <c r="H2103" s="19">
        <v>7</v>
      </c>
      <c r="I2103" s="19">
        <v>7</v>
      </c>
      <c r="J2103" s="19">
        <v>94</v>
      </c>
      <c r="K2103" s="19">
        <v>58</v>
      </c>
      <c r="L2103" s="19">
        <v>174</v>
      </c>
      <c r="M2103" s="19" t="s">
        <v>65</v>
      </c>
      <c r="N2103" s="19">
        <v>5000</v>
      </c>
      <c r="O2103" s="19">
        <v>1000</v>
      </c>
      <c r="P2103" s="19">
        <v>1377</v>
      </c>
      <c r="Q2103" s="19" t="s">
        <v>57</v>
      </c>
      <c r="R2103" s="19">
        <v>765</v>
      </c>
      <c r="S2103" s="19">
        <v>20000</v>
      </c>
      <c r="T2103" s="19">
        <v>0.13</v>
      </c>
      <c r="U2103" s="19">
        <v>1.6</v>
      </c>
      <c r="V2103" s="19">
        <v>0.24</v>
      </c>
      <c r="W2103" s="19">
        <v>58</v>
      </c>
      <c r="X2103" s="93">
        <v>446</v>
      </c>
      <c r="Y2103">
        <f t="shared" si="97"/>
        <v>100</v>
      </c>
      <c r="Z2103" t="b">
        <f>IF(N2103/G2103&gt;=Auswahlhilfe!$C$8,TRUE,FALSE)</f>
        <v>1</v>
      </c>
      <c r="AA2103" t="b">
        <f>IF(K2103&gt;Auswahlhilfe!$C$7,TRUE,FALSE)</f>
        <v>1</v>
      </c>
      <c r="AB2103" t="b">
        <f>IF(Auswahlhilfe!$C$17=F2103,TRUE,FALSE)</f>
        <v>1</v>
      </c>
      <c r="AC2103" t="b">
        <f>IFERROR(IF(FIND("P2",PGOptionList!D2103)&gt;0,TRUE),FALSE)</f>
        <v>1</v>
      </c>
      <c r="AD2103" t="b">
        <f>IFERROR(IF(FIND("P1",PGOptionList!D2103)&gt;0,TRUE),FALSE)</f>
        <v>0</v>
      </c>
      <c r="AE2103" t="b">
        <f>IFERROR(IF(FIND("P0",PGOptionList!D2103)&gt;0,TRUE),FALSE)</f>
        <v>0</v>
      </c>
      <c r="AF2103" t="b">
        <f>IF(AND(Z2103,AA2103,AB2103,AC2103,IF(C2103=Auswahlhilfe!$L$7,TRUE,FALSE)),D2103,FALSE)</f>
        <v>0</v>
      </c>
      <c r="AG2103" t="b">
        <f>IF(AND(Z2103,AA2103,AB2103,AD2103,IF(C2103=Auswahlhilfe!$L$17,TRUE,FALSE)),D2103,FALSE)</f>
        <v>0</v>
      </c>
      <c r="AH2103" t="b">
        <f>IF(AND(Z2103,AA2103,AB2103,AE2103,IF(C2103=Auswahlhilfe!$L$17,TRUE,FALSE)),D2103,FALSE)</f>
        <v>0</v>
      </c>
      <c r="AI2103" t="s">
        <v>4818</v>
      </c>
      <c r="AJ2103" s="90" t="str">
        <f t="shared" si="98"/>
        <v>https://shop.oxni.ch/de/shop/motoren/planetengetriebe/te-070-050-s2-p2</v>
      </c>
    </row>
    <row r="2104" spans="2:36" x14ac:dyDescent="0.2">
      <c r="B2104" s="78" t="str">
        <f t="shared" si="96"/>
        <v/>
      </c>
      <c r="C2104" s="19" t="s">
        <v>123</v>
      </c>
      <c r="D2104" s="19" t="s">
        <v>2405</v>
      </c>
      <c r="E2104" s="19">
        <v>60</v>
      </c>
      <c r="F2104" s="19" t="s">
        <v>55</v>
      </c>
      <c r="G2104" s="19">
        <v>40</v>
      </c>
      <c r="H2104" s="19">
        <v>5</v>
      </c>
      <c r="I2104" s="19">
        <v>7</v>
      </c>
      <c r="J2104" s="19">
        <v>94</v>
      </c>
      <c r="K2104" s="19">
        <v>45</v>
      </c>
      <c r="L2104" s="19">
        <v>135</v>
      </c>
      <c r="M2104" s="19" t="s">
        <v>67</v>
      </c>
      <c r="N2104" s="19">
        <v>5000</v>
      </c>
      <c r="O2104" s="19">
        <v>1000</v>
      </c>
      <c r="P2104" s="19">
        <v>1377</v>
      </c>
      <c r="Q2104" s="19" t="s">
        <v>57</v>
      </c>
      <c r="R2104" s="19">
        <v>765</v>
      </c>
      <c r="S2104" s="19">
        <v>20000</v>
      </c>
      <c r="T2104" s="19">
        <v>0.13</v>
      </c>
      <c r="U2104" s="19">
        <v>1.6</v>
      </c>
      <c r="V2104" s="19">
        <v>0.24</v>
      </c>
      <c r="W2104" s="19">
        <v>58</v>
      </c>
      <c r="X2104" s="93">
        <v>491</v>
      </c>
      <c r="Y2104">
        <f t="shared" si="97"/>
        <v>125</v>
      </c>
      <c r="Z2104" t="b">
        <f>IF(N2104/G2104&gt;=Auswahlhilfe!$C$8,TRUE,FALSE)</f>
        <v>1</v>
      </c>
      <c r="AA2104" t="b">
        <f>IF(K2104&gt;Auswahlhilfe!$C$7,TRUE,FALSE)</f>
        <v>1</v>
      </c>
      <c r="AB2104" t="b">
        <f>IF(Auswahlhilfe!$C$17=F2104,TRUE,FALSE)</f>
        <v>0</v>
      </c>
      <c r="AC2104" t="b">
        <f>IFERROR(IF(FIND("P2",PGOptionList!D2104)&gt;0,TRUE),FALSE)</f>
        <v>0</v>
      </c>
      <c r="AD2104" t="b">
        <f>IFERROR(IF(FIND("P1",PGOptionList!D2104)&gt;0,TRUE),FALSE)</f>
        <v>1</v>
      </c>
      <c r="AE2104" t="b">
        <f>IFERROR(IF(FIND("P0",PGOptionList!D2104)&gt;0,TRUE),FALSE)</f>
        <v>0</v>
      </c>
      <c r="AF2104" t="b">
        <f>IF(AND(Z2104,AA2104,AB2104,AC2104,IF(C2104=Auswahlhilfe!$L$7,TRUE,FALSE)),D2104,FALSE)</f>
        <v>0</v>
      </c>
      <c r="AG2104" t="b">
        <f>IF(AND(Z2104,AA2104,AB2104,AD2104,IF(C2104=Auswahlhilfe!$L$17,TRUE,FALSE)),D2104,FALSE)</f>
        <v>0</v>
      </c>
      <c r="AH2104" t="b">
        <f>IF(AND(Z2104,AA2104,AB2104,AE2104,IF(C2104=Auswahlhilfe!$L$17,TRUE,FALSE)),D2104,FALSE)</f>
        <v>0</v>
      </c>
      <c r="AI2104" t="s">
        <v>4817</v>
      </c>
      <c r="AJ2104" s="90" t="str">
        <f t="shared" si="98"/>
        <v>mailto:info@oxni.ch?subject=Anfrage TE-070-040-S1-P1</v>
      </c>
    </row>
    <row r="2105" spans="2:36" x14ac:dyDescent="0.2">
      <c r="B2105" s="78" t="str">
        <f t="shared" si="96"/>
        <v/>
      </c>
      <c r="C2105" s="19" t="s">
        <v>123</v>
      </c>
      <c r="D2105" s="19" t="s">
        <v>2406</v>
      </c>
      <c r="E2105" s="19">
        <v>60</v>
      </c>
      <c r="F2105" s="19" t="s">
        <v>58</v>
      </c>
      <c r="G2105" s="19">
        <v>40</v>
      </c>
      <c r="H2105" s="19">
        <v>5</v>
      </c>
      <c r="I2105" s="19">
        <v>7</v>
      </c>
      <c r="J2105" s="19">
        <v>94</v>
      </c>
      <c r="K2105" s="19">
        <v>45</v>
      </c>
      <c r="L2105" s="19">
        <v>135</v>
      </c>
      <c r="M2105" s="19" t="s">
        <v>67</v>
      </c>
      <c r="N2105" s="19">
        <v>5000</v>
      </c>
      <c r="O2105" s="19">
        <v>1000</v>
      </c>
      <c r="P2105" s="19">
        <v>1377</v>
      </c>
      <c r="Q2105" s="19" t="s">
        <v>57</v>
      </c>
      <c r="R2105" s="19">
        <v>765</v>
      </c>
      <c r="S2105" s="19">
        <v>20000</v>
      </c>
      <c r="T2105" s="19">
        <v>0.13</v>
      </c>
      <c r="U2105" s="19">
        <v>1.6</v>
      </c>
      <c r="V2105" s="19">
        <v>0.24</v>
      </c>
      <c r="W2105" s="19">
        <v>58</v>
      </c>
      <c r="X2105" s="93">
        <v>491</v>
      </c>
      <c r="Y2105">
        <f t="shared" si="97"/>
        <v>125</v>
      </c>
      <c r="Z2105" t="b">
        <f>IF(N2105/G2105&gt;=Auswahlhilfe!$C$8,TRUE,FALSE)</f>
        <v>1</v>
      </c>
      <c r="AA2105" t="b">
        <f>IF(K2105&gt;Auswahlhilfe!$C$7,TRUE,FALSE)</f>
        <v>1</v>
      </c>
      <c r="AB2105" t="b">
        <f>IF(Auswahlhilfe!$C$17=F2105,TRUE,FALSE)</f>
        <v>1</v>
      </c>
      <c r="AC2105" t="b">
        <f>IFERROR(IF(FIND("P2",PGOptionList!D2105)&gt;0,TRUE),FALSE)</f>
        <v>0</v>
      </c>
      <c r="AD2105" t="b">
        <f>IFERROR(IF(FIND("P1",PGOptionList!D2105)&gt;0,TRUE),FALSE)</f>
        <v>1</v>
      </c>
      <c r="AE2105" t="b">
        <f>IFERROR(IF(FIND("P0",PGOptionList!D2105)&gt;0,TRUE),FALSE)</f>
        <v>0</v>
      </c>
      <c r="AF2105" t="b">
        <f>IF(AND(Z2105,AA2105,AB2105,AC2105,IF(C2105=Auswahlhilfe!$L$7,TRUE,FALSE)),D2105,FALSE)</f>
        <v>0</v>
      </c>
      <c r="AG2105" t="b">
        <f>IF(AND(Z2105,AA2105,AB2105,AD2105,IF(C2105=Auswahlhilfe!$L$17,TRUE,FALSE)),D2105,FALSE)</f>
        <v>0</v>
      </c>
      <c r="AH2105" t="b">
        <f>IF(AND(Z2105,AA2105,AB2105,AE2105,IF(C2105=Auswahlhilfe!$L$17,TRUE,FALSE)),D2105,FALSE)</f>
        <v>0</v>
      </c>
      <c r="AI2105" t="s">
        <v>4818</v>
      </c>
      <c r="AJ2105" s="90" t="str">
        <f t="shared" si="98"/>
        <v>https://shop.oxni.ch/de/shop/motoren/planetengetriebe/te-070-040-s2-p1</v>
      </c>
    </row>
    <row r="2106" spans="2:36" x14ac:dyDescent="0.2">
      <c r="B2106" s="78" t="str">
        <f t="shared" si="96"/>
        <v/>
      </c>
      <c r="C2106" s="19" t="s">
        <v>123</v>
      </c>
      <c r="D2106" s="19" t="s">
        <v>2407</v>
      </c>
      <c r="E2106" s="19">
        <v>60</v>
      </c>
      <c r="F2106" s="19" t="s">
        <v>55</v>
      </c>
      <c r="G2106" s="19">
        <v>40</v>
      </c>
      <c r="H2106" s="19">
        <v>7</v>
      </c>
      <c r="I2106" s="19">
        <v>7</v>
      </c>
      <c r="J2106" s="19">
        <v>94</v>
      </c>
      <c r="K2106" s="19">
        <v>45</v>
      </c>
      <c r="L2106" s="19">
        <v>135</v>
      </c>
      <c r="M2106" s="19" t="s">
        <v>67</v>
      </c>
      <c r="N2106" s="19">
        <v>5000</v>
      </c>
      <c r="O2106" s="19">
        <v>1000</v>
      </c>
      <c r="P2106" s="19">
        <v>1377</v>
      </c>
      <c r="Q2106" s="19" t="s">
        <v>57</v>
      </c>
      <c r="R2106" s="19">
        <v>765</v>
      </c>
      <c r="S2106" s="19">
        <v>20000</v>
      </c>
      <c r="T2106" s="19">
        <v>0.13</v>
      </c>
      <c r="U2106" s="19">
        <v>1.6</v>
      </c>
      <c r="V2106" s="19">
        <v>0.24</v>
      </c>
      <c r="W2106" s="19">
        <v>58</v>
      </c>
      <c r="X2106" s="93">
        <v>446</v>
      </c>
      <c r="Y2106">
        <f t="shared" si="97"/>
        <v>125</v>
      </c>
      <c r="Z2106" t="b">
        <f>IF(N2106/G2106&gt;=Auswahlhilfe!$C$8,TRUE,FALSE)</f>
        <v>1</v>
      </c>
      <c r="AA2106" t="b">
        <f>IF(K2106&gt;Auswahlhilfe!$C$7,TRUE,FALSE)</f>
        <v>1</v>
      </c>
      <c r="AB2106" t="b">
        <f>IF(Auswahlhilfe!$C$17=F2106,TRUE,FALSE)</f>
        <v>0</v>
      </c>
      <c r="AC2106" t="b">
        <f>IFERROR(IF(FIND("P2",PGOptionList!D2106)&gt;0,TRUE),FALSE)</f>
        <v>1</v>
      </c>
      <c r="AD2106" t="b">
        <f>IFERROR(IF(FIND("P1",PGOptionList!D2106)&gt;0,TRUE),FALSE)</f>
        <v>0</v>
      </c>
      <c r="AE2106" t="b">
        <f>IFERROR(IF(FIND("P0",PGOptionList!D2106)&gt;0,TRUE),FALSE)</f>
        <v>0</v>
      </c>
      <c r="AF2106" t="b">
        <f>IF(AND(Z2106,AA2106,AB2106,AC2106,IF(C2106=Auswahlhilfe!$L$7,TRUE,FALSE)),D2106,FALSE)</f>
        <v>0</v>
      </c>
      <c r="AG2106" t="b">
        <f>IF(AND(Z2106,AA2106,AB2106,AD2106,IF(C2106=Auswahlhilfe!$L$17,TRUE,FALSE)),D2106,FALSE)</f>
        <v>0</v>
      </c>
      <c r="AH2106" t="b">
        <f>IF(AND(Z2106,AA2106,AB2106,AE2106,IF(C2106=Auswahlhilfe!$L$17,TRUE,FALSE)),D2106,FALSE)</f>
        <v>0</v>
      </c>
      <c r="AI2106" t="s">
        <v>4817</v>
      </c>
      <c r="AJ2106" s="90" t="str">
        <f t="shared" si="98"/>
        <v>mailto:info@oxni.ch?subject=Anfrage TE-070-040-S1-P2</v>
      </c>
    </row>
    <row r="2107" spans="2:36" x14ac:dyDescent="0.2">
      <c r="B2107" s="78" t="str">
        <f t="shared" si="96"/>
        <v/>
      </c>
      <c r="C2107" s="19" t="s">
        <v>123</v>
      </c>
      <c r="D2107" s="19" t="s">
        <v>2408</v>
      </c>
      <c r="E2107" s="19">
        <v>60</v>
      </c>
      <c r="F2107" s="19" t="s">
        <v>58</v>
      </c>
      <c r="G2107" s="19">
        <v>40</v>
      </c>
      <c r="H2107" s="19">
        <v>7</v>
      </c>
      <c r="I2107" s="19">
        <v>7</v>
      </c>
      <c r="J2107" s="19">
        <v>94</v>
      </c>
      <c r="K2107" s="19">
        <v>45</v>
      </c>
      <c r="L2107" s="19">
        <v>135</v>
      </c>
      <c r="M2107" s="19" t="s">
        <v>67</v>
      </c>
      <c r="N2107" s="19">
        <v>5000</v>
      </c>
      <c r="O2107" s="19">
        <v>1000</v>
      </c>
      <c r="P2107" s="19">
        <v>1377</v>
      </c>
      <c r="Q2107" s="19" t="s">
        <v>57</v>
      </c>
      <c r="R2107" s="19">
        <v>765</v>
      </c>
      <c r="S2107" s="19">
        <v>20000</v>
      </c>
      <c r="T2107" s="19">
        <v>0.13</v>
      </c>
      <c r="U2107" s="19">
        <v>1.6</v>
      </c>
      <c r="V2107" s="19">
        <v>0.24</v>
      </c>
      <c r="W2107" s="19">
        <v>58</v>
      </c>
      <c r="X2107" s="93">
        <v>446</v>
      </c>
      <c r="Y2107">
        <f t="shared" si="97"/>
        <v>125</v>
      </c>
      <c r="Z2107" t="b">
        <f>IF(N2107/G2107&gt;=Auswahlhilfe!$C$8,TRUE,FALSE)</f>
        <v>1</v>
      </c>
      <c r="AA2107" t="b">
        <f>IF(K2107&gt;Auswahlhilfe!$C$7,TRUE,FALSE)</f>
        <v>1</v>
      </c>
      <c r="AB2107" t="b">
        <f>IF(Auswahlhilfe!$C$17=F2107,TRUE,FALSE)</f>
        <v>1</v>
      </c>
      <c r="AC2107" t="b">
        <f>IFERROR(IF(FIND("P2",PGOptionList!D2107)&gt;0,TRUE),FALSE)</f>
        <v>1</v>
      </c>
      <c r="AD2107" t="b">
        <f>IFERROR(IF(FIND("P1",PGOptionList!D2107)&gt;0,TRUE),FALSE)</f>
        <v>0</v>
      </c>
      <c r="AE2107" t="b">
        <f>IFERROR(IF(FIND("P0",PGOptionList!D2107)&gt;0,TRUE),FALSE)</f>
        <v>0</v>
      </c>
      <c r="AF2107" t="b">
        <f>IF(AND(Z2107,AA2107,AB2107,AC2107,IF(C2107=Auswahlhilfe!$L$7,TRUE,FALSE)),D2107,FALSE)</f>
        <v>0</v>
      </c>
      <c r="AG2107" t="b">
        <f>IF(AND(Z2107,AA2107,AB2107,AD2107,IF(C2107=Auswahlhilfe!$L$17,TRUE,FALSE)),D2107,FALSE)</f>
        <v>0</v>
      </c>
      <c r="AH2107" t="b">
        <f>IF(AND(Z2107,AA2107,AB2107,AE2107,IF(C2107=Auswahlhilfe!$L$17,TRUE,FALSE)),D2107,FALSE)</f>
        <v>0</v>
      </c>
      <c r="AI2107" t="s">
        <v>4818</v>
      </c>
      <c r="AJ2107" s="90" t="str">
        <f t="shared" si="98"/>
        <v>https://shop.oxni.ch/de/shop/motoren/planetengetriebe/te-070-040-s2-p2</v>
      </c>
    </row>
    <row r="2108" spans="2:36" x14ac:dyDescent="0.2">
      <c r="B2108" s="78" t="str">
        <f t="shared" si="96"/>
        <v/>
      </c>
      <c r="C2108" s="19" t="s">
        <v>123</v>
      </c>
      <c r="D2108" s="19" t="s">
        <v>2409</v>
      </c>
      <c r="E2108" s="19">
        <v>60</v>
      </c>
      <c r="F2108" s="19" t="s">
        <v>55</v>
      </c>
      <c r="G2108" s="19">
        <v>35</v>
      </c>
      <c r="H2108" s="19">
        <v>5</v>
      </c>
      <c r="I2108" s="19">
        <v>7</v>
      </c>
      <c r="J2108" s="19">
        <v>94</v>
      </c>
      <c r="K2108" s="19">
        <v>50</v>
      </c>
      <c r="L2108" s="19">
        <v>150</v>
      </c>
      <c r="M2108" s="19" t="s">
        <v>64</v>
      </c>
      <c r="N2108" s="19">
        <v>5000</v>
      </c>
      <c r="O2108" s="19">
        <v>1000</v>
      </c>
      <c r="P2108" s="19">
        <v>1377</v>
      </c>
      <c r="Q2108" s="19" t="s">
        <v>57</v>
      </c>
      <c r="R2108" s="19">
        <v>765</v>
      </c>
      <c r="S2108" s="19">
        <v>20000</v>
      </c>
      <c r="T2108" s="19">
        <v>0.13</v>
      </c>
      <c r="U2108" s="19">
        <v>1.6</v>
      </c>
      <c r="V2108" s="19">
        <v>0.24</v>
      </c>
      <c r="W2108" s="19">
        <v>58</v>
      </c>
      <c r="X2108" s="93">
        <v>491</v>
      </c>
      <c r="Y2108">
        <f t="shared" si="97"/>
        <v>142.85714285714286</v>
      </c>
      <c r="Z2108" t="b">
        <f>IF(N2108/G2108&gt;=Auswahlhilfe!$C$8,TRUE,FALSE)</f>
        <v>1</v>
      </c>
      <c r="AA2108" t="b">
        <f>IF(K2108&gt;Auswahlhilfe!$C$7,TRUE,FALSE)</f>
        <v>1</v>
      </c>
      <c r="AB2108" t="b">
        <f>IF(Auswahlhilfe!$C$17=F2108,TRUE,FALSE)</f>
        <v>0</v>
      </c>
      <c r="AC2108" t="b">
        <f>IFERROR(IF(FIND("P2",PGOptionList!D2108)&gt;0,TRUE),FALSE)</f>
        <v>0</v>
      </c>
      <c r="AD2108" t="b">
        <f>IFERROR(IF(FIND("P1",PGOptionList!D2108)&gt;0,TRUE),FALSE)</f>
        <v>1</v>
      </c>
      <c r="AE2108" t="b">
        <f>IFERROR(IF(FIND("P0",PGOptionList!D2108)&gt;0,TRUE),FALSE)</f>
        <v>0</v>
      </c>
      <c r="AF2108" t="b">
        <f>IF(AND(Z2108,AA2108,AB2108,AC2108,IF(C2108=Auswahlhilfe!$L$7,TRUE,FALSE)),D2108,FALSE)</f>
        <v>0</v>
      </c>
      <c r="AG2108" t="b">
        <f>IF(AND(Z2108,AA2108,AB2108,AD2108,IF(C2108=Auswahlhilfe!$L$17,TRUE,FALSE)),D2108,FALSE)</f>
        <v>0</v>
      </c>
      <c r="AH2108" t="b">
        <f>IF(AND(Z2108,AA2108,AB2108,AE2108,IF(C2108=Auswahlhilfe!$L$17,TRUE,FALSE)),D2108,FALSE)</f>
        <v>0</v>
      </c>
      <c r="AI2108" t="s">
        <v>4817</v>
      </c>
      <c r="AJ2108" s="90" t="str">
        <f t="shared" si="98"/>
        <v>mailto:info@oxni.ch?subject=Anfrage TE-070-035-S1-P1</v>
      </c>
    </row>
    <row r="2109" spans="2:36" x14ac:dyDescent="0.2">
      <c r="B2109" s="78" t="str">
        <f t="shared" si="96"/>
        <v/>
      </c>
      <c r="C2109" s="19" t="s">
        <v>123</v>
      </c>
      <c r="D2109" s="19" t="s">
        <v>2410</v>
      </c>
      <c r="E2109" s="19">
        <v>60</v>
      </c>
      <c r="F2109" s="19" t="s">
        <v>58</v>
      </c>
      <c r="G2109" s="19">
        <v>35</v>
      </c>
      <c r="H2109" s="19">
        <v>5</v>
      </c>
      <c r="I2109" s="19">
        <v>7</v>
      </c>
      <c r="J2109" s="19">
        <v>94</v>
      </c>
      <c r="K2109" s="19">
        <v>50</v>
      </c>
      <c r="L2109" s="19">
        <v>150</v>
      </c>
      <c r="M2109" s="19" t="s">
        <v>64</v>
      </c>
      <c r="N2109" s="19">
        <v>5000</v>
      </c>
      <c r="O2109" s="19">
        <v>1000</v>
      </c>
      <c r="P2109" s="19">
        <v>1377</v>
      </c>
      <c r="Q2109" s="19" t="s">
        <v>57</v>
      </c>
      <c r="R2109" s="19">
        <v>765</v>
      </c>
      <c r="S2109" s="19">
        <v>20000</v>
      </c>
      <c r="T2109" s="19">
        <v>0.13</v>
      </c>
      <c r="U2109" s="19">
        <v>1.6</v>
      </c>
      <c r="V2109" s="19">
        <v>0.24</v>
      </c>
      <c r="W2109" s="19">
        <v>58</v>
      </c>
      <c r="X2109" s="93">
        <v>491</v>
      </c>
      <c r="Y2109">
        <f t="shared" si="97"/>
        <v>142.85714285714286</v>
      </c>
      <c r="Z2109" t="b">
        <f>IF(N2109/G2109&gt;=Auswahlhilfe!$C$8,TRUE,FALSE)</f>
        <v>1</v>
      </c>
      <c r="AA2109" t="b">
        <f>IF(K2109&gt;Auswahlhilfe!$C$7,TRUE,FALSE)</f>
        <v>1</v>
      </c>
      <c r="AB2109" t="b">
        <f>IF(Auswahlhilfe!$C$17=F2109,TRUE,FALSE)</f>
        <v>1</v>
      </c>
      <c r="AC2109" t="b">
        <f>IFERROR(IF(FIND("P2",PGOptionList!D2109)&gt;0,TRUE),FALSE)</f>
        <v>0</v>
      </c>
      <c r="AD2109" t="b">
        <f>IFERROR(IF(FIND("P1",PGOptionList!D2109)&gt;0,TRUE),FALSE)</f>
        <v>1</v>
      </c>
      <c r="AE2109" t="b">
        <f>IFERROR(IF(FIND("P0",PGOptionList!D2109)&gt;0,TRUE),FALSE)</f>
        <v>0</v>
      </c>
      <c r="AF2109" t="b">
        <f>IF(AND(Z2109,AA2109,AB2109,AC2109,IF(C2109=Auswahlhilfe!$L$7,TRUE,FALSE)),D2109,FALSE)</f>
        <v>0</v>
      </c>
      <c r="AG2109" t="b">
        <f>IF(AND(Z2109,AA2109,AB2109,AD2109,IF(C2109=Auswahlhilfe!$L$17,TRUE,FALSE)),D2109,FALSE)</f>
        <v>0</v>
      </c>
      <c r="AH2109" t="b">
        <f>IF(AND(Z2109,AA2109,AB2109,AE2109,IF(C2109=Auswahlhilfe!$L$17,TRUE,FALSE)),D2109,FALSE)</f>
        <v>0</v>
      </c>
      <c r="AI2109" t="s">
        <v>4818</v>
      </c>
      <c r="AJ2109" s="90" t="str">
        <f t="shared" si="98"/>
        <v>https://shop.oxni.ch/de/shop/motoren/planetengetriebe/te-070-035-s2-p1</v>
      </c>
    </row>
    <row r="2110" spans="2:36" x14ac:dyDescent="0.2">
      <c r="B2110" s="78" t="str">
        <f t="shared" si="96"/>
        <v/>
      </c>
      <c r="C2110" s="19" t="s">
        <v>123</v>
      </c>
      <c r="D2110" s="19" t="s">
        <v>2411</v>
      </c>
      <c r="E2110" s="19">
        <v>60</v>
      </c>
      <c r="F2110" s="19" t="s">
        <v>55</v>
      </c>
      <c r="G2110" s="19">
        <v>35</v>
      </c>
      <c r="H2110" s="19">
        <v>7</v>
      </c>
      <c r="I2110" s="19">
        <v>7</v>
      </c>
      <c r="J2110" s="19">
        <v>94</v>
      </c>
      <c r="K2110" s="19">
        <v>50</v>
      </c>
      <c r="L2110" s="19">
        <v>150</v>
      </c>
      <c r="M2110" s="19" t="s">
        <v>64</v>
      </c>
      <c r="N2110" s="19">
        <v>5000</v>
      </c>
      <c r="O2110" s="19">
        <v>1000</v>
      </c>
      <c r="P2110" s="19">
        <v>1377</v>
      </c>
      <c r="Q2110" s="19" t="s">
        <v>57</v>
      </c>
      <c r="R2110" s="19">
        <v>765</v>
      </c>
      <c r="S2110" s="19">
        <v>20000</v>
      </c>
      <c r="T2110" s="19">
        <v>0.13</v>
      </c>
      <c r="U2110" s="19">
        <v>1.6</v>
      </c>
      <c r="V2110" s="19">
        <v>0.24</v>
      </c>
      <c r="W2110" s="19">
        <v>58</v>
      </c>
      <c r="X2110" s="93">
        <v>446</v>
      </c>
      <c r="Y2110">
        <f t="shared" si="97"/>
        <v>142.85714285714286</v>
      </c>
      <c r="Z2110" t="b">
        <f>IF(N2110/G2110&gt;=Auswahlhilfe!$C$8,TRUE,FALSE)</f>
        <v>1</v>
      </c>
      <c r="AA2110" t="b">
        <f>IF(K2110&gt;Auswahlhilfe!$C$7,TRUE,FALSE)</f>
        <v>1</v>
      </c>
      <c r="AB2110" t="b">
        <f>IF(Auswahlhilfe!$C$17=F2110,TRUE,FALSE)</f>
        <v>0</v>
      </c>
      <c r="AC2110" t="b">
        <f>IFERROR(IF(FIND("P2",PGOptionList!D2110)&gt;0,TRUE),FALSE)</f>
        <v>1</v>
      </c>
      <c r="AD2110" t="b">
        <f>IFERROR(IF(FIND("P1",PGOptionList!D2110)&gt;0,TRUE),FALSE)</f>
        <v>0</v>
      </c>
      <c r="AE2110" t="b">
        <f>IFERROR(IF(FIND("P0",PGOptionList!D2110)&gt;0,TRUE),FALSE)</f>
        <v>0</v>
      </c>
      <c r="AF2110" t="b">
        <f>IF(AND(Z2110,AA2110,AB2110,AC2110,IF(C2110=Auswahlhilfe!$L$7,TRUE,FALSE)),D2110,FALSE)</f>
        <v>0</v>
      </c>
      <c r="AG2110" t="b">
        <f>IF(AND(Z2110,AA2110,AB2110,AD2110,IF(C2110=Auswahlhilfe!$L$17,TRUE,FALSE)),D2110,FALSE)</f>
        <v>0</v>
      </c>
      <c r="AH2110" t="b">
        <f>IF(AND(Z2110,AA2110,AB2110,AE2110,IF(C2110=Auswahlhilfe!$L$17,TRUE,FALSE)),D2110,FALSE)</f>
        <v>0</v>
      </c>
      <c r="AI2110" t="s">
        <v>4817</v>
      </c>
      <c r="AJ2110" s="90" t="str">
        <f t="shared" si="98"/>
        <v>mailto:info@oxni.ch?subject=Anfrage TE-070-035-S1-P2</v>
      </c>
    </row>
    <row r="2111" spans="2:36" x14ac:dyDescent="0.2">
      <c r="B2111" s="78" t="str">
        <f t="shared" si="96"/>
        <v/>
      </c>
      <c r="C2111" s="19" t="s">
        <v>123</v>
      </c>
      <c r="D2111" s="19" t="s">
        <v>2412</v>
      </c>
      <c r="E2111" s="19">
        <v>60</v>
      </c>
      <c r="F2111" s="19" t="s">
        <v>58</v>
      </c>
      <c r="G2111" s="19">
        <v>35</v>
      </c>
      <c r="H2111" s="19">
        <v>7</v>
      </c>
      <c r="I2111" s="19">
        <v>7</v>
      </c>
      <c r="J2111" s="19">
        <v>94</v>
      </c>
      <c r="K2111" s="19">
        <v>50</v>
      </c>
      <c r="L2111" s="19">
        <v>150</v>
      </c>
      <c r="M2111" s="19" t="s">
        <v>64</v>
      </c>
      <c r="N2111" s="19">
        <v>5000</v>
      </c>
      <c r="O2111" s="19">
        <v>1000</v>
      </c>
      <c r="P2111" s="19">
        <v>1377</v>
      </c>
      <c r="Q2111" s="19" t="s">
        <v>57</v>
      </c>
      <c r="R2111" s="19">
        <v>765</v>
      </c>
      <c r="S2111" s="19">
        <v>20000</v>
      </c>
      <c r="T2111" s="19">
        <v>0.13</v>
      </c>
      <c r="U2111" s="19">
        <v>1.6</v>
      </c>
      <c r="V2111" s="19">
        <v>0.24</v>
      </c>
      <c r="W2111" s="19">
        <v>58</v>
      </c>
      <c r="X2111" s="93">
        <v>446</v>
      </c>
      <c r="Y2111">
        <f t="shared" si="97"/>
        <v>142.85714285714286</v>
      </c>
      <c r="Z2111" t="b">
        <f>IF(N2111/G2111&gt;=Auswahlhilfe!$C$8,TRUE,FALSE)</f>
        <v>1</v>
      </c>
      <c r="AA2111" t="b">
        <f>IF(K2111&gt;Auswahlhilfe!$C$7,TRUE,FALSE)</f>
        <v>1</v>
      </c>
      <c r="AB2111" t="b">
        <f>IF(Auswahlhilfe!$C$17=F2111,TRUE,FALSE)</f>
        <v>1</v>
      </c>
      <c r="AC2111" t="b">
        <f>IFERROR(IF(FIND("P2",PGOptionList!D2111)&gt;0,TRUE),FALSE)</f>
        <v>1</v>
      </c>
      <c r="AD2111" t="b">
        <f>IFERROR(IF(FIND("P1",PGOptionList!D2111)&gt;0,TRUE),FALSE)</f>
        <v>0</v>
      </c>
      <c r="AE2111" t="b">
        <f>IFERROR(IF(FIND("P0",PGOptionList!D2111)&gt;0,TRUE),FALSE)</f>
        <v>0</v>
      </c>
      <c r="AF2111" t="b">
        <f>IF(AND(Z2111,AA2111,AB2111,AC2111,IF(C2111=Auswahlhilfe!$L$7,TRUE,FALSE)),D2111,FALSE)</f>
        <v>0</v>
      </c>
      <c r="AG2111" t="b">
        <f>IF(AND(Z2111,AA2111,AB2111,AD2111,IF(C2111=Auswahlhilfe!$L$17,TRUE,FALSE)),D2111,FALSE)</f>
        <v>0</v>
      </c>
      <c r="AH2111" t="b">
        <f>IF(AND(Z2111,AA2111,AB2111,AE2111,IF(C2111=Auswahlhilfe!$L$17,TRUE,FALSE)),D2111,FALSE)</f>
        <v>0</v>
      </c>
      <c r="AI2111" t="s">
        <v>4818</v>
      </c>
      <c r="AJ2111" s="90" t="str">
        <f t="shared" si="98"/>
        <v>https://shop.oxni.ch/de/shop/motoren/planetengetriebe/te-070-035-s2-p2</v>
      </c>
    </row>
    <row r="2112" spans="2:36" x14ac:dyDescent="0.2">
      <c r="B2112" s="78" t="str">
        <f t="shared" si="96"/>
        <v/>
      </c>
      <c r="C2112" s="19" t="s">
        <v>123</v>
      </c>
      <c r="D2112" s="19" t="s">
        <v>2413</v>
      </c>
      <c r="E2112" s="19">
        <v>60</v>
      </c>
      <c r="F2112" s="19" t="s">
        <v>55</v>
      </c>
      <c r="G2112" s="19">
        <v>30</v>
      </c>
      <c r="H2112" s="19">
        <v>5</v>
      </c>
      <c r="I2112" s="19">
        <v>7</v>
      </c>
      <c r="J2112" s="19">
        <v>94</v>
      </c>
      <c r="K2112" s="19">
        <v>55</v>
      </c>
      <c r="L2112" s="19">
        <v>165</v>
      </c>
      <c r="M2112" s="19" t="s">
        <v>66</v>
      </c>
      <c r="N2112" s="19">
        <v>5000</v>
      </c>
      <c r="O2112" s="19">
        <v>1000</v>
      </c>
      <c r="P2112" s="19">
        <v>1377</v>
      </c>
      <c r="Q2112" s="19" t="s">
        <v>57</v>
      </c>
      <c r="R2112" s="19">
        <v>765</v>
      </c>
      <c r="S2112" s="19">
        <v>20000</v>
      </c>
      <c r="T2112" s="19">
        <v>0.13</v>
      </c>
      <c r="U2112" s="19">
        <v>1.6</v>
      </c>
      <c r="V2112" s="19">
        <v>0.24</v>
      </c>
      <c r="W2112" s="19">
        <v>58</v>
      </c>
      <c r="X2112" s="93">
        <v>491</v>
      </c>
      <c r="Y2112">
        <f t="shared" si="97"/>
        <v>166.66666666666666</v>
      </c>
      <c r="Z2112" t="b">
        <f>IF(N2112/G2112&gt;=Auswahlhilfe!$C$8,TRUE,FALSE)</f>
        <v>1</v>
      </c>
      <c r="AA2112" t="b">
        <f>IF(K2112&gt;Auswahlhilfe!$C$7,TRUE,FALSE)</f>
        <v>1</v>
      </c>
      <c r="AB2112" t="b">
        <f>IF(Auswahlhilfe!$C$17=F2112,TRUE,FALSE)</f>
        <v>0</v>
      </c>
      <c r="AC2112" t="b">
        <f>IFERROR(IF(FIND("P2",PGOptionList!D2112)&gt;0,TRUE),FALSE)</f>
        <v>0</v>
      </c>
      <c r="AD2112" t="b">
        <f>IFERROR(IF(FIND("P1",PGOptionList!D2112)&gt;0,TRUE),FALSE)</f>
        <v>1</v>
      </c>
      <c r="AE2112" t="b">
        <f>IFERROR(IF(FIND("P0",PGOptionList!D2112)&gt;0,TRUE),FALSE)</f>
        <v>0</v>
      </c>
      <c r="AF2112" t="b">
        <f>IF(AND(Z2112,AA2112,AB2112,AC2112,IF(C2112=Auswahlhilfe!$L$7,TRUE,FALSE)),D2112,FALSE)</f>
        <v>0</v>
      </c>
      <c r="AG2112" t="b">
        <f>IF(AND(Z2112,AA2112,AB2112,AD2112,IF(C2112=Auswahlhilfe!$L$17,TRUE,FALSE)),D2112,FALSE)</f>
        <v>0</v>
      </c>
      <c r="AH2112" t="b">
        <f>IF(AND(Z2112,AA2112,AB2112,AE2112,IF(C2112=Auswahlhilfe!$L$17,TRUE,FALSE)),D2112,FALSE)</f>
        <v>0</v>
      </c>
      <c r="AI2112" t="s">
        <v>4817</v>
      </c>
      <c r="AJ2112" s="90" t="str">
        <f t="shared" si="98"/>
        <v>mailto:info@oxni.ch?subject=Anfrage TE-070-030-S1-P1</v>
      </c>
    </row>
    <row r="2113" spans="2:36" x14ac:dyDescent="0.2">
      <c r="B2113" s="78" t="str">
        <f t="shared" si="96"/>
        <v/>
      </c>
      <c r="C2113" s="19" t="s">
        <v>123</v>
      </c>
      <c r="D2113" s="19" t="s">
        <v>2414</v>
      </c>
      <c r="E2113" s="19">
        <v>60</v>
      </c>
      <c r="F2113" s="19" t="s">
        <v>58</v>
      </c>
      <c r="G2113" s="19">
        <v>30</v>
      </c>
      <c r="H2113" s="19">
        <v>5</v>
      </c>
      <c r="I2113" s="19">
        <v>7</v>
      </c>
      <c r="J2113" s="19">
        <v>94</v>
      </c>
      <c r="K2113" s="19">
        <v>55</v>
      </c>
      <c r="L2113" s="19">
        <v>165</v>
      </c>
      <c r="M2113" s="19" t="s">
        <v>66</v>
      </c>
      <c r="N2113" s="19">
        <v>5000</v>
      </c>
      <c r="O2113" s="19">
        <v>1000</v>
      </c>
      <c r="P2113" s="19">
        <v>1377</v>
      </c>
      <c r="Q2113" s="19" t="s">
        <v>57</v>
      </c>
      <c r="R2113" s="19">
        <v>765</v>
      </c>
      <c r="S2113" s="19">
        <v>20000</v>
      </c>
      <c r="T2113" s="19">
        <v>0.13</v>
      </c>
      <c r="U2113" s="19">
        <v>1.6</v>
      </c>
      <c r="V2113" s="19">
        <v>0.24</v>
      </c>
      <c r="W2113" s="19">
        <v>58</v>
      </c>
      <c r="X2113" s="93">
        <v>491</v>
      </c>
      <c r="Y2113">
        <f t="shared" si="97"/>
        <v>166.66666666666666</v>
      </c>
      <c r="Z2113" t="b">
        <f>IF(N2113/G2113&gt;=Auswahlhilfe!$C$8,TRUE,FALSE)</f>
        <v>1</v>
      </c>
      <c r="AA2113" t="b">
        <f>IF(K2113&gt;Auswahlhilfe!$C$7,TRUE,FALSE)</f>
        <v>1</v>
      </c>
      <c r="AB2113" t="b">
        <f>IF(Auswahlhilfe!$C$17=F2113,TRUE,FALSE)</f>
        <v>1</v>
      </c>
      <c r="AC2113" t="b">
        <f>IFERROR(IF(FIND("P2",PGOptionList!D2113)&gt;0,TRUE),FALSE)</f>
        <v>0</v>
      </c>
      <c r="AD2113" t="b">
        <f>IFERROR(IF(FIND("P1",PGOptionList!D2113)&gt;0,TRUE),FALSE)</f>
        <v>1</v>
      </c>
      <c r="AE2113" t="b">
        <f>IFERROR(IF(FIND("P0",PGOptionList!D2113)&gt;0,TRUE),FALSE)</f>
        <v>0</v>
      </c>
      <c r="AF2113" t="b">
        <f>IF(AND(Z2113,AA2113,AB2113,AC2113,IF(C2113=Auswahlhilfe!$L$7,TRUE,FALSE)),D2113,FALSE)</f>
        <v>0</v>
      </c>
      <c r="AG2113" t="b">
        <f>IF(AND(Z2113,AA2113,AB2113,AD2113,IF(C2113=Auswahlhilfe!$L$17,TRUE,FALSE)),D2113,FALSE)</f>
        <v>0</v>
      </c>
      <c r="AH2113" t="b">
        <f>IF(AND(Z2113,AA2113,AB2113,AE2113,IF(C2113=Auswahlhilfe!$L$17,TRUE,FALSE)),D2113,FALSE)</f>
        <v>0</v>
      </c>
      <c r="AI2113" t="s">
        <v>4818</v>
      </c>
      <c r="AJ2113" s="90" t="str">
        <f t="shared" si="98"/>
        <v>https://shop.oxni.ch/de/shop/motoren/planetengetriebe/te-070-030-s2-p1</v>
      </c>
    </row>
    <row r="2114" spans="2:36" x14ac:dyDescent="0.2">
      <c r="B2114" s="78" t="str">
        <f t="shared" si="96"/>
        <v/>
      </c>
      <c r="C2114" s="19" t="s">
        <v>123</v>
      </c>
      <c r="D2114" s="19" t="s">
        <v>2415</v>
      </c>
      <c r="E2114" s="19">
        <v>60</v>
      </c>
      <c r="F2114" s="19" t="s">
        <v>55</v>
      </c>
      <c r="G2114" s="19">
        <v>30</v>
      </c>
      <c r="H2114" s="19">
        <v>7</v>
      </c>
      <c r="I2114" s="19">
        <v>7</v>
      </c>
      <c r="J2114" s="19">
        <v>94</v>
      </c>
      <c r="K2114" s="19">
        <v>55</v>
      </c>
      <c r="L2114" s="19">
        <v>165</v>
      </c>
      <c r="M2114" s="19" t="s">
        <v>66</v>
      </c>
      <c r="N2114" s="19">
        <v>5000</v>
      </c>
      <c r="O2114" s="19">
        <v>1000</v>
      </c>
      <c r="P2114" s="19">
        <v>1377</v>
      </c>
      <c r="Q2114" s="19" t="s">
        <v>57</v>
      </c>
      <c r="R2114" s="19">
        <v>765</v>
      </c>
      <c r="S2114" s="19">
        <v>20000</v>
      </c>
      <c r="T2114" s="19">
        <v>0.13</v>
      </c>
      <c r="U2114" s="19">
        <v>1.6</v>
      </c>
      <c r="V2114" s="19">
        <v>0.24</v>
      </c>
      <c r="W2114" s="19">
        <v>58</v>
      </c>
      <c r="X2114" s="93">
        <v>446</v>
      </c>
      <c r="Y2114">
        <f t="shared" si="97"/>
        <v>166.66666666666666</v>
      </c>
      <c r="Z2114" t="b">
        <f>IF(N2114/G2114&gt;=Auswahlhilfe!$C$8,TRUE,FALSE)</f>
        <v>1</v>
      </c>
      <c r="AA2114" t="b">
        <f>IF(K2114&gt;Auswahlhilfe!$C$7,TRUE,FALSE)</f>
        <v>1</v>
      </c>
      <c r="AB2114" t="b">
        <f>IF(Auswahlhilfe!$C$17=F2114,TRUE,FALSE)</f>
        <v>0</v>
      </c>
      <c r="AC2114" t="b">
        <f>IFERROR(IF(FIND("P2",PGOptionList!D2114)&gt;0,TRUE),FALSE)</f>
        <v>1</v>
      </c>
      <c r="AD2114" t="b">
        <f>IFERROR(IF(FIND("P1",PGOptionList!D2114)&gt;0,TRUE),FALSE)</f>
        <v>0</v>
      </c>
      <c r="AE2114" t="b">
        <f>IFERROR(IF(FIND("P0",PGOptionList!D2114)&gt;0,TRUE),FALSE)</f>
        <v>0</v>
      </c>
      <c r="AF2114" t="b">
        <f>IF(AND(Z2114,AA2114,AB2114,AC2114,IF(C2114=Auswahlhilfe!$L$7,TRUE,FALSE)),D2114,FALSE)</f>
        <v>0</v>
      </c>
      <c r="AG2114" t="b">
        <f>IF(AND(Z2114,AA2114,AB2114,AD2114,IF(C2114=Auswahlhilfe!$L$17,TRUE,FALSE)),D2114,FALSE)</f>
        <v>0</v>
      </c>
      <c r="AH2114" t="b">
        <f>IF(AND(Z2114,AA2114,AB2114,AE2114,IF(C2114=Auswahlhilfe!$L$17,TRUE,FALSE)),D2114,FALSE)</f>
        <v>0</v>
      </c>
      <c r="AI2114" t="s">
        <v>4817</v>
      </c>
      <c r="AJ2114" s="90" t="str">
        <f t="shared" si="98"/>
        <v>mailto:info@oxni.ch?subject=Anfrage TE-070-030-S1-P2</v>
      </c>
    </row>
    <row r="2115" spans="2:36" x14ac:dyDescent="0.2">
      <c r="B2115" s="78" t="str">
        <f t="shared" si="96"/>
        <v/>
      </c>
      <c r="C2115" s="19" t="s">
        <v>123</v>
      </c>
      <c r="D2115" s="19" t="s">
        <v>2416</v>
      </c>
      <c r="E2115" s="19">
        <v>60</v>
      </c>
      <c r="F2115" s="19" t="s">
        <v>58</v>
      </c>
      <c r="G2115" s="19">
        <v>30</v>
      </c>
      <c r="H2115" s="19">
        <v>7</v>
      </c>
      <c r="I2115" s="19">
        <v>7</v>
      </c>
      <c r="J2115" s="19">
        <v>94</v>
      </c>
      <c r="K2115" s="19">
        <v>55</v>
      </c>
      <c r="L2115" s="19">
        <v>165</v>
      </c>
      <c r="M2115" s="19" t="s">
        <v>66</v>
      </c>
      <c r="N2115" s="19">
        <v>5000</v>
      </c>
      <c r="O2115" s="19">
        <v>1000</v>
      </c>
      <c r="P2115" s="19">
        <v>1377</v>
      </c>
      <c r="Q2115" s="19" t="s">
        <v>57</v>
      </c>
      <c r="R2115" s="19">
        <v>765</v>
      </c>
      <c r="S2115" s="19">
        <v>20000</v>
      </c>
      <c r="T2115" s="19">
        <v>0.13</v>
      </c>
      <c r="U2115" s="19">
        <v>1.6</v>
      </c>
      <c r="V2115" s="19">
        <v>0.24</v>
      </c>
      <c r="W2115" s="19">
        <v>58</v>
      </c>
      <c r="X2115" s="93">
        <v>446</v>
      </c>
      <c r="Y2115">
        <f t="shared" si="97"/>
        <v>166.66666666666666</v>
      </c>
      <c r="Z2115" t="b">
        <f>IF(N2115/G2115&gt;=Auswahlhilfe!$C$8,TRUE,FALSE)</f>
        <v>1</v>
      </c>
      <c r="AA2115" t="b">
        <f>IF(K2115&gt;Auswahlhilfe!$C$7,TRUE,FALSE)</f>
        <v>1</v>
      </c>
      <c r="AB2115" t="b">
        <f>IF(Auswahlhilfe!$C$17=F2115,TRUE,FALSE)</f>
        <v>1</v>
      </c>
      <c r="AC2115" t="b">
        <f>IFERROR(IF(FIND("P2",PGOptionList!D2115)&gt;0,TRUE),FALSE)</f>
        <v>1</v>
      </c>
      <c r="AD2115" t="b">
        <f>IFERROR(IF(FIND("P1",PGOptionList!D2115)&gt;0,TRUE),FALSE)</f>
        <v>0</v>
      </c>
      <c r="AE2115" t="b">
        <f>IFERROR(IF(FIND("P0",PGOptionList!D2115)&gt;0,TRUE),FALSE)</f>
        <v>0</v>
      </c>
      <c r="AF2115" t="b">
        <f>IF(AND(Z2115,AA2115,AB2115,AC2115,IF(C2115=Auswahlhilfe!$L$7,TRUE,FALSE)),D2115,FALSE)</f>
        <v>0</v>
      </c>
      <c r="AG2115" t="b">
        <f>IF(AND(Z2115,AA2115,AB2115,AD2115,IF(C2115=Auswahlhilfe!$L$17,TRUE,FALSE)),D2115,FALSE)</f>
        <v>0</v>
      </c>
      <c r="AH2115" t="b">
        <f>IF(AND(Z2115,AA2115,AB2115,AE2115,IF(C2115=Auswahlhilfe!$L$17,TRUE,FALSE)),D2115,FALSE)</f>
        <v>0</v>
      </c>
      <c r="AI2115" t="s">
        <v>4818</v>
      </c>
      <c r="AJ2115" s="90" t="str">
        <f t="shared" si="98"/>
        <v>https://shop.oxni.ch/de/shop/motoren/planetengetriebe/te-070-030-s2-p2</v>
      </c>
    </row>
    <row r="2116" spans="2:36" x14ac:dyDescent="0.2">
      <c r="B2116" s="78" t="str">
        <f t="shared" si="96"/>
        <v/>
      </c>
      <c r="C2116" s="19" t="s">
        <v>123</v>
      </c>
      <c r="D2116" s="19" t="s">
        <v>2417</v>
      </c>
      <c r="E2116" s="19">
        <v>60</v>
      </c>
      <c r="F2116" s="19" t="s">
        <v>55</v>
      </c>
      <c r="G2116" s="19">
        <v>25</v>
      </c>
      <c r="H2116" s="19">
        <v>5</v>
      </c>
      <c r="I2116" s="19">
        <v>7</v>
      </c>
      <c r="J2116" s="19">
        <v>94</v>
      </c>
      <c r="K2116" s="19">
        <v>58</v>
      </c>
      <c r="L2116" s="19">
        <v>174</v>
      </c>
      <c r="M2116" s="19" t="s">
        <v>65</v>
      </c>
      <c r="N2116" s="19">
        <v>5000</v>
      </c>
      <c r="O2116" s="19">
        <v>1000</v>
      </c>
      <c r="P2116" s="19">
        <v>1377</v>
      </c>
      <c r="Q2116" s="19" t="s">
        <v>57</v>
      </c>
      <c r="R2116" s="19">
        <v>765</v>
      </c>
      <c r="S2116" s="19">
        <v>20000</v>
      </c>
      <c r="T2116" s="19">
        <v>0.13</v>
      </c>
      <c r="U2116" s="19">
        <v>1.6</v>
      </c>
      <c r="V2116" s="19">
        <v>0.24</v>
      </c>
      <c r="W2116" s="19">
        <v>58</v>
      </c>
      <c r="X2116" s="93">
        <v>491</v>
      </c>
      <c r="Y2116">
        <f t="shared" si="97"/>
        <v>200</v>
      </c>
      <c r="Z2116" t="b">
        <f>IF(N2116/G2116&gt;=Auswahlhilfe!$C$8,TRUE,FALSE)</f>
        <v>1</v>
      </c>
      <c r="AA2116" t="b">
        <f>IF(K2116&gt;Auswahlhilfe!$C$7,TRUE,FALSE)</f>
        <v>1</v>
      </c>
      <c r="AB2116" t="b">
        <f>IF(Auswahlhilfe!$C$17=F2116,TRUE,FALSE)</f>
        <v>0</v>
      </c>
      <c r="AC2116" t="b">
        <f>IFERROR(IF(FIND("P2",PGOptionList!D2116)&gt;0,TRUE),FALSE)</f>
        <v>0</v>
      </c>
      <c r="AD2116" t="b">
        <f>IFERROR(IF(FIND("P1",PGOptionList!D2116)&gt;0,TRUE),FALSE)</f>
        <v>1</v>
      </c>
      <c r="AE2116" t="b">
        <f>IFERROR(IF(FIND("P0",PGOptionList!D2116)&gt;0,TRUE),FALSE)</f>
        <v>0</v>
      </c>
      <c r="AF2116" t="b">
        <f>IF(AND(Z2116,AA2116,AB2116,AC2116,IF(C2116=Auswahlhilfe!$L$7,TRUE,FALSE)),D2116,FALSE)</f>
        <v>0</v>
      </c>
      <c r="AG2116" t="b">
        <f>IF(AND(Z2116,AA2116,AB2116,AD2116,IF(C2116=Auswahlhilfe!$L$17,TRUE,FALSE)),D2116,FALSE)</f>
        <v>0</v>
      </c>
      <c r="AH2116" t="b">
        <f>IF(AND(Z2116,AA2116,AB2116,AE2116,IF(C2116=Auswahlhilfe!$L$17,TRUE,FALSE)),D2116,FALSE)</f>
        <v>0</v>
      </c>
      <c r="AI2116" t="s">
        <v>4817</v>
      </c>
      <c r="AJ2116" s="90" t="str">
        <f t="shared" si="98"/>
        <v>mailto:info@oxni.ch?subject=Anfrage TE-070-025-S1-P1</v>
      </c>
    </row>
    <row r="2117" spans="2:36" x14ac:dyDescent="0.2">
      <c r="B2117" s="78" t="str">
        <f t="shared" si="96"/>
        <v/>
      </c>
      <c r="C2117" s="19" t="s">
        <v>123</v>
      </c>
      <c r="D2117" s="19" t="s">
        <v>2418</v>
      </c>
      <c r="E2117" s="19">
        <v>60</v>
      </c>
      <c r="F2117" s="19" t="s">
        <v>58</v>
      </c>
      <c r="G2117" s="19">
        <v>25</v>
      </c>
      <c r="H2117" s="19">
        <v>5</v>
      </c>
      <c r="I2117" s="19">
        <v>7</v>
      </c>
      <c r="J2117" s="19">
        <v>94</v>
      </c>
      <c r="K2117" s="19">
        <v>58</v>
      </c>
      <c r="L2117" s="19">
        <v>174</v>
      </c>
      <c r="M2117" s="19" t="s">
        <v>65</v>
      </c>
      <c r="N2117" s="19">
        <v>5000</v>
      </c>
      <c r="O2117" s="19">
        <v>1000</v>
      </c>
      <c r="P2117" s="19">
        <v>1377</v>
      </c>
      <c r="Q2117" s="19" t="s">
        <v>57</v>
      </c>
      <c r="R2117" s="19">
        <v>765</v>
      </c>
      <c r="S2117" s="19">
        <v>20000</v>
      </c>
      <c r="T2117" s="19">
        <v>0.13</v>
      </c>
      <c r="U2117" s="19">
        <v>1.6</v>
      </c>
      <c r="V2117" s="19">
        <v>0.24</v>
      </c>
      <c r="W2117" s="19">
        <v>58</v>
      </c>
      <c r="X2117" s="93">
        <v>491</v>
      </c>
      <c r="Y2117">
        <f t="shared" si="97"/>
        <v>200</v>
      </c>
      <c r="Z2117" t="b">
        <f>IF(N2117/G2117&gt;=Auswahlhilfe!$C$8,TRUE,FALSE)</f>
        <v>1</v>
      </c>
      <c r="AA2117" t="b">
        <f>IF(K2117&gt;Auswahlhilfe!$C$7,TRUE,FALSE)</f>
        <v>1</v>
      </c>
      <c r="AB2117" t="b">
        <f>IF(Auswahlhilfe!$C$17=F2117,TRUE,FALSE)</f>
        <v>1</v>
      </c>
      <c r="AC2117" t="b">
        <f>IFERROR(IF(FIND("P2",PGOptionList!D2117)&gt;0,TRUE),FALSE)</f>
        <v>0</v>
      </c>
      <c r="AD2117" t="b">
        <f>IFERROR(IF(FIND("P1",PGOptionList!D2117)&gt;0,TRUE),FALSE)</f>
        <v>1</v>
      </c>
      <c r="AE2117" t="b">
        <f>IFERROR(IF(FIND("P0",PGOptionList!D2117)&gt;0,TRUE),FALSE)</f>
        <v>0</v>
      </c>
      <c r="AF2117" t="b">
        <f>IF(AND(Z2117,AA2117,AB2117,AC2117,IF(C2117=Auswahlhilfe!$L$7,TRUE,FALSE)),D2117,FALSE)</f>
        <v>0</v>
      </c>
      <c r="AG2117" t="b">
        <f>IF(AND(Z2117,AA2117,AB2117,AD2117,IF(C2117=Auswahlhilfe!$L$17,TRUE,FALSE)),D2117,FALSE)</f>
        <v>0</v>
      </c>
      <c r="AH2117" t="b">
        <f>IF(AND(Z2117,AA2117,AB2117,AE2117,IF(C2117=Auswahlhilfe!$L$17,TRUE,FALSE)),D2117,FALSE)</f>
        <v>0</v>
      </c>
      <c r="AI2117" t="s">
        <v>4818</v>
      </c>
      <c r="AJ2117" s="90" t="str">
        <f t="shared" si="98"/>
        <v>https://shop.oxni.ch/de/shop/motoren/planetengetriebe/te-070-025-s2-p1</v>
      </c>
    </row>
    <row r="2118" spans="2:36" x14ac:dyDescent="0.2">
      <c r="B2118" s="78" t="str">
        <f t="shared" si="96"/>
        <v/>
      </c>
      <c r="C2118" s="19" t="s">
        <v>123</v>
      </c>
      <c r="D2118" s="19" t="s">
        <v>2419</v>
      </c>
      <c r="E2118" s="19">
        <v>60</v>
      </c>
      <c r="F2118" s="19" t="s">
        <v>55</v>
      </c>
      <c r="G2118" s="19">
        <v>25</v>
      </c>
      <c r="H2118" s="19">
        <v>7</v>
      </c>
      <c r="I2118" s="19">
        <v>7</v>
      </c>
      <c r="J2118" s="19">
        <v>94</v>
      </c>
      <c r="K2118" s="19">
        <v>58</v>
      </c>
      <c r="L2118" s="19">
        <v>174</v>
      </c>
      <c r="M2118" s="19" t="s">
        <v>65</v>
      </c>
      <c r="N2118" s="19">
        <v>5000</v>
      </c>
      <c r="O2118" s="19">
        <v>1000</v>
      </c>
      <c r="P2118" s="19">
        <v>1377</v>
      </c>
      <c r="Q2118" s="19" t="s">
        <v>57</v>
      </c>
      <c r="R2118" s="19">
        <v>765</v>
      </c>
      <c r="S2118" s="19">
        <v>20000</v>
      </c>
      <c r="T2118" s="19">
        <v>0.13</v>
      </c>
      <c r="U2118" s="19">
        <v>1.6</v>
      </c>
      <c r="V2118" s="19">
        <v>0.24</v>
      </c>
      <c r="W2118" s="19">
        <v>58</v>
      </c>
      <c r="X2118" s="93">
        <v>446</v>
      </c>
      <c r="Y2118">
        <f t="shared" si="97"/>
        <v>200</v>
      </c>
      <c r="Z2118" t="b">
        <f>IF(N2118/G2118&gt;=Auswahlhilfe!$C$8,TRUE,FALSE)</f>
        <v>1</v>
      </c>
      <c r="AA2118" t="b">
        <f>IF(K2118&gt;Auswahlhilfe!$C$7,TRUE,FALSE)</f>
        <v>1</v>
      </c>
      <c r="AB2118" t="b">
        <f>IF(Auswahlhilfe!$C$17=F2118,TRUE,FALSE)</f>
        <v>0</v>
      </c>
      <c r="AC2118" t="b">
        <f>IFERROR(IF(FIND("P2",PGOptionList!D2118)&gt;0,TRUE),FALSE)</f>
        <v>1</v>
      </c>
      <c r="AD2118" t="b">
        <f>IFERROR(IF(FIND("P1",PGOptionList!D2118)&gt;0,TRUE),FALSE)</f>
        <v>0</v>
      </c>
      <c r="AE2118" t="b">
        <f>IFERROR(IF(FIND("P0",PGOptionList!D2118)&gt;0,TRUE),FALSE)</f>
        <v>0</v>
      </c>
      <c r="AF2118" t="b">
        <f>IF(AND(Z2118,AA2118,AB2118,AC2118,IF(C2118=Auswahlhilfe!$L$7,TRUE,FALSE)),D2118,FALSE)</f>
        <v>0</v>
      </c>
      <c r="AG2118" t="b">
        <f>IF(AND(Z2118,AA2118,AB2118,AD2118,IF(C2118=Auswahlhilfe!$L$17,TRUE,FALSE)),D2118,FALSE)</f>
        <v>0</v>
      </c>
      <c r="AH2118" t="b">
        <f>IF(AND(Z2118,AA2118,AB2118,AE2118,IF(C2118=Auswahlhilfe!$L$17,TRUE,FALSE)),D2118,FALSE)</f>
        <v>0</v>
      </c>
      <c r="AI2118" t="s">
        <v>4817</v>
      </c>
      <c r="AJ2118" s="90" t="str">
        <f t="shared" si="98"/>
        <v>mailto:info@oxni.ch?subject=Anfrage TE-070-025-S1-P2</v>
      </c>
    </row>
    <row r="2119" spans="2:36" x14ac:dyDescent="0.2">
      <c r="B2119" s="78" t="str">
        <f t="shared" si="96"/>
        <v/>
      </c>
      <c r="C2119" s="19" t="s">
        <v>123</v>
      </c>
      <c r="D2119" s="19" t="s">
        <v>2420</v>
      </c>
      <c r="E2119" s="19">
        <v>60</v>
      </c>
      <c r="F2119" s="19" t="s">
        <v>58</v>
      </c>
      <c r="G2119" s="19">
        <v>25</v>
      </c>
      <c r="H2119" s="19">
        <v>7</v>
      </c>
      <c r="I2119" s="19">
        <v>7</v>
      </c>
      <c r="J2119" s="19">
        <v>94</v>
      </c>
      <c r="K2119" s="19">
        <v>58</v>
      </c>
      <c r="L2119" s="19">
        <v>174</v>
      </c>
      <c r="M2119" s="19" t="s">
        <v>65</v>
      </c>
      <c r="N2119" s="19">
        <v>5000</v>
      </c>
      <c r="O2119" s="19">
        <v>1000</v>
      </c>
      <c r="P2119" s="19">
        <v>1377</v>
      </c>
      <c r="Q2119" s="19" t="s">
        <v>57</v>
      </c>
      <c r="R2119" s="19">
        <v>765</v>
      </c>
      <c r="S2119" s="19">
        <v>20000</v>
      </c>
      <c r="T2119" s="19">
        <v>0.13</v>
      </c>
      <c r="U2119" s="19">
        <v>1.6</v>
      </c>
      <c r="V2119" s="19">
        <v>0.24</v>
      </c>
      <c r="W2119" s="19">
        <v>58</v>
      </c>
      <c r="X2119" s="93">
        <v>446</v>
      </c>
      <c r="Y2119">
        <f t="shared" si="97"/>
        <v>200</v>
      </c>
      <c r="Z2119" t="b">
        <f>IF(N2119/G2119&gt;=Auswahlhilfe!$C$8,TRUE,FALSE)</f>
        <v>1</v>
      </c>
      <c r="AA2119" t="b">
        <f>IF(K2119&gt;Auswahlhilfe!$C$7,TRUE,FALSE)</f>
        <v>1</v>
      </c>
      <c r="AB2119" t="b">
        <f>IF(Auswahlhilfe!$C$17=F2119,TRUE,FALSE)</f>
        <v>1</v>
      </c>
      <c r="AC2119" t="b">
        <f>IFERROR(IF(FIND("P2",PGOptionList!D2119)&gt;0,TRUE),FALSE)</f>
        <v>1</v>
      </c>
      <c r="AD2119" t="b">
        <f>IFERROR(IF(FIND("P1",PGOptionList!D2119)&gt;0,TRUE),FALSE)</f>
        <v>0</v>
      </c>
      <c r="AE2119" t="b">
        <f>IFERROR(IF(FIND("P0",PGOptionList!D2119)&gt;0,TRUE),FALSE)</f>
        <v>0</v>
      </c>
      <c r="AF2119" t="b">
        <f>IF(AND(Z2119,AA2119,AB2119,AC2119,IF(C2119=Auswahlhilfe!$L$7,TRUE,FALSE)),D2119,FALSE)</f>
        <v>0</v>
      </c>
      <c r="AG2119" t="b">
        <f>IF(AND(Z2119,AA2119,AB2119,AD2119,IF(C2119=Auswahlhilfe!$L$17,TRUE,FALSE)),D2119,FALSE)</f>
        <v>0</v>
      </c>
      <c r="AH2119" t="b">
        <f>IF(AND(Z2119,AA2119,AB2119,AE2119,IF(C2119=Auswahlhilfe!$L$17,TRUE,FALSE)),D2119,FALSE)</f>
        <v>0</v>
      </c>
      <c r="AI2119" t="s">
        <v>4818</v>
      </c>
      <c r="AJ2119" s="90" t="str">
        <f t="shared" si="98"/>
        <v>https://shop.oxni.ch/de/shop/motoren/planetengetriebe/te-070-025-s2-p2</v>
      </c>
    </row>
    <row r="2120" spans="2:36" x14ac:dyDescent="0.2">
      <c r="B2120" s="78" t="str">
        <f t="shared" si="96"/>
        <v/>
      </c>
      <c r="C2120" s="19" t="s">
        <v>123</v>
      </c>
      <c r="D2120" s="19" t="s">
        <v>2421</v>
      </c>
      <c r="E2120" s="19">
        <v>60</v>
      </c>
      <c r="F2120" s="19" t="s">
        <v>55</v>
      </c>
      <c r="G2120" s="19">
        <v>20</v>
      </c>
      <c r="H2120" s="19">
        <v>5</v>
      </c>
      <c r="I2120" s="19">
        <v>7</v>
      </c>
      <c r="J2120" s="19">
        <v>94</v>
      </c>
      <c r="K2120" s="19">
        <v>50</v>
      </c>
      <c r="L2120" s="19">
        <v>150</v>
      </c>
      <c r="M2120" s="19" t="s">
        <v>64</v>
      </c>
      <c r="N2120" s="19">
        <v>5000</v>
      </c>
      <c r="O2120" s="19">
        <v>1000</v>
      </c>
      <c r="P2120" s="19">
        <v>1377</v>
      </c>
      <c r="Q2120" s="19" t="s">
        <v>57</v>
      </c>
      <c r="R2120" s="19">
        <v>765</v>
      </c>
      <c r="S2120" s="19">
        <v>20000</v>
      </c>
      <c r="T2120" s="19">
        <v>0.13</v>
      </c>
      <c r="U2120" s="19">
        <v>1.6</v>
      </c>
      <c r="V2120" s="19">
        <v>0.24</v>
      </c>
      <c r="W2120" s="19">
        <v>58</v>
      </c>
      <c r="X2120" s="93">
        <v>491</v>
      </c>
      <c r="Y2120">
        <f t="shared" si="97"/>
        <v>250</v>
      </c>
      <c r="Z2120" t="b">
        <f>IF(N2120/G2120&gt;=Auswahlhilfe!$C$8,TRUE,FALSE)</f>
        <v>1</v>
      </c>
      <c r="AA2120" t="b">
        <f>IF(K2120&gt;Auswahlhilfe!$C$7,TRUE,FALSE)</f>
        <v>1</v>
      </c>
      <c r="AB2120" t="b">
        <f>IF(Auswahlhilfe!$C$17=F2120,TRUE,FALSE)</f>
        <v>0</v>
      </c>
      <c r="AC2120" t="b">
        <f>IFERROR(IF(FIND("P2",PGOptionList!D2120)&gt;0,TRUE),FALSE)</f>
        <v>0</v>
      </c>
      <c r="AD2120" t="b">
        <f>IFERROR(IF(FIND("P1",PGOptionList!D2120)&gt;0,TRUE),FALSE)</f>
        <v>1</v>
      </c>
      <c r="AE2120" t="b">
        <f>IFERROR(IF(FIND("P0",PGOptionList!D2120)&gt;0,TRUE),FALSE)</f>
        <v>0</v>
      </c>
      <c r="AF2120" t="b">
        <f>IF(AND(Z2120,AA2120,AB2120,AC2120,IF(C2120=Auswahlhilfe!$L$7,TRUE,FALSE)),D2120,FALSE)</f>
        <v>0</v>
      </c>
      <c r="AG2120" t="b">
        <f>IF(AND(Z2120,AA2120,AB2120,AD2120,IF(C2120=Auswahlhilfe!$L$17,TRUE,FALSE)),D2120,FALSE)</f>
        <v>0</v>
      </c>
      <c r="AH2120" t="b">
        <f>IF(AND(Z2120,AA2120,AB2120,AE2120,IF(C2120=Auswahlhilfe!$L$17,TRUE,FALSE)),D2120,FALSE)</f>
        <v>0</v>
      </c>
      <c r="AI2120" t="s">
        <v>4817</v>
      </c>
      <c r="AJ2120" s="90" t="str">
        <f t="shared" si="98"/>
        <v>mailto:info@oxni.ch?subject=Anfrage TE-070-020-S1-P1</v>
      </c>
    </row>
    <row r="2121" spans="2:36" x14ac:dyDescent="0.2">
      <c r="B2121" s="78" t="str">
        <f t="shared" si="96"/>
        <v/>
      </c>
      <c r="C2121" s="19" t="s">
        <v>123</v>
      </c>
      <c r="D2121" s="19" t="s">
        <v>2422</v>
      </c>
      <c r="E2121" s="19">
        <v>60</v>
      </c>
      <c r="F2121" s="19" t="s">
        <v>58</v>
      </c>
      <c r="G2121" s="19">
        <v>20</v>
      </c>
      <c r="H2121" s="19">
        <v>5</v>
      </c>
      <c r="I2121" s="19">
        <v>7</v>
      </c>
      <c r="J2121" s="19">
        <v>94</v>
      </c>
      <c r="K2121" s="19">
        <v>50</v>
      </c>
      <c r="L2121" s="19">
        <v>150</v>
      </c>
      <c r="M2121" s="19" t="s">
        <v>64</v>
      </c>
      <c r="N2121" s="19">
        <v>5000</v>
      </c>
      <c r="O2121" s="19">
        <v>1000</v>
      </c>
      <c r="P2121" s="19">
        <v>1377</v>
      </c>
      <c r="Q2121" s="19" t="s">
        <v>57</v>
      </c>
      <c r="R2121" s="19">
        <v>765</v>
      </c>
      <c r="S2121" s="19">
        <v>20000</v>
      </c>
      <c r="T2121" s="19">
        <v>0.13</v>
      </c>
      <c r="U2121" s="19">
        <v>1.6</v>
      </c>
      <c r="V2121" s="19">
        <v>0.24</v>
      </c>
      <c r="W2121" s="19">
        <v>58</v>
      </c>
      <c r="X2121" s="93">
        <v>491</v>
      </c>
      <c r="Y2121">
        <f t="shared" si="97"/>
        <v>250</v>
      </c>
      <c r="Z2121" t="b">
        <f>IF(N2121/G2121&gt;=Auswahlhilfe!$C$8,TRUE,FALSE)</f>
        <v>1</v>
      </c>
      <c r="AA2121" t="b">
        <f>IF(K2121&gt;Auswahlhilfe!$C$7,TRUE,FALSE)</f>
        <v>1</v>
      </c>
      <c r="AB2121" t="b">
        <f>IF(Auswahlhilfe!$C$17=F2121,TRUE,FALSE)</f>
        <v>1</v>
      </c>
      <c r="AC2121" t="b">
        <f>IFERROR(IF(FIND("P2",PGOptionList!D2121)&gt;0,TRUE),FALSE)</f>
        <v>0</v>
      </c>
      <c r="AD2121" t="b">
        <f>IFERROR(IF(FIND("P1",PGOptionList!D2121)&gt;0,TRUE),FALSE)</f>
        <v>1</v>
      </c>
      <c r="AE2121" t="b">
        <f>IFERROR(IF(FIND("P0",PGOptionList!D2121)&gt;0,TRUE),FALSE)</f>
        <v>0</v>
      </c>
      <c r="AF2121" t="b">
        <f>IF(AND(Z2121,AA2121,AB2121,AC2121,IF(C2121=Auswahlhilfe!$L$7,TRUE,FALSE)),D2121,FALSE)</f>
        <v>0</v>
      </c>
      <c r="AG2121" t="b">
        <f>IF(AND(Z2121,AA2121,AB2121,AD2121,IF(C2121=Auswahlhilfe!$L$17,TRUE,FALSE)),D2121,FALSE)</f>
        <v>0</v>
      </c>
      <c r="AH2121" t="b">
        <f>IF(AND(Z2121,AA2121,AB2121,AE2121,IF(C2121=Auswahlhilfe!$L$17,TRUE,FALSE)),D2121,FALSE)</f>
        <v>0</v>
      </c>
      <c r="AI2121" t="s">
        <v>4818</v>
      </c>
      <c r="AJ2121" s="90" t="str">
        <f t="shared" si="98"/>
        <v>https://shop.oxni.ch/de/shop/motoren/planetengetriebe/te-070-020-s2-p1</v>
      </c>
    </row>
    <row r="2122" spans="2:36" x14ac:dyDescent="0.2">
      <c r="B2122" s="78" t="str">
        <f t="shared" ref="B2122:B2185" si="99">IF(AF2122=D2122,"Economy",IF(AG2122=D2122,"Standard",IF(AH2122=D2122,"Präzision","")))</f>
        <v/>
      </c>
      <c r="C2122" s="19" t="s">
        <v>123</v>
      </c>
      <c r="D2122" s="19" t="s">
        <v>2423</v>
      </c>
      <c r="E2122" s="19">
        <v>60</v>
      </c>
      <c r="F2122" s="19" t="s">
        <v>55</v>
      </c>
      <c r="G2122" s="19">
        <v>20</v>
      </c>
      <c r="H2122" s="19">
        <v>7</v>
      </c>
      <c r="I2122" s="19">
        <v>7</v>
      </c>
      <c r="J2122" s="19">
        <v>94</v>
      </c>
      <c r="K2122" s="19">
        <v>50</v>
      </c>
      <c r="L2122" s="19">
        <v>150</v>
      </c>
      <c r="M2122" s="19" t="s">
        <v>64</v>
      </c>
      <c r="N2122" s="19">
        <v>5000</v>
      </c>
      <c r="O2122" s="19">
        <v>1000</v>
      </c>
      <c r="P2122" s="19">
        <v>1377</v>
      </c>
      <c r="Q2122" s="19" t="s">
        <v>57</v>
      </c>
      <c r="R2122" s="19">
        <v>765</v>
      </c>
      <c r="S2122" s="19">
        <v>20000</v>
      </c>
      <c r="T2122" s="19">
        <v>0.13</v>
      </c>
      <c r="U2122" s="19">
        <v>1.6</v>
      </c>
      <c r="V2122" s="19">
        <v>0.24</v>
      </c>
      <c r="W2122" s="19">
        <v>58</v>
      </c>
      <c r="X2122" s="93">
        <v>446</v>
      </c>
      <c r="Y2122">
        <f t="shared" ref="Y2122:Y2185" si="100">N2122/G2122</f>
        <v>250</v>
      </c>
      <c r="Z2122" t="b">
        <f>IF(N2122/G2122&gt;=Auswahlhilfe!$C$8,TRUE,FALSE)</f>
        <v>1</v>
      </c>
      <c r="AA2122" t="b">
        <f>IF(K2122&gt;Auswahlhilfe!$C$7,TRUE,FALSE)</f>
        <v>1</v>
      </c>
      <c r="AB2122" t="b">
        <f>IF(Auswahlhilfe!$C$17=F2122,TRUE,FALSE)</f>
        <v>0</v>
      </c>
      <c r="AC2122" t="b">
        <f>IFERROR(IF(FIND("P2",PGOptionList!D2122)&gt;0,TRUE),FALSE)</f>
        <v>1</v>
      </c>
      <c r="AD2122" t="b">
        <f>IFERROR(IF(FIND("P1",PGOptionList!D2122)&gt;0,TRUE),FALSE)</f>
        <v>0</v>
      </c>
      <c r="AE2122" t="b">
        <f>IFERROR(IF(FIND("P0",PGOptionList!D2122)&gt;0,TRUE),FALSE)</f>
        <v>0</v>
      </c>
      <c r="AF2122" t="b">
        <f>IF(AND(Z2122,AA2122,AB2122,AC2122,IF(C2122=Auswahlhilfe!$L$7,TRUE,FALSE)),D2122,FALSE)</f>
        <v>0</v>
      </c>
      <c r="AG2122" t="b">
        <f>IF(AND(Z2122,AA2122,AB2122,AD2122,IF(C2122=Auswahlhilfe!$L$17,TRUE,FALSE)),D2122,FALSE)</f>
        <v>0</v>
      </c>
      <c r="AH2122" t="b">
        <f>IF(AND(Z2122,AA2122,AB2122,AE2122,IF(C2122=Auswahlhilfe!$L$17,TRUE,FALSE)),D2122,FALSE)</f>
        <v>0</v>
      </c>
      <c r="AI2122" t="s">
        <v>4817</v>
      </c>
      <c r="AJ2122" s="90" t="str">
        <f t="shared" ref="AJ2122:AJ2185" si="101">IF(AI2122="ja",HYPERLINK(_xlfn.CONCAT("https://shop.oxni.ch/de/shop/motoren/planetengetriebe/",LOWER(D2122))),_xlfn.CONCAT("mailto:info@oxni.ch?subject=Anfrage ",D2122))</f>
        <v>mailto:info@oxni.ch?subject=Anfrage TE-070-020-S1-P2</v>
      </c>
    </row>
    <row r="2123" spans="2:36" x14ac:dyDescent="0.2">
      <c r="B2123" s="78" t="str">
        <f t="shared" si="99"/>
        <v/>
      </c>
      <c r="C2123" s="19" t="s">
        <v>123</v>
      </c>
      <c r="D2123" s="19" t="s">
        <v>2424</v>
      </c>
      <c r="E2123" s="19">
        <v>60</v>
      </c>
      <c r="F2123" s="19" t="s">
        <v>58</v>
      </c>
      <c r="G2123" s="19">
        <v>20</v>
      </c>
      <c r="H2123" s="19">
        <v>7</v>
      </c>
      <c r="I2123" s="19">
        <v>7</v>
      </c>
      <c r="J2123" s="19">
        <v>94</v>
      </c>
      <c r="K2123" s="19">
        <v>50</v>
      </c>
      <c r="L2123" s="19">
        <v>150</v>
      </c>
      <c r="M2123" s="19" t="s">
        <v>64</v>
      </c>
      <c r="N2123" s="19">
        <v>5000</v>
      </c>
      <c r="O2123" s="19">
        <v>1000</v>
      </c>
      <c r="P2123" s="19">
        <v>1377</v>
      </c>
      <c r="Q2123" s="19" t="s">
        <v>57</v>
      </c>
      <c r="R2123" s="19">
        <v>765</v>
      </c>
      <c r="S2123" s="19">
        <v>20000</v>
      </c>
      <c r="T2123" s="19">
        <v>0.13</v>
      </c>
      <c r="U2123" s="19">
        <v>1.6</v>
      </c>
      <c r="V2123" s="19">
        <v>0.24</v>
      </c>
      <c r="W2123" s="19">
        <v>58</v>
      </c>
      <c r="X2123" s="93">
        <v>446</v>
      </c>
      <c r="Y2123">
        <f t="shared" si="100"/>
        <v>250</v>
      </c>
      <c r="Z2123" t="b">
        <f>IF(N2123/G2123&gt;=Auswahlhilfe!$C$8,TRUE,FALSE)</f>
        <v>1</v>
      </c>
      <c r="AA2123" t="b">
        <f>IF(K2123&gt;Auswahlhilfe!$C$7,TRUE,FALSE)</f>
        <v>1</v>
      </c>
      <c r="AB2123" t="b">
        <f>IF(Auswahlhilfe!$C$17=F2123,TRUE,FALSE)</f>
        <v>1</v>
      </c>
      <c r="AC2123" t="b">
        <f>IFERROR(IF(FIND("P2",PGOptionList!D2123)&gt;0,TRUE),FALSE)</f>
        <v>1</v>
      </c>
      <c r="AD2123" t="b">
        <f>IFERROR(IF(FIND("P1",PGOptionList!D2123)&gt;0,TRUE),FALSE)</f>
        <v>0</v>
      </c>
      <c r="AE2123" t="b">
        <f>IFERROR(IF(FIND("P0",PGOptionList!D2123)&gt;0,TRUE),FALSE)</f>
        <v>0</v>
      </c>
      <c r="AF2123" t="b">
        <f>IF(AND(Z2123,AA2123,AB2123,AC2123,IF(C2123=Auswahlhilfe!$L$7,TRUE,FALSE)),D2123,FALSE)</f>
        <v>0</v>
      </c>
      <c r="AG2123" t="b">
        <f>IF(AND(Z2123,AA2123,AB2123,AD2123,IF(C2123=Auswahlhilfe!$L$17,TRUE,FALSE)),D2123,FALSE)</f>
        <v>0</v>
      </c>
      <c r="AH2123" t="b">
        <f>IF(AND(Z2123,AA2123,AB2123,AE2123,IF(C2123=Auswahlhilfe!$L$17,TRUE,FALSE)),D2123,FALSE)</f>
        <v>0</v>
      </c>
      <c r="AI2123" t="s">
        <v>4818</v>
      </c>
      <c r="AJ2123" s="90" t="str">
        <f t="shared" si="101"/>
        <v>https://shop.oxni.ch/de/shop/motoren/planetengetriebe/te-070-020-s2-p2</v>
      </c>
    </row>
    <row r="2124" spans="2:36" x14ac:dyDescent="0.2">
      <c r="B2124" s="78" t="str">
        <f t="shared" si="99"/>
        <v/>
      </c>
      <c r="C2124" s="19" t="s">
        <v>123</v>
      </c>
      <c r="D2124" s="19" t="s">
        <v>2425</v>
      </c>
      <c r="E2124" s="19">
        <v>60</v>
      </c>
      <c r="F2124" s="19" t="s">
        <v>55</v>
      </c>
      <c r="G2124" s="19">
        <v>15</v>
      </c>
      <c r="H2124" s="19">
        <v>5</v>
      </c>
      <c r="I2124" s="19">
        <v>7</v>
      </c>
      <c r="J2124" s="19">
        <v>94</v>
      </c>
      <c r="K2124" s="19">
        <v>52</v>
      </c>
      <c r="L2124" s="19">
        <v>156</v>
      </c>
      <c r="M2124" s="19" t="s">
        <v>63</v>
      </c>
      <c r="N2124" s="19">
        <v>5000</v>
      </c>
      <c r="O2124" s="19">
        <v>1000</v>
      </c>
      <c r="P2124" s="19">
        <v>1377</v>
      </c>
      <c r="Q2124" s="19" t="s">
        <v>57</v>
      </c>
      <c r="R2124" s="19">
        <v>765</v>
      </c>
      <c r="S2124" s="19">
        <v>20000</v>
      </c>
      <c r="T2124" s="19">
        <v>0.13</v>
      </c>
      <c r="U2124" s="19">
        <v>1.6</v>
      </c>
      <c r="V2124" s="19">
        <v>0.24</v>
      </c>
      <c r="W2124" s="19">
        <v>58</v>
      </c>
      <c r="X2124" s="93"/>
      <c r="Y2124">
        <f t="shared" si="100"/>
        <v>333.33333333333331</v>
      </c>
      <c r="Z2124" t="b">
        <f>IF(N2124/G2124&gt;=Auswahlhilfe!$C$8,TRUE,FALSE)</f>
        <v>1</v>
      </c>
      <c r="AA2124" t="b">
        <f>IF(K2124&gt;Auswahlhilfe!$C$7,TRUE,FALSE)</f>
        <v>1</v>
      </c>
      <c r="AB2124" t="b">
        <f>IF(Auswahlhilfe!$C$17=F2124,TRUE,FALSE)</f>
        <v>0</v>
      </c>
      <c r="AC2124" t="b">
        <f>IFERROR(IF(FIND("P2",PGOptionList!D2124)&gt;0,TRUE),FALSE)</f>
        <v>0</v>
      </c>
      <c r="AD2124" t="b">
        <f>IFERROR(IF(FIND("P1",PGOptionList!D2124)&gt;0,TRUE),FALSE)</f>
        <v>1</v>
      </c>
      <c r="AE2124" t="b">
        <f>IFERROR(IF(FIND("P0",PGOptionList!D2124)&gt;0,TRUE),FALSE)</f>
        <v>0</v>
      </c>
      <c r="AF2124" t="b">
        <f>IF(AND(Z2124,AA2124,AB2124,AC2124,IF(C2124=Auswahlhilfe!$L$7,TRUE,FALSE)),D2124,FALSE)</f>
        <v>0</v>
      </c>
      <c r="AG2124" t="b">
        <f>IF(AND(Z2124,AA2124,AB2124,AD2124,IF(C2124=Auswahlhilfe!$L$17,TRUE,FALSE)),D2124,FALSE)</f>
        <v>0</v>
      </c>
      <c r="AH2124" t="b">
        <f>IF(AND(Z2124,AA2124,AB2124,AE2124,IF(C2124=Auswahlhilfe!$L$17,TRUE,FALSE)),D2124,FALSE)</f>
        <v>0</v>
      </c>
      <c r="AI2124" t="s">
        <v>4817</v>
      </c>
      <c r="AJ2124" s="90" t="str">
        <f t="shared" si="101"/>
        <v>mailto:info@oxni.ch?subject=Anfrage TE-070-015-S1-P1</v>
      </c>
    </row>
    <row r="2125" spans="2:36" x14ac:dyDescent="0.2">
      <c r="B2125" s="78" t="str">
        <f t="shared" si="99"/>
        <v/>
      </c>
      <c r="C2125" s="19" t="s">
        <v>123</v>
      </c>
      <c r="D2125" s="19" t="s">
        <v>2426</v>
      </c>
      <c r="E2125" s="19">
        <v>60</v>
      </c>
      <c r="F2125" s="19" t="s">
        <v>58</v>
      </c>
      <c r="G2125" s="19">
        <v>15</v>
      </c>
      <c r="H2125" s="19">
        <v>5</v>
      </c>
      <c r="I2125" s="19">
        <v>7</v>
      </c>
      <c r="J2125" s="19">
        <v>94</v>
      </c>
      <c r="K2125" s="19">
        <v>52</v>
      </c>
      <c r="L2125" s="19">
        <v>156</v>
      </c>
      <c r="M2125" s="19" t="s">
        <v>63</v>
      </c>
      <c r="N2125" s="19">
        <v>5000</v>
      </c>
      <c r="O2125" s="19">
        <v>1000</v>
      </c>
      <c r="P2125" s="19">
        <v>1377</v>
      </c>
      <c r="Q2125" s="19" t="s">
        <v>57</v>
      </c>
      <c r="R2125" s="19">
        <v>765</v>
      </c>
      <c r="S2125" s="19">
        <v>20000</v>
      </c>
      <c r="T2125" s="19">
        <v>0.13</v>
      </c>
      <c r="U2125" s="19">
        <v>1.6</v>
      </c>
      <c r="V2125" s="19">
        <v>0.24</v>
      </c>
      <c r="W2125" s="19">
        <v>58</v>
      </c>
      <c r="X2125" s="93"/>
      <c r="Y2125">
        <f t="shared" si="100"/>
        <v>333.33333333333331</v>
      </c>
      <c r="Z2125" t="b">
        <f>IF(N2125/G2125&gt;=Auswahlhilfe!$C$8,TRUE,FALSE)</f>
        <v>1</v>
      </c>
      <c r="AA2125" t="b">
        <f>IF(K2125&gt;Auswahlhilfe!$C$7,TRUE,FALSE)</f>
        <v>1</v>
      </c>
      <c r="AB2125" t="b">
        <f>IF(Auswahlhilfe!$C$17=F2125,TRUE,FALSE)</f>
        <v>1</v>
      </c>
      <c r="AC2125" t="b">
        <f>IFERROR(IF(FIND("P2",PGOptionList!D2125)&gt;0,TRUE),FALSE)</f>
        <v>0</v>
      </c>
      <c r="AD2125" t="b">
        <f>IFERROR(IF(FIND("P1",PGOptionList!D2125)&gt;0,TRUE),FALSE)</f>
        <v>1</v>
      </c>
      <c r="AE2125" t="b">
        <f>IFERROR(IF(FIND("P0",PGOptionList!D2125)&gt;0,TRUE),FALSE)</f>
        <v>0</v>
      </c>
      <c r="AF2125" t="b">
        <f>IF(AND(Z2125,AA2125,AB2125,AC2125,IF(C2125=Auswahlhilfe!$L$7,TRUE,FALSE)),D2125,FALSE)</f>
        <v>0</v>
      </c>
      <c r="AG2125" t="b">
        <f>IF(AND(Z2125,AA2125,AB2125,AD2125,IF(C2125=Auswahlhilfe!$L$17,TRUE,FALSE)),D2125,FALSE)</f>
        <v>0</v>
      </c>
      <c r="AH2125" t="b">
        <f>IF(AND(Z2125,AA2125,AB2125,AE2125,IF(C2125=Auswahlhilfe!$L$17,TRUE,FALSE)),D2125,FALSE)</f>
        <v>0</v>
      </c>
      <c r="AI2125" t="s">
        <v>4817</v>
      </c>
      <c r="AJ2125" s="90" t="str">
        <f t="shared" si="101"/>
        <v>mailto:info@oxni.ch?subject=Anfrage TE-070-015-S2-P1</v>
      </c>
    </row>
    <row r="2126" spans="2:36" x14ac:dyDescent="0.2">
      <c r="B2126" s="78" t="str">
        <f t="shared" si="99"/>
        <v/>
      </c>
      <c r="C2126" s="19" t="s">
        <v>123</v>
      </c>
      <c r="D2126" s="19" t="s">
        <v>2427</v>
      </c>
      <c r="E2126" s="19">
        <v>60</v>
      </c>
      <c r="F2126" s="19" t="s">
        <v>55</v>
      </c>
      <c r="G2126" s="19">
        <v>15</v>
      </c>
      <c r="H2126" s="19">
        <v>7</v>
      </c>
      <c r="I2126" s="19">
        <v>7</v>
      </c>
      <c r="J2126" s="19">
        <v>94</v>
      </c>
      <c r="K2126" s="19">
        <v>52</v>
      </c>
      <c r="L2126" s="19">
        <v>156</v>
      </c>
      <c r="M2126" s="19" t="s">
        <v>63</v>
      </c>
      <c r="N2126" s="19">
        <v>5000</v>
      </c>
      <c r="O2126" s="19">
        <v>1000</v>
      </c>
      <c r="P2126" s="19">
        <v>1377</v>
      </c>
      <c r="Q2126" s="19" t="s">
        <v>57</v>
      </c>
      <c r="R2126" s="19">
        <v>765</v>
      </c>
      <c r="S2126" s="19">
        <v>20000</v>
      </c>
      <c r="T2126" s="19">
        <v>0.13</v>
      </c>
      <c r="U2126" s="19">
        <v>1.6</v>
      </c>
      <c r="V2126" s="19">
        <v>0.24</v>
      </c>
      <c r="W2126" s="19">
        <v>58</v>
      </c>
      <c r="X2126" s="93"/>
      <c r="Y2126">
        <f t="shared" si="100"/>
        <v>333.33333333333331</v>
      </c>
      <c r="Z2126" t="b">
        <f>IF(N2126/G2126&gt;=Auswahlhilfe!$C$8,TRUE,FALSE)</f>
        <v>1</v>
      </c>
      <c r="AA2126" t="b">
        <f>IF(K2126&gt;Auswahlhilfe!$C$7,TRUE,FALSE)</f>
        <v>1</v>
      </c>
      <c r="AB2126" t="b">
        <f>IF(Auswahlhilfe!$C$17=F2126,TRUE,FALSE)</f>
        <v>0</v>
      </c>
      <c r="AC2126" t="b">
        <f>IFERROR(IF(FIND("P2",PGOptionList!D2126)&gt;0,TRUE),FALSE)</f>
        <v>1</v>
      </c>
      <c r="AD2126" t="b">
        <f>IFERROR(IF(FIND("P1",PGOptionList!D2126)&gt;0,TRUE),FALSE)</f>
        <v>0</v>
      </c>
      <c r="AE2126" t="b">
        <f>IFERROR(IF(FIND("P0",PGOptionList!D2126)&gt;0,TRUE),FALSE)</f>
        <v>0</v>
      </c>
      <c r="AF2126" t="b">
        <f>IF(AND(Z2126,AA2126,AB2126,AC2126,IF(C2126=Auswahlhilfe!$L$7,TRUE,FALSE)),D2126,FALSE)</f>
        <v>0</v>
      </c>
      <c r="AG2126" t="b">
        <f>IF(AND(Z2126,AA2126,AB2126,AD2126,IF(C2126=Auswahlhilfe!$L$17,TRUE,FALSE)),D2126,FALSE)</f>
        <v>0</v>
      </c>
      <c r="AH2126" t="b">
        <f>IF(AND(Z2126,AA2126,AB2126,AE2126,IF(C2126=Auswahlhilfe!$L$17,TRUE,FALSE)),D2126,FALSE)</f>
        <v>0</v>
      </c>
      <c r="AI2126" t="s">
        <v>4817</v>
      </c>
      <c r="AJ2126" s="90" t="str">
        <f t="shared" si="101"/>
        <v>mailto:info@oxni.ch?subject=Anfrage TE-070-015-S1-P2</v>
      </c>
    </row>
    <row r="2127" spans="2:36" x14ac:dyDescent="0.2">
      <c r="B2127" s="78" t="str">
        <f t="shared" si="99"/>
        <v/>
      </c>
      <c r="C2127" s="19" t="s">
        <v>123</v>
      </c>
      <c r="D2127" s="19" t="s">
        <v>2428</v>
      </c>
      <c r="E2127" s="19">
        <v>60</v>
      </c>
      <c r="F2127" s="19" t="s">
        <v>58</v>
      </c>
      <c r="G2127" s="19">
        <v>15</v>
      </c>
      <c r="H2127" s="19">
        <v>7</v>
      </c>
      <c r="I2127" s="19">
        <v>7</v>
      </c>
      <c r="J2127" s="19">
        <v>94</v>
      </c>
      <c r="K2127" s="19">
        <v>52</v>
      </c>
      <c r="L2127" s="19">
        <v>156</v>
      </c>
      <c r="M2127" s="19" t="s">
        <v>63</v>
      </c>
      <c r="N2127" s="19">
        <v>5000</v>
      </c>
      <c r="O2127" s="19">
        <v>1000</v>
      </c>
      <c r="P2127" s="19">
        <v>1377</v>
      </c>
      <c r="Q2127" s="19" t="s">
        <v>57</v>
      </c>
      <c r="R2127" s="19">
        <v>765</v>
      </c>
      <c r="S2127" s="19">
        <v>20000</v>
      </c>
      <c r="T2127" s="19">
        <v>0.13</v>
      </c>
      <c r="U2127" s="19">
        <v>1.6</v>
      </c>
      <c r="V2127" s="19">
        <v>0.24</v>
      </c>
      <c r="W2127" s="19">
        <v>58</v>
      </c>
      <c r="X2127" s="93"/>
      <c r="Y2127">
        <f t="shared" si="100"/>
        <v>333.33333333333331</v>
      </c>
      <c r="Z2127" t="b">
        <f>IF(N2127/G2127&gt;=Auswahlhilfe!$C$8,TRUE,FALSE)</f>
        <v>1</v>
      </c>
      <c r="AA2127" t="b">
        <f>IF(K2127&gt;Auswahlhilfe!$C$7,TRUE,FALSE)</f>
        <v>1</v>
      </c>
      <c r="AB2127" t="b">
        <f>IF(Auswahlhilfe!$C$17=F2127,TRUE,FALSE)</f>
        <v>1</v>
      </c>
      <c r="AC2127" t="b">
        <f>IFERROR(IF(FIND("P2",PGOptionList!D2127)&gt;0,TRUE),FALSE)</f>
        <v>1</v>
      </c>
      <c r="AD2127" t="b">
        <f>IFERROR(IF(FIND("P1",PGOptionList!D2127)&gt;0,TRUE),FALSE)</f>
        <v>0</v>
      </c>
      <c r="AE2127" t="b">
        <f>IFERROR(IF(FIND("P0",PGOptionList!D2127)&gt;0,TRUE),FALSE)</f>
        <v>0</v>
      </c>
      <c r="AF2127" t="b">
        <f>IF(AND(Z2127,AA2127,AB2127,AC2127,IF(C2127=Auswahlhilfe!$L$7,TRUE,FALSE)),D2127,FALSE)</f>
        <v>0</v>
      </c>
      <c r="AG2127" t="b">
        <f>IF(AND(Z2127,AA2127,AB2127,AD2127,IF(C2127=Auswahlhilfe!$L$17,TRUE,FALSE)),D2127,FALSE)</f>
        <v>0</v>
      </c>
      <c r="AH2127" t="b">
        <f>IF(AND(Z2127,AA2127,AB2127,AE2127,IF(C2127=Auswahlhilfe!$L$17,TRUE,FALSE)),D2127,FALSE)</f>
        <v>0</v>
      </c>
      <c r="AI2127" t="s">
        <v>4817</v>
      </c>
      <c r="AJ2127" s="90" t="str">
        <f t="shared" si="101"/>
        <v>mailto:info@oxni.ch?subject=Anfrage TE-070-015-S2-P2</v>
      </c>
    </row>
    <row r="2128" spans="2:36" x14ac:dyDescent="0.2">
      <c r="B2128" s="78" t="str">
        <f t="shared" si="99"/>
        <v/>
      </c>
      <c r="C2128" s="19" t="s">
        <v>123</v>
      </c>
      <c r="D2128" s="19" t="s">
        <v>2429</v>
      </c>
      <c r="E2128" s="19">
        <v>60</v>
      </c>
      <c r="F2128" s="19" t="s">
        <v>55</v>
      </c>
      <c r="G2128" s="19">
        <v>10</v>
      </c>
      <c r="H2128" s="19">
        <v>3</v>
      </c>
      <c r="I2128" s="19">
        <v>7</v>
      </c>
      <c r="J2128" s="19">
        <v>97</v>
      </c>
      <c r="K2128" s="19">
        <v>42</v>
      </c>
      <c r="L2128" s="19">
        <v>126</v>
      </c>
      <c r="M2128" s="19" t="s">
        <v>68</v>
      </c>
      <c r="N2128" s="19">
        <v>5000</v>
      </c>
      <c r="O2128" s="19">
        <v>1000</v>
      </c>
      <c r="P2128" s="19">
        <v>1377</v>
      </c>
      <c r="Q2128" s="19" t="s">
        <v>57</v>
      </c>
      <c r="R2128" s="19">
        <v>765</v>
      </c>
      <c r="S2128" s="19">
        <v>20000</v>
      </c>
      <c r="T2128" s="19">
        <v>0.13</v>
      </c>
      <c r="U2128" s="19">
        <v>1.4</v>
      </c>
      <c r="V2128" s="19">
        <v>0.24</v>
      </c>
      <c r="W2128" s="19">
        <v>58</v>
      </c>
      <c r="X2128" s="93">
        <v>379</v>
      </c>
      <c r="Y2128">
        <f t="shared" si="100"/>
        <v>500</v>
      </c>
      <c r="Z2128" t="b">
        <f>IF(N2128/G2128&gt;=Auswahlhilfe!$C$8,TRUE,FALSE)</f>
        <v>1</v>
      </c>
      <c r="AA2128" t="b">
        <f>IF(K2128&gt;Auswahlhilfe!$C$7,TRUE,FALSE)</f>
        <v>1</v>
      </c>
      <c r="AB2128" t="b">
        <f>IF(Auswahlhilfe!$C$17=F2128,TRUE,FALSE)</f>
        <v>0</v>
      </c>
      <c r="AC2128" t="b">
        <f>IFERROR(IF(FIND("P2",PGOptionList!D2128)&gt;0,TRUE),FALSE)</f>
        <v>0</v>
      </c>
      <c r="AD2128" t="b">
        <f>IFERROR(IF(FIND("P1",PGOptionList!D2128)&gt;0,TRUE),FALSE)</f>
        <v>1</v>
      </c>
      <c r="AE2128" t="b">
        <f>IFERROR(IF(FIND("P0",PGOptionList!D2128)&gt;0,TRUE),FALSE)</f>
        <v>0</v>
      </c>
      <c r="AF2128" t="b">
        <f>IF(AND(Z2128,AA2128,AB2128,AC2128,IF(C2128=Auswahlhilfe!$L$7,TRUE,FALSE)),D2128,FALSE)</f>
        <v>0</v>
      </c>
      <c r="AG2128" t="b">
        <f>IF(AND(Z2128,AA2128,AB2128,AD2128,IF(C2128=Auswahlhilfe!$L$17,TRUE,FALSE)),D2128,FALSE)</f>
        <v>0</v>
      </c>
      <c r="AH2128" t="b">
        <f>IF(AND(Z2128,AA2128,AB2128,AE2128,IF(C2128=Auswahlhilfe!$L$17,TRUE,FALSE)),D2128,FALSE)</f>
        <v>0</v>
      </c>
      <c r="AI2128" t="s">
        <v>4817</v>
      </c>
      <c r="AJ2128" s="90" t="str">
        <f t="shared" si="101"/>
        <v>mailto:info@oxni.ch?subject=Anfrage TE-070-010-S1-P1</v>
      </c>
    </row>
    <row r="2129" spans="2:36" x14ac:dyDescent="0.2">
      <c r="B2129" s="78" t="str">
        <f t="shared" si="99"/>
        <v/>
      </c>
      <c r="C2129" s="19" t="s">
        <v>123</v>
      </c>
      <c r="D2129" s="19" t="s">
        <v>2430</v>
      </c>
      <c r="E2129" s="19">
        <v>60</v>
      </c>
      <c r="F2129" s="19" t="s">
        <v>58</v>
      </c>
      <c r="G2129" s="19">
        <v>10</v>
      </c>
      <c r="H2129" s="19">
        <v>3</v>
      </c>
      <c r="I2129" s="19">
        <v>7</v>
      </c>
      <c r="J2129" s="19">
        <v>97</v>
      </c>
      <c r="K2129" s="19">
        <v>42</v>
      </c>
      <c r="L2129" s="19">
        <v>126</v>
      </c>
      <c r="M2129" s="19" t="s">
        <v>68</v>
      </c>
      <c r="N2129" s="19">
        <v>5000</v>
      </c>
      <c r="O2129" s="19">
        <v>1000</v>
      </c>
      <c r="P2129" s="19">
        <v>1377</v>
      </c>
      <c r="Q2129" s="19" t="s">
        <v>57</v>
      </c>
      <c r="R2129" s="19">
        <v>765</v>
      </c>
      <c r="S2129" s="19">
        <v>20000</v>
      </c>
      <c r="T2129" s="19">
        <v>0.13</v>
      </c>
      <c r="U2129" s="19">
        <v>1.4</v>
      </c>
      <c r="V2129" s="19">
        <v>0.24</v>
      </c>
      <c r="W2129" s="19">
        <v>58</v>
      </c>
      <c r="X2129" s="93">
        <v>379</v>
      </c>
      <c r="Y2129">
        <f t="shared" si="100"/>
        <v>500</v>
      </c>
      <c r="Z2129" t="b">
        <f>IF(N2129/G2129&gt;=Auswahlhilfe!$C$8,TRUE,FALSE)</f>
        <v>1</v>
      </c>
      <c r="AA2129" t="b">
        <f>IF(K2129&gt;Auswahlhilfe!$C$7,TRUE,FALSE)</f>
        <v>1</v>
      </c>
      <c r="AB2129" t="b">
        <f>IF(Auswahlhilfe!$C$17=F2129,TRUE,FALSE)</f>
        <v>1</v>
      </c>
      <c r="AC2129" t="b">
        <f>IFERROR(IF(FIND("P2",PGOptionList!D2129)&gt;0,TRUE),FALSE)</f>
        <v>0</v>
      </c>
      <c r="AD2129" t="b">
        <f>IFERROR(IF(FIND("P1",PGOptionList!D2129)&gt;0,TRUE),FALSE)</f>
        <v>1</v>
      </c>
      <c r="AE2129" t="b">
        <f>IFERROR(IF(FIND("P0",PGOptionList!D2129)&gt;0,TRUE),FALSE)</f>
        <v>0</v>
      </c>
      <c r="AF2129" t="b">
        <f>IF(AND(Z2129,AA2129,AB2129,AC2129,IF(C2129=Auswahlhilfe!$L$7,TRUE,FALSE)),D2129,FALSE)</f>
        <v>0</v>
      </c>
      <c r="AG2129" t="b">
        <f>IF(AND(Z2129,AA2129,AB2129,AD2129,IF(C2129=Auswahlhilfe!$L$17,TRUE,FALSE)),D2129,FALSE)</f>
        <v>0</v>
      </c>
      <c r="AH2129" t="b">
        <f>IF(AND(Z2129,AA2129,AB2129,AE2129,IF(C2129=Auswahlhilfe!$L$17,TRUE,FALSE)),D2129,FALSE)</f>
        <v>0</v>
      </c>
      <c r="AI2129" t="s">
        <v>4818</v>
      </c>
      <c r="AJ2129" s="90" t="str">
        <f t="shared" si="101"/>
        <v>https://shop.oxni.ch/de/shop/motoren/planetengetriebe/te-070-010-s2-p1</v>
      </c>
    </row>
    <row r="2130" spans="2:36" x14ac:dyDescent="0.2">
      <c r="B2130" s="78" t="str">
        <f t="shared" si="99"/>
        <v/>
      </c>
      <c r="C2130" s="19" t="s">
        <v>123</v>
      </c>
      <c r="D2130" s="19" t="s">
        <v>2431</v>
      </c>
      <c r="E2130" s="19">
        <v>60</v>
      </c>
      <c r="F2130" s="19" t="s">
        <v>55</v>
      </c>
      <c r="G2130" s="19">
        <v>10</v>
      </c>
      <c r="H2130" s="19">
        <v>5</v>
      </c>
      <c r="I2130" s="19">
        <v>7</v>
      </c>
      <c r="J2130" s="19">
        <v>97</v>
      </c>
      <c r="K2130" s="19">
        <v>42</v>
      </c>
      <c r="L2130" s="19">
        <v>126</v>
      </c>
      <c r="M2130" s="19" t="s">
        <v>68</v>
      </c>
      <c r="N2130" s="19">
        <v>5000</v>
      </c>
      <c r="O2130" s="19">
        <v>1000</v>
      </c>
      <c r="P2130" s="19">
        <v>1377</v>
      </c>
      <c r="Q2130" s="19" t="s">
        <v>57</v>
      </c>
      <c r="R2130" s="19">
        <v>765</v>
      </c>
      <c r="S2130" s="19">
        <v>20000</v>
      </c>
      <c r="T2130" s="19">
        <v>0.13</v>
      </c>
      <c r="U2130" s="19">
        <v>1.4</v>
      </c>
      <c r="V2130" s="19">
        <v>0.24</v>
      </c>
      <c r="W2130" s="19">
        <v>58</v>
      </c>
      <c r="X2130" s="93">
        <v>343</v>
      </c>
      <c r="Y2130">
        <f t="shared" si="100"/>
        <v>500</v>
      </c>
      <c r="Z2130" t="b">
        <f>IF(N2130/G2130&gt;=Auswahlhilfe!$C$8,TRUE,FALSE)</f>
        <v>1</v>
      </c>
      <c r="AA2130" t="b">
        <f>IF(K2130&gt;Auswahlhilfe!$C$7,TRUE,FALSE)</f>
        <v>1</v>
      </c>
      <c r="AB2130" t="b">
        <f>IF(Auswahlhilfe!$C$17=F2130,TRUE,FALSE)</f>
        <v>0</v>
      </c>
      <c r="AC2130" t="b">
        <f>IFERROR(IF(FIND("P2",PGOptionList!D2130)&gt;0,TRUE),FALSE)</f>
        <v>1</v>
      </c>
      <c r="AD2130" t="b">
        <f>IFERROR(IF(FIND("P1",PGOptionList!D2130)&gt;0,TRUE),FALSE)</f>
        <v>0</v>
      </c>
      <c r="AE2130" t="b">
        <f>IFERROR(IF(FIND("P0",PGOptionList!D2130)&gt;0,TRUE),FALSE)</f>
        <v>0</v>
      </c>
      <c r="AF2130" t="b">
        <f>IF(AND(Z2130,AA2130,AB2130,AC2130,IF(C2130=Auswahlhilfe!$L$7,TRUE,FALSE)),D2130,FALSE)</f>
        <v>0</v>
      </c>
      <c r="AG2130" t="b">
        <f>IF(AND(Z2130,AA2130,AB2130,AD2130,IF(C2130=Auswahlhilfe!$L$17,TRUE,FALSE)),D2130,FALSE)</f>
        <v>0</v>
      </c>
      <c r="AH2130" t="b">
        <f>IF(AND(Z2130,AA2130,AB2130,AE2130,IF(C2130=Auswahlhilfe!$L$17,TRUE,FALSE)),D2130,FALSE)</f>
        <v>0</v>
      </c>
      <c r="AI2130" t="s">
        <v>4817</v>
      </c>
      <c r="AJ2130" s="90" t="str">
        <f t="shared" si="101"/>
        <v>mailto:info@oxni.ch?subject=Anfrage TE-070-010-S1-P2</v>
      </c>
    </row>
    <row r="2131" spans="2:36" x14ac:dyDescent="0.2">
      <c r="B2131" s="78" t="str">
        <f t="shared" si="99"/>
        <v/>
      </c>
      <c r="C2131" s="19" t="s">
        <v>123</v>
      </c>
      <c r="D2131" s="19" t="s">
        <v>2432</v>
      </c>
      <c r="E2131" s="19">
        <v>60</v>
      </c>
      <c r="F2131" s="19" t="s">
        <v>58</v>
      </c>
      <c r="G2131" s="19">
        <v>10</v>
      </c>
      <c r="H2131" s="19">
        <v>5</v>
      </c>
      <c r="I2131" s="19">
        <v>7</v>
      </c>
      <c r="J2131" s="19">
        <v>97</v>
      </c>
      <c r="K2131" s="19">
        <v>42</v>
      </c>
      <c r="L2131" s="19">
        <v>126</v>
      </c>
      <c r="M2131" s="19" t="s">
        <v>68</v>
      </c>
      <c r="N2131" s="19">
        <v>5000</v>
      </c>
      <c r="O2131" s="19">
        <v>1000</v>
      </c>
      <c r="P2131" s="19">
        <v>1377</v>
      </c>
      <c r="Q2131" s="19" t="s">
        <v>57</v>
      </c>
      <c r="R2131" s="19">
        <v>765</v>
      </c>
      <c r="S2131" s="19">
        <v>20000</v>
      </c>
      <c r="T2131" s="19">
        <v>0.13</v>
      </c>
      <c r="U2131" s="19">
        <v>1.4</v>
      </c>
      <c r="V2131" s="19">
        <v>0.24</v>
      </c>
      <c r="W2131" s="19">
        <v>58</v>
      </c>
      <c r="X2131" s="93">
        <v>343</v>
      </c>
      <c r="Y2131">
        <f t="shared" si="100"/>
        <v>500</v>
      </c>
      <c r="Z2131" t="b">
        <f>IF(N2131/G2131&gt;=Auswahlhilfe!$C$8,TRUE,FALSE)</f>
        <v>1</v>
      </c>
      <c r="AA2131" t="b">
        <f>IF(K2131&gt;Auswahlhilfe!$C$7,TRUE,FALSE)</f>
        <v>1</v>
      </c>
      <c r="AB2131" t="b">
        <f>IF(Auswahlhilfe!$C$17=F2131,TRUE,FALSE)</f>
        <v>1</v>
      </c>
      <c r="AC2131" t="b">
        <f>IFERROR(IF(FIND("P2",PGOptionList!D2131)&gt;0,TRUE),FALSE)</f>
        <v>1</v>
      </c>
      <c r="AD2131" t="b">
        <f>IFERROR(IF(FIND("P1",PGOptionList!D2131)&gt;0,TRUE),FALSE)</f>
        <v>0</v>
      </c>
      <c r="AE2131" t="b">
        <f>IFERROR(IF(FIND("P0",PGOptionList!D2131)&gt;0,TRUE),FALSE)</f>
        <v>0</v>
      </c>
      <c r="AF2131" t="b">
        <f>IF(AND(Z2131,AA2131,AB2131,AC2131,IF(C2131=Auswahlhilfe!$L$7,TRUE,FALSE)),D2131,FALSE)</f>
        <v>0</v>
      </c>
      <c r="AG2131" t="b">
        <f>IF(AND(Z2131,AA2131,AB2131,AD2131,IF(C2131=Auswahlhilfe!$L$17,TRUE,FALSE)),D2131,FALSE)</f>
        <v>0</v>
      </c>
      <c r="AH2131" t="b">
        <f>IF(AND(Z2131,AA2131,AB2131,AE2131,IF(C2131=Auswahlhilfe!$L$17,TRUE,FALSE)),D2131,FALSE)</f>
        <v>0</v>
      </c>
      <c r="AI2131" t="s">
        <v>4818</v>
      </c>
      <c r="AJ2131" s="90" t="str">
        <f t="shared" si="101"/>
        <v>https://shop.oxni.ch/de/shop/motoren/planetengetriebe/te-070-010-s2-p2</v>
      </c>
    </row>
    <row r="2132" spans="2:36" x14ac:dyDescent="0.2">
      <c r="B2132" s="78" t="str">
        <f t="shared" si="99"/>
        <v/>
      </c>
      <c r="C2132" s="19" t="s">
        <v>123</v>
      </c>
      <c r="D2132" s="19" t="s">
        <v>2433</v>
      </c>
      <c r="E2132" s="19">
        <v>60</v>
      </c>
      <c r="F2132" s="19" t="s">
        <v>55</v>
      </c>
      <c r="G2132" s="19">
        <v>8</v>
      </c>
      <c r="H2132" s="19">
        <v>3</v>
      </c>
      <c r="I2132" s="19">
        <v>7</v>
      </c>
      <c r="J2132" s="19">
        <v>97</v>
      </c>
      <c r="K2132" s="19">
        <v>45</v>
      </c>
      <c r="L2132" s="19">
        <v>135</v>
      </c>
      <c r="M2132" s="19" t="s">
        <v>67</v>
      </c>
      <c r="N2132" s="19">
        <v>5000</v>
      </c>
      <c r="O2132" s="19">
        <v>1000</v>
      </c>
      <c r="P2132" s="19">
        <v>1377</v>
      </c>
      <c r="Q2132" s="19" t="s">
        <v>57</v>
      </c>
      <c r="R2132" s="19">
        <v>765</v>
      </c>
      <c r="S2132" s="19">
        <v>20000</v>
      </c>
      <c r="T2132" s="19">
        <v>0.13</v>
      </c>
      <c r="U2132" s="19">
        <v>1.4</v>
      </c>
      <c r="V2132" s="19">
        <v>0.24</v>
      </c>
      <c r="W2132" s="19">
        <v>58</v>
      </c>
      <c r="X2132" s="93">
        <v>379</v>
      </c>
      <c r="Y2132">
        <f t="shared" si="100"/>
        <v>625</v>
      </c>
      <c r="Z2132" t="b">
        <f>IF(N2132/G2132&gt;=Auswahlhilfe!$C$8,TRUE,FALSE)</f>
        <v>1</v>
      </c>
      <c r="AA2132" t="b">
        <f>IF(K2132&gt;Auswahlhilfe!$C$7,TRUE,FALSE)</f>
        <v>1</v>
      </c>
      <c r="AB2132" t="b">
        <f>IF(Auswahlhilfe!$C$17=F2132,TRUE,FALSE)</f>
        <v>0</v>
      </c>
      <c r="AC2132" t="b">
        <f>IFERROR(IF(FIND("P2",PGOptionList!D2132)&gt;0,TRUE),FALSE)</f>
        <v>0</v>
      </c>
      <c r="AD2132" t="b">
        <f>IFERROR(IF(FIND("P1",PGOptionList!D2132)&gt;0,TRUE),FALSE)</f>
        <v>1</v>
      </c>
      <c r="AE2132" t="b">
        <f>IFERROR(IF(FIND("P0",PGOptionList!D2132)&gt;0,TRUE),FALSE)</f>
        <v>0</v>
      </c>
      <c r="AF2132" t="b">
        <f>IF(AND(Z2132,AA2132,AB2132,AC2132,IF(C2132=Auswahlhilfe!$L$7,TRUE,FALSE)),D2132,FALSE)</f>
        <v>0</v>
      </c>
      <c r="AG2132" t="b">
        <f>IF(AND(Z2132,AA2132,AB2132,AD2132,IF(C2132=Auswahlhilfe!$L$17,TRUE,FALSE)),D2132,FALSE)</f>
        <v>0</v>
      </c>
      <c r="AH2132" t="b">
        <f>IF(AND(Z2132,AA2132,AB2132,AE2132,IF(C2132=Auswahlhilfe!$L$17,TRUE,FALSE)),D2132,FALSE)</f>
        <v>0</v>
      </c>
      <c r="AI2132" t="s">
        <v>4817</v>
      </c>
      <c r="AJ2132" s="90" t="str">
        <f t="shared" si="101"/>
        <v>mailto:info@oxni.ch?subject=Anfrage TE-070-008-S1-P1</v>
      </c>
    </row>
    <row r="2133" spans="2:36" x14ac:dyDescent="0.2">
      <c r="B2133" s="78" t="str">
        <f t="shared" si="99"/>
        <v/>
      </c>
      <c r="C2133" s="19" t="s">
        <v>123</v>
      </c>
      <c r="D2133" s="19" t="s">
        <v>2434</v>
      </c>
      <c r="E2133" s="19">
        <v>60</v>
      </c>
      <c r="F2133" s="19" t="s">
        <v>58</v>
      </c>
      <c r="G2133" s="19">
        <v>8</v>
      </c>
      <c r="H2133" s="19">
        <v>3</v>
      </c>
      <c r="I2133" s="19">
        <v>7</v>
      </c>
      <c r="J2133" s="19">
        <v>97</v>
      </c>
      <c r="K2133" s="19">
        <v>45</v>
      </c>
      <c r="L2133" s="19">
        <v>135</v>
      </c>
      <c r="M2133" s="19" t="s">
        <v>67</v>
      </c>
      <c r="N2133" s="19">
        <v>5000</v>
      </c>
      <c r="O2133" s="19">
        <v>1000</v>
      </c>
      <c r="P2133" s="19">
        <v>1377</v>
      </c>
      <c r="Q2133" s="19" t="s">
        <v>57</v>
      </c>
      <c r="R2133" s="19">
        <v>765</v>
      </c>
      <c r="S2133" s="19">
        <v>20000</v>
      </c>
      <c r="T2133" s="19">
        <v>0.13</v>
      </c>
      <c r="U2133" s="19">
        <v>1.4</v>
      </c>
      <c r="V2133" s="19">
        <v>0.24</v>
      </c>
      <c r="W2133" s="19">
        <v>58</v>
      </c>
      <c r="X2133" s="93">
        <v>379</v>
      </c>
      <c r="Y2133">
        <f t="shared" si="100"/>
        <v>625</v>
      </c>
      <c r="Z2133" t="b">
        <f>IF(N2133/G2133&gt;=Auswahlhilfe!$C$8,TRUE,FALSE)</f>
        <v>1</v>
      </c>
      <c r="AA2133" t="b">
        <f>IF(K2133&gt;Auswahlhilfe!$C$7,TRUE,FALSE)</f>
        <v>1</v>
      </c>
      <c r="AB2133" t="b">
        <f>IF(Auswahlhilfe!$C$17=F2133,TRUE,FALSE)</f>
        <v>1</v>
      </c>
      <c r="AC2133" t="b">
        <f>IFERROR(IF(FIND("P2",PGOptionList!D2133)&gt;0,TRUE),FALSE)</f>
        <v>0</v>
      </c>
      <c r="AD2133" t="b">
        <f>IFERROR(IF(FIND("P1",PGOptionList!D2133)&gt;0,TRUE),FALSE)</f>
        <v>1</v>
      </c>
      <c r="AE2133" t="b">
        <f>IFERROR(IF(FIND("P0",PGOptionList!D2133)&gt;0,TRUE),FALSE)</f>
        <v>0</v>
      </c>
      <c r="AF2133" t="b">
        <f>IF(AND(Z2133,AA2133,AB2133,AC2133,IF(C2133=Auswahlhilfe!$L$7,TRUE,FALSE)),D2133,FALSE)</f>
        <v>0</v>
      </c>
      <c r="AG2133" t="b">
        <f>IF(AND(Z2133,AA2133,AB2133,AD2133,IF(C2133=Auswahlhilfe!$L$17,TRUE,FALSE)),D2133,FALSE)</f>
        <v>0</v>
      </c>
      <c r="AH2133" t="b">
        <f>IF(AND(Z2133,AA2133,AB2133,AE2133,IF(C2133=Auswahlhilfe!$L$17,TRUE,FALSE)),D2133,FALSE)</f>
        <v>0</v>
      </c>
      <c r="AI2133" t="s">
        <v>4818</v>
      </c>
      <c r="AJ2133" s="90" t="str">
        <f t="shared" si="101"/>
        <v>https://shop.oxni.ch/de/shop/motoren/planetengetriebe/te-070-008-s2-p1</v>
      </c>
    </row>
    <row r="2134" spans="2:36" x14ac:dyDescent="0.2">
      <c r="B2134" s="78" t="str">
        <f t="shared" si="99"/>
        <v/>
      </c>
      <c r="C2134" s="19" t="s">
        <v>123</v>
      </c>
      <c r="D2134" s="19" t="s">
        <v>2435</v>
      </c>
      <c r="E2134" s="19">
        <v>60</v>
      </c>
      <c r="F2134" s="19" t="s">
        <v>55</v>
      </c>
      <c r="G2134" s="19">
        <v>8</v>
      </c>
      <c r="H2134" s="19">
        <v>5</v>
      </c>
      <c r="I2134" s="19">
        <v>7</v>
      </c>
      <c r="J2134" s="19">
        <v>97</v>
      </c>
      <c r="K2134" s="19">
        <v>45</v>
      </c>
      <c r="L2134" s="19">
        <v>135</v>
      </c>
      <c r="M2134" s="19" t="s">
        <v>67</v>
      </c>
      <c r="N2134" s="19">
        <v>5000</v>
      </c>
      <c r="O2134" s="19">
        <v>1000</v>
      </c>
      <c r="P2134" s="19">
        <v>1377</v>
      </c>
      <c r="Q2134" s="19" t="s">
        <v>57</v>
      </c>
      <c r="R2134" s="19">
        <v>765</v>
      </c>
      <c r="S2134" s="19">
        <v>20000</v>
      </c>
      <c r="T2134" s="19">
        <v>0.13</v>
      </c>
      <c r="U2134" s="19">
        <v>1.4</v>
      </c>
      <c r="V2134" s="19">
        <v>0.24</v>
      </c>
      <c r="W2134" s="19">
        <v>58</v>
      </c>
      <c r="X2134" s="93">
        <v>343</v>
      </c>
      <c r="Y2134">
        <f t="shared" si="100"/>
        <v>625</v>
      </c>
      <c r="Z2134" t="b">
        <f>IF(N2134/G2134&gt;=Auswahlhilfe!$C$8,TRUE,FALSE)</f>
        <v>1</v>
      </c>
      <c r="AA2134" t="b">
        <f>IF(K2134&gt;Auswahlhilfe!$C$7,TRUE,FALSE)</f>
        <v>1</v>
      </c>
      <c r="AB2134" t="b">
        <f>IF(Auswahlhilfe!$C$17=F2134,TRUE,FALSE)</f>
        <v>0</v>
      </c>
      <c r="AC2134" t="b">
        <f>IFERROR(IF(FIND("P2",PGOptionList!D2134)&gt;0,TRUE),FALSE)</f>
        <v>1</v>
      </c>
      <c r="AD2134" t="b">
        <f>IFERROR(IF(FIND("P1",PGOptionList!D2134)&gt;0,TRUE),FALSE)</f>
        <v>0</v>
      </c>
      <c r="AE2134" t="b">
        <f>IFERROR(IF(FIND("P0",PGOptionList!D2134)&gt;0,TRUE),FALSE)</f>
        <v>0</v>
      </c>
      <c r="AF2134" t="b">
        <f>IF(AND(Z2134,AA2134,AB2134,AC2134,IF(C2134=Auswahlhilfe!$L$7,TRUE,FALSE)),D2134,FALSE)</f>
        <v>0</v>
      </c>
      <c r="AG2134" t="b">
        <f>IF(AND(Z2134,AA2134,AB2134,AD2134,IF(C2134=Auswahlhilfe!$L$17,TRUE,FALSE)),D2134,FALSE)</f>
        <v>0</v>
      </c>
      <c r="AH2134" t="b">
        <f>IF(AND(Z2134,AA2134,AB2134,AE2134,IF(C2134=Auswahlhilfe!$L$17,TRUE,FALSE)),D2134,FALSE)</f>
        <v>0</v>
      </c>
      <c r="AI2134" t="s">
        <v>4817</v>
      </c>
      <c r="AJ2134" s="90" t="str">
        <f t="shared" si="101"/>
        <v>mailto:info@oxni.ch?subject=Anfrage TE-070-008-S1-P2</v>
      </c>
    </row>
    <row r="2135" spans="2:36" x14ac:dyDescent="0.2">
      <c r="B2135" s="78" t="str">
        <f t="shared" si="99"/>
        <v/>
      </c>
      <c r="C2135" s="19" t="s">
        <v>123</v>
      </c>
      <c r="D2135" s="19" t="s">
        <v>2436</v>
      </c>
      <c r="E2135" s="19">
        <v>60</v>
      </c>
      <c r="F2135" s="19" t="s">
        <v>58</v>
      </c>
      <c r="G2135" s="19">
        <v>8</v>
      </c>
      <c r="H2135" s="19">
        <v>5</v>
      </c>
      <c r="I2135" s="19">
        <v>7</v>
      </c>
      <c r="J2135" s="19">
        <v>97</v>
      </c>
      <c r="K2135" s="19">
        <v>45</v>
      </c>
      <c r="L2135" s="19">
        <v>135</v>
      </c>
      <c r="M2135" s="19" t="s">
        <v>67</v>
      </c>
      <c r="N2135" s="19">
        <v>5000</v>
      </c>
      <c r="O2135" s="19">
        <v>1000</v>
      </c>
      <c r="P2135" s="19">
        <v>1377</v>
      </c>
      <c r="Q2135" s="19" t="s">
        <v>57</v>
      </c>
      <c r="R2135" s="19">
        <v>765</v>
      </c>
      <c r="S2135" s="19">
        <v>20000</v>
      </c>
      <c r="T2135" s="19">
        <v>0.13</v>
      </c>
      <c r="U2135" s="19">
        <v>1.4</v>
      </c>
      <c r="V2135" s="19">
        <v>0.24</v>
      </c>
      <c r="W2135" s="19">
        <v>58</v>
      </c>
      <c r="X2135" s="93">
        <v>343</v>
      </c>
      <c r="Y2135">
        <f t="shared" si="100"/>
        <v>625</v>
      </c>
      <c r="Z2135" t="b">
        <f>IF(N2135/G2135&gt;=Auswahlhilfe!$C$8,TRUE,FALSE)</f>
        <v>1</v>
      </c>
      <c r="AA2135" t="b">
        <f>IF(K2135&gt;Auswahlhilfe!$C$7,TRUE,FALSE)</f>
        <v>1</v>
      </c>
      <c r="AB2135" t="b">
        <f>IF(Auswahlhilfe!$C$17=F2135,TRUE,FALSE)</f>
        <v>1</v>
      </c>
      <c r="AC2135" t="b">
        <f>IFERROR(IF(FIND("P2",PGOptionList!D2135)&gt;0,TRUE),FALSE)</f>
        <v>1</v>
      </c>
      <c r="AD2135" t="b">
        <f>IFERROR(IF(FIND("P1",PGOptionList!D2135)&gt;0,TRUE),FALSE)</f>
        <v>0</v>
      </c>
      <c r="AE2135" t="b">
        <f>IFERROR(IF(FIND("P0",PGOptionList!D2135)&gt;0,TRUE),FALSE)</f>
        <v>0</v>
      </c>
      <c r="AF2135" t="b">
        <f>IF(AND(Z2135,AA2135,AB2135,AC2135,IF(C2135=Auswahlhilfe!$L$7,TRUE,FALSE)),D2135,FALSE)</f>
        <v>0</v>
      </c>
      <c r="AG2135" t="b">
        <f>IF(AND(Z2135,AA2135,AB2135,AD2135,IF(C2135=Auswahlhilfe!$L$17,TRUE,FALSE)),D2135,FALSE)</f>
        <v>0</v>
      </c>
      <c r="AH2135" t="b">
        <f>IF(AND(Z2135,AA2135,AB2135,AE2135,IF(C2135=Auswahlhilfe!$L$17,TRUE,FALSE)),D2135,FALSE)</f>
        <v>0</v>
      </c>
      <c r="AI2135" t="s">
        <v>4818</v>
      </c>
      <c r="AJ2135" s="90" t="str">
        <f t="shared" si="101"/>
        <v>https://shop.oxni.ch/de/shop/motoren/planetengetriebe/te-070-008-s2-p2</v>
      </c>
    </row>
    <row r="2136" spans="2:36" x14ac:dyDescent="0.2">
      <c r="B2136" s="78" t="str">
        <f t="shared" si="99"/>
        <v/>
      </c>
      <c r="C2136" s="19" t="s">
        <v>123</v>
      </c>
      <c r="D2136" s="19" t="s">
        <v>2437</v>
      </c>
      <c r="E2136" s="19">
        <v>60</v>
      </c>
      <c r="F2136" s="19" t="s">
        <v>55</v>
      </c>
      <c r="G2136" s="19">
        <v>7</v>
      </c>
      <c r="H2136" s="19">
        <v>3</v>
      </c>
      <c r="I2136" s="19">
        <v>7</v>
      </c>
      <c r="J2136" s="19">
        <v>97</v>
      </c>
      <c r="K2136" s="19">
        <v>50</v>
      </c>
      <c r="L2136" s="19">
        <v>150</v>
      </c>
      <c r="M2136" s="19" t="s">
        <v>64</v>
      </c>
      <c r="N2136" s="19">
        <v>5000</v>
      </c>
      <c r="O2136" s="19">
        <v>1000</v>
      </c>
      <c r="P2136" s="19">
        <v>1377</v>
      </c>
      <c r="Q2136" s="19" t="s">
        <v>57</v>
      </c>
      <c r="R2136" s="19">
        <v>765</v>
      </c>
      <c r="S2136" s="19">
        <v>20000</v>
      </c>
      <c r="T2136" s="19">
        <v>0.13</v>
      </c>
      <c r="U2136" s="19">
        <v>1.4</v>
      </c>
      <c r="V2136" s="19">
        <v>0.24</v>
      </c>
      <c r="W2136" s="19">
        <v>58</v>
      </c>
      <c r="X2136" s="93">
        <v>379</v>
      </c>
      <c r="Y2136">
        <f t="shared" si="100"/>
        <v>714.28571428571433</v>
      </c>
      <c r="Z2136" t="b">
        <f>IF(N2136/G2136&gt;=Auswahlhilfe!$C$8,TRUE,FALSE)</f>
        <v>1</v>
      </c>
      <c r="AA2136" t="b">
        <f>IF(K2136&gt;Auswahlhilfe!$C$7,TRUE,FALSE)</f>
        <v>1</v>
      </c>
      <c r="AB2136" t="b">
        <f>IF(Auswahlhilfe!$C$17=F2136,TRUE,FALSE)</f>
        <v>0</v>
      </c>
      <c r="AC2136" t="b">
        <f>IFERROR(IF(FIND("P2",PGOptionList!D2136)&gt;0,TRUE),FALSE)</f>
        <v>0</v>
      </c>
      <c r="AD2136" t="b">
        <f>IFERROR(IF(FIND("P1",PGOptionList!D2136)&gt;0,TRUE),FALSE)</f>
        <v>1</v>
      </c>
      <c r="AE2136" t="b">
        <f>IFERROR(IF(FIND("P0",PGOptionList!D2136)&gt;0,TRUE),FALSE)</f>
        <v>0</v>
      </c>
      <c r="AF2136" t="b">
        <f>IF(AND(Z2136,AA2136,AB2136,AC2136,IF(C2136=Auswahlhilfe!$L$7,TRUE,FALSE)),D2136,FALSE)</f>
        <v>0</v>
      </c>
      <c r="AG2136" t="b">
        <f>IF(AND(Z2136,AA2136,AB2136,AD2136,IF(C2136=Auswahlhilfe!$L$17,TRUE,FALSE)),D2136,FALSE)</f>
        <v>0</v>
      </c>
      <c r="AH2136" t="b">
        <f>IF(AND(Z2136,AA2136,AB2136,AE2136,IF(C2136=Auswahlhilfe!$L$17,TRUE,FALSE)),D2136,FALSE)</f>
        <v>0</v>
      </c>
      <c r="AI2136" t="s">
        <v>4817</v>
      </c>
      <c r="AJ2136" s="90" t="str">
        <f t="shared" si="101"/>
        <v>mailto:info@oxni.ch?subject=Anfrage TE-070-007-S1-P1</v>
      </c>
    </row>
    <row r="2137" spans="2:36" x14ac:dyDescent="0.2">
      <c r="B2137" s="78" t="str">
        <f t="shared" si="99"/>
        <v/>
      </c>
      <c r="C2137" s="19" t="s">
        <v>123</v>
      </c>
      <c r="D2137" s="19" t="s">
        <v>2438</v>
      </c>
      <c r="E2137" s="19">
        <v>60</v>
      </c>
      <c r="F2137" s="19" t="s">
        <v>58</v>
      </c>
      <c r="G2137" s="19">
        <v>7</v>
      </c>
      <c r="H2137" s="19">
        <v>3</v>
      </c>
      <c r="I2137" s="19">
        <v>7</v>
      </c>
      <c r="J2137" s="19">
        <v>97</v>
      </c>
      <c r="K2137" s="19">
        <v>50</v>
      </c>
      <c r="L2137" s="19">
        <v>150</v>
      </c>
      <c r="M2137" s="19" t="s">
        <v>64</v>
      </c>
      <c r="N2137" s="19">
        <v>5000</v>
      </c>
      <c r="O2137" s="19">
        <v>1000</v>
      </c>
      <c r="P2137" s="19">
        <v>1377</v>
      </c>
      <c r="Q2137" s="19" t="s">
        <v>57</v>
      </c>
      <c r="R2137" s="19">
        <v>765</v>
      </c>
      <c r="S2137" s="19">
        <v>20000</v>
      </c>
      <c r="T2137" s="19">
        <v>0.13</v>
      </c>
      <c r="U2137" s="19">
        <v>1.4</v>
      </c>
      <c r="V2137" s="19">
        <v>0.24</v>
      </c>
      <c r="W2137" s="19">
        <v>58</v>
      </c>
      <c r="X2137" s="93">
        <v>379</v>
      </c>
      <c r="Y2137">
        <f t="shared" si="100"/>
        <v>714.28571428571433</v>
      </c>
      <c r="Z2137" t="b">
        <f>IF(N2137/G2137&gt;=Auswahlhilfe!$C$8,TRUE,FALSE)</f>
        <v>1</v>
      </c>
      <c r="AA2137" t="b">
        <f>IF(K2137&gt;Auswahlhilfe!$C$7,TRUE,FALSE)</f>
        <v>1</v>
      </c>
      <c r="AB2137" t="b">
        <f>IF(Auswahlhilfe!$C$17=F2137,TRUE,FALSE)</f>
        <v>1</v>
      </c>
      <c r="AC2137" t="b">
        <f>IFERROR(IF(FIND("P2",PGOptionList!D2137)&gt;0,TRUE),FALSE)</f>
        <v>0</v>
      </c>
      <c r="AD2137" t="b">
        <f>IFERROR(IF(FIND("P1",PGOptionList!D2137)&gt;0,TRUE),FALSE)</f>
        <v>1</v>
      </c>
      <c r="AE2137" t="b">
        <f>IFERROR(IF(FIND("P0",PGOptionList!D2137)&gt;0,TRUE),FALSE)</f>
        <v>0</v>
      </c>
      <c r="AF2137" t="b">
        <f>IF(AND(Z2137,AA2137,AB2137,AC2137,IF(C2137=Auswahlhilfe!$L$7,TRUE,FALSE)),D2137,FALSE)</f>
        <v>0</v>
      </c>
      <c r="AG2137" t="b">
        <f>IF(AND(Z2137,AA2137,AB2137,AD2137,IF(C2137=Auswahlhilfe!$L$17,TRUE,FALSE)),D2137,FALSE)</f>
        <v>0</v>
      </c>
      <c r="AH2137" t="b">
        <f>IF(AND(Z2137,AA2137,AB2137,AE2137,IF(C2137=Auswahlhilfe!$L$17,TRUE,FALSE)),D2137,FALSE)</f>
        <v>0</v>
      </c>
      <c r="AI2137" t="s">
        <v>4818</v>
      </c>
      <c r="AJ2137" s="90" t="str">
        <f t="shared" si="101"/>
        <v>https://shop.oxni.ch/de/shop/motoren/planetengetriebe/te-070-007-s2-p1</v>
      </c>
    </row>
    <row r="2138" spans="2:36" x14ac:dyDescent="0.2">
      <c r="B2138" s="78" t="str">
        <f t="shared" si="99"/>
        <v/>
      </c>
      <c r="C2138" s="19" t="s">
        <v>123</v>
      </c>
      <c r="D2138" s="19" t="s">
        <v>2439</v>
      </c>
      <c r="E2138" s="19">
        <v>60</v>
      </c>
      <c r="F2138" s="19" t="s">
        <v>55</v>
      </c>
      <c r="G2138" s="19">
        <v>7</v>
      </c>
      <c r="H2138" s="19">
        <v>5</v>
      </c>
      <c r="I2138" s="19">
        <v>7</v>
      </c>
      <c r="J2138" s="19">
        <v>97</v>
      </c>
      <c r="K2138" s="19">
        <v>50</v>
      </c>
      <c r="L2138" s="19">
        <v>150</v>
      </c>
      <c r="M2138" s="19" t="s">
        <v>64</v>
      </c>
      <c r="N2138" s="19">
        <v>5000</v>
      </c>
      <c r="O2138" s="19">
        <v>1000</v>
      </c>
      <c r="P2138" s="19">
        <v>1377</v>
      </c>
      <c r="Q2138" s="19" t="s">
        <v>57</v>
      </c>
      <c r="R2138" s="19">
        <v>765</v>
      </c>
      <c r="S2138" s="19">
        <v>20000</v>
      </c>
      <c r="T2138" s="19">
        <v>0.13</v>
      </c>
      <c r="U2138" s="19">
        <v>1.4</v>
      </c>
      <c r="V2138" s="19">
        <v>0.24</v>
      </c>
      <c r="W2138" s="19">
        <v>58</v>
      </c>
      <c r="X2138" s="93">
        <v>343</v>
      </c>
      <c r="Y2138">
        <f t="shared" si="100"/>
        <v>714.28571428571433</v>
      </c>
      <c r="Z2138" t="b">
        <f>IF(N2138/G2138&gt;=Auswahlhilfe!$C$8,TRUE,FALSE)</f>
        <v>1</v>
      </c>
      <c r="AA2138" t="b">
        <f>IF(K2138&gt;Auswahlhilfe!$C$7,TRUE,FALSE)</f>
        <v>1</v>
      </c>
      <c r="AB2138" t="b">
        <f>IF(Auswahlhilfe!$C$17=F2138,TRUE,FALSE)</f>
        <v>0</v>
      </c>
      <c r="AC2138" t="b">
        <f>IFERROR(IF(FIND("P2",PGOptionList!D2138)&gt;0,TRUE),FALSE)</f>
        <v>1</v>
      </c>
      <c r="AD2138" t="b">
        <f>IFERROR(IF(FIND("P1",PGOptionList!D2138)&gt;0,TRUE),FALSE)</f>
        <v>0</v>
      </c>
      <c r="AE2138" t="b">
        <f>IFERROR(IF(FIND("P0",PGOptionList!D2138)&gt;0,TRUE),FALSE)</f>
        <v>0</v>
      </c>
      <c r="AF2138" t="b">
        <f>IF(AND(Z2138,AA2138,AB2138,AC2138,IF(C2138=Auswahlhilfe!$L$7,TRUE,FALSE)),D2138,FALSE)</f>
        <v>0</v>
      </c>
      <c r="AG2138" t="b">
        <f>IF(AND(Z2138,AA2138,AB2138,AD2138,IF(C2138=Auswahlhilfe!$L$17,TRUE,FALSE)),D2138,FALSE)</f>
        <v>0</v>
      </c>
      <c r="AH2138" t="b">
        <f>IF(AND(Z2138,AA2138,AB2138,AE2138,IF(C2138=Auswahlhilfe!$L$17,TRUE,FALSE)),D2138,FALSE)</f>
        <v>0</v>
      </c>
      <c r="AI2138" t="s">
        <v>4817</v>
      </c>
      <c r="AJ2138" s="90" t="str">
        <f t="shared" si="101"/>
        <v>mailto:info@oxni.ch?subject=Anfrage TE-070-007-S1-P2</v>
      </c>
    </row>
    <row r="2139" spans="2:36" x14ac:dyDescent="0.2">
      <c r="B2139" s="78" t="str">
        <f t="shared" si="99"/>
        <v/>
      </c>
      <c r="C2139" s="19" t="s">
        <v>123</v>
      </c>
      <c r="D2139" s="19" t="s">
        <v>2440</v>
      </c>
      <c r="E2139" s="19">
        <v>60</v>
      </c>
      <c r="F2139" s="19" t="s">
        <v>58</v>
      </c>
      <c r="G2139" s="19">
        <v>7</v>
      </c>
      <c r="H2139" s="19">
        <v>5</v>
      </c>
      <c r="I2139" s="19">
        <v>7</v>
      </c>
      <c r="J2139" s="19">
        <v>97</v>
      </c>
      <c r="K2139" s="19">
        <v>50</v>
      </c>
      <c r="L2139" s="19">
        <v>150</v>
      </c>
      <c r="M2139" s="19" t="s">
        <v>64</v>
      </c>
      <c r="N2139" s="19">
        <v>5000</v>
      </c>
      <c r="O2139" s="19">
        <v>1000</v>
      </c>
      <c r="P2139" s="19">
        <v>1377</v>
      </c>
      <c r="Q2139" s="19" t="s">
        <v>57</v>
      </c>
      <c r="R2139" s="19">
        <v>765</v>
      </c>
      <c r="S2139" s="19">
        <v>20000</v>
      </c>
      <c r="T2139" s="19">
        <v>0.13</v>
      </c>
      <c r="U2139" s="19">
        <v>1.4</v>
      </c>
      <c r="V2139" s="19">
        <v>0.24</v>
      </c>
      <c r="W2139" s="19">
        <v>58</v>
      </c>
      <c r="X2139" s="93">
        <v>343</v>
      </c>
      <c r="Y2139">
        <f t="shared" si="100"/>
        <v>714.28571428571433</v>
      </c>
      <c r="Z2139" t="b">
        <f>IF(N2139/G2139&gt;=Auswahlhilfe!$C$8,TRUE,FALSE)</f>
        <v>1</v>
      </c>
      <c r="AA2139" t="b">
        <f>IF(K2139&gt;Auswahlhilfe!$C$7,TRUE,FALSE)</f>
        <v>1</v>
      </c>
      <c r="AB2139" t="b">
        <f>IF(Auswahlhilfe!$C$17=F2139,TRUE,FALSE)</f>
        <v>1</v>
      </c>
      <c r="AC2139" t="b">
        <f>IFERROR(IF(FIND("P2",PGOptionList!D2139)&gt;0,TRUE),FALSE)</f>
        <v>1</v>
      </c>
      <c r="AD2139" t="b">
        <f>IFERROR(IF(FIND("P1",PGOptionList!D2139)&gt;0,TRUE),FALSE)</f>
        <v>0</v>
      </c>
      <c r="AE2139" t="b">
        <f>IFERROR(IF(FIND("P0",PGOptionList!D2139)&gt;0,TRUE),FALSE)</f>
        <v>0</v>
      </c>
      <c r="AF2139" t="b">
        <f>IF(AND(Z2139,AA2139,AB2139,AC2139,IF(C2139=Auswahlhilfe!$L$7,TRUE,FALSE)),D2139,FALSE)</f>
        <v>0</v>
      </c>
      <c r="AG2139" t="b">
        <f>IF(AND(Z2139,AA2139,AB2139,AD2139,IF(C2139=Auswahlhilfe!$L$17,TRUE,FALSE)),D2139,FALSE)</f>
        <v>0</v>
      </c>
      <c r="AH2139" t="b">
        <f>IF(AND(Z2139,AA2139,AB2139,AE2139,IF(C2139=Auswahlhilfe!$L$17,TRUE,FALSE)),D2139,FALSE)</f>
        <v>0</v>
      </c>
      <c r="AI2139" t="s">
        <v>4818</v>
      </c>
      <c r="AJ2139" s="90" t="str">
        <f t="shared" si="101"/>
        <v>https://shop.oxni.ch/de/shop/motoren/planetengetriebe/te-070-007-s2-p2</v>
      </c>
    </row>
    <row r="2140" spans="2:36" x14ac:dyDescent="0.2">
      <c r="B2140" s="78" t="str">
        <f t="shared" si="99"/>
        <v/>
      </c>
      <c r="C2140" s="19" t="s">
        <v>123</v>
      </c>
      <c r="D2140" s="19" t="s">
        <v>2441</v>
      </c>
      <c r="E2140" s="19">
        <v>60</v>
      </c>
      <c r="F2140" s="19" t="s">
        <v>55</v>
      </c>
      <c r="G2140" s="19">
        <v>6</v>
      </c>
      <c r="H2140" s="19">
        <v>3</v>
      </c>
      <c r="I2140" s="19">
        <v>7</v>
      </c>
      <c r="J2140" s="19">
        <v>97</v>
      </c>
      <c r="K2140" s="19">
        <v>55</v>
      </c>
      <c r="L2140" s="19">
        <v>165</v>
      </c>
      <c r="M2140" s="19" t="s">
        <v>66</v>
      </c>
      <c r="N2140" s="19">
        <v>5000</v>
      </c>
      <c r="O2140" s="19">
        <v>1000</v>
      </c>
      <c r="P2140" s="19">
        <v>1377</v>
      </c>
      <c r="Q2140" s="19" t="s">
        <v>57</v>
      </c>
      <c r="R2140" s="19">
        <v>765</v>
      </c>
      <c r="S2140" s="19">
        <v>20000</v>
      </c>
      <c r="T2140" s="19">
        <v>0.13</v>
      </c>
      <c r="U2140" s="19">
        <v>1.4</v>
      </c>
      <c r="V2140" s="19">
        <v>0.24</v>
      </c>
      <c r="W2140" s="19">
        <v>58</v>
      </c>
      <c r="X2140" s="93">
        <v>379</v>
      </c>
      <c r="Y2140">
        <f t="shared" si="100"/>
        <v>833.33333333333337</v>
      </c>
      <c r="Z2140" t="b">
        <f>IF(N2140/G2140&gt;=Auswahlhilfe!$C$8,TRUE,FALSE)</f>
        <v>1</v>
      </c>
      <c r="AA2140" t="b">
        <f>IF(K2140&gt;Auswahlhilfe!$C$7,TRUE,FALSE)</f>
        <v>1</v>
      </c>
      <c r="AB2140" t="b">
        <f>IF(Auswahlhilfe!$C$17=F2140,TRUE,FALSE)</f>
        <v>0</v>
      </c>
      <c r="AC2140" t="b">
        <f>IFERROR(IF(FIND("P2",PGOptionList!D2140)&gt;0,TRUE),FALSE)</f>
        <v>0</v>
      </c>
      <c r="AD2140" t="b">
        <f>IFERROR(IF(FIND("P1",PGOptionList!D2140)&gt;0,TRUE),FALSE)</f>
        <v>1</v>
      </c>
      <c r="AE2140" t="b">
        <f>IFERROR(IF(FIND("P0",PGOptionList!D2140)&gt;0,TRUE),FALSE)</f>
        <v>0</v>
      </c>
      <c r="AF2140" t="b">
        <f>IF(AND(Z2140,AA2140,AB2140,AC2140,IF(C2140=Auswahlhilfe!$L$7,TRUE,FALSE)),D2140,FALSE)</f>
        <v>0</v>
      </c>
      <c r="AG2140" t="b">
        <f>IF(AND(Z2140,AA2140,AB2140,AD2140,IF(C2140=Auswahlhilfe!$L$17,TRUE,FALSE)),D2140,FALSE)</f>
        <v>0</v>
      </c>
      <c r="AH2140" t="b">
        <f>IF(AND(Z2140,AA2140,AB2140,AE2140,IF(C2140=Auswahlhilfe!$L$17,TRUE,FALSE)),D2140,FALSE)</f>
        <v>0</v>
      </c>
      <c r="AI2140" t="s">
        <v>4817</v>
      </c>
      <c r="AJ2140" s="90" t="str">
        <f t="shared" si="101"/>
        <v>mailto:info@oxni.ch?subject=Anfrage TE-070-006-S1-P1</v>
      </c>
    </row>
    <row r="2141" spans="2:36" x14ac:dyDescent="0.2">
      <c r="B2141" s="78" t="str">
        <f t="shared" si="99"/>
        <v/>
      </c>
      <c r="C2141" s="19" t="s">
        <v>123</v>
      </c>
      <c r="D2141" s="19" t="s">
        <v>2442</v>
      </c>
      <c r="E2141" s="19">
        <v>60</v>
      </c>
      <c r="F2141" s="19" t="s">
        <v>58</v>
      </c>
      <c r="G2141" s="19">
        <v>6</v>
      </c>
      <c r="H2141" s="19">
        <v>3</v>
      </c>
      <c r="I2141" s="19">
        <v>7</v>
      </c>
      <c r="J2141" s="19">
        <v>97</v>
      </c>
      <c r="K2141" s="19">
        <v>55</v>
      </c>
      <c r="L2141" s="19">
        <v>165</v>
      </c>
      <c r="M2141" s="19" t="s">
        <v>66</v>
      </c>
      <c r="N2141" s="19">
        <v>5000</v>
      </c>
      <c r="O2141" s="19">
        <v>1000</v>
      </c>
      <c r="P2141" s="19">
        <v>1377</v>
      </c>
      <c r="Q2141" s="19" t="s">
        <v>57</v>
      </c>
      <c r="R2141" s="19">
        <v>765</v>
      </c>
      <c r="S2141" s="19">
        <v>20000</v>
      </c>
      <c r="T2141" s="19">
        <v>0.13</v>
      </c>
      <c r="U2141" s="19">
        <v>1.4</v>
      </c>
      <c r="V2141" s="19">
        <v>0.24</v>
      </c>
      <c r="W2141" s="19">
        <v>58</v>
      </c>
      <c r="X2141" s="93">
        <v>379</v>
      </c>
      <c r="Y2141">
        <f t="shared" si="100"/>
        <v>833.33333333333337</v>
      </c>
      <c r="Z2141" t="b">
        <f>IF(N2141/G2141&gt;=Auswahlhilfe!$C$8,TRUE,FALSE)</f>
        <v>1</v>
      </c>
      <c r="AA2141" t="b">
        <f>IF(K2141&gt;Auswahlhilfe!$C$7,TRUE,FALSE)</f>
        <v>1</v>
      </c>
      <c r="AB2141" t="b">
        <f>IF(Auswahlhilfe!$C$17=F2141,TRUE,FALSE)</f>
        <v>1</v>
      </c>
      <c r="AC2141" t="b">
        <f>IFERROR(IF(FIND("P2",PGOptionList!D2141)&gt;0,TRUE),FALSE)</f>
        <v>0</v>
      </c>
      <c r="AD2141" t="b">
        <f>IFERROR(IF(FIND("P1",PGOptionList!D2141)&gt;0,TRUE),FALSE)</f>
        <v>1</v>
      </c>
      <c r="AE2141" t="b">
        <f>IFERROR(IF(FIND("P0",PGOptionList!D2141)&gt;0,TRUE),FALSE)</f>
        <v>0</v>
      </c>
      <c r="AF2141" t="b">
        <f>IF(AND(Z2141,AA2141,AB2141,AC2141,IF(C2141=Auswahlhilfe!$L$7,TRUE,FALSE)),D2141,FALSE)</f>
        <v>0</v>
      </c>
      <c r="AG2141" t="b">
        <f>IF(AND(Z2141,AA2141,AB2141,AD2141,IF(C2141=Auswahlhilfe!$L$17,TRUE,FALSE)),D2141,FALSE)</f>
        <v>0</v>
      </c>
      <c r="AH2141" t="b">
        <f>IF(AND(Z2141,AA2141,AB2141,AE2141,IF(C2141=Auswahlhilfe!$L$17,TRUE,FALSE)),D2141,FALSE)</f>
        <v>0</v>
      </c>
      <c r="AI2141" t="s">
        <v>4818</v>
      </c>
      <c r="AJ2141" s="90" t="str">
        <f t="shared" si="101"/>
        <v>https://shop.oxni.ch/de/shop/motoren/planetengetriebe/te-070-006-s2-p1</v>
      </c>
    </row>
    <row r="2142" spans="2:36" x14ac:dyDescent="0.2">
      <c r="B2142" s="78" t="str">
        <f t="shared" si="99"/>
        <v/>
      </c>
      <c r="C2142" s="19" t="s">
        <v>123</v>
      </c>
      <c r="D2142" s="19" t="s">
        <v>2443</v>
      </c>
      <c r="E2142" s="19">
        <v>60</v>
      </c>
      <c r="F2142" s="19" t="s">
        <v>55</v>
      </c>
      <c r="G2142" s="19">
        <v>6</v>
      </c>
      <c r="H2142" s="19">
        <v>5</v>
      </c>
      <c r="I2142" s="19">
        <v>7</v>
      </c>
      <c r="J2142" s="19">
        <v>97</v>
      </c>
      <c r="K2142" s="19">
        <v>55</v>
      </c>
      <c r="L2142" s="19">
        <v>165</v>
      </c>
      <c r="M2142" s="19" t="s">
        <v>66</v>
      </c>
      <c r="N2142" s="19">
        <v>5000</v>
      </c>
      <c r="O2142" s="19">
        <v>1000</v>
      </c>
      <c r="P2142" s="19">
        <v>1377</v>
      </c>
      <c r="Q2142" s="19" t="s">
        <v>57</v>
      </c>
      <c r="R2142" s="19">
        <v>765</v>
      </c>
      <c r="S2142" s="19">
        <v>20000</v>
      </c>
      <c r="T2142" s="19">
        <v>0.13</v>
      </c>
      <c r="U2142" s="19">
        <v>1.4</v>
      </c>
      <c r="V2142" s="19">
        <v>0.24</v>
      </c>
      <c r="W2142" s="19">
        <v>58</v>
      </c>
      <c r="X2142" s="93">
        <v>343</v>
      </c>
      <c r="Y2142">
        <f t="shared" si="100"/>
        <v>833.33333333333337</v>
      </c>
      <c r="Z2142" t="b">
        <f>IF(N2142/G2142&gt;=Auswahlhilfe!$C$8,TRUE,FALSE)</f>
        <v>1</v>
      </c>
      <c r="AA2142" t="b">
        <f>IF(K2142&gt;Auswahlhilfe!$C$7,TRUE,FALSE)</f>
        <v>1</v>
      </c>
      <c r="AB2142" t="b">
        <f>IF(Auswahlhilfe!$C$17=F2142,TRUE,FALSE)</f>
        <v>0</v>
      </c>
      <c r="AC2142" t="b">
        <f>IFERROR(IF(FIND("P2",PGOptionList!D2142)&gt;0,TRUE),FALSE)</f>
        <v>1</v>
      </c>
      <c r="AD2142" t="b">
        <f>IFERROR(IF(FIND("P1",PGOptionList!D2142)&gt;0,TRUE),FALSE)</f>
        <v>0</v>
      </c>
      <c r="AE2142" t="b">
        <f>IFERROR(IF(FIND("P0",PGOptionList!D2142)&gt;0,TRUE),FALSE)</f>
        <v>0</v>
      </c>
      <c r="AF2142" t="b">
        <f>IF(AND(Z2142,AA2142,AB2142,AC2142,IF(C2142=Auswahlhilfe!$L$7,TRUE,FALSE)),D2142,FALSE)</f>
        <v>0</v>
      </c>
      <c r="AG2142" t="b">
        <f>IF(AND(Z2142,AA2142,AB2142,AD2142,IF(C2142=Auswahlhilfe!$L$17,TRUE,FALSE)),D2142,FALSE)</f>
        <v>0</v>
      </c>
      <c r="AH2142" t="b">
        <f>IF(AND(Z2142,AA2142,AB2142,AE2142,IF(C2142=Auswahlhilfe!$L$17,TRUE,FALSE)),D2142,FALSE)</f>
        <v>0</v>
      </c>
      <c r="AI2142" t="s">
        <v>4817</v>
      </c>
      <c r="AJ2142" s="90" t="str">
        <f t="shared" si="101"/>
        <v>mailto:info@oxni.ch?subject=Anfrage TE-070-006-S1-P2</v>
      </c>
    </row>
    <row r="2143" spans="2:36" x14ac:dyDescent="0.2">
      <c r="B2143" s="78" t="str">
        <f t="shared" si="99"/>
        <v/>
      </c>
      <c r="C2143" s="19" t="s">
        <v>123</v>
      </c>
      <c r="D2143" s="19" t="s">
        <v>2444</v>
      </c>
      <c r="E2143" s="19">
        <v>60</v>
      </c>
      <c r="F2143" s="19" t="s">
        <v>58</v>
      </c>
      <c r="G2143" s="19">
        <v>6</v>
      </c>
      <c r="H2143" s="19">
        <v>5</v>
      </c>
      <c r="I2143" s="19">
        <v>7</v>
      </c>
      <c r="J2143" s="19">
        <v>97</v>
      </c>
      <c r="K2143" s="19">
        <v>55</v>
      </c>
      <c r="L2143" s="19">
        <v>165</v>
      </c>
      <c r="M2143" s="19" t="s">
        <v>66</v>
      </c>
      <c r="N2143" s="19">
        <v>5000</v>
      </c>
      <c r="O2143" s="19">
        <v>1000</v>
      </c>
      <c r="P2143" s="19">
        <v>1377</v>
      </c>
      <c r="Q2143" s="19" t="s">
        <v>57</v>
      </c>
      <c r="R2143" s="19">
        <v>765</v>
      </c>
      <c r="S2143" s="19">
        <v>20000</v>
      </c>
      <c r="T2143" s="19">
        <v>0.13</v>
      </c>
      <c r="U2143" s="19">
        <v>1.4</v>
      </c>
      <c r="V2143" s="19">
        <v>0.24</v>
      </c>
      <c r="W2143" s="19">
        <v>58</v>
      </c>
      <c r="X2143" s="93">
        <v>343</v>
      </c>
      <c r="Y2143">
        <f t="shared" si="100"/>
        <v>833.33333333333337</v>
      </c>
      <c r="Z2143" t="b">
        <f>IF(N2143/G2143&gt;=Auswahlhilfe!$C$8,TRUE,FALSE)</f>
        <v>1</v>
      </c>
      <c r="AA2143" t="b">
        <f>IF(K2143&gt;Auswahlhilfe!$C$7,TRUE,FALSE)</f>
        <v>1</v>
      </c>
      <c r="AB2143" t="b">
        <f>IF(Auswahlhilfe!$C$17=F2143,TRUE,FALSE)</f>
        <v>1</v>
      </c>
      <c r="AC2143" t="b">
        <f>IFERROR(IF(FIND("P2",PGOptionList!D2143)&gt;0,TRUE),FALSE)</f>
        <v>1</v>
      </c>
      <c r="AD2143" t="b">
        <f>IFERROR(IF(FIND("P1",PGOptionList!D2143)&gt;0,TRUE),FALSE)</f>
        <v>0</v>
      </c>
      <c r="AE2143" t="b">
        <f>IFERROR(IF(FIND("P0",PGOptionList!D2143)&gt;0,TRUE),FALSE)</f>
        <v>0</v>
      </c>
      <c r="AF2143" t="b">
        <f>IF(AND(Z2143,AA2143,AB2143,AC2143,IF(C2143=Auswahlhilfe!$L$7,TRUE,FALSE)),D2143,FALSE)</f>
        <v>0</v>
      </c>
      <c r="AG2143" t="b">
        <f>IF(AND(Z2143,AA2143,AB2143,AD2143,IF(C2143=Auswahlhilfe!$L$17,TRUE,FALSE)),D2143,FALSE)</f>
        <v>0</v>
      </c>
      <c r="AH2143" t="b">
        <f>IF(AND(Z2143,AA2143,AB2143,AE2143,IF(C2143=Auswahlhilfe!$L$17,TRUE,FALSE)),D2143,FALSE)</f>
        <v>0</v>
      </c>
      <c r="AI2143" t="s">
        <v>4818</v>
      </c>
      <c r="AJ2143" s="90" t="str">
        <f t="shared" si="101"/>
        <v>https://shop.oxni.ch/de/shop/motoren/planetengetriebe/te-070-006-s2-p2</v>
      </c>
    </row>
    <row r="2144" spans="2:36" x14ac:dyDescent="0.2">
      <c r="B2144" s="78" t="str">
        <f t="shared" si="99"/>
        <v/>
      </c>
      <c r="C2144" s="19" t="s">
        <v>123</v>
      </c>
      <c r="D2144" s="19" t="s">
        <v>2445</v>
      </c>
      <c r="E2144" s="19">
        <v>60</v>
      </c>
      <c r="F2144" s="19" t="s">
        <v>55</v>
      </c>
      <c r="G2144" s="19">
        <v>5</v>
      </c>
      <c r="H2144" s="19">
        <v>3</v>
      </c>
      <c r="I2144" s="19">
        <v>7</v>
      </c>
      <c r="J2144" s="19">
        <v>97</v>
      </c>
      <c r="K2144" s="19">
        <v>58</v>
      </c>
      <c r="L2144" s="19">
        <v>174</v>
      </c>
      <c r="M2144" s="19" t="s">
        <v>65</v>
      </c>
      <c r="N2144" s="19">
        <v>5000</v>
      </c>
      <c r="O2144" s="19">
        <v>1000</v>
      </c>
      <c r="P2144" s="19">
        <v>1377</v>
      </c>
      <c r="Q2144" s="19" t="s">
        <v>57</v>
      </c>
      <c r="R2144" s="19">
        <v>765</v>
      </c>
      <c r="S2144" s="19">
        <v>20000</v>
      </c>
      <c r="T2144" s="19">
        <v>0.13</v>
      </c>
      <c r="U2144" s="19">
        <v>1.4</v>
      </c>
      <c r="V2144" s="19">
        <v>0.24</v>
      </c>
      <c r="W2144" s="19">
        <v>58</v>
      </c>
      <c r="X2144" s="93">
        <v>379</v>
      </c>
      <c r="Y2144">
        <f t="shared" si="100"/>
        <v>1000</v>
      </c>
      <c r="Z2144" t="b">
        <f>IF(N2144/G2144&gt;=Auswahlhilfe!$C$8,TRUE,FALSE)</f>
        <v>1</v>
      </c>
      <c r="AA2144" t="b">
        <f>IF(K2144&gt;Auswahlhilfe!$C$7,TRUE,FALSE)</f>
        <v>1</v>
      </c>
      <c r="AB2144" t="b">
        <f>IF(Auswahlhilfe!$C$17=F2144,TRUE,FALSE)</f>
        <v>0</v>
      </c>
      <c r="AC2144" t="b">
        <f>IFERROR(IF(FIND("P2",PGOptionList!D2144)&gt;0,TRUE),FALSE)</f>
        <v>0</v>
      </c>
      <c r="AD2144" t="b">
        <f>IFERROR(IF(FIND("P1",PGOptionList!D2144)&gt;0,TRUE),FALSE)</f>
        <v>1</v>
      </c>
      <c r="AE2144" t="b">
        <f>IFERROR(IF(FIND("P0",PGOptionList!D2144)&gt;0,TRUE),FALSE)</f>
        <v>0</v>
      </c>
      <c r="AF2144" t="b">
        <f>IF(AND(Z2144,AA2144,AB2144,AC2144,IF(C2144=Auswahlhilfe!$L$7,TRUE,FALSE)),D2144,FALSE)</f>
        <v>0</v>
      </c>
      <c r="AG2144" t="b">
        <f>IF(AND(Z2144,AA2144,AB2144,AD2144,IF(C2144=Auswahlhilfe!$L$17,TRUE,FALSE)),D2144,FALSE)</f>
        <v>0</v>
      </c>
      <c r="AH2144" t="b">
        <f>IF(AND(Z2144,AA2144,AB2144,AE2144,IF(C2144=Auswahlhilfe!$L$17,TRUE,FALSE)),D2144,FALSE)</f>
        <v>0</v>
      </c>
      <c r="AI2144" t="s">
        <v>4817</v>
      </c>
      <c r="AJ2144" s="90" t="str">
        <f t="shared" si="101"/>
        <v>mailto:info@oxni.ch?subject=Anfrage TE-070-005-S1-P1</v>
      </c>
    </row>
    <row r="2145" spans="2:36" x14ac:dyDescent="0.2">
      <c r="B2145" s="78" t="str">
        <f t="shared" si="99"/>
        <v/>
      </c>
      <c r="C2145" s="19" t="s">
        <v>123</v>
      </c>
      <c r="D2145" s="19" t="s">
        <v>2446</v>
      </c>
      <c r="E2145" s="19">
        <v>60</v>
      </c>
      <c r="F2145" s="19" t="s">
        <v>58</v>
      </c>
      <c r="G2145" s="19">
        <v>5</v>
      </c>
      <c r="H2145" s="19">
        <v>3</v>
      </c>
      <c r="I2145" s="19">
        <v>7</v>
      </c>
      <c r="J2145" s="19">
        <v>97</v>
      </c>
      <c r="K2145" s="19">
        <v>58</v>
      </c>
      <c r="L2145" s="19">
        <v>174</v>
      </c>
      <c r="M2145" s="19" t="s">
        <v>65</v>
      </c>
      <c r="N2145" s="19">
        <v>5000</v>
      </c>
      <c r="O2145" s="19">
        <v>1000</v>
      </c>
      <c r="P2145" s="19">
        <v>1377</v>
      </c>
      <c r="Q2145" s="19" t="s">
        <v>57</v>
      </c>
      <c r="R2145" s="19">
        <v>765</v>
      </c>
      <c r="S2145" s="19">
        <v>20000</v>
      </c>
      <c r="T2145" s="19">
        <v>0.13</v>
      </c>
      <c r="U2145" s="19">
        <v>1.4</v>
      </c>
      <c r="V2145" s="19">
        <v>0.24</v>
      </c>
      <c r="W2145" s="19">
        <v>58</v>
      </c>
      <c r="X2145" s="93">
        <v>379</v>
      </c>
      <c r="Y2145">
        <f t="shared" si="100"/>
        <v>1000</v>
      </c>
      <c r="Z2145" t="b">
        <f>IF(N2145/G2145&gt;=Auswahlhilfe!$C$8,TRUE,FALSE)</f>
        <v>1</v>
      </c>
      <c r="AA2145" t="b">
        <f>IF(K2145&gt;Auswahlhilfe!$C$7,TRUE,FALSE)</f>
        <v>1</v>
      </c>
      <c r="AB2145" t="b">
        <f>IF(Auswahlhilfe!$C$17=F2145,TRUE,FALSE)</f>
        <v>1</v>
      </c>
      <c r="AC2145" t="b">
        <f>IFERROR(IF(FIND("P2",PGOptionList!D2145)&gt;0,TRUE),FALSE)</f>
        <v>0</v>
      </c>
      <c r="AD2145" t="b">
        <f>IFERROR(IF(FIND("P1",PGOptionList!D2145)&gt;0,TRUE),FALSE)</f>
        <v>1</v>
      </c>
      <c r="AE2145" t="b">
        <f>IFERROR(IF(FIND("P0",PGOptionList!D2145)&gt;0,TRUE),FALSE)</f>
        <v>0</v>
      </c>
      <c r="AF2145" t="b">
        <f>IF(AND(Z2145,AA2145,AB2145,AC2145,IF(C2145=Auswahlhilfe!$L$7,TRUE,FALSE)),D2145,FALSE)</f>
        <v>0</v>
      </c>
      <c r="AG2145" t="b">
        <f>IF(AND(Z2145,AA2145,AB2145,AD2145,IF(C2145=Auswahlhilfe!$L$17,TRUE,FALSE)),D2145,FALSE)</f>
        <v>0</v>
      </c>
      <c r="AH2145" t="b">
        <f>IF(AND(Z2145,AA2145,AB2145,AE2145,IF(C2145=Auswahlhilfe!$L$17,TRUE,FALSE)),D2145,FALSE)</f>
        <v>0</v>
      </c>
      <c r="AI2145" t="s">
        <v>4818</v>
      </c>
      <c r="AJ2145" s="90" t="str">
        <f t="shared" si="101"/>
        <v>https://shop.oxni.ch/de/shop/motoren/planetengetriebe/te-070-005-s2-p1</v>
      </c>
    </row>
    <row r="2146" spans="2:36" x14ac:dyDescent="0.2">
      <c r="B2146" s="78" t="str">
        <f t="shared" si="99"/>
        <v/>
      </c>
      <c r="C2146" s="19" t="s">
        <v>123</v>
      </c>
      <c r="D2146" s="19" t="s">
        <v>2447</v>
      </c>
      <c r="E2146" s="19">
        <v>60</v>
      </c>
      <c r="F2146" s="19" t="s">
        <v>55</v>
      </c>
      <c r="G2146" s="19">
        <v>5</v>
      </c>
      <c r="H2146" s="19">
        <v>5</v>
      </c>
      <c r="I2146" s="19">
        <v>7</v>
      </c>
      <c r="J2146" s="19">
        <v>97</v>
      </c>
      <c r="K2146" s="19">
        <v>58</v>
      </c>
      <c r="L2146" s="19">
        <v>174</v>
      </c>
      <c r="M2146" s="19" t="s">
        <v>65</v>
      </c>
      <c r="N2146" s="19">
        <v>5000</v>
      </c>
      <c r="O2146" s="19">
        <v>1000</v>
      </c>
      <c r="P2146" s="19">
        <v>1377</v>
      </c>
      <c r="Q2146" s="19" t="s">
        <v>57</v>
      </c>
      <c r="R2146" s="19">
        <v>765</v>
      </c>
      <c r="S2146" s="19">
        <v>20000</v>
      </c>
      <c r="T2146" s="19">
        <v>0.13</v>
      </c>
      <c r="U2146" s="19">
        <v>1.4</v>
      </c>
      <c r="V2146" s="19">
        <v>0.24</v>
      </c>
      <c r="W2146" s="19">
        <v>58</v>
      </c>
      <c r="X2146" s="93">
        <v>343</v>
      </c>
      <c r="Y2146">
        <f t="shared" si="100"/>
        <v>1000</v>
      </c>
      <c r="Z2146" t="b">
        <f>IF(N2146/G2146&gt;=Auswahlhilfe!$C$8,TRUE,FALSE)</f>
        <v>1</v>
      </c>
      <c r="AA2146" t="b">
        <f>IF(K2146&gt;Auswahlhilfe!$C$7,TRUE,FALSE)</f>
        <v>1</v>
      </c>
      <c r="AB2146" t="b">
        <f>IF(Auswahlhilfe!$C$17=F2146,TRUE,FALSE)</f>
        <v>0</v>
      </c>
      <c r="AC2146" t="b">
        <f>IFERROR(IF(FIND("P2",PGOptionList!D2146)&gt;0,TRUE),FALSE)</f>
        <v>1</v>
      </c>
      <c r="AD2146" t="b">
        <f>IFERROR(IF(FIND("P1",PGOptionList!D2146)&gt;0,TRUE),FALSE)</f>
        <v>0</v>
      </c>
      <c r="AE2146" t="b">
        <f>IFERROR(IF(FIND("P0",PGOptionList!D2146)&gt;0,TRUE),FALSE)</f>
        <v>0</v>
      </c>
      <c r="AF2146" t="b">
        <f>IF(AND(Z2146,AA2146,AB2146,AC2146,IF(C2146=Auswahlhilfe!$L$7,TRUE,FALSE)),D2146,FALSE)</f>
        <v>0</v>
      </c>
      <c r="AG2146" t="b">
        <f>IF(AND(Z2146,AA2146,AB2146,AD2146,IF(C2146=Auswahlhilfe!$L$17,TRUE,FALSE)),D2146,FALSE)</f>
        <v>0</v>
      </c>
      <c r="AH2146" t="b">
        <f>IF(AND(Z2146,AA2146,AB2146,AE2146,IF(C2146=Auswahlhilfe!$L$17,TRUE,FALSE)),D2146,FALSE)</f>
        <v>0</v>
      </c>
      <c r="AI2146" t="s">
        <v>4817</v>
      </c>
      <c r="AJ2146" s="90" t="str">
        <f t="shared" si="101"/>
        <v>mailto:info@oxni.ch?subject=Anfrage TE-070-005-S1-P2</v>
      </c>
    </row>
    <row r="2147" spans="2:36" x14ac:dyDescent="0.2">
      <c r="B2147" s="78" t="str">
        <f t="shared" si="99"/>
        <v/>
      </c>
      <c r="C2147" s="19" t="s">
        <v>123</v>
      </c>
      <c r="D2147" s="19" t="s">
        <v>2448</v>
      </c>
      <c r="E2147" s="19">
        <v>60</v>
      </c>
      <c r="F2147" s="19" t="s">
        <v>58</v>
      </c>
      <c r="G2147" s="19">
        <v>5</v>
      </c>
      <c r="H2147" s="19">
        <v>5</v>
      </c>
      <c r="I2147" s="19">
        <v>7</v>
      </c>
      <c r="J2147" s="19">
        <v>97</v>
      </c>
      <c r="K2147" s="19">
        <v>58</v>
      </c>
      <c r="L2147" s="19">
        <v>174</v>
      </c>
      <c r="M2147" s="19" t="s">
        <v>65</v>
      </c>
      <c r="N2147" s="19">
        <v>5000</v>
      </c>
      <c r="O2147" s="19">
        <v>1000</v>
      </c>
      <c r="P2147" s="19">
        <v>1377</v>
      </c>
      <c r="Q2147" s="19" t="s">
        <v>57</v>
      </c>
      <c r="R2147" s="19">
        <v>765</v>
      </c>
      <c r="S2147" s="19">
        <v>20000</v>
      </c>
      <c r="T2147" s="19">
        <v>0.13</v>
      </c>
      <c r="U2147" s="19">
        <v>1.4</v>
      </c>
      <c r="V2147" s="19">
        <v>0.24</v>
      </c>
      <c r="W2147" s="19">
        <v>58</v>
      </c>
      <c r="X2147" s="93">
        <v>343</v>
      </c>
      <c r="Y2147">
        <f t="shared" si="100"/>
        <v>1000</v>
      </c>
      <c r="Z2147" t="b">
        <f>IF(N2147/G2147&gt;=Auswahlhilfe!$C$8,TRUE,FALSE)</f>
        <v>1</v>
      </c>
      <c r="AA2147" t="b">
        <f>IF(K2147&gt;Auswahlhilfe!$C$7,TRUE,FALSE)</f>
        <v>1</v>
      </c>
      <c r="AB2147" t="b">
        <f>IF(Auswahlhilfe!$C$17=F2147,TRUE,FALSE)</f>
        <v>1</v>
      </c>
      <c r="AC2147" t="b">
        <f>IFERROR(IF(FIND("P2",PGOptionList!D2147)&gt;0,TRUE),FALSE)</f>
        <v>1</v>
      </c>
      <c r="AD2147" t="b">
        <f>IFERROR(IF(FIND("P1",PGOptionList!D2147)&gt;0,TRUE),FALSE)</f>
        <v>0</v>
      </c>
      <c r="AE2147" t="b">
        <f>IFERROR(IF(FIND("P0",PGOptionList!D2147)&gt;0,TRUE),FALSE)</f>
        <v>0</v>
      </c>
      <c r="AF2147" t="b">
        <f>IF(AND(Z2147,AA2147,AB2147,AC2147,IF(C2147=Auswahlhilfe!$L$7,TRUE,FALSE)),D2147,FALSE)</f>
        <v>0</v>
      </c>
      <c r="AG2147" t="b">
        <f>IF(AND(Z2147,AA2147,AB2147,AD2147,IF(C2147=Auswahlhilfe!$L$17,TRUE,FALSE)),D2147,FALSE)</f>
        <v>0</v>
      </c>
      <c r="AH2147" t="b">
        <f>IF(AND(Z2147,AA2147,AB2147,AE2147,IF(C2147=Auswahlhilfe!$L$17,TRUE,FALSE)),D2147,FALSE)</f>
        <v>0</v>
      </c>
      <c r="AI2147" t="s">
        <v>4818</v>
      </c>
      <c r="AJ2147" s="90" t="str">
        <f t="shared" si="101"/>
        <v>https://shop.oxni.ch/de/shop/motoren/planetengetriebe/te-070-005-s2-p2</v>
      </c>
    </row>
    <row r="2148" spans="2:36" x14ac:dyDescent="0.2">
      <c r="B2148" s="78" t="str">
        <f t="shared" si="99"/>
        <v/>
      </c>
      <c r="C2148" s="19" t="s">
        <v>123</v>
      </c>
      <c r="D2148" s="19" t="s">
        <v>2449</v>
      </c>
      <c r="E2148" s="19">
        <v>60</v>
      </c>
      <c r="F2148" s="19" t="s">
        <v>55</v>
      </c>
      <c r="G2148" s="19">
        <v>4</v>
      </c>
      <c r="H2148" s="19">
        <v>3</v>
      </c>
      <c r="I2148" s="19">
        <v>7</v>
      </c>
      <c r="J2148" s="19">
        <v>97</v>
      </c>
      <c r="K2148" s="19">
        <v>50</v>
      </c>
      <c r="L2148" s="19">
        <v>150</v>
      </c>
      <c r="M2148" s="19" t="s">
        <v>64</v>
      </c>
      <c r="N2148" s="19">
        <v>5000</v>
      </c>
      <c r="O2148" s="19">
        <v>1000</v>
      </c>
      <c r="P2148" s="19">
        <v>1377</v>
      </c>
      <c r="Q2148" s="19" t="s">
        <v>57</v>
      </c>
      <c r="R2148" s="19">
        <v>765</v>
      </c>
      <c r="S2148" s="19">
        <v>20000</v>
      </c>
      <c r="T2148" s="19">
        <v>0.14000000000000001</v>
      </c>
      <c r="U2148" s="19">
        <v>1.4</v>
      </c>
      <c r="V2148" s="19">
        <v>0.24</v>
      </c>
      <c r="W2148" s="19">
        <v>58</v>
      </c>
      <c r="X2148" s="93">
        <v>379</v>
      </c>
      <c r="Y2148">
        <f t="shared" si="100"/>
        <v>1250</v>
      </c>
      <c r="Z2148" t="b">
        <f>IF(N2148/G2148&gt;=Auswahlhilfe!$C$8,TRUE,FALSE)</f>
        <v>1</v>
      </c>
      <c r="AA2148" t="b">
        <f>IF(K2148&gt;Auswahlhilfe!$C$7,TRUE,FALSE)</f>
        <v>1</v>
      </c>
      <c r="AB2148" t="b">
        <f>IF(Auswahlhilfe!$C$17=F2148,TRUE,FALSE)</f>
        <v>0</v>
      </c>
      <c r="AC2148" t="b">
        <f>IFERROR(IF(FIND("P2",PGOptionList!D2148)&gt;0,TRUE),FALSE)</f>
        <v>0</v>
      </c>
      <c r="AD2148" t="b">
        <f>IFERROR(IF(FIND("P1",PGOptionList!D2148)&gt;0,TRUE),FALSE)</f>
        <v>1</v>
      </c>
      <c r="AE2148" t="b">
        <f>IFERROR(IF(FIND("P0",PGOptionList!D2148)&gt;0,TRUE),FALSE)</f>
        <v>0</v>
      </c>
      <c r="AF2148" t="b">
        <f>IF(AND(Z2148,AA2148,AB2148,AC2148,IF(C2148=Auswahlhilfe!$L$7,TRUE,FALSE)),D2148,FALSE)</f>
        <v>0</v>
      </c>
      <c r="AG2148" t="b">
        <f>IF(AND(Z2148,AA2148,AB2148,AD2148,IF(C2148=Auswahlhilfe!$L$17,TRUE,FALSE)),D2148,FALSE)</f>
        <v>0</v>
      </c>
      <c r="AH2148" t="b">
        <f>IF(AND(Z2148,AA2148,AB2148,AE2148,IF(C2148=Auswahlhilfe!$L$17,TRUE,FALSE)),D2148,FALSE)</f>
        <v>0</v>
      </c>
      <c r="AI2148" t="s">
        <v>4817</v>
      </c>
      <c r="AJ2148" s="90" t="str">
        <f t="shared" si="101"/>
        <v>mailto:info@oxni.ch?subject=Anfrage TE-070-004-S1-P1</v>
      </c>
    </row>
    <row r="2149" spans="2:36" x14ac:dyDescent="0.2">
      <c r="B2149" s="78" t="str">
        <f t="shared" si="99"/>
        <v/>
      </c>
      <c r="C2149" s="19" t="s">
        <v>123</v>
      </c>
      <c r="D2149" s="19" t="s">
        <v>2450</v>
      </c>
      <c r="E2149" s="19">
        <v>60</v>
      </c>
      <c r="F2149" s="19" t="s">
        <v>58</v>
      </c>
      <c r="G2149" s="19">
        <v>4</v>
      </c>
      <c r="H2149" s="19">
        <v>3</v>
      </c>
      <c r="I2149" s="19">
        <v>7</v>
      </c>
      <c r="J2149" s="19">
        <v>97</v>
      </c>
      <c r="K2149" s="19">
        <v>50</v>
      </c>
      <c r="L2149" s="19">
        <v>150</v>
      </c>
      <c r="M2149" s="19" t="s">
        <v>64</v>
      </c>
      <c r="N2149" s="19">
        <v>5000</v>
      </c>
      <c r="O2149" s="19">
        <v>1000</v>
      </c>
      <c r="P2149" s="19">
        <v>1377</v>
      </c>
      <c r="Q2149" s="19" t="s">
        <v>57</v>
      </c>
      <c r="R2149" s="19">
        <v>765</v>
      </c>
      <c r="S2149" s="19">
        <v>20000</v>
      </c>
      <c r="T2149" s="19">
        <v>0.14000000000000001</v>
      </c>
      <c r="U2149" s="19">
        <v>1.4</v>
      </c>
      <c r="V2149" s="19">
        <v>0.24</v>
      </c>
      <c r="W2149" s="19">
        <v>58</v>
      </c>
      <c r="X2149" s="93">
        <v>379</v>
      </c>
      <c r="Y2149">
        <f t="shared" si="100"/>
        <v>1250</v>
      </c>
      <c r="Z2149" t="b">
        <f>IF(N2149/G2149&gt;=Auswahlhilfe!$C$8,TRUE,FALSE)</f>
        <v>1</v>
      </c>
      <c r="AA2149" t="b">
        <f>IF(K2149&gt;Auswahlhilfe!$C$7,TRUE,FALSE)</f>
        <v>1</v>
      </c>
      <c r="AB2149" t="b">
        <f>IF(Auswahlhilfe!$C$17=F2149,TRUE,FALSE)</f>
        <v>1</v>
      </c>
      <c r="AC2149" t="b">
        <f>IFERROR(IF(FIND("P2",PGOptionList!D2149)&gt;0,TRUE),FALSE)</f>
        <v>0</v>
      </c>
      <c r="AD2149" t="b">
        <f>IFERROR(IF(FIND("P1",PGOptionList!D2149)&gt;0,TRUE),FALSE)</f>
        <v>1</v>
      </c>
      <c r="AE2149" t="b">
        <f>IFERROR(IF(FIND("P0",PGOptionList!D2149)&gt;0,TRUE),FALSE)</f>
        <v>0</v>
      </c>
      <c r="AF2149" t="b">
        <f>IF(AND(Z2149,AA2149,AB2149,AC2149,IF(C2149=Auswahlhilfe!$L$7,TRUE,FALSE)),D2149,FALSE)</f>
        <v>0</v>
      </c>
      <c r="AG2149" t="b">
        <f>IF(AND(Z2149,AA2149,AB2149,AD2149,IF(C2149=Auswahlhilfe!$L$17,TRUE,FALSE)),D2149,FALSE)</f>
        <v>0</v>
      </c>
      <c r="AH2149" t="b">
        <f>IF(AND(Z2149,AA2149,AB2149,AE2149,IF(C2149=Auswahlhilfe!$L$17,TRUE,FALSE)),D2149,FALSE)</f>
        <v>0</v>
      </c>
      <c r="AI2149" t="s">
        <v>4818</v>
      </c>
      <c r="AJ2149" s="90" t="str">
        <f t="shared" si="101"/>
        <v>https://shop.oxni.ch/de/shop/motoren/planetengetriebe/te-070-004-s2-p1</v>
      </c>
    </row>
    <row r="2150" spans="2:36" x14ac:dyDescent="0.2">
      <c r="B2150" s="78" t="str">
        <f t="shared" si="99"/>
        <v/>
      </c>
      <c r="C2150" s="19" t="s">
        <v>123</v>
      </c>
      <c r="D2150" s="19" t="s">
        <v>2451</v>
      </c>
      <c r="E2150" s="19">
        <v>60</v>
      </c>
      <c r="F2150" s="19" t="s">
        <v>55</v>
      </c>
      <c r="G2150" s="19">
        <v>4</v>
      </c>
      <c r="H2150" s="19">
        <v>5</v>
      </c>
      <c r="I2150" s="19">
        <v>7</v>
      </c>
      <c r="J2150" s="19">
        <v>97</v>
      </c>
      <c r="K2150" s="19">
        <v>50</v>
      </c>
      <c r="L2150" s="19">
        <v>150</v>
      </c>
      <c r="M2150" s="19" t="s">
        <v>64</v>
      </c>
      <c r="N2150" s="19">
        <v>5000</v>
      </c>
      <c r="O2150" s="19">
        <v>1000</v>
      </c>
      <c r="P2150" s="19">
        <v>1377</v>
      </c>
      <c r="Q2150" s="19" t="s">
        <v>57</v>
      </c>
      <c r="R2150" s="19">
        <v>765</v>
      </c>
      <c r="S2150" s="19">
        <v>20000</v>
      </c>
      <c r="T2150" s="19">
        <v>0.14000000000000001</v>
      </c>
      <c r="U2150" s="19">
        <v>1.4</v>
      </c>
      <c r="V2150" s="19">
        <v>0.24</v>
      </c>
      <c r="W2150" s="19">
        <v>58</v>
      </c>
      <c r="X2150" s="93">
        <v>343</v>
      </c>
      <c r="Y2150">
        <f t="shared" si="100"/>
        <v>1250</v>
      </c>
      <c r="Z2150" t="b">
        <f>IF(N2150/G2150&gt;=Auswahlhilfe!$C$8,TRUE,FALSE)</f>
        <v>1</v>
      </c>
      <c r="AA2150" t="b">
        <f>IF(K2150&gt;Auswahlhilfe!$C$7,TRUE,FALSE)</f>
        <v>1</v>
      </c>
      <c r="AB2150" t="b">
        <f>IF(Auswahlhilfe!$C$17=F2150,TRUE,FALSE)</f>
        <v>0</v>
      </c>
      <c r="AC2150" t="b">
        <f>IFERROR(IF(FIND("P2",PGOptionList!D2150)&gt;0,TRUE),FALSE)</f>
        <v>1</v>
      </c>
      <c r="AD2150" t="b">
        <f>IFERROR(IF(FIND("P1",PGOptionList!D2150)&gt;0,TRUE),FALSE)</f>
        <v>0</v>
      </c>
      <c r="AE2150" t="b">
        <f>IFERROR(IF(FIND("P0",PGOptionList!D2150)&gt;0,TRUE),FALSE)</f>
        <v>0</v>
      </c>
      <c r="AF2150" t="b">
        <f>IF(AND(Z2150,AA2150,AB2150,AC2150,IF(C2150=Auswahlhilfe!$L$7,TRUE,FALSE)),D2150,FALSE)</f>
        <v>0</v>
      </c>
      <c r="AG2150" t="b">
        <f>IF(AND(Z2150,AA2150,AB2150,AD2150,IF(C2150=Auswahlhilfe!$L$17,TRUE,FALSE)),D2150,FALSE)</f>
        <v>0</v>
      </c>
      <c r="AH2150" t="b">
        <f>IF(AND(Z2150,AA2150,AB2150,AE2150,IF(C2150=Auswahlhilfe!$L$17,TRUE,FALSE)),D2150,FALSE)</f>
        <v>0</v>
      </c>
      <c r="AI2150" t="s">
        <v>4817</v>
      </c>
      <c r="AJ2150" s="90" t="str">
        <f t="shared" si="101"/>
        <v>mailto:info@oxni.ch?subject=Anfrage TE-070-004-S1-P2</v>
      </c>
    </row>
    <row r="2151" spans="2:36" x14ac:dyDescent="0.2">
      <c r="B2151" s="78" t="str">
        <f t="shared" si="99"/>
        <v/>
      </c>
      <c r="C2151" s="19" t="s">
        <v>123</v>
      </c>
      <c r="D2151" s="19" t="s">
        <v>2452</v>
      </c>
      <c r="E2151" s="19">
        <v>60</v>
      </c>
      <c r="F2151" s="19" t="s">
        <v>58</v>
      </c>
      <c r="G2151" s="19">
        <v>4</v>
      </c>
      <c r="H2151" s="19">
        <v>5</v>
      </c>
      <c r="I2151" s="19">
        <v>7</v>
      </c>
      <c r="J2151" s="19">
        <v>97</v>
      </c>
      <c r="K2151" s="19">
        <v>50</v>
      </c>
      <c r="L2151" s="19">
        <v>150</v>
      </c>
      <c r="M2151" s="19" t="s">
        <v>64</v>
      </c>
      <c r="N2151" s="19">
        <v>5000</v>
      </c>
      <c r="O2151" s="19">
        <v>1000</v>
      </c>
      <c r="P2151" s="19">
        <v>1377</v>
      </c>
      <c r="Q2151" s="19" t="s">
        <v>57</v>
      </c>
      <c r="R2151" s="19">
        <v>765</v>
      </c>
      <c r="S2151" s="19">
        <v>20000</v>
      </c>
      <c r="T2151" s="19">
        <v>0.14000000000000001</v>
      </c>
      <c r="U2151" s="19">
        <v>1.4</v>
      </c>
      <c r="V2151" s="19">
        <v>0.24</v>
      </c>
      <c r="W2151" s="19">
        <v>58</v>
      </c>
      <c r="X2151" s="93">
        <v>343</v>
      </c>
      <c r="Y2151">
        <f t="shared" si="100"/>
        <v>1250</v>
      </c>
      <c r="Z2151" t="b">
        <f>IF(N2151/G2151&gt;=Auswahlhilfe!$C$8,TRUE,FALSE)</f>
        <v>1</v>
      </c>
      <c r="AA2151" t="b">
        <f>IF(K2151&gt;Auswahlhilfe!$C$7,TRUE,FALSE)</f>
        <v>1</v>
      </c>
      <c r="AB2151" t="b">
        <f>IF(Auswahlhilfe!$C$17=F2151,TRUE,FALSE)</f>
        <v>1</v>
      </c>
      <c r="AC2151" t="b">
        <f>IFERROR(IF(FIND("P2",PGOptionList!D2151)&gt;0,TRUE),FALSE)</f>
        <v>1</v>
      </c>
      <c r="AD2151" t="b">
        <f>IFERROR(IF(FIND("P1",PGOptionList!D2151)&gt;0,TRUE),FALSE)</f>
        <v>0</v>
      </c>
      <c r="AE2151" t="b">
        <f>IFERROR(IF(FIND("P0",PGOptionList!D2151)&gt;0,TRUE),FALSE)</f>
        <v>0</v>
      </c>
      <c r="AF2151" t="b">
        <f>IF(AND(Z2151,AA2151,AB2151,AC2151,IF(C2151=Auswahlhilfe!$L$7,TRUE,FALSE)),D2151,FALSE)</f>
        <v>0</v>
      </c>
      <c r="AG2151" t="b">
        <f>IF(AND(Z2151,AA2151,AB2151,AD2151,IF(C2151=Auswahlhilfe!$L$17,TRUE,FALSE)),D2151,FALSE)</f>
        <v>0</v>
      </c>
      <c r="AH2151" t="b">
        <f>IF(AND(Z2151,AA2151,AB2151,AE2151,IF(C2151=Auswahlhilfe!$L$17,TRUE,FALSE)),D2151,FALSE)</f>
        <v>0</v>
      </c>
      <c r="AI2151" t="s">
        <v>4818</v>
      </c>
      <c r="AJ2151" s="90" t="str">
        <f t="shared" si="101"/>
        <v>https://shop.oxni.ch/de/shop/motoren/planetengetriebe/te-070-004-s2-p2</v>
      </c>
    </row>
    <row r="2152" spans="2:36" x14ac:dyDescent="0.2">
      <c r="B2152" s="78" t="str">
        <f t="shared" si="99"/>
        <v/>
      </c>
      <c r="C2152" s="19" t="s">
        <v>123</v>
      </c>
      <c r="D2152" s="19" t="s">
        <v>2453</v>
      </c>
      <c r="E2152" s="19">
        <v>60</v>
      </c>
      <c r="F2152" s="19" t="s">
        <v>55</v>
      </c>
      <c r="G2152" s="19">
        <v>3</v>
      </c>
      <c r="H2152" s="19">
        <v>3</v>
      </c>
      <c r="I2152" s="19">
        <v>7</v>
      </c>
      <c r="J2152" s="19">
        <v>97</v>
      </c>
      <c r="K2152" s="19">
        <v>52</v>
      </c>
      <c r="L2152" s="19">
        <v>156</v>
      </c>
      <c r="M2152" s="19" t="s">
        <v>63</v>
      </c>
      <c r="N2152" s="19">
        <v>5000</v>
      </c>
      <c r="O2152" s="19">
        <v>1000</v>
      </c>
      <c r="P2152" s="19">
        <v>1377</v>
      </c>
      <c r="Q2152" s="19" t="s">
        <v>57</v>
      </c>
      <c r="R2152" s="19">
        <v>765</v>
      </c>
      <c r="S2152" s="19">
        <v>20000</v>
      </c>
      <c r="T2152" s="19">
        <v>0.16</v>
      </c>
      <c r="U2152" s="19">
        <v>1.4</v>
      </c>
      <c r="V2152" s="19">
        <v>0.24</v>
      </c>
      <c r="W2152" s="19">
        <v>58</v>
      </c>
      <c r="X2152" s="93">
        <v>379</v>
      </c>
      <c r="Y2152">
        <f t="shared" si="100"/>
        <v>1666.6666666666667</v>
      </c>
      <c r="Z2152" t="b">
        <f>IF(N2152/G2152&gt;=Auswahlhilfe!$C$8,TRUE,FALSE)</f>
        <v>1</v>
      </c>
      <c r="AA2152" t="b">
        <f>IF(K2152&gt;Auswahlhilfe!$C$7,TRUE,FALSE)</f>
        <v>1</v>
      </c>
      <c r="AB2152" t="b">
        <f>IF(Auswahlhilfe!$C$17=F2152,TRUE,FALSE)</f>
        <v>0</v>
      </c>
      <c r="AC2152" t="b">
        <f>IFERROR(IF(FIND("P2",PGOptionList!D2152)&gt;0,TRUE),FALSE)</f>
        <v>0</v>
      </c>
      <c r="AD2152" t="b">
        <f>IFERROR(IF(FIND("P1",PGOptionList!D2152)&gt;0,TRUE),FALSE)</f>
        <v>1</v>
      </c>
      <c r="AE2152" t="b">
        <f>IFERROR(IF(FIND("P0",PGOptionList!D2152)&gt;0,TRUE),FALSE)</f>
        <v>0</v>
      </c>
      <c r="AF2152" t="b">
        <f>IF(AND(Z2152,AA2152,AB2152,AC2152,IF(C2152=Auswahlhilfe!$L$7,TRUE,FALSE)),D2152,FALSE)</f>
        <v>0</v>
      </c>
      <c r="AG2152" t="b">
        <f>IF(AND(Z2152,AA2152,AB2152,AD2152,IF(C2152=Auswahlhilfe!$L$17,TRUE,FALSE)),D2152,FALSE)</f>
        <v>0</v>
      </c>
      <c r="AH2152" t="b">
        <f>IF(AND(Z2152,AA2152,AB2152,AE2152,IF(C2152=Auswahlhilfe!$L$17,TRUE,FALSE)),D2152,FALSE)</f>
        <v>0</v>
      </c>
      <c r="AI2152" t="s">
        <v>4817</v>
      </c>
      <c r="AJ2152" s="90" t="str">
        <f t="shared" si="101"/>
        <v>mailto:info@oxni.ch?subject=Anfrage TE-070-003-S1-P1</v>
      </c>
    </row>
    <row r="2153" spans="2:36" x14ac:dyDescent="0.2">
      <c r="B2153" s="78" t="str">
        <f t="shared" si="99"/>
        <v/>
      </c>
      <c r="C2153" s="19" t="s">
        <v>123</v>
      </c>
      <c r="D2153" s="19" t="s">
        <v>2454</v>
      </c>
      <c r="E2153" s="19">
        <v>60</v>
      </c>
      <c r="F2153" s="19" t="s">
        <v>58</v>
      </c>
      <c r="G2153" s="19">
        <v>3</v>
      </c>
      <c r="H2153" s="19">
        <v>3</v>
      </c>
      <c r="I2153" s="19">
        <v>7</v>
      </c>
      <c r="J2153" s="19">
        <v>97</v>
      </c>
      <c r="K2153" s="19">
        <v>52</v>
      </c>
      <c r="L2153" s="19">
        <v>156</v>
      </c>
      <c r="M2153" s="19" t="s">
        <v>63</v>
      </c>
      <c r="N2153" s="19">
        <v>5000</v>
      </c>
      <c r="O2153" s="19">
        <v>1000</v>
      </c>
      <c r="P2153" s="19">
        <v>1377</v>
      </c>
      <c r="Q2153" s="19" t="s">
        <v>57</v>
      </c>
      <c r="R2153" s="19">
        <v>765</v>
      </c>
      <c r="S2153" s="19">
        <v>20000</v>
      </c>
      <c r="T2153" s="19">
        <v>0.16</v>
      </c>
      <c r="U2153" s="19">
        <v>1.4</v>
      </c>
      <c r="V2153" s="19">
        <v>0.24</v>
      </c>
      <c r="W2153" s="19">
        <v>58</v>
      </c>
      <c r="X2153" s="93">
        <v>379</v>
      </c>
      <c r="Y2153">
        <f t="shared" si="100"/>
        <v>1666.6666666666667</v>
      </c>
      <c r="Z2153" t="b">
        <f>IF(N2153/G2153&gt;=Auswahlhilfe!$C$8,TRUE,FALSE)</f>
        <v>1</v>
      </c>
      <c r="AA2153" t="b">
        <f>IF(K2153&gt;Auswahlhilfe!$C$7,TRUE,FALSE)</f>
        <v>1</v>
      </c>
      <c r="AB2153" t="b">
        <f>IF(Auswahlhilfe!$C$17=F2153,TRUE,FALSE)</f>
        <v>1</v>
      </c>
      <c r="AC2153" t="b">
        <f>IFERROR(IF(FIND("P2",PGOptionList!D2153)&gt;0,TRUE),FALSE)</f>
        <v>0</v>
      </c>
      <c r="AD2153" t="b">
        <f>IFERROR(IF(FIND("P1",PGOptionList!D2153)&gt;0,TRUE),FALSE)</f>
        <v>1</v>
      </c>
      <c r="AE2153" t="b">
        <f>IFERROR(IF(FIND("P0",PGOptionList!D2153)&gt;0,TRUE),FALSE)</f>
        <v>0</v>
      </c>
      <c r="AF2153" t="b">
        <f>IF(AND(Z2153,AA2153,AB2153,AC2153,IF(C2153=Auswahlhilfe!$L$7,TRUE,FALSE)),D2153,FALSE)</f>
        <v>0</v>
      </c>
      <c r="AG2153" t="b">
        <f>IF(AND(Z2153,AA2153,AB2153,AD2153,IF(C2153=Auswahlhilfe!$L$17,TRUE,FALSE)),D2153,FALSE)</f>
        <v>0</v>
      </c>
      <c r="AH2153" t="b">
        <f>IF(AND(Z2153,AA2153,AB2153,AE2153,IF(C2153=Auswahlhilfe!$L$17,TRUE,FALSE)),D2153,FALSE)</f>
        <v>0</v>
      </c>
      <c r="AI2153" t="s">
        <v>4818</v>
      </c>
      <c r="AJ2153" s="90" t="str">
        <f t="shared" si="101"/>
        <v>https://shop.oxni.ch/de/shop/motoren/planetengetriebe/te-070-003-s2-p1</v>
      </c>
    </row>
    <row r="2154" spans="2:36" x14ac:dyDescent="0.2">
      <c r="B2154" s="78" t="str">
        <f t="shared" si="99"/>
        <v/>
      </c>
      <c r="C2154" s="19" t="s">
        <v>123</v>
      </c>
      <c r="D2154" s="19" t="s">
        <v>2455</v>
      </c>
      <c r="E2154" s="19">
        <v>60</v>
      </c>
      <c r="F2154" s="19" t="s">
        <v>55</v>
      </c>
      <c r="G2154" s="19">
        <v>3</v>
      </c>
      <c r="H2154" s="19">
        <v>5</v>
      </c>
      <c r="I2154" s="19">
        <v>7</v>
      </c>
      <c r="J2154" s="19">
        <v>97</v>
      </c>
      <c r="K2154" s="19">
        <v>52</v>
      </c>
      <c r="L2154" s="19">
        <v>156</v>
      </c>
      <c r="M2154" s="19" t="s">
        <v>63</v>
      </c>
      <c r="N2154" s="19">
        <v>5000</v>
      </c>
      <c r="O2154" s="19">
        <v>1000</v>
      </c>
      <c r="P2154" s="19">
        <v>1377</v>
      </c>
      <c r="Q2154" s="19" t="s">
        <v>57</v>
      </c>
      <c r="R2154" s="19">
        <v>765</v>
      </c>
      <c r="S2154" s="19">
        <v>20000</v>
      </c>
      <c r="T2154" s="19">
        <v>0.16</v>
      </c>
      <c r="U2154" s="19">
        <v>1.4</v>
      </c>
      <c r="V2154" s="19">
        <v>0.24</v>
      </c>
      <c r="W2154" s="19">
        <v>58</v>
      </c>
      <c r="X2154" s="93">
        <v>343</v>
      </c>
      <c r="Y2154">
        <f t="shared" si="100"/>
        <v>1666.6666666666667</v>
      </c>
      <c r="Z2154" t="b">
        <f>IF(N2154/G2154&gt;=Auswahlhilfe!$C$8,TRUE,FALSE)</f>
        <v>1</v>
      </c>
      <c r="AA2154" t="b">
        <f>IF(K2154&gt;Auswahlhilfe!$C$7,TRUE,FALSE)</f>
        <v>1</v>
      </c>
      <c r="AB2154" t="b">
        <f>IF(Auswahlhilfe!$C$17=F2154,TRUE,FALSE)</f>
        <v>0</v>
      </c>
      <c r="AC2154" t="b">
        <f>IFERROR(IF(FIND("P2",PGOptionList!D2154)&gt;0,TRUE),FALSE)</f>
        <v>1</v>
      </c>
      <c r="AD2154" t="b">
        <f>IFERROR(IF(FIND("P1",PGOptionList!D2154)&gt;0,TRUE),FALSE)</f>
        <v>0</v>
      </c>
      <c r="AE2154" t="b">
        <f>IFERROR(IF(FIND("P0",PGOptionList!D2154)&gt;0,TRUE),FALSE)</f>
        <v>0</v>
      </c>
      <c r="AF2154" t="b">
        <f>IF(AND(Z2154,AA2154,AB2154,AC2154,IF(C2154=Auswahlhilfe!$L$7,TRUE,FALSE)),D2154,FALSE)</f>
        <v>0</v>
      </c>
      <c r="AG2154" t="b">
        <f>IF(AND(Z2154,AA2154,AB2154,AD2154,IF(C2154=Auswahlhilfe!$L$17,TRUE,FALSE)),D2154,FALSE)</f>
        <v>0</v>
      </c>
      <c r="AH2154" t="b">
        <f>IF(AND(Z2154,AA2154,AB2154,AE2154,IF(C2154=Auswahlhilfe!$L$17,TRUE,FALSE)),D2154,FALSE)</f>
        <v>0</v>
      </c>
      <c r="AI2154" t="s">
        <v>4817</v>
      </c>
      <c r="AJ2154" s="90" t="str">
        <f t="shared" si="101"/>
        <v>mailto:info@oxni.ch?subject=Anfrage TE-070-003-S1-P2</v>
      </c>
    </row>
    <row r="2155" spans="2:36" x14ac:dyDescent="0.2">
      <c r="B2155" s="78" t="str">
        <f t="shared" si="99"/>
        <v/>
      </c>
      <c r="C2155" s="19" t="s">
        <v>123</v>
      </c>
      <c r="D2155" s="19" t="s">
        <v>2456</v>
      </c>
      <c r="E2155" s="19">
        <v>60</v>
      </c>
      <c r="F2155" s="19" t="s">
        <v>58</v>
      </c>
      <c r="G2155" s="19">
        <v>3</v>
      </c>
      <c r="H2155" s="19">
        <v>5</v>
      </c>
      <c r="I2155" s="19">
        <v>7</v>
      </c>
      <c r="J2155" s="19">
        <v>97</v>
      </c>
      <c r="K2155" s="19">
        <v>52</v>
      </c>
      <c r="L2155" s="19">
        <v>156</v>
      </c>
      <c r="M2155" s="19" t="s">
        <v>63</v>
      </c>
      <c r="N2155" s="19">
        <v>5000</v>
      </c>
      <c r="O2155" s="19">
        <v>1000</v>
      </c>
      <c r="P2155" s="19">
        <v>1377</v>
      </c>
      <c r="Q2155" s="19" t="s">
        <v>57</v>
      </c>
      <c r="R2155" s="19">
        <v>765</v>
      </c>
      <c r="S2155" s="19">
        <v>20000</v>
      </c>
      <c r="T2155" s="19">
        <v>0.16</v>
      </c>
      <c r="U2155" s="19">
        <v>1.4</v>
      </c>
      <c r="V2155" s="19">
        <v>0.24</v>
      </c>
      <c r="W2155" s="19">
        <v>58</v>
      </c>
      <c r="X2155" s="93">
        <v>343</v>
      </c>
      <c r="Y2155">
        <f t="shared" si="100"/>
        <v>1666.6666666666667</v>
      </c>
      <c r="Z2155" t="b">
        <f>IF(N2155/G2155&gt;=Auswahlhilfe!$C$8,TRUE,FALSE)</f>
        <v>1</v>
      </c>
      <c r="AA2155" t="b">
        <f>IF(K2155&gt;Auswahlhilfe!$C$7,TRUE,FALSE)</f>
        <v>1</v>
      </c>
      <c r="AB2155" t="b">
        <f>IF(Auswahlhilfe!$C$17=F2155,TRUE,FALSE)</f>
        <v>1</v>
      </c>
      <c r="AC2155" t="b">
        <f>IFERROR(IF(FIND("P2",PGOptionList!D2155)&gt;0,TRUE),FALSE)</f>
        <v>1</v>
      </c>
      <c r="AD2155" t="b">
        <f>IFERROR(IF(FIND("P1",PGOptionList!D2155)&gt;0,TRUE),FALSE)</f>
        <v>0</v>
      </c>
      <c r="AE2155" t="b">
        <f>IFERROR(IF(FIND("P0",PGOptionList!D2155)&gt;0,TRUE),FALSE)</f>
        <v>0</v>
      </c>
      <c r="AF2155" t="b">
        <f>IF(AND(Z2155,AA2155,AB2155,AC2155,IF(C2155=Auswahlhilfe!$L$7,TRUE,FALSE)),D2155,FALSE)</f>
        <v>0</v>
      </c>
      <c r="AG2155" t="b">
        <f>IF(AND(Z2155,AA2155,AB2155,AD2155,IF(C2155=Auswahlhilfe!$L$17,TRUE,FALSE)),D2155,FALSE)</f>
        <v>0</v>
      </c>
      <c r="AH2155" t="b">
        <f>IF(AND(Z2155,AA2155,AB2155,AE2155,IF(C2155=Auswahlhilfe!$L$17,TRUE,FALSE)),D2155,FALSE)</f>
        <v>0</v>
      </c>
      <c r="AI2155" t="s">
        <v>4818</v>
      </c>
      <c r="AJ2155" s="90" t="str">
        <f t="shared" si="101"/>
        <v>https://shop.oxni.ch/de/shop/motoren/planetengetriebe/te-070-003-s2-p2</v>
      </c>
    </row>
    <row r="2156" spans="2:36" x14ac:dyDescent="0.2">
      <c r="B2156" s="78" t="str">
        <f t="shared" si="99"/>
        <v/>
      </c>
      <c r="C2156" s="19" t="s">
        <v>123</v>
      </c>
      <c r="D2156" s="19" t="s">
        <v>2457</v>
      </c>
      <c r="E2156" s="19">
        <v>90</v>
      </c>
      <c r="F2156" s="19" t="s">
        <v>55</v>
      </c>
      <c r="G2156" s="19">
        <v>100</v>
      </c>
      <c r="H2156" s="19">
        <v>5</v>
      </c>
      <c r="I2156" s="19">
        <v>14</v>
      </c>
      <c r="J2156" s="19">
        <v>94</v>
      </c>
      <c r="K2156" s="19">
        <v>102</v>
      </c>
      <c r="L2156" s="19">
        <v>306</v>
      </c>
      <c r="M2156" s="19" t="s">
        <v>74</v>
      </c>
      <c r="N2156" s="19">
        <v>4000</v>
      </c>
      <c r="O2156" s="19">
        <v>8000</v>
      </c>
      <c r="P2156" s="19">
        <v>2985</v>
      </c>
      <c r="Q2156" s="19" t="s">
        <v>57</v>
      </c>
      <c r="R2156" s="19">
        <v>1625</v>
      </c>
      <c r="S2156" s="19">
        <v>20000</v>
      </c>
      <c r="T2156" s="19">
        <v>0.44</v>
      </c>
      <c r="U2156" s="19">
        <v>5.0999999999999996</v>
      </c>
      <c r="V2156" s="19">
        <v>0.24</v>
      </c>
      <c r="W2156" s="19">
        <v>60</v>
      </c>
      <c r="X2156" s="93">
        <v>625</v>
      </c>
      <c r="Y2156">
        <f t="shared" si="100"/>
        <v>40</v>
      </c>
      <c r="Z2156" t="b">
        <f>IF(N2156/G2156&gt;=Auswahlhilfe!$C$8,TRUE,FALSE)</f>
        <v>1</v>
      </c>
      <c r="AA2156" t="b">
        <f>IF(K2156&gt;Auswahlhilfe!$C$7,TRUE,FALSE)</f>
        <v>1</v>
      </c>
      <c r="AB2156" t="b">
        <f>IF(Auswahlhilfe!$C$17=F2156,TRUE,FALSE)</f>
        <v>0</v>
      </c>
      <c r="AC2156" t="b">
        <f>IFERROR(IF(FIND("P2",PGOptionList!D2156)&gt;0,TRUE),FALSE)</f>
        <v>0</v>
      </c>
      <c r="AD2156" t="b">
        <f>IFERROR(IF(FIND("P1",PGOptionList!D2156)&gt;0,TRUE),FALSE)</f>
        <v>1</v>
      </c>
      <c r="AE2156" t="b">
        <f>IFERROR(IF(FIND("P0",PGOptionList!D2156)&gt;0,TRUE),FALSE)</f>
        <v>0</v>
      </c>
      <c r="AF2156" t="b">
        <f>IF(AND(Z2156,AA2156,AB2156,AC2156,IF(C2156=Auswahlhilfe!$L$7,TRUE,FALSE)),D2156,FALSE)</f>
        <v>0</v>
      </c>
      <c r="AG2156" t="b">
        <f>IF(AND(Z2156,AA2156,AB2156,AD2156,IF(C2156=Auswahlhilfe!$L$17,TRUE,FALSE)),D2156,FALSE)</f>
        <v>0</v>
      </c>
      <c r="AH2156" t="b">
        <f>IF(AND(Z2156,AA2156,AB2156,AE2156,IF(C2156=Auswahlhilfe!$L$17,TRUE,FALSE)),D2156,FALSE)</f>
        <v>0</v>
      </c>
      <c r="AI2156" t="s">
        <v>4817</v>
      </c>
      <c r="AJ2156" s="90" t="str">
        <f t="shared" si="101"/>
        <v>mailto:info@oxni.ch?subject=Anfrage TE-090-100-S1-P1</v>
      </c>
    </row>
    <row r="2157" spans="2:36" x14ac:dyDescent="0.2">
      <c r="B2157" s="78" t="str">
        <f t="shared" si="99"/>
        <v/>
      </c>
      <c r="C2157" s="19" t="s">
        <v>123</v>
      </c>
      <c r="D2157" s="19" t="s">
        <v>2458</v>
      </c>
      <c r="E2157" s="19">
        <v>90</v>
      </c>
      <c r="F2157" s="19" t="s">
        <v>58</v>
      </c>
      <c r="G2157" s="19">
        <v>100</v>
      </c>
      <c r="H2157" s="19">
        <v>5</v>
      </c>
      <c r="I2157" s="19">
        <v>14</v>
      </c>
      <c r="J2157" s="19">
        <v>94</v>
      </c>
      <c r="K2157" s="19">
        <v>102</v>
      </c>
      <c r="L2157" s="19">
        <v>306</v>
      </c>
      <c r="M2157" s="19" t="s">
        <v>74</v>
      </c>
      <c r="N2157" s="19">
        <v>4000</v>
      </c>
      <c r="O2157" s="19">
        <v>8000</v>
      </c>
      <c r="P2157" s="19">
        <v>2985</v>
      </c>
      <c r="Q2157" s="19" t="s">
        <v>57</v>
      </c>
      <c r="R2157" s="19">
        <v>1625</v>
      </c>
      <c r="S2157" s="19">
        <v>20000</v>
      </c>
      <c r="T2157" s="19">
        <v>0.44</v>
      </c>
      <c r="U2157" s="19">
        <v>5.0999999999999996</v>
      </c>
      <c r="V2157" s="19">
        <v>0.24</v>
      </c>
      <c r="W2157" s="19">
        <v>60</v>
      </c>
      <c r="X2157" s="93">
        <v>625</v>
      </c>
      <c r="Y2157">
        <f t="shared" si="100"/>
        <v>40</v>
      </c>
      <c r="Z2157" t="b">
        <f>IF(N2157/G2157&gt;=Auswahlhilfe!$C$8,TRUE,FALSE)</f>
        <v>1</v>
      </c>
      <c r="AA2157" t="b">
        <f>IF(K2157&gt;Auswahlhilfe!$C$7,TRUE,FALSE)</f>
        <v>1</v>
      </c>
      <c r="AB2157" t="b">
        <f>IF(Auswahlhilfe!$C$17=F2157,TRUE,FALSE)</f>
        <v>1</v>
      </c>
      <c r="AC2157" t="b">
        <f>IFERROR(IF(FIND("P2",PGOptionList!D2157)&gt;0,TRUE),FALSE)</f>
        <v>0</v>
      </c>
      <c r="AD2157" t="b">
        <f>IFERROR(IF(FIND("P1",PGOptionList!D2157)&gt;0,TRUE),FALSE)</f>
        <v>1</v>
      </c>
      <c r="AE2157" t="b">
        <f>IFERROR(IF(FIND("P0",PGOptionList!D2157)&gt;0,TRUE),FALSE)</f>
        <v>0</v>
      </c>
      <c r="AF2157" t="b">
        <f>IF(AND(Z2157,AA2157,AB2157,AC2157,IF(C2157=Auswahlhilfe!$L$7,TRUE,FALSE)),D2157,FALSE)</f>
        <v>0</v>
      </c>
      <c r="AG2157" t="b">
        <f>IF(AND(Z2157,AA2157,AB2157,AD2157,IF(C2157=Auswahlhilfe!$L$17,TRUE,FALSE)),D2157,FALSE)</f>
        <v>0</v>
      </c>
      <c r="AH2157" t="b">
        <f>IF(AND(Z2157,AA2157,AB2157,AE2157,IF(C2157=Auswahlhilfe!$L$17,TRUE,FALSE)),D2157,FALSE)</f>
        <v>0</v>
      </c>
      <c r="AI2157" t="s">
        <v>4818</v>
      </c>
      <c r="AJ2157" s="90" t="str">
        <f t="shared" si="101"/>
        <v>https://shop.oxni.ch/de/shop/motoren/planetengetriebe/te-090-100-s2-p1</v>
      </c>
    </row>
    <row r="2158" spans="2:36" x14ac:dyDescent="0.2">
      <c r="B2158" s="78" t="str">
        <f t="shared" si="99"/>
        <v/>
      </c>
      <c r="C2158" s="19" t="s">
        <v>123</v>
      </c>
      <c r="D2158" s="19" t="s">
        <v>2459</v>
      </c>
      <c r="E2158" s="19">
        <v>90</v>
      </c>
      <c r="F2158" s="19" t="s">
        <v>55</v>
      </c>
      <c r="G2158" s="19">
        <v>100</v>
      </c>
      <c r="H2158" s="19">
        <v>7</v>
      </c>
      <c r="I2158" s="19">
        <v>14</v>
      </c>
      <c r="J2158" s="19">
        <v>94</v>
      </c>
      <c r="K2158" s="19">
        <v>102</v>
      </c>
      <c r="L2158" s="19">
        <v>306</v>
      </c>
      <c r="M2158" s="19" t="s">
        <v>74</v>
      </c>
      <c r="N2158" s="19">
        <v>4000</v>
      </c>
      <c r="O2158" s="19">
        <v>8000</v>
      </c>
      <c r="P2158" s="19">
        <v>2985</v>
      </c>
      <c r="Q2158" s="19" t="s">
        <v>57</v>
      </c>
      <c r="R2158" s="19">
        <v>1625</v>
      </c>
      <c r="S2158" s="19">
        <v>20000</v>
      </c>
      <c r="T2158" s="19">
        <v>0.44</v>
      </c>
      <c r="U2158" s="19">
        <v>5.0999999999999996</v>
      </c>
      <c r="V2158" s="19">
        <v>0.24</v>
      </c>
      <c r="W2158" s="19">
        <v>60</v>
      </c>
      <c r="X2158" s="93">
        <v>581</v>
      </c>
      <c r="Y2158">
        <f t="shared" si="100"/>
        <v>40</v>
      </c>
      <c r="Z2158" t="b">
        <f>IF(N2158/G2158&gt;=Auswahlhilfe!$C$8,TRUE,FALSE)</f>
        <v>1</v>
      </c>
      <c r="AA2158" t="b">
        <f>IF(K2158&gt;Auswahlhilfe!$C$7,TRUE,FALSE)</f>
        <v>1</v>
      </c>
      <c r="AB2158" t="b">
        <f>IF(Auswahlhilfe!$C$17=F2158,TRUE,FALSE)</f>
        <v>0</v>
      </c>
      <c r="AC2158" t="b">
        <f>IFERROR(IF(FIND("P2",PGOptionList!D2158)&gt;0,TRUE),FALSE)</f>
        <v>1</v>
      </c>
      <c r="AD2158" t="b">
        <f>IFERROR(IF(FIND("P1",PGOptionList!D2158)&gt;0,TRUE),FALSE)</f>
        <v>0</v>
      </c>
      <c r="AE2158" t="b">
        <f>IFERROR(IF(FIND("P0",PGOptionList!D2158)&gt;0,TRUE),FALSE)</f>
        <v>0</v>
      </c>
      <c r="AF2158" t="b">
        <f>IF(AND(Z2158,AA2158,AB2158,AC2158,IF(C2158=Auswahlhilfe!$L$7,TRUE,FALSE)),D2158,FALSE)</f>
        <v>0</v>
      </c>
      <c r="AG2158" t="b">
        <f>IF(AND(Z2158,AA2158,AB2158,AD2158,IF(C2158=Auswahlhilfe!$L$17,TRUE,FALSE)),D2158,FALSE)</f>
        <v>0</v>
      </c>
      <c r="AH2158" t="b">
        <f>IF(AND(Z2158,AA2158,AB2158,AE2158,IF(C2158=Auswahlhilfe!$L$17,TRUE,FALSE)),D2158,FALSE)</f>
        <v>0</v>
      </c>
      <c r="AI2158" t="s">
        <v>4817</v>
      </c>
      <c r="AJ2158" s="90" t="str">
        <f t="shared" si="101"/>
        <v>mailto:info@oxni.ch?subject=Anfrage TE-090-100-S1-P2</v>
      </c>
    </row>
    <row r="2159" spans="2:36" x14ac:dyDescent="0.2">
      <c r="B2159" s="78" t="str">
        <f t="shared" si="99"/>
        <v/>
      </c>
      <c r="C2159" s="19" t="s">
        <v>123</v>
      </c>
      <c r="D2159" s="19" t="s">
        <v>2460</v>
      </c>
      <c r="E2159" s="19">
        <v>90</v>
      </c>
      <c r="F2159" s="19" t="s">
        <v>58</v>
      </c>
      <c r="G2159" s="19">
        <v>100</v>
      </c>
      <c r="H2159" s="19">
        <v>7</v>
      </c>
      <c r="I2159" s="19">
        <v>14</v>
      </c>
      <c r="J2159" s="19">
        <v>94</v>
      </c>
      <c r="K2159" s="19">
        <v>102</v>
      </c>
      <c r="L2159" s="19">
        <v>306</v>
      </c>
      <c r="M2159" s="19" t="s">
        <v>74</v>
      </c>
      <c r="N2159" s="19">
        <v>4000</v>
      </c>
      <c r="O2159" s="19">
        <v>8000</v>
      </c>
      <c r="P2159" s="19">
        <v>2985</v>
      </c>
      <c r="Q2159" s="19" t="s">
        <v>57</v>
      </c>
      <c r="R2159" s="19">
        <v>1625</v>
      </c>
      <c r="S2159" s="19">
        <v>20000</v>
      </c>
      <c r="T2159" s="19">
        <v>0.44</v>
      </c>
      <c r="U2159" s="19">
        <v>5.0999999999999996</v>
      </c>
      <c r="V2159" s="19">
        <v>0.24</v>
      </c>
      <c r="W2159" s="19">
        <v>60</v>
      </c>
      <c r="X2159" s="93">
        <v>581</v>
      </c>
      <c r="Y2159">
        <f t="shared" si="100"/>
        <v>40</v>
      </c>
      <c r="Z2159" t="b">
        <f>IF(N2159/G2159&gt;=Auswahlhilfe!$C$8,TRUE,FALSE)</f>
        <v>1</v>
      </c>
      <c r="AA2159" t="b">
        <f>IF(K2159&gt;Auswahlhilfe!$C$7,TRUE,FALSE)</f>
        <v>1</v>
      </c>
      <c r="AB2159" t="b">
        <f>IF(Auswahlhilfe!$C$17=F2159,TRUE,FALSE)</f>
        <v>1</v>
      </c>
      <c r="AC2159" t="b">
        <f>IFERROR(IF(FIND("P2",PGOptionList!D2159)&gt;0,TRUE),FALSE)</f>
        <v>1</v>
      </c>
      <c r="AD2159" t="b">
        <f>IFERROR(IF(FIND("P1",PGOptionList!D2159)&gt;0,TRUE),FALSE)</f>
        <v>0</v>
      </c>
      <c r="AE2159" t="b">
        <f>IFERROR(IF(FIND("P0",PGOptionList!D2159)&gt;0,TRUE),FALSE)</f>
        <v>0</v>
      </c>
      <c r="AF2159" t="b">
        <f>IF(AND(Z2159,AA2159,AB2159,AC2159,IF(C2159=Auswahlhilfe!$L$7,TRUE,FALSE)),D2159,FALSE)</f>
        <v>0</v>
      </c>
      <c r="AG2159" t="b">
        <f>IF(AND(Z2159,AA2159,AB2159,AD2159,IF(C2159=Auswahlhilfe!$L$17,TRUE,FALSE)),D2159,FALSE)</f>
        <v>0</v>
      </c>
      <c r="AH2159" t="b">
        <f>IF(AND(Z2159,AA2159,AB2159,AE2159,IF(C2159=Auswahlhilfe!$L$17,TRUE,FALSE)),D2159,FALSE)</f>
        <v>0</v>
      </c>
      <c r="AI2159" t="s">
        <v>4818</v>
      </c>
      <c r="AJ2159" s="90" t="str">
        <f t="shared" si="101"/>
        <v>https://shop.oxni.ch/de/shop/motoren/planetengetriebe/te-090-100-s2-p2</v>
      </c>
    </row>
    <row r="2160" spans="2:36" x14ac:dyDescent="0.2">
      <c r="B2160" s="78" t="str">
        <f t="shared" si="99"/>
        <v/>
      </c>
      <c r="C2160" s="19" t="s">
        <v>123</v>
      </c>
      <c r="D2160" s="19" t="s">
        <v>2461</v>
      </c>
      <c r="E2160" s="19">
        <v>90</v>
      </c>
      <c r="F2160" s="19" t="s">
        <v>55</v>
      </c>
      <c r="G2160" s="19">
        <v>80</v>
      </c>
      <c r="H2160" s="19">
        <v>5</v>
      </c>
      <c r="I2160" s="19">
        <v>14</v>
      </c>
      <c r="J2160" s="19">
        <v>94</v>
      </c>
      <c r="K2160" s="19">
        <v>123</v>
      </c>
      <c r="L2160" s="19">
        <v>369</v>
      </c>
      <c r="M2160" s="19" t="s">
        <v>73</v>
      </c>
      <c r="N2160" s="19">
        <v>4000</v>
      </c>
      <c r="O2160" s="19">
        <v>8000</v>
      </c>
      <c r="P2160" s="19">
        <v>2985</v>
      </c>
      <c r="Q2160" s="19" t="s">
        <v>57</v>
      </c>
      <c r="R2160" s="19">
        <v>1625</v>
      </c>
      <c r="S2160" s="19">
        <v>20000</v>
      </c>
      <c r="T2160" s="19">
        <v>0.44</v>
      </c>
      <c r="U2160" s="19">
        <v>5.0999999999999996</v>
      </c>
      <c r="V2160" s="19">
        <v>0.24</v>
      </c>
      <c r="W2160" s="19">
        <v>60</v>
      </c>
      <c r="X2160" s="93">
        <v>625</v>
      </c>
      <c r="Y2160">
        <f t="shared" si="100"/>
        <v>50</v>
      </c>
      <c r="Z2160" t="b">
        <f>IF(N2160/G2160&gt;=Auswahlhilfe!$C$8,TRUE,FALSE)</f>
        <v>1</v>
      </c>
      <c r="AA2160" t="b">
        <f>IF(K2160&gt;Auswahlhilfe!$C$7,TRUE,FALSE)</f>
        <v>1</v>
      </c>
      <c r="AB2160" t="b">
        <f>IF(Auswahlhilfe!$C$17=F2160,TRUE,FALSE)</f>
        <v>0</v>
      </c>
      <c r="AC2160" t="b">
        <f>IFERROR(IF(FIND("P2",PGOptionList!D2160)&gt;0,TRUE),FALSE)</f>
        <v>0</v>
      </c>
      <c r="AD2160" t="b">
        <f>IFERROR(IF(FIND("P1",PGOptionList!D2160)&gt;0,TRUE),FALSE)</f>
        <v>1</v>
      </c>
      <c r="AE2160" t="b">
        <f>IFERROR(IF(FIND("P0",PGOptionList!D2160)&gt;0,TRUE),FALSE)</f>
        <v>0</v>
      </c>
      <c r="AF2160" t="b">
        <f>IF(AND(Z2160,AA2160,AB2160,AC2160,IF(C2160=Auswahlhilfe!$L$7,TRUE,FALSE)),D2160,FALSE)</f>
        <v>0</v>
      </c>
      <c r="AG2160" t="b">
        <f>IF(AND(Z2160,AA2160,AB2160,AD2160,IF(C2160=Auswahlhilfe!$L$17,TRUE,FALSE)),D2160,FALSE)</f>
        <v>0</v>
      </c>
      <c r="AH2160" t="b">
        <f>IF(AND(Z2160,AA2160,AB2160,AE2160,IF(C2160=Auswahlhilfe!$L$17,TRUE,FALSE)),D2160,FALSE)</f>
        <v>0</v>
      </c>
      <c r="AI2160" t="s">
        <v>4817</v>
      </c>
      <c r="AJ2160" s="90" t="str">
        <f t="shared" si="101"/>
        <v>mailto:info@oxni.ch?subject=Anfrage TE-090-080-S1-P1</v>
      </c>
    </row>
    <row r="2161" spans="2:36" x14ac:dyDescent="0.2">
      <c r="B2161" s="78" t="str">
        <f t="shared" si="99"/>
        <v/>
      </c>
      <c r="C2161" s="19" t="s">
        <v>123</v>
      </c>
      <c r="D2161" s="19" t="s">
        <v>2462</v>
      </c>
      <c r="E2161" s="19">
        <v>90</v>
      </c>
      <c r="F2161" s="19" t="s">
        <v>58</v>
      </c>
      <c r="G2161" s="19">
        <v>80</v>
      </c>
      <c r="H2161" s="19">
        <v>5</v>
      </c>
      <c r="I2161" s="19">
        <v>14</v>
      </c>
      <c r="J2161" s="19">
        <v>94</v>
      </c>
      <c r="K2161" s="19">
        <v>123</v>
      </c>
      <c r="L2161" s="19">
        <v>369</v>
      </c>
      <c r="M2161" s="19" t="s">
        <v>73</v>
      </c>
      <c r="N2161" s="19">
        <v>4000</v>
      </c>
      <c r="O2161" s="19">
        <v>8000</v>
      </c>
      <c r="P2161" s="19">
        <v>2985</v>
      </c>
      <c r="Q2161" s="19" t="s">
        <v>57</v>
      </c>
      <c r="R2161" s="19">
        <v>1625</v>
      </c>
      <c r="S2161" s="19">
        <v>20000</v>
      </c>
      <c r="T2161" s="19">
        <v>0.44</v>
      </c>
      <c r="U2161" s="19">
        <v>5.0999999999999996</v>
      </c>
      <c r="V2161" s="19">
        <v>0.24</v>
      </c>
      <c r="W2161" s="19">
        <v>60</v>
      </c>
      <c r="X2161" s="93">
        <v>625</v>
      </c>
      <c r="Y2161">
        <f t="shared" si="100"/>
        <v>50</v>
      </c>
      <c r="Z2161" t="b">
        <f>IF(N2161/G2161&gt;=Auswahlhilfe!$C$8,TRUE,FALSE)</f>
        <v>1</v>
      </c>
      <c r="AA2161" t="b">
        <f>IF(K2161&gt;Auswahlhilfe!$C$7,TRUE,FALSE)</f>
        <v>1</v>
      </c>
      <c r="AB2161" t="b">
        <f>IF(Auswahlhilfe!$C$17=F2161,TRUE,FALSE)</f>
        <v>1</v>
      </c>
      <c r="AC2161" t="b">
        <f>IFERROR(IF(FIND("P2",PGOptionList!D2161)&gt;0,TRUE),FALSE)</f>
        <v>0</v>
      </c>
      <c r="AD2161" t="b">
        <f>IFERROR(IF(FIND("P1",PGOptionList!D2161)&gt;0,TRUE),FALSE)</f>
        <v>1</v>
      </c>
      <c r="AE2161" t="b">
        <f>IFERROR(IF(FIND("P0",PGOptionList!D2161)&gt;0,TRUE),FALSE)</f>
        <v>0</v>
      </c>
      <c r="AF2161" t="b">
        <f>IF(AND(Z2161,AA2161,AB2161,AC2161,IF(C2161=Auswahlhilfe!$L$7,TRUE,FALSE)),D2161,FALSE)</f>
        <v>0</v>
      </c>
      <c r="AG2161" t="b">
        <f>IF(AND(Z2161,AA2161,AB2161,AD2161,IF(C2161=Auswahlhilfe!$L$17,TRUE,FALSE)),D2161,FALSE)</f>
        <v>0</v>
      </c>
      <c r="AH2161" t="b">
        <f>IF(AND(Z2161,AA2161,AB2161,AE2161,IF(C2161=Auswahlhilfe!$L$17,TRUE,FALSE)),D2161,FALSE)</f>
        <v>0</v>
      </c>
      <c r="AI2161" t="s">
        <v>4818</v>
      </c>
      <c r="AJ2161" s="90" t="str">
        <f t="shared" si="101"/>
        <v>https://shop.oxni.ch/de/shop/motoren/planetengetriebe/te-090-080-s2-p1</v>
      </c>
    </row>
    <row r="2162" spans="2:36" x14ac:dyDescent="0.2">
      <c r="B2162" s="78" t="str">
        <f t="shared" si="99"/>
        <v/>
      </c>
      <c r="C2162" s="19" t="s">
        <v>123</v>
      </c>
      <c r="D2162" s="19" t="s">
        <v>2463</v>
      </c>
      <c r="E2162" s="19">
        <v>90</v>
      </c>
      <c r="F2162" s="19" t="s">
        <v>55</v>
      </c>
      <c r="G2162" s="19">
        <v>80</v>
      </c>
      <c r="H2162" s="19">
        <v>7</v>
      </c>
      <c r="I2162" s="19">
        <v>14</v>
      </c>
      <c r="J2162" s="19">
        <v>94</v>
      </c>
      <c r="K2162" s="19">
        <v>123</v>
      </c>
      <c r="L2162" s="19">
        <v>369</v>
      </c>
      <c r="M2162" s="19" t="s">
        <v>73</v>
      </c>
      <c r="N2162" s="19">
        <v>4000</v>
      </c>
      <c r="O2162" s="19">
        <v>8000</v>
      </c>
      <c r="P2162" s="19">
        <v>2985</v>
      </c>
      <c r="Q2162" s="19" t="s">
        <v>57</v>
      </c>
      <c r="R2162" s="19">
        <v>1625</v>
      </c>
      <c r="S2162" s="19">
        <v>20000</v>
      </c>
      <c r="T2162" s="19">
        <v>0.44</v>
      </c>
      <c r="U2162" s="19">
        <v>5.0999999999999996</v>
      </c>
      <c r="V2162" s="19">
        <v>0.24</v>
      </c>
      <c r="W2162" s="19">
        <v>60</v>
      </c>
      <c r="X2162" s="93">
        <v>581</v>
      </c>
      <c r="Y2162">
        <f t="shared" si="100"/>
        <v>50</v>
      </c>
      <c r="Z2162" t="b">
        <f>IF(N2162/G2162&gt;=Auswahlhilfe!$C$8,TRUE,FALSE)</f>
        <v>1</v>
      </c>
      <c r="AA2162" t="b">
        <f>IF(K2162&gt;Auswahlhilfe!$C$7,TRUE,FALSE)</f>
        <v>1</v>
      </c>
      <c r="AB2162" t="b">
        <f>IF(Auswahlhilfe!$C$17=F2162,TRUE,FALSE)</f>
        <v>0</v>
      </c>
      <c r="AC2162" t="b">
        <f>IFERROR(IF(FIND("P2",PGOptionList!D2162)&gt;0,TRUE),FALSE)</f>
        <v>1</v>
      </c>
      <c r="AD2162" t="b">
        <f>IFERROR(IF(FIND("P1",PGOptionList!D2162)&gt;0,TRUE),FALSE)</f>
        <v>0</v>
      </c>
      <c r="AE2162" t="b">
        <f>IFERROR(IF(FIND("P0",PGOptionList!D2162)&gt;0,TRUE),FALSE)</f>
        <v>0</v>
      </c>
      <c r="AF2162" t="b">
        <f>IF(AND(Z2162,AA2162,AB2162,AC2162,IF(C2162=Auswahlhilfe!$L$7,TRUE,FALSE)),D2162,FALSE)</f>
        <v>0</v>
      </c>
      <c r="AG2162" t="b">
        <f>IF(AND(Z2162,AA2162,AB2162,AD2162,IF(C2162=Auswahlhilfe!$L$17,TRUE,FALSE)),D2162,FALSE)</f>
        <v>0</v>
      </c>
      <c r="AH2162" t="b">
        <f>IF(AND(Z2162,AA2162,AB2162,AE2162,IF(C2162=Auswahlhilfe!$L$17,TRUE,FALSE)),D2162,FALSE)</f>
        <v>0</v>
      </c>
      <c r="AI2162" t="s">
        <v>4817</v>
      </c>
      <c r="AJ2162" s="90" t="str">
        <f t="shared" si="101"/>
        <v>mailto:info@oxni.ch?subject=Anfrage TE-090-080-S1-P2</v>
      </c>
    </row>
    <row r="2163" spans="2:36" x14ac:dyDescent="0.2">
      <c r="B2163" s="78" t="str">
        <f t="shared" si="99"/>
        <v/>
      </c>
      <c r="C2163" s="19" t="s">
        <v>123</v>
      </c>
      <c r="D2163" s="19" t="s">
        <v>2464</v>
      </c>
      <c r="E2163" s="19">
        <v>90</v>
      </c>
      <c r="F2163" s="19" t="s">
        <v>58</v>
      </c>
      <c r="G2163" s="19">
        <v>80</v>
      </c>
      <c r="H2163" s="19">
        <v>7</v>
      </c>
      <c r="I2163" s="19">
        <v>14</v>
      </c>
      <c r="J2163" s="19">
        <v>94</v>
      </c>
      <c r="K2163" s="19">
        <v>123</v>
      </c>
      <c r="L2163" s="19">
        <v>369</v>
      </c>
      <c r="M2163" s="19" t="s">
        <v>73</v>
      </c>
      <c r="N2163" s="19">
        <v>4000</v>
      </c>
      <c r="O2163" s="19">
        <v>8000</v>
      </c>
      <c r="P2163" s="19">
        <v>2985</v>
      </c>
      <c r="Q2163" s="19" t="s">
        <v>57</v>
      </c>
      <c r="R2163" s="19">
        <v>1625</v>
      </c>
      <c r="S2163" s="19">
        <v>20000</v>
      </c>
      <c r="T2163" s="19">
        <v>0.44</v>
      </c>
      <c r="U2163" s="19">
        <v>5.0999999999999996</v>
      </c>
      <c r="V2163" s="19">
        <v>0.24</v>
      </c>
      <c r="W2163" s="19">
        <v>60</v>
      </c>
      <c r="X2163" s="93">
        <v>581</v>
      </c>
      <c r="Y2163">
        <f t="shared" si="100"/>
        <v>50</v>
      </c>
      <c r="Z2163" t="b">
        <f>IF(N2163/G2163&gt;=Auswahlhilfe!$C$8,TRUE,FALSE)</f>
        <v>1</v>
      </c>
      <c r="AA2163" t="b">
        <f>IF(K2163&gt;Auswahlhilfe!$C$7,TRUE,FALSE)</f>
        <v>1</v>
      </c>
      <c r="AB2163" t="b">
        <f>IF(Auswahlhilfe!$C$17=F2163,TRUE,FALSE)</f>
        <v>1</v>
      </c>
      <c r="AC2163" t="b">
        <f>IFERROR(IF(FIND("P2",PGOptionList!D2163)&gt;0,TRUE),FALSE)</f>
        <v>1</v>
      </c>
      <c r="AD2163" t="b">
        <f>IFERROR(IF(FIND("P1",PGOptionList!D2163)&gt;0,TRUE),FALSE)</f>
        <v>0</v>
      </c>
      <c r="AE2163" t="b">
        <f>IFERROR(IF(FIND("P0",PGOptionList!D2163)&gt;0,TRUE),FALSE)</f>
        <v>0</v>
      </c>
      <c r="AF2163" t="b">
        <f>IF(AND(Z2163,AA2163,AB2163,AC2163,IF(C2163=Auswahlhilfe!$L$7,TRUE,FALSE)),D2163,FALSE)</f>
        <v>0</v>
      </c>
      <c r="AG2163" t="b">
        <f>IF(AND(Z2163,AA2163,AB2163,AD2163,IF(C2163=Auswahlhilfe!$L$17,TRUE,FALSE)),D2163,FALSE)</f>
        <v>0</v>
      </c>
      <c r="AH2163" t="b">
        <f>IF(AND(Z2163,AA2163,AB2163,AE2163,IF(C2163=Auswahlhilfe!$L$17,TRUE,FALSE)),D2163,FALSE)</f>
        <v>0</v>
      </c>
      <c r="AI2163" t="s">
        <v>4818</v>
      </c>
      <c r="AJ2163" s="90" t="str">
        <f t="shared" si="101"/>
        <v>https://shop.oxni.ch/de/shop/motoren/planetengetriebe/te-090-080-s2-p2</v>
      </c>
    </row>
    <row r="2164" spans="2:36" x14ac:dyDescent="0.2">
      <c r="B2164" s="78" t="str">
        <f t="shared" si="99"/>
        <v/>
      </c>
      <c r="C2164" s="19" t="s">
        <v>123</v>
      </c>
      <c r="D2164" s="19" t="s">
        <v>2465</v>
      </c>
      <c r="E2164" s="19">
        <v>90</v>
      </c>
      <c r="F2164" s="19" t="s">
        <v>55</v>
      </c>
      <c r="G2164" s="19">
        <v>70</v>
      </c>
      <c r="H2164" s="19">
        <v>5</v>
      </c>
      <c r="I2164" s="19">
        <v>14</v>
      </c>
      <c r="J2164" s="19">
        <v>94</v>
      </c>
      <c r="K2164" s="19">
        <v>140</v>
      </c>
      <c r="L2164" s="19">
        <v>420</v>
      </c>
      <c r="M2164" s="19" t="s">
        <v>70</v>
      </c>
      <c r="N2164" s="19">
        <v>4000</v>
      </c>
      <c r="O2164" s="19">
        <v>8000</v>
      </c>
      <c r="P2164" s="19">
        <v>2985</v>
      </c>
      <c r="Q2164" s="19" t="s">
        <v>57</v>
      </c>
      <c r="R2164" s="19">
        <v>1625</v>
      </c>
      <c r="S2164" s="19">
        <v>20000</v>
      </c>
      <c r="T2164" s="19">
        <v>0.44</v>
      </c>
      <c r="U2164" s="19">
        <v>5.0999999999999996</v>
      </c>
      <c r="V2164" s="19">
        <v>0.24</v>
      </c>
      <c r="W2164" s="19">
        <v>60</v>
      </c>
      <c r="X2164" s="93">
        <v>625</v>
      </c>
      <c r="Y2164">
        <f t="shared" si="100"/>
        <v>57.142857142857146</v>
      </c>
      <c r="Z2164" t="b">
        <f>IF(N2164/G2164&gt;=Auswahlhilfe!$C$8,TRUE,FALSE)</f>
        <v>1</v>
      </c>
      <c r="AA2164" t="b">
        <f>IF(K2164&gt;Auswahlhilfe!$C$7,TRUE,FALSE)</f>
        <v>1</v>
      </c>
      <c r="AB2164" t="b">
        <f>IF(Auswahlhilfe!$C$17=F2164,TRUE,FALSE)</f>
        <v>0</v>
      </c>
      <c r="AC2164" t="b">
        <f>IFERROR(IF(FIND("P2",PGOptionList!D2164)&gt;0,TRUE),FALSE)</f>
        <v>0</v>
      </c>
      <c r="AD2164" t="b">
        <f>IFERROR(IF(FIND("P1",PGOptionList!D2164)&gt;0,TRUE),FALSE)</f>
        <v>1</v>
      </c>
      <c r="AE2164" t="b">
        <f>IFERROR(IF(FIND("P0",PGOptionList!D2164)&gt;0,TRUE),FALSE)</f>
        <v>0</v>
      </c>
      <c r="AF2164" t="b">
        <f>IF(AND(Z2164,AA2164,AB2164,AC2164,IF(C2164=Auswahlhilfe!$L$7,TRUE,FALSE)),D2164,FALSE)</f>
        <v>0</v>
      </c>
      <c r="AG2164" t="b">
        <f>IF(AND(Z2164,AA2164,AB2164,AD2164,IF(C2164=Auswahlhilfe!$L$17,TRUE,FALSE)),D2164,FALSE)</f>
        <v>0</v>
      </c>
      <c r="AH2164" t="b">
        <f>IF(AND(Z2164,AA2164,AB2164,AE2164,IF(C2164=Auswahlhilfe!$L$17,TRUE,FALSE)),D2164,FALSE)</f>
        <v>0</v>
      </c>
      <c r="AI2164" t="s">
        <v>4817</v>
      </c>
      <c r="AJ2164" s="90" t="str">
        <f t="shared" si="101"/>
        <v>mailto:info@oxni.ch?subject=Anfrage TE-090-070-S1-P1</v>
      </c>
    </row>
    <row r="2165" spans="2:36" x14ac:dyDescent="0.2">
      <c r="B2165" s="78" t="str">
        <f t="shared" si="99"/>
        <v/>
      </c>
      <c r="C2165" s="19" t="s">
        <v>123</v>
      </c>
      <c r="D2165" s="19" t="s">
        <v>2466</v>
      </c>
      <c r="E2165" s="19">
        <v>90</v>
      </c>
      <c r="F2165" s="19" t="s">
        <v>58</v>
      </c>
      <c r="G2165" s="19">
        <v>70</v>
      </c>
      <c r="H2165" s="19">
        <v>5</v>
      </c>
      <c r="I2165" s="19">
        <v>14</v>
      </c>
      <c r="J2165" s="19">
        <v>94</v>
      </c>
      <c r="K2165" s="19">
        <v>140</v>
      </c>
      <c r="L2165" s="19">
        <v>420</v>
      </c>
      <c r="M2165" s="19" t="s">
        <v>70</v>
      </c>
      <c r="N2165" s="19">
        <v>4000</v>
      </c>
      <c r="O2165" s="19">
        <v>8000</v>
      </c>
      <c r="P2165" s="19">
        <v>2985</v>
      </c>
      <c r="Q2165" s="19" t="s">
        <v>57</v>
      </c>
      <c r="R2165" s="19">
        <v>1625</v>
      </c>
      <c r="S2165" s="19">
        <v>20000</v>
      </c>
      <c r="T2165" s="19">
        <v>0.44</v>
      </c>
      <c r="U2165" s="19">
        <v>5.0999999999999996</v>
      </c>
      <c r="V2165" s="19">
        <v>0.24</v>
      </c>
      <c r="W2165" s="19">
        <v>60</v>
      </c>
      <c r="X2165" s="93">
        <v>625</v>
      </c>
      <c r="Y2165">
        <f t="shared" si="100"/>
        <v>57.142857142857146</v>
      </c>
      <c r="Z2165" t="b">
        <f>IF(N2165/G2165&gt;=Auswahlhilfe!$C$8,TRUE,FALSE)</f>
        <v>1</v>
      </c>
      <c r="AA2165" t="b">
        <f>IF(K2165&gt;Auswahlhilfe!$C$7,TRUE,FALSE)</f>
        <v>1</v>
      </c>
      <c r="AB2165" t="b">
        <f>IF(Auswahlhilfe!$C$17=F2165,TRUE,FALSE)</f>
        <v>1</v>
      </c>
      <c r="AC2165" t="b">
        <f>IFERROR(IF(FIND("P2",PGOptionList!D2165)&gt;0,TRUE),FALSE)</f>
        <v>0</v>
      </c>
      <c r="AD2165" t="b">
        <f>IFERROR(IF(FIND("P1",PGOptionList!D2165)&gt;0,TRUE),FALSE)</f>
        <v>1</v>
      </c>
      <c r="AE2165" t="b">
        <f>IFERROR(IF(FIND("P0",PGOptionList!D2165)&gt;0,TRUE),FALSE)</f>
        <v>0</v>
      </c>
      <c r="AF2165" t="b">
        <f>IF(AND(Z2165,AA2165,AB2165,AC2165,IF(C2165=Auswahlhilfe!$L$7,TRUE,FALSE)),D2165,FALSE)</f>
        <v>0</v>
      </c>
      <c r="AG2165" t="b">
        <f>IF(AND(Z2165,AA2165,AB2165,AD2165,IF(C2165=Auswahlhilfe!$L$17,TRUE,FALSE)),D2165,FALSE)</f>
        <v>0</v>
      </c>
      <c r="AH2165" t="b">
        <f>IF(AND(Z2165,AA2165,AB2165,AE2165,IF(C2165=Auswahlhilfe!$L$17,TRUE,FALSE)),D2165,FALSE)</f>
        <v>0</v>
      </c>
      <c r="AI2165" t="s">
        <v>4818</v>
      </c>
      <c r="AJ2165" s="90" t="str">
        <f t="shared" si="101"/>
        <v>https://shop.oxni.ch/de/shop/motoren/planetengetriebe/te-090-070-s2-p1</v>
      </c>
    </row>
    <row r="2166" spans="2:36" x14ac:dyDescent="0.2">
      <c r="B2166" s="78" t="str">
        <f t="shared" si="99"/>
        <v/>
      </c>
      <c r="C2166" s="19" t="s">
        <v>123</v>
      </c>
      <c r="D2166" s="19" t="s">
        <v>2467</v>
      </c>
      <c r="E2166" s="19">
        <v>90</v>
      </c>
      <c r="F2166" s="19" t="s">
        <v>55</v>
      </c>
      <c r="G2166" s="19">
        <v>70</v>
      </c>
      <c r="H2166" s="19">
        <v>7</v>
      </c>
      <c r="I2166" s="19">
        <v>14</v>
      </c>
      <c r="J2166" s="19">
        <v>94</v>
      </c>
      <c r="K2166" s="19">
        <v>140</v>
      </c>
      <c r="L2166" s="19">
        <v>420</v>
      </c>
      <c r="M2166" s="19" t="s">
        <v>70</v>
      </c>
      <c r="N2166" s="19">
        <v>4000</v>
      </c>
      <c r="O2166" s="19">
        <v>8000</v>
      </c>
      <c r="P2166" s="19">
        <v>2985</v>
      </c>
      <c r="Q2166" s="19" t="s">
        <v>57</v>
      </c>
      <c r="R2166" s="19">
        <v>1625</v>
      </c>
      <c r="S2166" s="19">
        <v>20000</v>
      </c>
      <c r="T2166" s="19">
        <v>0.44</v>
      </c>
      <c r="U2166" s="19">
        <v>5.0999999999999996</v>
      </c>
      <c r="V2166" s="19">
        <v>0.24</v>
      </c>
      <c r="W2166" s="19">
        <v>60</v>
      </c>
      <c r="X2166" s="93">
        <v>581</v>
      </c>
      <c r="Y2166">
        <f t="shared" si="100"/>
        <v>57.142857142857146</v>
      </c>
      <c r="Z2166" t="b">
        <f>IF(N2166/G2166&gt;=Auswahlhilfe!$C$8,TRUE,FALSE)</f>
        <v>1</v>
      </c>
      <c r="AA2166" t="b">
        <f>IF(K2166&gt;Auswahlhilfe!$C$7,TRUE,FALSE)</f>
        <v>1</v>
      </c>
      <c r="AB2166" t="b">
        <f>IF(Auswahlhilfe!$C$17=F2166,TRUE,FALSE)</f>
        <v>0</v>
      </c>
      <c r="AC2166" t="b">
        <f>IFERROR(IF(FIND("P2",PGOptionList!D2166)&gt;0,TRUE),FALSE)</f>
        <v>1</v>
      </c>
      <c r="AD2166" t="b">
        <f>IFERROR(IF(FIND("P1",PGOptionList!D2166)&gt;0,TRUE),FALSE)</f>
        <v>0</v>
      </c>
      <c r="AE2166" t="b">
        <f>IFERROR(IF(FIND("P0",PGOptionList!D2166)&gt;0,TRUE),FALSE)</f>
        <v>0</v>
      </c>
      <c r="AF2166" t="b">
        <f>IF(AND(Z2166,AA2166,AB2166,AC2166,IF(C2166=Auswahlhilfe!$L$7,TRUE,FALSE)),D2166,FALSE)</f>
        <v>0</v>
      </c>
      <c r="AG2166" t="b">
        <f>IF(AND(Z2166,AA2166,AB2166,AD2166,IF(C2166=Auswahlhilfe!$L$17,TRUE,FALSE)),D2166,FALSE)</f>
        <v>0</v>
      </c>
      <c r="AH2166" t="b">
        <f>IF(AND(Z2166,AA2166,AB2166,AE2166,IF(C2166=Auswahlhilfe!$L$17,TRUE,FALSE)),D2166,FALSE)</f>
        <v>0</v>
      </c>
      <c r="AI2166" t="s">
        <v>4817</v>
      </c>
      <c r="AJ2166" s="90" t="str">
        <f t="shared" si="101"/>
        <v>mailto:info@oxni.ch?subject=Anfrage TE-090-070-S1-P2</v>
      </c>
    </row>
    <row r="2167" spans="2:36" x14ac:dyDescent="0.2">
      <c r="B2167" s="78" t="str">
        <f t="shared" si="99"/>
        <v/>
      </c>
      <c r="C2167" s="19" t="s">
        <v>123</v>
      </c>
      <c r="D2167" s="19" t="s">
        <v>2468</v>
      </c>
      <c r="E2167" s="19">
        <v>90</v>
      </c>
      <c r="F2167" s="19" t="s">
        <v>58</v>
      </c>
      <c r="G2167" s="19">
        <v>70</v>
      </c>
      <c r="H2167" s="19">
        <v>7</v>
      </c>
      <c r="I2167" s="19">
        <v>14</v>
      </c>
      <c r="J2167" s="19">
        <v>94</v>
      </c>
      <c r="K2167" s="19">
        <v>140</v>
      </c>
      <c r="L2167" s="19">
        <v>420</v>
      </c>
      <c r="M2167" s="19" t="s">
        <v>70</v>
      </c>
      <c r="N2167" s="19">
        <v>4000</v>
      </c>
      <c r="O2167" s="19">
        <v>8000</v>
      </c>
      <c r="P2167" s="19">
        <v>2985</v>
      </c>
      <c r="Q2167" s="19" t="s">
        <v>57</v>
      </c>
      <c r="R2167" s="19">
        <v>1625</v>
      </c>
      <c r="S2167" s="19">
        <v>20000</v>
      </c>
      <c r="T2167" s="19">
        <v>0.44</v>
      </c>
      <c r="U2167" s="19">
        <v>5.0999999999999996</v>
      </c>
      <c r="V2167" s="19">
        <v>0.24</v>
      </c>
      <c r="W2167" s="19">
        <v>60</v>
      </c>
      <c r="X2167" s="93">
        <v>581</v>
      </c>
      <c r="Y2167">
        <f t="shared" si="100"/>
        <v>57.142857142857146</v>
      </c>
      <c r="Z2167" t="b">
        <f>IF(N2167/G2167&gt;=Auswahlhilfe!$C$8,TRUE,FALSE)</f>
        <v>1</v>
      </c>
      <c r="AA2167" t="b">
        <f>IF(K2167&gt;Auswahlhilfe!$C$7,TRUE,FALSE)</f>
        <v>1</v>
      </c>
      <c r="AB2167" t="b">
        <f>IF(Auswahlhilfe!$C$17=F2167,TRUE,FALSE)</f>
        <v>1</v>
      </c>
      <c r="AC2167" t="b">
        <f>IFERROR(IF(FIND("P2",PGOptionList!D2167)&gt;0,TRUE),FALSE)</f>
        <v>1</v>
      </c>
      <c r="AD2167" t="b">
        <f>IFERROR(IF(FIND("P1",PGOptionList!D2167)&gt;0,TRUE),FALSE)</f>
        <v>0</v>
      </c>
      <c r="AE2167" t="b">
        <f>IFERROR(IF(FIND("P0",PGOptionList!D2167)&gt;0,TRUE),FALSE)</f>
        <v>0</v>
      </c>
      <c r="AF2167" t="b">
        <f>IF(AND(Z2167,AA2167,AB2167,AC2167,IF(C2167=Auswahlhilfe!$L$7,TRUE,FALSE)),D2167,FALSE)</f>
        <v>0</v>
      </c>
      <c r="AG2167" t="b">
        <f>IF(AND(Z2167,AA2167,AB2167,AD2167,IF(C2167=Auswahlhilfe!$L$17,TRUE,FALSE)),D2167,FALSE)</f>
        <v>0</v>
      </c>
      <c r="AH2167" t="b">
        <f>IF(AND(Z2167,AA2167,AB2167,AE2167,IF(C2167=Auswahlhilfe!$L$17,TRUE,FALSE)),D2167,FALSE)</f>
        <v>0</v>
      </c>
      <c r="AI2167" t="s">
        <v>4818</v>
      </c>
      <c r="AJ2167" s="90" t="str">
        <f t="shared" si="101"/>
        <v>https://shop.oxni.ch/de/shop/motoren/planetengetriebe/te-090-070-s2-p2</v>
      </c>
    </row>
    <row r="2168" spans="2:36" x14ac:dyDescent="0.2">
      <c r="B2168" s="78" t="str">
        <f t="shared" si="99"/>
        <v/>
      </c>
      <c r="C2168" s="19" t="s">
        <v>123</v>
      </c>
      <c r="D2168" s="19" t="s">
        <v>2469</v>
      </c>
      <c r="E2168" s="19">
        <v>90</v>
      </c>
      <c r="F2168" s="19" t="s">
        <v>55</v>
      </c>
      <c r="G2168" s="19">
        <v>60</v>
      </c>
      <c r="H2168" s="19">
        <v>5</v>
      </c>
      <c r="I2168" s="19">
        <v>14</v>
      </c>
      <c r="J2168" s="19">
        <v>94</v>
      </c>
      <c r="K2168" s="19">
        <v>148</v>
      </c>
      <c r="L2168" s="19">
        <v>444</v>
      </c>
      <c r="M2168" s="19" t="s">
        <v>72</v>
      </c>
      <c r="N2168" s="19">
        <v>4000</v>
      </c>
      <c r="O2168" s="19">
        <v>8000</v>
      </c>
      <c r="P2168" s="19">
        <v>2985</v>
      </c>
      <c r="Q2168" s="19" t="s">
        <v>57</v>
      </c>
      <c r="R2168" s="19">
        <v>1625</v>
      </c>
      <c r="S2168" s="19">
        <v>20000</v>
      </c>
      <c r="T2168" s="19">
        <v>0.44</v>
      </c>
      <c r="U2168" s="19">
        <v>5.0999999999999996</v>
      </c>
      <c r="V2168" s="19">
        <v>0.24</v>
      </c>
      <c r="W2168" s="19">
        <v>60</v>
      </c>
      <c r="X2168" s="93">
        <v>625</v>
      </c>
      <c r="Y2168">
        <f t="shared" si="100"/>
        <v>66.666666666666671</v>
      </c>
      <c r="Z2168" t="b">
        <f>IF(N2168/G2168&gt;=Auswahlhilfe!$C$8,TRUE,FALSE)</f>
        <v>1</v>
      </c>
      <c r="AA2168" t="b">
        <f>IF(K2168&gt;Auswahlhilfe!$C$7,TRUE,FALSE)</f>
        <v>1</v>
      </c>
      <c r="AB2168" t="b">
        <f>IF(Auswahlhilfe!$C$17=F2168,TRUE,FALSE)</f>
        <v>0</v>
      </c>
      <c r="AC2168" t="b">
        <f>IFERROR(IF(FIND("P2",PGOptionList!D2168)&gt;0,TRUE),FALSE)</f>
        <v>0</v>
      </c>
      <c r="AD2168" t="b">
        <f>IFERROR(IF(FIND("P1",PGOptionList!D2168)&gt;0,TRUE),FALSE)</f>
        <v>1</v>
      </c>
      <c r="AE2168" t="b">
        <f>IFERROR(IF(FIND("P0",PGOptionList!D2168)&gt;0,TRUE),FALSE)</f>
        <v>0</v>
      </c>
      <c r="AF2168" t="b">
        <f>IF(AND(Z2168,AA2168,AB2168,AC2168,IF(C2168=Auswahlhilfe!$L$7,TRUE,FALSE)),D2168,FALSE)</f>
        <v>0</v>
      </c>
      <c r="AG2168" t="b">
        <f>IF(AND(Z2168,AA2168,AB2168,AD2168,IF(C2168=Auswahlhilfe!$L$17,TRUE,FALSE)),D2168,FALSE)</f>
        <v>0</v>
      </c>
      <c r="AH2168" t="b">
        <f>IF(AND(Z2168,AA2168,AB2168,AE2168,IF(C2168=Auswahlhilfe!$L$17,TRUE,FALSE)),D2168,FALSE)</f>
        <v>0</v>
      </c>
      <c r="AI2168" t="s">
        <v>4817</v>
      </c>
      <c r="AJ2168" s="90" t="str">
        <f t="shared" si="101"/>
        <v>mailto:info@oxni.ch?subject=Anfrage TE-090-060-S1-P1</v>
      </c>
    </row>
    <row r="2169" spans="2:36" x14ac:dyDescent="0.2">
      <c r="B2169" s="78" t="str">
        <f t="shared" si="99"/>
        <v/>
      </c>
      <c r="C2169" s="19" t="s">
        <v>123</v>
      </c>
      <c r="D2169" s="19" t="s">
        <v>2470</v>
      </c>
      <c r="E2169" s="19">
        <v>90</v>
      </c>
      <c r="F2169" s="19" t="s">
        <v>58</v>
      </c>
      <c r="G2169" s="19">
        <v>60</v>
      </c>
      <c r="H2169" s="19">
        <v>5</v>
      </c>
      <c r="I2169" s="19">
        <v>14</v>
      </c>
      <c r="J2169" s="19">
        <v>94</v>
      </c>
      <c r="K2169" s="19">
        <v>148</v>
      </c>
      <c r="L2169" s="19">
        <v>444</v>
      </c>
      <c r="M2169" s="19" t="s">
        <v>72</v>
      </c>
      <c r="N2169" s="19">
        <v>4000</v>
      </c>
      <c r="O2169" s="19">
        <v>8000</v>
      </c>
      <c r="P2169" s="19">
        <v>2985</v>
      </c>
      <c r="Q2169" s="19" t="s">
        <v>57</v>
      </c>
      <c r="R2169" s="19">
        <v>1625</v>
      </c>
      <c r="S2169" s="19">
        <v>20000</v>
      </c>
      <c r="T2169" s="19">
        <v>0.44</v>
      </c>
      <c r="U2169" s="19">
        <v>5.0999999999999996</v>
      </c>
      <c r="V2169" s="19">
        <v>0.24</v>
      </c>
      <c r="W2169" s="19">
        <v>60</v>
      </c>
      <c r="X2169" s="93">
        <v>625</v>
      </c>
      <c r="Y2169">
        <f t="shared" si="100"/>
        <v>66.666666666666671</v>
      </c>
      <c r="Z2169" t="b">
        <f>IF(N2169/G2169&gt;=Auswahlhilfe!$C$8,TRUE,FALSE)</f>
        <v>1</v>
      </c>
      <c r="AA2169" t="b">
        <f>IF(K2169&gt;Auswahlhilfe!$C$7,TRUE,FALSE)</f>
        <v>1</v>
      </c>
      <c r="AB2169" t="b">
        <f>IF(Auswahlhilfe!$C$17=F2169,TRUE,FALSE)</f>
        <v>1</v>
      </c>
      <c r="AC2169" t="b">
        <f>IFERROR(IF(FIND("P2",PGOptionList!D2169)&gt;0,TRUE),FALSE)</f>
        <v>0</v>
      </c>
      <c r="AD2169" t="b">
        <f>IFERROR(IF(FIND("P1",PGOptionList!D2169)&gt;0,TRUE),FALSE)</f>
        <v>1</v>
      </c>
      <c r="AE2169" t="b">
        <f>IFERROR(IF(FIND("P0",PGOptionList!D2169)&gt;0,TRUE),FALSE)</f>
        <v>0</v>
      </c>
      <c r="AF2169" t="b">
        <f>IF(AND(Z2169,AA2169,AB2169,AC2169,IF(C2169=Auswahlhilfe!$L$7,TRUE,FALSE)),D2169,FALSE)</f>
        <v>0</v>
      </c>
      <c r="AG2169" t="b">
        <f>IF(AND(Z2169,AA2169,AB2169,AD2169,IF(C2169=Auswahlhilfe!$L$17,TRUE,FALSE)),D2169,FALSE)</f>
        <v>0</v>
      </c>
      <c r="AH2169" t="b">
        <f>IF(AND(Z2169,AA2169,AB2169,AE2169,IF(C2169=Auswahlhilfe!$L$17,TRUE,FALSE)),D2169,FALSE)</f>
        <v>0</v>
      </c>
      <c r="AI2169" t="s">
        <v>4818</v>
      </c>
      <c r="AJ2169" s="90" t="str">
        <f t="shared" si="101"/>
        <v>https://shop.oxni.ch/de/shop/motoren/planetengetriebe/te-090-060-s2-p1</v>
      </c>
    </row>
    <row r="2170" spans="2:36" x14ac:dyDescent="0.2">
      <c r="B2170" s="78" t="str">
        <f t="shared" si="99"/>
        <v/>
      </c>
      <c r="C2170" s="19" t="s">
        <v>123</v>
      </c>
      <c r="D2170" s="19" t="s">
        <v>2471</v>
      </c>
      <c r="E2170" s="19">
        <v>90</v>
      </c>
      <c r="F2170" s="19" t="s">
        <v>55</v>
      </c>
      <c r="G2170" s="19">
        <v>60</v>
      </c>
      <c r="H2170" s="19">
        <v>7</v>
      </c>
      <c r="I2170" s="19">
        <v>14</v>
      </c>
      <c r="J2170" s="19">
        <v>94</v>
      </c>
      <c r="K2170" s="19">
        <v>148</v>
      </c>
      <c r="L2170" s="19">
        <v>444</v>
      </c>
      <c r="M2170" s="19" t="s">
        <v>72</v>
      </c>
      <c r="N2170" s="19">
        <v>4000</v>
      </c>
      <c r="O2170" s="19">
        <v>8000</v>
      </c>
      <c r="P2170" s="19">
        <v>2985</v>
      </c>
      <c r="Q2170" s="19" t="s">
        <v>57</v>
      </c>
      <c r="R2170" s="19">
        <v>1625</v>
      </c>
      <c r="S2170" s="19">
        <v>20000</v>
      </c>
      <c r="T2170" s="19">
        <v>0.44</v>
      </c>
      <c r="U2170" s="19">
        <v>5.0999999999999996</v>
      </c>
      <c r="V2170" s="19">
        <v>0.24</v>
      </c>
      <c r="W2170" s="19">
        <v>60</v>
      </c>
      <c r="X2170" s="93">
        <v>581</v>
      </c>
      <c r="Y2170">
        <f t="shared" si="100"/>
        <v>66.666666666666671</v>
      </c>
      <c r="Z2170" t="b">
        <f>IF(N2170/G2170&gt;=Auswahlhilfe!$C$8,TRUE,FALSE)</f>
        <v>1</v>
      </c>
      <c r="AA2170" t="b">
        <f>IF(K2170&gt;Auswahlhilfe!$C$7,TRUE,FALSE)</f>
        <v>1</v>
      </c>
      <c r="AB2170" t="b">
        <f>IF(Auswahlhilfe!$C$17=F2170,TRUE,FALSE)</f>
        <v>0</v>
      </c>
      <c r="AC2170" t="b">
        <f>IFERROR(IF(FIND("P2",PGOptionList!D2170)&gt;0,TRUE),FALSE)</f>
        <v>1</v>
      </c>
      <c r="AD2170" t="b">
        <f>IFERROR(IF(FIND("P1",PGOptionList!D2170)&gt;0,TRUE),FALSE)</f>
        <v>0</v>
      </c>
      <c r="AE2170" t="b">
        <f>IFERROR(IF(FIND("P0",PGOptionList!D2170)&gt;0,TRUE),FALSE)</f>
        <v>0</v>
      </c>
      <c r="AF2170" t="b">
        <f>IF(AND(Z2170,AA2170,AB2170,AC2170,IF(C2170=Auswahlhilfe!$L$7,TRUE,FALSE)),D2170,FALSE)</f>
        <v>0</v>
      </c>
      <c r="AG2170" t="b">
        <f>IF(AND(Z2170,AA2170,AB2170,AD2170,IF(C2170=Auswahlhilfe!$L$17,TRUE,FALSE)),D2170,FALSE)</f>
        <v>0</v>
      </c>
      <c r="AH2170" t="b">
        <f>IF(AND(Z2170,AA2170,AB2170,AE2170,IF(C2170=Auswahlhilfe!$L$17,TRUE,FALSE)),D2170,FALSE)</f>
        <v>0</v>
      </c>
      <c r="AI2170" t="s">
        <v>4817</v>
      </c>
      <c r="AJ2170" s="90" t="str">
        <f t="shared" si="101"/>
        <v>mailto:info@oxni.ch?subject=Anfrage TE-090-060-S1-P2</v>
      </c>
    </row>
    <row r="2171" spans="2:36" x14ac:dyDescent="0.2">
      <c r="B2171" s="78" t="str">
        <f t="shared" si="99"/>
        <v/>
      </c>
      <c r="C2171" s="19" t="s">
        <v>123</v>
      </c>
      <c r="D2171" s="19" t="s">
        <v>2472</v>
      </c>
      <c r="E2171" s="19">
        <v>90</v>
      </c>
      <c r="F2171" s="19" t="s">
        <v>58</v>
      </c>
      <c r="G2171" s="19">
        <v>60</v>
      </c>
      <c r="H2171" s="19">
        <v>7</v>
      </c>
      <c r="I2171" s="19">
        <v>14</v>
      </c>
      <c r="J2171" s="19">
        <v>94</v>
      </c>
      <c r="K2171" s="19">
        <v>148</v>
      </c>
      <c r="L2171" s="19">
        <v>444</v>
      </c>
      <c r="M2171" s="19" t="s">
        <v>72</v>
      </c>
      <c r="N2171" s="19">
        <v>4000</v>
      </c>
      <c r="O2171" s="19">
        <v>8000</v>
      </c>
      <c r="P2171" s="19">
        <v>2985</v>
      </c>
      <c r="Q2171" s="19" t="s">
        <v>57</v>
      </c>
      <c r="R2171" s="19">
        <v>1625</v>
      </c>
      <c r="S2171" s="19">
        <v>20000</v>
      </c>
      <c r="T2171" s="19">
        <v>0.44</v>
      </c>
      <c r="U2171" s="19">
        <v>5.0999999999999996</v>
      </c>
      <c r="V2171" s="19">
        <v>0.24</v>
      </c>
      <c r="W2171" s="19">
        <v>60</v>
      </c>
      <c r="X2171" s="93">
        <v>581</v>
      </c>
      <c r="Y2171">
        <f t="shared" si="100"/>
        <v>66.666666666666671</v>
      </c>
      <c r="Z2171" t="b">
        <f>IF(N2171/G2171&gt;=Auswahlhilfe!$C$8,TRUE,FALSE)</f>
        <v>1</v>
      </c>
      <c r="AA2171" t="b">
        <f>IF(K2171&gt;Auswahlhilfe!$C$7,TRUE,FALSE)</f>
        <v>1</v>
      </c>
      <c r="AB2171" t="b">
        <f>IF(Auswahlhilfe!$C$17=F2171,TRUE,FALSE)</f>
        <v>1</v>
      </c>
      <c r="AC2171" t="b">
        <f>IFERROR(IF(FIND("P2",PGOptionList!D2171)&gt;0,TRUE),FALSE)</f>
        <v>1</v>
      </c>
      <c r="AD2171" t="b">
        <f>IFERROR(IF(FIND("P1",PGOptionList!D2171)&gt;0,TRUE),FALSE)</f>
        <v>0</v>
      </c>
      <c r="AE2171" t="b">
        <f>IFERROR(IF(FIND("P0",PGOptionList!D2171)&gt;0,TRUE),FALSE)</f>
        <v>0</v>
      </c>
      <c r="AF2171" t="b">
        <f>IF(AND(Z2171,AA2171,AB2171,AC2171,IF(C2171=Auswahlhilfe!$L$7,TRUE,FALSE)),D2171,FALSE)</f>
        <v>0</v>
      </c>
      <c r="AG2171" t="b">
        <f>IF(AND(Z2171,AA2171,AB2171,AD2171,IF(C2171=Auswahlhilfe!$L$17,TRUE,FALSE)),D2171,FALSE)</f>
        <v>0</v>
      </c>
      <c r="AH2171" t="b">
        <f>IF(AND(Z2171,AA2171,AB2171,AE2171,IF(C2171=Auswahlhilfe!$L$17,TRUE,FALSE)),D2171,FALSE)</f>
        <v>0</v>
      </c>
      <c r="AI2171" t="s">
        <v>4818</v>
      </c>
      <c r="AJ2171" s="90" t="str">
        <f t="shared" si="101"/>
        <v>https://shop.oxni.ch/de/shop/motoren/planetengetriebe/te-090-060-s2-p2</v>
      </c>
    </row>
    <row r="2172" spans="2:36" x14ac:dyDescent="0.2">
      <c r="B2172" s="78" t="str">
        <f t="shared" si="99"/>
        <v/>
      </c>
      <c r="C2172" s="19" t="s">
        <v>123</v>
      </c>
      <c r="D2172" s="19" t="s">
        <v>2473</v>
      </c>
      <c r="E2172" s="19">
        <v>90</v>
      </c>
      <c r="F2172" s="19" t="s">
        <v>55</v>
      </c>
      <c r="G2172" s="19">
        <v>50</v>
      </c>
      <c r="H2172" s="19">
        <v>5</v>
      </c>
      <c r="I2172" s="19">
        <v>14</v>
      </c>
      <c r="J2172" s="19">
        <v>94</v>
      </c>
      <c r="K2172" s="19">
        <v>160</v>
      </c>
      <c r="L2172" s="19">
        <v>480</v>
      </c>
      <c r="M2172" s="19" t="s">
        <v>71</v>
      </c>
      <c r="N2172" s="19">
        <v>4000</v>
      </c>
      <c r="O2172" s="19">
        <v>8000</v>
      </c>
      <c r="P2172" s="19">
        <v>2985</v>
      </c>
      <c r="Q2172" s="19" t="s">
        <v>57</v>
      </c>
      <c r="R2172" s="19">
        <v>1625</v>
      </c>
      <c r="S2172" s="19">
        <v>20000</v>
      </c>
      <c r="T2172" s="19">
        <v>0.44</v>
      </c>
      <c r="U2172" s="19">
        <v>5.0999999999999996</v>
      </c>
      <c r="V2172" s="19">
        <v>0.24</v>
      </c>
      <c r="W2172" s="19">
        <v>60</v>
      </c>
      <c r="X2172" s="93">
        <v>625</v>
      </c>
      <c r="Y2172">
        <f t="shared" si="100"/>
        <v>80</v>
      </c>
      <c r="Z2172" t="b">
        <f>IF(N2172/G2172&gt;=Auswahlhilfe!$C$8,TRUE,FALSE)</f>
        <v>1</v>
      </c>
      <c r="AA2172" t="b">
        <f>IF(K2172&gt;Auswahlhilfe!$C$7,TRUE,FALSE)</f>
        <v>1</v>
      </c>
      <c r="AB2172" t="b">
        <f>IF(Auswahlhilfe!$C$17=F2172,TRUE,FALSE)</f>
        <v>0</v>
      </c>
      <c r="AC2172" t="b">
        <f>IFERROR(IF(FIND("P2",PGOptionList!D2172)&gt;0,TRUE),FALSE)</f>
        <v>0</v>
      </c>
      <c r="AD2172" t="b">
        <f>IFERROR(IF(FIND("P1",PGOptionList!D2172)&gt;0,TRUE),FALSE)</f>
        <v>1</v>
      </c>
      <c r="AE2172" t="b">
        <f>IFERROR(IF(FIND("P0",PGOptionList!D2172)&gt;0,TRUE),FALSE)</f>
        <v>0</v>
      </c>
      <c r="AF2172" t="b">
        <f>IF(AND(Z2172,AA2172,AB2172,AC2172,IF(C2172=Auswahlhilfe!$L$7,TRUE,FALSE)),D2172,FALSE)</f>
        <v>0</v>
      </c>
      <c r="AG2172" t="b">
        <f>IF(AND(Z2172,AA2172,AB2172,AD2172,IF(C2172=Auswahlhilfe!$L$17,TRUE,FALSE)),D2172,FALSE)</f>
        <v>0</v>
      </c>
      <c r="AH2172" t="b">
        <f>IF(AND(Z2172,AA2172,AB2172,AE2172,IF(C2172=Auswahlhilfe!$L$17,TRUE,FALSE)),D2172,FALSE)</f>
        <v>0</v>
      </c>
      <c r="AI2172" t="s">
        <v>4817</v>
      </c>
      <c r="AJ2172" s="90" t="str">
        <f t="shared" si="101"/>
        <v>mailto:info@oxni.ch?subject=Anfrage TE-090-050-S1-P1</v>
      </c>
    </row>
    <row r="2173" spans="2:36" x14ac:dyDescent="0.2">
      <c r="B2173" s="78" t="str">
        <f t="shared" si="99"/>
        <v/>
      </c>
      <c r="C2173" s="19" t="s">
        <v>123</v>
      </c>
      <c r="D2173" s="19" t="s">
        <v>2474</v>
      </c>
      <c r="E2173" s="19">
        <v>90</v>
      </c>
      <c r="F2173" s="19" t="s">
        <v>58</v>
      </c>
      <c r="G2173" s="19">
        <v>50</v>
      </c>
      <c r="H2173" s="19">
        <v>5</v>
      </c>
      <c r="I2173" s="19">
        <v>14</v>
      </c>
      <c r="J2173" s="19">
        <v>94</v>
      </c>
      <c r="K2173" s="19">
        <v>160</v>
      </c>
      <c r="L2173" s="19">
        <v>480</v>
      </c>
      <c r="M2173" s="19" t="s">
        <v>71</v>
      </c>
      <c r="N2173" s="19">
        <v>4000</v>
      </c>
      <c r="O2173" s="19">
        <v>8000</v>
      </c>
      <c r="P2173" s="19">
        <v>2985</v>
      </c>
      <c r="Q2173" s="19" t="s">
        <v>57</v>
      </c>
      <c r="R2173" s="19">
        <v>1625</v>
      </c>
      <c r="S2173" s="19">
        <v>20000</v>
      </c>
      <c r="T2173" s="19">
        <v>0.44</v>
      </c>
      <c r="U2173" s="19">
        <v>5.0999999999999996</v>
      </c>
      <c r="V2173" s="19">
        <v>0.24</v>
      </c>
      <c r="W2173" s="19">
        <v>60</v>
      </c>
      <c r="X2173" s="93">
        <v>625</v>
      </c>
      <c r="Y2173">
        <f t="shared" si="100"/>
        <v>80</v>
      </c>
      <c r="Z2173" t="b">
        <f>IF(N2173/G2173&gt;=Auswahlhilfe!$C$8,TRUE,FALSE)</f>
        <v>1</v>
      </c>
      <c r="AA2173" t="b">
        <f>IF(K2173&gt;Auswahlhilfe!$C$7,TRUE,FALSE)</f>
        <v>1</v>
      </c>
      <c r="AB2173" t="b">
        <f>IF(Auswahlhilfe!$C$17=F2173,TRUE,FALSE)</f>
        <v>1</v>
      </c>
      <c r="AC2173" t="b">
        <f>IFERROR(IF(FIND("P2",PGOptionList!D2173)&gt;0,TRUE),FALSE)</f>
        <v>0</v>
      </c>
      <c r="AD2173" t="b">
        <f>IFERROR(IF(FIND("P1",PGOptionList!D2173)&gt;0,TRUE),FALSE)</f>
        <v>1</v>
      </c>
      <c r="AE2173" t="b">
        <f>IFERROR(IF(FIND("P0",PGOptionList!D2173)&gt;0,TRUE),FALSE)</f>
        <v>0</v>
      </c>
      <c r="AF2173" t="b">
        <f>IF(AND(Z2173,AA2173,AB2173,AC2173,IF(C2173=Auswahlhilfe!$L$7,TRUE,FALSE)),D2173,FALSE)</f>
        <v>0</v>
      </c>
      <c r="AG2173" t="b">
        <f>IF(AND(Z2173,AA2173,AB2173,AD2173,IF(C2173=Auswahlhilfe!$L$17,TRUE,FALSE)),D2173,FALSE)</f>
        <v>0</v>
      </c>
      <c r="AH2173" t="b">
        <f>IF(AND(Z2173,AA2173,AB2173,AE2173,IF(C2173=Auswahlhilfe!$L$17,TRUE,FALSE)),D2173,FALSE)</f>
        <v>0</v>
      </c>
      <c r="AI2173" t="s">
        <v>4818</v>
      </c>
      <c r="AJ2173" s="90" t="str">
        <f t="shared" si="101"/>
        <v>https://shop.oxni.ch/de/shop/motoren/planetengetriebe/te-090-050-s2-p1</v>
      </c>
    </row>
    <row r="2174" spans="2:36" x14ac:dyDescent="0.2">
      <c r="B2174" s="78" t="str">
        <f t="shared" si="99"/>
        <v/>
      </c>
      <c r="C2174" s="19" t="s">
        <v>123</v>
      </c>
      <c r="D2174" s="19" t="s">
        <v>2475</v>
      </c>
      <c r="E2174" s="19">
        <v>90</v>
      </c>
      <c r="F2174" s="19" t="s">
        <v>55</v>
      </c>
      <c r="G2174" s="19">
        <v>50</v>
      </c>
      <c r="H2174" s="19">
        <v>7</v>
      </c>
      <c r="I2174" s="19">
        <v>14</v>
      </c>
      <c r="J2174" s="19">
        <v>94</v>
      </c>
      <c r="K2174" s="19">
        <v>160</v>
      </c>
      <c r="L2174" s="19">
        <v>480</v>
      </c>
      <c r="M2174" s="19" t="s">
        <v>71</v>
      </c>
      <c r="N2174" s="19">
        <v>4000</v>
      </c>
      <c r="O2174" s="19">
        <v>8000</v>
      </c>
      <c r="P2174" s="19">
        <v>2985</v>
      </c>
      <c r="Q2174" s="19" t="s">
        <v>57</v>
      </c>
      <c r="R2174" s="19">
        <v>1625</v>
      </c>
      <c r="S2174" s="19">
        <v>20000</v>
      </c>
      <c r="T2174" s="19">
        <v>0.44</v>
      </c>
      <c r="U2174" s="19">
        <v>5.0999999999999996</v>
      </c>
      <c r="V2174" s="19">
        <v>0.24</v>
      </c>
      <c r="W2174" s="19">
        <v>60</v>
      </c>
      <c r="X2174" s="93">
        <v>581</v>
      </c>
      <c r="Y2174">
        <f t="shared" si="100"/>
        <v>80</v>
      </c>
      <c r="Z2174" t="b">
        <f>IF(N2174/G2174&gt;=Auswahlhilfe!$C$8,TRUE,FALSE)</f>
        <v>1</v>
      </c>
      <c r="AA2174" t="b">
        <f>IF(K2174&gt;Auswahlhilfe!$C$7,TRUE,FALSE)</f>
        <v>1</v>
      </c>
      <c r="AB2174" t="b">
        <f>IF(Auswahlhilfe!$C$17=F2174,TRUE,FALSE)</f>
        <v>0</v>
      </c>
      <c r="AC2174" t="b">
        <f>IFERROR(IF(FIND("P2",PGOptionList!D2174)&gt;0,TRUE),FALSE)</f>
        <v>1</v>
      </c>
      <c r="AD2174" t="b">
        <f>IFERROR(IF(FIND("P1",PGOptionList!D2174)&gt;0,TRUE),FALSE)</f>
        <v>0</v>
      </c>
      <c r="AE2174" t="b">
        <f>IFERROR(IF(FIND("P0",PGOptionList!D2174)&gt;0,TRUE),FALSE)</f>
        <v>0</v>
      </c>
      <c r="AF2174" t="b">
        <f>IF(AND(Z2174,AA2174,AB2174,AC2174,IF(C2174=Auswahlhilfe!$L$7,TRUE,FALSE)),D2174,FALSE)</f>
        <v>0</v>
      </c>
      <c r="AG2174" t="b">
        <f>IF(AND(Z2174,AA2174,AB2174,AD2174,IF(C2174=Auswahlhilfe!$L$17,TRUE,FALSE)),D2174,FALSE)</f>
        <v>0</v>
      </c>
      <c r="AH2174" t="b">
        <f>IF(AND(Z2174,AA2174,AB2174,AE2174,IF(C2174=Auswahlhilfe!$L$17,TRUE,FALSE)),D2174,FALSE)</f>
        <v>0</v>
      </c>
      <c r="AI2174" t="s">
        <v>4817</v>
      </c>
      <c r="AJ2174" s="90" t="str">
        <f t="shared" si="101"/>
        <v>mailto:info@oxni.ch?subject=Anfrage TE-090-050-S1-P2</v>
      </c>
    </row>
    <row r="2175" spans="2:36" x14ac:dyDescent="0.2">
      <c r="B2175" s="78" t="str">
        <f t="shared" si="99"/>
        <v/>
      </c>
      <c r="C2175" s="19" t="s">
        <v>123</v>
      </c>
      <c r="D2175" s="19" t="s">
        <v>2476</v>
      </c>
      <c r="E2175" s="19">
        <v>90</v>
      </c>
      <c r="F2175" s="19" t="s">
        <v>58</v>
      </c>
      <c r="G2175" s="19">
        <v>50</v>
      </c>
      <c r="H2175" s="19">
        <v>7</v>
      </c>
      <c r="I2175" s="19">
        <v>14</v>
      </c>
      <c r="J2175" s="19">
        <v>94</v>
      </c>
      <c r="K2175" s="19">
        <v>160</v>
      </c>
      <c r="L2175" s="19">
        <v>480</v>
      </c>
      <c r="M2175" s="19" t="s">
        <v>71</v>
      </c>
      <c r="N2175" s="19">
        <v>4000</v>
      </c>
      <c r="O2175" s="19">
        <v>8000</v>
      </c>
      <c r="P2175" s="19">
        <v>2985</v>
      </c>
      <c r="Q2175" s="19" t="s">
        <v>57</v>
      </c>
      <c r="R2175" s="19">
        <v>1625</v>
      </c>
      <c r="S2175" s="19">
        <v>20000</v>
      </c>
      <c r="T2175" s="19">
        <v>0.44</v>
      </c>
      <c r="U2175" s="19">
        <v>5.0999999999999996</v>
      </c>
      <c r="V2175" s="19">
        <v>0.24</v>
      </c>
      <c r="W2175" s="19">
        <v>60</v>
      </c>
      <c r="X2175" s="93">
        <v>581</v>
      </c>
      <c r="Y2175">
        <f t="shared" si="100"/>
        <v>80</v>
      </c>
      <c r="Z2175" t="b">
        <f>IF(N2175/G2175&gt;=Auswahlhilfe!$C$8,TRUE,FALSE)</f>
        <v>1</v>
      </c>
      <c r="AA2175" t="b">
        <f>IF(K2175&gt;Auswahlhilfe!$C$7,TRUE,FALSE)</f>
        <v>1</v>
      </c>
      <c r="AB2175" t="b">
        <f>IF(Auswahlhilfe!$C$17=F2175,TRUE,FALSE)</f>
        <v>1</v>
      </c>
      <c r="AC2175" t="b">
        <f>IFERROR(IF(FIND("P2",PGOptionList!D2175)&gt;0,TRUE),FALSE)</f>
        <v>1</v>
      </c>
      <c r="AD2175" t="b">
        <f>IFERROR(IF(FIND("P1",PGOptionList!D2175)&gt;0,TRUE),FALSE)</f>
        <v>0</v>
      </c>
      <c r="AE2175" t="b">
        <f>IFERROR(IF(FIND("P0",PGOptionList!D2175)&gt;0,TRUE),FALSE)</f>
        <v>0</v>
      </c>
      <c r="AF2175" t="b">
        <f>IF(AND(Z2175,AA2175,AB2175,AC2175,IF(C2175=Auswahlhilfe!$L$7,TRUE,FALSE)),D2175,FALSE)</f>
        <v>0</v>
      </c>
      <c r="AG2175" t="b">
        <f>IF(AND(Z2175,AA2175,AB2175,AD2175,IF(C2175=Auswahlhilfe!$L$17,TRUE,FALSE)),D2175,FALSE)</f>
        <v>0</v>
      </c>
      <c r="AH2175" t="b">
        <f>IF(AND(Z2175,AA2175,AB2175,AE2175,IF(C2175=Auswahlhilfe!$L$17,TRUE,FALSE)),D2175,FALSE)</f>
        <v>0</v>
      </c>
      <c r="AI2175" t="s">
        <v>4818</v>
      </c>
      <c r="AJ2175" s="90" t="str">
        <f t="shared" si="101"/>
        <v>https://shop.oxni.ch/de/shop/motoren/planetengetriebe/te-090-050-s2-p2</v>
      </c>
    </row>
    <row r="2176" spans="2:36" x14ac:dyDescent="0.2">
      <c r="B2176" s="78" t="str">
        <f t="shared" si="99"/>
        <v/>
      </c>
      <c r="C2176" s="19" t="s">
        <v>123</v>
      </c>
      <c r="D2176" s="19" t="s">
        <v>2477</v>
      </c>
      <c r="E2176" s="19">
        <v>90</v>
      </c>
      <c r="F2176" s="19" t="s">
        <v>55</v>
      </c>
      <c r="G2176" s="19">
        <v>40</v>
      </c>
      <c r="H2176" s="19">
        <v>5</v>
      </c>
      <c r="I2176" s="19">
        <v>14</v>
      </c>
      <c r="J2176" s="19">
        <v>94</v>
      </c>
      <c r="K2176" s="19">
        <v>123</v>
      </c>
      <c r="L2176" s="19">
        <v>369</v>
      </c>
      <c r="M2176" s="19" t="s">
        <v>73</v>
      </c>
      <c r="N2176" s="19">
        <v>4000</v>
      </c>
      <c r="O2176" s="19">
        <v>8000</v>
      </c>
      <c r="P2176" s="19">
        <v>2985</v>
      </c>
      <c r="Q2176" s="19" t="s">
        <v>57</v>
      </c>
      <c r="R2176" s="19">
        <v>1625</v>
      </c>
      <c r="S2176" s="19">
        <v>20000</v>
      </c>
      <c r="T2176" s="19">
        <v>0.47</v>
      </c>
      <c r="U2176" s="19">
        <v>5.0999999999999996</v>
      </c>
      <c r="V2176" s="19">
        <v>0.24</v>
      </c>
      <c r="W2176" s="19">
        <v>60</v>
      </c>
      <c r="X2176" s="93">
        <v>625</v>
      </c>
      <c r="Y2176">
        <f t="shared" si="100"/>
        <v>100</v>
      </c>
      <c r="Z2176" t="b">
        <f>IF(N2176/G2176&gt;=Auswahlhilfe!$C$8,TRUE,FALSE)</f>
        <v>1</v>
      </c>
      <c r="AA2176" t="b">
        <f>IF(K2176&gt;Auswahlhilfe!$C$7,TRUE,FALSE)</f>
        <v>1</v>
      </c>
      <c r="AB2176" t="b">
        <f>IF(Auswahlhilfe!$C$17=F2176,TRUE,FALSE)</f>
        <v>0</v>
      </c>
      <c r="AC2176" t="b">
        <f>IFERROR(IF(FIND("P2",PGOptionList!D2176)&gt;0,TRUE),FALSE)</f>
        <v>0</v>
      </c>
      <c r="AD2176" t="b">
        <f>IFERROR(IF(FIND("P1",PGOptionList!D2176)&gt;0,TRUE),FALSE)</f>
        <v>1</v>
      </c>
      <c r="AE2176" t="b">
        <f>IFERROR(IF(FIND("P0",PGOptionList!D2176)&gt;0,TRUE),FALSE)</f>
        <v>0</v>
      </c>
      <c r="AF2176" t="b">
        <f>IF(AND(Z2176,AA2176,AB2176,AC2176,IF(C2176=Auswahlhilfe!$L$7,TRUE,FALSE)),D2176,FALSE)</f>
        <v>0</v>
      </c>
      <c r="AG2176" t="b">
        <f>IF(AND(Z2176,AA2176,AB2176,AD2176,IF(C2176=Auswahlhilfe!$L$17,TRUE,FALSE)),D2176,FALSE)</f>
        <v>0</v>
      </c>
      <c r="AH2176" t="b">
        <f>IF(AND(Z2176,AA2176,AB2176,AE2176,IF(C2176=Auswahlhilfe!$L$17,TRUE,FALSE)),D2176,FALSE)</f>
        <v>0</v>
      </c>
      <c r="AI2176" t="s">
        <v>4817</v>
      </c>
      <c r="AJ2176" s="90" t="str">
        <f t="shared" si="101"/>
        <v>mailto:info@oxni.ch?subject=Anfrage TE-090-040-S1-P1</v>
      </c>
    </row>
    <row r="2177" spans="2:36" x14ac:dyDescent="0.2">
      <c r="B2177" s="78" t="str">
        <f t="shared" si="99"/>
        <v/>
      </c>
      <c r="C2177" s="19" t="s">
        <v>123</v>
      </c>
      <c r="D2177" s="19" t="s">
        <v>2478</v>
      </c>
      <c r="E2177" s="19">
        <v>90</v>
      </c>
      <c r="F2177" s="19" t="s">
        <v>58</v>
      </c>
      <c r="G2177" s="19">
        <v>40</v>
      </c>
      <c r="H2177" s="19">
        <v>5</v>
      </c>
      <c r="I2177" s="19">
        <v>14</v>
      </c>
      <c r="J2177" s="19">
        <v>94</v>
      </c>
      <c r="K2177" s="19">
        <v>123</v>
      </c>
      <c r="L2177" s="19">
        <v>369</v>
      </c>
      <c r="M2177" s="19" t="s">
        <v>73</v>
      </c>
      <c r="N2177" s="19">
        <v>4000</v>
      </c>
      <c r="O2177" s="19">
        <v>8000</v>
      </c>
      <c r="P2177" s="19">
        <v>2985</v>
      </c>
      <c r="Q2177" s="19" t="s">
        <v>57</v>
      </c>
      <c r="R2177" s="19">
        <v>1625</v>
      </c>
      <c r="S2177" s="19">
        <v>20000</v>
      </c>
      <c r="T2177" s="19">
        <v>0.47</v>
      </c>
      <c r="U2177" s="19">
        <v>5.0999999999999996</v>
      </c>
      <c r="V2177" s="19">
        <v>0.24</v>
      </c>
      <c r="W2177" s="19">
        <v>60</v>
      </c>
      <c r="X2177" s="93">
        <v>625</v>
      </c>
      <c r="Y2177">
        <f t="shared" si="100"/>
        <v>100</v>
      </c>
      <c r="Z2177" t="b">
        <f>IF(N2177/G2177&gt;=Auswahlhilfe!$C$8,TRUE,FALSE)</f>
        <v>1</v>
      </c>
      <c r="AA2177" t="b">
        <f>IF(K2177&gt;Auswahlhilfe!$C$7,TRUE,FALSE)</f>
        <v>1</v>
      </c>
      <c r="AB2177" t="b">
        <f>IF(Auswahlhilfe!$C$17=F2177,TRUE,FALSE)</f>
        <v>1</v>
      </c>
      <c r="AC2177" t="b">
        <f>IFERROR(IF(FIND("P2",PGOptionList!D2177)&gt;0,TRUE),FALSE)</f>
        <v>0</v>
      </c>
      <c r="AD2177" t="b">
        <f>IFERROR(IF(FIND("P1",PGOptionList!D2177)&gt;0,TRUE),FALSE)</f>
        <v>1</v>
      </c>
      <c r="AE2177" t="b">
        <f>IFERROR(IF(FIND("P0",PGOptionList!D2177)&gt;0,TRUE),FALSE)</f>
        <v>0</v>
      </c>
      <c r="AF2177" t="b">
        <f>IF(AND(Z2177,AA2177,AB2177,AC2177,IF(C2177=Auswahlhilfe!$L$7,TRUE,FALSE)),D2177,FALSE)</f>
        <v>0</v>
      </c>
      <c r="AG2177" t="b">
        <f>IF(AND(Z2177,AA2177,AB2177,AD2177,IF(C2177=Auswahlhilfe!$L$17,TRUE,FALSE)),D2177,FALSE)</f>
        <v>0</v>
      </c>
      <c r="AH2177" t="b">
        <f>IF(AND(Z2177,AA2177,AB2177,AE2177,IF(C2177=Auswahlhilfe!$L$17,TRUE,FALSE)),D2177,FALSE)</f>
        <v>0</v>
      </c>
      <c r="AI2177" t="s">
        <v>4818</v>
      </c>
      <c r="AJ2177" s="90" t="str">
        <f t="shared" si="101"/>
        <v>https://shop.oxni.ch/de/shop/motoren/planetengetriebe/te-090-040-s2-p1</v>
      </c>
    </row>
    <row r="2178" spans="2:36" x14ac:dyDescent="0.2">
      <c r="B2178" s="78" t="str">
        <f t="shared" si="99"/>
        <v/>
      </c>
      <c r="C2178" s="19" t="s">
        <v>123</v>
      </c>
      <c r="D2178" s="19" t="s">
        <v>2479</v>
      </c>
      <c r="E2178" s="19">
        <v>90</v>
      </c>
      <c r="F2178" s="19" t="s">
        <v>55</v>
      </c>
      <c r="G2178" s="19">
        <v>40</v>
      </c>
      <c r="H2178" s="19">
        <v>7</v>
      </c>
      <c r="I2178" s="19">
        <v>14</v>
      </c>
      <c r="J2178" s="19">
        <v>94</v>
      </c>
      <c r="K2178" s="19">
        <v>123</v>
      </c>
      <c r="L2178" s="19">
        <v>369</v>
      </c>
      <c r="M2178" s="19" t="s">
        <v>73</v>
      </c>
      <c r="N2178" s="19">
        <v>4000</v>
      </c>
      <c r="O2178" s="19">
        <v>8000</v>
      </c>
      <c r="P2178" s="19">
        <v>2985</v>
      </c>
      <c r="Q2178" s="19" t="s">
        <v>57</v>
      </c>
      <c r="R2178" s="19">
        <v>1625</v>
      </c>
      <c r="S2178" s="19">
        <v>20000</v>
      </c>
      <c r="T2178" s="19">
        <v>0.47</v>
      </c>
      <c r="U2178" s="19">
        <v>5.0999999999999996</v>
      </c>
      <c r="V2178" s="19">
        <v>0.24</v>
      </c>
      <c r="W2178" s="19">
        <v>60</v>
      </c>
      <c r="X2178" s="93">
        <v>581</v>
      </c>
      <c r="Y2178">
        <f t="shared" si="100"/>
        <v>100</v>
      </c>
      <c r="Z2178" t="b">
        <f>IF(N2178/G2178&gt;=Auswahlhilfe!$C$8,TRUE,FALSE)</f>
        <v>1</v>
      </c>
      <c r="AA2178" t="b">
        <f>IF(K2178&gt;Auswahlhilfe!$C$7,TRUE,FALSE)</f>
        <v>1</v>
      </c>
      <c r="AB2178" t="b">
        <f>IF(Auswahlhilfe!$C$17=F2178,TRUE,FALSE)</f>
        <v>0</v>
      </c>
      <c r="AC2178" t="b">
        <f>IFERROR(IF(FIND("P2",PGOptionList!D2178)&gt;0,TRUE),FALSE)</f>
        <v>1</v>
      </c>
      <c r="AD2178" t="b">
        <f>IFERROR(IF(FIND("P1",PGOptionList!D2178)&gt;0,TRUE),FALSE)</f>
        <v>0</v>
      </c>
      <c r="AE2178" t="b">
        <f>IFERROR(IF(FIND("P0",PGOptionList!D2178)&gt;0,TRUE),FALSE)</f>
        <v>0</v>
      </c>
      <c r="AF2178" t="b">
        <f>IF(AND(Z2178,AA2178,AB2178,AC2178,IF(C2178=Auswahlhilfe!$L$7,TRUE,FALSE)),D2178,FALSE)</f>
        <v>0</v>
      </c>
      <c r="AG2178" t="b">
        <f>IF(AND(Z2178,AA2178,AB2178,AD2178,IF(C2178=Auswahlhilfe!$L$17,TRUE,FALSE)),D2178,FALSE)</f>
        <v>0</v>
      </c>
      <c r="AH2178" t="b">
        <f>IF(AND(Z2178,AA2178,AB2178,AE2178,IF(C2178=Auswahlhilfe!$L$17,TRUE,FALSE)),D2178,FALSE)</f>
        <v>0</v>
      </c>
      <c r="AI2178" t="s">
        <v>4817</v>
      </c>
      <c r="AJ2178" s="90" t="str">
        <f t="shared" si="101"/>
        <v>mailto:info@oxni.ch?subject=Anfrage TE-090-040-S1-P2</v>
      </c>
    </row>
    <row r="2179" spans="2:36" x14ac:dyDescent="0.2">
      <c r="B2179" s="78" t="str">
        <f t="shared" si="99"/>
        <v/>
      </c>
      <c r="C2179" s="19" t="s">
        <v>123</v>
      </c>
      <c r="D2179" s="19" t="s">
        <v>2480</v>
      </c>
      <c r="E2179" s="19">
        <v>90</v>
      </c>
      <c r="F2179" s="19" t="s">
        <v>58</v>
      </c>
      <c r="G2179" s="19">
        <v>40</v>
      </c>
      <c r="H2179" s="19">
        <v>7</v>
      </c>
      <c r="I2179" s="19">
        <v>14</v>
      </c>
      <c r="J2179" s="19">
        <v>94</v>
      </c>
      <c r="K2179" s="19">
        <v>123</v>
      </c>
      <c r="L2179" s="19">
        <v>369</v>
      </c>
      <c r="M2179" s="19" t="s">
        <v>73</v>
      </c>
      <c r="N2179" s="19">
        <v>4000</v>
      </c>
      <c r="O2179" s="19">
        <v>8000</v>
      </c>
      <c r="P2179" s="19">
        <v>2985</v>
      </c>
      <c r="Q2179" s="19" t="s">
        <v>57</v>
      </c>
      <c r="R2179" s="19">
        <v>1625</v>
      </c>
      <c r="S2179" s="19">
        <v>20000</v>
      </c>
      <c r="T2179" s="19">
        <v>0.47</v>
      </c>
      <c r="U2179" s="19">
        <v>5.0999999999999996</v>
      </c>
      <c r="V2179" s="19">
        <v>0.24</v>
      </c>
      <c r="W2179" s="19">
        <v>60</v>
      </c>
      <c r="X2179" s="93">
        <v>581</v>
      </c>
      <c r="Y2179">
        <f t="shared" si="100"/>
        <v>100</v>
      </c>
      <c r="Z2179" t="b">
        <f>IF(N2179/G2179&gt;=Auswahlhilfe!$C$8,TRUE,FALSE)</f>
        <v>1</v>
      </c>
      <c r="AA2179" t="b">
        <f>IF(K2179&gt;Auswahlhilfe!$C$7,TRUE,FALSE)</f>
        <v>1</v>
      </c>
      <c r="AB2179" t="b">
        <f>IF(Auswahlhilfe!$C$17=F2179,TRUE,FALSE)</f>
        <v>1</v>
      </c>
      <c r="AC2179" t="b">
        <f>IFERROR(IF(FIND("P2",PGOptionList!D2179)&gt;0,TRUE),FALSE)</f>
        <v>1</v>
      </c>
      <c r="AD2179" t="b">
        <f>IFERROR(IF(FIND("P1",PGOptionList!D2179)&gt;0,TRUE),FALSE)</f>
        <v>0</v>
      </c>
      <c r="AE2179" t="b">
        <f>IFERROR(IF(FIND("P0",PGOptionList!D2179)&gt;0,TRUE),FALSE)</f>
        <v>0</v>
      </c>
      <c r="AF2179" t="b">
        <f>IF(AND(Z2179,AA2179,AB2179,AC2179,IF(C2179=Auswahlhilfe!$L$7,TRUE,FALSE)),D2179,FALSE)</f>
        <v>0</v>
      </c>
      <c r="AG2179" t="b">
        <f>IF(AND(Z2179,AA2179,AB2179,AD2179,IF(C2179=Auswahlhilfe!$L$17,TRUE,FALSE)),D2179,FALSE)</f>
        <v>0</v>
      </c>
      <c r="AH2179" t="b">
        <f>IF(AND(Z2179,AA2179,AB2179,AE2179,IF(C2179=Auswahlhilfe!$L$17,TRUE,FALSE)),D2179,FALSE)</f>
        <v>0</v>
      </c>
      <c r="AI2179" t="s">
        <v>4818</v>
      </c>
      <c r="AJ2179" s="90" t="str">
        <f t="shared" si="101"/>
        <v>https://shop.oxni.ch/de/shop/motoren/planetengetriebe/te-090-040-s2-p2</v>
      </c>
    </row>
    <row r="2180" spans="2:36" x14ac:dyDescent="0.2">
      <c r="B2180" s="78" t="str">
        <f t="shared" si="99"/>
        <v/>
      </c>
      <c r="C2180" s="19" t="s">
        <v>123</v>
      </c>
      <c r="D2180" s="19" t="s">
        <v>2481</v>
      </c>
      <c r="E2180" s="19">
        <v>90</v>
      </c>
      <c r="F2180" s="19" t="s">
        <v>55</v>
      </c>
      <c r="G2180" s="19">
        <v>35</v>
      </c>
      <c r="H2180" s="19">
        <v>5</v>
      </c>
      <c r="I2180" s="19">
        <v>14</v>
      </c>
      <c r="J2180" s="19">
        <v>94</v>
      </c>
      <c r="K2180" s="19">
        <v>140</v>
      </c>
      <c r="L2180" s="19">
        <v>420</v>
      </c>
      <c r="M2180" s="19" t="s">
        <v>70</v>
      </c>
      <c r="N2180" s="19">
        <v>4000</v>
      </c>
      <c r="O2180" s="19">
        <v>8000</v>
      </c>
      <c r="P2180" s="19">
        <v>2985</v>
      </c>
      <c r="Q2180" s="19" t="s">
        <v>57</v>
      </c>
      <c r="R2180" s="19">
        <v>1625</v>
      </c>
      <c r="S2180" s="19">
        <v>20000</v>
      </c>
      <c r="T2180" s="19">
        <v>0.47</v>
      </c>
      <c r="U2180" s="19">
        <v>5.0999999999999996</v>
      </c>
      <c r="V2180" s="19">
        <v>0.24</v>
      </c>
      <c r="W2180" s="19">
        <v>60</v>
      </c>
      <c r="X2180" s="93">
        <v>625</v>
      </c>
      <c r="Y2180">
        <f t="shared" si="100"/>
        <v>114.28571428571429</v>
      </c>
      <c r="Z2180" t="b">
        <f>IF(N2180/G2180&gt;=Auswahlhilfe!$C$8,TRUE,FALSE)</f>
        <v>1</v>
      </c>
      <c r="AA2180" t="b">
        <f>IF(K2180&gt;Auswahlhilfe!$C$7,TRUE,FALSE)</f>
        <v>1</v>
      </c>
      <c r="AB2180" t="b">
        <f>IF(Auswahlhilfe!$C$17=F2180,TRUE,FALSE)</f>
        <v>0</v>
      </c>
      <c r="AC2180" t="b">
        <f>IFERROR(IF(FIND("P2",PGOptionList!D2180)&gt;0,TRUE),FALSE)</f>
        <v>0</v>
      </c>
      <c r="AD2180" t="b">
        <f>IFERROR(IF(FIND("P1",PGOptionList!D2180)&gt;0,TRUE),FALSE)</f>
        <v>1</v>
      </c>
      <c r="AE2180" t="b">
        <f>IFERROR(IF(FIND("P0",PGOptionList!D2180)&gt;0,TRUE),FALSE)</f>
        <v>0</v>
      </c>
      <c r="AF2180" t="b">
        <f>IF(AND(Z2180,AA2180,AB2180,AC2180,IF(C2180=Auswahlhilfe!$L$7,TRUE,FALSE)),D2180,FALSE)</f>
        <v>0</v>
      </c>
      <c r="AG2180" t="b">
        <f>IF(AND(Z2180,AA2180,AB2180,AD2180,IF(C2180=Auswahlhilfe!$L$17,TRUE,FALSE)),D2180,FALSE)</f>
        <v>0</v>
      </c>
      <c r="AH2180" t="b">
        <f>IF(AND(Z2180,AA2180,AB2180,AE2180,IF(C2180=Auswahlhilfe!$L$17,TRUE,FALSE)),D2180,FALSE)</f>
        <v>0</v>
      </c>
      <c r="AI2180" t="s">
        <v>4817</v>
      </c>
      <c r="AJ2180" s="90" t="str">
        <f t="shared" si="101"/>
        <v>mailto:info@oxni.ch?subject=Anfrage TE-090-035-S1-P1</v>
      </c>
    </row>
    <row r="2181" spans="2:36" x14ac:dyDescent="0.2">
      <c r="B2181" s="78" t="str">
        <f t="shared" si="99"/>
        <v/>
      </c>
      <c r="C2181" s="19" t="s">
        <v>123</v>
      </c>
      <c r="D2181" s="19" t="s">
        <v>2482</v>
      </c>
      <c r="E2181" s="19">
        <v>90</v>
      </c>
      <c r="F2181" s="19" t="s">
        <v>58</v>
      </c>
      <c r="G2181" s="19">
        <v>35</v>
      </c>
      <c r="H2181" s="19">
        <v>5</v>
      </c>
      <c r="I2181" s="19">
        <v>14</v>
      </c>
      <c r="J2181" s="19">
        <v>94</v>
      </c>
      <c r="K2181" s="19">
        <v>140</v>
      </c>
      <c r="L2181" s="19">
        <v>420</v>
      </c>
      <c r="M2181" s="19" t="s">
        <v>70</v>
      </c>
      <c r="N2181" s="19">
        <v>4000</v>
      </c>
      <c r="O2181" s="19">
        <v>8000</v>
      </c>
      <c r="P2181" s="19">
        <v>2985</v>
      </c>
      <c r="Q2181" s="19" t="s">
        <v>57</v>
      </c>
      <c r="R2181" s="19">
        <v>1625</v>
      </c>
      <c r="S2181" s="19">
        <v>20000</v>
      </c>
      <c r="T2181" s="19">
        <v>0.47</v>
      </c>
      <c r="U2181" s="19">
        <v>5.0999999999999996</v>
      </c>
      <c r="V2181" s="19">
        <v>0.24</v>
      </c>
      <c r="W2181" s="19">
        <v>60</v>
      </c>
      <c r="X2181" s="93">
        <v>625</v>
      </c>
      <c r="Y2181">
        <f t="shared" si="100"/>
        <v>114.28571428571429</v>
      </c>
      <c r="Z2181" t="b">
        <f>IF(N2181/G2181&gt;=Auswahlhilfe!$C$8,TRUE,FALSE)</f>
        <v>1</v>
      </c>
      <c r="AA2181" t="b">
        <f>IF(K2181&gt;Auswahlhilfe!$C$7,TRUE,FALSE)</f>
        <v>1</v>
      </c>
      <c r="AB2181" t="b">
        <f>IF(Auswahlhilfe!$C$17=F2181,TRUE,FALSE)</f>
        <v>1</v>
      </c>
      <c r="AC2181" t="b">
        <f>IFERROR(IF(FIND("P2",PGOptionList!D2181)&gt;0,TRUE),FALSE)</f>
        <v>0</v>
      </c>
      <c r="AD2181" t="b">
        <f>IFERROR(IF(FIND("P1",PGOptionList!D2181)&gt;0,TRUE),FALSE)</f>
        <v>1</v>
      </c>
      <c r="AE2181" t="b">
        <f>IFERROR(IF(FIND("P0",PGOptionList!D2181)&gt;0,TRUE),FALSE)</f>
        <v>0</v>
      </c>
      <c r="AF2181" t="b">
        <f>IF(AND(Z2181,AA2181,AB2181,AC2181,IF(C2181=Auswahlhilfe!$L$7,TRUE,FALSE)),D2181,FALSE)</f>
        <v>0</v>
      </c>
      <c r="AG2181" t="b">
        <f>IF(AND(Z2181,AA2181,AB2181,AD2181,IF(C2181=Auswahlhilfe!$L$17,TRUE,FALSE)),D2181,FALSE)</f>
        <v>0</v>
      </c>
      <c r="AH2181" t="b">
        <f>IF(AND(Z2181,AA2181,AB2181,AE2181,IF(C2181=Auswahlhilfe!$L$17,TRUE,FALSE)),D2181,FALSE)</f>
        <v>0</v>
      </c>
      <c r="AI2181" t="s">
        <v>4818</v>
      </c>
      <c r="AJ2181" s="90" t="str">
        <f t="shared" si="101"/>
        <v>https://shop.oxni.ch/de/shop/motoren/planetengetriebe/te-090-035-s2-p1</v>
      </c>
    </row>
    <row r="2182" spans="2:36" x14ac:dyDescent="0.2">
      <c r="B2182" s="78" t="str">
        <f t="shared" si="99"/>
        <v/>
      </c>
      <c r="C2182" s="19" t="s">
        <v>123</v>
      </c>
      <c r="D2182" s="19" t="s">
        <v>2483</v>
      </c>
      <c r="E2182" s="19">
        <v>90</v>
      </c>
      <c r="F2182" s="19" t="s">
        <v>55</v>
      </c>
      <c r="G2182" s="19">
        <v>35</v>
      </c>
      <c r="H2182" s="19">
        <v>7</v>
      </c>
      <c r="I2182" s="19">
        <v>14</v>
      </c>
      <c r="J2182" s="19">
        <v>94</v>
      </c>
      <c r="K2182" s="19">
        <v>140</v>
      </c>
      <c r="L2182" s="19">
        <v>420</v>
      </c>
      <c r="M2182" s="19" t="s">
        <v>70</v>
      </c>
      <c r="N2182" s="19">
        <v>4000</v>
      </c>
      <c r="O2182" s="19">
        <v>8000</v>
      </c>
      <c r="P2182" s="19">
        <v>2985</v>
      </c>
      <c r="Q2182" s="19" t="s">
        <v>57</v>
      </c>
      <c r="R2182" s="19">
        <v>1625</v>
      </c>
      <c r="S2182" s="19">
        <v>20000</v>
      </c>
      <c r="T2182" s="19">
        <v>0.47</v>
      </c>
      <c r="U2182" s="19">
        <v>5.0999999999999996</v>
      </c>
      <c r="V2182" s="19">
        <v>0.24</v>
      </c>
      <c r="W2182" s="19">
        <v>60</v>
      </c>
      <c r="X2182" s="93">
        <v>581</v>
      </c>
      <c r="Y2182">
        <f t="shared" si="100"/>
        <v>114.28571428571429</v>
      </c>
      <c r="Z2182" t="b">
        <f>IF(N2182/G2182&gt;=Auswahlhilfe!$C$8,TRUE,FALSE)</f>
        <v>1</v>
      </c>
      <c r="AA2182" t="b">
        <f>IF(K2182&gt;Auswahlhilfe!$C$7,TRUE,FALSE)</f>
        <v>1</v>
      </c>
      <c r="AB2182" t="b">
        <f>IF(Auswahlhilfe!$C$17=F2182,TRUE,FALSE)</f>
        <v>0</v>
      </c>
      <c r="AC2182" t="b">
        <f>IFERROR(IF(FIND("P2",PGOptionList!D2182)&gt;0,TRUE),FALSE)</f>
        <v>1</v>
      </c>
      <c r="AD2182" t="b">
        <f>IFERROR(IF(FIND("P1",PGOptionList!D2182)&gt;0,TRUE),FALSE)</f>
        <v>0</v>
      </c>
      <c r="AE2182" t="b">
        <f>IFERROR(IF(FIND("P0",PGOptionList!D2182)&gt;0,TRUE),FALSE)</f>
        <v>0</v>
      </c>
      <c r="AF2182" t="b">
        <f>IF(AND(Z2182,AA2182,AB2182,AC2182,IF(C2182=Auswahlhilfe!$L$7,TRUE,FALSE)),D2182,FALSE)</f>
        <v>0</v>
      </c>
      <c r="AG2182" t="b">
        <f>IF(AND(Z2182,AA2182,AB2182,AD2182,IF(C2182=Auswahlhilfe!$L$17,TRUE,FALSE)),D2182,FALSE)</f>
        <v>0</v>
      </c>
      <c r="AH2182" t="b">
        <f>IF(AND(Z2182,AA2182,AB2182,AE2182,IF(C2182=Auswahlhilfe!$L$17,TRUE,FALSE)),D2182,FALSE)</f>
        <v>0</v>
      </c>
      <c r="AI2182" t="s">
        <v>4817</v>
      </c>
      <c r="AJ2182" s="90" t="str">
        <f t="shared" si="101"/>
        <v>mailto:info@oxni.ch?subject=Anfrage TE-090-035-S1-P2</v>
      </c>
    </row>
    <row r="2183" spans="2:36" x14ac:dyDescent="0.2">
      <c r="B2183" s="78" t="str">
        <f t="shared" si="99"/>
        <v/>
      </c>
      <c r="C2183" s="19" t="s">
        <v>123</v>
      </c>
      <c r="D2183" s="19" t="s">
        <v>2484</v>
      </c>
      <c r="E2183" s="19">
        <v>90</v>
      </c>
      <c r="F2183" s="19" t="s">
        <v>58</v>
      </c>
      <c r="G2183" s="19">
        <v>35</v>
      </c>
      <c r="H2183" s="19">
        <v>7</v>
      </c>
      <c r="I2183" s="19">
        <v>14</v>
      </c>
      <c r="J2183" s="19">
        <v>94</v>
      </c>
      <c r="K2183" s="19">
        <v>140</v>
      </c>
      <c r="L2183" s="19">
        <v>420</v>
      </c>
      <c r="M2183" s="19" t="s">
        <v>70</v>
      </c>
      <c r="N2183" s="19">
        <v>4000</v>
      </c>
      <c r="O2183" s="19">
        <v>8000</v>
      </c>
      <c r="P2183" s="19">
        <v>2985</v>
      </c>
      <c r="Q2183" s="19" t="s">
        <v>57</v>
      </c>
      <c r="R2183" s="19">
        <v>1625</v>
      </c>
      <c r="S2183" s="19">
        <v>20000</v>
      </c>
      <c r="T2183" s="19">
        <v>0.47</v>
      </c>
      <c r="U2183" s="19">
        <v>5.0999999999999996</v>
      </c>
      <c r="V2183" s="19">
        <v>0.24</v>
      </c>
      <c r="W2183" s="19">
        <v>60</v>
      </c>
      <c r="X2183" s="93">
        <v>581</v>
      </c>
      <c r="Y2183">
        <f t="shared" si="100"/>
        <v>114.28571428571429</v>
      </c>
      <c r="Z2183" t="b">
        <f>IF(N2183/G2183&gt;=Auswahlhilfe!$C$8,TRUE,FALSE)</f>
        <v>1</v>
      </c>
      <c r="AA2183" t="b">
        <f>IF(K2183&gt;Auswahlhilfe!$C$7,TRUE,FALSE)</f>
        <v>1</v>
      </c>
      <c r="AB2183" t="b">
        <f>IF(Auswahlhilfe!$C$17=F2183,TRUE,FALSE)</f>
        <v>1</v>
      </c>
      <c r="AC2183" t="b">
        <f>IFERROR(IF(FIND("P2",PGOptionList!D2183)&gt;0,TRUE),FALSE)</f>
        <v>1</v>
      </c>
      <c r="AD2183" t="b">
        <f>IFERROR(IF(FIND("P1",PGOptionList!D2183)&gt;0,TRUE),FALSE)</f>
        <v>0</v>
      </c>
      <c r="AE2183" t="b">
        <f>IFERROR(IF(FIND("P0",PGOptionList!D2183)&gt;0,TRUE),FALSE)</f>
        <v>0</v>
      </c>
      <c r="AF2183" t="b">
        <f>IF(AND(Z2183,AA2183,AB2183,AC2183,IF(C2183=Auswahlhilfe!$L$7,TRUE,FALSE)),D2183,FALSE)</f>
        <v>0</v>
      </c>
      <c r="AG2183" t="b">
        <f>IF(AND(Z2183,AA2183,AB2183,AD2183,IF(C2183=Auswahlhilfe!$L$17,TRUE,FALSE)),D2183,FALSE)</f>
        <v>0</v>
      </c>
      <c r="AH2183" t="b">
        <f>IF(AND(Z2183,AA2183,AB2183,AE2183,IF(C2183=Auswahlhilfe!$L$17,TRUE,FALSE)),D2183,FALSE)</f>
        <v>0</v>
      </c>
      <c r="AI2183" t="s">
        <v>4818</v>
      </c>
      <c r="AJ2183" s="90" t="str">
        <f t="shared" si="101"/>
        <v>https://shop.oxni.ch/de/shop/motoren/planetengetriebe/te-090-035-s2-p2</v>
      </c>
    </row>
    <row r="2184" spans="2:36" x14ac:dyDescent="0.2">
      <c r="B2184" s="78" t="str">
        <f t="shared" si="99"/>
        <v/>
      </c>
      <c r="C2184" s="19" t="s">
        <v>123</v>
      </c>
      <c r="D2184" s="19" t="s">
        <v>2485</v>
      </c>
      <c r="E2184" s="19">
        <v>90</v>
      </c>
      <c r="F2184" s="19" t="s">
        <v>55</v>
      </c>
      <c r="G2184" s="19">
        <v>30</v>
      </c>
      <c r="H2184" s="19">
        <v>5</v>
      </c>
      <c r="I2184" s="19">
        <v>14</v>
      </c>
      <c r="J2184" s="19">
        <v>94</v>
      </c>
      <c r="K2184" s="19">
        <v>148</v>
      </c>
      <c r="L2184" s="19">
        <v>444</v>
      </c>
      <c r="M2184" s="19" t="s">
        <v>72</v>
      </c>
      <c r="N2184" s="19">
        <v>4000</v>
      </c>
      <c r="O2184" s="19">
        <v>8000</v>
      </c>
      <c r="P2184" s="19">
        <v>2985</v>
      </c>
      <c r="Q2184" s="19" t="s">
        <v>57</v>
      </c>
      <c r="R2184" s="19">
        <v>1625</v>
      </c>
      <c r="S2184" s="19">
        <v>20000</v>
      </c>
      <c r="T2184" s="19">
        <v>0.47</v>
      </c>
      <c r="U2184" s="19">
        <v>5.0999999999999996</v>
      </c>
      <c r="V2184" s="19">
        <v>0.24</v>
      </c>
      <c r="W2184" s="19">
        <v>60</v>
      </c>
      <c r="X2184" s="93">
        <v>625</v>
      </c>
      <c r="Y2184">
        <f t="shared" si="100"/>
        <v>133.33333333333334</v>
      </c>
      <c r="Z2184" t="b">
        <f>IF(N2184/G2184&gt;=Auswahlhilfe!$C$8,TRUE,FALSE)</f>
        <v>1</v>
      </c>
      <c r="AA2184" t="b">
        <f>IF(K2184&gt;Auswahlhilfe!$C$7,TRUE,FALSE)</f>
        <v>1</v>
      </c>
      <c r="AB2184" t="b">
        <f>IF(Auswahlhilfe!$C$17=F2184,TRUE,FALSE)</f>
        <v>0</v>
      </c>
      <c r="AC2184" t="b">
        <f>IFERROR(IF(FIND("P2",PGOptionList!D2184)&gt;0,TRUE),FALSE)</f>
        <v>0</v>
      </c>
      <c r="AD2184" t="b">
        <f>IFERROR(IF(FIND("P1",PGOptionList!D2184)&gt;0,TRUE),FALSE)</f>
        <v>1</v>
      </c>
      <c r="AE2184" t="b">
        <f>IFERROR(IF(FIND("P0",PGOptionList!D2184)&gt;0,TRUE),FALSE)</f>
        <v>0</v>
      </c>
      <c r="AF2184" t="b">
        <f>IF(AND(Z2184,AA2184,AB2184,AC2184,IF(C2184=Auswahlhilfe!$L$7,TRUE,FALSE)),D2184,FALSE)</f>
        <v>0</v>
      </c>
      <c r="AG2184" t="b">
        <f>IF(AND(Z2184,AA2184,AB2184,AD2184,IF(C2184=Auswahlhilfe!$L$17,TRUE,FALSE)),D2184,FALSE)</f>
        <v>0</v>
      </c>
      <c r="AH2184" t="b">
        <f>IF(AND(Z2184,AA2184,AB2184,AE2184,IF(C2184=Auswahlhilfe!$L$17,TRUE,FALSE)),D2184,FALSE)</f>
        <v>0</v>
      </c>
      <c r="AI2184" t="s">
        <v>4817</v>
      </c>
      <c r="AJ2184" s="90" t="str">
        <f t="shared" si="101"/>
        <v>mailto:info@oxni.ch?subject=Anfrage TE-090-030-S1-P1</v>
      </c>
    </row>
    <row r="2185" spans="2:36" x14ac:dyDescent="0.2">
      <c r="B2185" s="78" t="str">
        <f t="shared" si="99"/>
        <v/>
      </c>
      <c r="C2185" s="19" t="s">
        <v>123</v>
      </c>
      <c r="D2185" s="19" t="s">
        <v>2486</v>
      </c>
      <c r="E2185" s="19">
        <v>90</v>
      </c>
      <c r="F2185" s="19" t="s">
        <v>58</v>
      </c>
      <c r="G2185" s="19">
        <v>30</v>
      </c>
      <c r="H2185" s="19">
        <v>5</v>
      </c>
      <c r="I2185" s="19">
        <v>14</v>
      </c>
      <c r="J2185" s="19">
        <v>94</v>
      </c>
      <c r="K2185" s="19">
        <v>148</v>
      </c>
      <c r="L2185" s="19">
        <v>444</v>
      </c>
      <c r="M2185" s="19" t="s">
        <v>72</v>
      </c>
      <c r="N2185" s="19">
        <v>4000</v>
      </c>
      <c r="O2185" s="19">
        <v>8000</v>
      </c>
      <c r="P2185" s="19">
        <v>2985</v>
      </c>
      <c r="Q2185" s="19" t="s">
        <v>57</v>
      </c>
      <c r="R2185" s="19">
        <v>1625</v>
      </c>
      <c r="S2185" s="19">
        <v>20000</v>
      </c>
      <c r="T2185" s="19">
        <v>0.47</v>
      </c>
      <c r="U2185" s="19">
        <v>5.0999999999999996</v>
      </c>
      <c r="V2185" s="19">
        <v>0.24</v>
      </c>
      <c r="W2185" s="19">
        <v>60</v>
      </c>
      <c r="X2185" s="93">
        <v>625</v>
      </c>
      <c r="Y2185">
        <f t="shared" si="100"/>
        <v>133.33333333333334</v>
      </c>
      <c r="Z2185" t="b">
        <f>IF(N2185/G2185&gt;=Auswahlhilfe!$C$8,TRUE,FALSE)</f>
        <v>1</v>
      </c>
      <c r="AA2185" t="b">
        <f>IF(K2185&gt;Auswahlhilfe!$C$7,TRUE,FALSE)</f>
        <v>1</v>
      </c>
      <c r="AB2185" t="b">
        <f>IF(Auswahlhilfe!$C$17=F2185,TRUE,FALSE)</f>
        <v>1</v>
      </c>
      <c r="AC2185" t="b">
        <f>IFERROR(IF(FIND("P2",PGOptionList!D2185)&gt;0,TRUE),FALSE)</f>
        <v>0</v>
      </c>
      <c r="AD2185" t="b">
        <f>IFERROR(IF(FIND("P1",PGOptionList!D2185)&gt;0,TRUE),FALSE)</f>
        <v>1</v>
      </c>
      <c r="AE2185" t="b">
        <f>IFERROR(IF(FIND("P0",PGOptionList!D2185)&gt;0,TRUE),FALSE)</f>
        <v>0</v>
      </c>
      <c r="AF2185" t="b">
        <f>IF(AND(Z2185,AA2185,AB2185,AC2185,IF(C2185=Auswahlhilfe!$L$7,TRUE,FALSE)),D2185,FALSE)</f>
        <v>0</v>
      </c>
      <c r="AG2185" t="b">
        <f>IF(AND(Z2185,AA2185,AB2185,AD2185,IF(C2185=Auswahlhilfe!$L$17,TRUE,FALSE)),D2185,FALSE)</f>
        <v>0</v>
      </c>
      <c r="AH2185" t="b">
        <f>IF(AND(Z2185,AA2185,AB2185,AE2185,IF(C2185=Auswahlhilfe!$L$17,TRUE,FALSE)),D2185,FALSE)</f>
        <v>0</v>
      </c>
      <c r="AI2185" t="s">
        <v>4818</v>
      </c>
      <c r="AJ2185" s="90" t="str">
        <f t="shared" si="101"/>
        <v>https://shop.oxni.ch/de/shop/motoren/planetengetriebe/te-090-030-s2-p1</v>
      </c>
    </row>
    <row r="2186" spans="2:36" x14ac:dyDescent="0.2">
      <c r="B2186" s="78" t="str">
        <f t="shared" ref="B2186:B2249" si="102">IF(AF2186=D2186,"Economy",IF(AG2186=D2186,"Standard",IF(AH2186=D2186,"Präzision","")))</f>
        <v/>
      </c>
      <c r="C2186" s="19" t="s">
        <v>123</v>
      </c>
      <c r="D2186" s="19" t="s">
        <v>2487</v>
      </c>
      <c r="E2186" s="19">
        <v>90</v>
      </c>
      <c r="F2186" s="19" t="s">
        <v>55</v>
      </c>
      <c r="G2186" s="19">
        <v>30</v>
      </c>
      <c r="H2186" s="19">
        <v>7</v>
      </c>
      <c r="I2186" s="19">
        <v>14</v>
      </c>
      <c r="J2186" s="19">
        <v>94</v>
      </c>
      <c r="K2186" s="19">
        <v>148</v>
      </c>
      <c r="L2186" s="19">
        <v>444</v>
      </c>
      <c r="M2186" s="19" t="s">
        <v>72</v>
      </c>
      <c r="N2186" s="19">
        <v>4000</v>
      </c>
      <c r="O2186" s="19">
        <v>8000</v>
      </c>
      <c r="P2186" s="19">
        <v>2985</v>
      </c>
      <c r="Q2186" s="19" t="s">
        <v>57</v>
      </c>
      <c r="R2186" s="19">
        <v>1625</v>
      </c>
      <c r="S2186" s="19">
        <v>20000</v>
      </c>
      <c r="T2186" s="19">
        <v>0.47</v>
      </c>
      <c r="U2186" s="19">
        <v>5.0999999999999996</v>
      </c>
      <c r="V2186" s="19">
        <v>0.24</v>
      </c>
      <c r="W2186" s="19">
        <v>60</v>
      </c>
      <c r="X2186" s="93">
        <v>581</v>
      </c>
      <c r="Y2186">
        <f t="shared" ref="Y2186:Y2249" si="103">N2186/G2186</f>
        <v>133.33333333333334</v>
      </c>
      <c r="Z2186" t="b">
        <f>IF(N2186/G2186&gt;=Auswahlhilfe!$C$8,TRUE,FALSE)</f>
        <v>1</v>
      </c>
      <c r="AA2186" t="b">
        <f>IF(K2186&gt;Auswahlhilfe!$C$7,TRUE,FALSE)</f>
        <v>1</v>
      </c>
      <c r="AB2186" t="b">
        <f>IF(Auswahlhilfe!$C$17=F2186,TRUE,FALSE)</f>
        <v>0</v>
      </c>
      <c r="AC2186" t="b">
        <f>IFERROR(IF(FIND("P2",PGOptionList!D2186)&gt;0,TRUE),FALSE)</f>
        <v>1</v>
      </c>
      <c r="AD2186" t="b">
        <f>IFERROR(IF(FIND("P1",PGOptionList!D2186)&gt;0,TRUE),FALSE)</f>
        <v>0</v>
      </c>
      <c r="AE2186" t="b">
        <f>IFERROR(IF(FIND("P0",PGOptionList!D2186)&gt;0,TRUE),FALSE)</f>
        <v>0</v>
      </c>
      <c r="AF2186" t="b">
        <f>IF(AND(Z2186,AA2186,AB2186,AC2186,IF(C2186=Auswahlhilfe!$L$7,TRUE,FALSE)),D2186,FALSE)</f>
        <v>0</v>
      </c>
      <c r="AG2186" t="b">
        <f>IF(AND(Z2186,AA2186,AB2186,AD2186,IF(C2186=Auswahlhilfe!$L$17,TRUE,FALSE)),D2186,FALSE)</f>
        <v>0</v>
      </c>
      <c r="AH2186" t="b">
        <f>IF(AND(Z2186,AA2186,AB2186,AE2186,IF(C2186=Auswahlhilfe!$L$17,TRUE,FALSE)),D2186,FALSE)</f>
        <v>0</v>
      </c>
      <c r="AI2186" t="s">
        <v>4817</v>
      </c>
      <c r="AJ2186" s="90" t="str">
        <f t="shared" ref="AJ2186:AJ2249" si="104">IF(AI2186="ja",HYPERLINK(_xlfn.CONCAT("https://shop.oxni.ch/de/shop/motoren/planetengetriebe/",LOWER(D2186))),_xlfn.CONCAT("mailto:info@oxni.ch?subject=Anfrage ",D2186))</f>
        <v>mailto:info@oxni.ch?subject=Anfrage TE-090-030-S1-P2</v>
      </c>
    </row>
    <row r="2187" spans="2:36" x14ac:dyDescent="0.2">
      <c r="B2187" s="78" t="str">
        <f t="shared" si="102"/>
        <v/>
      </c>
      <c r="C2187" s="19" t="s">
        <v>123</v>
      </c>
      <c r="D2187" s="19" t="s">
        <v>2488</v>
      </c>
      <c r="E2187" s="19">
        <v>90</v>
      </c>
      <c r="F2187" s="19" t="s">
        <v>58</v>
      </c>
      <c r="G2187" s="19">
        <v>30</v>
      </c>
      <c r="H2187" s="19">
        <v>7</v>
      </c>
      <c r="I2187" s="19">
        <v>14</v>
      </c>
      <c r="J2187" s="19">
        <v>94</v>
      </c>
      <c r="K2187" s="19">
        <v>148</v>
      </c>
      <c r="L2187" s="19">
        <v>444</v>
      </c>
      <c r="M2187" s="19" t="s">
        <v>72</v>
      </c>
      <c r="N2187" s="19">
        <v>4000</v>
      </c>
      <c r="O2187" s="19">
        <v>8000</v>
      </c>
      <c r="P2187" s="19">
        <v>2985</v>
      </c>
      <c r="Q2187" s="19" t="s">
        <v>57</v>
      </c>
      <c r="R2187" s="19">
        <v>1625</v>
      </c>
      <c r="S2187" s="19">
        <v>20000</v>
      </c>
      <c r="T2187" s="19">
        <v>0.47</v>
      </c>
      <c r="U2187" s="19">
        <v>5.0999999999999996</v>
      </c>
      <c r="V2187" s="19">
        <v>0.24</v>
      </c>
      <c r="W2187" s="19">
        <v>60</v>
      </c>
      <c r="X2187" s="93">
        <v>581</v>
      </c>
      <c r="Y2187">
        <f t="shared" si="103"/>
        <v>133.33333333333334</v>
      </c>
      <c r="Z2187" t="b">
        <f>IF(N2187/G2187&gt;=Auswahlhilfe!$C$8,TRUE,FALSE)</f>
        <v>1</v>
      </c>
      <c r="AA2187" t="b">
        <f>IF(K2187&gt;Auswahlhilfe!$C$7,TRUE,FALSE)</f>
        <v>1</v>
      </c>
      <c r="AB2187" t="b">
        <f>IF(Auswahlhilfe!$C$17=F2187,TRUE,FALSE)</f>
        <v>1</v>
      </c>
      <c r="AC2187" t="b">
        <f>IFERROR(IF(FIND("P2",PGOptionList!D2187)&gt;0,TRUE),FALSE)</f>
        <v>1</v>
      </c>
      <c r="AD2187" t="b">
        <f>IFERROR(IF(FIND("P1",PGOptionList!D2187)&gt;0,TRUE),FALSE)</f>
        <v>0</v>
      </c>
      <c r="AE2187" t="b">
        <f>IFERROR(IF(FIND("P0",PGOptionList!D2187)&gt;0,TRUE),FALSE)</f>
        <v>0</v>
      </c>
      <c r="AF2187" t="b">
        <f>IF(AND(Z2187,AA2187,AB2187,AC2187,IF(C2187=Auswahlhilfe!$L$7,TRUE,FALSE)),D2187,FALSE)</f>
        <v>0</v>
      </c>
      <c r="AG2187" t="b">
        <f>IF(AND(Z2187,AA2187,AB2187,AD2187,IF(C2187=Auswahlhilfe!$L$17,TRUE,FALSE)),D2187,FALSE)</f>
        <v>0</v>
      </c>
      <c r="AH2187" t="b">
        <f>IF(AND(Z2187,AA2187,AB2187,AE2187,IF(C2187=Auswahlhilfe!$L$17,TRUE,FALSE)),D2187,FALSE)</f>
        <v>0</v>
      </c>
      <c r="AI2187" t="s">
        <v>4818</v>
      </c>
      <c r="AJ2187" s="90" t="str">
        <f t="shared" si="104"/>
        <v>https://shop.oxni.ch/de/shop/motoren/planetengetriebe/te-090-030-s2-p2</v>
      </c>
    </row>
    <row r="2188" spans="2:36" x14ac:dyDescent="0.2">
      <c r="B2188" s="78" t="str">
        <f t="shared" si="102"/>
        <v/>
      </c>
      <c r="C2188" s="19" t="s">
        <v>123</v>
      </c>
      <c r="D2188" s="19" t="s">
        <v>2489</v>
      </c>
      <c r="E2188" s="19">
        <v>90</v>
      </c>
      <c r="F2188" s="19" t="s">
        <v>55</v>
      </c>
      <c r="G2188" s="19">
        <v>25</v>
      </c>
      <c r="H2188" s="19">
        <v>5</v>
      </c>
      <c r="I2188" s="19">
        <v>14</v>
      </c>
      <c r="J2188" s="19">
        <v>94</v>
      </c>
      <c r="K2188" s="19">
        <v>160</v>
      </c>
      <c r="L2188" s="19">
        <v>480</v>
      </c>
      <c r="M2188" s="19" t="s">
        <v>71</v>
      </c>
      <c r="N2188" s="19">
        <v>4000</v>
      </c>
      <c r="O2188" s="19">
        <v>8000</v>
      </c>
      <c r="P2188" s="19">
        <v>2985</v>
      </c>
      <c r="Q2188" s="19" t="s">
        <v>57</v>
      </c>
      <c r="R2188" s="19">
        <v>1625</v>
      </c>
      <c r="S2188" s="19">
        <v>20000</v>
      </c>
      <c r="T2188" s="19">
        <v>0.47</v>
      </c>
      <c r="U2188" s="19">
        <v>5.0999999999999996</v>
      </c>
      <c r="V2188" s="19">
        <v>0.24</v>
      </c>
      <c r="W2188" s="19">
        <v>60</v>
      </c>
      <c r="X2188" s="93">
        <v>625</v>
      </c>
      <c r="Y2188">
        <f t="shared" si="103"/>
        <v>160</v>
      </c>
      <c r="Z2188" t="b">
        <f>IF(N2188/G2188&gt;=Auswahlhilfe!$C$8,TRUE,FALSE)</f>
        <v>1</v>
      </c>
      <c r="AA2188" t="b">
        <f>IF(K2188&gt;Auswahlhilfe!$C$7,TRUE,FALSE)</f>
        <v>1</v>
      </c>
      <c r="AB2188" t="b">
        <f>IF(Auswahlhilfe!$C$17=F2188,TRUE,FALSE)</f>
        <v>0</v>
      </c>
      <c r="AC2188" t="b">
        <f>IFERROR(IF(FIND("P2",PGOptionList!D2188)&gt;0,TRUE),FALSE)</f>
        <v>0</v>
      </c>
      <c r="AD2188" t="b">
        <f>IFERROR(IF(FIND("P1",PGOptionList!D2188)&gt;0,TRUE),FALSE)</f>
        <v>1</v>
      </c>
      <c r="AE2188" t="b">
        <f>IFERROR(IF(FIND("P0",PGOptionList!D2188)&gt;0,TRUE),FALSE)</f>
        <v>0</v>
      </c>
      <c r="AF2188" t="b">
        <f>IF(AND(Z2188,AA2188,AB2188,AC2188,IF(C2188=Auswahlhilfe!$L$7,TRUE,FALSE)),D2188,FALSE)</f>
        <v>0</v>
      </c>
      <c r="AG2188" t="b">
        <f>IF(AND(Z2188,AA2188,AB2188,AD2188,IF(C2188=Auswahlhilfe!$L$17,TRUE,FALSE)),D2188,FALSE)</f>
        <v>0</v>
      </c>
      <c r="AH2188" t="b">
        <f>IF(AND(Z2188,AA2188,AB2188,AE2188,IF(C2188=Auswahlhilfe!$L$17,TRUE,FALSE)),D2188,FALSE)</f>
        <v>0</v>
      </c>
      <c r="AI2188" t="s">
        <v>4817</v>
      </c>
      <c r="AJ2188" s="90" t="str">
        <f t="shared" si="104"/>
        <v>mailto:info@oxni.ch?subject=Anfrage TE-090-025-S1-P1</v>
      </c>
    </row>
    <row r="2189" spans="2:36" x14ac:dyDescent="0.2">
      <c r="B2189" s="78" t="str">
        <f t="shared" si="102"/>
        <v/>
      </c>
      <c r="C2189" s="19" t="s">
        <v>123</v>
      </c>
      <c r="D2189" s="19" t="s">
        <v>2490</v>
      </c>
      <c r="E2189" s="19">
        <v>90</v>
      </c>
      <c r="F2189" s="19" t="s">
        <v>58</v>
      </c>
      <c r="G2189" s="19">
        <v>25</v>
      </c>
      <c r="H2189" s="19">
        <v>5</v>
      </c>
      <c r="I2189" s="19">
        <v>14</v>
      </c>
      <c r="J2189" s="19">
        <v>94</v>
      </c>
      <c r="K2189" s="19">
        <v>160</v>
      </c>
      <c r="L2189" s="19">
        <v>480</v>
      </c>
      <c r="M2189" s="19" t="s">
        <v>71</v>
      </c>
      <c r="N2189" s="19">
        <v>4000</v>
      </c>
      <c r="O2189" s="19">
        <v>8000</v>
      </c>
      <c r="P2189" s="19">
        <v>2985</v>
      </c>
      <c r="Q2189" s="19" t="s">
        <v>57</v>
      </c>
      <c r="R2189" s="19">
        <v>1625</v>
      </c>
      <c r="S2189" s="19">
        <v>20000</v>
      </c>
      <c r="T2189" s="19">
        <v>0.47</v>
      </c>
      <c r="U2189" s="19">
        <v>5.0999999999999996</v>
      </c>
      <c r="V2189" s="19">
        <v>0.24</v>
      </c>
      <c r="W2189" s="19">
        <v>60</v>
      </c>
      <c r="X2189" s="93">
        <v>625</v>
      </c>
      <c r="Y2189">
        <f t="shared" si="103"/>
        <v>160</v>
      </c>
      <c r="Z2189" t="b">
        <f>IF(N2189/G2189&gt;=Auswahlhilfe!$C$8,TRUE,FALSE)</f>
        <v>1</v>
      </c>
      <c r="AA2189" t="b">
        <f>IF(K2189&gt;Auswahlhilfe!$C$7,TRUE,FALSE)</f>
        <v>1</v>
      </c>
      <c r="AB2189" t="b">
        <f>IF(Auswahlhilfe!$C$17=F2189,TRUE,FALSE)</f>
        <v>1</v>
      </c>
      <c r="AC2189" t="b">
        <f>IFERROR(IF(FIND("P2",PGOptionList!D2189)&gt;0,TRUE),FALSE)</f>
        <v>0</v>
      </c>
      <c r="AD2189" t="b">
        <f>IFERROR(IF(FIND("P1",PGOptionList!D2189)&gt;0,TRUE),FALSE)</f>
        <v>1</v>
      </c>
      <c r="AE2189" t="b">
        <f>IFERROR(IF(FIND("P0",PGOptionList!D2189)&gt;0,TRUE),FALSE)</f>
        <v>0</v>
      </c>
      <c r="AF2189" t="b">
        <f>IF(AND(Z2189,AA2189,AB2189,AC2189,IF(C2189=Auswahlhilfe!$L$7,TRUE,FALSE)),D2189,FALSE)</f>
        <v>0</v>
      </c>
      <c r="AG2189" t="b">
        <f>IF(AND(Z2189,AA2189,AB2189,AD2189,IF(C2189=Auswahlhilfe!$L$17,TRUE,FALSE)),D2189,FALSE)</f>
        <v>0</v>
      </c>
      <c r="AH2189" t="b">
        <f>IF(AND(Z2189,AA2189,AB2189,AE2189,IF(C2189=Auswahlhilfe!$L$17,TRUE,FALSE)),D2189,FALSE)</f>
        <v>0</v>
      </c>
      <c r="AI2189" t="s">
        <v>4818</v>
      </c>
      <c r="AJ2189" s="90" t="str">
        <f t="shared" si="104"/>
        <v>https://shop.oxni.ch/de/shop/motoren/planetengetriebe/te-090-025-s2-p1</v>
      </c>
    </row>
    <row r="2190" spans="2:36" x14ac:dyDescent="0.2">
      <c r="B2190" s="78" t="str">
        <f t="shared" si="102"/>
        <v/>
      </c>
      <c r="C2190" s="19" t="s">
        <v>123</v>
      </c>
      <c r="D2190" s="19" t="s">
        <v>2491</v>
      </c>
      <c r="E2190" s="19">
        <v>90</v>
      </c>
      <c r="F2190" s="19" t="s">
        <v>55</v>
      </c>
      <c r="G2190" s="19">
        <v>25</v>
      </c>
      <c r="H2190" s="19">
        <v>7</v>
      </c>
      <c r="I2190" s="19">
        <v>14</v>
      </c>
      <c r="J2190" s="19">
        <v>94</v>
      </c>
      <c r="K2190" s="19">
        <v>160</v>
      </c>
      <c r="L2190" s="19">
        <v>480</v>
      </c>
      <c r="M2190" s="19" t="s">
        <v>71</v>
      </c>
      <c r="N2190" s="19">
        <v>4000</v>
      </c>
      <c r="O2190" s="19">
        <v>8000</v>
      </c>
      <c r="P2190" s="19">
        <v>2985</v>
      </c>
      <c r="Q2190" s="19" t="s">
        <v>57</v>
      </c>
      <c r="R2190" s="19">
        <v>1625</v>
      </c>
      <c r="S2190" s="19">
        <v>20000</v>
      </c>
      <c r="T2190" s="19">
        <v>0.47</v>
      </c>
      <c r="U2190" s="19">
        <v>5.0999999999999996</v>
      </c>
      <c r="V2190" s="19">
        <v>0.24</v>
      </c>
      <c r="W2190" s="19">
        <v>60</v>
      </c>
      <c r="X2190" s="93">
        <v>581</v>
      </c>
      <c r="Y2190">
        <f t="shared" si="103"/>
        <v>160</v>
      </c>
      <c r="Z2190" t="b">
        <f>IF(N2190/G2190&gt;=Auswahlhilfe!$C$8,TRUE,FALSE)</f>
        <v>1</v>
      </c>
      <c r="AA2190" t="b">
        <f>IF(K2190&gt;Auswahlhilfe!$C$7,TRUE,FALSE)</f>
        <v>1</v>
      </c>
      <c r="AB2190" t="b">
        <f>IF(Auswahlhilfe!$C$17=F2190,TRUE,FALSE)</f>
        <v>0</v>
      </c>
      <c r="AC2190" t="b">
        <f>IFERROR(IF(FIND("P2",PGOptionList!D2190)&gt;0,TRUE),FALSE)</f>
        <v>1</v>
      </c>
      <c r="AD2190" t="b">
        <f>IFERROR(IF(FIND("P1",PGOptionList!D2190)&gt;0,TRUE),FALSE)</f>
        <v>0</v>
      </c>
      <c r="AE2190" t="b">
        <f>IFERROR(IF(FIND("P0",PGOptionList!D2190)&gt;0,TRUE),FALSE)</f>
        <v>0</v>
      </c>
      <c r="AF2190" t="b">
        <f>IF(AND(Z2190,AA2190,AB2190,AC2190,IF(C2190=Auswahlhilfe!$L$7,TRUE,FALSE)),D2190,FALSE)</f>
        <v>0</v>
      </c>
      <c r="AG2190" t="b">
        <f>IF(AND(Z2190,AA2190,AB2190,AD2190,IF(C2190=Auswahlhilfe!$L$17,TRUE,FALSE)),D2190,FALSE)</f>
        <v>0</v>
      </c>
      <c r="AH2190" t="b">
        <f>IF(AND(Z2190,AA2190,AB2190,AE2190,IF(C2190=Auswahlhilfe!$L$17,TRUE,FALSE)),D2190,FALSE)</f>
        <v>0</v>
      </c>
      <c r="AI2190" t="s">
        <v>4817</v>
      </c>
      <c r="AJ2190" s="90" t="str">
        <f t="shared" si="104"/>
        <v>mailto:info@oxni.ch?subject=Anfrage TE-090-025-S1-P2</v>
      </c>
    </row>
    <row r="2191" spans="2:36" x14ac:dyDescent="0.2">
      <c r="B2191" s="78" t="str">
        <f t="shared" si="102"/>
        <v/>
      </c>
      <c r="C2191" s="19" t="s">
        <v>123</v>
      </c>
      <c r="D2191" s="19" t="s">
        <v>2492</v>
      </c>
      <c r="E2191" s="19">
        <v>90</v>
      </c>
      <c r="F2191" s="19" t="s">
        <v>58</v>
      </c>
      <c r="G2191" s="19">
        <v>25</v>
      </c>
      <c r="H2191" s="19">
        <v>7</v>
      </c>
      <c r="I2191" s="19">
        <v>14</v>
      </c>
      <c r="J2191" s="19">
        <v>94</v>
      </c>
      <c r="K2191" s="19">
        <v>160</v>
      </c>
      <c r="L2191" s="19">
        <v>480</v>
      </c>
      <c r="M2191" s="19" t="s">
        <v>71</v>
      </c>
      <c r="N2191" s="19">
        <v>4000</v>
      </c>
      <c r="O2191" s="19">
        <v>8000</v>
      </c>
      <c r="P2191" s="19">
        <v>2985</v>
      </c>
      <c r="Q2191" s="19" t="s">
        <v>57</v>
      </c>
      <c r="R2191" s="19">
        <v>1625</v>
      </c>
      <c r="S2191" s="19">
        <v>20000</v>
      </c>
      <c r="T2191" s="19">
        <v>0.47</v>
      </c>
      <c r="U2191" s="19">
        <v>5.0999999999999996</v>
      </c>
      <c r="V2191" s="19">
        <v>0.24</v>
      </c>
      <c r="W2191" s="19">
        <v>60</v>
      </c>
      <c r="X2191" s="93">
        <v>581</v>
      </c>
      <c r="Y2191">
        <f t="shared" si="103"/>
        <v>160</v>
      </c>
      <c r="Z2191" t="b">
        <f>IF(N2191/G2191&gt;=Auswahlhilfe!$C$8,TRUE,FALSE)</f>
        <v>1</v>
      </c>
      <c r="AA2191" t="b">
        <f>IF(K2191&gt;Auswahlhilfe!$C$7,TRUE,FALSE)</f>
        <v>1</v>
      </c>
      <c r="AB2191" t="b">
        <f>IF(Auswahlhilfe!$C$17=F2191,TRUE,FALSE)</f>
        <v>1</v>
      </c>
      <c r="AC2191" t="b">
        <f>IFERROR(IF(FIND("P2",PGOptionList!D2191)&gt;0,TRUE),FALSE)</f>
        <v>1</v>
      </c>
      <c r="AD2191" t="b">
        <f>IFERROR(IF(FIND("P1",PGOptionList!D2191)&gt;0,TRUE),FALSE)</f>
        <v>0</v>
      </c>
      <c r="AE2191" t="b">
        <f>IFERROR(IF(FIND("P0",PGOptionList!D2191)&gt;0,TRUE),FALSE)</f>
        <v>0</v>
      </c>
      <c r="AF2191" t="b">
        <f>IF(AND(Z2191,AA2191,AB2191,AC2191,IF(C2191=Auswahlhilfe!$L$7,TRUE,FALSE)),D2191,FALSE)</f>
        <v>0</v>
      </c>
      <c r="AG2191" t="b">
        <f>IF(AND(Z2191,AA2191,AB2191,AD2191,IF(C2191=Auswahlhilfe!$L$17,TRUE,FALSE)),D2191,FALSE)</f>
        <v>0</v>
      </c>
      <c r="AH2191" t="b">
        <f>IF(AND(Z2191,AA2191,AB2191,AE2191,IF(C2191=Auswahlhilfe!$L$17,TRUE,FALSE)),D2191,FALSE)</f>
        <v>0</v>
      </c>
      <c r="AI2191" t="s">
        <v>4818</v>
      </c>
      <c r="AJ2191" s="90" t="str">
        <f t="shared" si="104"/>
        <v>https://shop.oxni.ch/de/shop/motoren/planetengetriebe/te-090-025-s2-p2</v>
      </c>
    </row>
    <row r="2192" spans="2:36" x14ac:dyDescent="0.2">
      <c r="B2192" s="78" t="str">
        <f t="shared" si="102"/>
        <v/>
      </c>
      <c r="C2192" s="19" t="s">
        <v>123</v>
      </c>
      <c r="D2192" s="19" t="s">
        <v>2493</v>
      </c>
      <c r="E2192" s="19">
        <v>90</v>
      </c>
      <c r="F2192" s="19" t="s">
        <v>55</v>
      </c>
      <c r="G2192" s="19">
        <v>20</v>
      </c>
      <c r="H2192" s="19">
        <v>5</v>
      </c>
      <c r="I2192" s="19">
        <v>14</v>
      </c>
      <c r="J2192" s="19">
        <v>94</v>
      </c>
      <c r="K2192" s="19">
        <v>140</v>
      </c>
      <c r="L2192" s="19">
        <v>420</v>
      </c>
      <c r="M2192" s="19" t="s">
        <v>70</v>
      </c>
      <c r="N2192" s="19">
        <v>4000</v>
      </c>
      <c r="O2192" s="19">
        <v>8000</v>
      </c>
      <c r="P2192" s="19">
        <v>2985</v>
      </c>
      <c r="Q2192" s="19" t="s">
        <v>57</v>
      </c>
      <c r="R2192" s="19">
        <v>1625</v>
      </c>
      <c r="S2192" s="19">
        <v>20000</v>
      </c>
      <c r="T2192" s="19">
        <v>0.47</v>
      </c>
      <c r="U2192" s="19">
        <v>5.0999999999999996</v>
      </c>
      <c r="V2192" s="19">
        <v>0.24</v>
      </c>
      <c r="W2192" s="19">
        <v>60</v>
      </c>
      <c r="X2192" s="93">
        <v>625</v>
      </c>
      <c r="Y2192">
        <f t="shared" si="103"/>
        <v>200</v>
      </c>
      <c r="Z2192" t="b">
        <f>IF(N2192/G2192&gt;=Auswahlhilfe!$C$8,TRUE,FALSE)</f>
        <v>1</v>
      </c>
      <c r="AA2192" t="b">
        <f>IF(K2192&gt;Auswahlhilfe!$C$7,TRUE,FALSE)</f>
        <v>1</v>
      </c>
      <c r="AB2192" t="b">
        <f>IF(Auswahlhilfe!$C$17=F2192,TRUE,FALSE)</f>
        <v>0</v>
      </c>
      <c r="AC2192" t="b">
        <f>IFERROR(IF(FIND("P2",PGOptionList!D2192)&gt;0,TRUE),FALSE)</f>
        <v>0</v>
      </c>
      <c r="AD2192" t="b">
        <f>IFERROR(IF(FIND("P1",PGOptionList!D2192)&gt;0,TRUE),FALSE)</f>
        <v>1</v>
      </c>
      <c r="AE2192" t="b">
        <f>IFERROR(IF(FIND("P0",PGOptionList!D2192)&gt;0,TRUE),FALSE)</f>
        <v>0</v>
      </c>
      <c r="AF2192" t="b">
        <f>IF(AND(Z2192,AA2192,AB2192,AC2192,IF(C2192=Auswahlhilfe!$L$7,TRUE,FALSE)),D2192,FALSE)</f>
        <v>0</v>
      </c>
      <c r="AG2192" t="b">
        <f>IF(AND(Z2192,AA2192,AB2192,AD2192,IF(C2192=Auswahlhilfe!$L$17,TRUE,FALSE)),D2192,FALSE)</f>
        <v>0</v>
      </c>
      <c r="AH2192" t="b">
        <f>IF(AND(Z2192,AA2192,AB2192,AE2192,IF(C2192=Auswahlhilfe!$L$17,TRUE,FALSE)),D2192,FALSE)</f>
        <v>0</v>
      </c>
      <c r="AI2192" t="s">
        <v>4817</v>
      </c>
      <c r="AJ2192" s="90" t="str">
        <f t="shared" si="104"/>
        <v>mailto:info@oxni.ch?subject=Anfrage TE-090-020-S1-P1</v>
      </c>
    </row>
    <row r="2193" spans="2:36" x14ac:dyDescent="0.2">
      <c r="B2193" s="78" t="str">
        <f t="shared" si="102"/>
        <v/>
      </c>
      <c r="C2193" s="19" t="s">
        <v>123</v>
      </c>
      <c r="D2193" s="19" t="s">
        <v>2494</v>
      </c>
      <c r="E2193" s="19">
        <v>90</v>
      </c>
      <c r="F2193" s="19" t="s">
        <v>58</v>
      </c>
      <c r="G2193" s="19">
        <v>20</v>
      </c>
      <c r="H2193" s="19">
        <v>5</v>
      </c>
      <c r="I2193" s="19">
        <v>14</v>
      </c>
      <c r="J2193" s="19">
        <v>94</v>
      </c>
      <c r="K2193" s="19">
        <v>140</v>
      </c>
      <c r="L2193" s="19">
        <v>420</v>
      </c>
      <c r="M2193" s="19" t="s">
        <v>70</v>
      </c>
      <c r="N2193" s="19">
        <v>4000</v>
      </c>
      <c r="O2193" s="19">
        <v>8000</v>
      </c>
      <c r="P2193" s="19">
        <v>2985</v>
      </c>
      <c r="Q2193" s="19" t="s">
        <v>57</v>
      </c>
      <c r="R2193" s="19">
        <v>1625</v>
      </c>
      <c r="S2193" s="19">
        <v>20000</v>
      </c>
      <c r="T2193" s="19">
        <v>0.47</v>
      </c>
      <c r="U2193" s="19">
        <v>5.0999999999999996</v>
      </c>
      <c r="V2193" s="19">
        <v>0.24</v>
      </c>
      <c r="W2193" s="19">
        <v>60</v>
      </c>
      <c r="X2193" s="93">
        <v>625</v>
      </c>
      <c r="Y2193">
        <f t="shared" si="103"/>
        <v>200</v>
      </c>
      <c r="Z2193" t="b">
        <f>IF(N2193/G2193&gt;=Auswahlhilfe!$C$8,TRUE,FALSE)</f>
        <v>1</v>
      </c>
      <c r="AA2193" t="b">
        <f>IF(K2193&gt;Auswahlhilfe!$C$7,TRUE,FALSE)</f>
        <v>1</v>
      </c>
      <c r="AB2193" t="b">
        <f>IF(Auswahlhilfe!$C$17=F2193,TRUE,FALSE)</f>
        <v>1</v>
      </c>
      <c r="AC2193" t="b">
        <f>IFERROR(IF(FIND("P2",PGOptionList!D2193)&gt;0,TRUE),FALSE)</f>
        <v>0</v>
      </c>
      <c r="AD2193" t="b">
        <f>IFERROR(IF(FIND("P1",PGOptionList!D2193)&gt;0,TRUE),FALSE)</f>
        <v>1</v>
      </c>
      <c r="AE2193" t="b">
        <f>IFERROR(IF(FIND("P0",PGOptionList!D2193)&gt;0,TRUE),FALSE)</f>
        <v>0</v>
      </c>
      <c r="AF2193" t="b">
        <f>IF(AND(Z2193,AA2193,AB2193,AC2193,IF(C2193=Auswahlhilfe!$L$7,TRUE,FALSE)),D2193,FALSE)</f>
        <v>0</v>
      </c>
      <c r="AG2193" t="b">
        <f>IF(AND(Z2193,AA2193,AB2193,AD2193,IF(C2193=Auswahlhilfe!$L$17,TRUE,FALSE)),D2193,FALSE)</f>
        <v>0</v>
      </c>
      <c r="AH2193" t="b">
        <f>IF(AND(Z2193,AA2193,AB2193,AE2193,IF(C2193=Auswahlhilfe!$L$17,TRUE,FALSE)),D2193,FALSE)</f>
        <v>0</v>
      </c>
      <c r="AI2193" t="s">
        <v>4818</v>
      </c>
      <c r="AJ2193" s="90" t="str">
        <f t="shared" si="104"/>
        <v>https://shop.oxni.ch/de/shop/motoren/planetengetriebe/te-090-020-s2-p1</v>
      </c>
    </row>
    <row r="2194" spans="2:36" x14ac:dyDescent="0.2">
      <c r="B2194" s="78" t="str">
        <f t="shared" si="102"/>
        <v/>
      </c>
      <c r="C2194" s="19" t="s">
        <v>123</v>
      </c>
      <c r="D2194" s="19" t="s">
        <v>2495</v>
      </c>
      <c r="E2194" s="19">
        <v>90</v>
      </c>
      <c r="F2194" s="19" t="s">
        <v>55</v>
      </c>
      <c r="G2194" s="19">
        <v>20</v>
      </c>
      <c r="H2194" s="19">
        <v>7</v>
      </c>
      <c r="I2194" s="19">
        <v>14</v>
      </c>
      <c r="J2194" s="19">
        <v>94</v>
      </c>
      <c r="K2194" s="19">
        <v>140</v>
      </c>
      <c r="L2194" s="19">
        <v>420</v>
      </c>
      <c r="M2194" s="19" t="s">
        <v>70</v>
      </c>
      <c r="N2194" s="19">
        <v>4000</v>
      </c>
      <c r="O2194" s="19">
        <v>8000</v>
      </c>
      <c r="P2194" s="19">
        <v>2985</v>
      </c>
      <c r="Q2194" s="19" t="s">
        <v>57</v>
      </c>
      <c r="R2194" s="19">
        <v>1625</v>
      </c>
      <c r="S2194" s="19">
        <v>20000</v>
      </c>
      <c r="T2194" s="19">
        <v>0.47</v>
      </c>
      <c r="U2194" s="19">
        <v>5.0999999999999996</v>
      </c>
      <c r="V2194" s="19">
        <v>0.24</v>
      </c>
      <c r="W2194" s="19">
        <v>60</v>
      </c>
      <c r="X2194" s="93">
        <v>581</v>
      </c>
      <c r="Y2194">
        <f t="shared" si="103"/>
        <v>200</v>
      </c>
      <c r="Z2194" t="b">
        <f>IF(N2194/G2194&gt;=Auswahlhilfe!$C$8,TRUE,FALSE)</f>
        <v>1</v>
      </c>
      <c r="AA2194" t="b">
        <f>IF(K2194&gt;Auswahlhilfe!$C$7,TRUE,FALSE)</f>
        <v>1</v>
      </c>
      <c r="AB2194" t="b">
        <f>IF(Auswahlhilfe!$C$17=F2194,TRUE,FALSE)</f>
        <v>0</v>
      </c>
      <c r="AC2194" t="b">
        <f>IFERROR(IF(FIND("P2",PGOptionList!D2194)&gt;0,TRUE),FALSE)</f>
        <v>1</v>
      </c>
      <c r="AD2194" t="b">
        <f>IFERROR(IF(FIND("P1",PGOptionList!D2194)&gt;0,TRUE),FALSE)</f>
        <v>0</v>
      </c>
      <c r="AE2194" t="b">
        <f>IFERROR(IF(FIND("P0",PGOptionList!D2194)&gt;0,TRUE),FALSE)</f>
        <v>0</v>
      </c>
      <c r="AF2194" t="b">
        <f>IF(AND(Z2194,AA2194,AB2194,AC2194,IF(C2194=Auswahlhilfe!$L$7,TRUE,FALSE)),D2194,FALSE)</f>
        <v>0</v>
      </c>
      <c r="AG2194" t="b">
        <f>IF(AND(Z2194,AA2194,AB2194,AD2194,IF(C2194=Auswahlhilfe!$L$17,TRUE,FALSE)),D2194,FALSE)</f>
        <v>0</v>
      </c>
      <c r="AH2194" t="b">
        <f>IF(AND(Z2194,AA2194,AB2194,AE2194,IF(C2194=Auswahlhilfe!$L$17,TRUE,FALSE)),D2194,FALSE)</f>
        <v>0</v>
      </c>
      <c r="AI2194" t="s">
        <v>4817</v>
      </c>
      <c r="AJ2194" s="90" t="str">
        <f t="shared" si="104"/>
        <v>mailto:info@oxni.ch?subject=Anfrage TE-090-020-S1-P2</v>
      </c>
    </row>
    <row r="2195" spans="2:36" x14ac:dyDescent="0.2">
      <c r="B2195" s="78" t="str">
        <f t="shared" si="102"/>
        <v/>
      </c>
      <c r="C2195" s="19" t="s">
        <v>123</v>
      </c>
      <c r="D2195" s="19" t="s">
        <v>2496</v>
      </c>
      <c r="E2195" s="19">
        <v>90</v>
      </c>
      <c r="F2195" s="19" t="s">
        <v>58</v>
      </c>
      <c r="G2195" s="19">
        <v>20</v>
      </c>
      <c r="H2195" s="19">
        <v>7</v>
      </c>
      <c r="I2195" s="19">
        <v>14</v>
      </c>
      <c r="J2195" s="19">
        <v>94</v>
      </c>
      <c r="K2195" s="19">
        <v>140</v>
      </c>
      <c r="L2195" s="19">
        <v>420</v>
      </c>
      <c r="M2195" s="19" t="s">
        <v>70</v>
      </c>
      <c r="N2195" s="19">
        <v>4000</v>
      </c>
      <c r="O2195" s="19">
        <v>8000</v>
      </c>
      <c r="P2195" s="19">
        <v>2985</v>
      </c>
      <c r="Q2195" s="19" t="s">
        <v>57</v>
      </c>
      <c r="R2195" s="19">
        <v>1625</v>
      </c>
      <c r="S2195" s="19">
        <v>20000</v>
      </c>
      <c r="T2195" s="19">
        <v>0.47</v>
      </c>
      <c r="U2195" s="19">
        <v>5.0999999999999996</v>
      </c>
      <c r="V2195" s="19">
        <v>0.24</v>
      </c>
      <c r="W2195" s="19">
        <v>60</v>
      </c>
      <c r="X2195" s="93">
        <v>581</v>
      </c>
      <c r="Y2195">
        <f t="shared" si="103"/>
        <v>200</v>
      </c>
      <c r="Z2195" t="b">
        <f>IF(N2195/G2195&gt;=Auswahlhilfe!$C$8,TRUE,FALSE)</f>
        <v>1</v>
      </c>
      <c r="AA2195" t="b">
        <f>IF(K2195&gt;Auswahlhilfe!$C$7,TRUE,FALSE)</f>
        <v>1</v>
      </c>
      <c r="AB2195" t="b">
        <f>IF(Auswahlhilfe!$C$17=F2195,TRUE,FALSE)</f>
        <v>1</v>
      </c>
      <c r="AC2195" t="b">
        <f>IFERROR(IF(FIND("P2",PGOptionList!D2195)&gt;0,TRUE),FALSE)</f>
        <v>1</v>
      </c>
      <c r="AD2195" t="b">
        <f>IFERROR(IF(FIND("P1",PGOptionList!D2195)&gt;0,TRUE),FALSE)</f>
        <v>0</v>
      </c>
      <c r="AE2195" t="b">
        <f>IFERROR(IF(FIND("P0",PGOptionList!D2195)&gt;0,TRUE),FALSE)</f>
        <v>0</v>
      </c>
      <c r="AF2195" t="b">
        <f>IF(AND(Z2195,AA2195,AB2195,AC2195,IF(C2195=Auswahlhilfe!$L$7,TRUE,FALSE)),D2195,FALSE)</f>
        <v>0</v>
      </c>
      <c r="AG2195" t="b">
        <f>IF(AND(Z2195,AA2195,AB2195,AD2195,IF(C2195=Auswahlhilfe!$L$17,TRUE,FALSE)),D2195,FALSE)</f>
        <v>0</v>
      </c>
      <c r="AH2195" t="b">
        <f>IF(AND(Z2195,AA2195,AB2195,AE2195,IF(C2195=Auswahlhilfe!$L$17,TRUE,FALSE)),D2195,FALSE)</f>
        <v>0</v>
      </c>
      <c r="AI2195" t="s">
        <v>4818</v>
      </c>
      <c r="AJ2195" s="90" t="str">
        <f t="shared" si="104"/>
        <v>https://shop.oxni.ch/de/shop/motoren/planetengetriebe/te-090-020-s2-p2</v>
      </c>
    </row>
    <row r="2196" spans="2:36" x14ac:dyDescent="0.2">
      <c r="B2196" s="78" t="str">
        <f t="shared" si="102"/>
        <v/>
      </c>
      <c r="C2196" s="19" t="s">
        <v>123</v>
      </c>
      <c r="D2196" s="19" t="s">
        <v>2497</v>
      </c>
      <c r="E2196" s="19">
        <v>90</v>
      </c>
      <c r="F2196" s="19" t="s">
        <v>55</v>
      </c>
      <c r="G2196" s="19">
        <v>15</v>
      </c>
      <c r="H2196" s="19">
        <v>5</v>
      </c>
      <c r="I2196" s="19">
        <v>14</v>
      </c>
      <c r="J2196" s="19">
        <v>94</v>
      </c>
      <c r="K2196" s="19">
        <v>130</v>
      </c>
      <c r="L2196" s="19">
        <v>390</v>
      </c>
      <c r="M2196" s="19" t="s">
        <v>69</v>
      </c>
      <c r="N2196" s="19">
        <v>4000</v>
      </c>
      <c r="O2196" s="19">
        <v>8000</v>
      </c>
      <c r="P2196" s="19">
        <v>2985</v>
      </c>
      <c r="Q2196" s="19" t="s">
        <v>57</v>
      </c>
      <c r="R2196" s="19">
        <v>1625</v>
      </c>
      <c r="S2196" s="19">
        <v>20000</v>
      </c>
      <c r="T2196" s="19">
        <v>0.47</v>
      </c>
      <c r="U2196" s="19">
        <v>5.0999999999999996</v>
      </c>
      <c r="V2196" s="19">
        <v>0.24</v>
      </c>
      <c r="W2196" s="19">
        <v>60</v>
      </c>
      <c r="X2196" s="93"/>
      <c r="Y2196">
        <f t="shared" si="103"/>
        <v>266.66666666666669</v>
      </c>
      <c r="Z2196" t="b">
        <f>IF(N2196/G2196&gt;=Auswahlhilfe!$C$8,TRUE,FALSE)</f>
        <v>1</v>
      </c>
      <c r="AA2196" t="b">
        <f>IF(K2196&gt;Auswahlhilfe!$C$7,TRUE,FALSE)</f>
        <v>1</v>
      </c>
      <c r="AB2196" t="b">
        <f>IF(Auswahlhilfe!$C$17=F2196,TRUE,FALSE)</f>
        <v>0</v>
      </c>
      <c r="AC2196" t="b">
        <f>IFERROR(IF(FIND("P2",PGOptionList!D2196)&gt;0,TRUE),FALSE)</f>
        <v>0</v>
      </c>
      <c r="AD2196" t="b">
        <f>IFERROR(IF(FIND("P1",PGOptionList!D2196)&gt;0,TRUE),FALSE)</f>
        <v>1</v>
      </c>
      <c r="AE2196" t="b">
        <f>IFERROR(IF(FIND("P0",PGOptionList!D2196)&gt;0,TRUE),FALSE)</f>
        <v>0</v>
      </c>
      <c r="AF2196" t="b">
        <f>IF(AND(Z2196,AA2196,AB2196,AC2196,IF(C2196=Auswahlhilfe!$L$7,TRUE,FALSE)),D2196,FALSE)</f>
        <v>0</v>
      </c>
      <c r="AG2196" t="b">
        <f>IF(AND(Z2196,AA2196,AB2196,AD2196,IF(C2196=Auswahlhilfe!$L$17,TRUE,FALSE)),D2196,FALSE)</f>
        <v>0</v>
      </c>
      <c r="AH2196" t="b">
        <f>IF(AND(Z2196,AA2196,AB2196,AE2196,IF(C2196=Auswahlhilfe!$L$17,TRUE,FALSE)),D2196,FALSE)</f>
        <v>0</v>
      </c>
      <c r="AI2196" t="s">
        <v>4817</v>
      </c>
      <c r="AJ2196" s="90" t="str">
        <f t="shared" si="104"/>
        <v>mailto:info@oxni.ch?subject=Anfrage TE-090-015-S1-P1</v>
      </c>
    </row>
    <row r="2197" spans="2:36" x14ac:dyDescent="0.2">
      <c r="B2197" s="78" t="str">
        <f t="shared" si="102"/>
        <v/>
      </c>
      <c r="C2197" s="19" t="s">
        <v>123</v>
      </c>
      <c r="D2197" s="19" t="s">
        <v>2498</v>
      </c>
      <c r="E2197" s="19">
        <v>90</v>
      </c>
      <c r="F2197" s="19" t="s">
        <v>58</v>
      </c>
      <c r="G2197" s="19">
        <v>15</v>
      </c>
      <c r="H2197" s="19">
        <v>5</v>
      </c>
      <c r="I2197" s="19">
        <v>14</v>
      </c>
      <c r="J2197" s="19">
        <v>94</v>
      </c>
      <c r="K2197" s="19">
        <v>130</v>
      </c>
      <c r="L2197" s="19">
        <v>390</v>
      </c>
      <c r="M2197" s="19" t="s">
        <v>69</v>
      </c>
      <c r="N2197" s="19">
        <v>4000</v>
      </c>
      <c r="O2197" s="19">
        <v>8000</v>
      </c>
      <c r="P2197" s="19">
        <v>2985</v>
      </c>
      <c r="Q2197" s="19" t="s">
        <v>57</v>
      </c>
      <c r="R2197" s="19">
        <v>1625</v>
      </c>
      <c r="S2197" s="19">
        <v>20000</v>
      </c>
      <c r="T2197" s="19">
        <v>0.47</v>
      </c>
      <c r="U2197" s="19">
        <v>5.0999999999999996</v>
      </c>
      <c r="V2197" s="19">
        <v>0.24</v>
      </c>
      <c r="W2197" s="19">
        <v>60</v>
      </c>
      <c r="X2197" s="93"/>
      <c r="Y2197">
        <f t="shared" si="103"/>
        <v>266.66666666666669</v>
      </c>
      <c r="Z2197" t="b">
        <f>IF(N2197/G2197&gt;=Auswahlhilfe!$C$8,TRUE,FALSE)</f>
        <v>1</v>
      </c>
      <c r="AA2197" t="b">
        <f>IF(K2197&gt;Auswahlhilfe!$C$7,TRUE,FALSE)</f>
        <v>1</v>
      </c>
      <c r="AB2197" t="b">
        <f>IF(Auswahlhilfe!$C$17=F2197,TRUE,FALSE)</f>
        <v>1</v>
      </c>
      <c r="AC2197" t="b">
        <f>IFERROR(IF(FIND("P2",PGOptionList!D2197)&gt;0,TRUE),FALSE)</f>
        <v>0</v>
      </c>
      <c r="AD2197" t="b">
        <f>IFERROR(IF(FIND("P1",PGOptionList!D2197)&gt;0,TRUE),FALSE)</f>
        <v>1</v>
      </c>
      <c r="AE2197" t="b">
        <f>IFERROR(IF(FIND("P0",PGOptionList!D2197)&gt;0,TRUE),FALSE)</f>
        <v>0</v>
      </c>
      <c r="AF2197" t="b">
        <f>IF(AND(Z2197,AA2197,AB2197,AC2197,IF(C2197=Auswahlhilfe!$L$7,TRUE,FALSE)),D2197,FALSE)</f>
        <v>0</v>
      </c>
      <c r="AG2197" t="b">
        <f>IF(AND(Z2197,AA2197,AB2197,AD2197,IF(C2197=Auswahlhilfe!$L$17,TRUE,FALSE)),D2197,FALSE)</f>
        <v>0</v>
      </c>
      <c r="AH2197" t="b">
        <f>IF(AND(Z2197,AA2197,AB2197,AE2197,IF(C2197=Auswahlhilfe!$L$17,TRUE,FALSE)),D2197,FALSE)</f>
        <v>0</v>
      </c>
      <c r="AI2197" t="s">
        <v>4817</v>
      </c>
      <c r="AJ2197" s="90" t="str">
        <f t="shared" si="104"/>
        <v>mailto:info@oxni.ch?subject=Anfrage TE-090-015-S2-P1</v>
      </c>
    </row>
    <row r="2198" spans="2:36" x14ac:dyDescent="0.2">
      <c r="B2198" s="78" t="str">
        <f t="shared" si="102"/>
        <v/>
      </c>
      <c r="C2198" s="19" t="s">
        <v>123</v>
      </c>
      <c r="D2198" s="19" t="s">
        <v>2499</v>
      </c>
      <c r="E2198" s="19">
        <v>90</v>
      </c>
      <c r="F2198" s="19" t="s">
        <v>55</v>
      </c>
      <c r="G2198" s="19">
        <v>15</v>
      </c>
      <c r="H2198" s="19">
        <v>7</v>
      </c>
      <c r="I2198" s="19">
        <v>14</v>
      </c>
      <c r="J2198" s="19">
        <v>94</v>
      </c>
      <c r="K2198" s="19">
        <v>130</v>
      </c>
      <c r="L2198" s="19">
        <v>390</v>
      </c>
      <c r="M2198" s="19" t="s">
        <v>69</v>
      </c>
      <c r="N2198" s="19">
        <v>4000</v>
      </c>
      <c r="O2198" s="19">
        <v>8000</v>
      </c>
      <c r="P2198" s="19">
        <v>2985</v>
      </c>
      <c r="Q2198" s="19" t="s">
        <v>57</v>
      </c>
      <c r="R2198" s="19">
        <v>1625</v>
      </c>
      <c r="S2198" s="19">
        <v>20000</v>
      </c>
      <c r="T2198" s="19">
        <v>0.47</v>
      </c>
      <c r="U2198" s="19">
        <v>5.0999999999999996</v>
      </c>
      <c r="V2198" s="19">
        <v>0.24</v>
      </c>
      <c r="W2198" s="19">
        <v>60</v>
      </c>
      <c r="X2198" s="93"/>
      <c r="Y2198">
        <f t="shared" si="103"/>
        <v>266.66666666666669</v>
      </c>
      <c r="Z2198" t="b">
        <f>IF(N2198/G2198&gt;=Auswahlhilfe!$C$8,TRUE,FALSE)</f>
        <v>1</v>
      </c>
      <c r="AA2198" t="b">
        <f>IF(K2198&gt;Auswahlhilfe!$C$7,TRUE,FALSE)</f>
        <v>1</v>
      </c>
      <c r="AB2198" t="b">
        <f>IF(Auswahlhilfe!$C$17=F2198,TRUE,FALSE)</f>
        <v>0</v>
      </c>
      <c r="AC2198" t="b">
        <f>IFERROR(IF(FIND("P2",PGOptionList!D2198)&gt;0,TRUE),FALSE)</f>
        <v>1</v>
      </c>
      <c r="AD2198" t="b">
        <f>IFERROR(IF(FIND("P1",PGOptionList!D2198)&gt;0,TRUE),FALSE)</f>
        <v>0</v>
      </c>
      <c r="AE2198" t="b">
        <f>IFERROR(IF(FIND("P0",PGOptionList!D2198)&gt;0,TRUE),FALSE)</f>
        <v>0</v>
      </c>
      <c r="AF2198" t="b">
        <f>IF(AND(Z2198,AA2198,AB2198,AC2198,IF(C2198=Auswahlhilfe!$L$7,TRUE,FALSE)),D2198,FALSE)</f>
        <v>0</v>
      </c>
      <c r="AG2198" t="b">
        <f>IF(AND(Z2198,AA2198,AB2198,AD2198,IF(C2198=Auswahlhilfe!$L$17,TRUE,FALSE)),D2198,FALSE)</f>
        <v>0</v>
      </c>
      <c r="AH2198" t="b">
        <f>IF(AND(Z2198,AA2198,AB2198,AE2198,IF(C2198=Auswahlhilfe!$L$17,TRUE,FALSE)),D2198,FALSE)</f>
        <v>0</v>
      </c>
      <c r="AI2198" t="s">
        <v>4817</v>
      </c>
      <c r="AJ2198" s="90" t="str">
        <f t="shared" si="104"/>
        <v>mailto:info@oxni.ch?subject=Anfrage TE-090-015-S1-P2</v>
      </c>
    </row>
    <row r="2199" spans="2:36" x14ac:dyDescent="0.2">
      <c r="B2199" s="78" t="str">
        <f t="shared" si="102"/>
        <v/>
      </c>
      <c r="C2199" s="19" t="s">
        <v>123</v>
      </c>
      <c r="D2199" s="19" t="s">
        <v>2500</v>
      </c>
      <c r="E2199" s="19">
        <v>90</v>
      </c>
      <c r="F2199" s="19" t="s">
        <v>58</v>
      </c>
      <c r="G2199" s="19">
        <v>15</v>
      </c>
      <c r="H2199" s="19">
        <v>7</v>
      </c>
      <c r="I2199" s="19">
        <v>14</v>
      </c>
      <c r="J2199" s="19">
        <v>94</v>
      </c>
      <c r="K2199" s="19">
        <v>130</v>
      </c>
      <c r="L2199" s="19">
        <v>390</v>
      </c>
      <c r="M2199" s="19" t="s">
        <v>69</v>
      </c>
      <c r="N2199" s="19">
        <v>4000</v>
      </c>
      <c r="O2199" s="19">
        <v>8000</v>
      </c>
      <c r="P2199" s="19">
        <v>2985</v>
      </c>
      <c r="Q2199" s="19" t="s">
        <v>57</v>
      </c>
      <c r="R2199" s="19">
        <v>1625</v>
      </c>
      <c r="S2199" s="19">
        <v>20000</v>
      </c>
      <c r="T2199" s="19">
        <v>0.47</v>
      </c>
      <c r="U2199" s="19">
        <v>5.0999999999999996</v>
      </c>
      <c r="V2199" s="19">
        <v>0.24</v>
      </c>
      <c r="W2199" s="19">
        <v>60</v>
      </c>
      <c r="X2199" s="93"/>
      <c r="Y2199">
        <f t="shared" si="103"/>
        <v>266.66666666666669</v>
      </c>
      <c r="Z2199" t="b">
        <f>IF(N2199/G2199&gt;=Auswahlhilfe!$C$8,TRUE,FALSE)</f>
        <v>1</v>
      </c>
      <c r="AA2199" t="b">
        <f>IF(K2199&gt;Auswahlhilfe!$C$7,TRUE,FALSE)</f>
        <v>1</v>
      </c>
      <c r="AB2199" t="b">
        <f>IF(Auswahlhilfe!$C$17=F2199,TRUE,FALSE)</f>
        <v>1</v>
      </c>
      <c r="AC2199" t="b">
        <f>IFERROR(IF(FIND("P2",PGOptionList!D2199)&gt;0,TRUE),FALSE)</f>
        <v>1</v>
      </c>
      <c r="AD2199" t="b">
        <f>IFERROR(IF(FIND("P1",PGOptionList!D2199)&gt;0,TRUE),FALSE)</f>
        <v>0</v>
      </c>
      <c r="AE2199" t="b">
        <f>IFERROR(IF(FIND("P0",PGOptionList!D2199)&gt;0,TRUE),FALSE)</f>
        <v>0</v>
      </c>
      <c r="AF2199" t="b">
        <f>IF(AND(Z2199,AA2199,AB2199,AC2199,IF(C2199=Auswahlhilfe!$L$7,TRUE,FALSE)),D2199,FALSE)</f>
        <v>0</v>
      </c>
      <c r="AG2199" t="b">
        <f>IF(AND(Z2199,AA2199,AB2199,AD2199,IF(C2199=Auswahlhilfe!$L$17,TRUE,FALSE)),D2199,FALSE)</f>
        <v>0</v>
      </c>
      <c r="AH2199" t="b">
        <f>IF(AND(Z2199,AA2199,AB2199,AE2199,IF(C2199=Auswahlhilfe!$L$17,TRUE,FALSE)),D2199,FALSE)</f>
        <v>0</v>
      </c>
      <c r="AI2199" t="s">
        <v>4817</v>
      </c>
      <c r="AJ2199" s="90" t="str">
        <f t="shared" si="104"/>
        <v>mailto:info@oxni.ch?subject=Anfrage TE-090-015-S2-P2</v>
      </c>
    </row>
    <row r="2200" spans="2:36" x14ac:dyDescent="0.2">
      <c r="B2200" s="78" t="str">
        <f t="shared" si="102"/>
        <v/>
      </c>
      <c r="C2200" s="19" t="s">
        <v>123</v>
      </c>
      <c r="D2200" s="19" t="s">
        <v>2501</v>
      </c>
      <c r="E2200" s="19">
        <v>90</v>
      </c>
      <c r="F2200" s="19" t="s">
        <v>55</v>
      </c>
      <c r="G2200" s="19">
        <v>10</v>
      </c>
      <c r="H2200" s="19">
        <v>3</v>
      </c>
      <c r="I2200" s="19">
        <v>14</v>
      </c>
      <c r="J2200" s="19">
        <v>97</v>
      </c>
      <c r="K2200" s="19">
        <v>102</v>
      </c>
      <c r="L2200" s="19">
        <v>306</v>
      </c>
      <c r="M2200" s="19" t="s">
        <v>74</v>
      </c>
      <c r="N2200" s="19">
        <v>4000</v>
      </c>
      <c r="O2200" s="19">
        <v>8000</v>
      </c>
      <c r="P2200" s="19">
        <v>2985</v>
      </c>
      <c r="Q2200" s="19" t="s">
        <v>57</v>
      </c>
      <c r="R2200" s="19">
        <v>1625</v>
      </c>
      <c r="S2200" s="19">
        <v>20000</v>
      </c>
      <c r="T2200" s="19">
        <v>0.44</v>
      </c>
      <c r="U2200" s="19">
        <v>3.4</v>
      </c>
      <c r="V2200" s="19">
        <v>0.24</v>
      </c>
      <c r="W2200" s="19">
        <v>60</v>
      </c>
      <c r="X2200" s="93">
        <v>491</v>
      </c>
      <c r="Y2200">
        <f t="shared" si="103"/>
        <v>400</v>
      </c>
      <c r="Z2200" t="b">
        <f>IF(N2200/G2200&gt;=Auswahlhilfe!$C$8,TRUE,FALSE)</f>
        <v>1</v>
      </c>
      <c r="AA2200" t="b">
        <f>IF(K2200&gt;Auswahlhilfe!$C$7,TRUE,FALSE)</f>
        <v>1</v>
      </c>
      <c r="AB2200" t="b">
        <f>IF(Auswahlhilfe!$C$17=F2200,TRUE,FALSE)</f>
        <v>0</v>
      </c>
      <c r="AC2200" t="b">
        <f>IFERROR(IF(FIND("P2",PGOptionList!D2200)&gt;0,TRUE),FALSE)</f>
        <v>0</v>
      </c>
      <c r="AD2200" t="b">
        <f>IFERROR(IF(FIND("P1",PGOptionList!D2200)&gt;0,TRUE),FALSE)</f>
        <v>1</v>
      </c>
      <c r="AE2200" t="b">
        <f>IFERROR(IF(FIND("P0",PGOptionList!D2200)&gt;0,TRUE),FALSE)</f>
        <v>0</v>
      </c>
      <c r="AF2200" t="b">
        <f>IF(AND(Z2200,AA2200,AB2200,AC2200,IF(C2200=Auswahlhilfe!$L$7,TRUE,FALSE)),D2200,FALSE)</f>
        <v>0</v>
      </c>
      <c r="AG2200" t="b">
        <f>IF(AND(Z2200,AA2200,AB2200,AD2200,IF(C2200=Auswahlhilfe!$L$17,TRUE,FALSE)),D2200,FALSE)</f>
        <v>0</v>
      </c>
      <c r="AH2200" t="b">
        <f>IF(AND(Z2200,AA2200,AB2200,AE2200,IF(C2200=Auswahlhilfe!$L$17,TRUE,FALSE)),D2200,FALSE)</f>
        <v>0</v>
      </c>
      <c r="AI2200" t="s">
        <v>4817</v>
      </c>
      <c r="AJ2200" s="90" t="str">
        <f t="shared" si="104"/>
        <v>mailto:info@oxni.ch?subject=Anfrage TE-090-010-S1-P1</v>
      </c>
    </row>
    <row r="2201" spans="2:36" x14ac:dyDescent="0.2">
      <c r="B2201" s="78" t="str">
        <f t="shared" si="102"/>
        <v/>
      </c>
      <c r="C2201" s="19" t="s">
        <v>123</v>
      </c>
      <c r="D2201" s="19" t="s">
        <v>2502</v>
      </c>
      <c r="E2201" s="19">
        <v>90</v>
      </c>
      <c r="F2201" s="19" t="s">
        <v>58</v>
      </c>
      <c r="G2201" s="19">
        <v>10</v>
      </c>
      <c r="H2201" s="19">
        <v>3</v>
      </c>
      <c r="I2201" s="19">
        <v>14</v>
      </c>
      <c r="J2201" s="19">
        <v>97</v>
      </c>
      <c r="K2201" s="19">
        <v>102</v>
      </c>
      <c r="L2201" s="19">
        <v>306</v>
      </c>
      <c r="M2201" s="19" t="s">
        <v>74</v>
      </c>
      <c r="N2201" s="19">
        <v>4000</v>
      </c>
      <c r="O2201" s="19">
        <v>8000</v>
      </c>
      <c r="P2201" s="19">
        <v>2985</v>
      </c>
      <c r="Q2201" s="19" t="s">
        <v>57</v>
      </c>
      <c r="R2201" s="19">
        <v>1625</v>
      </c>
      <c r="S2201" s="19">
        <v>20000</v>
      </c>
      <c r="T2201" s="19">
        <v>0.44</v>
      </c>
      <c r="U2201" s="19">
        <v>3.4</v>
      </c>
      <c r="V2201" s="19">
        <v>0.24</v>
      </c>
      <c r="W2201" s="19">
        <v>60</v>
      </c>
      <c r="X2201" s="93">
        <v>491</v>
      </c>
      <c r="Y2201">
        <f t="shared" si="103"/>
        <v>400</v>
      </c>
      <c r="Z2201" t="b">
        <f>IF(N2201/G2201&gt;=Auswahlhilfe!$C$8,TRUE,FALSE)</f>
        <v>1</v>
      </c>
      <c r="AA2201" t="b">
        <f>IF(K2201&gt;Auswahlhilfe!$C$7,TRUE,FALSE)</f>
        <v>1</v>
      </c>
      <c r="AB2201" t="b">
        <f>IF(Auswahlhilfe!$C$17=F2201,TRUE,FALSE)</f>
        <v>1</v>
      </c>
      <c r="AC2201" t="b">
        <f>IFERROR(IF(FIND("P2",PGOptionList!D2201)&gt;0,TRUE),FALSE)</f>
        <v>0</v>
      </c>
      <c r="AD2201" t="b">
        <f>IFERROR(IF(FIND("P1",PGOptionList!D2201)&gt;0,TRUE),FALSE)</f>
        <v>1</v>
      </c>
      <c r="AE2201" t="b">
        <f>IFERROR(IF(FIND("P0",PGOptionList!D2201)&gt;0,TRUE),FALSE)</f>
        <v>0</v>
      </c>
      <c r="AF2201" t="b">
        <f>IF(AND(Z2201,AA2201,AB2201,AC2201,IF(C2201=Auswahlhilfe!$L$7,TRUE,FALSE)),D2201,FALSE)</f>
        <v>0</v>
      </c>
      <c r="AG2201" t="b">
        <f>IF(AND(Z2201,AA2201,AB2201,AD2201,IF(C2201=Auswahlhilfe!$L$17,TRUE,FALSE)),D2201,FALSE)</f>
        <v>0</v>
      </c>
      <c r="AH2201" t="b">
        <f>IF(AND(Z2201,AA2201,AB2201,AE2201,IF(C2201=Auswahlhilfe!$L$17,TRUE,FALSE)),D2201,FALSE)</f>
        <v>0</v>
      </c>
      <c r="AI2201" t="s">
        <v>4818</v>
      </c>
      <c r="AJ2201" s="90" t="str">
        <f t="shared" si="104"/>
        <v>https://shop.oxni.ch/de/shop/motoren/planetengetriebe/te-090-010-s2-p1</v>
      </c>
    </row>
    <row r="2202" spans="2:36" x14ac:dyDescent="0.2">
      <c r="B2202" s="78" t="str">
        <f t="shared" si="102"/>
        <v/>
      </c>
      <c r="C2202" s="19" t="s">
        <v>123</v>
      </c>
      <c r="D2202" s="19" t="s">
        <v>2503</v>
      </c>
      <c r="E2202" s="19">
        <v>90</v>
      </c>
      <c r="F2202" s="19" t="s">
        <v>55</v>
      </c>
      <c r="G2202" s="19">
        <v>10</v>
      </c>
      <c r="H2202" s="19">
        <v>5</v>
      </c>
      <c r="I2202" s="19">
        <v>14</v>
      </c>
      <c r="J2202" s="19">
        <v>97</v>
      </c>
      <c r="K2202" s="19">
        <v>102</v>
      </c>
      <c r="L2202" s="19">
        <v>306</v>
      </c>
      <c r="M2202" s="19" t="s">
        <v>74</v>
      </c>
      <c r="N2202" s="19">
        <v>4000</v>
      </c>
      <c r="O2202" s="19">
        <v>8000</v>
      </c>
      <c r="P2202" s="19">
        <v>2985</v>
      </c>
      <c r="Q2202" s="19" t="s">
        <v>57</v>
      </c>
      <c r="R2202" s="19">
        <v>1625</v>
      </c>
      <c r="S2202" s="19">
        <v>20000</v>
      </c>
      <c r="T2202" s="19">
        <v>0.44</v>
      </c>
      <c r="U2202" s="19">
        <v>3.4</v>
      </c>
      <c r="V2202" s="19">
        <v>0.24</v>
      </c>
      <c r="W2202" s="19">
        <v>60</v>
      </c>
      <c r="X2202" s="93">
        <v>446</v>
      </c>
      <c r="Y2202">
        <f t="shared" si="103"/>
        <v>400</v>
      </c>
      <c r="Z2202" t="b">
        <f>IF(N2202/G2202&gt;=Auswahlhilfe!$C$8,TRUE,FALSE)</f>
        <v>1</v>
      </c>
      <c r="AA2202" t="b">
        <f>IF(K2202&gt;Auswahlhilfe!$C$7,TRUE,FALSE)</f>
        <v>1</v>
      </c>
      <c r="AB2202" t="b">
        <f>IF(Auswahlhilfe!$C$17=F2202,TRUE,FALSE)</f>
        <v>0</v>
      </c>
      <c r="AC2202" t="b">
        <f>IFERROR(IF(FIND("P2",PGOptionList!D2202)&gt;0,TRUE),FALSE)</f>
        <v>1</v>
      </c>
      <c r="AD2202" t="b">
        <f>IFERROR(IF(FIND("P1",PGOptionList!D2202)&gt;0,TRUE),FALSE)</f>
        <v>0</v>
      </c>
      <c r="AE2202" t="b">
        <f>IFERROR(IF(FIND("P0",PGOptionList!D2202)&gt;0,TRUE),FALSE)</f>
        <v>0</v>
      </c>
      <c r="AF2202" t="b">
        <f>IF(AND(Z2202,AA2202,AB2202,AC2202,IF(C2202=Auswahlhilfe!$L$7,TRUE,FALSE)),D2202,FALSE)</f>
        <v>0</v>
      </c>
      <c r="AG2202" t="b">
        <f>IF(AND(Z2202,AA2202,AB2202,AD2202,IF(C2202=Auswahlhilfe!$L$17,TRUE,FALSE)),D2202,FALSE)</f>
        <v>0</v>
      </c>
      <c r="AH2202" t="b">
        <f>IF(AND(Z2202,AA2202,AB2202,AE2202,IF(C2202=Auswahlhilfe!$L$17,TRUE,FALSE)),D2202,FALSE)</f>
        <v>0</v>
      </c>
      <c r="AI2202" t="s">
        <v>4817</v>
      </c>
      <c r="AJ2202" s="90" t="str">
        <f t="shared" si="104"/>
        <v>mailto:info@oxni.ch?subject=Anfrage TE-090-010-S1-P2</v>
      </c>
    </row>
    <row r="2203" spans="2:36" x14ac:dyDescent="0.2">
      <c r="B2203" s="78" t="str">
        <f t="shared" si="102"/>
        <v/>
      </c>
      <c r="C2203" s="19" t="s">
        <v>123</v>
      </c>
      <c r="D2203" s="19" t="s">
        <v>2504</v>
      </c>
      <c r="E2203" s="19">
        <v>90</v>
      </c>
      <c r="F2203" s="19" t="s">
        <v>58</v>
      </c>
      <c r="G2203" s="19">
        <v>10</v>
      </c>
      <c r="H2203" s="19">
        <v>5</v>
      </c>
      <c r="I2203" s="19">
        <v>14</v>
      </c>
      <c r="J2203" s="19">
        <v>97</v>
      </c>
      <c r="K2203" s="19">
        <v>102</v>
      </c>
      <c r="L2203" s="19">
        <v>306</v>
      </c>
      <c r="M2203" s="19" t="s">
        <v>74</v>
      </c>
      <c r="N2203" s="19">
        <v>4000</v>
      </c>
      <c r="O2203" s="19">
        <v>8000</v>
      </c>
      <c r="P2203" s="19">
        <v>2985</v>
      </c>
      <c r="Q2203" s="19" t="s">
        <v>57</v>
      </c>
      <c r="R2203" s="19">
        <v>1625</v>
      </c>
      <c r="S2203" s="19">
        <v>20000</v>
      </c>
      <c r="T2203" s="19">
        <v>0.44</v>
      </c>
      <c r="U2203" s="19">
        <v>3.4</v>
      </c>
      <c r="V2203" s="19">
        <v>0.24</v>
      </c>
      <c r="W2203" s="19">
        <v>60</v>
      </c>
      <c r="X2203" s="93">
        <v>446</v>
      </c>
      <c r="Y2203">
        <f t="shared" si="103"/>
        <v>400</v>
      </c>
      <c r="Z2203" t="b">
        <f>IF(N2203/G2203&gt;=Auswahlhilfe!$C$8,TRUE,FALSE)</f>
        <v>1</v>
      </c>
      <c r="AA2203" t="b">
        <f>IF(K2203&gt;Auswahlhilfe!$C$7,TRUE,FALSE)</f>
        <v>1</v>
      </c>
      <c r="AB2203" t="b">
        <f>IF(Auswahlhilfe!$C$17=F2203,TRUE,FALSE)</f>
        <v>1</v>
      </c>
      <c r="AC2203" t="b">
        <f>IFERROR(IF(FIND("P2",PGOptionList!D2203)&gt;0,TRUE),FALSE)</f>
        <v>1</v>
      </c>
      <c r="AD2203" t="b">
        <f>IFERROR(IF(FIND("P1",PGOptionList!D2203)&gt;0,TRUE),FALSE)</f>
        <v>0</v>
      </c>
      <c r="AE2203" t="b">
        <f>IFERROR(IF(FIND("P0",PGOptionList!D2203)&gt;0,TRUE),FALSE)</f>
        <v>0</v>
      </c>
      <c r="AF2203" t="b">
        <f>IF(AND(Z2203,AA2203,AB2203,AC2203,IF(C2203=Auswahlhilfe!$L$7,TRUE,FALSE)),D2203,FALSE)</f>
        <v>0</v>
      </c>
      <c r="AG2203" t="b">
        <f>IF(AND(Z2203,AA2203,AB2203,AD2203,IF(C2203=Auswahlhilfe!$L$17,TRUE,FALSE)),D2203,FALSE)</f>
        <v>0</v>
      </c>
      <c r="AH2203" t="b">
        <f>IF(AND(Z2203,AA2203,AB2203,AE2203,IF(C2203=Auswahlhilfe!$L$17,TRUE,FALSE)),D2203,FALSE)</f>
        <v>0</v>
      </c>
      <c r="AI2203" t="s">
        <v>4818</v>
      </c>
      <c r="AJ2203" s="90" t="str">
        <f t="shared" si="104"/>
        <v>https://shop.oxni.ch/de/shop/motoren/planetengetriebe/te-090-010-s2-p2</v>
      </c>
    </row>
    <row r="2204" spans="2:36" x14ac:dyDescent="0.2">
      <c r="B2204" s="78" t="str">
        <f t="shared" si="102"/>
        <v/>
      </c>
      <c r="C2204" s="19" t="s">
        <v>123</v>
      </c>
      <c r="D2204" s="19" t="s">
        <v>2505</v>
      </c>
      <c r="E2204" s="19">
        <v>90</v>
      </c>
      <c r="F2204" s="19" t="s">
        <v>55</v>
      </c>
      <c r="G2204" s="19">
        <v>8</v>
      </c>
      <c r="H2204" s="19">
        <v>3</v>
      </c>
      <c r="I2204" s="19">
        <v>14</v>
      </c>
      <c r="J2204" s="19">
        <v>97</v>
      </c>
      <c r="K2204" s="19">
        <v>123</v>
      </c>
      <c r="L2204" s="19">
        <v>369</v>
      </c>
      <c r="M2204" s="19" t="s">
        <v>73</v>
      </c>
      <c r="N2204" s="19">
        <v>4000</v>
      </c>
      <c r="O2204" s="19">
        <v>8000</v>
      </c>
      <c r="P2204" s="19">
        <v>2985</v>
      </c>
      <c r="Q2204" s="19" t="s">
        <v>57</v>
      </c>
      <c r="R2204" s="19">
        <v>1625</v>
      </c>
      <c r="S2204" s="19">
        <v>20000</v>
      </c>
      <c r="T2204" s="19">
        <v>0.44</v>
      </c>
      <c r="U2204" s="19">
        <v>3.4</v>
      </c>
      <c r="V2204" s="19">
        <v>0.24</v>
      </c>
      <c r="W2204" s="19">
        <v>60</v>
      </c>
      <c r="X2204" s="93">
        <v>491</v>
      </c>
      <c r="Y2204">
        <f t="shared" si="103"/>
        <v>500</v>
      </c>
      <c r="Z2204" t="b">
        <f>IF(N2204/G2204&gt;=Auswahlhilfe!$C$8,TRUE,FALSE)</f>
        <v>1</v>
      </c>
      <c r="AA2204" t="b">
        <f>IF(K2204&gt;Auswahlhilfe!$C$7,TRUE,FALSE)</f>
        <v>1</v>
      </c>
      <c r="AB2204" t="b">
        <f>IF(Auswahlhilfe!$C$17=F2204,TRUE,FALSE)</f>
        <v>0</v>
      </c>
      <c r="AC2204" t="b">
        <f>IFERROR(IF(FIND("P2",PGOptionList!D2204)&gt;0,TRUE),FALSE)</f>
        <v>0</v>
      </c>
      <c r="AD2204" t="b">
        <f>IFERROR(IF(FIND("P1",PGOptionList!D2204)&gt;0,TRUE),FALSE)</f>
        <v>1</v>
      </c>
      <c r="AE2204" t="b">
        <f>IFERROR(IF(FIND("P0",PGOptionList!D2204)&gt;0,TRUE),FALSE)</f>
        <v>0</v>
      </c>
      <c r="AF2204" t="b">
        <f>IF(AND(Z2204,AA2204,AB2204,AC2204,IF(C2204=Auswahlhilfe!$L$7,TRUE,FALSE)),D2204,FALSE)</f>
        <v>0</v>
      </c>
      <c r="AG2204" t="b">
        <f>IF(AND(Z2204,AA2204,AB2204,AD2204,IF(C2204=Auswahlhilfe!$L$17,TRUE,FALSE)),D2204,FALSE)</f>
        <v>0</v>
      </c>
      <c r="AH2204" t="b">
        <f>IF(AND(Z2204,AA2204,AB2204,AE2204,IF(C2204=Auswahlhilfe!$L$17,TRUE,FALSE)),D2204,FALSE)</f>
        <v>0</v>
      </c>
      <c r="AI2204" t="s">
        <v>4817</v>
      </c>
      <c r="AJ2204" s="90" t="str">
        <f t="shared" si="104"/>
        <v>mailto:info@oxni.ch?subject=Anfrage TE-090-008-S1-P1</v>
      </c>
    </row>
    <row r="2205" spans="2:36" x14ac:dyDescent="0.2">
      <c r="B2205" s="78" t="str">
        <f t="shared" si="102"/>
        <v/>
      </c>
      <c r="C2205" s="19" t="s">
        <v>123</v>
      </c>
      <c r="D2205" s="19" t="s">
        <v>2506</v>
      </c>
      <c r="E2205" s="19">
        <v>90</v>
      </c>
      <c r="F2205" s="19" t="s">
        <v>58</v>
      </c>
      <c r="G2205" s="19">
        <v>8</v>
      </c>
      <c r="H2205" s="19">
        <v>3</v>
      </c>
      <c r="I2205" s="19">
        <v>14</v>
      </c>
      <c r="J2205" s="19">
        <v>97</v>
      </c>
      <c r="K2205" s="19">
        <v>123</v>
      </c>
      <c r="L2205" s="19">
        <v>369</v>
      </c>
      <c r="M2205" s="19" t="s">
        <v>73</v>
      </c>
      <c r="N2205" s="19">
        <v>4000</v>
      </c>
      <c r="O2205" s="19">
        <v>8000</v>
      </c>
      <c r="P2205" s="19">
        <v>2985</v>
      </c>
      <c r="Q2205" s="19" t="s">
        <v>57</v>
      </c>
      <c r="R2205" s="19">
        <v>1625</v>
      </c>
      <c r="S2205" s="19">
        <v>20000</v>
      </c>
      <c r="T2205" s="19">
        <v>0.44</v>
      </c>
      <c r="U2205" s="19">
        <v>3.4</v>
      </c>
      <c r="V2205" s="19">
        <v>0.24</v>
      </c>
      <c r="W2205" s="19">
        <v>60</v>
      </c>
      <c r="X2205" s="93">
        <v>491</v>
      </c>
      <c r="Y2205">
        <f t="shared" si="103"/>
        <v>500</v>
      </c>
      <c r="Z2205" t="b">
        <f>IF(N2205/G2205&gt;=Auswahlhilfe!$C$8,TRUE,FALSE)</f>
        <v>1</v>
      </c>
      <c r="AA2205" t="b">
        <f>IF(K2205&gt;Auswahlhilfe!$C$7,TRUE,FALSE)</f>
        <v>1</v>
      </c>
      <c r="AB2205" t="b">
        <f>IF(Auswahlhilfe!$C$17=F2205,TRUE,FALSE)</f>
        <v>1</v>
      </c>
      <c r="AC2205" t="b">
        <f>IFERROR(IF(FIND("P2",PGOptionList!D2205)&gt;0,TRUE),FALSE)</f>
        <v>0</v>
      </c>
      <c r="AD2205" t="b">
        <f>IFERROR(IF(FIND("P1",PGOptionList!D2205)&gt;0,TRUE),FALSE)</f>
        <v>1</v>
      </c>
      <c r="AE2205" t="b">
        <f>IFERROR(IF(FIND("P0",PGOptionList!D2205)&gt;0,TRUE),FALSE)</f>
        <v>0</v>
      </c>
      <c r="AF2205" t="b">
        <f>IF(AND(Z2205,AA2205,AB2205,AC2205,IF(C2205=Auswahlhilfe!$L$7,TRUE,FALSE)),D2205,FALSE)</f>
        <v>0</v>
      </c>
      <c r="AG2205" t="b">
        <f>IF(AND(Z2205,AA2205,AB2205,AD2205,IF(C2205=Auswahlhilfe!$L$17,TRUE,FALSE)),D2205,FALSE)</f>
        <v>0</v>
      </c>
      <c r="AH2205" t="b">
        <f>IF(AND(Z2205,AA2205,AB2205,AE2205,IF(C2205=Auswahlhilfe!$L$17,TRUE,FALSE)),D2205,FALSE)</f>
        <v>0</v>
      </c>
      <c r="AI2205" t="s">
        <v>4818</v>
      </c>
      <c r="AJ2205" s="90" t="str">
        <f t="shared" si="104"/>
        <v>https://shop.oxni.ch/de/shop/motoren/planetengetriebe/te-090-008-s2-p1</v>
      </c>
    </row>
    <row r="2206" spans="2:36" x14ac:dyDescent="0.2">
      <c r="B2206" s="78" t="str">
        <f t="shared" si="102"/>
        <v/>
      </c>
      <c r="C2206" s="19" t="s">
        <v>123</v>
      </c>
      <c r="D2206" s="19" t="s">
        <v>2507</v>
      </c>
      <c r="E2206" s="19">
        <v>90</v>
      </c>
      <c r="F2206" s="19" t="s">
        <v>55</v>
      </c>
      <c r="G2206" s="19">
        <v>8</v>
      </c>
      <c r="H2206" s="19">
        <v>5</v>
      </c>
      <c r="I2206" s="19">
        <v>14</v>
      </c>
      <c r="J2206" s="19">
        <v>97</v>
      </c>
      <c r="K2206" s="19">
        <v>123</v>
      </c>
      <c r="L2206" s="19">
        <v>369</v>
      </c>
      <c r="M2206" s="19" t="s">
        <v>73</v>
      </c>
      <c r="N2206" s="19">
        <v>4000</v>
      </c>
      <c r="O2206" s="19">
        <v>8000</v>
      </c>
      <c r="P2206" s="19">
        <v>2985</v>
      </c>
      <c r="Q2206" s="19" t="s">
        <v>57</v>
      </c>
      <c r="R2206" s="19">
        <v>1625</v>
      </c>
      <c r="S2206" s="19">
        <v>20000</v>
      </c>
      <c r="T2206" s="19">
        <v>0.44</v>
      </c>
      <c r="U2206" s="19">
        <v>3.4</v>
      </c>
      <c r="V2206" s="19">
        <v>0.24</v>
      </c>
      <c r="W2206" s="19">
        <v>60</v>
      </c>
      <c r="X2206" s="93">
        <v>446</v>
      </c>
      <c r="Y2206">
        <f t="shared" si="103"/>
        <v>500</v>
      </c>
      <c r="Z2206" t="b">
        <f>IF(N2206/G2206&gt;=Auswahlhilfe!$C$8,TRUE,FALSE)</f>
        <v>1</v>
      </c>
      <c r="AA2206" t="b">
        <f>IF(K2206&gt;Auswahlhilfe!$C$7,TRUE,FALSE)</f>
        <v>1</v>
      </c>
      <c r="AB2206" t="b">
        <f>IF(Auswahlhilfe!$C$17=F2206,TRUE,FALSE)</f>
        <v>0</v>
      </c>
      <c r="AC2206" t="b">
        <f>IFERROR(IF(FIND("P2",PGOptionList!D2206)&gt;0,TRUE),FALSE)</f>
        <v>1</v>
      </c>
      <c r="AD2206" t="b">
        <f>IFERROR(IF(FIND("P1",PGOptionList!D2206)&gt;0,TRUE),FALSE)</f>
        <v>0</v>
      </c>
      <c r="AE2206" t="b">
        <f>IFERROR(IF(FIND("P0",PGOptionList!D2206)&gt;0,TRUE),FALSE)</f>
        <v>0</v>
      </c>
      <c r="AF2206" t="b">
        <f>IF(AND(Z2206,AA2206,AB2206,AC2206,IF(C2206=Auswahlhilfe!$L$7,TRUE,FALSE)),D2206,FALSE)</f>
        <v>0</v>
      </c>
      <c r="AG2206" t="b">
        <f>IF(AND(Z2206,AA2206,AB2206,AD2206,IF(C2206=Auswahlhilfe!$L$17,TRUE,FALSE)),D2206,FALSE)</f>
        <v>0</v>
      </c>
      <c r="AH2206" t="b">
        <f>IF(AND(Z2206,AA2206,AB2206,AE2206,IF(C2206=Auswahlhilfe!$L$17,TRUE,FALSE)),D2206,FALSE)</f>
        <v>0</v>
      </c>
      <c r="AI2206" t="s">
        <v>4817</v>
      </c>
      <c r="AJ2206" s="90" t="str">
        <f t="shared" si="104"/>
        <v>mailto:info@oxni.ch?subject=Anfrage TE-090-008-S1-P2</v>
      </c>
    </row>
    <row r="2207" spans="2:36" x14ac:dyDescent="0.2">
      <c r="B2207" s="78" t="str">
        <f t="shared" si="102"/>
        <v/>
      </c>
      <c r="C2207" s="19" t="s">
        <v>123</v>
      </c>
      <c r="D2207" s="19" t="s">
        <v>2508</v>
      </c>
      <c r="E2207" s="19">
        <v>90</v>
      </c>
      <c r="F2207" s="19" t="s">
        <v>58</v>
      </c>
      <c r="G2207" s="19">
        <v>8</v>
      </c>
      <c r="H2207" s="19">
        <v>5</v>
      </c>
      <c r="I2207" s="19">
        <v>14</v>
      </c>
      <c r="J2207" s="19">
        <v>97</v>
      </c>
      <c r="K2207" s="19">
        <v>123</v>
      </c>
      <c r="L2207" s="19">
        <v>369</v>
      </c>
      <c r="M2207" s="19" t="s">
        <v>73</v>
      </c>
      <c r="N2207" s="19">
        <v>4000</v>
      </c>
      <c r="O2207" s="19">
        <v>8000</v>
      </c>
      <c r="P2207" s="19">
        <v>2985</v>
      </c>
      <c r="Q2207" s="19" t="s">
        <v>57</v>
      </c>
      <c r="R2207" s="19">
        <v>1625</v>
      </c>
      <c r="S2207" s="19">
        <v>20000</v>
      </c>
      <c r="T2207" s="19">
        <v>0.44</v>
      </c>
      <c r="U2207" s="19">
        <v>3.4</v>
      </c>
      <c r="V2207" s="19">
        <v>0.24</v>
      </c>
      <c r="W2207" s="19">
        <v>60</v>
      </c>
      <c r="X2207" s="93">
        <v>446</v>
      </c>
      <c r="Y2207">
        <f t="shared" si="103"/>
        <v>500</v>
      </c>
      <c r="Z2207" t="b">
        <f>IF(N2207/G2207&gt;=Auswahlhilfe!$C$8,TRUE,FALSE)</f>
        <v>1</v>
      </c>
      <c r="AA2207" t="b">
        <f>IF(K2207&gt;Auswahlhilfe!$C$7,TRUE,FALSE)</f>
        <v>1</v>
      </c>
      <c r="AB2207" t="b">
        <f>IF(Auswahlhilfe!$C$17=F2207,TRUE,FALSE)</f>
        <v>1</v>
      </c>
      <c r="AC2207" t="b">
        <f>IFERROR(IF(FIND("P2",PGOptionList!D2207)&gt;0,TRUE),FALSE)</f>
        <v>1</v>
      </c>
      <c r="AD2207" t="b">
        <f>IFERROR(IF(FIND("P1",PGOptionList!D2207)&gt;0,TRUE),FALSE)</f>
        <v>0</v>
      </c>
      <c r="AE2207" t="b">
        <f>IFERROR(IF(FIND("P0",PGOptionList!D2207)&gt;0,TRUE),FALSE)</f>
        <v>0</v>
      </c>
      <c r="AF2207" t="b">
        <f>IF(AND(Z2207,AA2207,AB2207,AC2207,IF(C2207=Auswahlhilfe!$L$7,TRUE,FALSE)),D2207,FALSE)</f>
        <v>0</v>
      </c>
      <c r="AG2207" t="b">
        <f>IF(AND(Z2207,AA2207,AB2207,AD2207,IF(C2207=Auswahlhilfe!$L$17,TRUE,FALSE)),D2207,FALSE)</f>
        <v>0</v>
      </c>
      <c r="AH2207" t="b">
        <f>IF(AND(Z2207,AA2207,AB2207,AE2207,IF(C2207=Auswahlhilfe!$L$17,TRUE,FALSE)),D2207,FALSE)</f>
        <v>0</v>
      </c>
      <c r="AI2207" t="s">
        <v>4818</v>
      </c>
      <c r="AJ2207" s="90" t="str">
        <f t="shared" si="104"/>
        <v>https://shop.oxni.ch/de/shop/motoren/planetengetriebe/te-090-008-s2-p2</v>
      </c>
    </row>
    <row r="2208" spans="2:36" x14ac:dyDescent="0.2">
      <c r="B2208" s="78" t="str">
        <f t="shared" si="102"/>
        <v/>
      </c>
      <c r="C2208" s="19" t="s">
        <v>123</v>
      </c>
      <c r="D2208" s="19" t="s">
        <v>2509</v>
      </c>
      <c r="E2208" s="19">
        <v>90</v>
      </c>
      <c r="F2208" s="19" t="s">
        <v>55</v>
      </c>
      <c r="G2208" s="19">
        <v>7</v>
      </c>
      <c r="H2208" s="19">
        <v>3</v>
      </c>
      <c r="I2208" s="19">
        <v>14</v>
      </c>
      <c r="J2208" s="19">
        <v>97</v>
      </c>
      <c r="K2208" s="19">
        <v>140</v>
      </c>
      <c r="L2208" s="19">
        <v>420</v>
      </c>
      <c r="M2208" s="19" t="s">
        <v>70</v>
      </c>
      <c r="N2208" s="19">
        <v>4000</v>
      </c>
      <c r="O2208" s="19">
        <v>8000</v>
      </c>
      <c r="P2208" s="19">
        <v>2985</v>
      </c>
      <c r="Q2208" s="19" t="s">
        <v>57</v>
      </c>
      <c r="R2208" s="19">
        <v>1625</v>
      </c>
      <c r="S2208" s="19">
        <v>20000</v>
      </c>
      <c r="T2208" s="19">
        <v>0.45</v>
      </c>
      <c r="U2208" s="19">
        <v>3.4</v>
      </c>
      <c r="V2208" s="19">
        <v>0.24</v>
      </c>
      <c r="W2208" s="19">
        <v>60</v>
      </c>
      <c r="X2208" s="93">
        <v>491</v>
      </c>
      <c r="Y2208">
        <f t="shared" si="103"/>
        <v>571.42857142857144</v>
      </c>
      <c r="Z2208" t="b">
        <f>IF(N2208/G2208&gt;=Auswahlhilfe!$C$8,TRUE,FALSE)</f>
        <v>1</v>
      </c>
      <c r="AA2208" t="b">
        <f>IF(K2208&gt;Auswahlhilfe!$C$7,TRUE,FALSE)</f>
        <v>1</v>
      </c>
      <c r="AB2208" t="b">
        <f>IF(Auswahlhilfe!$C$17=F2208,TRUE,FALSE)</f>
        <v>0</v>
      </c>
      <c r="AC2208" t="b">
        <f>IFERROR(IF(FIND("P2",PGOptionList!D2208)&gt;0,TRUE),FALSE)</f>
        <v>0</v>
      </c>
      <c r="AD2208" t="b">
        <f>IFERROR(IF(FIND("P1",PGOptionList!D2208)&gt;0,TRUE),FALSE)</f>
        <v>1</v>
      </c>
      <c r="AE2208" t="b">
        <f>IFERROR(IF(FIND("P0",PGOptionList!D2208)&gt;0,TRUE),FALSE)</f>
        <v>0</v>
      </c>
      <c r="AF2208" t="b">
        <f>IF(AND(Z2208,AA2208,AB2208,AC2208,IF(C2208=Auswahlhilfe!$L$7,TRUE,FALSE)),D2208,FALSE)</f>
        <v>0</v>
      </c>
      <c r="AG2208" t="b">
        <f>IF(AND(Z2208,AA2208,AB2208,AD2208,IF(C2208=Auswahlhilfe!$L$17,TRUE,FALSE)),D2208,FALSE)</f>
        <v>0</v>
      </c>
      <c r="AH2208" t="b">
        <f>IF(AND(Z2208,AA2208,AB2208,AE2208,IF(C2208=Auswahlhilfe!$L$17,TRUE,FALSE)),D2208,FALSE)</f>
        <v>0</v>
      </c>
      <c r="AI2208" t="s">
        <v>4817</v>
      </c>
      <c r="AJ2208" s="90" t="str">
        <f t="shared" si="104"/>
        <v>mailto:info@oxni.ch?subject=Anfrage TE-090-007-S1-P1</v>
      </c>
    </row>
    <row r="2209" spans="2:36" x14ac:dyDescent="0.2">
      <c r="B2209" s="78" t="str">
        <f t="shared" si="102"/>
        <v/>
      </c>
      <c r="C2209" s="19" t="s">
        <v>123</v>
      </c>
      <c r="D2209" s="19" t="s">
        <v>2510</v>
      </c>
      <c r="E2209" s="19">
        <v>90</v>
      </c>
      <c r="F2209" s="19" t="s">
        <v>58</v>
      </c>
      <c r="G2209" s="19">
        <v>7</v>
      </c>
      <c r="H2209" s="19">
        <v>3</v>
      </c>
      <c r="I2209" s="19">
        <v>14</v>
      </c>
      <c r="J2209" s="19">
        <v>97</v>
      </c>
      <c r="K2209" s="19">
        <v>140</v>
      </c>
      <c r="L2209" s="19">
        <v>420</v>
      </c>
      <c r="M2209" s="19" t="s">
        <v>70</v>
      </c>
      <c r="N2209" s="19">
        <v>4000</v>
      </c>
      <c r="O2209" s="19">
        <v>8000</v>
      </c>
      <c r="P2209" s="19">
        <v>2985</v>
      </c>
      <c r="Q2209" s="19" t="s">
        <v>57</v>
      </c>
      <c r="R2209" s="19">
        <v>1625</v>
      </c>
      <c r="S2209" s="19">
        <v>20000</v>
      </c>
      <c r="T2209" s="19">
        <v>0.45</v>
      </c>
      <c r="U2209" s="19">
        <v>3.4</v>
      </c>
      <c r="V2209" s="19">
        <v>0.24</v>
      </c>
      <c r="W2209" s="19">
        <v>60</v>
      </c>
      <c r="X2209" s="93">
        <v>491</v>
      </c>
      <c r="Y2209">
        <f t="shared" si="103"/>
        <v>571.42857142857144</v>
      </c>
      <c r="Z2209" t="b">
        <f>IF(N2209/G2209&gt;=Auswahlhilfe!$C$8,TRUE,FALSE)</f>
        <v>1</v>
      </c>
      <c r="AA2209" t="b">
        <f>IF(K2209&gt;Auswahlhilfe!$C$7,TRUE,FALSE)</f>
        <v>1</v>
      </c>
      <c r="AB2209" t="b">
        <f>IF(Auswahlhilfe!$C$17=F2209,TRUE,FALSE)</f>
        <v>1</v>
      </c>
      <c r="AC2209" t="b">
        <f>IFERROR(IF(FIND("P2",PGOptionList!D2209)&gt;0,TRUE),FALSE)</f>
        <v>0</v>
      </c>
      <c r="AD2209" t="b">
        <f>IFERROR(IF(FIND("P1",PGOptionList!D2209)&gt;0,TRUE),FALSE)</f>
        <v>1</v>
      </c>
      <c r="AE2209" t="b">
        <f>IFERROR(IF(FIND("P0",PGOptionList!D2209)&gt;0,TRUE),FALSE)</f>
        <v>0</v>
      </c>
      <c r="AF2209" t="b">
        <f>IF(AND(Z2209,AA2209,AB2209,AC2209,IF(C2209=Auswahlhilfe!$L$7,TRUE,FALSE)),D2209,FALSE)</f>
        <v>0</v>
      </c>
      <c r="AG2209" t="b">
        <f>IF(AND(Z2209,AA2209,AB2209,AD2209,IF(C2209=Auswahlhilfe!$L$17,TRUE,FALSE)),D2209,FALSE)</f>
        <v>0</v>
      </c>
      <c r="AH2209" t="b">
        <f>IF(AND(Z2209,AA2209,AB2209,AE2209,IF(C2209=Auswahlhilfe!$L$17,TRUE,FALSE)),D2209,FALSE)</f>
        <v>0</v>
      </c>
      <c r="AI2209" t="s">
        <v>4818</v>
      </c>
      <c r="AJ2209" s="90" t="str">
        <f t="shared" si="104"/>
        <v>https://shop.oxni.ch/de/shop/motoren/planetengetriebe/te-090-007-s2-p1</v>
      </c>
    </row>
    <row r="2210" spans="2:36" x14ac:dyDescent="0.2">
      <c r="B2210" s="78" t="str">
        <f t="shared" si="102"/>
        <v/>
      </c>
      <c r="C2210" s="19" t="s">
        <v>123</v>
      </c>
      <c r="D2210" s="19" t="s">
        <v>2511</v>
      </c>
      <c r="E2210" s="19">
        <v>90</v>
      </c>
      <c r="F2210" s="19" t="s">
        <v>55</v>
      </c>
      <c r="G2210" s="19">
        <v>7</v>
      </c>
      <c r="H2210" s="19">
        <v>5</v>
      </c>
      <c r="I2210" s="19">
        <v>14</v>
      </c>
      <c r="J2210" s="19">
        <v>97</v>
      </c>
      <c r="K2210" s="19">
        <v>140</v>
      </c>
      <c r="L2210" s="19">
        <v>420</v>
      </c>
      <c r="M2210" s="19" t="s">
        <v>70</v>
      </c>
      <c r="N2210" s="19">
        <v>4000</v>
      </c>
      <c r="O2210" s="19">
        <v>8000</v>
      </c>
      <c r="P2210" s="19">
        <v>2985</v>
      </c>
      <c r="Q2210" s="19" t="s">
        <v>57</v>
      </c>
      <c r="R2210" s="19">
        <v>1625</v>
      </c>
      <c r="S2210" s="19">
        <v>20000</v>
      </c>
      <c r="T2210" s="19">
        <v>0.45</v>
      </c>
      <c r="U2210" s="19">
        <v>3.4</v>
      </c>
      <c r="V2210" s="19">
        <v>0.24</v>
      </c>
      <c r="W2210" s="19">
        <v>60</v>
      </c>
      <c r="X2210" s="93">
        <v>446</v>
      </c>
      <c r="Y2210">
        <f t="shared" si="103"/>
        <v>571.42857142857144</v>
      </c>
      <c r="Z2210" t="b">
        <f>IF(N2210/G2210&gt;=Auswahlhilfe!$C$8,TRUE,FALSE)</f>
        <v>1</v>
      </c>
      <c r="AA2210" t="b">
        <f>IF(K2210&gt;Auswahlhilfe!$C$7,TRUE,FALSE)</f>
        <v>1</v>
      </c>
      <c r="AB2210" t="b">
        <f>IF(Auswahlhilfe!$C$17=F2210,TRUE,FALSE)</f>
        <v>0</v>
      </c>
      <c r="AC2210" t="b">
        <f>IFERROR(IF(FIND("P2",PGOptionList!D2210)&gt;0,TRUE),FALSE)</f>
        <v>1</v>
      </c>
      <c r="AD2210" t="b">
        <f>IFERROR(IF(FIND("P1",PGOptionList!D2210)&gt;0,TRUE),FALSE)</f>
        <v>0</v>
      </c>
      <c r="AE2210" t="b">
        <f>IFERROR(IF(FIND("P0",PGOptionList!D2210)&gt;0,TRUE),FALSE)</f>
        <v>0</v>
      </c>
      <c r="AF2210" t="b">
        <f>IF(AND(Z2210,AA2210,AB2210,AC2210,IF(C2210=Auswahlhilfe!$L$7,TRUE,FALSE)),D2210,FALSE)</f>
        <v>0</v>
      </c>
      <c r="AG2210" t="b">
        <f>IF(AND(Z2210,AA2210,AB2210,AD2210,IF(C2210=Auswahlhilfe!$L$17,TRUE,FALSE)),D2210,FALSE)</f>
        <v>0</v>
      </c>
      <c r="AH2210" t="b">
        <f>IF(AND(Z2210,AA2210,AB2210,AE2210,IF(C2210=Auswahlhilfe!$L$17,TRUE,FALSE)),D2210,FALSE)</f>
        <v>0</v>
      </c>
      <c r="AI2210" t="s">
        <v>4817</v>
      </c>
      <c r="AJ2210" s="90" t="str">
        <f t="shared" si="104"/>
        <v>mailto:info@oxni.ch?subject=Anfrage TE-090-007-S1-P2</v>
      </c>
    </row>
    <row r="2211" spans="2:36" x14ac:dyDescent="0.2">
      <c r="B2211" s="78" t="str">
        <f t="shared" si="102"/>
        <v/>
      </c>
      <c r="C2211" s="19" t="s">
        <v>123</v>
      </c>
      <c r="D2211" s="19" t="s">
        <v>2512</v>
      </c>
      <c r="E2211" s="19">
        <v>90</v>
      </c>
      <c r="F2211" s="19" t="s">
        <v>58</v>
      </c>
      <c r="G2211" s="19">
        <v>7</v>
      </c>
      <c r="H2211" s="19">
        <v>5</v>
      </c>
      <c r="I2211" s="19">
        <v>14</v>
      </c>
      <c r="J2211" s="19">
        <v>97</v>
      </c>
      <c r="K2211" s="19">
        <v>140</v>
      </c>
      <c r="L2211" s="19">
        <v>420</v>
      </c>
      <c r="M2211" s="19" t="s">
        <v>70</v>
      </c>
      <c r="N2211" s="19">
        <v>4000</v>
      </c>
      <c r="O2211" s="19">
        <v>8000</v>
      </c>
      <c r="P2211" s="19">
        <v>2985</v>
      </c>
      <c r="Q2211" s="19" t="s">
        <v>57</v>
      </c>
      <c r="R2211" s="19">
        <v>1625</v>
      </c>
      <c r="S2211" s="19">
        <v>20000</v>
      </c>
      <c r="T2211" s="19">
        <v>0.45</v>
      </c>
      <c r="U2211" s="19">
        <v>3.4</v>
      </c>
      <c r="V2211" s="19">
        <v>0.24</v>
      </c>
      <c r="W2211" s="19">
        <v>60</v>
      </c>
      <c r="X2211" s="93">
        <v>446</v>
      </c>
      <c r="Y2211">
        <f t="shared" si="103"/>
        <v>571.42857142857144</v>
      </c>
      <c r="Z2211" t="b">
        <f>IF(N2211/G2211&gt;=Auswahlhilfe!$C$8,TRUE,FALSE)</f>
        <v>1</v>
      </c>
      <c r="AA2211" t="b">
        <f>IF(K2211&gt;Auswahlhilfe!$C$7,TRUE,FALSE)</f>
        <v>1</v>
      </c>
      <c r="AB2211" t="b">
        <f>IF(Auswahlhilfe!$C$17=F2211,TRUE,FALSE)</f>
        <v>1</v>
      </c>
      <c r="AC2211" t="b">
        <f>IFERROR(IF(FIND("P2",PGOptionList!D2211)&gt;0,TRUE),FALSE)</f>
        <v>1</v>
      </c>
      <c r="AD2211" t="b">
        <f>IFERROR(IF(FIND("P1",PGOptionList!D2211)&gt;0,TRUE),FALSE)</f>
        <v>0</v>
      </c>
      <c r="AE2211" t="b">
        <f>IFERROR(IF(FIND("P0",PGOptionList!D2211)&gt;0,TRUE),FALSE)</f>
        <v>0</v>
      </c>
      <c r="AF2211" t="b">
        <f>IF(AND(Z2211,AA2211,AB2211,AC2211,IF(C2211=Auswahlhilfe!$L$7,TRUE,FALSE)),D2211,FALSE)</f>
        <v>0</v>
      </c>
      <c r="AG2211" t="b">
        <f>IF(AND(Z2211,AA2211,AB2211,AD2211,IF(C2211=Auswahlhilfe!$L$17,TRUE,FALSE)),D2211,FALSE)</f>
        <v>0</v>
      </c>
      <c r="AH2211" t="b">
        <f>IF(AND(Z2211,AA2211,AB2211,AE2211,IF(C2211=Auswahlhilfe!$L$17,TRUE,FALSE)),D2211,FALSE)</f>
        <v>0</v>
      </c>
      <c r="AI2211" t="s">
        <v>4818</v>
      </c>
      <c r="AJ2211" s="90" t="str">
        <f t="shared" si="104"/>
        <v>https://shop.oxni.ch/de/shop/motoren/planetengetriebe/te-090-007-s2-p2</v>
      </c>
    </row>
    <row r="2212" spans="2:36" x14ac:dyDescent="0.2">
      <c r="B2212" s="78" t="str">
        <f t="shared" si="102"/>
        <v/>
      </c>
      <c r="C2212" s="19" t="s">
        <v>123</v>
      </c>
      <c r="D2212" s="19" t="s">
        <v>2513</v>
      </c>
      <c r="E2212" s="19">
        <v>90</v>
      </c>
      <c r="F2212" s="19" t="s">
        <v>55</v>
      </c>
      <c r="G2212" s="19">
        <v>6</v>
      </c>
      <c r="H2212" s="19">
        <v>3</v>
      </c>
      <c r="I2212" s="19">
        <v>14</v>
      </c>
      <c r="J2212" s="19">
        <v>97</v>
      </c>
      <c r="K2212" s="19">
        <v>148</v>
      </c>
      <c r="L2212" s="19">
        <v>444</v>
      </c>
      <c r="M2212" s="19" t="s">
        <v>72</v>
      </c>
      <c r="N2212" s="19">
        <v>4000</v>
      </c>
      <c r="O2212" s="19">
        <v>8000</v>
      </c>
      <c r="P2212" s="19">
        <v>2985</v>
      </c>
      <c r="Q2212" s="19" t="s">
        <v>57</v>
      </c>
      <c r="R2212" s="19">
        <v>1625</v>
      </c>
      <c r="S2212" s="19">
        <v>20000</v>
      </c>
      <c r="T2212" s="19">
        <v>0.45</v>
      </c>
      <c r="U2212" s="19">
        <v>3.4</v>
      </c>
      <c r="V2212" s="19">
        <v>0.24</v>
      </c>
      <c r="W2212" s="19">
        <v>60</v>
      </c>
      <c r="X2212" s="93">
        <v>491</v>
      </c>
      <c r="Y2212">
        <f t="shared" si="103"/>
        <v>666.66666666666663</v>
      </c>
      <c r="Z2212" t="b">
        <f>IF(N2212/G2212&gt;=Auswahlhilfe!$C$8,TRUE,FALSE)</f>
        <v>1</v>
      </c>
      <c r="AA2212" t="b">
        <f>IF(K2212&gt;Auswahlhilfe!$C$7,TRUE,FALSE)</f>
        <v>1</v>
      </c>
      <c r="AB2212" t="b">
        <f>IF(Auswahlhilfe!$C$17=F2212,TRUE,FALSE)</f>
        <v>0</v>
      </c>
      <c r="AC2212" t="b">
        <f>IFERROR(IF(FIND("P2",PGOptionList!D2212)&gt;0,TRUE),FALSE)</f>
        <v>0</v>
      </c>
      <c r="AD2212" t="b">
        <f>IFERROR(IF(FIND("P1",PGOptionList!D2212)&gt;0,TRUE),FALSE)</f>
        <v>1</v>
      </c>
      <c r="AE2212" t="b">
        <f>IFERROR(IF(FIND("P0",PGOptionList!D2212)&gt;0,TRUE),FALSE)</f>
        <v>0</v>
      </c>
      <c r="AF2212" t="b">
        <f>IF(AND(Z2212,AA2212,AB2212,AC2212,IF(C2212=Auswahlhilfe!$L$7,TRUE,FALSE)),D2212,FALSE)</f>
        <v>0</v>
      </c>
      <c r="AG2212" t="b">
        <f>IF(AND(Z2212,AA2212,AB2212,AD2212,IF(C2212=Auswahlhilfe!$L$17,TRUE,FALSE)),D2212,FALSE)</f>
        <v>0</v>
      </c>
      <c r="AH2212" t="b">
        <f>IF(AND(Z2212,AA2212,AB2212,AE2212,IF(C2212=Auswahlhilfe!$L$17,TRUE,FALSE)),D2212,FALSE)</f>
        <v>0</v>
      </c>
      <c r="AI2212" t="s">
        <v>4817</v>
      </c>
      <c r="AJ2212" s="90" t="str">
        <f t="shared" si="104"/>
        <v>mailto:info@oxni.ch?subject=Anfrage TE-090-006-S1-P1</v>
      </c>
    </row>
    <row r="2213" spans="2:36" x14ac:dyDescent="0.2">
      <c r="B2213" s="78" t="str">
        <f t="shared" si="102"/>
        <v/>
      </c>
      <c r="C2213" s="19" t="s">
        <v>123</v>
      </c>
      <c r="D2213" s="19" t="s">
        <v>2514</v>
      </c>
      <c r="E2213" s="19">
        <v>90</v>
      </c>
      <c r="F2213" s="19" t="s">
        <v>58</v>
      </c>
      <c r="G2213" s="19">
        <v>6</v>
      </c>
      <c r="H2213" s="19">
        <v>3</v>
      </c>
      <c r="I2213" s="19">
        <v>14</v>
      </c>
      <c r="J2213" s="19">
        <v>97</v>
      </c>
      <c r="K2213" s="19">
        <v>148</v>
      </c>
      <c r="L2213" s="19">
        <v>444</v>
      </c>
      <c r="M2213" s="19" t="s">
        <v>72</v>
      </c>
      <c r="N2213" s="19">
        <v>4000</v>
      </c>
      <c r="O2213" s="19">
        <v>8000</v>
      </c>
      <c r="P2213" s="19">
        <v>2985</v>
      </c>
      <c r="Q2213" s="19" t="s">
        <v>57</v>
      </c>
      <c r="R2213" s="19">
        <v>1625</v>
      </c>
      <c r="S2213" s="19">
        <v>20000</v>
      </c>
      <c r="T2213" s="19">
        <v>0.45</v>
      </c>
      <c r="U2213" s="19">
        <v>3.4</v>
      </c>
      <c r="V2213" s="19">
        <v>0.24</v>
      </c>
      <c r="W2213" s="19">
        <v>60</v>
      </c>
      <c r="X2213" s="93">
        <v>491</v>
      </c>
      <c r="Y2213">
        <f t="shared" si="103"/>
        <v>666.66666666666663</v>
      </c>
      <c r="Z2213" t="b">
        <f>IF(N2213/G2213&gt;=Auswahlhilfe!$C$8,TRUE,FALSE)</f>
        <v>1</v>
      </c>
      <c r="AA2213" t="b">
        <f>IF(K2213&gt;Auswahlhilfe!$C$7,TRUE,FALSE)</f>
        <v>1</v>
      </c>
      <c r="AB2213" t="b">
        <f>IF(Auswahlhilfe!$C$17=F2213,TRUE,FALSE)</f>
        <v>1</v>
      </c>
      <c r="AC2213" t="b">
        <f>IFERROR(IF(FIND("P2",PGOptionList!D2213)&gt;0,TRUE),FALSE)</f>
        <v>0</v>
      </c>
      <c r="AD2213" t="b">
        <f>IFERROR(IF(FIND("P1",PGOptionList!D2213)&gt;0,TRUE),FALSE)</f>
        <v>1</v>
      </c>
      <c r="AE2213" t="b">
        <f>IFERROR(IF(FIND("P0",PGOptionList!D2213)&gt;0,TRUE),FALSE)</f>
        <v>0</v>
      </c>
      <c r="AF2213" t="b">
        <f>IF(AND(Z2213,AA2213,AB2213,AC2213,IF(C2213=Auswahlhilfe!$L$7,TRUE,FALSE)),D2213,FALSE)</f>
        <v>0</v>
      </c>
      <c r="AG2213" t="b">
        <f>IF(AND(Z2213,AA2213,AB2213,AD2213,IF(C2213=Auswahlhilfe!$L$17,TRUE,FALSE)),D2213,FALSE)</f>
        <v>0</v>
      </c>
      <c r="AH2213" t="b">
        <f>IF(AND(Z2213,AA2213,AB2213,AE2213,IF(C2213=Auswahlhilfe!$L$17,TRUE,FALSE)),D2213,FALSE)</f>
        <v>0</v>
      </c>
      <c r="AI2213" t="s">
        <v>4818</v>
      </c>
      <c r="AJ2213" s="90" t="str">
        <f t="shared" si="104"/>
        <v>https://shop.oxni.ch/de/shop/motoren/planetengetriebe/te-090-006-s2-p1</v>
      </c>
    </row>
    <row r="2214" spans="2:36" x14ac:dyDescent="0.2">
      <c r="B2214" s="78" t="str">
        <f t="shared" si="102"/>
        <v/>
      </c>
      <c r="C2214" s="19" t="s">
        <v>123</v>
      </c>
      <c r="D2214" s="19" t="s">
        <v>2515</v>
      </c>
      <c r="E2214" s="19">
        <v>90</v>
      </c>
      <c r="F2214" s="19" t="s">
        <v>55</v>
      </c>
      <c r="G2214" s="19">
        <v>6</v>
      </c>
      <c r="H2214" s="19">
        <v>5</v>
      </c>
      <c r="I2214" s="19">
        <v>14</v>
      </c>
      <c r="J2214" s="19">
        <v>97</v>
      </c>
      <c r="K2214" s="19">
        <v>148</v>
      </c>
      <c r="L2214" s="19">
        <v>444</v>
      </c>
      <c r="M2214" s="19" t="s">
        <v>72</v>
      </c>
      <c r="N2214" s="19">
        <v>4000</v>
      </c>
      <c r="O2214" s="19">
        <v>8000</v>
      </c>
      <c r="P2214" s="19">
        <v>2985</v>
      </c>
      <c r="Q2214" s="19" t="s">
        <v>57</v>
      </c>
      <c r="R2214" s="19">
        <v>1625</v>
      </c>
      <c r="S2214" s="19">
        <v>20000</v>
      </c>
      <c r="T2214" s="19">
        <v>0.45</v>
      </c>
      <c r="U2214" s="19">
        <v>3.4</v>
      </c>
      <c r="V2214" s="19">
        <v>0.24</v>
      </c>
      <c r="W2214" s="19">
        <v>60</v>
      </c>
      <c r="X2214" s="93">
        <v>446</v>
      </c>
      <c r="Y2214">
        <f t="shared" si="103"/>
        <v>666.66666666666663</v>
      </c>
      <c r="Z2214" t="b">
        <f>IF(N2214/G2214&gt;=Auswahlhilfe!$C$8,TRUE,FALSE)</f>
        <v>1</v>
      </c>
      <c r="AA2214" t="b">
        <f>IF(K2214&gt;Auswahlhilfe!$C$7,TRUE,FALSE)</f>
        <v>1</v>
      </c>
      <c r="AB2214" t="b">
        <f>IF(Auswahlhilfe!$C$17=F2214,TRUE,FALSE)</f>
        <v>0</v>
      </c>
      <c r="AC2214" t="b">
        <f>IFERROR(IF(FIND("P2",PGOptionList!D2214)&gt;0,TRUE),FALSE)</f>
        <v>1</v>
      </c>
      <c r="AD2214" t="b">
        <f>IFERROR(IF(FIND("P1",PGOptionList!D2214)&gt;0,TRUE),FALSE)</f>
        <v>0</v>
      </c>
      <c r="AE2214" t="b">
        <f>IFERROR(IF(FIND("P0",PGOptionList!D2214)&gt;0,TRUE),FALSE)</f>
        <v>0</v>
      </c>
      <c r="AF2214" t="b">
        <f>IF(AND(Z2214,AA2214,AB2214,AC2214,IF(C2214=Auswahlhilfe!$L$7,TRUE,FALSE)),D2214,FALSE)</f>
        <v>0</v>
      </c>
      <c r="AG2214" t="b">
        <f>IF(AND(Z2214,AA2214,AB2214,AD2214,IF(C2214=Auswahlhilfe!$L$17,TRUE,FALSE)),D2214,FALSE)</f>
        <v>0</v>
      </c>
      <c r="AH2214" t="b">
        <f>IF(AND(Z2214,AA2214,AB2214,AE2214,IF(C2214=Auswahlhilfe!$L$17,TRUE,FALSE)),D2214,FALSE)</f>
        <v>0</v>
      </c>
      <c r="AI2214" t="s">
        <v>4817</v>
      </c>
      <c r="AJ2214" s="90" t="str">
        <f t="shared" si="104"/>
        <v>mailto:info@oxni.ch?subject=Anfrage TE-090-006-S1-P2</v>
      </c>
    </row>
    <row r="2215" spans="2:36" x14ac:dyDescent="0.2">
      <c r="B2215" s="78" t="str">
        <f t="shared" si="102"/>
        <v/>
      </c>
      <c r="C2215" s="19" t="s">
        <v>123</v>
      </c>
      <c r="D2215" s="19" t="s">
        <v>2516</v>
      </c>
      <c r="E2215" s="19">
        <v>90</v>
      </c>
      <c r="F2215" s="19" t="s">
        <v>58</v>
      </c>
      <c r="G2215" s="19">
        <v>6</v>
      </c>
      <c r="H2215" s="19">
        <v>5</v>
      </c>
      <c r="I2215" s="19">
        <v>14</v>
      </c>
      <c r="J2215" s="19">
        <v>97</v>
      </c>
      <c r="K2215" s="19">
        <v>148</v>
      </c>
      <c r="L2215" s="19">
        <v>444</v>
      </c>
      <c r="M2215" s="19" t="s">
        <v>72</v>
      </c>
      <c r="N2215" s="19">
        <v>4000</v>
      </c>
      <c r="O2215" s="19">
        <v>8000</v>
      </c>
      <c r="P2215" s="19">
        <v>2985</v>
      </c>
      <c r="Q2215" s="19" t="s">
        <v>57</v>
      </c>
      <c r="R2215" s="19">
        <v>1625</v>
      </c>
      <c r="S2215" s="19">
        <v>20000</v>
      </c>
      <c r="T2215" s="19">
        <v>0.45</v>
      </c>
      <c r="U2215" s="19">
        <v>3.4</v>
      </c>
      <c r="V2215" s="19">
        <v>0.24</v>
      </c>
      <c r="W2215" s="19">
        <v>60</v>
      </c>
      <c r="X2215" s="93">
        <v>446</v>
      </c>
      <c r="Y2215">
        <f t="shared" si="103"/>
        <v>666.66666666666663</v>
      </c>
      <c r="Z2215" t="b">
        <f>IF(N2215/G2215&gt;=Auswahlhilfe!$C$8,TRUE,FALSE)</f>
        <v>1</v>
      </c>
      <c r="AA2215" t="b">
        <f>IF(K2215&gt;Auswahlhilfe!$C$7,TRUE,FALSE)</f>
        <v>1</v>
      </c>
      <c r="AB2215" t="b">
        <f>IF(Auswahlhilfe!$C$17=F2215,TRUE,FALSE)</f>
        <v>1</v>
      </c>
      <c r="AC2215" t="b">
        <f>IFERROR(IF(FIND("P2",PGOptionList!D2215)&gt;0,TRUE),FALSE)</f>
        <v>1</v>
      </c>
      <c r="AD2215" t="b">
        <f>IFERROR(IF(FIND("P1",PGOptionList!D2215)&gt;0,TRUE),FALSE)</f>
        <v>0</v>
      </c>
      <c r="AE2215" t="b">
        <f>IFERROR(IF(FIND("P0",PGOptionList!D2215)&gt;0,TRUE),FALSE)</f>
        <v>0</v>
      </c>
      <c r="AF2215" t="b">
        <f>IF(AND(Z2215,AA2215,AB2215,AC2215,IF(C2215=Auswahlhilfe!$L$7,TRUE,FALSE)),D2215,FALSE)</f>
        <v>0</v>
      </c>
      <c r="AG2215" t="b">
        <f>IF(AND(Z2215,AA2215,AB2215,AD2215,IF(C2215=Auswahlhilfe!$L$17,TRUE,FALSE)),D2215,FALSE)</f>
        <v>0</v>
      </c>
      <c r="AH2215" t="b">
        <f>IF(AND(Z2215,AA2215,AB2215,AE2215,IF(C2215=Auswahlhilfe!$L$17,TRUE,FALSE)),D2215,FALSE)</f>
        <v>0</v>
      </c>
      <c r="AI2215" t="s">
        <v>4818</v>
      </c>
      <c r="AJ2215" s="90" t="str">
        <f t="shared" si="104"/>
        <v>https://shop.oxni.ch/de/shop/motoren/planetengetriebe/te-090-006-s2-p2</v>
      </c>
    </row>
    <row r="2216" spans="2:36" x14ac:dyDescent="0.2">
      <c r="B2216" s="78" t="str">
        <f t="shared" si="102"/>
        <v/>
      </c>
      <c r="C2216" s="19" t="s">
        <v>123</v>
      </c>
      <c r="D2216" s="19" t="s">
        <v>2517</v>
      </c>
      <c r="E2216" s="19">
        <v>90</v>
      </c>
      <c r="F2216" s="19" t="s">
        <v>55</v>
      </c>
      <c r="G2216" s="19">
        <v>5</v>
      </c>
      <c r="H2216" s="19">
        <v>3</v>
      </c>
      <c r="I2216" s="19">
        <v>14</v>
      </c>
      <c r="J2216" s="19">
        <v>97</v>
      </c>
      <c r="K2216" s="19">
        <v>160</v>
      </c>
      <c r="L2216" s="19">
        <v>480</v>
      </c>
      <c r="M2216" s="19" t="s">
        <v>71</v>
      </c>
      <c r="N2216" s="19">
        <v>4000</v>
      </c>
      <c r="O2216" s="19">
        <v>8000</v>
      </c>
      <c r="P2216" s="19">
        <v>2985</v>
      </c>
      <c r="Q2216" s="19" t="s">
        <v>57</v>
      </c>
      <c r="R2216" s="19">
        <v>1625</v>
      </c>
      <c r="S2216" s="19">
        <v>20000</v>
      </c>
      <c r="T2216" s="19">
        <v>0.47</v>
      </c>
      <c r="U2216" s="19">
        <v>3.4</v>
      </c>
      <c r="V2216" s="19">
        <v>0.24</v>
      </c>
      <c r="W2216" s="19">
        <v>60</v>
      </c>
      <c r="X2216" s="93">
        <v>491</v>
      </c>
      <c r="Y2216">
        <f t="shared" si="103"/>
        <v>800</v>
      </c>
      <c r="Z2216" t="b">
        <f>IF(N2216/G2216&gt;=Auswahlhilfe!$C$8,TRUE,FALSE)</f>
        <v>1</v>
      </c>
      <c r="AA2216" t="b">
        <f>IF(K2216&gt;Auswahlhilfe!$C$7,TRUE,FALSE)</f>
        <v>1</v>
      </c>
      <c r="AB2216" t="b">
        <f>IF(Auswahlhilfe!$C$17=F2216,TRUE,FALSE)</f>
        <v>0</v>
      </c>
      <c r="AC2216" t="b">
        <f>IFERROR(IF(FIND("P2",PGOptionList!D2216)&gt;0,TRUE),FALSE)</f>
        <v>0</v>
      </c>
      <c r="AD2216" t="b">
        <f>IFERROR(IF(FIND("P1",PGOptionList!D2216)&gt;0,TRUE),FALSE)</f>
        <v>1</v>
      </c>
      <c r="AE2216" t="b">
        <f>IFERROR(IF(FIND("P0",PGOptionList!D2216)&gt;0,TRUE),FALSE)</f>
        <v>0</v>
      </c>
      <c r="AF2216" t="b">
        <f>IF(AND(Z2216,AA2216,AB2216,AC2216,IF(C2216=Auswahlhilfe!$L$7,TRUE,FALSE)),D2216,FALSE)</f>
        <v>0</v>
      </c>
      <c r="AG2216" t="b">
        <f>IF(AND(Z2216,AA2216,AB2216,AD2216,IF(C2216=Auswahlhilfe!$L$17,TRUE,FALSE)),D2216,FALSE)</f>
        <v>0</v>
      </c>
      <c r="AH2216" t="b">
        <f>IF(AND(Z2216,AA2216,AB2216,AE2216,IF(C2216=Auswahlhilfe!$L$17,TRUE,FALSE)),D2216,FALSE)</f>
        <v>0</v>
      </c>
      <c r="AI2216" t="s">
        <v>4817</v>
      </c>
      <c r="AJ2216" s="90" t="str">
        <f t="shared" si="104"/>
        <v>mailto:info@oxni.ch?subject=Anfrage TE-090-005-S1-P1</v>
      </c>
    </row>
    <row r="2217" spans="2:36" x14ac:dyDescent="0.2">
      <c r="B2217" s="78" t="str">
        <f t="shared" si="102"/>
        <v/>
      </c>
      <c r="C2217" s="19" t="s">
        <v>123</v>
      </c>
      <c r="D2217" s="19" t="s">
        <v>2518</v>
      </c>
      <c r="E2217" s="19">
        <v>90</v>
      </c>
      <c r="F2217" s="19" t="s">
        <v>58</v>
      </c>
      <c r="G2217" s="19">
        <v>5</v>
      </c>
      <c r="H2217" s="19">
        <v>3</v>
      </c>
      <c r="I2217" s="19">
        <v>14</v>
      </c>
      <c r="J2217" s="19">
        <v>97</v>
      </c>
      <c r="K2217" s="19">
        <v>160</v>
      </c>
      <c r="L2217" s="19">
        <v>480</v>
      </c>
      <c r="M2217" s="19" t="s">
        <v>71</v>
      </c>
      <c r="N2217" s="19">
        <v>4000</v>
      </c>
      <c r="O2217" s="19">
        <v>8000</v>
      </c>
      <c r="P2217" s="19">
        <v>2985</v>
      </c>
      <c r="Q2217" s="19" t="s">
        <v>57</v>
      </c>
      <c r="R2217" s="19">
        <v>1625</v>
      </c>
      <c r="S2217" s="19">
        <v>20000</v>
      </c>
      <c r="T2217" s="19">
        <v>0.47</v>
      </c>
      <c r="U2217" s="19">
        <v>3.4</v>
      </c>
      <c r="V2217" s="19">
        <v>0.24</v>
      </c>
      <c r="W2217" s="19">
        <v>60</v>
      </c>
      <c r="X2217" s="93">
        <v>491</v>
      </c>
      <c r="Y2217">
        <f t="shared" si="103"/>
        <v>800</v>
      </c>
      <c r="Z2217" t="b">
        <f>IF(N2217/G2217&gt;=Auswahlhilfe!$C$8,TRUE,FALSE)</f>
        <v>1</v>
      </c>
      <c r="AA2217" t="b">
        <f>IF(K2217&gt;Auswahlhilfe!$C$7,TRUE,FALSE)</f>
        <v>1</v>
      </c>
      <c r="AB2217" t="b">
        <f>IF(Auswahlhilfe!$C$17=F2217,TRUE,FALSE)</f>
        <v>1</v>
      </c>
      <c r="AC2217" t="b">
        <f>IFERROR(IF(FIND("P2",PGOptionList!D2217)&gt;0,TRUE),FALSE)</f>
        <v>0</v>
      </c>
      <c r="AD2217" t="b">
        <f>IFERROR(IF(FIND("P1",PGOptionList!D2217)&gt;0,TRUE),FALSE)</f>
        <v>1</v>
      </c>
      <c r="AE2217" t="b">
        <f>IFERROR(IF(FIND("P0",PGOptionList!D2217)&gt;0,TRUE),FALSE)</f>
        <v>0</v>
      </c>
      <c r="AF2217" t="b">
        <f>IF(AND(Z2217,AA2217,AB2217,AC2217,IF(C2217=Auswahlhilfe!$L$7,TRUE,FALSE)),D2217,FALSE)</f>
        <v>0</v>
      </c>
      <c r="AG2217" t="b">
        <f>IF(AND(Z2217,AA2217,AB2217,AD2217,IF(C2217=Auswahlhilfe!$L$17,TRUE,FALSE)),D2217,FALSE)</f>
        <v>0</v>
      </c>
      <c r="AH2217" t="b">
        <f>IF(AND(Z2217,AA2217,AB2217,AE2217,IF(C2217=Auswahlhilfe!$L$17,TRUE,FALSE)),D2217,FALSE)</f>
        <v>0</v>
      </c>
      <c r="AI2217" t="s">
        <v>4818</v>
      </c>
      <c r="AJ2217" s="90" t="str">
        <f t="shared" si="104"/>
        <v>https://shop.oxni.ch/de/shop/motoren/planetengetriebe/te-090-005-s2-p1</v>
      </c>
    </row>
    <row r="2218" spans="2:36" x14ac:dyDescent="0.2">
      <c r="B2218" s="78" t="str">
        <f t="shared" si="102"/>
        <v/>
      </c>
      <c r="C2218" s="19" t="s">
        <v>123</v>
      </c>
      <c r="D2218" s="19" t="s">
        <v>2519</v>
      </c>
      <c r="E2218" s="19">
        <v>90</v>
      </c>
      <c r="F2218" s="19" t="s">
        <v>55</v>
      </c>
      <c r="G2218" s="19">
        <v>5</v>
      </c>
      <c r="H2218" s="19">
        <v>5</v>
      </c>
      <c r="I2218" s="19">
        <v>14</v>
      </c>
      <c r="J2218" s="19">
        <v>97</v>
      </c>
      <c r="K2218" s="19">
        <v>160</v>
      </c>
      <c r="L2218" s="19">
        <v>480</v>
      </c>
      <c r="M2218" s="19" t="s">
        <v>71</v>
      </c>
      <c r="N2218" s="19">
        <v>4000</v>
      </c>
      <c r="O2218" s="19">
        <v>8000</v>
      </c>
      <c r="P2218" s="19">
        <v>2985</v>
      </c>
      <c r="Q2218" s="19" t="s">
        <v>57</v>
      </c>
      <c r="R2218" s="19">
        <v>1625</v>
      </c>
      <c r="S2218" s="19">
        <v>20000</v>
      </c>
      <c r="T2218" s="19">
        <v>0.47</v>
      </c>
      <c r="U2218" s="19">
        <v>3.4</v>
      </c>
      <c r="V2218" s="19">
        <v>0.24</v>
      </c>
      <c r="W2218" s="19">
        <v>60</v>
      </c>
      <c r="X2218" s="93">
        <v>446</v>
      </c>
      <c r="Y2218">
        <f t="shared" si="103"/>
        <v>800</v>
      </c>
      <c r="Z2218" t="b">
        <f>IF(N2218/G2218&gt;=Auswahlhilfe!$C$8,TRUE,FALSE)</f>
        <v>1</v>
      </c>
      <c r="AA2218" t="b">
        <f>IF(K2218&gt;Auswahlhilfe!$C$7,TRUE,FALSE)</f>
        <v>1</v>
      </c>
      <c r="AB2218" t="b">
        <f>IF(Auswahlhilfe!$C$17=F2218,TRUE,FALSE)</f>
        <v>0</v>
      </c>
      <c r="AC2218" t="b">
        <f>IFERROR(IF(FIND("P2",PGOptionList!D2218)&gt;0,TRUE),FALSE)</f>
        <v>1</v>
      </c>
      <c r="AD2218" t="b">
        <f>IFERROR(IF(FIND("P1",PGOptionList!D2218)&gt;0,TRUE),FALSE)</f>
        <v>0</v>
      </c>
      <c r="AE2218" t="b">
        <f>IFERROR(IF(FIND("P0",PGOptionList!D2218)&gt;0,TRUE),FALSE)</f>
        <v>0</v>
      </c>
      <c r="AF2218" t="b">
        <f>IF(AND(Z2218,AA2218,AB2218,AC2218,IF(C2218=Auswahlhilfe!$L$7,TRUE,FALSE)),D2218,FALSE)</f>
        <v>0</v>
      </c>
      <c r="AG2218" t="b">
        <f>IF(AND(Z2218,AA2218,AB2218,AD2218,IF(C2218=Auswahlhilfe!$L$17,TRUE,FALSE)),D2218,FALSE)</f>
        <v>0</v>
      </c>
      <c r="AH2218" t="b">
        <f>IF(AND(Z2218,AA2218,AB2218,AE2218,IF(C2218=Auswahlhilfe!$L$17,TRUE,FALSE)),D2218,FALSE)</f>
        <v>0</v>
      </c>
      <c r="AI2218" t="s">
        <v>4817</v>
      </c>
      <c r="AJ2218" s="90" t="str">
        <f t="shared" si="104"/>
        <v>mailto:info@oxni.ch?subject=Anfrage TE-090-005-S1-P2</v>
      </c>
    </row>
    <row r="2219" spans="2:36" x14ac:dyDescent="0.2">
      <c r="B2219" s="78" t="str">
        <f t="shared" si="102"/>
        <v/>
      </c>
      <c r="C2219" s="19" t="s">
        <v>123</v>
      </c>
      <c r="D2219" s="19" t="s">
        <v>2520</v>
      </c>
      <c r="E2219" s="19">
        <v>90</v>
      </c>
      <c r="F2219" s="19" t="s">
        <v>58</v>
      </c>
      <c r="G2219" s="19">
        <v>5</v>
      </c>
      <c r="H2219" s="19">
        <v>5</v>
      </c>
      <c r="I2219" s="19">
        <v>14</v>
      </c>
      <c r="J2219" s="19">
        <v>97</v>
      </c>
      <c r="K2219" s="19">
        <v>160</v>
      </c>
      <c r="L2219" s="19">
        <v>480</v>
      </c>
      <c r="M2219" s="19" t="s">
        <v>71</v>
      </c>
      <c r="N2219" s="19">
        <v>4000</v>
      </c>
      <c r="O2219" s="19">
        <v>8000</v>
      </c>
      <c r="P2219" s="19">
        <v>2985</v>
      </c>
      <c r="Q2219" s="19" t="s">
        <v>57</v>
      </c>
      <c r="R2219" s="19">
        <v>1625</v>
      </c>
      <c r="S2219" s="19">
        <v>20000</v>
      </c>
      <c r="T2219" s="19">
        <v>0.47</v>
      </c>
      <c r="U2219" s="19">
        <v>3.4</v>
      </c>
      <c r="V2219" s="19">
        <v>0.24</v>
      </c>
      <c r="W2219" s="19">
        <v>60</v>
      </c>
      <c r="X2219" s="93">
        <v>446</v>
      </c>
      <c r="Y2219">
        <f t="shared" si="103"/>
        <v>800</v>
      </c>
      <c r="Z2219" t="b">
        <f>IF(N2219/G2219&gt;=Auswahlhilfe!$C$8,TRUE,FALSE)</f>
        <v>1</v>
      </c>
      <c r="AA2219" t="b">
        <f>IF(K2219&gt;Auswahlhilfe!$C$7,TRUE,FALSE)</f>
        <v>1</v>
      </c>
      <c r="AB2219" t="b">
        <f>IF(Auswahlhilfe!$C$17=F2219,TRUE,FALSE)</f>
        <v>1</v>
      </c>
      <c r="AC2219" t="b">
        <f>IFERROR(IF(FIND("P2",PGOptionList!D2219)&gt;0,TRUE),FALSE)</f>
        <v>1</v>
      </c>
      <c r="AD2219" t="b">
        <f>IFERROR(IF(FIND("P1",PGOptionList!D2219)&gt;0,TRUE),FALSE)</f>
        <v>0</v>
      </c>
      <c r="AE2219" t="b">
        <f>IFERROR(IF(FIND("P0",PGOptionList!D2219)&gt;0,TRUE),FALSE)</f>
        <v>0</v>
      </c>
      <c r="AF2219" t="b">
        <f>IF(AND(Z2219,AA2219,AB2219,AC2219,IF(C2219=Auswahlhilfe!$L$7,TRUE,FALSE)),D2219,FALSE)</f>
        <v>0</v>
      </c>
      <c r="AG2219" t="b">
        <f>IF(AND(Z2219,AA2219,AB2219,AD2219,IF(C2219=Auswahlhilfe!$L$17,TRUE,FALSE)),D2219,FALSE)</f>
        <v>0</v>
      </c>
      <c r="AH2219" t="b">
        <f>IF(AND(Z2219,AA2219,AB2219,AE2219,IF(C2219=Auswahlhilfe!$L$17,TRUE,FALSE)),D2219,FALSE)</f>
        <v>0</v>
      </c>
      <c r="AI2219" t="s">
        <v>4818</v>
      </c>
      <c r="AJ2219" s="90" t="str">
        <f t="shared" si="104"/>
        <v>https://shop.oxni.ch/de/shop/motoren/planetengetriebe/te-090-005-s2-p2</v>
      </c>
    </row>
    <row r="2220" spans="2:36" x14ac:dyDescent="0.2">
      <c r="B2220" s="78" t="str">
        <f t="shared" si="102"/>
        <v/>
      </c>
      <c r="C2220" s="19" t="s">
        <v>123</v>
      </c>
      <c r="D2220" s="19" t="s">
        <v>2521</v>
      </c>
      <c r="E2220" s="19">
        <v>90</v>
      </c>
      <c r="F2220" s="19" t="s">
        <v>55</v>
      </c>
      <c r="G2220" s="19">
        <v>4</v>
      </c>
      <c r="H2220" s="19">
        <v>3</v>
      </c>
      <c r="I2220" s="19">
        <v>14</v>
      </c>
      <c r="J2220" s="19">
        <v>97</v>
      </c>
      <c r="K2220" s="19">
        <v>140</v>
      </c>
      <c r="L2220" s="19">
        <v>420</v>
      </c>
      <c r="M2220" s="19" t="s">
        <v>70</v>
      </c>
      <c r="N2220" s="19">
        <v>4000</v>
      </c>
      <c r="O2220" s="19">
        <v>8000</v>
      </c>
      <c r="P2220" s="19">
        <v>2985</v>
      </c>
      <c r="Q2220" s="19" t="s">
        <v>57</v>
      </c>
      <c r="R2220" s="19">
        <v>1625</v>
      </c>
      <c r="S2220" s="19">
        <v>20000</v>
      </c>
      <c r="T2220" s="19">
        <v>0.48</v>
      </c>
      <c r="U2220" s="19">
        <v>3.4</v>
      </c>
      <c r="V2220" s="19">
        <v>0.24</v>
      </c>
      <c r="W2220" s="19">
        <v>60</v>
      </c>
      <c r="X2220" s="93">
        <v>491</v>
      </c>
      <c r="Y2220">
        <f t="shared" si="103"/>
        <v>1000</v>
      </c>
      <c r="Z2220" t="b">
        <f>IF(N2220/G2220&gt;=Auswahlhilfe!$C$8,TRUE,FALSE)</f>
        <v>1</v>
      </c>
      <c r="AA2220" t="b">
        <f>IF(K2220&gt;Auswahlhilfe!$C$7,TRUE,FALSE)</f>
        <v>1</v>
      </c>
      <c r="AB2220" t="b">
        <f>IF(Auswahlhilfe!$C$17=F2220,TRUE,FALSE)</f>
        <v>0</v>
      </c>
      <c r="AC2220" t="b">
        <f>IFERROR(IF(FIND("P2",PGOptionList!D2220)&gt;0,TRUE),FALSE)</f>
        <v>0</v>
      </c>
      <c r="AD2220" t="b">
        <f>IFERROR(IF(FIND("P1",PGOptionList!D2220)&gt;0,TRUE),FALSE)</f>
        <v>1</v>
      </c>
      <c r="AE2220" t="b">
        <f>IFERROR(IF(FIND("P0",PGOptionList!D2220)&gt;0,TRUE),FALSE)</f>
        <v>0</v>
      </c>
      <c r="AF2220" t="b">
        <f>IF(AND(Z2220,AA2220,AB2220,AC2220,IF(C2220=Auswahlhilfe!$L$7,TRUE,FALSE)),D2220,FALSE)</f>
        <v>0</v>
      </c>
      <c r="AG2220" t="b">
        <f>IF(AND(Z2220,AA2220,AB2220,AD2220,IF(C2220=Auswahlhilfe!$L$17,TRUE,FALSE)),D2220,FALSE)</f>
        <v>0</v>
      </c>
      <c r="AH2220" t="b">
        <f>IF(AND(Z2220,AA2220,AB2220,AE2220,IF(C2220=Auswahlhilfe!$L$17,TRUE,FALSE)),D2220,FALSE)</f>
        <v>0</v>
      </c>
      <c r="AI2220" t="s">
        <v>4817</v>
      </c>
      <c r="AJ2220" s="90" t="str">
        <f t="shared" si="104"/>
        <v>mailto:info@oxni.ch?subject=Anfrage TE-090-004-S1-P1</v>
      </c>
    </row>
    <row r="2221" spans="2:36" x14ac:dyDescent="0.2">
      <c r="B2221" s="78" t="str">
        <f t="shared" si="102"/>
        <v/>
      </c>
      <c r="C2221" s="19" t="s">
        <v>123</v>
      </c>
      <c r="D2221" s="19" t="s">
        <v>2522</v>
      </c>
      <c r="E2221" s="19">
        <v>90</v>
      </c>
      <c r="F2221" s="19" t="s">
        <v>58</v>
      </c>
      <c r="G2221" s="19">
        <v>4</v>
      </c>
      <c r="H2221" s="19">
        <v>3</v>
      </c>
      <c r="I2221" s="19">
        <v>14</v>
      </c>
      <c r="J2221" s="19">
        <v>97</v>
      </c>
      <c r="K2221" s="19">
        <v>140</v>
      </c>
      <c r="L2221" s="19">
        <v>420</v>
      </c>
      <c r="M2221" s="19" t="s">
        <v>70</v>
      </c>
      <c r="N2221" s="19">
        <v>4000</v>
      </c>
      <c r="O2221" s="19">
        <v>8000</v>
      </c>
      <c r="P2221" s="19">
        <v>2985</v>
      </c>
      <c r="Q2221" s="19" t="s">
        <v>57</v>
      </c>
      <c r="R2221" s="19">
        <v>1625</v>
      </c>
      <c r="S2221" s="19">
        <v>20000</v>
      </c>
      <c r="T2221" s="19">
        <v>0.48</v>
      </c>
      <c r="U2221" s="19">
        <v>3.4</v>
      </c>
      <c r="V2221" s="19">
        <v>0.24</v>
      </c>
      <c r="W2221" s="19">
        <v>60</v>
      </c>
      <c r="X2221" s="93">
        <v>491</v>
      </c>
      <c r="Y2221">
        <f t="shared" si="103"/>
        <v>1000</v>
      </c>
      <c r="Z2221" t="b">
        <f>IF(N2221/G2221&gt;=Auswahlhilfe!$C$8,TRUE,FALSE)</f>
        <v>1</v>
      </c>
      <c r="AA2221" t="b">
        <f>IF(K2221&gt;Auswahlhilfe!$C$7,TRUE,FALSE)</f>
        <v>1</v>
      </c>
      <c r="AB2221" t="b">
        <f>IF(Auswahlhilfe!$C$17=F2221,TRUE,FALSE)</f>
        <v>1</v>
      </c>
      <c r="AC2221" t="b">
        <f>IFERROR(IF(FIND("P2",PGOptionList!D2221)&gt;0,TRUE),FALSE)</f>
        <v>0</v>
      </c>
      <c r="AD2221" t="b">
        <f>IFERROR(IF(FIND("P1",PGOptionList!D2221)&gt;0,TRUE),FALSE)</f>
        <v>1</v>
      </c>
      <c r="AE2221" t="b">
        <f>IFERROR(IF(FIND("P0",PGOptionList!D2221)&gt;0,TRUE),FALSE)</f>
        <v>0</v>
      </c>
      <c r="AF2221" t="b">
        <f>IF(AND(Z2221,AA2221,AB2221,AC2221,IF(C2221=Auswahlhilfe!$L$7,TRUE,FALSE)),D2221,FALSE)</f>
        <v>0</v>
      </c>
      <c r="AG2221" t="b">
        <f>IF(AND(Z2221,AA2221,AB2221,AD2221,IF(C2221=Auswahlhilfe!$L$17,TRUE,FALSE)),D2221,FALSE)</f>
        <v>0</v>
      </c>
      <c r="AH2221" t="b">
        <f>IF(AND(Z2221,AA2221,AB2221,AE2221,IF(C2221=Auswahlhilfe!$L$17,TRUE,FALSE)),D2221,FALSE)</f>
        <v>0</v>
      </c>
      <c r="AI2221" t="s">
        <v>4818</v>
      </c>
      <c r="AJ2221" s="90" t="str">
        <f t="shared" si="104"/>
        <v>https://shop.oxni.ch/de/shop/motoren/planetengetriebe/te-090-004-s2-p1</v>
      </c>
    </row>
    <row r="2222" spans="2:36" x14ac:dyDescent="0.2">
      <c r="B2222" s="78" t="str">
        <f t="shared" si="102"/>
        <v/>
      </c>
      <c r="C2222" s="19" t="s">
        <v>123</v>
      </c>
      <c r="D2222" s="19" t="s">
        <v>2523</v>
      </c>
      <c r="E2222" s="19">
        <v>90</v>
      </c>
      <c r="F2222" s="19" t="s">
        <v>55</v>
      </c>
      <c r="G2222" s="19">
        <v>4</v>
      </c>
      <c r="H2222" s="19">
        <v>5</v>
      </c>
      <c r="I2222" s="19">
        <v>14</v>
      </c>
      <c r="J2222" s="19">
        <v>97</v>
      </c>
      <c r="K2222" s="19">
        <v>140</v>
      </c>
      <c r="L2222" s="19">
        <v>420</v>
      </c>
      <c r="M2222" s="19" t="s">
        <v>70</v>
      </c>
      <c r="N2222" s="19">
        <v>4000</v>
      </c>
      <c r="O2222" s="19">
        <v>8000</v>
      </c>
      <c r="P2222" s="19">
        <v>2985</v>
      </c>
      <c r="Q2222" s="19" t="s">
        <v>57</v>
      </c>
      <c r="R2222" s="19">
        <v>1625</v>
      </c>
      <c r="S2222" s="19">
        <v>20000</v>
      </c>
      <c r="T2222" s="19">
        <v>0.48</v>
      </c>
      <c r="U2222" s="19">
        <v>3.4</v>
      </c>
      <c r="V2222" s="19">
        <v>0.24</v>
      </c>
      <c r="W2222" s="19">
        <v>60</v>
      </c>
      <c r="X2222" s="93">
        <v>446</v>
      </c>
      <c r="Y2222">
        <f t="shared" si="103"/>
        <v>1000</v>
      </c>
      <c r="Z2222" t="b">
        <f>IF(N2222/G2222&gt;=Auswahlhilfe!$C$8,TRUE,FALSE)</f>
        <v>1</v>
      </c>
      <c r="AA2222" t="b">
        <f>IF(K2222&gt;Auswahlhilfe!$C$7,TRUE,FALSE)</f>
        <v>1</v>
      </c>
      <c r="AB2222" t="b">
        <f>IF(Auswahlhilfe!$C$17=F2222,TRUE,FALSE)</f>
        <v>0</v>
      </c>
      <c r="AC2222" t="b">
        <f>IFERROR(IF(FIND("P2",PGOptionList!D2222)&gt;0,TRUE),FALSE)</f>
        <v>1</v>
      </c>
      <c r="AD2222" t="b">
        <f>IFERROR(IF(FIND("P1",PGOptionList!D2222)&gt;0,TRUE),FALSE)</f>
        <v>0</v>
      </c>
      <c r="AE2222" t="b">
        <f>IFERROR(IF(FIND("P0",PGOptionList!D2222)&gt;0,TRUE),FALSE)</f>
        <v>0</v>
      </c>
      <c r="AF2222" t="b">
        <f>IF(AND(Z2222,AA2222,AB2222,AC2222,IF(C2222=Auswahlhilfe!$L$7,TRUE,FALSE)),D2222,FALSE)</f>
        <v>0</v>
      </c>
      <c r="AG2222" t="b">
        <f>IF(AND(Z2222,AA2222,AB2222,AD2222,IF(C2222=Auswahlhilfe!$L$17,TRUE,FALSE)),D2222,FALSE)</f>
        <v>0</v>
      </c>
      <c r="AH2222" t="b">
        <f>IF(AND(Z2222,AA2222,AB2222,AE2222,IF(C2222=Auswahlhilfe!$L$17,TRUE,FALSE)),D2222,FALSE)</f>
        <v>0</v>
      </c>
      <c r="AI2222" t="s">
        <v>4817</v>
      </c>
      <c r="AJ2222" s="90" t="str">
        <f t="shared" si="104"/>
        <v>mailto:info@oxni.ch?subject=Anfrage TE-090-004-S1-P2</v>
      </c>
    </row>
    <row r="2223" spans="2:36" x14ac:dyDescent="0.2">
      <c r="B2223" s="78" t="str">
        <f t="shared" si="102"/>
        <v/>
      </c>
      <c r="C2223" s="19" t="s">
        <v>123</v>
      </c>
      <c r="D2223" s="19" t="s">
        <v>2524</v>
      </c>
      <c r="E2223" s="19">
        <v>90</v>
      </c>
      <c r="F2223" s="19" t="s">
        <v>58</v>
      </c>
      <c r="G2223" s="19">
        <v>4</v>
      </c>
      <c r="H2223" s="19">
        <v>5</v>
      </c>
      <c r="I2223" s="19">
        <v>14</v>
      </c>
      <c r="J2223" s="19">
        <v>97</v>
      </c>
      <c r="K2223" s="19">
        <v>140</v>
      </c>
      <c r="L2223" s="19">
        <v>420</v>
      </c>
      <c r="M2223" s="19" t="s">
        <v>70</v>
      </c>
      <c r="N2223" s="19">
        <v>4000</v>
      </c>
      <c r="O2223" s="19">
        <v>8000</v>
      </c>
      <c r="P2223" s="19">
        <v>2985</v>
      </c>
      <c r="Q2223" s="19" t="s">
        <v>57</v>
      </c>
      <c r="R2223" s="19">
        <v>1625</v>
      </c>
      <c r="S2223" s="19">
        <v>20000</v>
      </c>
      <c r="T2223" s="19">
        <v>0.48</v>
      </c>
      <c r="U2223" s="19">
        <v>3.4</v>
      </c>
      <c r="V2223" s="19">
        <v>0.24</v>
      </c>
      <c r="W2223" s="19">
        <v>60</v>
      </c>
      <c r="X2223" s="93">
        <v>446</v>
      </c>
      <c r="Y2223">
        <f t="shared" si="103"/>
        <v>1000</v>
      </c>
      <c r="Z2223" t="b">
        <f>IF(N2223/G2223&gt;=Auswahlhilfe!$C$8,TRUE,FALSE)</f>
        <v>1</v>
      </c>
      <c r="AA2223" t="b">
        <f>IF(K2223&gt;Auswahlhilfe!$C$7,TRUE,FALSE)</f>
        <v>1</v>
      </c>
      <c r="AB2223" t="b">
        <f>IF(Auswahlhilfe!$C$17=F2223,TRUE,FALSE)</f>
        <v>1</v>
      </c>
      <c r="AC2223" t="b">
        <f>IFERROR(IF(FIND("P2",PGOptionList!D2223)&gt;0,TRUE),FALSE)</f>
        <v>1</v>
      </c>
      <c r="AD2223" t="b">
        <f>IFERROR(IF(FIND("P1",PGOptionList!D2223)&gt;0,TRUE),FALSE)</f>
        <v>0</v>
      </c>
      <c r="AE2223" t="b">
        <f>IFERROR(IF(FIND("P0",PGOptionList!D2223)&gt;0,TRUE),FALSE)</f>
        <v>0</v>
      </c>
      <c r="AF2223" t="b">
        <f>IF(AND(Z2223,AA2223,AB2223,AC2223,IF(C2223=Auswahlhilfe!$L$7,TRUE,FALSE)),D2223,FALSE)</f>
        <v>0</v>
      </c>
      <c r="AG2223" t="b">
        <f>IF(AND(Z2223,AA2223,AB2223,AD2223,IF(C2223=Auswahlhilfe!$L$17,TRUE,FALSE)),D2223,FALSE)</f>
        <v>0</v>
      </c>
      <c r="AH2223" t="b">
        <f>IF(AND(Z2223,AA2223,AB2223,AE2223,IF(C2223=Auswahlhilfe!$L$17,TRUE,FALSE)),D2223,FALSE)</f>
        <v>0</v>
      </c>
      <c r="AI2223" t="s">
        <v>4818</v>
      </c>
      <c r="AJ2223" s="90" t="str">
        <f t="shared" si="104"/>
        <v>https://shop.oxni.ch/de/shop/motoren/planetengetriebe/te-090-004-s2-p2</v>
      </c>
    </row>
    <row r="2224" spans="2:36" x14ac:dyDescent="0.2">
      <c r="B2224" s="78" t="str">
        <f t="shared" si="102"/>
        <v/>
      </c>
      <c r="C2224" s="19" t="s">
        <v>123</v>
      </c>
      <c r="D2224" s="19" t="s">
        <v>2525</v>
      </c>
      <c r="E2224" s="19">
        <v>90</v>
      </c>
      <c r="F2224" s="19" t="s">
        <v>55</v>
      </c>
      <c r="G2224" s="19">
        <v>3</v>
      </c>
      <c r="H2224" s="19">
        <v>3</v>
      </c>
      <c r="I2224" s="19">
        <v>14</v>
      </c>
      <c r="J2224" s="19">
        <v>97</v>
      </c>
      <c r="K2224" s="19">
        <v>130</v>
      </c>
      <c r="L2224" s="19">
        <v>390</v>
      </c>
      <c r="M2224" s="19" t="s">
        <v>69</v>
      </c>
      <c r="N2224" s="19">
        <v>4000</v>
      </c>
      <c r="O2224" s="19">
        <v>8000</v>
      </c>
      <c r="P2224" s="19">
        <v>2985</v>
      </c>
      <c r="Q2224" s="19" t="s">
        <v>57</v>
      </c>
      <c r="R2224" s="19">
        <v>1625</v>
      </c>
      <c r="S2224" s="19">
        <v>20000</v>
      </c>
      <c r="T2224" s="19">
        <v>0.61</v>
      </c>
      <c r="U2224" s="19">
        <v>3.4</v>
      </c>
      <c r="V2224" s="19">
        <v>0.24</v>
      </c>
      <c r="W2224" s="19">
        <v>60</v>
      </c>
      <c r="X2224" s="93">
        <v>491</v>
      </c>
      <c r="Y2224">
        <f t="shared" si="103"/>
        <v>1333.3333333333333</v>
      </c>
      <c r="Z2224" t="b">
        <f>IF(N2224/G2224&gt;=Auswahlhilfe!$C$8,TRUE,FALSE)</f>
        <v>1</v>
      </c>
      <c r="AA2224" t="b">
        <f>IF(K2224&gt;Auswahlhilfe!$C$7,TRUE,FALSE)</f>
        <v>1</v>
      </c>
      <c r="AB2224" t="b">
        <f>IF(Auswahlhilfe!$C$17=F2224,TRUE,FALSE)</f>
        <v>0</v>
      </c>
      <c r="AC2224" t="b">
        <f>IFERROR(IF(FIND("P2",PGOptionList!D2224)&gt;0,TRUE),FALSE)</f>
        <v>0</v>
      </c>
      <c r="AD2224" t="b">
        <f>IFERROR(IF(FIND("P1",PGOptionList!D2224)&gt;0,TRUE),FALSE)</f>
        <v>1</v>
      </c>
      <c r="AE2224" t="b">
        <f>IFERROR(IF(FIND("P0",PGOptionList!D2224)&gt;0,TRUE),FALSE)</f>
        <v>0</v>
      </c>
      <c r="AF2224" t="b">
        <f>IF(AND(Z2224,AA2224,AB2224,AC2224,IF(C2224=Auswahlhilfe!$L$7,TRUE,FALSE)),D2224,FALSE)</f>
        <v>0</v>
      </c>
      <c r="AG2224" t="b">
        <f>IF(AND(Z2224,AA2224,AB2224,AD2224,IF(C2224=Auswahlhilfe!$L$17,TRUE,FALSE)),D2224,FALSE)</f>
        <v>0</v>
      </c>
      <c r="AH2224" t="b">
        <f>IF(AND(Z2224,AA2224,AB2224,AE2224,IF(C2224=Auswahlhilfe!$L$17,TRUE,FALSE)),D2224,FALSE)</f>
        <v>0</v>
      </c>
      <c r="AI2224" t="s">
        <v>4817</v>
      </c>
      <c r="AJ2224" s="90" t="str">
        <f t="shared" si="104"/>
        <v>mailto:info@oxni.ch?subject=Anfrage TE-090-003-S1-P1</v>
      </c>
    </row>
    <row r="2225" spans="2:36" x14ac:dyDescent="0.2">
      <c r="B2225" s="78" t="str">
        <f t="shared" si="102"/>
        <v/>
      </c>
      <c r="C2225" s="19" t="s">
        <v>123</v>
      </c>
      <c r="D2225" s="19" t="s">
        <v>2526</v>
      </c>
      <c r="E2225" s="19">
        <v>90</v>
      </c>
      <c r="F2225" s="19" t="s">
        <v>58</v>
      </c>
      <c r="G2225" s="19">
        <v>3</v>
      </c>
      <c r="H2225" s="19">
        <v>3</v>
      </c>
      <c r="I2225" s="19">
        <v>14</v>
      </c>
      <c r="J2225" s="19">
        <v>97</v>
      </c>
      <c r="K2225" s="19">
        <v>130</v>
      </c>
      <c r="L2225" s="19">
        <v>390</v>
      </c>
      <c r="M2225" s="19" t="s">
        <v>69</v>
      </c>
      <c r="N2225" s="19">
        <v>4000</v>
      </c>
      <c r="O2225" s="19">
        <v>8000</v>
      </c>
      <c r="P2225" s="19">
        <v>2985</v>
      </c>
      <c r="Q2225" s="19" t="s">
        <v>57</v>
      </c>
      <c r="R2225" s="19">
        <v>1625</v>
      </c>
      <c r="S2225" s="19">
        <v>20000</v>
      </c>
      <c r="T2225" s="19">
        <v>0.61</v>
      </c>
      <c r="U2225" s="19">
        <v>3.4</v>
      </c>
      <c r="V2225" s="19">
        <v>0.24</v>
      </c>
      <c r="W2225" s="19">
        <v>60</v>
      </c>
      <c r="X2225" s="93">
        <v>491</v>
      </c>
      <c r="Y2225">
        <f t="shared" si="103"/>
        <v>1333.3333333333333</v>
      </c>
      <c r="Z2225" t="b">
        <f>IF(N2225/G2225&gt;=Auswahlhilfe!$C$8,TRUE,FALSE)</f>
        <v>1</v>
      </c>
      <c r="AA2225" t="b">
        <f>IF(K2225&gt;Auswahlhilfe!$C$7,TRUE,FALSE)</f>
        <v>1</v>
      </c>
      <c r="AB2225" t="b">
        <f>IF(Auswahlhilfe!$C$17=F2225,TRUE,FALSE)</f>
        <v>1</v>
      </c>
      <c r="AC2225" t="b">
        <f>IFERROR(IF(FIND("P2",PGOptionList!D2225)&gt;0,TRUE),FALSE)</f>
        <v>0</v>
      </c>
      <c r="AD2225" t="b">
        <f>IFERROR(IF(FIND("P1",PGOptionList!D2225)&gt;0,TRUE),FALSE)</f>
        <v>1</v>
      </c>
      <c r="AE2225" t="b">
        <f>IFERROR(IF(FIND("P0",PGOptionList!D2225)&gt;0,TRUE),FALSE)</f>
        <v>0</v>
      </c>
      <c r="AF2225" t="b">
        <f>IF(AND(Z2225,AA2225,AB2225,AC2225,IF(C2225=Auswahlhilfe!$L$7,TRUE,FALSE)),D2225,FALSE)</f>
        <v>0</v>
      </c>
      <c r="AG2225" t="b">
        <f>IF(AND(Z2225,AA2225,AB2225,AD2225,IF(C2225=Auswahlhilfe!$L$17,TRUE,FALSE)),D2225,FALSE)</f>
        <v>0</v>
      </c>
      <c r="AH2225" t="b">
        <f>IF(AND(Z2225,AA2225,AB2225,AE2225,IF(C2225=Auswahlhilfe!$L$17,TRUE,FALSE)),D2225,FALSE)</f>
        <v>0</v>
      </c>
      <c r="AI2225" t="s">
        <v>4818</v>
      </c>
      <c r="AJ2225" s="90" t="str">
        <f t="shared" si="104"/>
        <v>https://shop.oxni.ch/de/shop/motoren/planetengetriebe/te-090-003-s2-p1</v>
      </c>
    </row>
    <row r="2226" spans="2:36" x14ac:dyDescent="0.2">
      <c r="B2226" s="78" t="str">
        <f t="shared" si="102"/>
        <v/>
      </c>
      <c r="C2226" s="19" t="s">
        <v>123</v>
      </c>
      <c r="D2226" s="19" t="s">
        <v>2527</v>
      </c>
      <c r="E2226" s="19">
        <v>90</v>
      </c>
      <c r="F2226" s="19" t="s">
        <v>55</v>
      </c>
      <c r="G2226" s="19">
        <v>3</v>
      </c>
      <c r="H2226" s="19">
        <v>5</v>
      </c>
      <c r="I2226" s="19">
        <v>14</v>
      </c>
      <c r="J2226" s="19">
        <v>97</v>
      </c>
      <c r="K2226" s="19">
        <v>130</v>
      </c>
      <c r="L2226" s="19">
        <v>390</v>
      </c>
      <c r="M2226" s="19" t="s">
        <v>69</v>
      </c>
      <c r="N2226" s="19">
        <v>4000</v>
      </c>
      <c r="O2226" s="19">
        <v>8000</v>
      </c>
      <c r="P2226" s="19">
        <v>2985</v>
      </c>
      <c r="Q2226" s="19" t="s">
        <v>57</v>
      </c>
      <c r="R2226" s="19">
        <v>1625</v>
      </c>
      <c r="S2226" s="19">
        <v>20000</v>
      </c>
      <c r="T2226" s="19">
        <v>0.61</v>
      </c>
      <c r="U2226" s="19">
        <v>3.4</v>
      </c>
      <c r="V2226" s="19">
        <v>0.24</v>
      </c>
      <c r="W2226" s="19">
        <v>60</v>
      </c>
      <c r="X2226" s="93">
        <v>446</v>
      </c>
      <c r="Y2226">
        <f t="shared" si="103"/>
        <v>1333.3333333333333</v>
      </c>
      <c r="Z2226" t="b">
        <f>IF(N2226/G2226&gt;=Auswahlhilfe!$C$8,TRUE,FALSE)</f>
        <v>1</v>
      </c>
      <c r="AA2226" t="b">
        <f>IF(K2226&gt;Auswahlhilfe!$C$7,TRUE,FALSE)</f>
        <v>1</v>
      </c>
      <c r="AB2226" t="b">
        <f>IF(Auswahlhilfe!$C$17=F2226,TRUE,FALSE)</f>
        <v>0</v>
      </c>
      <c r="AC2226" t="b">
        <f>IFERROR(IF(FIND("P2",PGOptionList!D2226)&gt;0,TRUE),FALSE)</f>
        <v>1</v>
      </c>
      <c r="AD2226" t="b">
        <f>IFERROR(IF(FIND("P1",PGOptionList!D2226)&gt;0,TRUE),FALSE)</f>
        <v>0</v>
      </c>
      <c r="AE2226" t="b">
        <f>IFERROR(IF(FIND("P0",PGOptionList!D2226)&gt;0,TRUE),FALSE)</f>
        <v>0</v>
      </c>
      <c r="AF2226" t="b">
        <f>IF(AND(Z2226,AA2226,AB2226,AC2226,IF(C2226=Auswahlhilfe!$L$7,TRUE,FALSE)),D2226,FALSE)</f>
        <v>0</v>
      </c>
      <c r="AG2226" t="b">
        <f>IF(AND(Z2226,AA2226,AB2226,AD2226,IF(C2226=Auswahlhilfe!$L$17,TRUE,FALSE)),D2226,FALSE)</f>
        <v>0</v>
      </c>
      <c r="AH2226" t="b">
        <f>IF(AND(Z2226,AA2226,AB2226,AE2226,IF(C2226=Auswahlhilfe!$L$17,TRUE,FALSE)),D2226,FALSE)</f>
        <v>0</v>
      </c>
      <c r="AI2226" t="s">
        <v>4817</v>
      </c>
      <c r="AJ2226" s="90" t="str">
        <f t="shared" si="104"/>
        <v>mailto:info@oxni.ch?subject=Anfrage TE-090-003-S1-P2</v>
      </c>
    </row>
    <row r="2227" spans="2:36" x14ac:dyDescent="0.2">
      <c r="B2227" s="78" t="str">
        <f t="shared" si="102"/>
        <v/>
      </c>
      <c r="C2227" s="19" t="s">
        <v>123</v>
      </c>
      <c r="D2227" s="19" t="s">
        <v>2528</v>
      </c>
      <c r="E2227" s="19">
        <v>90</v>
      </c>
      <c r="F2227" s="19" t="s">
        <v>58</v>
      </c>
      <c r="G2227" s="19">
        <v>3</v>
      </c>
      <c r="H2227" s="19">
        <v>5</v>
      </c>
      <c r="I2227" s="19">
        <v>14</v>
      </c>
      <c r="J2227" s="19">
        <v>97</v>
      </c>
      <c r="K2227" s="19">
        <v>130</v>
      </c>
      <c r="L2227" s="19">
        <v>390</v>
      </c>
      <c r="M2227" s="19" t="s">
        <v>69</v>
      </c>
      <c r="N2227" s="19">
        <v>4000</v>
      </c>
      <c r="O2227" s="19">
        <v>8000</v>
      </c>
      <c r="P2227" s="19">
        <v>2985</v>
      </c>
      <c r="Q2227" s="19" t="s">
        <v>57</v>
      </c>
      <c r="R2227" s="19">
        <v>1625</v>
      </c>
      <c r="S2227" s="19">
        <v>20000</v>
      </c>
      <c r="T2227" s="19">
        <v>0.61</v>
      </c>
      <c r="U2227" s="19">
        <v>3.4</v>
      </c>
      <c r="V2227" s="19">
        <v>0.24</v>
      </c>
      <c r="W2227" s="19">
        <v>60</v>
      </c>
      <c r="X2227" s="93">
        <v>446</v>
      </c>
      <c r="Y2227">
        <f t="shared" si="103"/>
        <v>1333.3333333333333</v>
      </c>
      <c r="Z2227" t="b">
        <f>IF(N2227/G2227&gt;=Auswahlhilfe!$C$8,TRUE,FALSE)</f>
        <v>1</v>
      </c>
      <c r="AA2227" t="b">
        <f>IF(K2227&gt;Auswahlhilfe!$C$7,TRUE,FALSE)</f>
        <v>1</v>
      </c>
      <c r="AB2227" t="b">
        <f>IF(Auswahlhilfe!$C$17=F2227,TRUE,FALSE)</f>
        <v>1</v>
      </c>
      <c r="AC2227" t="b">
        <f>IFERROR(IF(FIND("P2",PGOptionList!D2227)&gt;0,TRUE),FALSE)</f>
        <v>1</v>
      </c>
      <c r="AD2227" t="b">
        <f>IFERROR(IF(FIND("P1",PGOptionList!D2227)&gt;0,TRUE),FALSE)</f>
        <v>0</v>
      </c>
      <c r="AE2227" t="b">
        <f>IFERROR(IF(FIND("P0",PGOptionList!D2227)&gt;0,TRUE),FALSE)</f>
        <v>0</v>
      </c>
      <c r="AF2227" t="b">
        <f>IF(AND(Z2227,AA2227,AB2227,AC2227,IF(C2227=Auswahlhilfe!$L$7,TRUE,FALSE)),D2227,FALSE)</f>
        <v>0</v>
      </c>
      <c r="AG2227" t="b">
        <f>IF(AND(Z2227,AA2227,AB2227,AD2227,IF(C2227=Auswahlhilfe!$L$17,TRUE,FALSE)),D2227,FALSE)</f>
        <v>0</v>
      </c>
      <c r="AH2227" t="b">
        <f>IF(AND(Z2227,AA2227,AB2227,AE2227,IF(C2227=Auswahlhilfe!$L$17,TRUE,FALSE)),D2227,FALSE)</f>
        <v>0</v>
      </c>
      <c r="AI2227" t="s">
        <v>4818</v>
      </c>
      <c r="AJ2227" s="90" t="str">
        <f t="shared" si="104"/>
        <v>https://shop.oxni.ch/de/shop/motoren/planetengetriebe/te-090-003-s2-p2</v>
      </c>
    </row>
    <row r="2228" spans="2:36" x14ac:dyDescent="0.2">
      <c r="B2228" s="78" t="str">
        <f t="shared" si="102"/>
        <v/>
      </c>
      <c r="C2228" s="19" t="s">
        <v>123</v>
      </c>
      <c r="D2228" s="19" t="s">
        <v>2529</v>
      </c>
      <c r="E2228" s="19">
        <v>90</v>
      </c>
      <c r="F2228" s="19" t="s">
        <v>55</v>
      </c>
      <c r="G2228" s="19">
        <v>100</v>
      </c>
      <c r="H2228" s="19">
        <v>5</v>
      </c>
      <c r="I2228" s="19">
        <v>25</v>
      </c>
      <c r="J2228" s="19">
        <v>94</v>
      </c>
      <c r="K2228" s="19">
        <v>235</v>
      </c>
      <c r="L2228" s="19">
        <v>705</v>
      </c>
      <c r="M2228" s="19" t="s">
        <v>81</v>
      </c>
      <c r="N2228" s="19">
        <v>4000</v>
      </c>
      <c r="O2228" s="19">
        <v>8000</v>
      </c>
      <c r="P2228" s="19">
        <v>6100</v>
      </c>
      <c r="Q2228" s="19" t="s">
        <v>57</v>
      </c>
      <c r="R2228" s="19">
        <v>3350</v>
      </c>
      <c r="S2228" s="19">
        <v>20000</v>
      </c>
      <c r="T2228" s="19">
        <v>0.44</v>
      </c>
      <c r="U2228" s="19">
        <v>8.5</v>
      </c>
      <c r="V2228" s="19">
        <v>0.24</v>
      </c>
      <c r="W2228" s="19">
        <v>63</v>
      </c>
      <c r="X2228" s="93">
        <v>863</v>
      </c>
      <c r="Y2228">
        <f t="shared" si="103"/>
        <v>40</v>
      </c>
      <c r="Z2228" t="b">
        <f>IF(N2228/G2228&gt;=Auswahlhilfe!$C$8,TRUE,FALSE)</f>
        <v>1</v>
      </c>
      <c r="AA2228" t="b">
        <f>IF(K2228&gt;Auswahlhilfe!$C$7,TRUE,FALSE)</f>
        <v>1</v>
      </c>
      <c r="AB2228" t="b">
        <f>IF(Auswahlhilfe!$C$17=F2228,TRUE,FALSE)</f>
        <v>0</v>
      </c>
      <c r="AC2228" t="b">
        <f>IFERROR(IF(FIND("P2",PGOptionList!D2228)&gt;0,TRUE),FALSE)</f>
        <v>0</v>
      </c>
      <c r="AD2228" t="b">
        <f>IFERROR(IF(FIND("P1",PGOptionList!D2228)&gt;0,TRUE),FALSE)</f>
        <v>1</v>
      </c>
      <c r="AE2228" t="b">
        <f>IFERROR(IF(FIND("P0",PGOptionList!D2228)&gt;0,TRUE),FALSE)</f>
        <v>0</v>
      </c>
      <c r="AF2228" t="b">
        <f>IF(AND(Z2228,AA2228,AB2228,AC2228,IF(C2228=Auswahlhilfe!$L$7,TRUE,FALSE)),D2228,FALSE)</f>
        <v>0</v>
      </c>
      <c r="AG2228" t="b">
        <f>IF(AND(Z2228,AA2228,AB2228,AD2228,IF(C2228=Auswahlhilfe!$L$17,TRUE,FALSE)),D2228,FALSE)</f>
        <v>0</v>
      </c>
      <c r="AH2228" t="b">
        <f>IF(AND(Z2228,AA2228,AB2228,AE2228,IF(C2228=Auswahlhilfe!$L$17,TRUE,FALSE)),D2228,FALSE)</f>
        <v>0</v>
      </c>
      <c r="AI2228" t="s">
        <v>4817</v>
      </c>
      <c r="AJ2228" s="90" t="str">
        <f t="shared" si="104"/>
        <v>mailto:info@oxni.ch?subject=Anfrage TE-120-100-S1-P1</v>
      </c>
    </row>
    <row r="2229" spans="2:36" x14ac:dyDescent="0.2">
      <c r="B2229" s="78" t="str">
        <f t="shared" si="102"/>
        <v/>
      </c>
      <c r="C2229" s="19" t="s">
        <v>123</v>
      </c>
      <c r="D2229" s="19" t="s">
        <v>2530</v>
      </c>
      <c r="E2229" s="19">
        <v>90</v>
      </c>
      <c r="F2229" s="19" t="s">
        <v>58</v>
      </c>
      <c r="G2229" s="19">
        <v>100</v>
      </c>
      <c r="H2229" s="19">
        <v>5</v>
      </c>
      <c r="I2229" s="19">
        <v>25</v>
      </c>
      <c r="J2229" s="19">
        <v>94</v>
      </c>
      <c r="K2229" s="19">
        <v>235</v>
      </c>
      <c r="L2229" s="19">
        <v>705</v>
      </c>
      <c r="M2229" s="19" t="s">
        <v>81</v>
      </c>
      <c r="N2229" s="19">
        <v>4000</v>
      </c>
      <c r="O2229" s="19">
        <v>8000</v>
      </c>
      <c r="P2229" s="19">
        <v>6100</v>
      </c>
      <c r="Q2229" s="19" t="s">
        <v>57</v>
      </c>
      <c r="R2229" s="19">
        <v>3350</v>
      </c>
      <c r="S2229" s="19">
        <v>20000</v>
      </c>
      <c r="T2229" s="19">
        <v>0.44</v>
      </c>
      <c r="U2229" s="19">
        <v>8.5</v>
      </c>
      <c r="V2229" s="19">
        <v>0.24</v>
      </c>
      <c r="W2229" s="19">
        <v>63</v>
      </c>
      <c r="X2229" s="93">
        <v>863</v>
      </c>
      <c r="Y2229">
        <f t="shared" si="103"/>
        <v>40</v>
      </c>
      <c r="Z2229" t="b">
        <f>IF(N2229/G2229&gt;=Auswahlhilfe!$C$8,TRUE,FALSE)</f>
        <v>1</v>
      </c>
      <c r="AA2229" t="b">
        <f>IF(K2229&gt;Auswahlhilfe!$C$7,TRUE,FALSE)</f>
        <v>1</v>
      </c>
      <c r="AB2229" t="b">
        <f>IF(Auswahlhilfe!$C$17=F2229,TRUE,FALSE)</f>
        <v>1</v>
      </c>
      <c r="AC2229" t="b">
        <f>IFERROR(IF(FIND("P2",PGOptionList!D2229)&gt;0,TRUE),FALSE)</f>
        <v>0</v>
      </c>
      <c r="AD2229" t="b">
        <f>IFERROR(IF(FIND("P1",PGOptionList!D2229)&gt;0,TRUE),FALSE)</f>
        <v>1</v>
      </c>
      <c r="AE2229" t="b">
        <f>IFERROR(IF(FIND("P0",PGOptionList!D2229)&gt;0,TRUE),FALSE)</f>
        <v>0</v>
      </c>
      <c r="AF2229" t="b">
        <f>IF(AND(Z2229,AA2229,AB2229,AC2229,IF(C2229=Auswahlhilfe!$L$7,TRUE,FALSE)),D2229,FALSE)</f>
        <v>0</v>
      </c>
      <c r="AG2229" t="b">
        <f>IF(AND(Z2229,AA2229,AB2229,AD2229,IF(C2229=Auswahlhilfe!$L$17,TRUE,FALSE)),D2229,FALSE)</f>
        <v>0</v>
      </c>
      <c r="AH2229" t="b">
        <f>IF(AND(Z2229,AA2229,AB2229,AE2229,IF(C2229=Auswahlhilfe!$L$17,TRUE,FALSE)),D2229,FALSE)</f>
        <v>0</v>
      </c>
      <c r="AI2229" t="s">
        <v>4818</v>
      </c>
      <c r="AJ2229" s="90" t="str">
        <f t="shared" si="104"/>
        <v>https://shop.oxni.ch/de/shop/motoren/planetengetriebe/te-120-100-s2-p1</v>
      </c>
    </row>
    <row r="2230" spans="2:36" x14ac:dyDescent="0.2">
      <c r="B2230" s="78" t="str">
        <f t="shared" si="102"/>
        <v/>
      </c>
      <c r="C2230" s="19" t="s">
        <v>123</v>
      </c>
      <c r="D2230" s="19" t="s">
        <v>2531</v>
      </c>
      <c r="E2230" s="19">
        <v>90</v>
      </c>
      <c r="F2230" s="19" t="s">
        <v>55</v>
      </c>
      <c r="G2230" s="19">
        <v>100</v>
      </c>
      <c r="H2230" s="19">
        <v>7</v>
      </c>
      <c r="I2230" s="19">
        <v>25</v>
      </c>
      <c r="J2230" s="19">
        <v>94</v>
      </c>
      <c r="K2230" s="19">
        <v>235</v>
      </c>
      <c r="L2230" s="19">
        <v>705</v>
      </c>
      <c r="M2230" s="19" t="s">
        <v>81</v>
      </c>
      <c r="N2230" s="19">
        <v>4000</v>
      </c>
      <c r="O2230" s="19">
        <v>8000</v>
      </c>
      <c r="P2230" s="19">
        <v>6100</v>
      </c>
      <c r="Q2230" s="19" t="s">
        <v>57</v>
      </c>
      <c r="R2230" s="19">
        <v>3350</v>
      </c>
      <c r="S2230" s="19">
        <v>20000</v>
      </c>
      <c r="T2230" s="19">
        <v>0.44</v>
      </c>
      <c r="U2230" s="19">
        <v>8.5</v>
      </c>
      <c r="V2230" s="19">
        <v>0.24</v>
      </c>
      <c r="W2230" s="19">
        <v>63</v>
      </c>
      <c r="X2230" s="93">
        <v>686</v>
      </c>
      <c r="Y2230">
        <f t="shared" si="103"/>
        <v>40</v>
      </c>
      <c r="Z2230" t="b">
        <f>IF(N2230/G2230&gt;=Auswahlhilfe!$C$8,TRUE,FALSE)</f>
        <v>1</v>
      </c>
      <c r="AA2230" t="b">
        <f>IF(K2230&gt;Auswahlhilfe!$C$7,TRUE,FALSE)</f>
        <v>1</v>
      </c>
      <c r="AB2230" t="b">
        <f>IF(Auswahlhilfe!$C$17=F2230,TRUE,FALSE)</f>
        <v>0</v>
      </c>
      <c r="AC2230" t="b">
        <f>IFERROR(IF(FIND("P2",PGOptionList!D2230)&gt;0,TRUE),FALSE)</f>
        <v>1</v>
      </c>
      <c r="AD2230" t="b">
        <f>IFERROR(IF(FIND("P1",PGOptionList!D2230)&gt;0,TRUE),FALSE)</f>
        <v>0</v>
      </c>
      <c r="AE2230" t="b">
        <f>IFERROR(IF(FIND("P0",PGOptionList!D2230)&gt;0,TRUE),FALSE)</f>
        <v>0</v>
      </c>
      <c r="AF2230" t="b">
        <f>IF(AND(Z2230,AA2230,AB2230,AC2230,IF(C2230=Auswahlhilfe!$L$7,TRUE,FALSE)),D2230,FALSE)</f>
        <v>0</v>
      </c>
      <c r="AG2230" t="b">
        <f>IF(AND(Z2230,AA2230,AB2230,AD2230,IF(C2230=Auswahlhilfe!$L$17,TRUE,FALSE)),D2230,FALSE)</f>
        <v>0</v>
      </c>
      <c r="AH2230" t="b">
        <f>IF(AND(Z2230,AA2230,AB2230,AE2230,IF(C2230=Auswahlhilfe!$L$17,TRUE,FALSE)),D2230,FALSE)</f>
        <v>0</v>
      </c>
      <c r="AI2230" t="s">
        <v>4817</v>
      </c>
      <c r="AJ2230" s="90" t="str">
        <f t="shared" si="104"/>
        <v>mailto:info@oxni.ch?subject=Anfrage TE-120-100-S1-P2</v>
      </c>
    </row>
    <row r="2231" spans="2:36" x14ac:dyDescent="0.2">
      <c r="B2231" s="78" t="str">
        <f t="shared" si="102"/>
        <v/>
      </c>
      <c r="C2231" s="19" t="s">
        <v>123</v>
      </c>
      <c r="D2231" s="19" t="s">
        <v>2532</v>
      </c>
      <c r="E2231" s="19">
        <v>90</v>
      </c>
      <c r="F2231" s="19" t="s">
        <v>58</v>
      </c>
      <c r="G2231" s="19">
        <v>100</v>
      </c>
      <c r="H2231" s="19">
        <v>7</v>
      </c>
      <c r="I2231" s="19">
        <v>25</v>
      </c>
      <c r="J2231" s="19">
        <v>94</v>
      </c>
      <c r="K2231" s="19">
        <v>235</v>
      </c>
      <c r="L2231" s="19">
        <v>705</v>
      </c>
      <c r="M2231" s="19" t="s">
        <v>81</v>
      </c>
      <c r="N2231" s="19">
        <v>4000</v>
      </c>
      <c r="O2231" s="19">
        <v>8000</v>
      </c>
      <c r="P2231" s="19">
        <v>6100</v>
      </c>
      <c r="Q2231" s="19" t="s">
        <v>57</v>
      </c>
      <c r="R2231" s="19">
        <v>3350</v>
      </c>
      <c r="S2231" s="19">
        <v>20000</v>
      </c>
      <c r="T2231" s="19">
        <v>0.44</v>
      </c>
      <c r="U2231" s="19">
        <v>8.5</v>
      </c>
      <c r="V2231" s="19">
        <v>0.24</v>
      </c>
      <c r="W2231" s="19">
        <v>63</v>
      </c>
      <c r="X2231" s="93">
        <v>686</v>
      </c>
      <c r="Y2231">
        <f t="shared" si="103"/>
        <v>40</v>
      </c>
      <c r="Z2231" t="b">
        <f>IF(N2231/G2231&gt;=Auswahlhilfe!$C$8,TRUE,FALSE)</f>
        <v>1</v>
      </c>
      <c r="AA2231" t="b">
        <f>IF(K2231&gt;Auswahlhilfe!$C$7,TRUE,FALSE)</f>
        <v>1</v>
      </c>
      <c r="AB2231" t="b">
        <f>IF(Auswahlhilfe!$C$17=F2231,TRUE,FALSE)</f>
        <v>1</v>
      </c>
      <c r="AC2231" t="b">
        <f>IFERROR(IF(FIND("P2",PGOptionList!D2231)&gt;0,TRUE),FALSE)</f>
        <v>1</v>
      </c>
      <c r="AD2231" t="b">
        <f>IFERROR(IF(FIND("P1",PGOptionList!D2231)&gt;0,TRUE),FALSE)</f>
        <v>0</v>
      </c>
      <c r="AE2231" t="b">
        <f>IFERROR(IF(FIND("P0",PGOptionList!D2231)&gt;0,TRUE),FALSE)</f>
        <v>0</v>
      </c>
      <c r="AF2231" t="b">
        <f>IF(AND(Z2231,AA2231,AB2231,AC2231,IF(C2231=Auswahlhilfe!$L$7,TRUE,FALSE)),D2231,FALSE)</f>
        <v>0</v>
      </c>
      <c r="AG2231" t="b">
        <f>IF(AND(Z2231,AA2231,AB2231,AD2231,IF(C2231=Auswahlhilfe!$L$17,TRUE,FALSE)),D2231,FALSE)</f>
        <v>0</v>
      </c>
      <c r="AH2231" t="b">
        <f>IF(AND(Z2231,AA2231,AB2231,AE2231,IF(C2231=Auswahlhilfe!$L$17,TRUE,FALSE)),D2231,FALSE)</f>
        <v>0</v>
      </c>
      <c r="AI2231" t="s">
        <v>4818</v>
      </c>
      <c r="AJ2231" s="90" t="str">
        <f t="shared" si="104"/>
        <v>https://shop.oxni.ch/de/shop/motoren/planetengetriebe/te-120-100-s2-p2</v>
      </c>
    </row>
    <row r="2232" spans="2:36" x14ac:dyDescent="0.2">
      <c r="B2232" s="78" t="str">
        <f t="shared" si="102"/>
        <v/>
      </c>
      <c r="C2232" s="19" t="s">
        <v>123</v>
      </c>
      <c r="D2232" s="19" t="s">
        <v>2533</v>
      </c>
      <c r="E2232" s="19">
        <v>90</v>
      </c>
      <c r="F2232" s="19" t="s">
        <v>55</v>
      </c>
      <c r="G2232" s="19">
        <v>80</v>
      </c>
      <c r="H2232" s="19">
        <v>5</v>
      </c>
      <c r="I2232" s="19">
        <v>25</v>
      </c>
      <c r="J2232" s="19">
        <v>94</v>
      </c>
      <c r="K2232" s="19">
        <v>260</v>
      </c>
      <c r="L2232" s="19">
        <v>780</v>
      </c>
      <c r="M2232" s="19" t="s">
        <v>80</v>
      </c>
      <c r="N2232" s="19">
        <v>4000</v>
      </c>
      <c r="O2232" s="19">
        <v>8000</v>
      </c>
      <c r="P2232" s="19">
        <v>6100</v>
      </c>
      <c r="Q2232" s="19" t="s">
        <v>57</v>
      </c>
      <c r="R2232" s="19">
        <v>3350</v>
      </c>
      <c r="S2232" s="19">
        <v>20000</v>
      </c>
      <c r="T2232" s="19">
        <v>0.44</v>
      </c>
      <c r="U2232" s="19">
        <v>8.5</v>
      </c>
      <c r="V2232" s="19">
        <v>0.24</v>
      </c>
      <c r="W2232" s="19">
        <v>63</v>
      </c>
      <c r="X2232" s="93">
        <v>863</v>
      </c>
      <c r="Y2232">
        <f t="shared" si="103"/>
        <v>50</v>
      </c>
      <c r="Z2232" t="b">
        <f>IF(N2232/G2232&gt;=Auswahlhilfe!$C$8,TRUE,FALSE)</f>
        <v>1</v>
      </c>
      <c r="AA2232" t="b">
        <f>IF(K2232&gt;Auswahlhilfe!$C$7,TRUE,FALSE)</f>
        <v>1</v>
      </c>
      <c r="AB2232" t="b">
        <f>IF(Auswahlhilfe!$C$17=F2232,TRUE,FALSE)</f>
        <v>0</v>
      </c>
      <c r="AC2232" t="b">
        <f>IFERROR(IF(FIND("P2",PGOptionList!D2232)&gt;0,TRUE),FALSE)</f>
        <v>0</v>
      </c>
      <c r="AD2232" t="b">
        <f>IFERROR(IF(FIND("P1",PGOptionList!D2232)&gt;0,TRUE),FALSE)</f>
        <v>1</v>
      </c>
      <c r="AE2232" t="b">
        <f>IFERROR(IF(FIND("P0",PGOptionList!D2232)&gt;0,TRUE),FALSE)</f>
        <v>0</v>
      </c>
      <c r="AF2232" t="b">
        <f>IF(AND(Z2232,AA2232,AB2232,AC2232,IF(C2232=Auswahlhilfe!$L$7,TRUE,FALSE)),D2232,FALSE)</f>
        <v>0</v>
      </c>
      <c r="AG2232" t="b">
        <f>IF(AND(Z2232,AA2232,AB2232,AD2232,IF(C2232=Auswahlhilfe!$L$17,TRUE,FALSE)),D2232,FALSE)</f>
        <v>0</v>
      </c>
      <c r="AH2232" t="b">
        <f>IF(AND(Z2232,AA2232,AB2232,AE2232,IF(C2232=Auswahlhilfe!$L$17,TRUE,FALSE)),D2232,FALSE)</f>
        <v>0</v>
      </c>
      <c r="AI2232" t="s">
        <v>4817</v>
      </c>
      <c r="AJ2232" s="90" t="str">
        <f t="shared" si="104"/>
        <v>mailto:info@oxni.ch?subject=Anfrage TE-120-080-S1-P1</v>
      </c>
    </row>
    <row r="2233" spans="2:36" x14ac:dyDescent="0.2">
      <c r="B2233" s="78" t="str">
        <f t="shared" si="102"/>
        <v/>
      </c>
      <c r="C2233" s="19" t="s">
        <v>123</v>
      </c>
      <c r="D2233" s="19" t="s">
        <v>2534</v>
      </c>
      <c r="E2233" s="19">
        <v>90</v>
      </c>
      <c r="F2233" s="19" t="s">
        <v>58</v>
      </c>
      <c r="G2233" s="19">
        <v>80</v>
      </c>
      <c r="H2233" s="19">
        <v>5</v>
      </c>
      <c r="I2233" s="19">
        <v>25</v>
      </c>
      <c r="J2233" s="19">
        <v>94</v>
      </c>
      <c r="K2233" s="19">
        <v>260</v>
      </c>
      <c r="L2233" s="19">
        <v>780</v>
      </c>
      <c r="M2233" s="19" t="s">
        <v>80</v>
      </c>
      <c r="N2233" s="19">
        <v>4000</v>
      </c>
      <c r="O2233" s="19">
        <v>8000</v>
      </c>
      <c r="P2233" s="19">
        <v>6100</v>
      </c>
      <c r="Q2233" s="19" t="s">
        <v>57</v>
      </c>
      <c r="R2233" s="19">
        <v>3350</v>
      </c>
      <c r="S2233" s="19">
        <v>20000</v>
      </c>
      <c r="T2233" s="19">
        <v>0.44</v>
      </c>
      <c r="U2233" s="19">
        <v>8.5</v>
      </c>
      <c r="V2233" s="19">
        <v>0.24</v>
      </c>
      <c r="W2233" s="19">
        <v>63</v>
      </c>
      <c r="X2233" s="93">
        <v>863</v>
      </c>
      <c r="Y2233">
        <f t="shared" si="103"/>
        <v>50</v>
      </c>
      <c r="Z2233" t="b">
        <f>IF(N2233/G2233&gt;=Auswahlhilfe!$C$8,TRUE,FALSE)</f>
        <v>1</v>
      </c>
      <c r="AA2233" t="b">
        <f>IF(K2233&gt;Auswahlhilfe!$C$7,TRUE,FALSE)</f>
        <v>1</v>
      </c>
      <c r="AB2233" t="b">
        <f>IF(Auswahlhilfe!$C$17=F2233,TRUE,FALSE)</f>
        <v>1</v>
      </c>
      <c r="AC2233" t="b">
        <f>IFERROR(IF(FIND("P2",PGOptionList!D2233)&gt;0,TRUE),FALSE)</f>
        <v>0</v>
      </c>
      <c r="AD2233" t="b">
        <f>IFERROR(IF(FIND("P1",PGOptionList!D2233)&gt;0,TRUE),FALSE)</f>
        <v>1</v>
      </c>
      <c r="AE2233" t="b">
        <f>IFERROR(IF(FIND("P0",PGOptionList!D2233)&gt;0,TRUE),FALSE)</f>
        <v>0</v>
      </c>
      <c r="AF2233" t="b">
        <f>IF(AND(Z2233,AA2233,AB2233,AC2233,IF(C2233=Auswahlhilfe!$L$7,TRUE,FALSE)),D2233,FALSE)</f>
        <v>0</v>
      </c>
      <c r="AG2233" t="b">
        <f>IF(AND(Z2233,AA2233,AB2233,AD2233,IF(C2233=Auswahlhilfe!$L$17,TRUE,FALSE)),D2233,FALSE)</f>
        <v>0</v>
      </c>
      <c r="AH2233" t="b">
        <f>IF(AND(Z2233,AA2233,AB2233,AE2233,IF(C2233=Auswahlhilfe!$L$17,TRUE,FALSE)),D2233,FALSE)</f>
        <v>0</v>
      </c>
      <c r="AI2233" t="s">
        <v>4818</v>
      </c>
      <c r="AJ2233" s="90" t="str">
        <f t="shared" si="104"/>
        <v>https://shop.oxni.ch/de/shop/motoren/planetengetriebe/te-120-080-s2-p1</v>
      </c>
    </row>
    <row r="2234" spans="2:36" x14ac:dyDescent="0.2">
      <c r="B2234" s="78" t="str">
        <f t="shared" si="102"/>
        <v/>
      </c>
      <c r="C2234" s="19" t="s">
        <v>123</v>
      </c>
      <c r="D2234" s="19" t="s">
        <v>2535</v>
      </c>
      <c r="E2234" s="19">
        <v>90</v>
      </c>
      <c r="F2234" s="19" t="s">
        <v>55</v>
      </c>
      <c r="G2234" s="19">
        <v>80</v>
      </c>
      <c r="H2234" s="19">
        <v>7</v>
      </c>
      <c r="I2234" s="19">
        <v>25</v>
      </c>
      <c r="J2234" s="19">
        <v>94</v>
      </c>
      <c r="K2234" s="19">
        <v>260</v>
      </c>
      <c r="L2234" s="19">
        <v>780</v>
      </c>
      <c r="M2234" s="19" t="s">
        <v>80</v>
      </c>
      <c r="N2234" s="19">
        <v>4000</v>
      </c>
      <c r="O2234" s="19">
        <v>8000</v>
      </c>
      <c r="P2234" s="19">
        <v>6100</v>
      </c>
      <c r="Q2234" s="19" t="s">
        <v>57</v>
      </c>
      <c r="R2234" s="19">
        <v>3350</v>
      </c>
      <c r="S2234" s="19">
        <v>20000</v>
      </c>
      <c r="T2234" s="19">
        <v>0.44</v>
      </c>
      <c r="U2234" s="19">
        <v>8.5</v>
      </c>
      <c r="V2234" s="19">
        <v>0.24</v>
      </c>
      <c r="W2234" s="19">
        <v>63</v>
      </c>
      <c r="X2234" s="93">
        <v>686</v>
      </c>
      <c r="Y2234">
        <f t="shared" si="103"/>
        <v>50</v>
      </c>
      <c r="Z2234" t="b">
        <f>IF(N2234/G2234&gt;=Auswahlhilfe!$C$8,TRUE,FALSE)</f>
        <v>1</v>
      </c>
      <c r="AA2234" t="b">
        <f>IF(K2234&gt;Auswahlhilfe!$C$7,TRUE,FALSE)</f>
        <v>1</v>
      </c>
      <c r="AB2234" t="b">
        <f>IF(Auswahlhilfe!$C$17=F2234,TRUE,FALSE)</f>
        <v>0</v>
      </c>
      <c r="AC2234" t="b">
        <f>IFERROR(IF(FIND("P2",PGOptionList!D2234)&gt;0,TRUE),FALSE)</f>
        <v>1</v>
      </c>
      <c r="AD2234" t="b">
        <f>IFERROR(IF(FIND("P1",PGOptionList!D2234)&gt;0,TRUE),FALSE)</f>
        <v>0</v>
      </c>
      <c r="AE2234" t="b">
        <f>IFERROR(IF(FIND("P0",PGOptionList!D2234)&gt;0,TRUE),FALSE)</f>
        <v>0</v>
      </c>
      <c r="AF2234" t="b">
        <f>IF(AND(Z2234,AA2234,AB2234,AC2234,IF(C2234=Auswahlhilfe!$L$7,TRUE,FALSE)),D2234,FALSE)</f>
        <v>0</v>
      </c>
      <c r="AG2234" t="b">
        <f>IF(AND(Z2234,AA2234,AB2234,AD2234,IF(C2234=Auswahlhilfe!$L$17,TRUE,FALSE)),D2234,FALSE)</f>
        <v>0</v>
      </c>
      <c r="AH2234" t="b">
        <f>IF(AND(Z2234,AA2234,AB2234,AE2234,IF(C2234=Auswahlhilfe!$L$17,TRUE,FALSE)),D2234,FALSE)</f>
        <v>0</v>
      </c>
      <c r="AI2234" t="s">
        <v>4817</v>
      </c>
      <c r="AJ2234" s="90" t="str">
        <f t="shared" si="104"/>
        <v>mailto:info@oxni.ch?subject=Anfrage TE-120-080-S1-P2</v>
      </c>
    </row>
    <row r="2235" spans="2:36" x14ac:dyDescent="0.2">
      <c r="B2235" s="78" t="str">
        <f t="shared" si="102"/>
        <v/>
      </c>
      <c r="C2235" s="19" t="s">
        <v>123</v>
      </c>
      <c r="D2235" s="19" t="s">
        <v>2536</v>
      </c>
      <c r="E2235" s="19">
        <v>90</v>
      </c>
      <c r="F2235" s="19" t="s">
        <v>58</v>
      </c>
      <c r="G2235" s="19">
        <v>80</v>
      </c>
      <c r="H2235" s="19">
        <v>7</v>
      </c>
      <c r="I2235" s="19">
        <v>25</v>
      </c>
      <c r="J2235" s="19">
        <v>94</v>
      </c>
      <c r="K2235" s="19">
        <v>260</v>
      </c>
      <c r="L2235" s="19">
        <v>780</v>
      </c>
      <c r="M2235" s="19" t="s">
        <v>80</v>
      </c>
      <c r="N2235" s="19">
        <v>4000</v>
      </c>
      <c r="O2235" s="19">
        <v>8000</v>
      </c>
      <c r="P2235" s="19">
        <v>6100</v>
      </c>
      <c r="Q2235" s="19" t="s">
        <v>57</v>
      </c>
      <c r="R2235" s="19">
        <v>3350</v>
      </c>
      <c r="S2235" s="19">
        <v>20000</v>
      </c>
      <c r="T2235" s="19">
        <v>0.44</v>
      </c>
      <c r="U2235" s="19">
        <v>8.5</v>
      </c>
      <c r="V2235" s="19">
        <v>0.24</v>
      </c>
      <c r="W2235" s="19">
        <v>63</v>
      </c>
      <c r="X2235" s="93">
        <v>686</v>
      </c>
      <c r="Y2235">
        <f t="shared" si="103"/>
        <v>50</v>
      </c>
      <c r="Z2235" t="b">
        <f>IF(N2235/G2235&gt;=Auswahlhilfe!$C$8,TRUE,FALSE)</f>
        <v>1</v>
      </c>
      <c r="AA2235" t="b">
        <f>IF(K2235&gt;Auswahlhilfe!$C$7,TRUE,FALSE)</f>
        <v>1</v>
      </c>
      <c r="AB2235" t="b">
        <f>IF(Auswahlhilfe!$C$17=F2235,TRUE,FALSE)</f>
        <v>1</v>
      </c>
      <c r="AC2235" t="b">
        <f>IFERROR(IF(FIND("P2",PGOptionList!D2235)&gt;0,TRUE),FALSE)</f>
        <v>1</v>
      </c>
      <c r="AD2235" t="b">
        <f>IFERROR(IF(FIND("P1",PGOptionList!D2235)&gt;0,TRUE),FALSE)</f>
        <v>0</v>
      </c>
      <c r="AE2235" t="b">
        <f>IFERROR(IF(FIND("P0",PGOptionList!D2235)&gt;0,TRUE),FALSE)</f>
        <v>0</v>
      </c>
      <c r="AF2235" t="b">
        <f>IF(AND(Z2235,AA2235,AB2235,AC2235,IF(C2235=Auswahlhilfe!$L$7,TRUE,FALSE)),D2235,FALSE)</f>
        <v>0</v>
      </c>
      <c r="AG2235" t="b">
        <f>IF(AND(Z2235,AA2235,AB2235,AD2235,IF(C2235=Auswahlhilfe!$L$17,TRUE,FALSE)),D2235,FALSE)</f>
        <v>0</v>
      </c>
      <c r="AH2235" t="b">
        <f>IF(AND(Z2235,AA2235,AB2235,AE2235,IF(C2235=Auswahlhilfe!$L$17,TRUE,FALSE)),D2235,FALSE)</f>
        <v>0</v>
      </c>
      <c r="AI2235" t="s">
        <v>4818</v>
      </c>
      <c r="AJ2235" s="90" t="str">
        <f t="shared" si="104"/>
        <v>https://shop.oxni.ch/de/shop/motoren/planetengetriebe/te-120-080-s2-p2</v>
      </c>
    </row>
    <row r="2236" spans="2:36" x14ac:dyDescent="0.2">
      <c r="B2236" s="78" t="str">
        <f t="shared" si="102"/>
        <v/>
      </c>
      <c r="C2236" s="19" t="s">
        <v>123</v>
      </c>
      <c r="D2236" s="19" t="s">
        <v>2537</v>
      </c>
      <c r="E2236" s="19">
        <v>90</v>
      </c>
      <c r="F2236" s="19" t="s">
        <v>55</v>
      </c>
      <c r="G2236" s="19">
        <v>70</v>
      </c>
      <c r="H2236" s="19">
        <v>5</v>
      </c>
      <c r="I2236" s="19">
        <v>25</v>
      </c>
      <c r="J2236" s="19">
        <v>94</v>
      </c>
      <c r="K2236" s="19">
        <v>300</v>
      </c>
      <c r="L2236" s="19">
        <v>900</v>
      </c>
      <c r="M2236" s="19" t="s">
        <v>79</v>
      </c>
      <c r="N2236" s="19">
        <v>4000</v>
      </c>
      <c r="O2236" s="19">
        <v>8000</v>
      </c>
      <c r="P2236" s="19">
        <v>6100</v>
      </c>
      <c r="Q2236" s="19" t="s">
        <v>57</v>
      </c>
      <c r="R2236" s="19">
        <v>3350</v>
      </c>
      <c r="S2236" s="19">
        <v>20000</v>
      </c>
      <c r="T2236" s="19">
        <v>0.44</v>
      </c>
      <c r="U2236" s="19">
        <v>8.5</v>
      </c>
      <c r="V2236" s="19">
        <v>0.24</v>
      </c>
      <c r="W2236" s="19">
        <v>63</v>
      </c>
      <c r="X2236" s="93">
        <v>863</v>
      </c>
      <c r="Y2236">
        <f t="shared" si="103"/>
        <v>57.142857142857146</v>
      </c>
      <c r="Z2236" t="b">
        <f>IF(N2236/G2236&gt;=Auswahlhilfe!$C$8,TRUE,FALSE)</f>
        <v>1</v>
      </c>
      <c r="AA2236" t="b">
        <f>IF(K2236&gt;Auswahlhilfe!$C$7,TRUE,FALSE)</f>
        <v>1</v>
      </c>
      <c r="AB2236" t="b">
        <f>IF(Auswahlhilfe!$C$17=F2236,TRUE,FALSE)</f>
        <v>0</v>
      </c>
      <c r="AC2236" t="b">
        <f>IFERROR(IF(FIND("P2",PGOptionList!D2236)&gt;0,TRUE),FALSE)</f>
        <v>0</v>
      </c>
      <c r="AD2236" t="b">
        <f>IFERROR(IF(FIND("P1",PGOptionList!D2236)&gt;0,TRUE),FALSE)</f>
        <v>1</v>
      </c>
      <c r="AE2236" t="b">
        <f>IFERROR(IF(FIND("P0",PGOptionList!D2236)&gt;0,TRUE),FALSE)</f>
        <v>0</v>
      </c>
      <c r="AF2236" t="b">
        <f>IF(AND(Z2236,AA2236,AB2236,AC2236,IF(C2236=Auswahlhilfe!$L$7,TRUE,FALSE)),D2236,FALSE)</f>
        <v>0</v>
      </c>
      <c r="AG2236" t="b">
        <f>IF(AND(Z2236,AA2236,AB2236,AD2236,IF(C2236=Auswahlhilfe!$L$17,TRUE,FALSE)),D2236,FALSE)</f>
        <v>0</v>
      </c>
      <c r="AH2236" t="b">
        <f>IF(AND(Z2236,AA2236,AB2236,AE2236,IF(C2236=Auswahlhilfe!$L$17,TRUE,FALSE)),D2236,FALSE)</f>
        <v>0</v>
      </c>
      <c r="AI2236" t="s">
        <v>4817</v>
      </c>
      <c r="AJ2236" s="90" t="str">
        <f t="shared" si="104"/>
        <v>mailto:info@oxni.ch?subject=Anfrage TE-120-070-S1-P1</v>
      </c>
    </row>
    <row r="2237" spans="2:36" x14ac:dyDescent="0.2">
      <c r="B2237" s="78" t="str">
        <f t="shared" si="102"/>
        <v/>
      </c>
      <c r="C2237" s="19" t="s">
        <v>123</v>
      </c>
      <c r="D2237" s="19" t="s">
        <v>2538</v>
      </c>
      <c r="E2237" s="19">
        <v>90</v>
      </c>
      <c r="F2237" s="19" t="s">
        <v>58</v>
      </c>
      <c r="G2237" s="19">
        <v>70</v>
      </c>
      <c r="H2237" s="19">
        <v>5</v>
      </c>
      <c r="I2237" s="19">
        <v>25</v>
      </c>
      <c r="J2237" s="19">
        <v>94</v>
      </c>
      <c r="K2237" s="19">
        <v>300</v>
      </c>
      <c r="L2237" s="19">
        <v>900</v>
      </c>
      <c r="M2237" s="19" t="s">
        <v>79</v>
      </c>
      <c r="N2237" s="19">
        <v>4000</v>
      </c>
      <c r="O2237" s="19">
        <v>8000</v>
      </c>
      <c r="P2237" s="19">
        <v>6100</v>
      </c>
      <c r="Q2237" s="19" t="s">
        <v>57</v>
      </c>
      <c r="R2237" s="19">
        <v>3350</v>
      </c>
      <c r="S2237" s="19">
        <v>20000</v>
      </c>
      <c r="T2237" s="19">
        <v>0.44</v>
      </c>
      <c r="U2237" s="19">
        <v>8.5</v>
      </c>
      <c r="V2237" s="19">
        <v>0.24</v>
      </c>
      <c r="W2237" s="19">
        <v>63</v>
      </c>
      <c r="X2237" s="93">
        <v>863</v>
      </c>
      <c r="Y2237">
        <f t="shared" si="103"/>
        <v>57.142857142857146</v>
      </c>
      <c r="Z2237" t="b">
        <f>IF(N2237/G2237&gt;=Auswahlhilfe!$C$8,TRUE,FALSE)</f>
        <v>1</v>
      </c>
      <c r="AA2237" t="b">
        <f>IF(K2237&gt;Auswahlhilfe!$C$7,TRUE,FALSE)</f>
        <v>1</v>
      </c>
      <c r="AB2237" t="b">
        <f>IF(Auswahlhilfe!$C$17=F2237,TRUE,FALSE)</f>
        <v>1</v>
      </c>
      <c r="AC2237" t="b">
        <f>IFERROR(IF(FIND("P2",PGOptionList!D2237)&gt;0,TRUE),FALSE)</f>
        <v>0</v>
      </c>
      <c r="AD2237" t="b">
        <f>IFERROR(IF(FIND("P1",PGOptionList!D2237)&gt;0,TRUE),FALSE)</f>
        <v>1</v>
      </c>
      <c r="AE2237" t="b">
        <f>IFERROR(IF(FIND("P0",PGOptionList!D2237)&gt;0,TRUE),FALSE)</f>
        <v>0</v>
      </c>
      <c r="AF2237" t="b">
        <f>IF(AND(Z2237,AA2237,AB2237,AC2237,IF(C2237=Auswahlhilfe!$L$7,TRUE,FALSE)),D2237,FALSE)</f>
        <v>0</v>
      </c>
      <c r="AG2237" t="b">
        <f>IF(AND(Z2237,AA2237,AB2237,AD2237,IF(C2237=Auswahlhilfe!$L$17,TRUE,FALSE)),D2237,FALSE)</f>
        <v>0</v>
      </c>
      <c r="AH2237" t="b">
        <f>IF(AND(Z2237,AA2237,AB2237,AE2237,IF(C2237=Auswahlhilfe!$L$17,TRUE,FALSE)),D2237,FALSE)</f>
        <v>0</v>
      </c>
      <c r="AI2237" t="s">
        <v>4818</v>
      </c>
      <c r="AJ2237" s="90" t="str">
        <f t="shared" si="104"/>
        <v>https://shop.oxni.ch/de/shop/motoren/planetengetriebe/te-120-070-s2-p1</v>
      </c>
    </row>
    <row r="2238" spans="2:36" x14ac:dyDescent="0.2">
      <c r="B2238" s="78" t="str">
        <f t="shared" si="102"/>
        <v/>
      </c>
      <c r="C2238" s="19" t="s">
        <v>123</v>
      </c>
      <c r="D2238" s="19" t="s">
        <v>2539</v>
      </c>
      <c r="E2238" s="19">
        <v>90</v>
      </c>
      <c r="F2238" s="19" t="s">
        <v>55</v>
      </c>
      <c r="G2238" s="19">
        <v>70</v>
      </c>
      <c r="H2238" s="19">
        <v>7</v>
      </c>
      <c r="I2238" s="19">
        <v>25</v>
      </c>
      <c r="J2238" s="19">
        <v>94</v>
      </c>
      <c r="K2238" s="19">
        <v>300</v>
      </c>
      <c r="L2238" s="19">
        <v>900</v>
      </c>
      <c r="M2238" s="19" t="s">
        <v>79</v>
      </c>
      <c r="N2238" s="19">
        <v>4000</v>
      </c>
      <c r="O2238" s="19">
        <v>8000</v>
      </c>
      <c r="P2238" s="19">
        <v>6100</v>
      </c>
      <c r="Q2238" s="19" t="s">
        <v>57</v>
      </c>
      <c r="R2238" s="19">
        <v>3350</v>
      </c>
      <c r="S2238" s="19">
        <v>20000</v>
      </c>
      <c r="T2238" s="19">
        <v>0.44</v>
      </c>
      <c r="U2238" s="19">
        <v>8.5</v>
      </c>
      <c r="V2238" s="19">
        <v>0.24</v>
      </c>
      <c r="W2238" s="19">
        <v>63</v>
      </c>
      <c r="X2238" s="93">
        <v>686</v>
      </c>
      <c r="Y2238">
        <f t="shared" si="103"/>
        <v>57.142857142857146</v>
      </c>
      <c r="Z2238" t="b">
        <f>IF(N2238/G2238&gt;=Auswahlhilfe!$C$8,TRUE,FALSE)</f>
        <v>1</v>
      </c>
      <c r="AA2238" t="b">
        <f>IF(K2238&gt;Auswahlhilfe!$C$7,TRUE,FALSE)</f>
        <v>1</v>
      </c>
      <c r="AB2238" t="b">
        <f>IF(Auswahlhilfe!$C$17=F2238,TRUE,FALSE)</f>
        <v>0</v>
      </c>
      <c r="AC2238" t="b">
        <f>IFERROR(IF(FIND("P2",PGOptionList!D2238)&gt;0,TRUE),FALSE)</f>
        <v>1</v>
      </c>
      <c r="AD2238" t="b">
        <f>IFERROR(IF(FIND("P1",PGOptionList!D2238)&gt;0,TRUE),FALSE)</f>
        <v>0</v>
      </c>
      <c r="AE2238" t="b">
        <f>IFERROR(IF(FIND("P0",PGOptionList!D2238)&gt;0,TRUE),FALSE)</f>
        <v>0</v>
      </c>
      <c r="AF2238" t="b">
        <f>IF(AND(Z2238,AA2238,AB2238,AC2238,IF(C2238=Auswahlhilfe!$L$7,TRUE,FALSE)),D2238,FALSE)</f>
        <v>0</v>
      </c>
      <c r="AG2238" t="b">
        <f>IF(AND(Z2238,AA2238,AB2238,AD2238,IF(C2238=Auswahlhilfe!$L$17,TRUE,FALSE)),D2238,FALSE)</f>
        <v>0</v>
      </c>
      <c r="AH2238" t="b">
        <f>IF(AND(Z2238,AA2238,AB2238,AE2238,IF(C2238=Auswahlhilfe!$L$17,TRUE,FALSE)),D2238,FALSE)</f>
        <v>0</v>
      </c>
      <c r="AI2238" t="s">
        <v>4817</v>
      </c>
      <c r="AJ2238" s="90" t="str">
        <f t="shared" si="104"/>
        <v>mailto:info@oxni.ch?subject=Anfrage TE-120-070-S1-P2</v>
      </c>
    </row>
    <row r="2239" spans="2:36" x14ac:dyDescent="0.2">
      <c r="B2239" s="78" t="str">
        <f t="shared" si="102"/>
        <v/>
      </c>
      <c r="C2239" s="19" t="s">
        <v>123</v>
      </c>
      <c r="D2239" s="19" t="s">
        <v>2540</v>
      </c>
      <c r="E2239" s="19">
        <v>90</v>
      </c>
      <c r="F2239" s="19" t="s">
        <v>58</v>
      </c>
      <c r="G2239" s="19">
        <v>70</v>
      </c>
      <c r="H2239" s="19">
        <v>7</v>
      </c>
      <c r="I2239" s="19">
        <v>25</v>
      </c>
      <c r="J2239" s="19">
        <v>94</v>
      </c>
      <c r="K2239" s="19">
        <v>300</v>
      </c>
      <c r="L2239" s="19">
        <v>900</v>
      </c>
      <c r="M2239" s="19" t="s">
        <v>79</v>
      </c>
      <c r="N2239" s="19">
        <v>4000</v>
      </c>
      <c r="O2239" s="19">
        <v>8000</v>
      </c>
      <c r="P2239" s="19">
        <v>6100</v>
      </c>
      <c r="Q2239" s="19" t="s">
        <v>57</v>
      </c>
      <c r="R2239" s="19">
        <v>3350</v>
      </c>
      <c r="S2239" s="19">
        <v>20000</v>
      </c>
      <c r="T2239" s="19">
        <v>0.44</v>
      </c>
      <c r="U2239" s="19">
        <v>8.5</v>
      </c>
      <c r="V2239" s="19">
        <v>0.24</v>
      </c>
      <c r="W2239" s="19">
        <v>63</v>
      </c>
      <c r="X2239" s="93">
        <v>686</v>
      </c>
      <c r="Y2239">
        <f t="shared" si="103"/>
        <v>57.142857142857146</v>
      </c>
      <c r="Z2239" t="b">
        <f>IF(N2239/G2239&gt;=Auswahlhilfe!$C$8,TRUE,FALSE)</f>
        <v>1</v>
      </c>
      <c r="AA2239" t="b">
        <f>IF(K2239&gt;Auswahlhilfe!$C$7,TRUE,FALSE)</f>
        <v>1</v>
      </c>
      <c r="AB2239" t="b">
        <f>IF(Auswahlhilfe!$C$17=F2239,TRUE,FALSE)</f>
        <v>1</v>
      </c>
      <c r="AC2239" t="b">
        <f>IFERROR(IF(FIND("P2",PGOptionList!D2239)&gt;0,TRUE),FALSE)</f>
        <v>1</v>
      </c>
      <c r="AD2239" t="b">
        <f>IFERROR(IF(FIND("P1",PGOptionList!D2239)&gt;0,TRUE),FALSE)</f>
        <v>0</v>
      </c>
      <c r="AE2239" t="b">
        <f>IFERROR(IF(FIND("P0",PGOptionList!D2239)&gt;0,TRUE),FALSE)</f>
        <v>0</v>
      </c>
      <c r="AF2239" t="b">
        <f>IF(AND(Z2239,AA2239,AB2239,AC2239,IF(C2239=Auswahlhilfe!$L$7,TRUE,FALSE)),D2239,FALSE)</f>
        <v>0</v>
      </c>
      <c r="AG2239" t="b">
        <f>IF(AND(Z2239,AA2239,AB2239,AD2239,IF(C2239=Auswahlhilfe!$L$17,TRUE,FALSE)),D2239,FALSE)</f>
        <v>0</v>
      </c>
      <c r="AH2239" t="b">
        <f>IF(AND(Z2239,AA2239,AB2239,AE2239,IF(C2239=Auswahlhilfe!$L$17,TRUE,FALSE)),D2239,FALSE)</f>
        <v>0</v>
      </c>
      <c r="AI2239" t="s">
        <v>4818</v>
      </c>
      <c r="AJ2239" s="90" t="str">
        <f t="shared" si="104"/>
        <v>https://shop.oxni.ch/de/shop/motoren/planetengetriebe/te-120-070-s2-p2</v>
      </c>
    </row>
    <row r="2240" spans="2:36" x14ac:dyDescent="0.2">
      <c r="B2240" s="78" t="str">
        <f t="shared" si="102"/>
        <v/>
      </c>
      <c r="C2240" s="19" t="s">
        <v>123</v>
      </c>
      <c r="D2240" s="19" t="s">
        <v>2541</v>
      </c>
      <c r="E2240" s="19">
        <v>90</v>
      </c>
      <c r="F2240" s="19" t="s">
        <v>55</v>
      </c>
      <c r="G2240" s="19">
        <v>60</v>
      </c>
      <c r="H2240" s="19">
        <v>5</v>
      </c>
      <c r="I2240" s="19">
        <v>25</v>
      </c>
      <c r="J2240" s="19">
        <v>94</v>
      </c>
      <c r="K2240" s="19">
        <v>310</v>
      </c>
      <c r="L2240" s="19">
        <v>930</v>
      </c>
      <c r="M2240" s="19" t="s">
        <v>78</v>
      </c>
      <c r="N2240" s="19">
        <v>4000</v>
      </c>
      <c r="O2240" s="19">
        <v>8000</v>
      </c>
      <c r="P2240" s="19">
        <v>6100</v>
      </c>
      <c r="Q2240" s="19" t="s">
        <v>57</v>
      </c>
      <c r="R2240" s="19">
        <v>3350</v>
      </c>
      <c r="S2240" s="19">
        <v>20000</v>
      </c>
      <c r="T2240" s="19">
        <v>0.44</v>
      </c>
      <c r="U2240" s="19">
        <v>8.5</v>
      </c>
      <c r="V2240" s="19">
        <v>0.24</v>
      </c>
      <c r="W2240" s="19">
        <v>63</v>
      </c>
      <c r="X2240" s="93">
        <v>863</v>
      </c>
      <c r="Y2240">
        <f t="shared" si="103"/>
        <v>66.666666666666671</v>
      </c>
      <c r="Z2240" t="b">
        <f>IF(N2240/G2240&gt;=Auswahlhilfe!$C$8,TRUE,FALSE)</f>
        <v>1</v>
      </c>
      <c r="AA2240" t="b">
        <f>IF(K2240&gt;Auswahlhilfe!$C$7,TRUE,FALSE)</f>
        <v>1</v>
      </c>
      <c r="AB2240" t="b">
        <f>IF(Auswahlhilfe!$C$17=F2240,TRUE,FALSE)</f>
        <v>0</v>
      </c>
      <c r="AC2240" t="b">
        <f>IFERROR(IF(FIND("P2",PGOptionList!D2240)&gt;0,TRUE),FALSE)</f>
        <v>0</v>
      </c>
      <c r="AD2240" t="b">
        <f>IFERROR(IF(FIND("P1",PGOptionList!D2240)&gt;0,TRUE),FALSE)</f>
        <v>1</v>
      </c>
      <c r="AE2240" t="b">
        <f>IFERROR(IF(FIND("P0",PGOptionList!D2240)&gt;0,TRUE),FALSE)</f>
        <v>0</v>
      </c>
      <c r="AF2240" t="b">
        <f>IF(AND(Z2240,AA2240,AB2240,AC2240,IF(C2240=Auswahlhilfe!$L$7,TRUE,FALSE)),D2240,FALSE)</f>
        <v>0</v>
      </c>
      <c r="AG2240" t="b">
        <f>IF(AND(Z2240,AA2240,AB2240,AD2240,IF(C2240=Auswahlhilfe!$L$17,TRUE,FALSE)),D2240,FALSE)</f>
        <v>0</v>
      </c>
      <c r="AH2240" t="b">
        <f>IF(AND(Z2240,AA2240,AB2240,AE2240,IF(C2240=Auswahlhilfe!$L$17,TRUE,FALSE)),D2240,FALSE)</f>
        <v>0</v>
      </c>
      <c r="AI2240" t="s">
        <v>4817</v>
      </c>
      <c r="AJ2240" s="90" t="str">
        <f t="shared" si="104"/>
        <v>mailto:info@oxni.ch?subject=Anfrage TE-120-060-S1-P1</v>
      </c>
    </row>
    <row r="2241" spans="2:36" x14ac:dyDescent="0.2">
      <c r="B2241" s="78" t="str">
        <f t="shared" si="102"/>
        <v/>
      </c>
      <c r="C2241" s="19" t="s">
        <v>123</v>
      </c>
      <c r="D2241" s="19" t="s">
        <v>2542</v>
      </c>
      <c r="E2241" s="19">
        <v>90</v>
      </c>
      <c r="F2241" s="19" t="s">
        <v>58</v>
      </c>
      <c r="G2241" s="19">
        <v>60</v>
      </c>
      <c r="H2241" s="19">
        <v>5</v>
      </c>
      <c r="I2241" s="19">
        <v>25</v>
      </c>
      <c r="J2241" s="19">
        <v>94</v>
      </c>
      <c r="K2241" s="19">
        <v>310</v>
      </c>
      <c r="L2241" s="19">
        <v>930</v>
      </c>
      <c r="M2241" s="19" t="s">
        <v>78</v>
      </c>
      <c r="N2241" s="19">
        <v>4000</v>
      </c>
      <c r="O2241" s="19">
        <v>8000</v>
      </c>
      <c r="P2241" s="19">
        <v>6100</v>
      </c>
      <c r="Q2241" s="19" t="s">
        <v>57</v>
      </c>
      <c r="R2241" s="19">
        <v>3350</v>
      </c>
      <c r="S2241" s="19">
        <v>20000</v>
      </c>
      <c r="T2241" s="19">
        <v>0.44</v>
      </c>
      <c r="U2241" s="19">
        <v>8.5</v>
      </c>
      <c r="V2241" s="19">
        <v>0.24</v>
      </c>
      <c r="W2241" s="19">
        <v>63</v>
      </c>
      <c r="X2241" s="93">
        <v>863</v>
      </c>
      <c r="Y2241">
        <f t="shared" si="103"/>
        <v>66.666666666666671</v>
      </c>
      <c r="Z2241" t="b">
        <f>IF(N2241/G2241&gt;=Auswahlhilfe!$C$8,TRUE,FALSE)</f>
        <v>1</v>
      </c>
      <c r="AA2241" t="b">
        <f>IF(K2241&gt;Auswahlhilfe!$C$7,TRUE,FALSE)</f>
        <v>1</v>
      </c>
      <c r="AB2241" t="b">
        <f>IF(Auswahlhilfe!$C$17=F2241,TRUE,FALSE)</f>
        <v>1</v>
      </c>
      <c r="AC2241" t="b">
        <f>IFERROR(IF(FIND("P2",PGOptionList!D2241)&gt;0,TRUE),FALSE)</f>
        <v>0</v>
      </c>
      <c r="AD2241" t="b">
        <f>IFERROR(IF(FIND("P1",PGOptionList!D2241)&gt;0,TRUE),FALSE)</f>
        <v>1</v>
      </c>
      <c r="AE2241" t="b">
        <f>IFERROR(IF(FIND("P0",PGOptionList!D2241)&gt;0,TRUE),FALSE)</f>
        <v>0</v>
      </c>
      <c r="AF2241" t="b">
        <f>IF(AND(Z2241,AA2241,AB2241,AC2241,IF(C2241=Auswahlhilfe!$L$7,TRUE,FALSE)),D2241,FALSE)</f>
        <v>0</v>
      </c>
      <c r="AG2241" t="b">
        <f>IF(AND(Z2241,AA2241,AB2241,AD2241,IF(C2241=Auswahlhilfe!$L$17,TRUE,FALSE)),D2241,FALSE)</f>
        <v>0</v>
      </c>
      <c r="AH2241" t="b">
        <f>IF(AND(Z2241,AA2241,AB2241,AE2241,IF(C2241=Auswahlhilfe!$L$17,TRUE,FALSE)),D2241,FALSE)</f>
        <v>0</v>
      </c>
      <c r="AI2241" t="s">
        <v>4818</v>
      </c>
      <c r="AJ2241" s="90" t="str">
        <f t="shared" si="104"/>
        <v>https://shop.oxni.ch/de/shop/motoren/planetengetriebe/te-120-060-s2-p1</v>
      </c>
    </row>
    <row r="2242" spans="2:36" x14ac:dyDescent="0.2">
      <c r="B2242" s="78" t="str">
        <f t="shared" si="102"/>
        <v/>
      </c>
      <c r="C2242" s="19" t="s">
        <v>123</v>
      </c>
      <c r="D2242" s="19" t="s">
        <v>2543</v>
      </c>
      <c r="E2242" s="19">
        <v>90</v>
      </c>
      <c r="F2242" s="19" t="s">
        <v>55</v>
      </c>
      <c r="G2242" s="19">
        <v>60</v>
      </c>
      <c r="H2242" s="19">
        <v>7</v>
      </c>
      <c r="I2242" s="19">
        <v>25</v>
      </c>
      <c r="J2242" s="19">
        <v>94</v>
      </c>
      <c r="K2242" s="19">
        <v>310</v>
      </c>
      <c r="L2242" s="19">
        <v>930</v>
      </c>
      <c r="M2242" s="19" t="s">
        <v>78</v>
      </c>
      <c r="N2242" s="19">
        <v>4000</v>
      </c>
      <c r="O2242" s="19">
        <v>8000</v>
      </c>
      <c r="P2242" s="19">
        <v>6100</v>
      </c>
      <c r="Q2242" s="19" t="s">
        <v>57</v>
      </c>
      <c r="R2242" s="19">
        <v>3350</v>
      </c>
      <c r="S2242" s="19">
        <v>20000</v>
      </c>
      <c r="T2242" s="19">
        <v>0.44</v>
      </c>
      <c r="U2242" s="19">
        <v>8.5</v>
      </c>
      <c r="V2242" s="19">
        <v>0.24</v>
      </c>
      <c r="W2242" s="19">
        <v>63</v>
      </c>
      <c r="X2242" s="93">
        <v>686</v>
      </c>
      <c r="Y2242">
        <f t="shared" si="103"/>
        <v>66.666666666666671</v>
      </c>
      <c r="Z2242" t="b">
        <f>IF(N2242/G2242&gt;=Auswahlhilfe!$C$8,TRUE,FALSE)</f>
        <v>1</v>
      </c>
      <c r="AA2242" t="b">
        <f>IF(K2242&gt;Auswahlhilfe!$C$7,TRUE,FALSE)</f>
        <v>1</v>
      </c>
      <c r="AB2242" t="b">
        <f>IF(Auswahlhilfe!$C$17=F2242,TRUE,FALSE)</f>
        <v>0</v>
      </c>
      <c r="AC2242" t="b">
        <f>IFERROR(IF(FIND("P2",PGOptionList!D2242)&gt;0,TRUE),FALSE)</f>
        <v>1</v>
      </c>
      <c r="AD2242" t="b">
        <f>IFERROR(IF(FIND("P1",PGOptionList!D2242)&gt;0,TRUE),FALSE)</f>
        <v>0</v>
      </c>
      <c r="AE2242" t="b">
        <f>IFERROR(IF(FIND("P0",PGOptionList!D2242)&gt;0,TRUE),FALSE)</f>
        <v>0</v>
      </c>
      <c r="AF2242" t="b">
        <f>IF(AND(Z2242,AA2242,AB2242,AC2242,IF(C2242=Auswahlhilfe!$L$7,TRUE,FALSE)),D2242,FALSE)</f>
        <v>0</v>
      </c>
      <c r="AG2242" t="b">
        <f>IF(AND(Z2242,AA2242,AB2242,AD2242,IF(C2242=Auswahlhilfe!$L$17,TRUE,FALSE)),D2242,FALSE)</f>
        <v>0</v>
      </c>
      <c r="AH2242" t="b">
        <f>IF(AND(Z2242,AA2242,AB2242,AE2242,IF(C2242=Auswahlhilfe!$L$17,TRUE,FALSE)),D2242,FALSE)</f>
        <v>0</v>
      </c>
      <c r="AI2242" t="s">
        <v>4817</v>
      </c>
      <c r="AJ2242" s="90" t="str">
        <f t="shared" si="104"/>
        <v>mailto:info@oxni.ch?subject=Anfrage TE-120-060-S1-P2</v>
      </c>
    </row>
    <row r="2243" spans="2:36" x14ac:dyDescent="0.2">
      <c r="B2243" s="78" t="str">
        <f t="shared" si="102"/>
        <v/>
      </c>
      <c r="C2243" s="19" t="s">
        <v>123</v>
      </c>
      <c r="D2243" s="19" t="s">
        <v>2544</v>
      </c>
      <c r="E2243" s="19">
        <v>90</v>
      </c>
      <c r="F2243" s="19" t="s">
        <v>58</v>
      </c>
      <c r="G2243" s="19">
        <v>60</v>
      </c>
      <c r="H2243" s="19">
        <v>7</v>
      </c>
      <c r="I2243" s="19">
        <v>25</v>
      </c>
      <c r="J2243" s="19">
        <v>94</v>
      </c>
      <c r="K2243" s="19">
        <v>310</v>
      </c>
      <c r="L2243" s="19">
        <v>930</v>
      </c>
      <c r="M2243" s="19" t="s">
        <v>78</v>
      </c>
      <c r="N2243" s="19">
        <v>4000</v>
      </c>
      <c r="O2243" s="19">
        <v>8000</v>
      </c>
      <c r="P2243" s="19">
        <v>6100</v>
      </c>
      <c r="Q2243" s="19" t="s">
        <v>57</v>
      </c>
      <c r="R2243" s="19">
        <v>3350</v>
      </c>
      <c r="S2243" s="19">
        <v>20000</v>
      </c>
      <c r="T2243" s="19">
        <v>0.44</v>
      </c>
      <c r="U2243" s="19">
        <v>8.5</v>
      </c>
      <c r="V2243" s="19">
        <v>0.24</v>
      </c>
      <c r="W2243" s="19">
        <v>63</v>
      </c>
      <c r="X2243" s="93">
        <v>686</v>
      </c>
      <c r="Y2243">
        <f t="shared" si="103"/>
        <v>66.666666666666671</v>
      </c>
      <c r="Z2243" t="b">
        <f>IF(N2243/G2243&gt;=Auswahlhilfe!$C$8,TRUE,FALSE)</f>
        <v>1</v>
      </c>
      <c r="AA2243" t="b">
        <f>IF(K2243&gt;Auswahlhilfe!$C$7,TRUE,FALSE)</f>
        <v>1</v>
      </c>
      <c r="AB2243" t="b">
        <f>IF(Auswahlhilfe!$C$17=F2243,TRUE,FALSE)</f>
        <v>1</v>
      </c>
      <c r="AC2243" t="b">
        <f>IFERROR(IF(FIND("P2",PGOptionList!D2243)&gt;0,TRUE),FALSE)</f>
        <v>1</v>
      </c>
      <c r="AD2243" t="b">
        <f>IFERROR(IF(FIND("P1",PGOptionList!D2243)&gt;0,TRUE),FALSE)</f>
        <v>0</v>
      </c>
      <c r="AE2243" t="b">
        <f>IFERROR(IF(FIND("P0",PGOptionList!D2243)&gt;0,TRUE),FALSE)</f>
        <v>0</v>
      </c>
      <c r="AF2243" t="b">
        <f>IF(AND(Z2243,AA2243,AB2243,AC2243,IF(C2243=Auswahlhilfe!$L$7,TRUE,FALSE)),D2243,FALSE)</f>
        <v>0</v>
      </c>
      <c r="AG2243" t="b">
        <f>IF(AND(Z2243,AA2243,AB2243,AD2243,IF(C2243=Auswahlhilfe!$L$17,TRUE,FALSE)),D2243,FALSE)</f>
        <v>0</v>
      </c>
      <c r="AH2243" t="b">
        <f>IF(AND(Z2243,AA2243,AB2243,AE2243,IF(C2243=Auswahlhilfe!$L$17,TRUE,FALSE)),D2243,FALSE)</f>
        <v>0</v>
      </c>
      <c r="AI2243" t="s">
        <v>4818</v>
      </c>
      <c r="AJ2243" s="90" t="str">
        <f t="shared" si="104"/>
        <v>https://shop.oxni.ch/de/shop/motoren/planetengetriebe/te-120-060-s2-p2</v>
      </c>
    </row>
    <row r="2244" spans="2:36" x14ac:dyDescent="0.2">
      <c r="B2244" s="78" t="str">
        <f t="shared" si="102"/>
        <v/>
      </c>
      <c r="C2244" s="19" t="s">
        <v>123</v>
      </c>
      <c r="D2244" s="19" t="s">
        <v>2545</v>
      </c>
      <c r="E2244" s="19">
        <v>90</v>
      </c>
      <c r="F2244" s="19" t="s">
        <v>55</v>
      </c>
      <c r="G2244" s="19">
        <v>50</v>
      </c>
      <c r="H2244" s="19">
        <v>5</v>
      </c>
      <c r="I2244" s="19">
        <v>25</v>
      </c>
      <c r="J2244" s="19">
        <v>94</v>
      </c>
      <c r="K2244" s="19">
        <v>333</v>
      </c>
      <c r="L2244" s="19">
        <v>999</v>
      </c>
      <c r="M2244" s="19" t="s">
        <v>77</v>
      </c>
      <c r="N2244" s="19">
        <v>4000</v>
      </c>
      <c r="O2244" s="19">
        <v>8000</v>
      </c>
      <c r="P2244" s="19">
        <v>6100</v>
      </c>
      <c r="Q2244" s="19" t="s">
        <v>57</v>
      </c>
      <c r="R2244" s="19">
        <v>3350</v>
      </c>
      <c r="S2244" s="19">
        <v>20000</v>
      </c>
      <c r="T2244" s="19">
        <v>0.44</v>
      </c>
      <c r="U2244" s="19">
        <v>8.5</v>
      </c>
      <c r="V2244" s="19">
        <v>0.24</v>
      </c>
      <c r="W2244" s="19">
        <v>63</v>
      </c>
      <c r="X2244" s="93">
        <v>863</v>
      </c>
      <c r="Y2244">
        <f t="shared" si="103"/>
        <v>80</v>
      </c>
      <c r="Z2244" t="b">
        <f>IF(N2244/G2244&gt;=Auswahlhilfe!$C$8,TRUE,FALSE)</f>
        <v>1</v>
      </c>
      <c r="AA2244" t="b">
        <f>IF(K2244&gt;Auswahlhilfe!$C$7,TRUE,FALSE)</f>
        <v>1</v>
      </c>
      <c r="AB2244" t="b">
        <f>IF(Auswahlhilfe!$C$17=F2244,TRUE,FALSE)</f>
        <v>0</v>
      </c>
      <c r="AC2244" t="b">
        <f>IFERROR(IF(FIND("P2",PGOptionList!D2244)&gt;0,TRUE),FALSE)</f>
        <v>0</v>
      </c>
      <c r="AD2244" t="b">
        <f>IFERROR(IF(FIND("P1",PGOptionList!D2244)&gt;0,TRUE),FALSE)</f>
        <v>1</v>
      </c>
      <c r="AE2244" t="b">
        <f>IFERROR(IF(FIND("P0",PGOptionList!D2244)&gt;0,TRUE),FALSE)</f>
        <v>0</v>
      </c>
      <c r="AF2244" t="b">
        <f>IF(AND(Z2244,AA2244,AB2244,AC2244,IF(C2244=Auswahlhilfe!$L$7,TRUE,FALSE)),D2244,FALSE)</f>
        <v>0</v>
      </c>
      <c r="AG2244" t="b">
        <f>IF(AND(Z2244,AA2244,AB2244,AD2244,IF(C2244=Auswahlhilfe!$L$17,TRUE,FALSE)),D2244,FALSE)</f>
        <v>0</v>
      </c>
      <c r="AH2244" t="b">
        <f>IF(AND(Z2244,AA2244,AB2244,AE2244,IF(C2244=Auswahlhilfe!$L$17,TRUE,FALSE)),D2244,FALSE)</f>
        <v>0</v>
      </c>
      <c r="AI2244" t="s">
        <v>4817</v>
      </c>
      <c r="AJ2244" s="90" t="str">
        <f t="shared" si="104"/>
        <v>mailto:info@oxni.ch?subject=Anfrage TE-120-050-S1-P1</v>
      </c>
    </row>
    <row r="2245" spans="2:36" x14ac:dyDescent="0.2">
      <c r="B2245" s="78" t="str">
        <f t="shared" si="102"/>
        <v/>
      </c>
      <c r="C2245" s="19" t="s">
        <v>123</v>
      </c>
      <c r="D2245" s="19" t="s">
        <v>2546</v>
      </c>
      <c r="E2245" s="19">
        <v>90</v>
      </c>
      <c r="F2245" s="19" t="s">
        <v>58</v>
      </c>
      <c r="G2245" s="19">
        <v>50</v>
      </c>
      <c r="H2245" s="19">
        <v>5</v>
      </c>
      <c r="I2245" s="19">
        <v>25</v>
      </c>
      <c r="J2245" s="19">
        <v>94</v>
      </c>
      <c r="K2245" s="19">
        <v>333</v>
      </c>
      <c r="L2245" s="19">
        <v>999</v>
      </c>
      <c r="M2245" s="19" t="s">
        <v>77</v>
      </c>
      <c r="N2245" s="19">
        <v>4000</v>
      </c>
      <c r="O2245" s="19">
        <v>8000</v>
      </c>
      <c r="P2245" s="19">
        <v>6100</v>
      </c>
      <c r="Q2245" s="19" t="s">
        <v>57</v>
      </c>
      <c r="R2245" s="19">
        <v>3350</v>
      </c>
      <c r="S2245" s="19">
        <v>20000</v>
      </c>
      <c r="T2245" s="19">
        <v>0.44</v>
      </c>
      <c r="U2245" s="19">
        <v>8.5</v>
      </c>
      <c r="V2245" s="19">
        <v>0.24</v>
      </c>
      <c r="W2245" s="19">
        <v>63</v>
      </c>
      <c r="X2245" s="93">
        <v>863</v>
      </c>
      <c r="Y2245">
        <f t="shared" si="103"/>
        <v>80</v>
      </c>
      <c r="Z2245" t="b">
        <f>IF(N2245/G2245&gt;=Auswahlhilfe!$C$8,TRUE,FALSE)</f>
        <v>1</v>
      </c>
      <c r="AA2245" t="b">
        <f>IF(K2245&gt;Auswahlhilfe!$C$7,TRUE,FALSE)</f>
        <v>1</v>
      </c>
      <c r="AB2245" t="b">
        <f>IF(Auswahlhilfe!$C$17=F2245,TRUE,FALSE)</f>
        <v>1</v>
      </c>
      <c r="AC2245" t="b">
        <f>IFERROR(IF(FIND("P2",PGOptionList!D2245)&gt;0,TRUE),FALSE)</f>
        <v>0</v>
      </c>
      <c r="AD2245" t="b">
        <f>IFERROR(IF(FIND("P1",PGOptionList!D2245)&gt;0,TRUE),FALSE)</f>
        <v>1</v>
      </c>
      <c r="AE2245" t="b">
        <f>IFERROR(IF(FIND("P0",PGOptionList!D2245)&gt;0,TRUE),FALSE)</f>
        <v>0</v>
      </c>
      <c r="AF2245" t="b">
        <f>IF(AND(Z2245,AA2245,AB2245,AC2245,IF(C2245=Auswahlhilfe!$L$7,TRUE,FALSE)),D2245,FALSE)</f>
        <v>0</v>
      </c>
      <c r="AG2245" t="b">
        <f>IF(AND(Z2245,AA2245,AB2245,AD2245,IF(C2245=Auswahlhilfe!$L$17,TRUE,FALSE)),D2245,FALSE)</f>
        <v>0</v>
      </c>
      <c r="AH2245" t="b">
        <f>IF(AND(Z2245,AA2245,AB2245,AE2245,IF(C2245=Auswahlhilfe!$L$17,TRUE,FALSE)),D2245,FALSE)</f>
        <v>0</v>
      </c>
      <c r="AI2245" t="s">
        <v>4818</v>
      </c>
      <c r="AJ2245" s="90" t="str">
        <f t="shared" si="104"/>
        <v>https://shop.oxni.ch/de/shop/motoren/planetengetriebe/te-120-050-s2-p1</v>
      </c>
    </row>
    <row r="2246" spans="2:36" x14ac:dyDescent="0.2">
      <c r="B2246" s="78" t="str">
        <f t="shared" si="102"/>
        <v/>
      </c>
      <c r="C2246" s="19" t="s">
        <v>123</v>
      </c>
      <c r="D2246" s="19" t="s">
        <v>2547</v>
      </c>
      <c r="E2246" s="19">
        <v>90</v>
      </c>
      <c r="F2246" s="19" t="s">
        <v>55</v>
      </c>
      <c r="G2246" s="19">
        <v>50</v>
      </c>
      <c r="H2246" s="19">
        <v>7</v>
      </c>
      <c r="I2246" s="19">
        <v>25</v>
      </c>
      <c r="J2246" s="19">
        <v>94</v>
      </c>
      <c r="K2246" s="19">
        <v>333</v>
      </c>
      <c r="L2246" s="19">
        <v>999</v>
      </c>
      <c r="M2246" s="19" t="s">
        <v>77</v>
      </c>
      <c r="N2246" s="19">
        <v>4000</v>
      </c>
      <c r="O2246" s="19">
        <v>8000</v>
      </c>
      <c r="P2246" s="19">
        <v>6100</v>
      </c>
      <c r="Q2246" s="19" t="s">
        <v>57</v>
      </c>
      <c r="R2246" s="19">
        <v>3350</v>
      </c>
      <c r="S2246" s="19">
        <v>20000</v>
      </c>
      <c r="T2246" s="19">
        <v>0.44</v>
      </c>
      <c r="U2246" s="19">
        <v>8.5</v>
      </c>
      <c r="V2246" s="19">
        <v>0.24</v>
      </c>
      <c r="W2246" s="19">
        <v>63</v>
      </c>
      <c r="X2246" s="93">
        <v>686</v>
      </c>
      <c r="Y2246">
        <f t="shared" si="103"/>
        <v>80</v>
      </c>
      <c r="Z2246" t="b">
        <f>IF(N2246/G2246&gt;=Auswahlhilfe!$C$8,TRUE,FALSE)</f>
        <v>1</v>
      </c>
      <c r="AA2246" t="b">
        <f>IF(K2246&gt;Auswahlhilfe!$C$7,TRUE,FALSE)</f>
        <v>1</v>
      </c>
      <c r="AB2246" t="b">
        <f>IF(Auswahlhilfe!$C$17=F2246,TRUE,FALSE)</f>
        <v>0</v>
      </c>
      <c r="AC2246" t="b">
        <f>IFERROR(IF(FIND("P2",PGOptionList!D2246)&gt;0,TRUE),FALSE)</f>
        <v>1</v>
      </c>
      <c r="AD2246" t="b">
        <f>IFERROR(IF(FIND("P1",PGOptionList!D2246)&gt;0,TRUE),FALSE)</f>
        <v>0</v>
      </c>
      <c r="AE2246" t="b">
        <f>IFERROR(IF(FIND("P0",PGOptionList!D2246)&gt;0,TRUE),FALSE)</f>
        <v>0</v>
      </c>
      <c r="AF2246" t="b">
        <f>IF(AND(Z2246,AA2246,AB2246,AC2246,IF(C2246=Auswahlhilfe!$L$7,TRUE,FALSE)),D2246,FALSE)</f>
        <v>0</v>
      </c>
      <c r="AG2246" t="b">
        <f>IF(AND(Z2246,AA2246,AB2246,AD2246,IF(C2246=Auswahlhilfe!$L$17,TRUE,FALSE)),D2246,FALSE)</f>
        <v>0</v>
      </c>
      <c r="AH2246" t="b">
        <f>IF(AND(Z2246,AA2246,AB2246,AE2246,IF(C2246=Auswahlhilfe!$L$17,TRUE,FALSE)),D2246,FALSE)</f>
        <v>0</v>
      </c>
      <c r="AI2246" t="s">
        <v>4817</v>
      </c>
      <c r="AJ2246" s="90" t="str">
        <f t="shared" si="104"/>
        <v>mailto:info@oxni.ch?subject=Anfrage TE-120-050-S1-P2</v>
      </c>
    </row>
    <row r="2247" spans="2:36" x14ac:dyDescent="0.2">
      <c r="B2247" s="78" t="str">
        <f t="shared" si="102"/>
        <v/>
      </c>
      <c r="C2247" s="19" t="s">
        <v>123</v>
      </c>
      <c r="D2247" s="19" t="s">
        <v>2548</v>
      </c>
      <c r="E2247" s="19">
        <v>90</v>
      </c>
      <c r="F2247" s="19" t="s">
        <v>58</v>
      </c>
      <c r="G2247" s="19">
        <v>50</v>
      </c>
      <c r="H2247" s="19">
        <v>7</v>
      </c>
      <c r="I2247" s="19">
        <v>25</v>
      </c>
      <c r="J2247" s="19">
        <v>94</v>
      </c>
      <c r="K2247" s="19">
        <v>333</v>
      </c>
      <c r="L2247" s="19">
        <v>999</v>
      </c>
      <c r="M2247" s="19" t="s">
        <v>77</v>
      </c>
      <c r="N2247" s="19">
        <v>4000</v>
      </c>
      <c r="O2247" s="19">
        <v>8000</v>
      </c>
      <c r="P2247" s="19">
        <v>6100</v>
      </c>
      <c r="Q2247" s="19" t="s">
        <v>57</v>
      </c>
      <c r="R2247" s="19">
        <v>3350</v>
      </c>
      <c r="S2247" s="19">
        <v>20000</v>
      </c>
      <c r="T2247" s="19">
        <v>0.44</v>
      </c>
      <c r="U2247" s="19">
        <v>8.5</v>
      </c>
      <c r="V2247" s="19">
        <v>0.24</v>
      </c>
      <c r="W2247" s="19">
        <v>63</v>
      </c>
      <c r="X2247" s="93">
        <v>686</v>
      </c>
      <c r="Y2247">
        <f t="shared" si="103"/>
        <v>80</v>
      </c>
      <c r="Z2247" t="b">
        <f>IF(N2247/G2247&gt;=Auswahlhilfe!$C$8,TRUE,FALSE)</f>
        <v>1</v>
      </c>
      <c r="AA2247" t="b">
        <f>IF(K2247&gt;Auswahlhilfe!$C$7,TRUE,FALSE)</f>
        <v>1</v>
      </c>
      <c r="AB2247" t="b">
        <f>IF(Auswahlhilfe!$C$17=F2247,TRUE,FALSE)</f>
        <v>1</v>
      </c>
      <c r="AC2247" t="b">
        <f>IFERROR(IF(FIND("P2",PGOptionList!D2247)&gt;0,TRUE),FALSE)</f>
        <v>1</v>
      </c>
      <c r="AD2247" t="b">
        <f>IFERROR(IF(FIND("P1",PGOptionList!D2247)&gt;0,TRUE),FALSE)</f>
        <v>0</v>
      </c>
      <c r="AE2247" t="b">
        <f>IFERROR(IF(FIND("P0",PGOptionList!D2247)&gt;0,TRUE),FALSE)</f>
        <v>0</v>
      </c>
      <c r="AF2247" t="b">
        <f>IF(AND(Z2247,AA2247,AB2247,AC2247,IF(C2247=Auswahlhilfe!$L$7,TRUE,FALSE)),D2247,FALSE)</f>
        <v>0</v>
      </c>
      <c r="AG2247" t="b">
        <f>IF(AND(Z2247,AA2247,AB2247,AD2247,IF(C2247=Auswahlhilfe!$L$17,TRUE,FALSE)),D2247,FALSE)</f>
        <v>0</v>
      </c>
      <c r="AH2247" t="b">
        <f>IF(AND(Z2247,AA2247,AB2247,AE2247,IF(C2247=Auswahlhilfe!$L$17,TRUE,FALSE)),D2247,FALSE)</f>
        <v>0</v>
      </c>
      <c r="AI2247" t="s">
        <v>4818</v>
      </c>
      <c r="AJ2247" s="90" t="str">
        <f t="shared" si="104"/>
        <v>https://shop.oxni.ch/de/shop/motoren/planetengetriebe/te-120-050-s2-p2</v>
      </c>
    </row>
    <row r="2248" spans="2:36" x14ac:dyDescent="0.2">
      <c r="B2248" s="78" t="str">
        <f t="shared" si="102"/>
        <v/>
      </c>
      <c r="C2248" s="19" t="s">
        <v>123</v>
      </c>
      <c r="D2248" s="19" t="s">
        <v>2549</v>
      </c>
      <c r="E2248" s="19">
        <v>90</v>
      </c>
      <c r="F2248" s="19" t="s">
        <v>55</v>
      </c>
      <c r="G2248" s="19">
        <v>40</v>
      </c>
      <c r="H2248" s="19">
        <v>5</v>
      </c>
      <c r="I2248" s="19">
        <v>25</v>
      </c>
      <c r="J2248" s="19">
        <v>94</v>
      </c>
      <c r="K2248" s="19">
        <v>260</v>
      </c>
      <c r="L2248" s="19">
        <v>780</v>
      </c>
      <c r="M2248" s="19" t="s">
        <v>80</v>
      </c>
      <c r="N2248" s="19">
        <v>4000</v>
      </c>
      <c r="O2248" s="19">
        <v>8000</v>
      </c>
      <c r="P2248" s="19">
        <v>6100</v>
      </c>
      <c r="Q2248" s="19" t="s">
        <v>57</v>
      </c>
      <c r="R2248" s="19">
        <v>3350</v>
      </c>
      <c r="S2248" s="19">
        <v>20000</v>
      </c>
      <c r="T2248" s="19">
        <v>0.47</v>
      </c>
      <c r="U2248" s="19">
        <v>8.5</v>
      </c>
      <c r="V2248" s="19">
        <v>0.24</v>
      </c>
      <c r="W2248" s="19">
        <v>63</v>
      </c>
      <c r="X2248" s="93">
        <v>863</v>
      </c>
      <c r="Y2248">
        <f t="shared" si="103"/>
        <v>100</v>
      </c>
      <c r="Z2248" t="b">
        <f>IF(N2248/G2248&gt;=Auswahlhilfe!$C$8,TRUE,FALSE)</f>
        <v>1</v>
      </c>
      <c r="AA2248" t="b">
        <f>IF(K2248&gt;Auswahlhilfe!$C$7,TRUE,FALSE)</f>
        <v>1</v>
      </c>
      <c r="AB2248" t="b">
        <f>IF(Auswahlhilfe!$C$17=F2248,TRUE,FALSE)</f>
        <v>0</v>
      </c>
      <c r="AC2248" t="b">
        <f>IFERROR(IF(FIND("P2",PGOptionList!D2248)&gt;0,TRUE),FALSE)</f>
        <v>0</v>
      </c>
      <c r="AD2248" t="b">
        <f>IFERROR(IF(FIND("P1",PGOptionList!D2248)&gt;0,TRUE),FALSE)</f>
        <v>1</v>
      </c>
      <c r="AE2248" t="b">
        <f>IFERROR(IF(FIND("P0",PGOptionList!D2248)&gt;0,TRUE),FALSE)</f>
        <v>0</v>
      </c>
      <c r="AF2248" t="b">
        <f>IF(AND(Z2248,AA2248,AB2248,AC2248,IF(C2248=Auswahlhilfe!$L$7,TRUE,FALSE)),D2248,FALSE)</f>
        <v>0</v>
      </c>
      <c r="AG2248" t="b">
        <f>IF(AND(Z2248,AA2248,AB2248,AD2248,IF(C2248=Auswahlhilfe!$L$17,TRUE,FALSE)),D2248,FALSE)</f>
        <v>0</v>
      </c>
      <c r="AH2248" t="b">
        <f>IF(AND(Z2248,AA2248,AB2248,AE2248,IF(C2248=Auswahlhilfe!$L$17,TRUE,FALSE)),D2248,FALSE)</f>
        <v>0</v>
      </c>
      <c r="AI2248" t="s">
        <v>4817</v>
      </c>
      <c r="AJ2248" s="90" t="str">
        <f t="shared" si="104"/>
        <v>mailto:info@oxni.ch?subject=Anfrage TE-120-040-S1-P1</v>
      </c>
    </row>
    <row r="2249" spans="2:36" x14ac:dyDescent="0.2">
      <c r="B2249" s="78" t="str">
        <f t="shared" si="102"/>
        <v/>
      </c>
      <c r="C2249" s="19" t="s">
        <v>123</v>
      </c>
      <c r="D2249" s="19" t="s">
        <v>2550</v>
      </c>
      <c r="E2249" s="19">
        <v>90</v>
      </c>
      <c r="F2249" s="19" t="s">
        <v>58</v>
      </c>
      <c r="G2249" s="19">
        <v>40</v>
      </c>
      <c r="H2249" s="19">
        <v>5</v>
      </c>
      <c r="I2249" s="19">
        <v>25</v>
      </c>
      <c r="J2249" s="19">
        <v>94</v>
      </c>
      <c r="K2249" s="19">
        <v>260</v>
      </c>
      <c r="L2249" s="19">
        <v>780</v>
      </c>
      <c r="M2249" s="19" t="s">
        <v>80</v>
      </c>
      <c r="N2249" s="19">
        <v>4000</v>
      </c>
      <c r="O2249" s="19">
        <v>8000</v>
      </c>
      <c r="P2249" s="19">
        <v>6100</v>
      </c>
      <c r="Q2249" s="19" t="s">
        <v>57</v>
      </c>
      <c r="R2249" s="19">
        <v>3350</v>
      </c>
      <c r="S2249" s="19">
        <v>20000</v>
      </c>
      <c r="T2249" s="19">
        <v>0.47</v>
      </c>
      <c r="U2249" s="19">
        <v>8.5</v>
      </c>
      <c r="V2249" s="19">
        <v>0.24</v>
      </c>
      <c r="W2249" s="19">
        <v>63</v>
      </c>
      <c r="X2249" s="93">
        <v>863</v>
      </c>
      <c r="Y2249">
        <f t="shared" si="103"/>
        <v>100</v>
      </c>
      <c r="Z2249" t="b">
        <f>IF(N2249/G2249&gt;=Auswahlhilfe!$C$8,TRUE,FALSE)</f>
        <v>1</v>
      </c>
      <c r="AA2249" t="b">
        <f>IF(K2249&gt;Auswahlhilfe!$C$7,TRUE,FALSE)</f>
        <v>1</v>
      </c>
      <c r="AB2249" t="b">
        <f>IF(Auswahlhilfe!$C$17=F2249,TRUE,FALSE)</f>
        <v>1</v>
      </c>
      <c r="AC2249" t="b">
        <f>IFERROR(IF(FIND("P2",PGOptionList!D2249)&gt;0,TRUE),FALSE)</f>
        <v>0</v>
      </c>
      <c r="AD2249" t="b">
        <f>IFERROR(IF(FIND("P1",PGOptionList!D2249)&gt;0,TRUE),FALSE)</f>
        <v>1</v>
      </c>
      <c r="AE2249" t="b">
        <f>IFERROR(IF(FIND("P0",PGOptionList!D2249)&gt;0,TRUE),FALSE)</f>
        <v>0</v>
      </c>
      <c r="AF2249" t="b">
        <f>IF(AND(Z2249,AA2249,AB2249,AC2249,IF(C2249=Auswahlhilfe!$L$7,TRUE,FALSE)),D2249,FALSE)</f>
        <v>0</v>
      </c>
      <c r="AG2249" t="b">
        <f>IF(AND(Z2249,AA2249,AB2249,AD2249,IF(C2249=Auswahlhilfe!$L$17,TRUE,FALSE)),D2249,FALSE)</f>
        <v>0</v>
      </c>
      <c r="AH2249" t="b">
        <f>IF(AND(Z2249,AA2249,AB2249,AE2249,IF(C2249=Auswahlhilfe!$L$17,TRUE,FALSE)),D2249,FALSE)</f>
        <v>0</v>
      </c>
      <c r="AI2249" t="s">
        <v>4818</v>
      </c>
      <c r="AJ2249" s="90" t="str">
        <f t="shared" si="104"/>
        <v>https://shop.oxni.ch/de/shop/motoren/planetengetriebe/te-120-040-s2-p1</v>
      </c>
    </row>
    <row r="2250" spans="2:36" x14ac:dyDescent="0.2">
      <c r="B2250" s="78" t="str">
        <f t="shared" ref="B2250:B2313" si="105">IF(AF2250=D2250,"Economy",IF(AG2250=D2250,"Standard",IF(AH2250=D2250,"Präzision","")))</f>
        <v/>
      </c>
      <c r="C2250" s="19" t="s">
        <v>123</v>
      </c>
      <c r="D2250" s="19" t="s">
        <v>2551</v>
      </c>
      <c r="E2250" s="19">
        <v>90</v>
      </c>
      <c r="F2250" s="19" t="s">
        <v>55</v>
      </c>
      <c r="G2250" s="19">
        <v>40</v>
      </c>
      <c r="H2250" s="19">
        <v>7</v>
      </c>
      <c r="I2250" s="19">
        <v>25</v>
      </c>
      <c r="J2250" s="19">
        <v>94</v>
      </c>
      <c r="K2250" s="19">
        <v>260</v>
      </c>
      <c r="L2250" s="19">
        <v>780</v>
      </c>
      <c r="M2250" s="19" t="s">
        <v>80</v>
      </c>
      <c r="N2250" s="19">
        <v>4000</v>
      </c>
      <c r="O2250" s="19">
        <v>8000</v>
      </c>
      <c r="P2250" s="19">
        <v>6100</v>
      </c>
      <c r="Q2250" s="19" t="s">
        <v>57</v>
      </c>
      <c r="R2250" s="19">
        <v>3350</v>
      </c>
      <c r="S2250" s="19">
        <v>20000</v>
      </c>
      <c r="T2250" s="19">
        <v>0.47</v>
      </c>
      <c r="U2250" s="19">
        <v>8.5</v>
      </c>
      <c r="V2250" s="19">
        <v>0.24</v>
      </c>
      <c r="W2250" s="19">
        <v>63</v>
      </c>
      <c r="X2250" s="93">
        <v>686</v>
      </c>
      <c r="Y2250">
        <f t="shared" ref="Y2250:Y2313" si="106">N2250/G2250</f>
        <v>100</v>
      </c>
      <c r="Z2250" t="b">
        <f>IF(N2250/G2250&gt;=Auswahlhilfe!$C$8,TRUE,FALSE)</f>
        <v>1</v>
      </c>
      <c r="AA2250" t="b">
        <f>IF(K2250&gt;Auswahlhilfe!$C$7,TRUE,FALSE)</f>
        <v>1</v>
      </c>
      <c r="AB2250" t="b">
        <f>IF(Auswahlhilfe!$C$17=F2250,TRUE,FALSE)</f>
        <v>0</v>
      </c>
      <c r="AC2250" t="b">
        <f>IFERROR(IF(FIND("P2",PGOptionList!D2250)&gt;0,TRUE),FALSE)</f>
        <v>1</v>
      </c>
      <c r="AD2250" t="b">
        <f>IFERROR(IF(FIND("P1",PGOptionList!D2250)&gt;0,TRUE),FALSE)</f>
        <v>0</v>
      </c>
      <c r="AE2250" t="b">
        <f>IFERROR(IF(FIND("P0",PGOptionList!D2250)&gt;0,TRUE),FALSE)</f>
        <v>0</v>
      </c>
      <c r="AF2250" t="b">
        <f>IF(AND(Z2250,AA2250,AB2250,AC2250,IF(C2250=Auswahlhilfe!$L$7,TRUE,FALSE)),D2250,FALSE)</f>
        <v>0</v>
      </c>
      <c r="AG2250" t="b">
        <f>IF(AND(Z2250,AA2250,AB2250,AD2250,IF(C2250=Auswahlhilfe!$L$17,TRUE,FALSE)),D2250,FALSE)</f>
        <v>0</v>
      </c>
      <c r="AH2250" t="b">
        <f>IF(AND(Z2250,AA2250,AB2250,AE2250,IF(C2250=Auswahlhilfe!$L$17,TRUE,FALSE)),D2250,FALSE)</f>
        <v>0</v>
      </c>
      <c r="AI2250" t="s">
        <v>4817</v>
      </c>
      <c r="AJ2250" s="90" t="str">
        <f t="shared" ref="AJ2250:AJ2313" si="107">IF(AI2250="ja",HYPERLINK(_xlfn.CONCAT("https://shop.oxni.ch/de/shop/motoren/planetengetriebe/",LOWER(D2250))),_xlfn.CONCAT("mailto:info@oxni.ch?subject=Anfrage ",D2250))</f>
        <v>mailto:info@oxni.ch?subject=Anfrage TE-120-040-S1-P2</v>
      </c>
    </row>
    <row r="2251" spans="2:36" x14ac:dyDescent="0.2">
      <c r="B2251" s="78" t="str">
        <f t="shared" si="105"/>
        <v/>
      </c>
      <c r="C2251" s="19" t="s">
        <v>123</v>
      </c>
      <c r="D2251" s="19" t="s">
        <v>2552</v>
      </c>
      <c r="E2251" s="19">
        <v>90</v>
      </c>
      <c r="F2251" s="19" t="s">
        <v>58</v>
      </c>
      <c r="G2251" s="19">
        <v>40</v>
      </c>
      <c r="H2251" s="19">
        <v>7</v>
      </c>
      <c r="I2251" s="19">
        <v>25</v>
      </c>
      <c r="J2251" s="19">
        <v>94</v>
      </c>
      <c r="K2251" s="19">
        <v>260</v>
      </c>
      <c r="L2251" s="19">
        <v>780</v>
      </c>
      <c r="M2251" s="19" t="s">
        <v>80</v>
      </c>
      <c r="N2251" s="19">
        <v>4000</v>
      </c>
      <c r="O2251" s="19">
        <v>8000</v>
      </c>
      <c r="P2251" s="19">
        <v>6100</v>
      </c>
      <c r="Q2251" s="19" t="s">
        <v>57</v>
      </c>
      <c r="R2251" s="19">
        <v>3350</v>
      </c>
      <c r="S2251" s="19">
        <v>20000</v>
      </c>
      <c r="T2251" s="19">
        <v>0.47</v>
      </c>
      <c r="U2251" s="19">
        <v>8.5</v>
      </c>
      <c r="V2251" s="19">
        <v>0.24</v>
      </c>
      <c r="W2251" s="19">
        <v>63</v>
      </c>
      <c r="X2251" s="93">
        <v>686</v>
      </c>
      <c r="Y2251">
        <f t="shared" si="106"/>
        <v>100</v>
      </c>
      <c r="Z2251" t="b">
        <f>IF(N2251/G2251&gt;=Auswahlhilfe!$C$8,TRUE,FALSE)</f>
        <v>1</v>
      </c>
      <c r="AA2251" t="b">
        <f>IF(K2251&gt;Auswahlhilfe!$C$7,TRUE,FALSE)</f>
        <v>1</v>
      </c>
      <c r="AB2251" t="b">
        <f>IF(Auswahlhilfe!$C$17=F2251,TRUE,FALSE)</f>
        <v>1</v>
      </c>
      <c r="AC2251" t="b">
        <f>IFERROR(IF(FIND("P2",PGOptionList!D2251)&gt;0,TRUE),FALSE)</f>
        <v>1</v>
      </c>
      <c r="AD2251" t="b">
        <f>IFERROR(IF(FIND("P1",PGOptionList!D2251)&gt;0,TRUE),FALSE)</f>
        <v>0</v>
      </c>
      <c r="AE2251" t="b">
        <f>IFERROR(IF(FIND("P0",PGOptionList!D2251)&gt;0,TRUE),FALSE)</f>
        <v>0</v>
      </c>
      <c r="AF2251" t="b">
        <f>IF(AND(Z2251,AA2251,AB2251,AC2251,IF(C2251=Auswahlhilfe!$L$7,TRUE,FALSE)),D2251,FALSE)</f>
        <v>0</v>
      </c>
      <c r="AG2251" t="b">
        <f>IF(AND(Z2251,AA2251,AB2251,AD2251,IF(C2251=Auswahlhilfe!$L$17,TRUE,FALSE)),D2251,FALSE)</f>
        <v>0</v>
      </c>
      <c r="AH2251" t="b">
        <f>IF(AND(Z2251,AA2251,AB2251,AE2251,IF(C2251=Auswahlhilfe!$L$17,TRUE,FALSE)),D2251,FALSE)</f>
        <v>0</v>
      </c>
      <c r="AI2251" t="s">
        <v>4818</v>
      </c>
      <c r="AJ2251" s="90" t="str">
        <f t="shared" si="107"/>
        <v>https://shop.oxni.ch/de/shop/motoren/planetengetriebe/te-120-040-s2-p2</v>
      </c>
    </row>
    <row r="2252" spans="2:36" x14ac:dyDescent="0.2">
      <c r="B2252" s="78" t="str">
        <f t="shared" si="105"/>
        <v/>
      </c>
      <c r="C2252" s="19" t="s">
        <v>123</v>
      </c>
      <c r="D2252" s="19" t="s">
        <v>2553</v>
      </c>
      <c r="E2252" s="19">
        <v>90</v>
      </c>
      <c r="F2252" s="19" t="s">
        <v>55</v>
      </c>
      <c r="G2252" s="19">
        <v>35</v>
      </c>
      <c r="H2252" s="19">
        <v>5</v>
      </c>
      <c r="I2252" s="19">
        <v>25</v>
      </c>
      <c r="J2252" s="19">
        <v>94</v>
      </c>
      <c r="K2252" s="19">
        <v>300</v>
      </c>
      <c r="L2252" s="19">
        <v>900</v>
      </c>
      <c r="M2252" s="19" t="s">
        <v>79</v>
      </c>
      <c r="N2252" s="19">
        <v>4000</v>
      </c>
      <c r="O2252" s="19">
        <v>8000</v>
      </c>
      <c r="P2252" s="19">
        <v>6100</v>
      </c>
      <c r="Q2252" s="19" t="s">
        <v>57</v>
      </c>
      <c r="R2252" s="19">
        <v>3350</v>
      </c>
      <c r="S2252" s="19">
        <v>20000</v>
      </c>
      <c r="T2252" s="19">
        <v>0.47</v>
      </c>
      <c r="U2252" s="19">
        <v>8.5</v>
      </c>
      <c r="V2252" s="19">
        <v>0.24</v>
      </c>
      <c r="W2252" s="19">
        <v>63</v>
      </c>
      <c r="X2252" s="93">
        <v>863</v>
      </c>
      <c r="Y2252">
        <f t="shared" si="106"/>
        <v>114.28571428571429</v>
      </c>
      <c r="Z2252" t="b">
        <f>IF(N2252/G2252&gt;=Auswahlhilfe!$C$8,TRUE,FALSE)</f>
        <v>1</v>
      </c>
      <c r="AA2252" t="b">
        <f>IF(K2252&gt;Auswahlhilfe!$C$7,TRUE,FALSE)</f>
        <v>1</v>
      </c>
      <c r="AB2252" t="b">
        <f>IF(Auswahlhilfe!$C$17=F2252,TRUE,FALSE)</f>
        <v>0</v>
      </c>
      <c r="AC2252" t="b">
        <f>IFERROR(IF(FIND("P2",PGOptionList!D2252)&gt;0,TRUE),FALSE)</f>
        <v>0</v>
      </c>
      <c r="AD2252" t="b">
        <f>IFERROR(IF(FIND("P1",PGOptionList!D2252)&gt;0,TRUE),FALSE)</f>
        <v>1</v>
      </c>
      <c r="AE2252" t="b">
        <f>IFERROR(IF(FIND("P0",PGOptionList!D2252)&gt;0,TRUE),FALSE)</f>
        <v>0</v>
      </c>
      <c r="AF2252" t="b">
        <f>IF(AND(Z2252,AA2252,AB2252,AC2252,IF(C2252=Auswahlhilfe!$L$7,TRUE,FALSE)),D2252,FALSE)</f>
        <v>0</v>
      </c>
      <c r="AG2252" t="b">
        <f>IF(AND(Z2252,AA2252,AB2252,AD2252,IF(C2252=Auswahlhilfe!$L$17,TRUE,FALSE)),D2252,FALSE)</f>
        <v>0</v>
      </c>
      <c r="AH2252" t="b">
        <f>IF(AND(Z2252,AA2252,AB2252,AE2252,IF(C2252=Auswahlhilfe!$L$17,TRUE,FALSE)),D2252,FALSE)</f>
        <v>0</v>
      </c>
      <c r="AI2252" t="s">
        <v>4817</v>
      </c>
      <c r="AJ2252" s="90" t="str">
        <f t="shared" si="107"/>
        <v>mailto:info@oxni.ch?subject=Anfrage TE-120-035-S1-P1</v>
      </c>
    </row>
    <row r="2253" spans="2:36" x14ac:dyDescent="0.2">
      <c r="B2253" s="78" t="str">
        <f t="shared" si="105"/>
        <v/>
      </c>
      <c r="C2253" s="19" t="s">
        <v>123</v>
      </c>
      <c r="D2253" s="19" t="s">
        <v>2554</v>
      </c>
      <c r="E2253" s="19">
        <v>90</v>
      </c>
      <c r="F2253" s="19" t="s">
        <v>58</v>
      </c>
      <c r="G2253" s="19">
        <v>35</v>
      </c>
      <c r="H2253" s="19">
        <v>5</v>
      </c>
      <c r="I2253" s="19">
        <v>25</v>
      </c>
      <c r="J2253" s="19">
        <v>94</v>
      </c>
      <c r="K2253" s="19">
        <v>300</v>
      </c>
      <c r="L2253" s="19">
        <v>900</v>
      </c>
      <c r="M2253" s="19" t="s">
        <v>79</v>
      </c>
      <c r="N2253" s="19">
        <v>4000</v>
      </c>
      <c r="O2253" s="19">
        <v>8000</v>
      </c>
      <c r="P2253" s="19">
        <v>6100</v>
      </c>
      <c r="Q2253" s="19" t="s">
        <v>57</v>
      </c>
      <c r="R2253" s="19">
        <v>3350</v>
      </c>
      <c r="S2253" s="19">
        <v>20000</v>
      </c>
      <c r="T2253" s="19">
        <v>0.47</v>
      </c>
      <c r="U2253" s="19">
        <v>8.5</v>
      </c>
      <c r="V2253" s="19">
        <v>0.24</v>
      </c>
      <c r="W2253" s="19">
        <v>63</v>
      </c>
      <c r="X2253" s="93">
        <v>863</v>
      </c>
      <c r="Y2253">
        <f t="shared" si="106"/>
        <v>114.28571428571429</v>
      </c>
      <c r="Z2253" t="b">
        <f>IF(N2253/G2253&gt;=Auswahlhilfe!$C$8,TRUE,FALSE)</f>
        <v>1</v>
      </c>
      <c r="AA2253" t="b">
        <f>IF(K2253&gt;Auswahlhilfe!$C$7,TRUE,FALSE)</f>
        <v>1</v>
      </c>
      <c r="AB2253" t="b">
        <f>IF(Auswahlhilfe!$C$17=F2253,TRUE,FALSE)</f>
        <v>1</v>
      </c>
      <c r="AC2253" t="b">
        <f>IFERROR(IF(FIND("P2",PGOptionList!D2253)&gt;0,TRUE),FALSE)</f>
        <v>0</v>
      </c>
      <c r="AD2253" t="b">
        <f>IFERROR(IF(FIND("P1",PGOptionList!D2253)&gt;0,TRUE),FALSE)</f>
        <v>1</v>
      </c>
      <c r="AE2253" t="b">
        <f>IFERROR(IF(FIND("P0",PGOptionList!D2253)&gt;0,TRUE),FALSE)</f>
        <v>0</v>
      </c>
      <c r="AF2253" t="b">
        <f>IF(AND(Z2253,AA2253,AB2253,AC2253,IF(C2253=Auswahlhilfe!$L$7,TRUE,FALSE)),D2253,FALSE)</f>
        <v>0</v>
      </c>
      <c r="AG2253" t="b">
        <f>IF(AND(Z2253,AA2253,AB2253,AD2253,IF(C2253=Auswahlhilfe!$L$17,TRUE,FALSE)),D2253,FALSE)</f>
        <v>0</v>
      </c>
      <c r="AH2253" t="b">
        <f>IF(AND(Z2253,AA2253,AB2253,AE2253,IF(C2253=Auswahlhilfe!$L$17,TRUE,FALSE)),D2253,FALSE)</f>
        <v>0</v>
      </c>
      <c r="AI2253" t="s">
        <v>4818</v>
      </c>
      <c r="AJ2253" s="90" t="str">
        <f t="shared" si="107"/>
        <v>https://shop.oxni.ch/de/shop/motoren/planetengetriebe/te-120-035-s2-p1</v>
      </c>
    </row>
    <row r="2254" spans="2:36" x14ac:dyDescent="0.2">
      <c r="B2254" s="78" t="str">
        <f t="shared" si="105"/>
        <v/>
      </c>
      <c r="C2254" s="19" t="s">
        <v>123</v>
      </c>
      <c r="D2254" s="19" t="s">
        <v>2555</v>
      </c>
      <c r="E2254" s="19">
        <v>90</v>
      </c>
      <c r="F2254" s="19" t="s">
        <v>55</v>
      </c>
      <c r="G2254" s="19">
        <v>35</v>
      </c>
      <c r="H2254" s="19">
        <v>7</v>
      </c>
      <c r="I2254" s="19">
        <v>25</v>
      </c>
      <c r="J2254" s="19">
        <v>94</v>
      </c>
      <c r="K2254" s="19">
        <v>300</v>
      </c>
      <c r="L2254" s="19">
        <v>900</v>
      </c>
      <c r="M2254" s="19" t="s">
        <v>79</v>
      </c>
      <c r="N2254" s="19">
        <v>4000</v>
      </c>
      <c r="O2254" s="19">
        <v>8000</v>
      </c>
      <c r="P2254" s="19">
        <v>6100</v>
      </c>
      <c r="Q2254" s="19" t="s">
        <v>57</v>
      </c>
      <c r="R2254" s="19">
        <v>3350</v>
      </c>
      <c r="S2254" s="19">
        <v>20000</v>
      </c>
      <c r="T2254" s="19">
        <v>0.47</v>
      </c>
      <c r="U2254" s="19">
        <v>8.5</v>
      </c>
      <c r="V2254" s="19">
        <v>0.24</v>
      </c>
      <c r="W2254" s="19">
        <v>63</v>
      </c>
      <c r="X2254" s="93">
        <v>686</v>
      </c>
      <c r="Y2254">
        <f t="shared" si="106"/>
        <v>114.28571428571429</v>
      </c>
      <c r="Z2254" t="b">
        <f>IF(N2254/G2254&gt;=Auswahlhilfe!$C$8,TRUE,FALSE)</f>
        <v>1</v>
      </c>
      <c r="AA2254" t="b">
        <f>IF(K2254&gt;Auswahlhilfe!$C$7,TRUE,FALSE)</f>
        <v>1</v>
      </c>
      <c r="AB2254" t="b">
        <f>IF(Auswahlhilfe!$C$17=F2254,TRUE,FALSE)</f>
        <v>0</v>
      </c>
      <c r="AC2254" t="b">
        <f>IFERROR(IF(FIND("P2",PGOptionList!D2254)&gt;0,TRUE),FALSE)</f>
        <v>1</v>
      </c>
      <c r="AD2254" t="b">
        <f>IFERROR(IF(FIND("P1",PGOptionList!D2254)&gt;0,TRUE),FALSE)</f>
        <v>0</v>
      </c>
      <c r="AE2254" t="b">
        <f>IFERROR(IF(FIND("P0",PGOptionList!D2254)&gt;0,TRUE),FALSE)</f>
        <v>0</v>
      </c>
      <c r="AF2254" t="b">
        <f>IF(AND(Z2254,AA2254,AB2254,AC2254,IF(C2254=Auswahlhilfe!$L$7,TRUE,FALSE)),D2254,FALSE)</f>
        <v>0</v>
      </c>
      <c r="AG2254" t="b">
        <f>IF(AND(Z2254,AA2254,AB2254,AD2254,IF(C2254=Auswahlhilfe!$L$17,TRUE,FALSE)),D2254,FALSE)</f>
        <v>0</v>
      </c>
      <c r="AH2254" t="b">
        <f>IF(AND(Z2254,AA2254,AB2254,AE2254,IF(C2254=Auswahlhilfe!$L$17,TRUE,FALSE)),D2254,FALSE)</f>
        <v>0</v>
      </c>
      <c r="AI2254" t="s">
        <v>4817</v>
      </c>
      <c r="AJ2254" s="90" t="str">
        <f t="shared" si="107"/>
        <v>mailto:info@oxni.ch?subject=Anfrage TE-120-035-S1-P2</v>
      </c>
    </row>
    <row r="2255" spans="2:36" x14ac:dyDescent="0.2">
      <c r="B2255" s="78" t="str">
        <f t="shared" si="105"/>
        <v/>
      </c>
      <c r="C2255" s="19" t="s">
        <v>123</v>
      </c>
      <c r="D2255" s="19" t="s">
        <v>2556</v>
      </c>
      <c r="E2255" s="19">
        <v>90</v>
      </c>
      <c r="F2255" s="19" t="s">
        <v>58</v>
      </c>
      <c r="G2255" s="19">
        <v>35</v>
      </c>
      <c r="H2255" s="19">
        <v>7</v>
      </c>
      <c r="I2255" s="19">
        <v>25</v>
      </c>
      <c r="J2255" s="19">
        <v>94</v>
      </c>
      <c r="K2255" s="19">
        <v>300</v>
      </c>
      <c r="L2255" s="19">
        <v>900</v>
      </c>
      <c r="M2255" s="19" t="s">
        <v>79</v>
      </c>
      <c r="N2255" s="19">
        <v>4000</v>
      </c>
      <c r="O2255" s="19">
        <v>8000</v>
      </c>
      <c r="P2255" s="19">
        <v>6100</v>
      </c>
      <c r="Q2255" s="19" t="s">
        <v>57</v>
      </c>
      <c r="R2255" s="19">
        <v>3350</v>
      </c>
      <c r="S2255" s="19">
        <v>20000</v>
      </c>
      <c r="T2255" s="19">
        <v>0.47</v>
      </c>
      <c r="U2255" s="19">
        <v>8.5</v>
      </c>
      <c r="V2255" s="19">
        <v>0.24</v>
      </c>
      <c r="W2255" s="19">
        <v>63</v>
      </c>
      <c r="X2255" s="93">
        <v>686</v>
      </c>
      <c r="Y2255">
        <f t="shared" si="106"/>
        <v>114.28571428571429</v>
      </c>
      <c r="Z2255" t="b">
        <f>IF(N2255/G2255&gt;=Auswahlhilfe!$C$8,TRUE,FALSE)</f>
        <v>1</v>
      </c>
      <c r="AA2255" t="b">
        <f>IF(K2255&gt;Auswahlhilfe!$C$7,TRUE,FALSE)</f>
        <v>1</v>
      </c>
      <c r="AB2255" t="b">
        <f>IF(Auswahlhilfe!$C$17=F2255,TRUE,FALSE)</f>
        <v>1</v>
      </c>
      <c r="AC2255" t="b">
        <f>IFERROR(IF(FIND("P2",PGOptionList!D2255)&gt;0,TRUE),FALSE)</f>
        <v>1</v>
      </c>
      <c r="AD2255" t="b">
        <f>IFERROR(IF(FIND("P1",PGOptionList!D2255)&gt;0,TRUE),FALSE)</f>
        <v>0</v>
      </c>
      <c r="AE2255" t="b">
        <f>IFERROR(IF(FIND("P0",PGOptionList!D2255)&gt;0,TRUE),FALSE)</f>
        <v>0</v>
      </c>
      <c r="AF2255" t="b">
        <f>IF(AND(Z2255,AA2255,AB2255,AC2255,IF(C2255=Auswahlhilfe!$L$7,TRUE,FALSE)),D2255,FALSE)</f>
        <v>0</v>
      </c>
      <c r="AG2255" t="b">
        <f>IF(AND(Z2255,AA2255,AB2255,AD2255,IF(C2255=Auswahlhilfe!$L$17,TRUE,FALSE)),D2255,FALSE)</f>
        <v>0</v>
      </c>
      <c r="AH2255" t="b">
        <f>IF(AND(Z2255,AA2255,AB2255,AE2255,IF(C2255=Auswahlhilfe!$L$17,TRUE,FALSE)),D2255,FALSE)</f>
        <v>0</v>
      </c>
      <c r="AI2255" t="s">
        <v>4818</v>
      </c>
      <c r="AJ2255" s="90" t="str">
        <f t="shared" si="107"/>
        <v>https://shop.oxni.ch/de/shop/motoren/planetengetriebe/te-120-035-s2-p2</v>
      </c>
    </row>
    <row r="2256" spans="2:36" x14ac:dyDescent="0.2">
      <c r="B2256" s="78" t="str">
        <f t="shared" si="105"/>
        <v/>
      </c>
      <c r="C2256" s="19" t="s">
        <v>123</v>
      </c>
      <c r="D2256" s="19" t="s">
        <v>2557</v>
      </c>
      <c r="E2256" s="19">
        <v>90</v>
      </c>
      <c r="F2256" s="19" t="s">
        <v>55</v>
      </c>
      <c r="G2256" s="19">
        <v>30</v>
      </c>
      <c r="H2256" s="19">
        <v>5</v>
      </c>
      <c r="I2256" s="19">
        <v>25</v>
      </c>
      <c r="J2256" s="19">
        <v>94</v>
      </c>
      <c r="K2256" s="19">
        <v>310</v>
      </c>
      <c r="L2256" s="19">
        <v>930</v>
      </c>
      <c r="M2256" s="19" t="s">
        <v>78</v>
      </c>
      <c r="N2256" s="19">
        <v>4000</v>
      </c>
      <c r="O2256" s="19">
        <v>8000</v>
      </c>
      <c r="P2256" s="19">
        <v>6100</v>
      </c>
      <c r="Q2256" s="19" t="s">
        <v>57</v>
      </c>
      <c r="R2256" s="19">
        <v>3350</v>
      </c>
      <c r="S2256" s="19">
        <v>20000</v>
      </c>
      <c r="T2256" s="19">
        <v>0.47</v>
      </c>
      <c r="U2256" s="19">
        <v>8.5</v>
      </c>
      <c r="V2256" s="19">
        <v>0.24</v>
      </c>
      <c r="W2256" s="19">
        <v>63</v>
      </c>
      <c r="X2256" s="93">
        <v>863</v>
      </c>
      <c r="Y2256">
        <f t="shared" si="106"/>
        <v>133.33333333333334</v>
      </c>
      <c r="Z2256" t="b">
        <f>IF(N2256/G2256&gt;=Auswahlhilfe!$C$8,TRUE,FALSE)</f>
        <v>1</v>
      </c>
      <c r="AA2256" t="b">
        <f>IF(K2256&gt;Auswahlhilfe!$C$7,TRUE,FALSE)</f>
        <v>1</v>
      </c>
      <c r="AB2256" t="b">
        <f>IF(Auswahlhilfe!$C$17=F2256,TRUE,FALSE)</f>
        <v>0</v>
      </c>
      <c r="AC2256" t="b">
        <f>IFERROR(IF(FIND("P2",PGOptionList!D2256)&gt;0,TRUE),FALSE)</f>
        <v>0</v>
      </c>
      <c r="AD2256" t="b">
        <f>IFERROR(IF(FIND("P1",PGOptionList!D2256)&gt;0,TRUE),FALSE)</f>
        <v>1</v>
      </c>
      <c r="AE2256" t="b">
        <f>IFERROR(IF(FIND("P0",PGOptionList!D2256)&gt;0,TRUE),FALSE)</f>
        <v>0</v>
      </c>
      <c r="AF2256" t="b">
        <f>IF(AND(Z2256,AA2256,AB2256,AC2256,IF(C2256=Auswahlhilfe!$L$7,TRUE,FALSE)),D2256,FALSE)</f>
        <v>0</v>
      </c>
      <c r="AG2256" t="b">
        <f>IF(AND(Z2256,AA2256,AB2256,AD2256,IF(C2256=Auswahlhilfe!$L$17,TRUE,FALSE)),D2256,FALSE)</f>
        <v>0</v>
      </c>
      <c r="AH2256" t="b">
        <f>IF(AND(Z2256,AA2256,AB2256,AE2256,IF(C2256=Auswahlhilfe!$L$17,TRUE,FALSE)),D2256,FALSE)</f>
        <v>0</v>
      </c>
      <c r="AI2256" t="s">
        <v>4817</v>
      </c>
      <c r="AJ2256" s="90" t="str">
        <f t="shared" si="107"/>
        <v>mailto:info@oxni.ch?subject=Anfrage TE-120-030-S1-P1</v>
      </c>
    </row>
    <row r="2257" spans="2:36" x14ac:dyDescent="0.2">
      <c r="B2257" s="78" t="str">
        <f t="shared" si="105"/>
        <v/>
      </c>
      <c r="C2257" s="19" t="s">
        <v>123</v>
      </c>
      <c r="D2257" s="19" t="s">
        <v>2558</v>
      </c>
      <c r="E2257" s="19">
        <v>90</v>
      </c>
      <c r="F2257" s="19" t="s">
        <v>58</v>
      </c>
      <c r="G2257" s="19">
        <v>30</v>
      </c>
      <c r="H2257" s="19">
        <v>5</v>
      </c>
      <c r="I2257" s="19">
        <v>25</v>
      </c>
      <c r="J2257" s="19">
        <v>94</v>
      </c>
      <c r="K2257" s="19">
        <v>310</v>
      </c>
      <c r="L2257" s="19">
        <v>930</v>
      </c>
      <c r="M2257" s="19" t="s">
        <v>78</v>
      </c>
      <c r="N2257" s="19">
        <v>4000</v>
      </c>
      <c r="O2257" s="19">
        <v>8000</v>
      </c>
      <c r="P2257" s="19">
        <v>6100</v>
      </c>
      <c r="Q2257" s="19" t="s">
        <v>57</v>
      </c>
      <c r="R2257" s="19">
        <v>3350</v>
      </c>
      <c r="S2257" s="19">
        <v>20000</v>
      </c>
      <c r="T2257" s="19">
        <v>0.47</v>
      </c>
      <c r="U2257" s="19">
        <v>8.5</v>
      </c>
      <c r="V2257" s="19">
        <v>0.24</v>
      </c>
      <c r="W2257" s="19">
        <v>63</v>
      </c>
      <c r="X2257" s="93">
        <v>863</v>
      </c>
      <c r="Y2257">
        <f t="shared" si="106"/>
        <v>133.33333333333334</v>
      </c>
      <c r="Z2257" t="b">
        <f>IF(N2257/G2257&gt;=Auswahlhilfe!$C$8,TRUE,FALSE)</f>
        <v>1</v>
      </c>
      <c r="AA2257" t="b">
        <f>IF(K2257&gt;Auswahlhilfe!$C$7,TRUE,FALSE)</f>
        <v>1</v>
      </c>
      <c r="AB2257" t="b">
        <f>IF(Auswahlhilfe!$C$17=F2257,TRUE,FALSE)</f>
        <v>1</v>
      </c>
      <c r="AC2257" t="b">
        <f>IFERROR(IF(FIND("P2",PGOptionList!D2257)&gt;0,TRUE),FALSE)</f>
        <v>0</v>
      </c>
      <c r="AD2257" t="b">
        <f>IFERROR(IF(FIND("P1",PGOptionList!D2257)&gt;0,TRUE),FALSE)</f>
        <v>1</v>
      </c>
      <c r="AE2257" t="b">
        <f>IFERROR(IF(FIND("P0",PGOptionList!D2257)&gt;0,TRUE),FALSE)</f>
        <v>0</v>
      </c>
      <c r="AF2257" t="b">
        <f>IF(AND(Z2257,AA2257,AB2257,AC2257,IF(C2257=Auswahlhilfe!$L$7,TRUE,FALSE)),D2257,FALSE)</f>
        <v>0</v>
      </c>
      <c r="AG2257" t="b">
        <f>IF(AND(Z2257,AA2257,AB2257,AD2257,IF(C2257=Auswahlhilfe!$L$17,TRUE,FALSE)),D2257,FALSE)</f>
        <v>0</v>
      </c>
      <c r="AH2257" t="b">
        <f>IF(AND(Z2257,AA2257,AB2257,AE2257,IF(C2257=Auswahlhilfe!$L$17,TRUE,FALSE)),D2257,FALSE)</f>
        <v>0</v>
      </c>
      <c r="AI2257" t="s">
        <v>4818</v>
      </c>
      <c r="AJ2257" s="90" t="str">
        <f t="shared" si="107"/>
        <v>https://shop.oxni.ch/de/shop/motoren/planetengetriebe/te-120-030-s2-p1</v>
      </c>
    </row>
    <row r="2258" spans="2:36" x14ac:dyDescent="0.2">
      <c r="B2258" s="78" t="str">
        <f t="shared" si="105"/>
        <v/>
      </c>
      <c r="C2258" s="19" t="s">
        <v>123</v>
      </c>
      <c r="D2258" s="19" t="s">
        <v>2559</v>
      </c>
      <c r="E2258" s="19">
        <v>90</v>
      </c>
      <c r="F2258" s="19" t="s">
        <v>55</v>
      </c>
      <c r="G2258" s="19">
        <v>30</v>
      </c>
      <c r="H2258" s="19">
        <v>7</v>
      </c>
      <c r="I2258" s="19">
        <v>25</v>
      </c>
      <c r="J2258" s="19">
        <v>94</v>
      </c>
      <c r="K2258" s="19">
        <v>310</v>
      </c>
      <c r="L2258" s="19">
        <v>930</v>
      </c>
      <c r="M2258" s="19" t="s">
        <v>78</v>
      </c>
      <c r="N2258" s="19">
        <v>4000</v>
      </c>
      <c r="O2258" s="19">
        <v>8000</v>
      </c>
      <c r="P2258" s="19">
        <v>6100</v>
      </c>
      <c r="Q2258" s="19" t="s">
        <v>57</v>
      </c>
      <c r="R2258" s="19">
        <v>3350</v>
      </c>
      <c r="S2258" s="19">
        <v>20000</v>
      </c>
      <c r="T2258" s="19">
        <v>0.47</v>
      </c>
      <c r="U2258" s="19">
        <v>8.5</v>
      </c>
      <c r="V2258" s="19">
        <v>0.24</v>
      </c>
      <c r="W2258" s="19">
        <v>63</v>
      </c>
      <c r="X2258" s="93">
        <v>686</v>
      </c>
      <c r="Y2258">
        <f t="shared" si="106"/>
        <v>133.33333333333334</v>
      </c>
      <c r="Z2258" t="b">
        <f>IF(N2258/G2258&gt;=Auswahlhilfe!$C$8,TRUE,FALSE)</f>
        <v>1</v>
      </c>
      <c r="AA2258" t="b">
        <f>IF(K2258&gt;Auswahlhilfe!$C$7,TRUE,FALSE)</f>
        <v>1</v>
      </c>
      <c r="AB2258" t="b">
        <f>IF(Auswahlhilfe!$C$17=F2258,TRUE,FALSE)</f>
        <v>0</v>
      </c>
      <c r="AC2258" t="b">
        <f>IFERROR(IF(FIND("P2",PGOptionList!D2258)&gt;0,TRUE),FALSE)</f>
        <v>1</v>
      </c>
      <c r="AD2258" t="b">
        <f>IFERROR(IF(FIND("P1",PGOptionList!D2258)&gt;0,TRUE),FALSE)</f>
        <v>0</v>
      </c>
      <c r="AE2258" t="b">
        <f>IFERROR(IF(FIND("P0",PGOptionList!D2258)&gt;0,TRUE),FALSE)</f>
        <v>0</v>
      </c>
      <c r="AF2258" t="b">
        <f>IF(AND(Z2258,AA2258,AB2258,AC2258,IF(C2258=Auswahlhilfe!$L$7,TRUE,FALSE)),D2258,FALSE)</f>
        <v>0</v>
      </c>
      <c r="AG2258" t="b">
        <f>IF(AND(Z2258,AA2258,AB2258,AD2258,IF(C2258=Auswahlhilfe!$L$17,TRUE,FALSE)),D2258,FALSE)</f>
        <v>0</v>
      </c>
      <c r="AH2258" t="b">
        <f>IF(AND(Z2258,AA2258,AB2258,AE2258,IF(C2258=Auswahlhilfe!$L$17,TRUE,FALSE)),D2258,FALSE)</f>
        <v>0</v>
      </c>
      <c r="AI2258" t="s">
        <v>4817</v>
      </c>
      <c r="AJ2258" s="90" t="str">
        <f t="shared" si="107"/>
        <v>mailto:info@oxni.ch?subject=Anfrage TE-120-030-S1-P2</v>
      </c>
    </row>
    <row r="2259" spans="2:36" x14ac:dyDescent="0.2">
      <c r="B2259" s="78" t="str">
        <f t="shared" si="105"/>
        <v/>
      </c>
      <c r="C2259" s="19" t="s">
        <v>123</v>
      </c>
      <c r="D2259" s="19" t="s">
        <v>2560</v>
      </c>
      <c r="E2259" s="19">
        <v>90</v>
      </c>
      <c r="F2259" s="19" t="s">
        <v>58</v>
      </c>
      <c r="G2259" s="19">
        <v>30</v>
      </c>
      <c r="H2259" s="19">
        <v>7</v>
      </c>
      <c r="I2259" s="19">
        <v>25</v>
      </c>
      <c r="J2259" s="19">
        <v>94</v>
      </c>
      <c r="K2259" s="19">
        <v>310</v>
      </c>
      <c r="L2259" s="19">
        <v>930</v>
      </c>
      <c r="M2259" s="19" t="s">
        <v>78</v>
      </c>
      <c r="N2259" s="19">
        <v>4000</v>
      </c>
      <c r="O2259" s="19">
        <v>8000</v>
      </c>
      <c r="P2259" s="19">
        <v>6100</v>
      </c>
      <c r="Q2259" s="19" t="s">
        <v>57</v>
      </c>
      <c r="R2259" s="19">
        <v>3350</v>
      </c>
      <c r="S2259" s="19">
        <v>20000</v>
      </c>
      <c r="T2259" s="19">
        <v>0.47</v>
      </c>
      <c r="U2259" s="19">
        <v>8.5</v>
      </c>
      <c r="V2259" s="19">
        <v>0.24</v>
      </c>
      <c r="W2259" s="19">
        <v>63</v>
      </c>
      <c r="X2259" s="93">
        <v>686</v>
      </c>
      <c r="Y2259">
        <f t="shared" si="106"/>
        <v>133.33333333333334</v>
      </c>
      <c r="Z2259" t="b">
        <f>IF(N2259/G2259&gt;=Auswahlhilfe!$C$8,TRUE,FALSE)</f>
        <v>1</v>
      </c>
      <c r="AA2259" t="b">
        <f>IF(K2259&gt;Auswahlhilfe!$C$7,TRUE,FALSE)</f>
        <v>1</v>
      </c>
      <c r="AB2259" t="b">
        <f>IF(Auswahlhilfe!$C$17=F2259,TRUE,FALSE)</f>
        <v>1</v>
      </c>
      <c r="AC2259" t="b">
        <f>IFERROR(IF(FIND("P2",PGOptionList!D2259)&gt;0,TRUE),FALSE)</f>
        <v>1</v>
      </c>
      <c r="AD2259" t="b">
        <f>IFERROR(IF(FIND("P1",PGOptionList!D2259)&gt;0,TRUE),FALSE)</f>
        <v>0</v>
      </c>
      <c r="AE2259" t="b">
        <f>IFERROR(IF(FIND("P0",PGOptionList!D2259)&gt;0,TRUE),FALSE)</f>
        <v>0</v>
      </c>
      <c r="AF2259" t="b">
        <f>IF(AND(Z2259,AA2259,AB2259,AC2259,IF(C2259=Auswahlhilfe!$L$7,TRUE,FALSE)),D2259,FALSE)</f>
        <v>0</v>
      </c>
      <c r="AG2259" t="b">
        <f>IF(AND(Z2259,AA2259,AB2259,AD2259,IF(C2259=Auswahlhilfe!$L$17,TRUE,FALSE)),D2259,FALSE)</f>
        <v>0</v>
      </c>
      <c r="AH2259" t="b">
        <f>IF(AND(Z2259,AA2259,AB2259,AE2259,IF(C2259=Auswahlhilfe!$L$17,TRUE,FALSE)),D2259,FALSE)</f>
        <v>0</v>
      </c>
      <c r="AI2259" t="s">
        <v>4818</v>
      </c>
      <c r="AJ2259" s="90" t="str">
        <f t="shared" si="107"/>
        <v>https://shop.oxni.ch/de/shop/motoren/planetengetriebe/te-120-030-s2-p2</v>
      </c>
    </row>
    <row r="2260" spans="2:36" x14ac:dyDescent="0.2">
      <c r="B2260" s="78" t="str">
        <f t="shared" si="105"/>
        <v/>
      </c>
      <c r="C2260" s="19" t="s">
        <v>123</v>
      </c>
      <c r="D2260" s="19" t="s">
        <v>2561</v>
      </c>
      <c r="E2260" s="19">
        <v>90</v>
      </c>
      <c r="F2260" s="19" t="s">
        <v>55</v>
      </c>
      <c r="G2260" s="19">
        <v>25</v>
      </c>
      <c r="H2260" s="19">
        <v>5</v>
      </c>
      <c r="I2260" s="19">
        <v>25</v>
      </c>
      <c r="J2260" s="19">
        <v>94</v>
      </c>
      <c r="K2260" s="19">
        <v>333</v>
      </c>
      <c r="L2260" s="19">
        <v>999</v>
      </c>
      <c r="M2260" s="19" t="s">
        <v>77</v>
      </c>
      <c r="N2260" s="19">
        <v>4000</v>
      </c>
      <c r="O2260" s="19">
        <v>8000</v>
      </c>
      <c r="P2260" s="19">
        <v>6100</v>
      </c>
      <c r="Q2260" s="19" t="s">
        <v>57</v>
      </c>
      <c r="R2260" s="19">
        <v>3350</v>
      </c>
      <c r="S2260" s="19">
        <v>20000</v>
      </c>
      <c r="T2260" s="19">
        <v>0.47</v>
      </c>
      <c r="U2260" s="19">
        <v>8.5</v>
      </c>
      <c r="V2260" s="19">
        <v>0.24</v>
      </c>
      <c r="W2260" s="19">
        <v>63</v>
      </c>
      <c r="X2260" s="93">
        <v>863</v>
      </c>
      <c r="Y2260">
        <f t="shared" si="106"/>
        <v>160</v>
      </c>
      <c r="Z2260" t="b">
        <f>IF(N2260/G2260&gt;=Auswahlhilfe!$C$8,TRUE,FALSE)</f>
        <v>1</v>
      </c>
      <c r="AA2260" t="b">
        <f>IF(K2260&gt;Auswahlhilfe!$C$7,TRUE,FALSE)</f>
        <v>1</v>
      </c>
      <c r="AB2260" t="b">
        <f>IF(Auswahlhilfe!$C$17=F2260,TRUE,FALSE)</f>
        <v>0</v>
      </c>
      <c r="AC2260" t="b">
        <f>IFERROR(IF(FIND("P2",PGOptionList!D2260)&gt;0,TRUE),FALSE)</f>
        <v>0</v>
      </c>
      <c r="AD2260" t="b">
        <f>IFERROR(IF(FIND("P1",PGOptionList!D2260)&gt;0,TRUE),FALSE)</f>
        <v>1</v>
      </c>
      <c r="AE2260" t="b">
        <f>IFERROR(IF(FIND("P0",PGOptionList!D2260)&gt;0,TRUE),FALSE)</f>
        <v>0</v>
      </c>
      <c r="AF2260" t="b">
        <f>IF(AND(Z2260,AA2260,AB2260,AC2260,IF(C2260=Auswahlhilfe!$L$7,TRUE,FALSE)),D2260,FALSE)</f>
        <v>0</v>
      </c>
      <c r="AG2260" t="b">
        <f>IF(AND(Z2260,AA2260,AB2260,AD2260,IF(C2260=Auswahlhilfe!$L$17,TRUE,FALSE)),D2260,FALSE)</f>
        <v>0</v>
      </c>
      <c r="AH2260" t="b">
        <f>IF(AND(Z2260,AA2260,AB2260,AE2260,IF(C2260=Auswahlhilfe!$L$17,TRUE,FALSE)),D2260,FALSE)</f>
        <v>0</v>
      </c>
      <c r="AI2260" t="s">
        <v>4817</v>
      </c>
      <c r="AJ2260" s="90" t="str">
        <f t="shared" si="107"/>
        <v>mailto:info@oxni.ch?subject=Anfrage TE-120-025-S1-P1</v>
      </c>
    </row>
    <row r="2261" spans="2:36" x14ac:dyDescent="0.2">
      <c r="B2261" s="78" t="str">
        <f t="shared" si="105"/>
        <v/>
      </c>
      <c r="C2261" s="19" t="s">
        <v>123</v>
      </c>
      <c r="D2261" s="19" t="s">
        <v>2562</v>
      </c>
      <c r="E2261" s="19">
        <v>90</v>
      </c>
      <c r="F2261" s="19" t="s">
        <v>58</v>
      </c>
      <c r="G2261" s="19">
        <v>25</v>
      </c>
      <c r="H2261" s="19">
        <v>5</v>
      </c>
      <c r="I2261" s="19">
        <v>25</v>
      </c>
      <c r="J2261" s="19">
        <v>94</v>
      </c>
      <c r="K2261" s="19">
        <v>333</v>
      </c>
      <c r="L2261" s="19">
        <v>999</v>
      </c>
      <c r="M2261" s="19" t="s">
        <v>77</v>
      </c>
      <c r="N2261" s="19">
        <v>4000</v>
      </c>
      <c r="O2261" s="19">
        <v>8000</v>
      </c>
      <c r="P2261" s="19">
        <v>6100</v>
      </c>
      <c r="Q2261" s="19" t="s">
        <v>57</v>
      </c>
      <c r="R2261" s="19">
        <v>3350</v>
      </c>
      <c r="S2261" s="19">
        <v>20000</v>
      </c>
      <c r="T2261" s="19">
        <v>0.47</v>
      </c>
      <c r="U2261" s="19">
        <v>8.5</v>
      </c>
      <c r="V2261" s="19">
        <v>0.24</v>
      </c>
      <c r="W2261" s="19">
        <v>63</v>
      </c>
      <c r="X2261" s="93">
        <v>863</v>
      </c>
      <c r="Y2261">
        <f t="shared" si="106"/>
        <v>160</v>
      </c>
      <c r="Z2261" t="b">
        <f>IF(N2261/G2261&gt;=Auswahlhilfe!$C$8,TRUE,FALSE)</f>
        <v>1</v>
      </c>
      <c r="AA2261" t="b">
        <f>IF(K2261&gt;Auswahlhilfe!$C$7,TRUE,FALSE)</f>
        <v>1</v>
      </c>
      <c r="AB2261" t="b">
        <f>IF(Auswahlhilfe!$C$17=F2261,TRUE,FALSE)</f>
        <v>1</v>
      </c>
      <c r="AC2261" t="b">
        <f>IFERROR(IF(FIND("P2",PGOptionList!D2261)&gt;0,TRUE),FALSE)</f>
        <v>0</v>
      </c>
      <c r="AD2261" t="b">
        <f>IFERROR(IF(FIND("P1",PGOptionList!D2261)&gt;0,TRUE),FALSE)</f>
        <v>1</v>
      </c>
      <c r="AE2261" t="b">
        <f>IFERROR(IF(FIND("P0",PGOptionList!D2261)&gt;0,TRUE),FALSE)</f>
        <v>0</v>
      </c>
      <c r="AF2261" t="b">
        <f>IF(AND(Z2261,AA2261,AB2261,AC2261,IF(C2261=Auswahlhilfe!$L$7,TRUE,FALSE)),D2261,FALSE)</f>
        <v>0</v>
      </c>
      <c r="AG2261" t="b">
        <f>IF(AND(Z2261,AA2261,AB2261,AD2261,IF(C2261=Auswahlhilfe!$L$17,TRUE,FALSE)),D2261,FALSE)</f>
        <v>0</v>
      </c>
      <c r="AH2261" t="b">
        <f>IF(AND(Z2261,AA2261,AB2261,AE2261,IF(C2261=Auswahlhilfe!$L$17,TRUE,FALSE)),D2261,FALSE)</f>
        <v>0</v>
      </c>
      <c r="AI2261" t="s">
        <v>4818</v>
      </c>
      <c r="AJ2261" s="90" t="str">
        <f t="shared" si="107"/>
        <v>https://shop.oxni.ch/de/shop/motoren/planetengetriebe/te-120-025-s2-p1</v>
      </c>
    </row>
    <row r="2262" spans="2:36" x14ac:dyDescent="0.2">
      <c r="B2262" s="78" t="str">
        <f t="shared" si="105"/>
        <v/>
      </c>
      <c r="C2262" s="19" t="s">
        <v>123</v>
      </c>
      <c r="D2262" s="19" t="s">
        <v>2563</v>
      </c>
      <c r="E2262" s="19">
        <v>90</v>
      </c>
      <c r="F2262" s="19" t="s">
        <v>55</v>
      </c>
      <c r="G2262" s="19">
        <v>25</v>
      </c>
      <c r="H2262" s="19">
        <v>7</v>
      </c>
      <c r="I2262" s="19">
        <v>25</v>
      </c>
      <c r="J2262" s="19">
        <v>94</v>
      </c>
      <c r="K2262" s="19">
        <v>333</v>
      </c>
      <c r="L2262" s="19">
        <v>999</v>
      </c>
      <c r="M2262" s="19" t="s">
        <v>77</v>
      </c>
      <c r="N2262" s="19">
        <v>4000</v>
      </c>
      <c r="O2262" s="19">
        <v>8000</v>
      </c>
      <c r="P2262" s="19">
        <v>6100</v>
      </c>
      <c r="Q2262" s="19" t="s">
        <v>57</v>
      </c>
      <c r="R2262" s="19">
        <v>3350</v>
      </c>
      <c r="S2262" s="19">
        <v>20000</v>
      </c>
      <c r="T2262" s="19">
        <v>0.47</v>
      </c>
      <c r="U2262" s="19">
        <v>8.5</v>
      </c>
      <c r="V2262" s="19">
        <v>0.24</v>
      </c>
      <c r="W2262" s="19">
        <v>63</v>
      </c>
      <c r="X2262" s="93">
        <v>686</v>
      </c>
      <c r="Y2262">
        <f t="shared" si="106"/>
        <v>160</v>
      </c>
      <c r="Z2262" t="b">
        <f>IF(N2262/G2262&gt;=Auswahlhilfe!$C$8,TRUE,FALSE)</f>
        <v>1</v>
      </c>
      <c r="AA2262" t="b">
        <f>IF(K2262&gt;Auswahlhilfe!$C$7,TRUE,FALSE)</f>
        <v>1</v>
      </c>
      <c r="AB2262" t="b">
        <f>IF(Auswahlhilfe!$C$17=F2262,TRUE,FALSE)</f>
        <v>0</v>
      </c>
      <c r="AC2262" t="b">
        <f>IFERROR(IF(FIND("P2",PGOptionList!D2262)&gt;0,TRUE),FALSE)</f>
        <v>1</v>
      </c>
      <c r="AD2262" t="b">
        <f>IFERROR(IF(FIND("P1",PGOptionList!D2262)&gt;0,TRUE),FALSE)</f>
        <v>0</v>
      </c>
      <c r="AE2262" t="b">
        <f>IFERROR(IF(FIND("P0",PGOptionList!D2262)&gt;0,TRUE),FALSE)</f>
        <v>0</v>
      </c>
      <c r="AF2262" t="b">
        <f>IF(AND(Z2262,AA2262,AB2262,AC2262,IF(C2262=Auswahlhilfe!$L$7,TRUE,FALSE)),D2262,FALSE)</f>
        <v>0</v>
      </c>
      <c r="AG2262" t="b">
        <f>IF(AND(Z2262,AA2262,AB2262,AD2262,IF(C2262=Auswahlhilfe!$L$17,TRUE,FALSE)),D2262,FALSE)</f>
        <v>0</v>
      </c>
      <c r="AH2262" t="b">
        <f>IF(AND(Z2262,AA2262,AB2262,AE2262,IF(C2262=Auswahlhilfe!$L$17,TRUE,FALSE)),D2262,FALSE)</f>
        <v>0</v>
      </c>
      <c r="AI2262" t="s">
        <v>4817</v>
      </c>
      <c r="AJ2262" s="90" t="str">
        <f t="shared" si="107"/>
        <v>mailto:info@oxni.ch?subject=Anfrage TE-120-025-S1-P2</v>
      </c>
    </row>
    <row r="2263" spans="2:36" x14ac:dyDescent="0.2">
      <c r="B2263" s="78" t="str">
        <f t="shared" si="105"/>
        <v/>
      </c>
      <c r="C2263" s="19" t="s">
        <v>123</v>
      </c>
      <c r="D2263" s="19" t="s">
        <v>2564</v>
      </c>
      <c r="E2263" s="19">
        <v>90</v>
      </c>
      <c r="F2263" s="19" t="s">
        <v>58</v>
      </c>
      <c r="G2263" s="19">
        <v>25</v>
      </c>
      <c r="H2263" s="19">
        <v>7</v>
      </c>
      <c r="I2263" s="19">
        <v>25</v>
      </c>
      <c r="J2263" s="19">
        <v>94</v>
      </c>
      <c r="K2263" s="19">
        <v>333</v>
      </c>
      <c r="L2263" s="19">
        <v>999</v>
      </c>
      <c r="M2263" s="19" t="s">
        <v>77</v>
      </c>
      <c r="N2263" s="19">
        <v>4000</v>
      </c>
      <c r="O2263" s="19">
        <v>8000</v>
      </c>
      <c r="P2263" s="19">
        <v>6100</v>
      </c>
      <c r="Q2263" s="19" t="s">
        <v>57</v>
      </c>
      <c r="R2263" s="19">
        <v>3350</v>
      </c>
      <c r="S2263" s="19">
        <v>20000</v>
      </c>
      <c r="T2263" s="19">
        <v>0.47</v>
      </c>
      <c r="U2263" s="19">
        <v>8.5</v>
      </c>
      <c r="V2263" s="19">
        <v>0.24</v>
      </c>
      <c r="W2263" s="19">
        <v>63</v>
      </c>
      <c r="X2263" s="93">
        <v>686</v>
      </c>
      <c r="Y2263">
        <f t="shared" si="106"/>
        <v>160</v>
      </c>
      <c r="Z2263" t="b">
        <f>IF(N2263/G2263&gt;=Auswahlhilfe!$C$8,TRUE,FALSE)</f>
        <v>1</v>
      </c>
      <c r="AA2263" t="b">
        <f>IF(K2263&gt;Auswahlhilfe!$C$7,TRUE,FALSE)</f>
        <v>1</v>
      </c>
      <c r="AB2263" t="b">
        <f>IF(Auswahlhilfe!$C$17=F2263,TRUE,FALSE)</f>
        <v>1</v>
      </c>
      <c r="AC2263" t="b">
        <f>IFERROR(IF(FIND("P2",PGOptionList!D2263)&gt;0,TRUE),FALSE)</f>
        <v>1</v>
      </c>
      <c r="AD2263" t="b">
        <f>IFERROR(IF(FIND("P1",PGOptionList!D2263)&gt;0,TRUE),FALSE)</f>
        <v>0</v>
      </c>
      <c r="AE2263" t="b">
        <f>IFERROR(IF(FIND("P0",PGOptionList!D2263)&gt;0,TRUE),FALSE)</f>
        <v>0</v>
      </c>
      <c r="AF2263" t="b">
        <f>IF(AND(Z2263,AA2263,AB2263,AC2263,IF(C2263=Auswahlhilfe!$L$7,TRUE,FALSE)),D2263,FALSE)</f>
        <v>0</v>
      </c>
      <c r="AG2263" t="b">
        <f>IF(AND(Z2263,AA2263,AB2263,AD2263,IF(C2263=Auswahlhilfe!$L$17,TRUE,FALSE)),D2263,FALSE)</f>
        <v>0</v>
      </c>
      <c r="AH2263" t="b">
        <f>IF(AND(Z2263,AA2263,AB2263,AE2263,IF(C2263=Auswahlhilfe!$L$17,TRUE,FALSE)),D2263,FALSE)</f>
        <v>0</v>
      </c>
      <c r="AI2263" t="s">
        <v>4818</v>
      </c>
      <c r="AJ2263" s="90" t="str">
        <f t="shared" si="107"/>
        <v>https://shop.oxni.ch/de/shop/motoren/planetengetriebe/te-120-025-s2-p2</v>
      </c>
    </row>
    <row r="2264" spans="2:36" x14ac:dyDescent="0.2">
      <c r="B2264" s="78" t="str">
        <f t="shared" si="105"/>
        <v/>
      </c>
      <c r="C2264" s="19" t="s">
        <v>123</v>
      </c>
      <c r="D2264" s="19" t="s">
        <v>2565</v>
      </c>
      <c r="E2264" s="19">
        <v>90</v>
      </c>
      <c r="F2264" s="19" t="s">
        <v>55</v>
      </c>
      <c r="G2264" s="19">
        <v>20</v>
      </c>
      <c r="H2264" s="19">
        <v>5</v>
      </c>
      <c r="I2264" s="19">
        <v>25</v>
      </c>
      <c r="J2264" s="19">
        <v>94</v>
      </c>
      <c r="K2264" s="19">
        <v>290</v>
      </c>
      <c r="L2264" s="19">
        <v>870</v>
      </c>
      <c r="M2264" s="19" t="s">
        <v>76</v>
      </c>
      <c r="N2264" s="19">
        <v>4000</v>
      </c>
      <c r="O2264" s="19">
        <v>8000</v>
      </c>
      <c r="P2264" s="19">
        <v>6100</v>
      </c>
      <c r="Q2264" s="19" t="s">
        <v>57</v>
      </c>
      <c r="R2264" s="19">
        <v>3350</v>
      </c>
      <c r="S2264" s="19">
        <v>20000</v>
      </c>
      <c r="T2264" s="19">
        <v>0.47</v>
      </c>
      <c r="U2264" s="19">
        <v>8.5</v>
      </c>
      <c r="V2264" s="19">
        <v>0.24</v>
      </c>
      <c r="W2264" s="19">
        <v>63</v>
      </c>
      <c r="X2264" s="93">
        <v>863</v>
      </c>
      <c r="Y2264">
        <f t="shared" si="106"/>
        <v>200</v>
      </c>
      <c r="Z2264" t="b">
        <f>IF(N2264/G2264&gt;=Auswahlhilfe!$C$8,TRUE,FALSE)</f>
        <v>1</v>
      </c>
      <c r="AA2264" t="b">
        <f>IF(K2264&gt;Auswahlhilfe!$C$7,TRUE,FALSE)</f>
        <v>1</v>
      </c>
      <c r="AB2264" t="b">
        <f>IF(Auswahlhilfe!$C$17=F2264,TRUE,FALSE)</f>
        <v>0</v>
      </c>
      <c r="AC2264" t="b">
        <f>IFERROR(IF(FIND("P2",PGOptionList!D2264)&gt;0,TRUE),FALSE)</f>
        <v>0</v>
      </c>
      <c r="AD2264" t="b">
        <f>IFERROR(IF(FIND("P1",PGOptionList!D2264)&gt;0,TRUE),FALSE)</f>
        <v>1</v>
      </c>
      <c r="AE2264" t="b">
        <f>IFERROR(IF(FIND("P0",PGOptionList!D2264)&gt;0,TRUE),FALSE)</f>
        <v>0</v>
      </c>
      <c r="AF2264" t="b">
        <f>IF(AND(Z2264,AA2264,AB2264,AC2264,IF(C2264=Auswahlhilfe!$L$7,TRUE,FALSE)),D2264,FALSE)</f>
        <v>0</v>
      </c>
      <c r="AG2264" t="b">
        <f>IF(AND(Z2264,AA2264,AB2264,AD2264,IF(C2264=Auswahlhilfe!$L$17,TRUE,FALSE)),D2264,FALSE)</f>
        <v>0</v>
      </c>
      <c r="AH2264" t="b">
        <f>IF(AND(Z2264,AA2264,AB2264,AE2264,IF(C2264=Auswahlhilfe!$L$17,TRUE,FALSE)),D2264,FALSE)</f>
        <v>0</v>
      </c>
      <c r="AI2264" t="s">
        <v>4817</v>
      </c>
      <c r="AJ2264" s="90" t="str">
        <f t="shared" si="107"/>
        <v>mailto:info@oxni.ch?subject=Anfrage TE-120-020-S1-P1</v>
      </c>
    </row>
    <row r="2265" spans="2:36" x14ac:dyDescent="0.2">
      <c r="B2265" s="78" t="str">
        <f t="shared" si="105"/>
        <v/>
      </c>
      <c r="C2265" s="19" t="s">
        <v>123</v>
      </c>
      <c r="D2265" s="19" t="s">
        <v>2566</v>
      </c>
      <c r="E2265" s="19">
        <v>90</v>
      </c>
      <c r="F2265" s="19" t="s">
        <v>58</v>
      </c>
      <c r="G2265" s="19">
        <v>20</v>
      </c>
      <c r="H2265" s="19">
        <v>5</v>
      </c>
      <c r="I2265" s="19">
        <v>25</v>
      </c>
      <c r="J2265" s="19">
        <v>94</v>
      </c>
      <c r="K2265" s="19">
        <v>290</v>
      </c>
      <c r="L2265" s="19">
        <v>870</v>
      </c>
      <c r="M2265" s="19" t="s">
        <v>76</v>
      </c>
      <c r="N2265" s="19">
        <v>4000</v>
      </c>
      <c r="O2265" s="19">
        <v>8000</v>
      </c>
      <c r="P2265" s="19">
        <v>6100</v>
      </c>
      <c r="Q2265" s="19" t="s">
        <v>57</v>
      </c>
      <c r="R2265" s="19">
        <v>3350</v>
      </c>
      <c r="S2265" s="19">
        <v>20000</v>
      </c>
      <c r="T2265" s="19">
        <v>0.47</v>
      </c>
      <c r="U2265" s="19">
        <v>8.5</v>
      </c>
      <c r="V2265" s="19">
        <v>0.24</v>
      </c>
      <c r="W2265" s="19">
        <v>63</v>
      </c>
      <c r="X2265" s="93">
        <v>863</v>
      </c>
      <c r="Y2265">
        <f t="shared" si="106"/>
        <v>200</v>
      </c>
      <c r="Z2265" t="b">
        <f>IF(N2265/G2265&gt;=Auswahlhilfe!$C$8,TRUE,FALSE)</f>
        <v>1</v>
      </c>
      <c r="AA2265" t="b">
        <f>IF(K2265&gt;Auswahlhilfe!$C$7,TRUE,FALSE)</f>
        <v>1</v>
      </c>
      <c r="AB2265" t="b">
        <f>IF(Auswahlhilfe!$C$17=F2265,TRUE,FALSE)</f>
        <v>1</v>
      </c>
      <c r="AC2265" t="b">
        <f>IFERROR(IF(FIND("P2",PGOptionList!D2265)&gt;0,TRUE),FALSE)</f>
        <v>0</v>
      </c>
      <c r="AD2265" t="b">
        <f>IFERROR(IF(FIND("P1",PGOptionList!D2265)&gt;0,TRUE),FALSE)</f>
        <v>1</v>
      </c>
      <c r="AE2265" t="b">
        <f>IFERROR(IF(FIND("P0",PGOptionList!D2265)&gt;0,TRUE),FALSE)</f>
        <v>0</v>
      </c>
      <c r="AF2265" t="b">
        <f>IF(AND(Z2265,AA2265,AB2265,AC2265,IF(C2265=Auswahlhilfe!$L$7,TRUE,FALSE)),D2265,FALSE)</f>
        <v>0</v>
      </c>
      <c r="AG2265" t="b">
        <f>IF(AND(Z2265,AA2265,AB2265,AD2265,IF(C2265=Auswahlhilfe!$L$17,TRUE,FALSE)),D2265,FALSE)</f>
        <v>0</v>
      </c>
      <c r="AH2265" t="b">
        <f>IF(AND(Z2265,AA2265,AB2265,AE2265,IF(C2265=Auswahlhilfe!$L$17,TRUE,FALSE)),D2265,FALSE)</f>
        <v>0</v>
      </c>
      <c r="AI2265" t="s">
        <v>4818</v>
      </c>
      <c r="AJ2265" s="90" t="str">
        <f t="shared" si="107"/>
        <v>https://shop.oxni.ch/de/shop/motoren/planetengetriebe/te-120-020-s2-p1</v>
      </c>
    </row>
    <row r="2266" spans="2:36" x14ac:dyDescent="0.2">
      <c r="B2266" s="78" t="str">
        <f t="shared" si="105"/>
        <v/>
      </c>
      <c r="C2266" s="19" t="s">
        <v>123</v>
      </c>
      <c r="D2266" s="19" t="s">
        <v>2567</v>
      </c>
      <c r="E2266" s="19">
        <v>90</v>
      </c>
      <c r="F2266" s="19" t="s">
        <v>55</v>
      </c>
      <c r="G2266" s="19">
        <v>20</v>
      </c>
      <c r="H2266" s="19">
        <v>7</v>
      </c>
      <c r="I2266" s="19">
        <v>25</v>
      </c>
      <c r="J2266" s="19">
        <v>94</v>
      </c>
      <c r="K2266" s="19">
        <v>290</v>
      </c>
      <c r="L2266" s="19">
        <v>870</v>
      </c>
      <c r="M2266" s="19" t="s">
        <v>76</v>
      </c>
      <c r="N2266" s="19">
        <v>4000</v>
      </c>
      <c r="O2266" s="19">
        <v>8000</v>
      </c>
      <c r="P2266" s="19">
        <v>6100</v>
      </c>
      <c r="Q2266" s="19" t="s">
        <v>57</v>
      </c>
      <c r="R2266" s="19">
        <v>3350</v>
      </c>
      <c r="S2266" s="19">
        <v>20000</v>
      </c>
      <c r="T2266" s="19">
        <v>0.47</v>
      </c>
      <c r="U2266" s="19">
        <v>8.5</v>
      </c>
      <c r="V2266" s="19">
        <v>0.24</v>
      </c>
      <c r="W2266" s="19">
        <v>63</v>
      </c>
      <c r="X2266" s="93">
        <v>686</v>
      </c>
      <c r="Y2266">
        <f t="shared" si="106"/>
        <v>200</v>
      </c>
      <c r="Z2266" t="b">
        <f>IF(N2266/G2266&gt;=Auswahlhilfe!$C$8,TRUE,FALSE)</f>
        <v>1</v>
      </c>
      <c r="AA2266" t="b">
        <f>IF(K2266&gt;Auswahlhilfe!$C$7,TRUE,FALSE)</f>
        <v>1</v>
      </c>
      <c r="AB2266" t="b">
        <f>IF(Auswahlhilfe!$C$17=F2266,TRUE,FALSE)</f>
        <v>0</v>
      </c>
      <c r="AC2266" t="b">
        <f>IFERROR(IF(FIND("P2",PGOptionList!D2266)&gt;0,TRUE),FALSE)</f>
        <v>1</v>
      </c>
      <c r="AD2266" t="b">
        <f>IFERROR(IF(FIND("P1",PGOptionList!D2266)&gt;0,TRUE),FALSE)</f>
        <v>0</v>
      </c>
      <c r="AE2266" t="b">
        <f>IFERROR(IF(FIND("P0",PGOptionList!D2266)&gt;0,TRUE),FALSE)</f>
        <v>0</v>
      </c>
      <c r="AF2266" t="b">
        <f>IF(AND(Z2266,AA2266,AB2266,AC2266,IF(C2266=Auswahlhilfe!$L$7,TRUE,FALSE)),D2266,FALSE)</f>
        <v>0</v>
      </c>
      <c r="AG2266" t="b">
        <f>IF(AND(Z2266,AA2266,AB2266,AD2266,IF(C2266=Auswahlhilfe!$L$17,TRUE,FALSE)),D2266,FALSE)</f>
        <v>0</v>
      </c>
      <c r="AH2266" t="b">
        <f>IF(AND(Z2266,AA2266,AB2266,AE2266,IF(C2266=Auswahlhilfe!$L$17,TRUE,FALSE)),D2266,FALSE)</f>
        <v>0</v>
      </c>
      <c r="AI2266" t="s">
        <v>4817</v>
      </c>
      <c r="AJ2266" s="90" t="str">
        <f t="shared" si="107"/>
        <v>mailto:info@oxni.ch?subject=Anfrage TE-120-020-S1-P2</v>
      </c>
    </row>
    <row r="2267" spans="2:36" x14ac:dyDescent="0.2">
      <c r="B2267" s="78" t="str">
        <f t="shared" si="105"/>
        <v/>
      </c>
      <c r="C2267" s="19" t="s">
        <v>123</v>
      </c>
      <c r="D2267" s="19" t="s">
        <v>2568</v>
      </c>
      <c r="E2267" s="19">
        <v>90</v>
      </c>
      <c r="F2267" s="19" t="s">
        <v>58</v>
      </c>
      <c r="G2267" s="19">
        <v>20</v>
      </c>
      <c r="H2267" s="19">
        <v>7</v>
      </c>
      <c r="I2267" s="19">
        <v>25</v>
      </c>
      <c r="J2267" s="19">
        <v>94</v>
      </c>
      <c r="K2267" s="19">
        <v>290</v>
      </c>
      <c r="L2267" s="19">
        <v>870</v>
      </c>
      <c r="M2267" s="19" t="s">
        <v>76</v>
      </c>
      <c r="N2267" s="19">
        <v>4000</v>
      </c>
      <c r="O2267" s="19">
        <v>8000</v>
      </c>
      <c r="P2267" s="19">
        <v>6100</v>
      </c>
      <c r="Q2267" s="19" t="s">
        <v>57</v>
      </c>
      <c r="R2267" s="19">
        <v>3350</v>
      </c>
      <c r="S2267" s="19">
        <v>20000</v>
      </c>
      <c r="T2267" s="19">
        <v>0.47</v>
      </c>
      <c r="U2267" s="19">
        <v>8.5</v>
      </c>
      <c r="V2267" s="19">
        <v>0.24</v>
      </c>
      <c r="W2267" s="19">
        <v>63</v>
      </c>
      <c r="X2267" s="93">
        <v>686</v>
      </c>
      <c r="Y2267">
        <f t="shared" si="106"/>
        <v>200</v>
      </c>
      <c r="Z2267" t="b">
        <f>IF(N2267/G2267&gt;=Auswahlhilfe!$C$8,TRUE,FALSE)</f>
        <v>1</v>
      </c>
      <c r="AA2267" t="b">
        <f>IF(K2267&gt;Auswahlhilfe!$C$7,TRUE,FALSE)</f>
        <v>1</v>
      </c>
      <c r="AB2267" t="b">
        <f>IF(Auswahlhilfe!$C$17=F2267,TRUE,FALSE)</f>
        <v>1</v>
      </c>
      <c r="AC2267" t="b">
        <f>IFERROR(IF(FIND("P2",PGOptionList!D2267)&gt;0,TRUE),FALSE)</f>
        <v>1</v>
      </c>
      <c r="AD2267" t="b">
        <f>IFERROR(IF(FIND("P1",PGOptionList!D2267)&gt;0,TRUE),FALSE)</f>
        <v>0</v>
      </c>
      <c r="AE2267" t="b">
        <f>IFERROR(IF(FIND("P0",PGOptionList!D2267)&gt;0,TRUE),FALSE)</f>
        <v>0</v>
      </c>
      <c r="AF2267" t="b">
        <f>IF(AND(Z2267,AA2267,AB2267,AC2267,IF(C2267=Auswahlhilfe!$L$7,TRUE,FALSE)),D2267,FALSE)</f>
        <v>0</v>
      </c>
      <c r="AG2267" t="b">
        <f>IF(AND(Z2267,AA2267,AB2267,AD2267,IF(C2267=Auswahlhilfe!$L$17,TRUE,FALSE)),D2267,FALSE)</f>
        <v>0</v>
      </c>
      <c r="AH2267" t="b">
        <f>IF(AND(Z2267,AA2267,AB2267,AE2267,IF(C2267=Auswahlhilfe!$L$17,TRUE,FALSE)),D2267,FALSE)</f>
        <v>0</v>
      </c>
      <c r="AI2267" t="s">
        <v>4818</v>
      </c>
      <c r="AJ2267" s="90" t="str">
        <f t="shared" si="107"/>
        <v>https://shop.oxni.ch/de/shop/motoren/planetengetriebe/te-120-020-s2-p2</v>
      </c>
    </row>
    <row r="2268" spans="2:36" x14ac:dyDescent="0.2">
      <c r="B2268" s="78" t="str">
        <f t="shared" si="105"/>
        <v/>
      </c>
      <c r="C2268" s="19" t="s">
        <v>123</v>
      </c>
      <c r="D2268" s="19" t="s">
        <v>2569</v>
      </c>
      <c r="E2268" s="19">
        <v>90</v>
      </c>
      <c r="F2268" s="19" t="s">
        <v>55</v>
      </c>
      <c r="G2268" s="19">
        <v>15</v>
      </c>
      <c r="H2268" s="19">
        <v>5</v>
      </c>
      <c r="I2268" s="19">
        <v>25</v>
      </c>
      <c r="J2268" s="19">
        <v>94</v>
      </c>
      <c r="K2268" s="19">
        <v>210</v>
      </c>
      <c r="L2268" s="19">
        <v>630</v>
      </c>
      <c r="M2268" s="19" t="s">
        <v>75</v>
      </c>
      <c r="N2268" s="19">
        <v>4000</v>
      </c>
      <c r="O2268" s="19">
        <v>8000</v>
      </c>
      <c r="P2268" s="19">
        <v>6100</v>
      </c>
      <c r="Q2268" s="19" t="s">
        <v>57</v>
      </c>
      <c r="R2268" s="19">
        <v>3350</v>
      </c>
      <c r="S2268" s="19">
        <v>20000</v>
      </c>
      <c r="T2268" s="19">
        <v>0.47</v>
      </c>
      <c r="U2268" s="19">
        <v>8.5</v>
      </c>
      <c r="V2268" s="19">
        <v>0.24</v>
      </c>
      <c r="W2268" s="19">
        <v>63</v>
      </c>
      <c r="X2268" s="93"/>
      <c r="Y2268">
        <f t="shared" si="106"/>
        <v>266.66666666666669</v>
      </c>
      <c r="Z2268" t="b">
        <f>IF(N2268/G2268&gt;=Auswahlhilfe!$C$8,TRUE,FALSE)</f>
        <v>1</v>
      </c>
      <c r="AA2268" t="b">
        <f>IF(K2268&gt;Auswahlhilfe!$C$7,TRUE,FALSE)</f>
        <v>1</v>
      </c>
      <c r="AB2268" t="b">
        <f>IF(Auswahlhilfe!$C$17=F2268,TRUE,FALSE)</f>
        <v>0</v>
      </c>
      <c r="AC2268" t="b">
        <f>IFERROR(IF(FIND("P2",PGOptionList!D2268)&gt;0,TRUE),FALSE)</f>
        <v>0</v>
      </c>
      <c r="AD2268" t="b">
        <f>IFERROR(IF(FIND("P1",PGOptionList!D2268)&gt;0,TRUE),FALSE)</f>
        <v>1</v>
      </c>
      <c r="AE2268" t="b">
        <f>IFERROR(IF(FIND("P0",PGOptionList!D2268)&gt;0,TRUE),FALSE)</f>
        <v>0</v>
      </c>
      <c r="AF2268" t="b">
        <f>IF(AND(Z2268,AA2268,AB2268,AC2268,IF(C2268=Auswahlhilfe!$L$7,TRUE,FALSE)),D2268,FALSE)</f>
        <v>0</v>
      </c>
      <c r="AG2268" t="b">
        <f>IF(AND(Z2268,AA2268,AB2268,AD2268,IF(C2268=Auswahlhilfe!$L$17,TRUE,FALSE)),D2268,FALSE)</f>
        <v>0</v>
      </c>
      <c r="AH2268" t="b">
        <f>IF(AND(Z2268,AA2268,AB2268,AE2268,IF(C2268=Auswahlhilfe!$L$17,TRUE,FALSE)),D2268,FALSE)</f>
        <v>0</v>
      </c>
      <c r="AI2268" t="s">
        <v>4817</v>
      </c>
      <c r="AJ2268" s="90" t="str">
        <f t="shared" si="107"/>
        <v>mailto:info@oxni.ch?subject=Anfrage TE-120-015-S1-P1</v>
      </c>
    </row>
    <row r="2269" spans="2:36" x14ac:dyDescent="0.2">
      <c r="B2269" s="78" t="str">
        <f t="shared" si="105"/>
        <v/>
      </c>
      <c r="C2269" s="19" t="s">
        <v>123</v>
      </c>
      <c r="D2269" s="19" t="s">
        <v>2570</v>
      </c>
      <c r="E2269" s="19">
        <v>90</v>
      </c>
      <c r="F2269" s="19" t="s">
        <v>58</v>
      </c>
      <c r="G2269" s="19">
        <v>15</v>
      </c>
      <c r="H2269" s="19">
        <v>5</v>
      </c>
      <c r="I2269" s="19">
        <v>25</v>
      </c>
      <c r="J2269" s="19">
        <v>94</v>
      </c>
      <c r="K2269" s="19">
        <v>210</v>
      </c>
      <c r="L2269" s="19">
        <v>630</v>
      </c>
      <c r="M2269" s="19" t="s">
        <v>75</v>
      </c>
      <c r="N2269" s="19">
        <v>4000</v>
      </c>
      <c r="O2269" s="19">
        <v>8000</v>
      </c>
      <c r="P2269" s="19">
        <v>6100</v>
      </c>
      <c r="Q2269" s="19" t="s">
        <v>57</v>
      </c>
      <c r="R2269" s="19">
        <v>3350</v>
      </c>
      <c r="S2269" s="19">
        <v>20000</v>
      </c>
      <c r="T2269" s="19">
        <v>0.47</v>
      </c>
      <c r="U2269" s="19">
        <v>8.5</v>
      </c>
      <c r="V2269" s="19">
        <v>0.24</v>
      </c>
      <c r="W2269" s="19">
        <v>63</v>
      </c>
      <c r="X2269" s="93"/>
      <c r="Y2269">
        <f t="shared" si="106"/>
        <v>266.66666666666669</v>
      </c>
      <c r="Z2269" t="b">
        <f>IF(N2269/G2269&gt;=Auswahlhilfe!$C$8,TRUE,FALSE)</f>
        <v>1</v>
      </c>
      <c r="AA2269" t="b">
        <f>IF(K2269&gt;Auswahlhilfe!$C$7,TRUE,FALSE)</f>
        <v>1</v>
      </c>
      <c r="AB2269" t="b">
        <f>IF(Auswahlhilfe!$C$17=F2269,TRUE,FALSE)</f>
        <v>1</v>
      </c>
      <c r="AC2269" t="b">
        <f>IFERROR(IF(FIND("P2",PGOptionList!D2269)&gt;0,TRUE),FALSE)</f>
        <v>0</v>
      </c>
      <c r="AD2269" t="b">
        <f>IFERROR(IF(FIND("P1",PGOptionList!D2269)&gt;0,TRUE),FALSE)</f>
        <v>1</v>
      </c>
      <c r="AE2269" t="b">
        <f>IFERROR(IF(FIND("P0",PGOptionList!D2269)&gt;0,TRUE),FALSE)</f>
        <v>0</v>
      </c>
      <c r="AF2269" t="b">
        <f>IF(AND(Z2269,AA2269,AB2269,AC2269,IF(C2269=Auswahlhilfe!$L$7,TRUE,FALSE)),D2269,FALSE)</f>
        <v>0</v>
      </c>
      <c r="AG2269" t="b">
        <f>IF(AND(Z2269,AA2269,AB2269,AD2269,IF(C2269=Auswahlhilfe!$L$17,TRUE,FALSE)),D2269,FALSE)</f>
        <v>0</v>
      </c>
      <c r="AH2269" t="b">
        <f>IF(AND(Z2269,AA2269,AB2269,AE2269,IF(C2269=Auswahlhilfe!$L$17,TRUE,FALSE)),D2269,FALSE)</f>
        <v>0</v>
      </c>
      <c r="AI2269" t="s">
        <v>4817</v>
      </c>
      <c r="AJ2269" s="90" t="str">
        <f t="shared" si="107"/>
        <v>mailto:info@oxni.ch?subject=Anfrage TE-120-015-S2-P1</v>
      </c>
    </row>
    <row r="2270" spans="2:36" x14ac:dyDescent="0.2">
      <c r="B2270" s="78" t="str">
        <f t="shared" si="105"/>
        <v/>
      </c>
      <c r="C2270" s="19" t="s">
        <v>123</v>
      </c>
      <c r="D2270" s="19" t="s">
        <v>2571</v>
      </c>
      <c r="E2270" s="19">
        <v>90</v>
      </c>
      <c r="F2270" s="19" t="s">
        <v>55</v>
      </c>
      <c r="G2270" s="19">
        <v>15</v>
      </c>
      <c r="H2270" s="19">
        <v>7</v>
      </c>
      <c r="I2270" s="19">
        <v>25</v>
      </c>
      <c r="J2270" s="19">
        <v>94</v>
      </c>
      <c r="K2270" s="19">
        <v>210</v>
      </c>
      <c r="L2270" s="19">
        <v>630</v>
      </c>
      <c r="M2270" s="19" t="s">
        <v>75</v>
      </c>
      <c r="N2270" s="19">
        <v>4000</v>
      </c>
      <c r="O2270" s="19">
        <v>8000</v>
      </c>
      <c r="P2270" s="19">
        <v>6100</v>
      </c>
      <c r="Q2270" s="19" t="s">
        <v>57</v>
      </c>
      <c r="R2270" s="19">
        <v>3350</v>
      </c>
      <c r="S2270" s="19">
        <v>20000</v>
      </c>
      <c r="T2270" s="19">
        <v>0.47</v>
      </c>
      <c r="U2270" s="19">
        <v>8.5</v>
      </c>
      <c r="V2270" s="19">
        <v>0.24</v>
      </c>
      <c r="W2270" s="19">
        <v>63</v>
      </c>
      <c r="X2270" s="93"/>
      <c r="Y2270">
        <f t="shared" si="106"/>
        <v>266.66666666666669</v>
      </c>
      <c r="Z2270" t="b">
        <f>IF(N2270/G2270&gt;=Auswahlhilfe!$C$8,TRUE,FALSE)</f>
        <v>1</v>
      </c>
      <c r="AA2270" t="b">
        <f>IF(K2270&gt;Auswahlhilfe!$C$7,TRUE,FALSE)</f>
        <v>1</v>
      </c>
      <c r="AB2270" t="b">
        <f>IF(Auswahlhilfe!$C$17=F2270,TRUE,FALSE)</f>
        <v>0</v>
      </c>
      <c r="AC2270" t="b">
        <f>IFERROR(IF(FIND("P2",PGOptionList!D2270)&gt;0,TRUE),FALSE)</f>
        <v>1</v>
      </c>
      <c r="AD2270" t="b">
        <f>IFERROR(IF(FIND("P1",PGOptionList!D2270)&gt;0,TRUE),FALSE)</f>
        <v>0</v>
      </c>
      <c r="AE2270" t="b">
        <f>IFERROR(IF(FIND("P0",PGOptionList!D2270)&gt;0,TRUE),FALSE)</f>
        <v>0</v>
      </c>
      <c r="AF2270" t="b">
        <f>IF(AND(Z2270,AA2270,AB2270,AC2270,IF(C2270=Auswahlhilfe!$L$7,TRUE,FALSE)),D2270,FALSE)</f>
        <v>0</v>
      </c>
      <c r="AG2270" t="b">
        <f>IF(AND(Z2270,AA2270,AB2270,AD2270,IF(C2270=Auswahlhilfe!$L$17,TRUE,FALSE)),D2270,FALSE)</f>
        <v>0</v>
      </c>
      <c r="AH2270" t="b">
        <f>IF(AND(Z2270,AA2270,AB2270,AE2270,IF(C2270=Auswahlhilfe!$L$17,TRUE,FALSE)),D2270,FALSE)</f>
        <v>0</v>
      </c>
      <c r="AI2270" t="s">
        <v>4817</v>
      </c>
      <c r="AJ2270" s="90" t="str">
        <f t="shared" si="107"/>
        <v>mailto:info@oxni.ch?subject=Anfrage TE-120-015-S1-P2</v>
      </c>
    </row>
    <row r="2271" spans="2:36" x14ac:dyDescent="0.2">
      <c r="B2271" s="78" t="str">
        <f t="shared" si="105"/>
        <v/>
      </c>
      <c r="C2271" s="19" t="s">
        <v>123</v>
      </c>
      <c r="D2271" s="19" t="s">
        <v>2572</v>
      </c>
      <c r="E2271" s="19">
        <v>90</v>
      </c>
      <c r="F2271" s="19" t="s">
        <v>58</v>
      </c>
      <c r="G2271" s="19">
        <v>15</v>
      </c>
      <c r="H2271" s="19">
        <v>7</v>
      </c>
      <c r="I2271" s="19">
        <v>25</v>
      </c>
      <c r="J2271" s="19">
        <v>94</v>
      </c>
      <c r="K2271" s="19">
        <v>210</v>
      </c>
      <c r="L2271" s="19">
        <v>630</v>
      </c>
      <c r="M2271" s="19" t="s">
        <v>75</v>
      </c>
      <c r="N2271" s="19">
        <v>4000</v>
      </c>
      <c r="O2271" s="19">
        <v>8000</v>
      </c>
      <c r="P2271" s="19">
        <v>6100</v>
      </c>
      <c r="Q2271" s="19" t="s">
        <v>57</v>
      </c>
      <c r="R2271" s="19">
        <v>3350</v>
      </c>
      <c r="S2271" s="19">
        <v>20000</v>
      </c>
      <c r="T2271" s="19">
        <v>0.47</v>
      </c>
      <c r="U2271" s="19">
        <v>8.5</v>
      </c>
      <c r="V2271" s="19">
        <v>0.24</v>
      </c>
      <c r="W2271" s="19">
        <v>63</v>
      </c>
      <c r="X2271" s="93"/>
      <c r="Y2271">
        <f t="shared" si="106"/>
        <v>266.66666666666669</v>
      </c>
      <c r="Z2271" t="b">
        <f>IF(N2271/G2271&gt;=Auswahlhilfe!$C$8,TRUE,FALSE)</f>
        <v>1</v>
      </c>
      <c r="AA2271" t="b">
        <f>IF(K2271&gt;Auswahlhilfe!$C$7,TRUE,FALSE)</f>
        <v>1</v>
      </c>
      <c r="AB2271" t="b">
        <f>IF(Auswahlhilfe!$C$17=F2271,TRUE,FALSE)</f>
        <v>1</v>
      </c>
      <c r="AC2271" t="b">
        <f>IFERROR(IF(FIND("P2",PGOptionList!D2271)&gt;0,TRUE),FALSE)</f>
        <v>1</v>
      </c>
      <c r="AD2271" t="b">
        <f>IFERROR(IF(FIND("P1",PGOptionList!D2271)&gt;0,TRUE),FALSE)</f>
        <v>0</v>
      </c>
      <c r="AE2271" t="b">
        <f>IFERROR(IF(FIND("P0",PGOptionList!D2271)&gt;0,TRUE),FALSE)</f>
        <v>0</v>
      </c>
      <c r="AF2271" t="b">
        <f>IF(AND(Z2271,AA2271,AB2271,AC2271,IF(C2271=Auswahlhilfe!$L$7,TRUE,FALSE)),D2271,FALSE)</f>
        <v>0</v>
      </c>
      <c r="AG2271" t="b">
        <f>IF(AND(Z2271,AA2271,AB2271,AD2271,IF(C2271=Auswahlhilfe!$L$17,TRUE,FALSE)),D2271,FALSE)</f>
        <v>0</v>
      </c>
      <c r="AH2271" t="b">
        <f>IF(AND(Z2271,AA2271,AB2271,AE2271,IF(C2271=Auswahlhilfe!$L$17,TRUE,FALSE)),D2271,FALSE)</f>
        <v>0</v>
      </c>
      <c r="AI2271" t="s">
        <v>4817</v>
      </c>
      <c r="AJ2271" s="90" t="str">
        <f t="shared" si="107"/>
        <v>mailto:info@oxni.ch?subject=Anfrage TE-120-015-S2-P2</v>
      </c>
    </row>
    <row r="2272" spans="2:36" x14ac:dyDescent="0.2">
      <c r="B2272" s="78" t="str">
        <f t="shared" si="105"/>
        <v/>
      </c>
      <c r="C2272" s="19" t="s">
        <v>123</v>
      </c>
      <c r="D2272" s="19" t="s">
        <v>2573</v>
      </c>
      <c r="E2272" s="19">
        <v>130</v>
      </c>
      <c r="F2272" s="19" t="s">
        <v>55</v>
      </c>
      <c r="G2272" s="19">
        <v>10</v>
      </c>
      <c r="H2272" s="19">
        <v>3</v>
      </c>
      <c r="I2272" s="19">
        <v>25</v>
      </c>
      <c r="J2272" s="19">
        <v>97</v>
      </c>
      <c r="K2272" s="19">
        <v>235</v>
      </c>
      <c r="L2272" s="19">
        <v>705</v>
      </c>
      <c r="M2272" s="19" t="s">
        <v>81</v>
      </c>
      <c r="N2272" s="19">
        <v>4000</v>
      </c>
      <c r="O2272" s="19">
        <v>8000</v>
      </c>
      <c r="P2272" s="19">
        <v>6100</v>
      </c>
      <c r="Q2272" s="19" t="s">
        <v>57</v>
      </c>
      <c r="R2272" s="19">
        <v>3350</v>
      </c>
      <c r="S2272" s="19">
        <v>20000</v>
      </c>
      <c r="T2272" s="19">
        <v>2.57</v>
      </c>
      <c r="U2272" s="19">
        <v>7.5</v>
      </c>
      <c r="V2272" s="19">
        <v>0.24</v>
      </c>
      <c r="W2272" s="19">
        <v>63</v>
      </c>
      <c r="X2272" s="93">
        <v>670</v>
      </c>
      <c r="Y2272">
        <f t="shared" si="106"/>
        <v>400</v>
      </c>
      <c r="Z2272" t="b">
        <f>IF(N2272/G2272&gt;=Auswahlhilfe!$C$8,TRUE,FALSE)</f>
        <v>1</v>
      </c>
      <c r="AA2272" t="b">
        <f>IF(K2272&gt;Auswahlhilfe!$C$7,TRUE,FALSE)</f>
        <v>1</v>
      </c>
      <c r="AB2272" t="b">
        <f>IF(Auswahlhilfe!$C$17=F2272,TRUE,FALSE)</f>
        <v>0</v>
      </c>
      <c r="AC2272" t="b">
        <f>IFERROR(IF(FIND("P2",PGOptionList!D2272)&gt;0,TRUE),FALSE)</f>
        <v>0</v>
      </c>
      <c r="AD2272" t="b">
        <f>IFERROR(IF(FIND("P1",PGOptionList!D2272)&gt;0,TRUE),FALSE)</f>
        <v>1</v>
      </c>
      <c r="AE2272" t="b">
        <f>IFERROR(IF(FIND("P0",PGOptionList!D2272)&gt;0,TRUE),FALSE)</f>
        <v>0</v>
      </c>
      <c r="AF2272" t="b">
        <f>IF(AND(Z2272,AA2272,AB2272,AC2272,IF(C2272=Auswahlhilfe!$L$7,TRUE,FALSE)),D2272,FALSE)</f>
        <v>0</v>
      </c>
      <c r="AG2272" t="b">
        <f>IF(AND(Z2272,AA2272,AB2272,AD2272,IF(C2272=Auswahlhilfe!$L$17,TRUE,FALSE)),D2272,FALSE)</f>
        <v>0</v>
      </c>
      <c r="AH2272" t="b">
        <f>IF(AND(Z2272,AA2272,AB2272,AE2272,IF(C2272=Auswahlhilfe!$L$17,TRUE,FALSE)),D2272,FALSE)</f>
        <v>0</v>
      </c>
      <c r="AI2272" t="s">
        <v>4817</v>
      </c>
      <c r="AJ2272" s="90" t="str">
        <f t="shared" si="107"/>
        <v>mailto:info@oxni.ch?subject=Anfrage TE-120-010-S1-P1</v>
      </c>
    </row>
    <row r="2273" spans="2:36" x14ac:dyDescent="0.2">
      <c r="B2273" s="78" t="str">
        <f t="shared" si="105"/>
        <v/>
      </c>
      <c r="C2273" s="19" t="s">
        <v>123</v>
      </c>
      <c r="D2273" s="19" t="s">
        <v>2574</v>
      </c>
      <c r="E2273" s="19">
        <v>130</v>
      </c>
      <c r="F2273" s="19" t="s">
        <v>58</v>
      </c>
      <c r="G2273" s="19">
        <v>10</v>
      </c>
      <c r="H2273" s="19">
        <v>3</v>
      </c>
      <c r="I2273" s="19">
        <v>25</v>
      </c>
      <c r="J2273" s="19">
        <v>97</v>
      </c>
      <c r="K2273" s="19">
        <v>235</v>
      </c>
      <c r="L2273" s="19">
        <v>705</v>
      </c>
      <c r="M2273" s="19" t="s">
        <v>81</v>
      </c>
      <c r="N2273" s="19">
        <v>4000</v>
      </c>
      <c r="O2273" s="19">
        <v>8000</v>
      </c>
      <c r="P2273" s="19">
        <v>6100</v>
      </c>
      <c r="Q2273" s="19" t="s">
        <v>57</v>
      </c>
      <c r="R2273" s="19">
        <v>3350</v>
      </c>
      <c r="S2273" s="19">
        <v>20000</v>
      </c>
      <c r="T2273" s="19">
        <v>2.57</v>
      </c>
      <c r="U2273" s="19">
        <v>7.5</v>
      </c>
      <c r="V2273" s="19">
        <v>0.24</v>
      </c>
      <c r="W2273" s="19">
        <v>63</v>
      </c>
      <c r="X2273" s="93">
        <v>670</v>
      </c>
      <c r="Y2273">
        <f t="shared" si="106"/>
        <v>400</v>
      </c>
      <c r="Z2273" t="b">
        <f>IF(N2273/G2273&gt;=Auswahlhilfe!$C$8,TRUE,FALSE)</f>
        <v>1</v>
      </c>
      <c r="AA2273" t="b">
        <f>IF(K2273&gt;Auswahlhilfe!$C$7,TRUE,FALSE)</f>
        <v>1</v>
      </c>
      <c r="AB2273" t="b">
        <f>IF(Auswahlhilfe!$C$17=F2273,TRUE,FALSE)</f>
        <v>1</v>
      </c>
      <c r="AC2273" t="b">
        <f>IFERROR(IF(FIND("P2",PGOptionList!D2273)&gt;0,TRUE),FALSE)</f>
        <v>0</v>
      </c>
      <c r="AD2273" t="b">
        <f>IFERROR(IF(FIND("P1",PGOptionList!D2273)&gt;0,TRUE),FALSE)</f>
        <v>1</v>
      </c>
      <c r="AE2273" t="b">
        <f>IFERROR(IF(FIND("P0",PGOptionList!D2273)&gt;0,TRUE),FALSE)</f>
        <v>0</v>
      </c>
      <c r="AF2273" t="b">
        <f>IF(AND(Z2273,AA2273,AB2273,AC2273,IF(C2273=Auswahlhilfe!$L$7,TRUE,FALSE)),D2273,FALSE)</f>
        <v>0</v>
      </c>
      <c r="AG2273" t="b">
        <f>IF(AND(Z2273,AA2273,AB2273,AD2273,IF(C2273=Auswahlhilfe!$L$17,TRUE,FALSE)),D2273,FALSE)</f>
        <v>0</v>
      </c>
      <c r="AH2273" t="b">
        <f>IF(AND(Z2273,AA2273,AB2273,AE2273,IF(C2273=Auswahlhilfe!$L$17,TRUE,FALSE)),D2273,FALSE)</f>
        <v>0</v>
      </c>
      <c r="AI2273" t="s">
        <v>4818</v>
      </c>
      <c r="AJ2273" s="90" t="str">
        <f t="shared" si="107"/>
        <v>https://shop.oxni.ch/de/shop/motoren/planetengetriebe/te-120-010-s2-p1</v>
      </c>
    </row>
    <row r="2274" spans="2:36" x14ac:dyDescent="0.2">
      <c r="B2274" s="78" t="str">
        <f t="shared" si="105"/>
        <v/>
      </c>
      <c r="C2274" s="19" t="s">
        <v>123</v>
      </c>
      <c r="D2274" s="19" t="s">
        <v>2575</v>
      </c>
      <c r="E2274" s="19">
        <v>130</v>
      </c>
      <c r="F2274" s="19" t="s">
        <v>55</v>
      </c>
      <c r="G2274" s="19">
        <v>10</v>
      </c>
      <c r="H2274" s="19">
        <v>5</v>
      </c>
      <c r="I2274" s="19">
        <v>25</v>
      </c>
      <c r="J2274" s="19">
        <v>97</v>
      </c>
      <c r="K2274" s="19">
        <v>235</v>
      </c>
      <c r="L2274" s="19">
        <v>705</v>
      </c>
      <c r="M2274" s="19" t="s">
        <v>81</v>
      </c>
      <c r="N2274" s="19">
        <v>4000</v>
      </c>
      <c r="O2274" s="19">
        <v>8000</v>
      </c>
      <c r="P2274" s="19">
        <v>6100</v>
      </c>
      <c r="Q2274" s="19" t="s">
        <v>57</v>
      </c>
      <c r="R2274" s="19">
        <v>3350</v>
      </c>
      <c r="S2274" s="19">
        <v>20000</v>
      </c>
      <c r="T2274" s="19">
        <v>2.57</v>
      </c>
      <c r="U2274" s="19">
        <v>7.5</v>
      </c>
      <c r="V2274" s="19">
        <v>0.24</v>
      </c>
      <c r="W2274" s="19">
        <v>63</v>
      </c>
      <c r="X2274" s="93">
        <v>539</v>
      </c>
      <c r="Y2274">
        <f t="shared" si="106"/>
        <v>400</v>
      </c>
      <c r="Z2274" t="b">
        <f>IF(N2274/G2274&gt;=Auswahlhilfe!$C$8,TRUE,FALSE)</f>
        <v>1</v>
      </c>
      <c r="AA2274" t="b">
        <f>IF(K2274&gt;Auswahlhilfe!$C$7,TRUE,FALSE)</f>
        <v>1</v>
      </c>
      <c r="AB2274" t="b">
        <f>IF(Auswahlhilfe!$C$17=F2274,TRUE,FALSE)</f>
        <v>0</v>
      </c>
      <c r="AC2274" t="b">
        <f>IFERROR(IF(FIND("P2",PGOptionList!D2274)&gt;0,TRUE),FALSE)</f>
        <v>1</v>
      </c>
      <c r="AD2274" t="b">
        <f>IFERROR(IF(FIND("P1",PGOptionList!D2274)&gt;0,TRUE),FALSE)</f>
        <v>0</v>
      </c>
      <c r="AE2274" t="b">
        <f>IFERROR(IF(FIND("P0",PGOptionList!D2274)&gt;0,TRUE),FALSE)</f>
        <v>0</v>
      </c>
      <c r="AF2274" t="b">
        <f>IF(AND(Z2274,AA2274,AB2274,AC2274,IF(C2274=Auswahlhilfe!$L$7,TRUE,FALSE)),D2274,FALSE)</f>
        <v>0</v>
      </c>
      <c r="AG2274" t="b">
        <f>IF(AND(Z2274,AA2274,AB2274,AD2274,IF(C2274=Auswahlhilfe!$L$17,TRUE,FALSE)),D2274,FALSE)</f>
        <v>0</v>
      </c>
      <c r="AH2274" t="b">
        <f>IF(AND(Z2274,AA2274,AB2274,AE2274,IF(C2274=Auswahlhilfe!$L$17,TRUE,FALSE)),D2274,FALSE)</f>
        <v>0</v>
      </c>
      <c r="AI2274" t="s">
        <v>4817</v>
      </c>
      <c r="AJ2274" s="90" t="str">
        <f t="shared" si="107"/>
        <v>mailto:info@oxni.ch?subject=Anfrage TE-120-010-S1-P2</v>
      </c>
    </row>
    <row r="2275" spans="2:36" x14ac:dyDescent="0.2">
      <c r="B2275" s="78" t="str">
        <f t="shared" si="105"/>
        <v/>
      </c>
      <c r="C2275" s="19" t="s">
        <v>123</v>
      </c>
      <c r="D2275" s="19" t="s">
        <v>2576</v>
      </c>
      <c r="E2275" s="19">
        <v>130</v>
      </c>
      <c r="F2275" s="19" t="s">
        <v>58</v>
      </c>
      <c r="G2275" s="19">
        <v>10</v>
      </c>
      <c r="H2275" s="19">
        <v>5</v>
      </c>
      <c r="I2275" s="19">
        <v>25</v>
      </c>
      <c r="J2275" s="19">
        <v>97</v>
      </c>
      <c r="K2275" s="19">
        <v>235</v>
      </c>
      <c r="L2275" s="19">
        <v>705</v>
      </c>
      <c r="M2275" s="19" t="s">
        <v>81</v>
      </c>
      <c r="N2275" s="19">
        <v>4000</v>
      </c>
      <c r="O2275" s="19">
        <v>8000</v>
      </c>
      <c r="P2275" s="19">
        <v>6100</v>
      </c>
      <c r="Q2275" s="19" t="s">
        <v>57</v>
      </c>
      <c r="R2275" s="19">
        <v>3350</v>
      </c>
      <c r="S2275" s="19">
        <v>20000</v>
      </c>
      <c r="T2275" s="19">
        <v>2.57</v>
      </c>
      <c r="U2275" s="19">
        <v>7.5</v>
      </c>
      <c r="V2275" s="19">
        <v>0.24</v>
      </c>
      <c r="W2275" s="19">
        <v>63</v>
      </c>
      <c r="X2275" s="93">
        <v>539</v>
      </c>
      <c r="Y2275">
        <f t="shared" si="106"/>
        <v>400</v>
      </c>
      <c r="Z2275" t="b">
        <f>IF(N2275/G2275&gt;=Auswahlhilfe!$C$8,TRUE,FALSE)</f>
        <v>1</v>
      </c>
      <c r="AA2275" t="b">
        <f>IF(K2275&gt;Auswahlhilfe!$C$7,TRUE,FALSE)</f>
        <v>1</v>
      </c>
      <c r="AB2275" t="b">
        <f>IF(Auswahlhilfe!$C$17=F2275,TRUE,FALSE)</f>
        <v>1</v>
      </c>
      <c r="AC2275" t="b">
        <f>IFERROR(IF(FIND("P2",PGOptionList!D2275)&gt;0,TRUE),FALSE)</f>
        <v>1</v>
      </c>
      <c r="AD2275" t="b">
        <f>IFERROR(IF(FIND("P1",PGOptionList!D2275)&gt;0,TRUE),FALSE)</f>
        <v>0</v>
      </c>
      <c r="AE2275" t="b">
        <f>IFERROR(IF(FIND("P0",PGOptionList!D2275)&gt;0,TRUE),FALSE)</f>
        <v>0</v>
      </c>
      <c r="AF2275" t="b">
        <f>IF(AND(Z2275,AA2275,AB2275,AC2275,IF(C2275=Auswahlhilfe!$L$7,TRUE,FALSE)),D2275,FALSE)</f>
        <v>0</v>
      </c>
      <c r="AG2275" t="b">
        <f>IF(AND(Z2275,AA2275,AB2275,AD2275,IF(C2275=Auswahlhilfe!$L$17,TRUE,FALSE)),D2275,FALSE)</f>
        <v>0</v>
      </c>
      <c r="AH2275" t="b">
        <f>IF(AND(Z2275,AA2275,AB2275,AE2275,IF(C2275=Auswahlhilfe!$L$17,TRUE,FALSE)),D2275,FALSE)</f>
        <v>0</v>
      </c>
      <c r="AI2275" t="s">
        <v>4818</v>
      </c>
      <c r="AJ2275" s="90" t="str">
        <f t="shared" si="107"/>
        <v>https://shop.oxni.ch/de/shop/motoren/planetengetriebe/te-120-010-s2-p2</v>
      </c>
    </row>
    <row r="2276" spans="2:36" x14ac:dyDescent="0.2">
      <c r="B2276" s="78" t="str">
        <f t="shared" si="105"/>
        <v/>
      </c>
      <c r="C2276" s="19" t="s">
        <v>123</v>
      </c>
      <c r="D2276" s="19" t="s">
        <v>2577</v>
      </c>
      <c r="E2276" s="19">
        <v>130</v>
      </c>
      <c r="F2276" s="19" t="s">
        <v>55</v>
      </c>
      <c r="G2276" s="19">
        <v>8</v>
      </c>
      <c r="H2276" s="19">
        <v>3</v>
      </c>
      <c r="I2276" s="19">
        <v>25</v>
      </c>
      <c r="J2276" s="19">
        <v>97</v>
      </c>
      <c r="K2276" s="19">
        <v>260</v>
      </c>
      <c r="L2276" s="19">
        <v>780</v>
      </c>
      <c r="M2276" s="19" t="s">
        <v>80</v>
      </c>
      <c r="N2276" s="19">
        <v>4000</v>
      </c>
      <c r="O2276" s="19">
        <v>8000</v>
      </c>
      <c r="P2276" s="19">
        <v>6100</v>
      </c>
      <c r="Q2276" s="19" t="s">
        <v>57</v>
      </c>
      <c r="R2276" s="19">
        <v>3350</v>
      </c>
      <c r="S2276" s="19">
        <v>20000</v>
      </c>
      <c r="T2276" s="19">
        <v>2.58</v>
      </c>
      <c r="U2276" s="19">
        <v>7.5</v>
      </c>
      <c r="V2276" s="19">
        <v>0.24</v>
      </c>
      <c r="W2276" s="19">
        <v>63</v>
      </c>
      <c r="X2276" s="93">
        <v>670</v>
      </c>
      <c r="Y2276">
        <f t="shared" si="106"/>
        <v>500</v>
      </c>
      <c r="Z2276" t="b">
        <f>IF(N2276/G2276&gt;=Auswahlhilfe!$C$8,TRUE,FALSE)</f>
        <v>1</v>
      </c>
      <c r="AA2276" t="b">
        <f>IF(K2276&gt;Auswahlhilfe!$C$7,TRUE,FALSE)</f>
        <v>1</v>
      </c>
      <c r="AB2276" t="b">
        <f>IF(Auswahlhilfe!$C$17=F2276,TRUE,FALSE)</f>
        <v>0</v>
      </c>
      <c r="AC2276" t="b">
        <f>IFERROR(IF(FIND("P2",PGOptionList!D2276)&gt;0,TRUE),FALSE)</f>
        <v>0</v>
      </c>
      <c r="AD2276" t="b">
        <f>IFERROR(IF(FIND("P1",PGOptionList!D2276)&gt;0,TRUE),FALSE)</f>
        <v>1</v>
      </c>
      <c r="AE2276" t="b">
        <f>IFERROR(IF(FIND("P0",PGOptionList!D2276)&gt;0,TRUE),FALSE)</f>
        <v>0</v>
      </c>
      <c r="AF2276" t="b">
        <f>IF(AND(Z2276,AA2276,AB2276,AC2276,IF(C2276=Auswahlhilfe!$L$7,TRUE,FALSE)),D2276,FALSE)</f>
        <v>0</v>
      </c>
      <c r="AG2276" t="b">
        <f>IF(AND(Z2276,AA2276,AB2276,AD2276,IF(C2276=Auswahlhilfe!$L$17,TRUE,FALSE)),D2276,FALSE)</f>
        <v>0</v>
      </c>
      <c r="AH2276" t="b">
        <f>IF(AND(Z2276,AA2276,AB2276,AE2276,IF(C2276=Auswahlhilfe!$L$17,TRUE,FALSE)),D2276,FALSE)</f>
        <v>0</v>
      </c>
      <c r="AI2276" t="s">
        <v>4817</v>
      </c>
      <c r="AJ2276" s="90" t="str">
        <f t="shared" si="107"/>
        <v>mailto:info@oxni.ch?subject=Anfrage TE-120-008-S1-P1</v>
      </c>
    </row>
    <row r="2277" spans="2:36" x14ac:dyDescent="0.2">
      <c r="B2277" s="78" t="str">
        <f t="shared" si="105"/>
        <v/>
      </c>
      <c r="C2277" s="19" t="s">
        <v>123</v>
      </c>
      <c r="D2277" s="19" t="s">
        <v>2578</v>
      </c>
      <c r="E2277" s="19">
        <v>130</v>
      </c>
      <c r="F2277" s="19" t="s">
        <v>58</v>
      </c>
      <c r="G2277" s="19">
        <v>8</v>
      </c>
      <c r="H2277" s="19">
        <v>3</v>
      </c>
      <c r="I2277" s="19">
        <v>25</v>
      </c>
      <c r="J2277" s="19">
        <v>97</v>
      </c>
      <c r="K2277" s="19">
        <v>260</v>
      </c>
      <c r="L2277" s="19">
        <v>780</v>
      </c>
      <c r="M2277" s="19" t="s">
        <v>80</v>
      </c>
      <c r="N2277" s="19">
        <v>4000</v>
      </c>
      <c r="O2277" s="19">
        <v>8000</v>
      </c>
      <c r="P2277" s="19">
        <v>6100</v>
      </c>
      <c r="Q2277" s="19" t="s">
        <v>57</v>
      </c>
      <c r="R2277" s="19">
        <v>3350</v>
      </c>
      <c r="S2277" s="19">
        <v>20000</v>
      </c>
      <c r="T2277" s="19">
        <v>2.58</v>
      </c>
      <c r="U2277" s="19">
        <v>7.5</v>
      </c>
      <c r="V2277" s="19">
        <v>0.24</v>
      </c>
      <c r="W2277" s="19">
        <v>63</v>
      </c>
      <c r="X2277" s="93">
        <v>670</v>
      </c>
      <c r="Y2277">
        <f t="shared" si="106"/>
        <v>500</v>
      </c>
      <c r="Z2277" t="b">
        <f>IF(N2277/G2277&gt;=Auswahlhilfe!$C$8,TRUE,FALSE)</f>
        <v>1</v>
      </c>
      <c r="AA2277" t="b">
        <f>IF(K2277&gt;Auswahlhilfe!$C$7,TRUE,FALSE)</f>
        <v>1</v>
      </c>
      <c r="AB2277" t="b">
        <f>IF(Auswahlhilfe!$C$17=F2277,TRUE,FALSE)</f>
        <v>1</v>
      </c>
      <c r="AC2277" t="b">
        <f>IFERROR(IF(FIND("P2",PGOptionList!D2277)&gt;0,TRUE),FALSE)</f>
        <v>0</v>
      </c>
      <c r="AD2277" t="b">
        <f>IFERROR(IF(FIND("P1",PGOptionList!D2277)&gt;0,TRUE),FALSE)</f>
        <v>1</v>
      </c>
      <c r="AE2277" t="b">
        <f>IFERROR(IF(FIND("P0",PGOptionList!D2277)&gt;0,TRUE),FALSE)</f>
        <v>0</v>
      </c>
      <c r="AF2277" t="b">
        <f>IF(AND(Z2277,AA2277,AB2277,AC2277,IF(C2277=Auswahlhilfe!$L$7,TRUE,FALSE)),D2277,FALSE)</f>
        <v>0</v>
      </c>
      <c r="AG2277" t="b">
        <f>IF(AND(Z2277,AA2277,AB2277,AD2277,IF(C2277=Auswahlhilfe!$L$17,TRUE,FALSE)),D2277,FALSE)</f>
        <v>0</v>
      </c>
      <c r="AH2277" t="b">
        <f>IF(AND(Z2277,AA2277,AB2277,AE2277,IF(C2277=Auswahlhilfe!$L$17,TRUE,FALSE)),D2277,FALSE)</f>
        <v>0</v>
      </c>
      <c r="AI2277" t="s">
        <v>4818</v>
      </c>
      <c r="AJ2277" s="90" t="str">
        <f t="shared" si="107"/>
        <v>https://shop.oxni.ch/de/shop/motoren/planetengetriebe/te-120-008-s2-p1</v>
      </c>
    </row>
    <row r="2278" spans="2:36" x14ac:dyDescent="0.2">
      <c r="B2278" s="78" t="str">
        <f t="shared" si="105"/>
        <v/>
      </c>
      <c r="C2278" s="19" t="s">
        <v>123</v>
      </c>
      <c r="D2278" s="19" t="s">
        <v>2579</v>
      </c>
      <c r="E2278" s="19">
        <v>130</v>
      </c>
      <c r="F2278" s="19" t="s">
        <v>55</v>
      </c>
      <c r="G2278" s="19">
        <v>8</v>
      </c>
      <c r="H2278" s="19">
        <v>5</v>
      </c>
      <c r="I2278" s="19">
        <v>25</v>
      </c>
      <c r="J2278" s="19">
        <v>97</v>
      </c>
      <c r="K2278" s="19">
        <v>260</v>
      </c>
      <c r="L2278" s="19">
        <v>780</v>
      </c>
      <c r="M2278" s="19" t="s">
        <v>80</v>
      </c>
      <c r="N2278" s="19">
        <v>4000</v>
      </c>
      <c r="O2278" s="19">
        <v>8000</v>
      </c>
      <c r="P2278" s="19">
        <v>6100</v>
      </c>
      <c r="Q2278" s="19" t="s">
        <v>57</v>
      </c>
      <c r="R2278" s="19">
        <v>3350</v>
      </c>
      <c r="S2278" s="19">
        <v>20000</v>
      </c>
      <c r="T2278" s="19">
        <v>2.58</v>
      </c>
      <c r="U2278" s="19">
        <v>7.5</v>
      </c>
      <c r="V2278" s="19">
        <v>0.24</v>
      </c>
      <c r="W2278" s="19">
        <v>63</v>
      </c>
      <c r="X2278" s="93">
        <v>539</v>
      </c>
      <c r="Y2278">
        <f t="shared" si="106"/>
        <v>500</v>
      </c>
      <c r="Z2278" t="b">
        <f>IF(N2278/G2278&gt;=Auswahlhilfe!$C$8,TRUE,FALSE)</f>
        <v>1</v>
      </c>
      <c r="AA2278" t="b">
        <f>IF(K2278&gt;Auswahlhilfe!$C$7,TRUE,FALSE)</f>
        <v>1</v>
      </c>
      <c r="AB2278" t="b">
        <f>IF(Auswahlhilfe!$C$17=F2278,TRUE,FALSE)</f>
        <v>0</v>
      </c>
      <c r="AC2278" t="b">
        <f>IFERROR(IF(FIND("P2",PGOptionList!D2278)&gt;0,TRUE),FALSE)</f>
        <v>1</v>
      </c>
      <c r="AD2278" t="b">
        <f>IFERROR(IF(FIND("P1",PGOptionList!D2278)&gt;0,TRUE),FALSE)</f>
        <v>0</v>
      </c>
      <c r="AE2278" t="b">
        <f>IFERROR(IF(FIND("P0",PGOptionList!D2278)&gt;0,TRUE),FALSE)</f>
        <v>0</v>
      </c>
      <c r="AF2278" t="b">
        <f>IF(AND(Z2278,AA2278,AB2278,AC2278,IF(C2278=Auswahlhilfe!$L$7,TRUE,FALSE)),D2278,FALSE)</f>
        <v>0</v>
      </c>
      <c r="AG2278" t="b">
        <f>IF(AND(Z2278,AA2278,AB2278,AD2278,IF(C2278=Auswahlhilfe!$L$17,TRUE,FALSE)),D2278,FALSE)</f>
        <v>0</v>
      </c>
      <c r="AH2278" t="b">
        <f>IF(AND(Z2278,AA2278,AB2278,AE2278,IF(C2278=Auswahlhilfe!$L$17,TRUE,FALSE)),D2278,FALSE)</f>
        <v>0</v>
      </c>
      <c r="AI2278" t="s">
        <v>4817</v>
      </c>
      <c r="AJ2278" s="90" t="str">
        <f t="shared" si="107"/>
        <v>mailto:info@oxni.ch?subject=Anfrage TE-120-008-S1-P2</v>
      </c>
    </row>
    <row r="2279" spans="2:36" x14ac:dyDescent="0.2">
      <c r="B2279" s="78" t="str">
        <f t="shared" si="105"/>
        <v/>
      </c>
      <c r="C2279" s="19" t="s">
        <v>123</v>
      </c>
      <c r="D2279" s="19" t="s">
        <v>2580</v>
      </c>
      <c r="E2279" s="19">
        <v>130</v>
      </c>
      <c r="F2279" s="19" t="s">
        <v>58</v>
      </c>
      <c r="G2279" s="19">
        <v>8</v>
      </c>
      <c r="H2279" s="19">
        <v>5</v>
      </c>
      <c r="I2279" s="19">
        <v>25</v>
      </c>
      <c r="J2279" s="19">
        <v>97</v>
      </c>
      <c r="K2279" s="19">
        <v>260</v>
      </c>
      <c r="L2279" s="19">
        <v>780</v>
      </c>
      <c r="M2279" s="19" t="s">
        <v>80</v>
      </c>
      <c r="N2279" s="19">
        <v>4000</v>
      </c>
      <c r="O2279" s="19">
        <v>8000</v>
      </c>
      <c r="P2279" s="19">
        <v>6100</v>
      </c>
      <c r="Q2279" s="19" t="s">
        <v>57</v>
      </c>
      <c r="R2279" s="19">
        <v>3350</v>
      </c>
      <c r="S2279" s="19">
        <v>20000</v>
      </c>
      <c r="T2279" s="19">
        <v>2.58</v>
      </c>
      <c r="U2279" s="19">
        <v>7.5</v>
      </c>
      <c r="V2279" s="19">
        <v>0.24</v>
      </c>
      <c r="W2279" s="19">
        <v>63</v>
      </c>
      <c r="X2279" s="93">
        <v>539</v>
      </c>
      <c r="Y2279">
        <f t="shared" si="106"/>
        <v>500</v>
      </c>
      <c r="Z2279" t="b">
        <f>IF(N2279/G2279&gt;=Auswahlhilfe!$C$8,TRUE,FALSE)</f>
        <v>1</v>
      </c>
      <c r="AA2279" t="b">
        <f>IF(K2279&gt;Auswahlhilfe!$C$7,TRUE,FALSE)</f>
        <v>1</v>
      </c>
      <c r="AB2279" t="b">
        <f>IF(Auswahlhilfe!$C$17=F2279,TRUE,FALSE)</f>
        <v>1</v>
      </c>
      <c r="AC2279" t="b">
        <f>IFERROR(IF(FIND("P2",PGOptionList!D2279)&gt;0,TRUE),FALSE)</f>
        <v>1</v>
      </c>
      <c r="AD2279" t="b">
        <f>IFERROR(IF(FIND("P1",PGOptionList!D2279)&gt;0,TRUE),FALSE)</f>
        <v>0</v>
      </c>
      <c r="AE2279" t="b">
        <f>IFERROR(IF(FIND("P0",PGOptionList!D2279)&gt;0,TRUE),FALSE)</f>
        <v>0</v>
      </c>
      <c r="AF2279" t="b">
        <f>IF(AND(Z2279,AA2279,AB2279,AC2279,IF(C2279=Auswahlhilfe!$L$7,TRUE,FALSE)),D2279,FALSE)</f>
        <v>0</v>
      </c>
      <c r="AG2279" t="b">
        <f>IF(AND(Z2279,AA2279,AB2279,AD2279,IF(C2279=Auswahlhilfe!$L$17,TRUE,FALSE)),D2279,FALSE)</f>
        <v>0</v>
      </c>
      <c r="AH2279" t="b">
        <f>IF(AND(Z2279,AA2279,AB2279,AE2279,IF(C2279=Auswahlhilfe!$L$17,TRUE,FALSE)),D2279,FALSE)</f>
        <v>0</v>
      </c>
      <c r="AI2279" t="s">
        <v>4818</v>
      </c>
      <c r="AJ2279" s="90" t="str">
        <f t="shared" si="107"/>
        <v>https://shop.oxni.ch/de/shop/motoren/planetengetriebe/te-120-008-s2-p2</v>
      </c>
    </row>
    <row r="2280" spans="2:36" x14ac:dyDescent="0.2">
      <c r="B2280" s="78" t="str">
        <f t="shared" si="105"/>
        <v/>
      </c>
      <c r="C2280" s="19" t="s">
        <v>123</v>
      </c>
      <c r="D2280" s="19" t="s">
        <v>2581</v>
      </c>
      <c r="E2280" s="19">
        <v>130</v>
      </c>
      <c r="F2280" s="19" t="s">
        <v>55</v>
      </c>
      <c r="G2280" s="19">
        <v>7</v>
      </c>
      <c r="H2280" s="19">
        <v>3</v>
      </c>
      <c r="I2280" s="19">
        <v>25</v>
      </c>
      <c r="J2280" s="19">
        <v>97</v>
      </c>
      <c r="K2280" s="19">
        <v>300</v>
      </c>
      <c r="L2280" s="19">
        <v>900</v>
      </c>
      <c r="M2280" s="19" t="s">
        <v>79</v>
      </c>
      <c r="N2280" s="19">
        <v>4000</v>
      </c>
      <c r="O2280" s="19">
        <v>8000</v>
      </c>
      <c r="P2280" s="19">
        <v>6100</v>
      </c>
      <c r="Q2280" s="19" t="s">
        <v>57</v>
      </c>
      <c r="R2280" s="19">
        <v>3350</v>
      </c>
      <c r="S2280" s="19">
        <v>20000</v>
      </c>
      <c r="T2280" s="19">
        <v>2.62</v>
      </c>
      <c r="U2280" s="19">
        <v>7.5</v>
      </c>
      <c r="V2280" s="19">
        <v>0.24</v>
      </c>
      <c r="W2280" s="19">
        <v>63</v>
      </c>
      <c r="X2280" s="93">
        <v>670</v>
      </c>
      <c r="Y2280">
        <f t="shared" si="106"/>
        <v>571.42857142857144</v>
      </c>
      <c r="Z2280" t="b">
        <f>IF(N2280/G2280&gt;=Auswahlhilfe!$C$8,TRUE,FALSE)</f>
        <v>1</v>
      </c>
      <c r="AA2280" t="b">
        <f>IF(K2280&gt;Auswahlhilfe!$C$7,TRUE,FALSE)</f>
        <v>1</v>
      </c>
      <c r="AB2280" t="b">
        <f>IF(Auswahlhilfe!$C$17=F2280,TRUE,FALSE)</f>
        <v>0</v>
      </c>
      <c r="AC2280" t="b">
        <f>IFERROR(IF(FIND("P2",PGOptionList!D2280)&gt;0,TRUE),FALSE)</f>
        <v>0</v>
      </c>
      <c r="AD2280" t="b">
        <f>IFERROR(IF(FIND("P1",PGOptionList!D2280)&gt;0,TRUE),FALSE)</f>
        <v>1</v>
      </c>
      <c r="AE2280" t="b">
        <f>IFERROR(IF(FIND("P0",PGOptionList!D2280)&gt;0,TRUE),FALSE)</f>
        <v>0</v>
      </c>
      <c r="AF2280" t="b">
        <f>IF(AND(Z2280,AA2280,AB2280,AC2280,IF(C2280=Auswahlhilfe!$L$7,TRUE,FALSE)),D2280,FALSE)</f>
        <v>0</v>
      </c>
      <c r="AG2280" t="b">
        <f>IF(AND(Z2280,AA2280,AB2280,AD2280,IF(C2280=Auswahlhilfe!$L$17,TRUE,FALSE)),D2280,FALSE)</f>
        <v>0</v>
      </c>
      <c r="AH2280" t="b">
        <f>IF(AND(Z2280,AA2280,AB2280,AE2280,IF(C2280=Auswahlhilfe!$L$17,TRUE,FALSE)),D2280,FALSE)</f>
        <v>0</v>
      </c>
      <c r="AI2280" t="s">
        <v>4817</v>
      </c>
      <c r="AJ2280" s="90" t="str">
        <f t="shared" si="107"/>
        <v>mailto:info@oxni.ch?subject=Anfrage TE-120-007-S1-P1</v>
      </c>
    </row>
    <row r="2281" spans="2:36" x14ac:dyDescent="0.2">
      <c r="B2281" s="78" t="str">
        <f t="shared" si="105"/>
        <v/>
      </c>
      <c r="C2281" s="19" t="s">
        <v>123</v>
      </c>
      <c r="D2281" s="19" t="s">
        <v>2582</v>
      </c>
      <c r="E2281" s="19">
        <v>130</v>
      </c>
      <c r="F2281" s="19" t="s">
        <v>58</v>
      </c>
      <c r="G2281" s="19">
        <v>7</v>
      </c>
      <c r="H2281" s="19">
        <v>3</v>
      </c>
      <c r="I2281" s="19">
        <v>25</v>
      </c>
      <c r="J2281" s="19">
        <v>97</v>
      </c>
      <c r="K2281" s="19">
        <v>300</v>
      </c>
      <c r="L2281" s="19">
        <v>900</v>
      </c>
      <c r="M2281" s="19" t="s">
        <v>79</v>
      </c>
      <c r="N2281" s="19">
        <v>4000</v>
      </c>
      <c r="O2281" s="19">
        <v>8000</v>
      </c>
      <c r="P2281" s="19">
        <v>6100</v>
      </c>
      <c r="Q2281" s="19" t="s">
        <v>57</v>
      </c>
      <c r="R2281" s="19">
        <v>3350</v>
      </c>
      <c r="S2281" s="19">
        <v>20000</v>
      </c>
      <c r="T2281" s="19">
        <v>2.62</v>
      </c>
      <c r="U2281" s="19">
        <v>7.5</v>
      </c>
      <c r="V2281" s="19">
        <v>0.24</v>
      </c>
      <c r="W2281" s="19">
        <v>63</v>
      </c>
      <c r="X2281" s="93">
        <v>670</v>
      </c>
      <c r="Y2281">
        <f t="shared" si="106"/>
        <v>571.42857142857144</v>
      </c>
      <c r="Z2281" t="b">
        <f>IF(N2281/G2281&gt;=Auswahlhilfe!$C$8,TRUE,FALSE)</f>
        <v>1</v>
      </c>
      <c r="AA2281" t="b">
        <f>IF(K2281&gt;Auswahlhilfe!$C$7,TRUE,FALSE)</f>
        <v>1</v>
      </c>
      <c r="AB2281" t="b">
        <f>IF(Auswahlhilfe!$C$17=F2281,TRUE,FALSE)</f>
        <v>1</v>
      </c>
      <c r="AC2281" t="b">
        <f>IFERROR(IF(FIND("P2",PGOptionList!D2281)&gt;0,TRUE),FALSE)</f>
        <v>0</v>
      </c>
      <c r="AD2281" t="b">
        <f>IFERROR(IF(FIND("P1",PGOptionList!D2281)&gt;0,TRUE),FALSE)</f>
        <v>1</v>
      </c>
      <c r="AE2281" t="b">
        <f>IFERROR(IF(FIND("P0",PGOptionList!D2281)&gt;0,TRUE),FALSE)</f>
        <v>0</v>
      </c>
      <c r="AF2281" t="b">
        <f>IF(AND(Z2281,AA2281,AB2281,AC2281,IF(C2281=Auswahlhilfe!$L$7,TRUE,FALSE)),D2281,FALSE)</f>
        <v>0</v>
      </c>
      <c r="AG2281" t="b">
        <f>IF(AND(Z2281,AA2281,AB2281,AD2281,IF(C2281=Auswahlhilfe!$L$17,TRUE,FALSE)),D2281,FALSE)</f>
        <v>0</v>
      </c>
      <c r="AH2281" t="b">
        <f>IF(AND(Z2281,AA2281,AB2281,AE2281,IF(C2281=Auswahlhilfe!$L$17,TRUE,FALSE)),D2281,FALSE)</f>
        <v>0</v>
      </c>
      <c r="AI2281" t="s">
        <v>4818</v>
      </c>
      <c r="AJ2281" s="90" t="str">
        <f t="shared" si="107"/>
        <v>https://shop.oxni.ch/de/shop/motoren/planetengetriebe/te-120-007-s2-p1</v>
      </c>
    </row>
    <row r="2282" spans="2:36" x14ac:dyDescent="0.2">
      <c r="B2282" s="78" t="str">
        <f t="shared" si="105"/>
        <v/>
      </c>
      <c r="C2282" s="19" t="s">
        <v>123</v>
      </c>
      <c r="D2282" s="19" t="s">
        <v>2583</v>
      </c>
      <c r="E2282" s="19">
        <v>130</v>
      </c>
      <c r="F2282" s="19" t="s">
        <v>55</v>
      </c>
      <c r="G2282" s="19">
        <v>7</v>
      </c>
      <c r="H2282" s="19">
        <v>5</v>
      </c>
      <c r="I2282" s="19">
        <v>25</v>
      </c>
      <c r="J2282" s="19">
        <v>97</v>
      </c>
      <c r="K2282" s="19">
        <v>300</v>
      </c>
      <c r="L2282" s="19">
        <v>900</v>
      </c>
      <c r="M2282" s="19" t="s">
        <v>79</v>
      </c>
      <c r="N2282" s="19">
        <v>4000</v>
      </c>
      <c r="O2282" s="19">
        <v>8000</v>
      </c>
      <c r="P2282" s="19">
        <v>6100</v>
      </c>
      <c r="Q2282" s="19" t="s">
        <v>57</v>
      </c>
      <c r="R2282" s="19">
        <v>3350</v>
      </c>
      <c r="S2282" s="19">
        <v>20000</v>
      </c>
      <c r="T2282" s="19">
        <v>2.62</v>
      </c>
      <c r="U2282" s="19">
        <v>7.5</v>
      </c>
      <c r="V2282" s="19">
        <v>0.24</v>
      </c>
      <c r="W2282" s="19">
        <v>63</v>
      </c>
      <c r="X2282" s="93">
        <v>539</v>
      </c>
      <c r="Y2282">
        <f t="shared" si="106"/>
        <v>571.42857142857144</v>
      </c>
      <c r="Z2282" t="b">
        <f>IF(N2282/G2282&gt;=Auswahlhilfe!$C$8,TRUE,FALSE)</f>
        <v>1</v>
      </c>
      <c r="AA2282" t="b">
        <f>IF(K2282&gt;Auswahlhilfe!$C$7,TRUE,FALSE)</f>
        <v>1</v>
      </c>
      <c r="AB2282" t="b">
        <f>IF(Auswahlhilfe!$C$17=F2282,TRUE,FALSE)</f>
        <v>0</v>
      </c>
      <c r="AC2282" t="b">
        <f>IFERROR(IF(FIND("P2",PGOptionList!D2282)&gt;0,TRUE),FALSE)</f>
        <v>1</v>
      </c>
      <c r="AD2282" t="b">
        <f>IFERROR(IF(FIND("P1",PGOptionList!D2282)&gt;0,TRUE),FALSE)</f>
        <v>0</v>
      </c>
      <c r="AE2282" t="b">
        <f>IFERROR(IF(FIND("P0",PGOptionList!D2282)&gt;0,TRUE),FALSE)</f>
        <v>0</v>
      </c>
      <c r="AF2282" t="b">
        <f>IF(AND(Z2282,AA2282,AB2282,AC2282,IF(C2282=Auswahlhilfe!$L$7,TRUE,FALSE)),D2282,FALSE)</f>
        <v>0</v>
      </c>
      <c r="AG2282" t="b">
        <f>IF(AND(Z2282,AA2282,AB2282,AD2282,IF(C2282=Auswahlhilfe!$L$17,TRUE,FALSE)),D2282,FALSE)</f>
        <v>0</v>
      </c>
      <c r="AH2282" t="b">
        <f>IF(AND(Z2282,AA2282,AB2282,AE2282,IF(C2282=Auswahlhilfe!$L$17,TRUE,FALSE)),D2282,FALSE)</f>
        <v>0</v>
      </c>
      <c r="AI2282" t="s">
        <v>4817</v>
      </c>
      <c r="AJ2282" s="90" t="str">
        <f t="shared" si="107"/>
        <v>mailto:info@oxni.ch?subject=Anfrage TE-120-007-S1-P2</v>
      </c>
    </row>
    <row r="2283" spans="2:36" x14ac:dyDescent="0.2">
      <c r="B2283" s="78" t="str">
        <f t="shared" si="105"/>
        <v/>
      </c>
      <c r="C2283" s="19" t="s">
        <v>123</v>
      </c>
      <c r="D2283" s="19" t="s">
        <v>2584</v>
      </c>
      <c r="E2283" s="19">
        <v>130</v>
      </c>
      <c r="F2283" s="19" t="s">
        <v>58</v>
      </c>
      <c r="G2283" s="19">
        <v>7</v>
      </c>
      <c r="H2283" s="19">
        <v>5</v>
      </c>
      <c r="I2283" s="19">
        <v>25</v>
      </c>
      <c r="J2283" s="19">
        <v>97</v>
      </c>
      <c r="K2283" s="19">
        <v>300</v>
      </c>
      <c r="L2283" s="19">
        <v>900</v>
      </c>
      <c r="M2283" s="19" t="s">
        <v>79</v>
      </c>
      <c r="N2283" s="19">
        <v>4000</v>
      </c>
      <c r="O2283" s="19">
        <v>8000</v>
      </c>
      <c r="P2283" s="19">
        <v>6100</v>
      </c>
      <c r="Q2283" s="19" t="s">
        <v>57</v>
      </c>
      <c r="R2283" s="19">
        <v>3350</v>
      </c>
      <c r="S2283" s="19">
        <v>20000</v>
      </c>
      <c r="T2283" s="19">
        <v>2.62</v>
      </c>
      <c r="U2283" s="19">
        <v>7.5</v>
      </c>
      <c r="V2283" s="19">
        <v>0.24</v>
      </c>
      <c r="W2283" s="19">
        <v>63</v>
      </c>
      <c r="X2283" s="93">
        <v>539</v>
      </c>
      <c r="Y2283">
        <f t="shared" si="106"/>
        <v>571.42857142857144</v>
      </c>
      <c r="Z2283" t="b">
        <f>IF(N2283/G2283&gt;=Auswahlhilfe!$C$8,TRUE,FALSE)</f>
        <v>1</v>
      </c>
      <c r="AA2283" t="b">
        <f>IF(K2283&gt;Auswahlhilfe!$C$7,TRUE,FALSE)</f>
        <v>1</v>
      </c>
      <c r="AB2283" t="b">
        <f>IF(Auswahlhilfe!$C$17=F2283,TRUE,FALSE)</f>
        <v>1</v>
      </c>
      <c r="AC2283" t="b">
        <f>IFERROR(IF(FIND("P2",PGOptionList!D2283)&gt;0,TRUE),FALSE)</f>
        <v>1</v>
      </c>
      <c r="AD2283" t="b">
        <f>IFERROR(IF(FIND("P1",PGOptionList!D2283)&gt;0,TRUE),FALSE)</f>
        <v>0</v>
      </c>
      <c r="AE2283" t="b">
        <f>IFERROR(IF(FIND("P0",PGOptionList!D2283)&gt;0,TRUE),FALSE)</f>
        <v>0</v>
      </c>
      <c r="AF2283" t="b">
        <f>IF(AND(Z2283,AA2283,AB2283,AC2283,IF(C2283=Auswahlhilfe!$L$7,TRUE,FALSE)),D2283,FALSE)</f>
        <v>0</v>
      </c>
      <c r="AG2283" t="b">
        <f>IF(AND(Z2283,AA2283,AB2283,AD2283,IF(C2283=Auswahlhilfe!$L$17,TRUE,FALSE)),D2283,FALSE)</f>
        <v>0</v>
      </c>
      <c r="AH2283" t="b">
        <f>IF(AND(Z2283,AA2283,AB2283,AE2283,IF(C2283=Auswahlhilfe!$L$17,TRUE,FALSE)),D2283,FALSE)</f>
        <v>0</v>
      </c>
      <c r="AI2283" t="s">
        <v>4818</v>
      </c>
      <c r="AJ2283" s="90" t="str">
        <f t="shared" si="107"/>
        <v>https://shop.oxni.ch/de/shop/motoren/planetengetriebe/te-120-007-s2-p2</v>
      </c>
    </row>
    <row r="2284" spans="2:36" x14ac:dyDescent="0.2">
      <c r="B2284" s="78" t="str">
        <f t="shared" si="105"/>
        <v/>
      </c>
      <c r="C2284" s="19" t="s">
        <v>123</v>
      </c>
      <c r="D2284" s="19" t="s">
        <v>2585</v>
      </c>
      <c r="E2284" s="19">
        <v>130</v>
      </c>
      <c r="F2284" s="19" t="s">
        <v>55</v>
      </c>
      <c r="G2284" s="19">
        <v>6</v>
      </c>
      <c r="H2284" s="19">
        <v>3</v>
      </c>
      <c r="I2284" s="19">
        <v>25</v>
      </c>
      <c r="J2284" s="19">
        <v>97</v>
      </c>
      <c r="K2284" s="19">
        <v>310</v>
      </c>
      <c r="L2284" s="19">
        <v>930</v>
      </c>
      <c r="M2284" s="19" t="s">
        <v>78</v>
      </c>
      <c r="N2284" s="19">
        <v>4000</v>
      </c>
      <c r="O2284" s="19">
        <v>8000</v>
      </c>
      <c r="P2284" s="19">
        <v>6100</v>
      </c>
      <c r="Q2284" s="19" t="s">
        <v>57</v>
      </c>
      <c r="R2284" s="19">
        <v>3350</v>
      </c>
      <c r="S2284" s="19">
        <v>20000</v>
      </c>
      <c r="T2284" s="19">
        <v>2.65</v>
      </c>
      <c r="U2284" s="19">
        <v>7.5</v>
      </c>
      <c r="V2284" s="19">
        <v>0.24</v>
      </c>
      <c r="W2284" s="19">
        <v>63</v>
      </c>
      <c r="X2284" s="93">
        <v>670</v>
      </c>
      <c r="Y2284">
        <f t="shared" si="106"/>
        <v>666.66666666666663</v>
      </c>
      <c r="Z2284" t="b">
        <f>IF(N2284/G2284&gt;=Auswahlhilfe!$C$8,TRUE,FALSE)</f>
        <v>1</v>
      </c>
      <c r="AA2284" t="b">
        <f>IF(K2284&gt;Auswahlhilfe!$C$7,TRUE,FALSE)</f>
        <v>1</v>
      </c>
      <c r="AB2284" t="b">
        <f>IF(Auswahlhilfe!$C$17=F2284,TRUE,FALSE)</f>
        <v>0</v>
      </c>
      <c r="AC2284" t="b">
        <f>IFERROR(IF(FIND("P2",PGOptionList!D2284)&gt;0,TRUE),FALSE)</f>
        <v>0</v>
      </c>
      <c r="AD2284" t="b">
        <f>IFERROR(IF(FIND("P1",PGOptionList!D2284)&gt;0,TRUE),FALSE)</f>
        <v>1</v>
      </c>
      <c r="AE2284" t="b">
        <f>IFERROR(IF(FIND("P0",PGOptionList!D2284)&gt;0,TRUE),FALSE)</f>
        <v>0</v>
      </c>
      <c r="AF2284" t="b">
        <f>IF(AND(Z2284,AA2284,AB2284,AC2284,IF(C2284=Auswahlhilfe!$L$7,TRUE,FALSE)),D2284,FALSE)</f>
        <v>0</v>
      </c>
      <c r="AG2284" t="b">
        <f>IF(AND(Z2284,AA2284,AB2284,AD2284,IF(C2284=Auswahlhilfe!$L$17,TRUE,FALSE)),D2284,FALSE)</f>
        <v>0</v>
      </c>
      <c r="AH2284" t="b">
        <f>IF(AND(Z2284,AA2284,AB2284,AE2284,IF(C2284=Auswahlhilfe!$L$17,TRUE,FALSE)),D2284,FALSE)</f>
        <v>0</v>
      </c>
      <c r="AI2284" t="s">
        <v>4817</v>
      </c>
      <c r="AJ2284" s="90" t="str">
        <f t="shared" si="107"/>
        <v>mailto:info@oxni.ch?subject=Anfrage TE-120-006-S1-P1</v>
      </c>
    </row>
    <row r="2285" spans="2:36" x14ac:dyDescent="0.2">
      <c r="B2285" s="78" t="str">
        <f t="shared" si="105"/>
        <v/>
      </c>
      <c r="C2285" s="19" t="s">
        <v>123</v>
      </c>
      <c r="D2285" s="19" t="s">
        <v>2586</v>
      </c>
      <c r="E2285" s="19">
        <v>130</v>
      </c>
      <c r="F2285" s="19" t="s">
        <v>58</v>
      </c>
      <c r="G2285" s="19">
        <v>6</v>
      </c>
      <c r="H2285" s="19">
        <v>3</v>
      </c>
      <c r="I2285" s="19">
        <v>25</v>
      </c>
      <c r="J2285" s="19">
        <v>97</v>
      </c>
      <c r="K2285" s="19">
        <v>310</v>
      </c>
      <c r="L2285" s="19">
        <v>930</v>
      </c>
      <c r="M2285" s="19" t="s">
        <v>78</v>
      </c>
      <c r="N2285" s="19">
        <v>4000</v>
      </c>
      <c r="O2285" s="19">
        <v>8000</v>
      </c>
      <c r="P2285" s="19">
        <v>6100</v>
      </c>
      <c r="Q2285" s="19" t="s">
        <v>57</v>
      </c>
      <c r="R2285" s="19">
        <v>3350</v>
      </c>
      <c r="S2285" s="19">
        <v>20000</v>
      </c>
      <c r="T2285" s="19">
        <v>2.65</v>
      </c>
      <c r="U2285" s="19">
        <v>7.5</v>
      </c>
      <c r="V2285" s="19">
        <v>0.24</v>
      </c>
      <c r="W2285" s="19">
        <v>63</v>
      </c>
      <c r="X2285" s="93">
        <v>670</v>
      </c>
      <c r="Y2285">
        <f t="shared" si="106"/>
        <v>666.66666666666663</v>
      </c>
      <c r="Z2285" t="b">
        <f>IF(N2285/G2285&gt;=Auswahlhilfe!$C$8,TRUE,FALSE)</f>
        <v>1</v>
      </c>
      <c r="AA2285" t="b">
        <f>IF(K2285&gt;Auswahlhilfe!$C$7,TRUE,FALSE)</f>
        <v>1</v>
      </c>
      <c r="AB2285" t="b">
        <f>IF(Auswahlhilfe!$C$17=F2285,TRUE,FALSE)</f>
        <v>1</v>
      </c>
      <c r="AC2285" t="b">
        <f>IFERROR(IF(FIND("P2",PGOptionList!D2285)&gt;0,TRUE),FALSE)</f>
        <v>0</v>
      </c>
      <c r="AD2285" t="b">
        <f>IFERROR(IF(FIND("P1",PGOptionList!D2285)&gt;0,TRUE),FALSE)</f>
        <v>1</v>
      </c>
      <c r="AE2285" t="b">
        <f>IFERROR(IF(FIND("P0",PGOptionList!D2285)&gt;0,TRUE),FALSE)</f>
        <v>0</v>
      </c>
      <c r="AF2285" t="b">
        <f>IF(AND(Z2285,AA2285,AB2285,AC2285,IF(C2285=Auswahlhilfe!$L$7,TRUE,FALSE)),D2285,FALSE)</f>
        <v>0</v>
      </c>
      <c r="AG2285" t="b">
        <f>IF(AND(Z2285,AA2285,AB2285,AD2285,IF(C2285=Auswahlhilfe!$L$17,TRUE,FALSE)),D2285,FALSE)</f>
        <v>0</v>
      </c>
      <c r="AH2285" t="b">
        <f>IF(AND(Z2285,AA2285,AB2285,AE2285,IF(C2285=Auswahlhilfe!$L$17,TRUE,FALSE)),D2285,FALSE)</f>
        <v>0</v>
      </c>
      <c r="AI2285" t="s">
        <v>4818</v>
      </c>
      <c r="AJ2285" s="90" t="str">
        <f t="shared" si="107"/>
        <v>https://shop.oxni.ch/de/shop/motoren/planetengetriebe/te-120-006-s2-p1</v>
      </c>
    </row>
    <row r="2286" spans="2:36" x14ac:dyDescent="0.2">
      <c r="B2286" s="78" t="str">
        <f t="shared" si="105"/>
        <v/>
      </c>
      <c r="C2286" s="19" t="s">
        <v>123</v>
      </c>
      <c r="D2286" s="19" t="s">
        <v>2587</v>
      </c>
      <c r="E2286" s="19">
        <v>130</v>
      </c>
      <c r="F2286" s="19" t="s">
        <v>55</v>
      </c>
      <c r="G2286" s="19">
        <v>6</v>
      </c>
      <c r="H2286" s="19">
        <v>5</v>
      </c>
      <c r="I2286" s="19">
        <v>25</v>
      </c>
      <c r="J2286" s="19">
        <v>97</v>
      </c>
      <c r="K2286" s="19">
        <v>310</v>
      </c>
      <c r="L2286" s="19">
        <v>930</v>
      </c>
      <c r="M2286" s="19" t="s">
        <v>78</v>
      </c>
      <c r="N2286" s="19">
        <v>4000</v>
      </c>
      <c r="O2286" s="19">
        <v>8000</v>
      </c>
      <c r="P2286" s="19">
        <v>6100</v>
      </c>
      <c r="Q2286" s="19" t="s">
        <v>57</v>
      </c>
      <c r="R2286" s="19">
        <v>3350</v>
      </c>
      <c r="S2286" s="19">
        <v>20000</v>
      </c>
      <c r="T2286" s="19">
        <v>2.65</v>
      </c>
      <c r="U2286" s="19">
        <v>7.5</v>
      </c>
      <c r="V2286" s="19">
        <v>0.24</v>
      </c>
      <c r="W2286" s="19">
        <v>63</v>
      </c>
      <c r="X2286" s="93">
        <v>539</v>
      </c>
      <c r="Y2286">
        <f t="shared" si="106"/>
        <v>666.66666666666663</v>
      </c>
      <c r="Z2286" t="b">
        <f>IF(N2286/G2286&gt;=Auswahlhilfe!$C$8,TRUE,FALSE)</f>
        <v>1</v>
      </c>
      <c r="AA2286" t="b">
        <f>IF(K2286&gt;Auswahlhilfe!$C$7,TRUE,FALSE)</f>
        <v>1</v>
      </c>
      <c r="AB2286" t="b">
        <f>IF(Auswahlhilfe!$C$17=F2286,TRUE,FALSE)</f>
        <v>0</v>
      </c>
      <c r="AC2286" t="b">
        <f>IFERROR(IF(FIND("P2",PGOptionList!D2286)&gt;0,TRUE),FALSE)</f>
        <v>1</v>
      </c>
      <c r="AD2286" t="b">
        <f>IFERROR(IF(FIND("P1",PGOptionList!D2286)&gt;0,TRUE),FALSE)</f>
        <v>0</v>
      </c>
      <c r="AE2286" t="b">
        <f>IFERROR(IF(FIND("P0",PGOptionList!D2286)&gt;0,TRUE),FALSE)</f>
        <v>0</v>
      </c>
      <c r="AF2286" t="b">
        <f>IF(AND(Z2286,AA2286,AB2286,AC2286,IF(C2286=Auswahlhilfe!$L$7,TRUE,FALSE)),D2286,FALSE)</f>
        <v>0</v>
      </c>
      <c r="AG2286" t="b">
        <f>IF(AND(Z2286,AA2286,AB2286,AD2286,IF(C2286=Auswahlhilfe!$L$17,TRUE,FALSE)),D2286,FALSE)</f>
        <v>0</v>
      </c>
      <c r="AH2286" t="b">
        <f>IF(AND(Z2286,AA2286,AB2286,AE2286,IF(C2286=Auswahlhilfe!$L$17,TRUE,FALSE)),D2286,FALSE)</f>
        <v>0</v>
      </c>
      <c r="AI2286" t="s">
        <v>4817</v>
      </c>
      <c r="AJ2286" s="90" t="str">
        <f t="shared" si="107"/>
        <v>mailto:info@oxni.ch?subject=Anfrage TE-120-006-S1-P2</v>
      </c>
    </row>
    <row r="2287" spans="2:36" x14ac:dyDescent="0.2">
      <c r="B2287" s="78" t="str">
        <f t="shared" si="105"/>
        <v/>
      </c>
      <c r="C2287" s="19" t="s">
        <v>123</v>
      </c>
      <c r="D2287" s="19" t="s">
        <v>2588</v>
      </c>
      <c r="E2287" s="19">
        <v>130</v>
      </c>
      <c r="F2287" s="19" t="s">
        <v>58</v>
      </c>
      <c r="G2287" s="19">
        <v>6</v>
      </c>
      <c r="H2287" s="19">
        <v>5</v>
      </c>
      <c r="I2287" s="19">
        <v>25</v>
      </c>
      <c r="J2287" s="19">
        <v>97</v>
      </c>
      <c r="K2287" s="19">
        <v>310</v>
      </c>
      <c r="L2287" s="19">
        <v>930</v>
      </c>
      <c r="M2287" s="19" t="s">
        <v>78</v>
      </c>
      <c r="N2287" s="19">
        <v>4000</v>
      </c>
      <c r="O2287" s="19">
        <v>8000</v>
      </c>
      <c r="P2287" s="19">
        <v>6100</v>
      </c>
      <c r="Q2287" s="19" t="s">
        <v>57</v>
      </c>
      <c r="R2287" s="19">
        <v>3350</v>
      </c>
      <c r="S2287" s="19">
        <v>20000</v>
      </c>
      <c r="T2287" s="19">
        <v>2.65</v>
      </c>
      <c r="U2287" s="19">
        <v>7.5</v>
      </c>
      <c r="V2287" s="19">
        <v>0.24</v>
      </c>
      <c r="W2287" s="19">
        <v>63</v>
      </c>
      <c r="X2287" s="93">
        <v>539</v>
      </c>
      <c r="Y2287">
        <f t="shared" si="106"/>
        <v>666.66666666666663</v>
      </c>
      <c r="Z2287" t="b">
        <f>IF(N2287/G2287&gt;=Auswahlhilfe!$C$8,TRUE,FALSE)</f>
        <v>1</v>
      </c>
      <c r="AA2287" t="b">
        <f>IF(K2287&gt;Auswahlhilfe!$C$7,TRUE,FALSE)</f>
        <v>1</v>
      </c>
      <c r="AB2287" t="b">
        <f>IF(Auswahlhilfe!$C$17=F2287,TRUE,FALSE)</f>
        <v>1</v>
      </c>
      <c r="AC2287" t="b">
        <f>IFERROR(IF(FIND("P2",PGOptionList!D2287)&gt;0,TRUE),FALSE)</f>
        <v>1</v>
      </c>
      <c r="AD2287" t="b">
        <f>IFERROR(IF(FIND("P1",PGOptionList!D2287)&gt;0,TRUE),FALSE)</f>
        <v>0</v>
      </c>
      <c r="AE2287" t="b">
        <f>IFERROR(IF(FIND("P0",PGOptionList!D2287)&gt;0,TRUE),FALSE)</f>
        <v>0</v>
      </c>
      <c r="AF2287" t="b">
        <f>IF(AND(Z2287,AA2287,AB2287,AC2287,IF(C2287=Auswahlhilfe!$L$7,TRUE,FALSE)),D2287,FALSE)</f>
        <v>0</v>
      </c>
      <c r="AG2287" t="b">
        <f>IF(AND(Z2287,AA2287,AB2287,AD2287,IF(C2287=Auswahlhilfe!$L$17,TRUE,FALSE)),D2287,FALSE)</f>
        <v>0</v>
      </c>
      <c r="AH2287" t="b">
        <f>IF(AND(Z2287,AA2287,AB2287,AE2287,IF(C2287=Auswahlhilfe!$L$17,TRUE,FALSE)),D2287,FALSE)</f>
        <v>0</v>
      </c>
      <c r="AI2287" t="s">
        <v>4818</v>
      </c>
      <c r="AJ2287" s="90" t="str">
        <f t="shared" si="107"/>
        <v>https://shop.oxni.ch/de/shop/motoren/planetengetriebe/te-120-006-s2-p2</v>
      </c>
    </row>
    <row r="2288" spans="2:36" x14ac:dyDescent="0.2">
      <c r="B2288" s="78" t="str">
        <f t="shared" si="105"/>
        <v/>
      </c>
      <c r="C2288" s="19" t="s">
        <v>123</v>
      </c>
      <c r="D2288" s="19" t="s">
        <v>2589</v>
      </c>
      <c r="E2288" s="19">
        <v>130</v>
      </c>
      <c r="F2288" s="19" t="s">
        <v>55</v>
      </c>
      <c r="G2288" s="19">
        <v>5</v>
      </c>
      <c r="H2288" s="19">
        <v>3</v>
      </c>
      <c r="I2288" s="19">
        <v>25</v>
      </c>
      <c r="J2288" s="19">
        <v>97</v>
      </c>
      <c r="K2288" s="19">
        <v>333</v>
      </c>
      <c r="L2288" s="19">
        <v>999</v>
      </c>
      <c r="M2288" s="19" t="s">
        <v>77</v>
      </c>
      <c r="N2288" s="19">
        <v>4000</v>
      </c>
      <c r="O2288" s="19">
        <v>8000</v>
      </c>
      <c r="P2288" s="19">
        <v>6100</v>
      </c>
      <c r="Q2288" s="19" t="s">
        <v>57</v>
      </c>
      <c r="R2288" s="19">
        <v>3350</v>
      </c>
      <c r="S2288" s="19">
        <v>20000</v>
      </c>
      <c r="T2288" s="19">
        <v>2.71</v>
      </c>
      <c r="U2288" s="19">
        <v>7.5</v>
      </c>
      <c r="V2288" s="19">
        <v>0.24</v>
      </c>
      <c r="W2288" s="19">
        <v>63</v>
      </c>
      <c r="X2288" s="93">
        <v>670</v>
      </c>
      <c r="Y2288">
        <f t="shared" si="106"/>
        <v>800</v>
      </c>
      <c r="Z2288" t="b">
        <f>IF(N2288/G2288&gt;=Auswahlhilfe!$C$8,TRUE,FALSE)</f>
        <v>1</v>
      </c>
      <c r="AA2288" t="b">
        <f>IF(K2288&gt;Auswahlhilfe!$C$7,TRUE,FALSE)</f>
        <v>1</v>
      </c>
      <c r="AB2288" t="b">
        <f>IF(Auswahlhilfe!$C$17=F2288,TRUE,FALSE)</f>
        <v>0</v>
      </c>
      <c r="AC2288" t="b">
        <f>IFERROR(IF(FIND("P2",PGOptionList!D2288)&gt;0,TRUE),FALSE)</f>
        <v>0</v>
      </c>
      <c r="AD2288" t="b">
        <f>IFERROR(IF(FIND("P1",PGOptionList!D2288)&gt;0,TRUE),FALSE)</f>
        <v>1</v>
      </c>
      <c r="AE2288" t="b">
        <f>IFERROR(IF(FIND("P0",PGOptionList!D2288)&gt;0,TRUE),FALSE)</f>
        <v>0</v>
      </c>
      <c r="AF2288" t="b">
        <f>IF(AND(Z2288,AA2288,AB2288,AC2288,IF(C2288=Auswahlhilfe!$L$7,TRUE,FALSE)),D2288,FALSE)</f>
        <v>0</v>
      </c>
      <c r="AG2288" t="b">
        <f>IF(AND(Z2288,AA2288,AB2288,AD2288,IF(C2288=Auswahlhilfe!$L$17,TRUE,FALSE)),D2288,FALSE)</f>
        <v>0</v>
      </c>
      <c r="AH2288" t="b">
        <f>IF(AND(Z2288,AA2288,AB2288,AE2288,IF(C2288=Auswahlhilfe!$L$17,TRUE,FALSE)),D2288,FALSE)</f>
        <v>0</v>
      </c>
      <c r="AI2288" t="s">
        <v>4817</v>
      </c>
      <c r="AJ2288" s="90" t="str">
        <f t="shared" si="107"/>
        <v>mailto:info@oxni.ch?subject=Anfrage TE-120-005-S1-P1</v>
      </c>
    </row>
    <row r="2289" spans="2:36" x14ac:dyDescent="0.2">
      <c r="B2289" s="78" t="str">
        <f t="shared" si="105"/>
        <v/>
      </c>
      <c r="C2289" s="19" t="s">
        <v>123</v>
      </c>
      <c r="D2289" s="19" t="s">
        <v>2590</v>
      </c>
      <c r="E2289" s="19">
        <v>130</v>
      </c>
      <c r="F2289" s="19" t="s">
        <v>58</v>
      </c>
      <c r="G2289" s="19">
        <v>5</v>
      </c>
      <c r="H2289" s="19">
        <v>3</v>
      </c>
      <c r="I2289" s="19">
        <v>25</v>
      </c>
      <c r="J2289" s="19">
        <v>97</v>
      </c>
      <c r="K2289" s="19">
        <v>333</v>
      </c>
      <c r="L2289" s="19">
        <v>999</v>
      </c>
      <c r="M2289" s="19" t="s">
        <v>77</v>
      </c>
      <c r="N2289" s="19">
        <v>4000</v>
      </c>
      <c r="O2289" s="19">
        <v>8000</v>
      </c>
      <c r="P2289" s="19">
        <v>6100</v>
      </c>
      <c r="Q2289" s="19" t="s">
        <v>57</v>
      </c>
      <c r="R2289" s="19">
        <v>3350</v>
      </c>
      <c r="S2289" s="19">
        <v>20000</v>
      </c>
      <c r="T2289" s="19">
        <v>2.71</v>
      </c>
      <c r="U2289" s="19">
        <v>7.5</v>
      </c>
      <c r="V2289" s="19">
        <v>0.24</v>
      </c>
      <c r="W2289" s="19">
        <v>63</v>
      </c>
      <c r="X2289" s="93">
        <v>670</v>
      </c>
      <c r="Y2289">
        <f t="shared" si="106"/>
        <v>800</v>
      </c>
      <c r="Z2289" t="b">
        <f>IF(N2289/G2289&gt;=Auswahlhilfe!$C$8,TRUE,FALSE)</f>
        <v>1</v>
      </c>
      <c r="AA2289" t="b">
        <f>IF(K2289&gt;Auswahlhilfe!$C$7,TRUE,FALSE)</f>
        <v>1</v>
      </c>
      <c r="AB2289" t="b">
        <f>IF(Auswahlhilfe!$C$17=F2289,TRUE,FALSE)</f>
        <v>1</v>
      </c>
      <c r="AC2289" t="b">
        <f>IFERROR(IF(FIND("P2",PGOptionList!D2289)&gt;0,TRUE),FALSE)</f>
        <v>0</v>
      </c>
      <c r="AD2289" t="b">
        <f>IFERROR(IF(FIND("P1",PGOptionList!D2289)&gt;0,TRUE),FALSE)</f>
        <v>1</v>
      </c>
      <c r="AE2289" t="b">
        <f>IFERROR(IF(FIND("P0",PGOptionList!D2289)&gt;0,TRUE),FALSE)</f>
        <v>0</v>
      </c>
      <c r="AF2289" t="b">
        <f>IF(AND(Z2289,AA2289,AB2289,AC2289,IF(C2289=Auswahlhilfe!$L$7,TRUE,FALSE)),D2289,FALSE)</f>
        <v>0</v>
      </c>
      <c r="AG2289" t="b">
        <f>IF(AND(Z2289,AA2289,AB2289,AD2289,IF(C2289=Auswahlhilfe!$L$17,TRUE,FALSE)),D2289,FALSE)</f>
        <v>0</v>
      </c>
      <c r="AH2289" t="b">
        <f>IF(AND(Z2289,AA2289,AB2289,AE2289,IF(C2289=Auswahlhilfe!$L$17,TRUE,FALSE)),D2289,FALSE)</f>
        <v>0</v>
      </c>
      <c r="AI2289" t="s">
        <v>4818</v>
      </c>
      <c r="AJ2289" s="90" t="str">
        <f t="shared" si="107"/>
        <v>https://shop.oxni.ch/de/shop/motoren/planetengetriebe/te-120-005-s2-p1</v>
      </c>
    </row>
    <row r="2290" spans="2:36" x14ac:dyDescent="0.2">
      <c r="B2290" s="78" t="str">
        <f t="shared" si="105"/>
        <v/>
      </c>
      <c r="C2290" s="19" t="s">
        <v>123</v>
      </c>
      <c r="D2290" s="19" t="s">
        <v>2591</v>
      </c>
      <c r="E2290" s="19">
        <v>130</v>
      </c>
      <c r="F2290" s="19" t="s">
        <v>55</v>
      </c>
      <c r="G2290" s="19">
        <v>5</v>
      </c>
      <c r="H2290" s="19">
        <v>5</v>
      </c>
      <c r="I2290" s="19">
        <v>25</v>
      </c>
      <c r="J2290" s="19">
        <v>97</v>
      </c>
      <c r="K2290" s="19">
        <v>333</v>
      </c>
      <c r="L2290" s="19">
        <v>999</v>
      </c>
      <c r="M2290" s="19" t="s">
        <v>77</v>
      </c>
      <c r="N2290" s="19">
        <v>4000</v>
      </c>
      <c r="O2290" s="19">
        <v>8000</v>
      </c>
      <c r="P2290" s="19">
        <v>6100</v>
      </c>
      <c r="Q2290" s="19" t="s">
        <v>57</v>
      </c>
      <c r="R2290" s="19">
        <v>3350</v>
      </c>
      <c r="S2290" s="19">
        <v>20000</v>
      </c>
      <c r="T2290" s="19">
        <v>2.71</v>
      </c>
      <c r="U2290" s="19">
        <v>7.5</v>
      </c>
      <c r="V2290" s="19">
        <v>0.24</v>
      </c>
      <c r="W2290" s="19">
        <v>63</v>
      </c>
      <c r="X2290" s="93">
        <v>539</v>
      </c>
      <c r="Y2290">
        <f t="shared" si="106"/>
        <v>800</v>
      </c>
      <c r="Z2290" t="b">
        <f>IF(N2290/G2290&gt;=Auswahlhilfe!$C$8,TRUE,FALSE)</f>
        <v>1</v>
      </c>
      <c r="AA2290" t="b">
        <f>IF(K2290&gt;Auswahlhilfe!$C$7,TRUE,FALSE)</f>
        <v>1</v>
      </c>
      <c r="AB2290" t="b">
        <f>IF(Auswahlhilfe!$C$17=F2290,TRUE,FALSE)</f>
        <v>0</v>
      </c>
      <c r="AC2290" t="b">
        <f>IFERROR(IF(FIND("P2",PGOptionList!D2290)&gt;0,TRUE),FALSE)</f>
        <v>1</v>
      </c>
      <c r="AD2290" t="b">
        <f>IFERROR(IF(FIND("P1",PGOptionList!D2290)&gt;0,TRUE),FALSE)</f>
        <v>0</v>
      </c>
      <c r="AE2290" t="b">
        <f>IFERROR(IF(FIND("P0",PGOptionList!D2290)&gt;0,TRUE),FALSE)</f>
        <v>0</v>
      </c>
      <c r="AF2290" t="b">
        <f>IF(AND(Z2290,AA2290,AB2290,AC2290,IF(C2290=Auswahlhilfe!$L$7,TRUE,FALSE)),D2290,FALSE)</f>
        <v>0</v>
      </c>
      <c r="AG2290" t="b">
        <f>IF(AND(Z2290,AA2290,AB2290,AD2290,IF(C2290=Auswahlhilfe!$L$17,TRUE,FALSE)),D2290,FALSE)</f>
        <v>0</v>
      </c>
      <c r="AH2290" t="b">
        <f>IF(AND(Z2290,AA2290,AB2290,AE2290,IF(C2290=Auswahlhilfe!$L$17,TRUE,FALSE)),D2290,FALSE)</f>
        <v>0</v>
      </c>
      <c r="AI2290" t="s">
        <v>4817</v>
      </c>
      <c r="AJ2290" s="90" t="str">
        <f t="shared" si="107"/>
        <v>mailto:info@oxni.ch?subject=Anfrage TE-120-005-S1-P2</v>
      </c>
    </row>
    <row r="2291" spans="2:36" x14ac:dyDescent="0.2">
      <c r="B2291" s="78" t="str">
        <f t="shared" si="105"/>
        <v/>
      </c>
      <c r="C2291" s="19" t="s">
        <v>123</v>
      </c>
      <c r="D2291" s="19" t="s">
        <v>2592</v>
      </c>
      <c r="E2291" s="19">
        <v>130</v>
      </c>
      <c r="F2291" s="19" t="s">
        <v>58</v>
      </c>
      <c r="G2291" s="19">
        <v>5</v>
      </c>
      <c r="H2291" s="19">
        <v>5</v>
      </c>
      <c r="I2291" s="19">
        <v>25</v>
      </c>
      <c r="J2291" s="19">
        <v>97</v>
      </c>
      <c r="K2291" s="19">
        <v>333</v>
      </c>
      <c r="L2291" s="19">
        <v>999</v>
      </c>
      <c r="M2291" s="19" t="s">
        <v>77</v>
      </c>
      <c r="N2291" s="19">
        <v>4000</v>
      </c>
      <c r="O2291" s="19">
        <v>8000</v>
      </c>
      <c r="P2291" s="19">
        <v>6100</v>
      </c>
      <c r="Q2291" s="19" t="s">
        <v>57</v>
      </c>
      <c r="R2291" s="19">
        <v>3350</v>
      </c>
      <c r="S2291" s="19">
        <v>20000</v>
      </c>
      <c r="T2291" s="19">
        <v>2.71</v>
      </c>
      <c r="U2291" s="19">
        <v>7.5</v>
      </c>
      <c r="V2291" s="19">
        <v>0.24</v>
      </c>
      <c r="W2291" s="19">
        <v>63</v>
      </c>
      <c r="X2291" s="93">
        <v>539</v>
      </c>
      <c r="Y2291">
        <f t="shared" si="106"/>
        <v>800</v>
      </c>
      <c r="Z2291" t="b">
        <f>IF(N2291/G2291&gt;=Auswahlhilfe!$C$8,TRUE,FALSE)</f>
        <v>1</v>
      </c>
      <c r="AA2291" t="b">
        <f>IF(K2291&gt;Auswahlhilfe!$C$7,TRUE,FALSE)</f>
        <v>1</v>
      </c>
      <c r="AB2291" t="b">
        <f>IF(Auswahlhilfe!$C$17=F2291,TRUE,FALSE)</f>
        <v>1</v>
      </c>
      <c r="AC2291" t="b">
        <f>IFERROR(IF(FIND("P2",PGOptionList!D2291)&gt;0,TRUE),FALSE)</f>
        <v>1</v>
      </c>
      <c r="AD2291" t="b">
        <f>IFERROR(IF(FIND("P1",PGOptionList!D2291)&gt;0,TRUE),FALSE)</f>
        <v>0</v>
      </c>
      <c r="AE2291" t="b">
        <f>IFERROR(IF(FIND("P0",PGOptionList!D2291)&gt;0,TRUE),FALSE)</f>
        <v>0</v>
      </c>
      <c r="AF2291" t="b">
        <f>IF(AND(Z2291,AA2291,AB2291,AC2291,IF(C2291=Auswahlhilfe!$L$7,TRUE,FALSE)),D2291,FALSE)</f>
        <v>0</v>
      </c>
      <c r="AG2291" t="b">
        <f>IF(AND(Z2291,AA2291,AB2291,AD2291,IF(C2291=Auswahlhilfe!$L$17,TRUE,FALSE)),D2291,FALSE)</f>
        <v>0</v>
      </c>
      <c r="AH2291" t="b">
        <f>IF(AND(Z2291,AA2291,AB2291,AE2291,IF(C2291=Auswahlhilfe!$L$17,TRUE,FALSE)),D2291,FALSE)</f>
        <v>0</v>
      </c>
      <c r="AI2291" t="s">
        <v>4818</v>
      </c>
      <c r="AJ2291" s="90" t="str">
        <f t="shared" si="107"/>
        <v>https://shop.oxni.ch/de/shop/motoren/planetengetriebe/te-120-005-s2-p2</v>
      </c>
    </row>
    <row r="2292" spans="2:36" x14ac:dyDescent="0.2">
      <c r="B2292" s="78" t="str">
        <f t="shared" si="105"/>
        <v/>
      </c>
      <c r="C2292" s="19" t="s">
        <v>123</v>
      </c>
      <c r="D2292" s="19" t="s">
        <v>2593</v>
      </c>
      <c r="E2292" s="19">
        <v>130</v>
      </c>
      <c r="F2292" s="19" t="s">
        <v>55</v>
      </c>
      <c r="G2292" s="19">
        <v>4</v>
      </c>
      <c r="H2292" s="19">
        <v>3</v>
      </c>
      <c r="I2292" s="19">
        <v>25</v>
      </c>
      <c r="J2292" s="19">
        <v>97</v>
      </c>
      <c r="K2292" s="19">
        <v>290</v>
      </c>
      <c r="L2292" s="19">
        <v>870</v>
      </c>
      <c r="M2292" s="19" t="s">
        <v>76</v>
      </c>
      <c r="N2292" s="19">
        <v>4000</v>
      </c>
      <c r="O2292" s="19">
        <v>8000</v>
      </c>
      <c r="P2292" s="19">
        <v>6100</v>
      </c>
      <c r="Q2292" s="19" t="s">
        <v>57</v>
      </c>
      <c r="R2292" s="19">
        <v>3350</v>
      </c>
      <c r="S2292" s="19">
        <v>20000</v>
      </c>
      <c r="T2292" s="19">
        <v>2.74</v>
      </c>
      <c r="U2292" s="19">
        <v>7.5</v>
      </c>
      <c r="V2292" s="19">
        <v>0.24</v>
      </c>
      <c r="W2292" s="19">
        <v>63</v>
      </c>
      <c r="X2292" s="93">
        <v>670</v>
      </c>
      <c r="Y2292">
        <f t="shared" si="106"/>
        <v>1000</v>
      </c>
      <c r="Z2292" t="b">
        <f>IF(N2292/G2292&gt;=Auswahlhilfe!$C$8,TRUE,FALSE)</f>
        <v>1</v>
      </c>
      <c r="AA2292" t="b">
        <f>IF(K2292&gt;Auswahlhilfe!$C$7,TRUE,FALSE)</f>
        <v>1</v>
      </c>
      <c r="AB2292" t="b">
        <f>IF(Auswahlhilfe!$C$17=F2292,TRUE,FALSE)</f>
        <v>0</v>
      </c>
      <c r="AC2292" t="b">
        <f>IFERROR(IF(FIND("P2",PGOptionList!D2292)&gt;0,TRUE),FALSE)</f>
        <v>0</v>
      </c>
      <c r="AD2292" t="b">
        <f>IFERROR(IF(FIND("P1",PGOptionList!D2292)&gt;0,TRUE),FALSE)</f>
        <v>1</v>
      </c>
      <c r="AE2292" t="b">
        <f>IFERROR(IF(FIND("P0",PGOptionList!D2292)&gt;0,TRUE),FALSE)</f>
        <v>0</v>
      </c>
      <c r="AF2292" t="b">
        <f>IF(AND(Z2292,AA2292,AB2292,AC2292,IF(C2292=Auswahlhilfe!$L$7,TRUE,FALSE)),D2292,FALSE)</f>
        <v>0</v>
      </c>
      <c r="AG2292" t="b">
        <f>IF(AND(Z2292,AA2292,AB2292,AD2292,IF(C2292=Auswahlhilfe!$L$17,TRUE,FALSE)),D2292,FALSE)</f>
        <v>0</v>
      </c>
      <c r="AH2292" t="b">
        <f>IF(AND(Z2292,AA2292,AB2292,AE2292,IF(C2292=Auswahlhilfe!$L$17,TRUE,FALSE)),D2292,FALSE)</f>
        <v>0</v>
      </c>
      <c r="AI2292" t="s">
        <v>4817</v>
      </c>
      <c r="AJ2292" s="90" t="str">
        <f t="shared" si="107"/>
        <v>mailto:info@oxni.ch?subject=Anfrage TE-120-004-S1-P1</v>
      </c>
    </row>
    <row r="2293" spans="2:36" x14ac:dyDescent="0.2">
      <c r="B2293" s="78" t="str">
        <f t="shared" si="105"/>
        <v/>
      </c>
      <c r="C2293" s="19" t="s">
        <v>123</v>
      </c>
      <c r="D2293" s="19" t="s">
        <v>2594</v>
      </c>
      <c r="E2293" s="19">
        <v>130</v>
      </c>
      <c r="F2293" s="19" t="s">
        <v>58</v>
      </c>
      <c r="G2293" s="19">
        <v>4</v>
      </c>
      <c r="H2293" s="19">
        <v>3</v>
      </c>
      <c r="I2293" s="19">
        <v>25</v>
      </c>
      <c r="J2293" s="19">
        <v>97</v>
      </c>
      <c r="K2293" s="19">
        <v>290</v>
      </c>
      <c r="L2293" s="19">
        <v>870</v>
      </c>
      <c r="M2293" s="19" t="s">
        <v>76</v>
      </c>
      <c r="N2293" s="19">
        <v>4000</v>
      </c>
      <c r="O2293" s="19">
        <v>8000</v>
      </c>
      <c r="P2293" s="19">
        <v>6100</v>
      </c>
      <c r="Q2293" s="19" t="s">
        <v>57</v>
      </c>
      <c r="R2293" s="19">
        <v>3350</v>
      </c>
      <c r="S2293" s="19">
        <v>20000</v>
      </c>
      <c r="T2293" s="19">
        <v>2.74</v>
      </c>
      <c r="U2293" s="19">
        <v>7.5</v>
      </c>
      <c r="V2293" s="19">
        <v>0.24</v>
      </c>
      <c r="W2293" s="19">
        <v>63</v>
      </c>
      <c r="X2293" s="93">
        <v>670</v>
      </c>
      <c r="Y2293">
        <f t="shared" si="106"/>
        <v>1000</v>
      </c>
      <c r="Z2293" t="b">
        <f>IF(N2293/G2293&gt;=Auswahlhilfe!$C$8,TRUE,FALSE)</f>
        <v>1</v>
      </c>
      <c r="AA2293" t="b">
        <f>IF(K2293&gt;Auswahlhilfe!$C$7,TRUE,FALSE)</f>
        <v>1</v>
      </c>
      <c r="AB2293" t="b">
        <f>IF(Auswahlhilfe!$C$17=F2293,TRUE,FALSE)</f>
        <v>1</v>
      </c>
      <c r="AC2293" t="b">
        <f>IFERROR(IF(FIND("P2",PGOptionList!D2293)&gt;0,TRUE),FALSE)</f>
        <v>0</v>
      </c>
      <c r="AD2293" t="b">
        <f>IFERROR(IF(FIND("P1",PGOptionList!D2293)&gt;0,TRUE),FALSE)</f>
        <v>1</v>
      </c>
      <c r="AE2293" t="b">
        <f>IFERROR(IF(FIND("P0",PGOptionList!D2293)&gt;0,TRUE),FALSE)</f>
        <v>0</v>
      </c>
      <c r="AF2293" t="b">
        <f>IF(AND(Z2293,AA2293,AB2293,AC2293,IF(C2293=Auswahlhilfe!$L$7,TRUE,FALSE)),D2293,FALSE)</f>
        <v>0</v>
      </c>
      <c r="AG2293" t="b">
        <f>IF(AND(Z2293,AA2293,AB2293,AD2293,IF(C2293=Auswahlhilfe!$L$17,TRUE,FALSE)),D2293,FALSE)</f>
        <v>0</v>
      </c>
      <c r="AH2293" t="b">
        <f>IF(AND(Z2293,AA2293,AB2293,AE2293,IF(C2293=Auswahlhilfe!$L$17,TRUE,FALSE)),D2293,FALSE)</f>
        <v>0</v>
      </c>
      <c r="AI2293" t="s">
        <v>4818</v>
      </c>
      <c r="AJ2293" s="90" t="str">
        <f t="shared" si="107"/>
        <v>https://shop.oxni.ch/de/shop/motoren/planetengetriebe/te-120-004-s2-p1</v>
      </c>
    </row>
    <row r="2294" spans="2:36" x14ac:dyDescent="0.2">
      <c r="B2294" s="78" t="str">
        <f t="shared" si="105"/>
        <v/>
      </c>
      <c r="C2294" s="19" t="s">
        <v>123</v>
      </c>
      <c r="D2294" s="19" t="s">
        <v>2595</v>
      </c>
      <c r="E2294" s="19">
        <v>130</v>
      </c>
      <c r="F2294" s="19" t="s">
        <v>55</v>
      </c>
      <c r="G2294" s="19">
        <v>4</v>
      </c>
      <c r="H2294" s="19">
        <v>5</v>
      </c>
      <c r="I2294" s="19">
        <v>25</v>
      </c>
      <c r="J2294" s="19">
        <v>97</v>
      </c>
      <c r="K2294" s="19">
        <v>290</v>
      </c>
      <c r="L2294" s="19">
        <v>870</v>
      </c>
      <c r="M2294" s="19" t="s">
        <v>76</v>
      </c>
      <c r="N2294" s="19">
        <v>4000</v>
      </c>
      <c r="O2294" s="19">
        <v>8000</v>
      </c>
      <c r="P2294" s="19">
        <v>6100</v>
      </c>
      <c r="Q2294" s="19" t="s">
        <v>57</v>
      </c>
      <c r="R2294" s="19">
        <v>3350</v>
      </c>
      <c r="S2294" s="19">
        <v>20000</v>
      </c>
      <c r="T2294" s="19">
        <v>2.74</v>
      </c>
      <c r="U2294" s="19">
        <v>7.5</v>
      </c>
      <c r="V2294" s="19">
        <v>0.24</v>
      </c>
      <c r="W2294" s="19">
        <v>63</v>
      </c>
      <c r="X2294" s="93">
        <v>539</v>
      </c>
      <c r="Y2294">
        <f t="shared" si="106"/>
        <v>1000</v>
      </c>
      <c r="Z2294" t="b">
        <f>IF(N2294/G2294&gt;=Auswahlhilfe!$C$8,TRUE,FALSE)</f>
        <v>1</v>
      </c>
      <c r="AA2294" t="b">
        <f>IF(K2294&gt;Auswahlhilfe!$C$7,TRUE,FALSE)</f>
        <v>1</v>
      </c>
      <c r="AB2294" t="b">
        <f>IF(Auswahlhilfe!$C$17=F2294,TRUE,FALSE)</f>
        <v>0</v>
      </c>
      <c r="AC2294" t="b">
        <f>IFERROR(IF(FIND("P2",PGOptionList!D2294)&gt;0,TRUE),FALSE)</f>
        <v>1</v>
      </c>
      <c r="AD2294" t="b">
        <f>IFERROR(IF(FIND("P1",PGOptionList!D2294)&gt;0,TRUE),FALSE)</f>
        <v>0</v>
      </c>
      <c r="AE2294" t="b">
        <f>IFERROR(IF(FIND("P0",PGOptionList!D2294)&gt;0,TRUE),FALSE)</f>
        <v>0</v>
      </c>
      <c r="AF2294" t="b">
        <f>IF(AND(Z2294,AA2294,AB2294,AC2294,IF(C2294=Auswahlhilfe!$L$7,TRUE,FALSE)),D2294,FALSE)</f>
        <v>0</v>
      </c>
      <c r="AG2294" t="b">
        <f>IF(AND(Z2294,AA2294,AB2294,AD2294,IF(C2294=Auswahlhilfe!$L$17,TRUE,FALSE)),D2294,FALSE)</f>
        <v>0</v>
      </c>
      <c r="AH2294" t="b">
        <f>IF(AND(Z2294,AA2294,AB2294,AE2294,IF(C2294=Auswahlhilfe!$L$17,TRUE,FALSE)),D2294,FALSE)</f>
        <v>0</v>
      </c>
      <c r="AI2294" t="s">
        <v>4817</v>
      </c>
      <c r="AJ2294" s="90" t="str">
        <f t="shared" si="107"/>
        <v>mailto:info@oxni.ch?subject=Anfrage TE-120-004-S1-P2</v>
      </c>
    </row>
    <row r="2295" spans="2:36" x14ac:dyDescent="0.2">
      <c r="B2295" s="78" t="str">
        <f t="shared" si="105"/>
        <v/>
      </c>
      <c r="C2295" s="19" t="s">
        <v>123</v>
      </c>
      <c r="D2295" s="19" t="s">
        <v>2596</v>
      </c>
      <c r="E2295" s="19">
        <v>130</v>
      </c>
      <c r="F2295" s="19" t="s">
        <v>58</v>
      </c>
      <c r="G2295" s="19">
        <v>4</v>
      </c>
      <c r="H2295" s="19">
        <v>5</v>
      </c>
      <c r="I2295" s="19">
        <v>25</v>
      </c>
      <c r="J2295" s="19">
        <v>97</v>
      </c>
      <c r="K2295" s="19">
        <v>290</v>
      </c>
      <c r="L2295" s="19">
        <v>870</v>
      </c>
      <c r="M2295" s="19" t="s">
        <v>76</v>
      </c>
      <c r="N2295" s="19">
        <v>4000</v>
      </c>
      <c r="O2295" s="19">
        <v>8000</v>
      </c>
      <c r="P2295" s="19">
        <v>6100</v>
      </c>
      <c r="Q2295" s="19" t="s">
        <v>57</v>
      </c>
      <c r="R2295" s="19">
        <v>3350</v>
      </c>
      <c r="S2295" s="19">
        <v>20000</v>
      </c>
      <c r="T2295" s="19">
        <v>2.74</v>
      </c>
      <c r="U2295" s="19">
        <v>7.5</v>
      </c>
      <c r="V2295" s="19">
        <v>0.24</v>
      </c>
      <c r="W2295" s="19">
        <v>63</v>
      </c>
      <c r="X2295" s="93">
        <v>539</v>
      </c>
      <c r="Y2295">
        <f t="shared" si="106"/>
        <v>1000</v>
      </c>
      <c r="Z2295" t="b">
        <f>IF(N2295/G2295&gt;=Auswahlhilfe!$C$8,TRUE,FALSE)</f>
        <v>1</v>
      </c>
      <c r="AA2295" t="b">
        <f>IF(K2295&gt;Auswahlhilfe!$C$7,TRUE,FALSE)</f>
        <v>1</v>
      </c>
      <c r="AB2295" t="b">
        <f>IF(Auswahlhilfe!$C$17=F2295,TRUE,FALSE)</f>
        <v>1</v>
      </c>
      <c r="AC2295" t="b">
        <f>IFERROR(IF(FIND("P2",PGOptionList!D2295)&gt;0,TRUE),FALSE)</f>
        <v>1</v>
      </c>
      <c r="AD2295" t="b">
        <f>IFERROR(IF(FIND("P1",PGOptionList!D2295)&gt;0,TRUE),FALSE)</f>
        <v>0</v>
      </c>
      <c r="AE2295" t="b">
        <f>IFERROR(IF(FIND("P0",PGOptionList!D2295)&gt;0,TRUE),FALSE)</f>
        <v>0</v>
      </c>
      <c r="AF2295" t="b">
        <f>IF(AND(Z2295,AA2295,AB2295,AC2295,IF(C2295=Auswahlhilfe!$L$7,TRUE,FALSE)),D2295,FALSE)</f>
        <v>0</v>
      </c>
      <c r="AG2295" t="b">
        <f>IF(AND(Z2295,AA2295,AB2295,AD2295,IF(C2295=Auswahlhilfe!$L$17,TRUE,FALSE)),D2295,FALSE)</f>
        <v>0</v>
      </c>
      <c r="AH2295" t="b">
        <f>IF(AND(Z2295,AA2295,AB2295,AE2295,IF(C2295=Auswahlhilfe!$L$17,TRUE,FALSE)),D2295,FALSE)</f>
        <v>0</v>
      </c>
      <c r="AI2295" t="s">
        <v>4818</v>
      </c>
      <c r="AJ2295" s="90" t="str">
        <f t="shared" si="107"/>
        <v>https://shop.oxni.ch/de/shop/motoren/planetengetriebe/te-120-004-s2-p2</v>
      </c>
    </row>
    <row r="2296" spans="2:36" x14ac:dyDescent="0.2">
      <c r="B2296" s="78" t="str">
        <f t="shared" si="105"/>
        <v/>
      </c>
      <c r="C2296" s="19" t="s">
        <v>123</v>
      </c>
      <c r="D2296" s="19" t="s">
        <v>2597</v>
      </c>
      <c r="E2296" s="19">
        <v>130</v>
      </c>
      <c r="F2296" s="19" t="s">
        <v>55</v>
      </c>
      <c r="G2296" s="19">
        <v>3</v>
      </c>
      <c r="H2296" s="19">
        <v>3</v>
      </c>
      <c r="I2296" s="19">
        <v>25</v>
      </c>
      <c r="J2296" s="19">
        <v>97</v>
      </c>
      <c r="K2296" s="19">
        <v>210</v>
      </c>
      <c r="L2296" s="19">
        <v>630</v>
      </c>
      <c r="M2296" s="19" t="s">
        <v>75</v>
      </c>
      <c r="N2296" s="19">
        <v>4000</v>
      </c>
      <c r="O2296" s="19">
        <v>8000</v>
      </c>
      <c r="P2296" s="19">
        <v>6100</v>
      </c>
      <c r="Q2296" s="19" t="s">
        <v>57</v>
      </c>
      <c r="R2296" s="19">
        <v>3350</v>
      </c>
      <c r="S2296" s="19">
        <v>20000</v>
      </c>
      <c r="T2296" s="19">
        <v>3.25</v>
      </c>
      <c r="U2296" s="19">
        <v>7.5</v>
      </c>
      <c r="V2296" s="19">
        <v>0.24</v>
      </c>
      <c r="W2296" s="19">
        <v>63</v>
      </c>
      <c r="X2296" s="93">
        <v>670</v>
      </c>
      <c r="Y2296">
        <f t="shared" si="106"/>
        <v>1333.3333333333333</v>
      </c>
      <c r="Z2296" t="b">
        <f>IF(N2296/G2296&gt;=Auswahlhilfe!$C$8,TRUE,FALSE)</f>
        <v>1</v>
      </c>
      <c r="AA2296" t="b">
        <f>IF(K2296&gt;Auswahlhilfe!$C$7,TRUE,FALSE)</f>
        <v>1</v>
      </c>
      <c r="AB2296" t="b">
        <f>IF(Auswahlhilfe!$C$17=F2296,TRUE,FALSE)</f>
        <v>0</v>
      </c>
      <c r="AC2296" t="b">
        <f>IFERROR(IF(FIND("P2",PGOptionList!D2296)&gt;0,TRUE),FALSE)</f>
        <v>0</v>
      </c>
      <c r="AD2296" t="b">
        <f>IFERROR(IF(FIND("P1",PGOptionList!D2296)&gt;0,TRUE),FALSE)</f>
        <v>1</v>
      </c>
      <c r="AE2296" t="b">
        <f>IFERROR(IF(FIND("P0",PGOptionList!D2296)&gt;0,TRUE),FALSE)</f>
        <v>0</v>
      </c>
      <c r="AF2296" t="b">
        <f>IF(AND(Z2296,AA2296,AB2296,AC2296,IF(C2296=Auswahlhilfe!$L$7,TRUE,FALSE)),D2296,FALSE)</f>
        <v>0</v>
      </c>
      <c r="AG2296" t="b">
        <f>IF(AND(Z2296,AA2296,AB2296,AD2296,IF(C2296=Auswahlhilfe!$L$17,TRUE,FALSE)),D2296,FALSE)</f>
        <v>0</v>
      </c>
      <c r="AH2296" t="b">
        <f>IF(AND(Z2296,AA2296,AB2296,AE2296,IF(C2296=Auswahlhilfe!$L$17,TRUE,FALSE)),D2296,FALSE)</f>
        <v>0</v>
      </c>
      <c r="AI2296" t="s">
        <v>4817</v>
      </c>
      <c r="AJ2296" s="90" t="str">
        <f t="shared" si="107"/>
        <v>mailto:info@oxni.ch?subject=Anfrage TE-120-003-S1-P1</v>
      </c>
    </row>
    <row r="2297" spans="2:36" x14ac:dyDescent="0.2">
      <c r="B2297" s="78" t="str">
        <f t="shared" si="105"/>
        <v/>
      </c>
      <c r="C2297" s="19" t="s">
        <v>123</v>
      </c>
      <c r="D2297" s="19" t="s">
        <v>2598</v>
      </c>
      <c r="E2297" s="19">
        <v>130</v>
      </c>
      <c r="F2297" s="19" t="s">
        <v>58</v>
      </c>
      <c r="G2297" s="19">
        <v>3</v>
      </c>
      <c r="H2297" s="19">
        <v>3</v>
      </c>
      <c r="I2297" s="19">
        <v>25</v>
      </c>
      <c r="J2297" s="19">
        <v>97</v>
      </c>
      <c r="K2297" s="19">
        <v>210</v>
      </c>
      <c r="L2297" s="19">
        <v>630</v>
      </c>
      <c r="M2297" s="19" t="s">
        <v>75</v>
      </c>
      <c r="N2297" s="19">
        <v>4000</v>
      </c>
      <c r="O2297" s="19">
        <v>8000</v>
      </c>
      <c r="P2297" s="19">
        <v>6100</v>
      </c>
      <c r="Q2297" s="19" t="s">
        <v>57</v>
      </c>
      <c r="R2297" s="19">
        <v>3350</v>
      </c>
      <c r="S2297" s="19">
        <v>20000</v>
      </c>
      <c r="T2297" s="19">
        <v>3.25</v>
      </c>
      <c r="U2297" s="19">
        <v>7.5</v>
      </c>
      <c r="V2297" s="19">
        <v>0.24</v>
      </c>
      <c r="W2297" s="19">
        <v>63</v>
      </c>
      <c r="X2297" s="93">
        <v>670</v>
      </c>
      <c r="Y2297">
        <f t="shared" si="106"/>
        <v>1333.3333333333333</v>
      </c>
      <c r="Z2297" t="b">
        <f>IF(N2297/G2297&gt;=Auswahlhilfe!$C$8,TRUE,FALSE)</f>
        <v>1</v>
      </c>
      <c r="AA2297" t="b">
        <f>IF(K2297&gt;Auswahlhilfe!$C$7,TRUE,FALSE)</f>
        <v>1</v>
      </c>
      <c r="AB2297" t="b">
        <f>IF(Auswahlhilfe!$C$17=F2297,TRUE,FALSE)</f>
        <v>1</v>
      </c>
      <c r="AC2297" t="b">
        <f>IFERROR(IF(FIND("P2",PGOptionList!D2297)&gt;0,TRUE),FALSE)</f>
        <v>0</v>
      </c>
      <c r="AD2297" t="b">
        <f>IFERROR(IF(FIND("P1",PGOptionList!D2297)&gt;0,TRUE),FALSE)</f>
        <v>1</v>
      </c>
      <c r="AE2297" t="b">
        <f>IFERROR(IF(FIND("P0",PGOptionList!D2297)&gt;0,TRUE),FALSE)</f>
        <v>0</v>
      </c>
      <c r="AF2297" t="b">
        <f>IF(AND(Z2297,AA2297,AB2297,AC2297,IF(C2297=Auswahlhilfe!$L$7,TRUE,FALSE)),D2297,FALSE)</f>
        <v>0</v>
      </c>
      <c r="AG2297" t="b">
        <f>IF(AND(Z2297,AA2297,AB2297,AD2297,IF(C2297=Auswahlhilfe!$L$17,TRUE,FALSE)),D2297,FALSE)</f>
        <v>0</v>
      </c>
      <c r="AH2297" t="b">
        <f>IF(AND(Z2297,AA2297,AB2297,AE2297,IF(C2297=Auswahlhilfe!$L$17,TRUE,FALSE)),D2297,FALSE)</f>
        <v>0</v>
      </c>
      <c r="AI2297" t="s">
        <v>4818</v>
      </c>
      <c r="AJ2297" s="90" t="str">
        <f t="shared" si="107"/>
        <v>https://shop.oxni.ch/de/shop/motoren/planetengetriebe/te-120-003-s2-p1</v>
      </c>
    </row>
    <row r="2298" spans="2:36" x14ac:dyDescent="0.2">
      <c r="B2298" s="78" t="str">
        <f t="shared" si="105"/>
        <v/>
      </c>
      <c r="C2298" s="19" t="s">
        <v>123</v>
      </c>
      <c r="D2298" s="19" t="s">
        <v>2599</v>
      </c>
      <c r="E2298" s="19">
        <v>130</v>
      </c>
      <c r="F2298" s="19" t="s">
        <v>55</v>
      </c>
      <c r="G2298" s="19">
        <v>3</v>
      </c>
      <c r="H2298" s="19">
        <v>5</v>
      </c>
      <c r="I2298" s="19">
        <v>25</v>
      </c>
      <c r="J2298" s="19">
        <v>97</v>
      </c>
      <c r="K2298" s="19">
        <v>210</v>
      </c>
      <c r="L2298" s="19">
        <v>630</v>
      </c>
      <c r="M2298" s="19" t="s">
        <v>75</v>
      </c>
      <c r="N2298" s="19">
        <v>4000</v>
      </c>
      <c r="O2298" s="19">
        <v>8000</v>
      </c>
      <c r="P2298" s="19">
        <v>6100</v>
      </c>
      <c r="Q2298" s="19" t="s">
        <v>57</v>
      </c>
      <c r="R2298" s="19">
        <v>3350</v>
      </c>
      <c r="S2298" s="19">
        <v>20000</v>
      </c>
      <c r="T2298" s="19">
        <v>3.25</v>
      </c>
      <c r="U2298" s="19">
        <v>7.5</v>
      </c>
      <c r="V2298" s="19">
        <v>0.24</v>
      </c>
      <c r="W2298" s="19">
        <v>63</v>
      </c>
      <c r="X2298" s="93">
        <v>539</v>
      </c>
      <c r="Y2298">
        <f t="shared" si="106"/>
        <v>1333.3333333333333</v>
      </c>
      <c r="Z2298" t="b">
        <f>IF(N2298/G2298&gt;=Auswahlhilfe!$C$8,TRUE,FALSE)</f>
        <v>1</v>
      </c>
      <c r="AA2298" t="b">
        <f>IF(K2298&gt;Auswahlhilfe!$C$7,TRUE,FALSE)</f>
        <v>1</v>
      </c>
      <c r="AB2298" t="b">
        <f>IF(Auswahlhilfe!$C$17=F2298,TRUE,FALSE)</f>
        <v>0</v>
      </c>
      <c r="AC2298" t="b">
        <f>IFERROR(IF(FIND("P2",PGOptionList!D2298)&gt;0,TRUE),FALSE)</f>
        <v>1</v>
      </c>
      <c r="AD2298" t="b">
        <f>IFERROR(IF(FIND("P1",PGOptionList!D2298)&gt;0,TRUE),FALSE)</f>
        <v>0</v>
      </c>
      <c r="AE2298" t="b">
        <f>IFERROR(IF(FIND("P0",PGOptionList!D2298)&gt;0,TRUE),FALSE)</f>
        <v>0</v>
      </c>
      <c r="AF2298" t="b">
        <f>IF(AND(Z2298,AA2298,AB2298,AC2298,IF(C2298=Auswahlhilfe!$L$7,TRUE,FALSE)),D2298,FALSE)</f>
        <v>0</v>
      </c>
      <c r="AG2298" t="b">
        <f>IF(AND(Z2298,AA2298,AB2298,AD2298,IF(C2298=Auswahlhilfe!$L$17,TRUE,FALSE)),D2298,FALSE)</f>
        <v>0</v>
      </c>
      <c r="AH2298" t="b">
        <f>IF(AND(Z2298,AA2298,AB2298,AE2298,IF(C2298=Auswahlhilfe!$L$17,TRUE,FALSE)),D2298,FALSE)</f>
        <v>0</v>
      </c>
      <c r="AI2298" t="s">
        <v>4817</v>
      </c>
      <c r="AJ2298" s="90" t="str">
        <f t="shared" si="107"/>
        <v>mailto:info@oxni.ch?subject=Anfrage TE-120-003-S1-P2</v>
      </c>
    </row>
    <row r="2299" spans="2:36" x14ac:dyDescent="0.2">
      <c r="B2299" s="78" t="str">
        <f t="shared" si="105"/>
        <v/>
      </c>
      <c r="C2299" s="19" t="s">
        <v>123</v>
      </c>
      <c r="D2299" s="19" t="s">
        <v>2600</v>
      </c>
      <c r="E2299" s="19">
        <v>130</v>
      </c>
      <c r="F2299" s="19" t="s">
        <v>58</v>
      </c>
      <c r="G2299" s="19">
        <v>3</v>
      </c>
      <c r="H2299" s="19">
        <v>5</v>
      </c>
      <c r="I2299" s="19">
        <v>25</v>
      </c>
      <c r="J2299" s="19">
        <v>97</v>
      </c>
      <c r="K2299" s="19">
        <v>210</v>
      </c>
      <c r="L2299" s="19">
        <v>630</v>
      </c>
      <c r="M2299" s="19" t="s">
        <v>75</v>
      </c>
      <c r="N2299" s="19">
        <v>4000</v>
      </c>
      <c r="O2299" s="19">
        <v>8000</v>
      </c>
      <c r="P2299" s="19">
        <v>6100</v>
      </c>
      <c r="Q2299" s="19" t="s">
        <v>57</v>
      </c>
      <c r="R2299" s="19">
        <v>3350</v>
      </c>
      <c r="S2299" s="19">
        <v>20000</v>
      </c>
      <c r="T2299" s="19">
        <v>3.25</v>
      </c>
      <c r="U2299" s="19">
        <v>7.5</v>
      </c>
      <c r="V2299" s="19">
        <v>0.24</v>
      </c>
      <c r="W2299" s="19">
        <v>63</v>
      </c>
      <c r="X2299" s="93">
        <v>539</v>
      </c>
      <c r="Y2299">
        <f t="shared" si="106"/>
        <v>1333.3333333333333</v>
      </c>
      <c r="Z2299" t="b">
        <f>IF(N2299/G2299&gt;=Auswahlhilfe!$C$8,TRUE,FALSE)</f>
        <v>1</v>
      </c>
      <c r="AA2299" t="b">
        <f>IF(K2299&gt;Auswahlhilfe!$C$7,TRUE,FALSE)</f>
        <v>1</v>
      </c>
      <c r="AB2299" t="b">
        <f>IF(Auswahlhilfe!$C$17=F2299,TRUE,FALSE)</f>
        <v>1</v>
      </c>
      <c r="AC2299" t="b">
        <f>IFERROR(IF(FIND("P2",PGOptionList!D2299)&gt;0,TRUE),FALSE)</f>
        <v>1</v>
      </c>
      <c r="AD2299" t="b">
        <f>IFERROR(IF(FIND("P1",PGOptionList!D2299)&gt;0,TRUE),FALSE)</f>
        <v>0</v>
      </c>
      <c r="AE2299" t="b">
        <f>IFERROR(IF(FIND("P0",PGOptionList!D2299)&gt;0,TRUE),FALSE)</f>
        <v>0</v>
      </c>
      <c r="AF2299" t="b">
        <f>IF(AND(Z2299,AA2299,AB2299,AC2299,IF(C2299=Auswahlhilfe!$L$7,TRUE,FALSE)),D2299,FALSE)</f>
        <v>0</v>
      </c>
      <c r="AG2299" t="b">
        <f>IF(AND(Z2299,AA2299,AB2299,AD2299,IF(C2299=Auswahlhilfe!$L$17,TRUE,FALSE)),D2299,FALSE)</f>
        <v>0</v>
      </c>
      <c r="AH2299" t="b">
        <f>IF(AND(Z2299,AA2299,AB2299,AE2299,IF(C2299=Auswahlhilfe!$L$17,TRUE,FALSE)),D2299,FALSE)</f>
        <v>0</v>
      </c>
      <c r="AI2299" t="s">
        <v>4818</v>
      </c>
      <c r="AJ2299" s="90" t="str">
        <f t="shared" si="107"/>
        <v>https://shop.oxni.ch/de/shop/motoren/planetengetriebe/te-120-003-s2-p2</v>
      </c>
    </row>
    <row r="2300" spans="2:36" x14ac:dyDescent="0.2">
      <c r="B2300" s="78" t="str">
        <f t="shared" si="105"/>
        <v/>
      </c>
      <c r="C2300" s="19" t="s">
        <v>123</v>
      </c>
      <c r="D2300" s="19" t="s">
        <v>2601</v>
      </c>
      <c r="E2300" s="19">
        <v>130</v>
      </c>
      <c r="F2300" s="19" t="s">
        <v>55</v>
      </c>
      <c r="G2300" s="19">
        <v>100</v>
      </c>
      <c r="H2300" s="19">
        <v>5</v>
      </c>
      <c r="I2300" s="19">
        <v>50</v>
      </c>
      <c r="J2300" s="19">
        <v>94</v>
      </c>
      <c r="K2300" s="19">
        <v>460</v>
      </c>
      <c r="L2300" s="19">
        <v>1380</v>
      </c>
      <c r="M2300" s="19" t="s">
        <v>88</v>
      </c>
      <c r="N2300" s="19">
        <v>3000</v>
      </c>
      <c r="O2300" s="19">
        <v>6000</v>
      </c>
      <c r="P2300" s="19">
        <v>8460</v>
      </c>
      <c r="Q2300" s="19" t="s">
        <v>57</v>
      </c>
      <c r="R2300" s="19">
        <v>4700</v>
      </c>
      <c r="S2300" s="19">
        <v>20000</v>
      </c>
      <c r="T2300" s="19">
        <v>2.57</v>
      </c>
      <c r="U2300" s="19">
        <v>17</v>
      </c>
      <c r="V2300" s="19">
        <v>0.24</v>
      </c>
      <c r="W2300" s="19">
        <v>65</v>
      </c>
      <c r="X2300" s="93">
        <v>1353</v>
      </c>
      <c r="Y2300">
        <f t="shared" si="106"/>
        <v>30</v>
      </c>
      <c r="Z2300" t="b">
        <f>IF(N2300/G2300&gt;=Auswahlhilfe!$C$8,TRUE,FALSE)</f>
        <v>1</v>
      </c>
      <c r="AA2300" t="b">
        <f>IF(K2300&gt;Auswahlhilfe!$C$7,TRUE,FALSE)</f>
        <v>1</v>
      </c>
      <c r="AB2300" t="b">
        <f>IF(Auswahlhilfe!$C$17=F2300,TRUE,FALSE)</f>
        <v>0</v>
      </c>
      <c r="AC2300" t="b">
        <f>IFERROR(IF(FIND("P2",PGOptionList!D2300)&gt;0,TRUE),FALSE)</f>
        <v>0</v>
      </c>
      <c r="AD2300" t="b">
        <f>IFERROR(IF(FIND("P1",PGOptionList!D2300)&gt;0,TRUE),FALSE)</f>
        <v>1</v>
      </c>
      <c r="AE2300" t="b">
        <f>IFERROR(IF(FIND("P0",PGOptionList!D2300)&gt;0,TRUE),FALSE)</f>
        <v>0</v>
      </c>
      <c r="AF2300" t="b">
        <f>IF(AND(Z2300,AA2300,AB2300,AC2300,IF(C2300=Auswahlhilfe!$L$7,TRUE,FALSE)),D2300,FALSE)</f>
        <v>0</v>
      </c>
      <c r="AG2300" t="b">
        <f>IF(AND(Z2300,AA2300,AB2300,AD2300,IF(C2300=Auswahlhilfe!$L$17,TRUE,FALSE)),D2300,FALSE)</f>
        <v>0</v>
      </c>
      <c r="AH2300" t="b">
        <f>IF(AND(Z2300,AA2300,AB2300,AE2300,IF(C2300=Auswahlhilfe!$L$17,TRUE,FALSE)),D2300,FALSE)</f>
        <v>0</v>
      </c>
      <c r="AI2300" t="s">
        <v>4817</v>
      </c>
      <c r="AJ2300" s="90" t="str">
        <f t="shared" si="107"/>
        <v>mailto:info@oxni.ch?subject=Anfrage TE-155-100-S1-P1</v>
      </c>
    </row>
    <row r="2301" spans="2:36" x14ac:dyDescent="0.2">
      <c r="B2301" s="78" t="str">
        <f t="shared" si="105"/>
        <v/>
      </c>
      <c r="C2301" s="19" t="s">
        <v>123</v>
      </c>
      <c r="D2301" s="19" t="s">
        <v>2602</v>
      </c>
      <c r="E2301" s="19">
        <v>130</v>
      </c>
      <c r="F2301" s="19" t="s">
        <v>58</v>
      </c>
      <c r="G2301" s="19">
        <v>100</v>
      </c>
      <c r="H2301" s="19">
        <v>5</v>
      </c>
      <c r="I2301" s="19">
        <v>50</v>
      </c>
      <c r="J2301" s="19">
        <v>94</v>
      </c>
      <c r="K2301" s="19">
        <v>460</v>
      </c>
      <c r="L2301" s="19">
        <v>1380</v>
      </c>
      <c r="M2301" s="19" t="s">
        <v>88</v>
      </c>
      <c r="N2301" s="19">
        <v>3000</v>
      </c>
      <c r="O2301" s="19">
        <v>6000</v>
      </c>
      <c r="P2301" s="19">
        <v>8460</v>
      </c>
      <c r="Q2301" s="19" t="s">
        <v>57</v>
      </c>
      <c r="R2301" s="19">
        <v>4700</v>
      </c>
      <c r="S2301" s="19">
        <v>20000</v>
      </c>
      <c r="T2301" s="19">
        <v>2.57</v>
      </c>
      <c r="U2301" s="19">
        <v>17</v>
      </c>
      <c r="V2301" s="19">
        <v>0.24</v>
      </c>
      <c r="W2301" s="19">
        <v>65</v>
      </c>
      <c r="X2301" s="93">
        <v>1353</v>
      </c>
      <c r="Y2301">
        <f t="shared" si="106"/>
        <v>30</v>
      </c>
      <c r="Z2301" t="b">
        <f>IF(N2301/G2301&gt;=Auswahlhilfe!$C$8,TRUE,FALSE)</f>
        <v>1</v>
      </c>
      <c r="AA2301" t="b">
        <f>IF(K2301&gt;Auswahlhilfe!$C$7,TRUE,FALSE)</f>
        <v>1</v>
      </c>
      <c r="AB2301" t="b">
        <f>IF(Auswahlhilfe!$C$17=F2301,TRUE,FALSE)</f>
        <v>1</v>
      </c>
      <c r="AC2301" t="b">
        <f>IFERROR(IF(FIND("P2",PGOptionList!D2301)&gt;0,TRUE),FALSE)</f>
        <v>0</v>
      </c>
      <c r="AD2301" t="b">
        <f>IFERROR(IF(FIND("P1",PGOptionList!D2301)&gt;0,TRUE),FALSE)</f>
        <v>1</v>
      </c>
      <c r="AE2301" t="b">
        <f>IFERROR(IF(FIND("P0",PGOptionList!D2301)&gt;0,TRUE),FALSE)</f>
        <v>0</v>
      </c>
      <c r="AF2301" t="b">
        <f>IF(AND(Z2301,AA2301,AB2301,AC2301,IF(C2301=Auswahlhilfe!$L$7,TRUE,FALSE)),D2301,FALSE)</f>
        <v>0</v>
      </c>
      <c r="AG2301" t="b">
        <f>IF(AND(Z2301,AA2301,AB2301,AD2301,IF(C2301=Auswahlhilfe!$L$17,TRUE,FALSE)),D2301,FALSE)</f>
        <v>0</v>
      </c>
      <c r="AH2301" t="b">
        <f>IF(AND(Z2301,AA2301,AB2301,AE2301,IF(C2301=Auswahlhilfe!$L$17,TRUE,FALSE)),D2301,FALSE)</f>
        <v>0</v>
      </c>
      <c r="AI2301" t="s">
        <v>4818</v>
      </c>
      <c r="AJ2301" s="90" t="str">
        <f t="shared" si="107"/>
        <v>https://shop.oxni.ch/de/shop/motoren/planetengetriebe/te-155-100-s2-p1</v>
      </c>
    </row>
    <row r="2302" spans="2:36" x14ac:dyDescent="0.2">
      <c r="B2302" s="78" t="str">
        <f t="shared" si="105"/>
        <v/>
      </c>
      <c r="C2302" s="19" t="s">
        <v>123</v>
      </c>
      <c r="D2302" s="19" t="s">
        <v>2603</v>
      </c>
      <c r="E2302" s="19">
        <v>130</v>
      </c>
      <c r="F2302" s="19" t="s">
        <v>55</v>
      </c>
      <c r="G2302" s="19">
        <v>100</v>
      </c>
      <c r="H2302" s="19">
        <v>7</v>
      </c>
      <c r="I2302" s="19">
        <v>50</v>
      </c>
      <c r="J2302" s="19">
        <v>94</v>
      </c>
      <c r="K2302" s="19">
        <v>460</v>
      </c>
      <c r="L2302" s="19">
        <v>1380</v>
      </c>
      <c r="M2302" s="19" t="s">
        <v>88</v>
      </c>
      <c r="N2302" s="19">
        <v>3000</v>
      </c>
      <c r="O2302" s="19">
        <v>6000</v>
      </c>
      <c r="P2302" s="19">
        <v>8460</v>
      </c>
      <c r="Q2302" s="19" t="s">
        <v>57</v>
      </c>
      <c r="R2302" s="19">
        <v>4700</v>
      </c>
      <c r="S2302" s="19">
        <v>20000</v>
      </c>
      <c r="T2302" s="19">
        <v>2.57</v>
      </c>
      <c r="U2302" s="19">
        <v>17</v>
      </c>
      <c r="V2302" s="19">
        <v>0.24</v>
      </c>
      <c r="W2302" s="19">
        <v>65</v>
      </c>
      <c r="X2302" s="93">
        <v>995</v>
      </c>
      <c r="Y2302">
        <f t="shared" si="106"/>
        <v>30</v>
      </c>
      <c r="Z2302" t="b">
        <f>IF(N2302/G2302&gt;=Auswahlhilfe!$C$8,TRUE,FALSE)</f>
        <v>1</v>
      </c>
      <c r="AA2302" t="b">
        <f>IF(K2302&gt;Auswahlhilfe!$C$7,TRUE,FALSE)</f>
        <v>1</v>
      </c>
      <c r="AB2302" t="b">
        <f>IF(Auswahlhilfe!$C$17=F2302,TRUE,FALSE)</f>
        <v>0</v>
      </c>
      <c r="AC2302" t="b">
        <f>IFERROR(IF(FIND("P2",PGOptionList!D2302)&gt;0,TRUE),FALSE)</f>
        <v>1</v>
      </c>
      <c r="AD2302" t="b">
        <f>IFERROR(IF(FIND("P1",PGOptionList!D2302)&gt;0,TRUE),FALSE)</f>
        <v>0</v>
      </c>
      <c r="AE2302" t="b">
        <f>IFERROR(IF(FIND("P0",PGOptionList!D2302)&gt;0,TRUE),FALSE)</f>
        <v>0</v>
      </c>
      <c r="AF2302" t="b">
        <f>IF(AND(Z2302,AA2302,AB2302,AC2302,IF(C2302=Auswahlhilfe!$L$7,TRUE,FALSE)),D2302,FALSE)</f>
        <v>0</v>
      </c>
      <c r="AG2302" t="b">
        <f>IF(AND(Z2302,AA2302,AB2302,AD2302,IF(C2302=Auswahlhilfe!$L$17,TRUE,FALSE)),D2302,FALSE)</f>
        <v>0</v>
      </c>
      <c r="AH2302" t="b">
        <f>IF(AND(Z2302,AA2302,AB2302,AE2302,IF(C2302=Auswahlhilfe!$L$17,TRUE,FALSE)),D2302,FALSE)</f>
        <v>0</v>
      </c>
      <c r="AI2302" t="s">
        <v>4817</v>
      </c>
      <c r="AJ2302" s="90" t="str">
        <f t="shared" si="107"/>
        <v>mailto:info@oxni.ch?subject=Anfrage TE-155-100-S1-P2</v>
      </c>
    </row>
    <row r="2303" spans="2:36" x14ac:dyDescent="0.2">
      <c r="B2303" s="78" t="str">
        <f t="shared" si="105"/>
        <v/>
      </c>
      <c r="C2303" s="19" t="s">
        <v>123</v>
      </c>
      <c r="D2303" s="19" t="s">
        <v>2604</v>
      </c>
      <c r="E2303" s="19">
        <v>130</v>
      </c>
      <c r="F2303" s="19" t="s">
        <v>58</v>
      </c>
      <c r="G2303" s="19">
        <v>100</v>
      </c>
      <c r="H2303" s="19">
        <v>7</v>
      </c>
      <c r="I2303" s="19">
        <v>50</v>
      </c>
      <c r="J2303" s="19">
        <v>94</v>
      </c>
      <c r="K2303" s="19">
        <v>460</v>
      </c>
      <c r="L2303" s="19">
        <v>1380</v>
      </c>
      <c r="M2303" s="19" t="s">
        <v>88</v>
      </c>
      <c r="N2303" s="19">
        <v>3000</v>
      </c>
      <c r="O2303" s="19">
        <v>6000</v>
      </c>
      <c r="P2303" s="19">
        <v>8460</v>
      </c>
      <c r="Q2303" s="19" t="s">
        <v>57</v>
      </c>
      <c r="R2303" s="19">
        <v>4700</v>
      </c>
      <c r="S2303" s="19">
        <v>20000</v>
      </c>
      <c r="T2303" s="19">
        <v>2.57</v>
      </c>
      <c r="U2303" s="19">
        <v>17</v>
      </c>
      <c r="V2303" s="19">
        <v>0.24</v>
      </c>
      <c r="W2303" s="19">
        <v>65</v>
      </c>
      <c r="X2303" s="93">
        <v>995</v>
      </c>
      <c r="Y2303">
        <f t="shared" si="106"/>
        <v>30</v>
      </c>
      <c r="Z2303" t="b">
        <f>IF(N2303/G2303&gt;=Auswahlhilfe!$C$8,TRUE,FALSE)</f>
        <v>1</v>
      </c>
      <c r="AA2303" t="b">
        <f>IF(K2303&gt;Auswahlhilfe!$C$7,TRUE,FALSE)</f>
        <v>1</v>
      </c>
      <c r="AB2303" t="b">
        <f>IF(Auswahlhilfe!$C$17=F2303,TRUE,FALSE)</f>
        <v>1</v>
      </c>
      <c r="AC2303" t="b">
        <f>IFERROR(IF(FIND("P2",PGOptionList!D2303)&gt;0,TRUE),FALSE)</f>
        <v>1</v>
      </c>
      <c r="AD2303" t="b">
        <f>IFERROR(IF(FIND("P1",PGOptionList!D2303)&gt;0,TRUE),FALSE)</f>
        <v>0</v>
      </c>
      <c r="AE2303" t="b">
        <f>IFERROR(IF(FIND("P0",PGOptionList!D2303)&gt;0,TRUE),FALSE)</f>
        <v>0</v>
      </c>
      <c r="AF2303" t="b">
        <f>IF(AND(Z2303,AA2303,AB2303,AC2303,IF(C2303=Auswahlhilfe!$L$7,TRUE,FALSE)),D2303,FALSE)</f>
        <v>0</v>
      </c>
      <c r="AG2303" t="b">
        <f>IF(AND(Z2303,AA2303,AB2303,AD2303,IF(C2303=Auswahlhilfe!$L$17,TRUE,FALSE)),D2303,FALSE)</f>
        <v>0</v>
      </c>
      <c r="AH2303" t="b">
        <f>IF(AND(Z2303,AA2303,AB2303,AE2303,IF(C2303=Auswahlhilfe!$L$17,TRUE,FALSE)),D2303,FALSE)</f>
        <v>0</v>
      </c>
      <c r="AI2303" t="s">
        <v>4818</v>
      </c>
      <c r="AJ2303" s="90" t="str">
        <f t="shared" si="107"/>
        <v>https://shop.oxni.ch/de/shop/motoren/planetengetriebe/te-155-100-s2-p2</v>
      </c>
    </row>
    <row r="2304" spans="2:36" x14ac:dyDescent="0.2">
      <c r="B2304" s="78" t="str">
        <f t="shared" si="105"/>
        <v/>
      </c>
      <c r="C2304" s="19" t="s">
        <v>123</v>
      </c>
      <c r="D2304" s="19" t="s">
        <v>2605</v>
      </c>
      <c r="E2304" s="19">
        <v>130</v>
      </c>
      <c r="F2304" s="19" t="s">
        <v>55</v>
      </c>
      <c r="G2304" s="19">
        <v>80</v>
      </c>
      <c r="H2304" s="19">
        <v>5</v>
      </c>
      <c r="I2304" s="19">
        <v>50</v>
      </c>
      <c r="J2304" s="19">
        <v>94</v>
      </c>
      <c r="K2304" s="19">
        <v>500</v>
      </c>
      <c r="L2304" s="19">
        <v>1500</v>
      </c>
      <c r="M2304" s="19" t="s">
        <v>87</v>
      </c>
      <c r="N2304" s="19">
        <v>3000</v>
      </c>
      <c r="O2304" s="19">
        <v>6000</v>
      </c>
      <c r="P2304" s="19">
        <v>8460</v>
      </c>
      <c r="Q2304" s="19" t="s">
        <v>57</v>
      </c>
      <c r="R2304" s="19">
        <v>4700</v>
      </c>
      <c r="S2304" s="19">
        <v>20000</v>
      </c>
      <c r="T2304" s="19">
        <v>2.57</v>
      </c>
      <c r="U2304" s="19">
        <v>17</v>
      </c>
      <c r="V2304" s="19">
        <v>0.24</v>
      </c>
      <c r="W2304" s="19">
        <v>65</v>
      </c>
      <c r="X2304" s="93">
        <v>1353</v>
      </c>
      <c r="Y2304">
        <f t="shared" si="106"/>
        <v>37.5</v>
      </c>
      <c r="Z2304" t="b">
        <f>IF(N2304/G2304&gt;=Auswahlhilfe!$C$8,TRUE,FALSE)</f>
        <v>1</v>
      </c>
      <c r="AA2304" t="b">
        <f>IF(K2304&gt;Auswahlhilfe!$C$7,TRUE,FALSE)</f>
        <v>1</v>
      </c>
      <c r="AB2304" t="b">
        <f>IF(Auswahlhilfe!$C$17=F2304,TRUE,FALSE)</f>
        <v>0</v>
      </c>
      <c r="AC2304" t="b">
        <f>IFERROR(IF(FIND("P2",PGOptionList!D2304)&gt;0,TRUE),FALSE)</f>
        <v>0</v>
      </c>
      <c r="AD2304" t="b">
        <f>IFERROR(IF(FIND("P1",PGOptionList!D2304)&gt;0,TRUE),FALSE)</f>
        <v>1</v>
      </c>
      <c r="AE2304" t="b">
        <f>IFERROR(IF(FIND("P0",PGOptionList!D2304)&gt;0,TRUE),FALSE)</f>
        <v>0</v>
      </c>
      <c r="AF2304" t="b">
        <f>IF(AND(Z2304,AA2304,AB2304,AC2304,IF(C2304=Auswahlhilfe!$L$7,TRUE,FALSE)),D2304,FALSE)</f>
        <v>0</v>
      </c>
      <c r="AG2304" t="b">
        <f>IF(AND(Z2304,AA2304,AB2304,AD2304,IF(C2304=Auswahlhilfe!$L$17,TRUE,FALSE)),D2304,FALSE)</f>
        <v>0</v>
      </c>
      <c r="AH2304" t="b">
        <f>IF(AND(Z2304,AA2304,AB2304,AE2304,IF(C2304=Auswahlhilfe!$L$17,TRUE,FALSE)),D2304,FALSE)</f>
        <v>0</v>
      </c>
      <c r="AI2304" t="s">
        <v>4817</v>
      </c>
      <c r="AJ2304" s="90" t="str">
        <f t="shared" si="107"/>
        <v>mailto:info@oxni.ch?subject=Anfrage TE-155-080-S1-P1</v>
      </c>
    </row>
    <row r="2305" spans="2:36" x14ac:dyDescent="0.2">
      <c r="B2305" s="78" t="str">
        <f t="shared" si="105"/>
        <v/>
      </c>
      <c r="C2305" s="19" t="s">
        <v>123</v>
      </c>
      <c r="D2305" s="19" t="s">
        <v>2606</v>
      </c>
      <c r="E2305" s="19">
        <v>130</v>
      </c>
      <c r="F2305" s="19" t="s">
        <v>58</v>
      </c>
      <c r="G2305" s="19">
        <v>80</v>
      </c>
      <c r="H2305" s="19">
        <v>5</v>
      </c>
      <c r="I2305" s="19">
        <v>50</v>
      </c>
      <c r="J2305" s="19">
        <v>94</v>
      </c>
      <c r="K2305" s="19">
        <v>500</v>
      </c>
      <c r="L2305" s="19">
        <v>1500</v>
      </c>
      <c r="M2305" s="19" t="s">
        <v>87</v>
      </c>
      <c r="N2305" s="19">
        <v>3000</v>
      </c>
      <c r="O2305" s="19">
        <v>6000</v>
      </c>
      <c r="P2305" s="19">
        <v>8460</v>
      </c>
      <c r="Q2305" s="19" t="s">
        <v>57</v>
      </c>
      <c r="R2305" s="19">
        <v>4700</v>
      </c>
      <c r="S2305" s="19">
        <v>20000</v>
      </c>
      <c r="T2305" s="19">
        <v>2.57</v>
      </c>
      <c r="U2305" s="19">
        <v>17</v>
      </c>
      <c r="V2305" s="19">
        <v>0.24</v>
      </c>
      <c r="W2305" s="19">
        <v>65</v>
      </c>
      <c r="X2305" s="93">
        <v>1353</v>
      </c>
      <c r="Y2305">
        <f t="shared" si="106"/>
        <v>37.5</v>
      </c>
      <c r="Z2305" t="b">
        <f>IF(N2305/G2305&gt;=Auswahlhilfe!$C$8,TRUE,FALSE)</f>
        <v>1</v>
      </c>
      <c r="AA2305" t="b">
        <f>IF(K2305&gt;Auswahlhilfe!$C$7,TRUE,FALSE)</f>
        <v>1</v>
      </c>
      <c r="AB2305" t="b">
        <f>IF(Auswahlhilfe!$C$17=F2305,TRUE,FALSE)</f>
        <v>1</v>
      </c>
      <c r="AC2305" t="b">
        <f>IFERROR(IF(FIND("P2",PGOptionList!D2305)&gt;0,TRUE),FALSE)</f>
        <v>0</v>
      </c>
      <c r="AD2305" t="b">
        <f>IFERROR(IF(FIND("P1",PGOptionList!D2305)&gt;0,TRUE),FALSE)</f>
        <v>1</v>
      </c>
      <c r="AE2305" t="b">
        <f>IFERROR(IF(FIND("P0",PGOptionList!D2305)&gt;0,TRUE),FALSE)</f>
        <v>0</v>
      </c>
      <c r="AF2305" t="b">
        <f>IF(AND(Z2305,AA2305,AB2305,AC2305,IF(C2305=Auswahlhilfe!$L$7,TRUE,FALSE)),D2305,FALSE)</f>
        <v>0</v>
      </c>
      <c r="AG2305" t="b">
        <f>IF(AND(Z2305,AA2305,AB2305,AD2305,IF(C2305=Auswahlhilfe!$L$17,TRUE,FALSE)),D2305,FALSE)</f>
        <v>0</v>
      </c>
      <c r="AH2305" t="b">
        <f>IF(AND(Z2305,AA2305,AB2305,AE2305,IF(C2305=Auswahlhilfe!$L$17,TRUE,FALSE)),D2305,FALSE)</f>
        <v>0</v>
      </c>
      <c r="AI2305" t="s">
        <v>4818</v>
      </c>
      <c r="AJ2305" s="90" t="str">
        <f t="shared" si="107"/>
        <v>https://shop.oxni.ch/de/shop/motoren/planetengetriebe/te-155-080-s2-p1</v>
      </c>
    </row>
    <row r="2306" spans="2:36" x14ac:dyDescent="0.2">
      <c r="B2306" s="78" t="str">
        <f t="shared" si="105"/>
        <v/>
      </c>
      <c r="C2306" s="19" t="s">
        <v>123</v>
      </c>
      <c r="D2306" s="19" t="s">
        <v>2607</v>
      </c>
      <c r="E2306" s="19">
        <v>130</v>
      </c>
      <c r="F2306" s="19" t="s">
        <v>55</v>
      </c>
      <c r="G2306" s="19">
        <v>80</v>
      </c>
      <c r="H2306" s="19">
        <v>7</v>
      </c>
      <c r="I2306" s="19">
        <v>50</v>
      </c>
      <c r="J2306" s="19">
        <v>94</v>
      </c>
      <c r="K2306" s="19">
        <v>500</v>
      </c>
      <c r="L2306" s="19">
        <v>1500</v>
      </c>
      <c r="M2306" s="19" t="s">
        <v>87</v>
      </c>
      <c r="N2306" s="19">
        <v>3000</v>
      </c>
      <c r="O2306" s="19">
        <v>6000</v>
      </c>
      <c r="P2306" s="19">
        <v>8460</v>
      </c>
      <c r="Q2306" s="19" t="s">
        <v>57</v>
      </c>
      <c r="R2306" s="19">
        <v>4700</v>
      </c>
      <c r="S2306" s="19">
        <v>20000</v>
      </c>
      <c r="T2306" s="19">
        <v>2.57</v>
      </c>
      <c r="U2306" s="19">
        <v>17</v>
      </c>
      <c r="V2306" s="19">
        <v>0.24</v>
      </c>
      <c r="W2306" s="19">
        <v>65</v>
      </c>
      <c r="X2306" s="93">
        <v>995</v>
      </c>
      <c r="Y2306">
        <f t="shared" si="106"/>
        <v>37.5</v>
      </c>
      <c r="Z2306" t="b">
        <f>IF(N2306/G2306&gt;=Auswahlhilfe!$C$8,TRUE,FALSE)</f>
        <v>1</v>
      </c>
      <c r="AA2306" t="b">
        <f>IF(K2306&gt;Auswahlhilfe!$C$7,TRUE,FALSE)</f>
        <v>1</v>
      </c>
      <c r="AB2306" t="b">
        <f>IF(Auswahlhilfe!$C$17=F2306,TRUE,FALSE)</f>
        <v>0</v>
      </c>
      <c r="AC2306" t="b">
        <f>IFERROR(IF(FIND("P2",PGOptionList!D2306)&gt;0,TRUE),FALSE)</f>
        <v>1</v>
      </c>
      <c r="AD2306" t="b">
        <f>IFERROR(IF(FIND("P1",PGOptionList!D2306)&gt;0,TRUE),FALSE)</f>
        <v>0</v>
      </c>
      <c r="AE2306" t="b">
        <f>IFERROR(IF(FIND("P0",PGOptionList!D2306)&gt;0,TRUE),FALSE)</f>
        <v>0</v>
      </c>
      <c r="AF2306" t="b">
        <f>IF(AND(Z2306,AA2306,AB2306,AC2306,IF(C2306=Auswahlhilfe!$L$7,TRUE,FALSE)),D2306,FALSE)</f>
        <v>0</v>
      </c>
      <c r="AG2306" t="b">
        <f>IF(AND(Z2306,AA2306,AB2306,AD2306,IF(C2306=Auswahlhilfe!$L$17,TRUE,FALSE)),D2306,FALSE)</f>
        <v>0</v>
      </c>
      <c r="AH2306" t="b">
        <f>IF(AND(Z2306,AA2306,AB2306,AE2306,IF(C2306=Auswahlhilfe!$L$17,TRUE,FALSE)),D2306,FALSE)</f>
        <v>0</v>
      </c>
      <c r="AI2306" t="s">
        <v>4817</v>
      </c>
      <c r="AJ2306" s="90" t="str">
        <f t="shared" si="107"/>
        <v>mailto:info@oxni.ch?subject=Anfrage TE-155-080-S1-P2</v>
      </c>
    </row>
    <row r="2307" spans="2:36" x14ac:dyDescent="0.2">
      <c r="B2307" s="78" t="str">
        <f t="shared" si="105"/>
        <v/>
      </c>
      <c r="C2307" s="19" t="s">
        <v>123</v>
      </c>
      <c r="D2307" s="19" t="s">
        <v>2608</v>
      </c>
      <c r="E2307" s="19">
        <v>130</v>
      </c>
      <c r="F2307" s="19" t="s">
        <v>58</v>
      </c>
      <c r="G2307" s="19">
        <v>80</v>
      </c>
      <c r="H2307" s="19">
        <v>7</v>
      </c>
      <c r="I2307" s="19">
        <v>50</v>
      </c>
      <c r="J2307" s="19">
        <v>94</v>
      </c>
      <c r="K2307" s="19">
        <v>500</v>
      </c>
      <c r="L2307" s="19">
        <v>1500</v>
      </c>
      <c r="M2307" s="19" t="s">
        <v>87</v>
      </c>
      <c r="N2307" s="19">
        <v>3000</v>
      </c>
      <c r="O2307" s="19">
        <v>6000</v>
      </c>
      <c r="P2307" s="19">
        <v>8460</v>
      </c>
      <c r="Q2307" s="19" t="s">
        <v>57</v>
      </c>
      <c r="R2307" s="19">
        <v>4700</v>
      </c>
      <c r="S2307" s="19">
        <v>20000</v>
      </c>
      <c r="T2307" s="19">
        <v>2.57</v>
      </c>
      <c r="U2307" s="19">
        <v>17</v>
      </c>
      <c r="V2307" s="19">
        <v>0.24</v>
      </c>
      <c r="W2307" s="19">
        <v>65</v>
      </c>
      <c r="X2307" s="93">
        <v>995</v>
      </c>
      <c r="Y2307">
        <f t="shared" si="106"/>
        <v>37.5</v>
      </c>
      <c r="Z2307" t="b">
        <f>IF(N2307/G2307&gt;=Auswahlhilfe!$C$8,TRUE,FALSE)</f>
        <v>1</v>
      </c>
      <c r="AA2307" t="b">
        <f>IF(K2307&gt;Auswahlhilfe!$C$7,TRUE,FALSE)</f>
        <v>1</v>
      </c>
      <c r="AB2307" t="b">
        <f>IF(Auswahlhilfe!$C$17=F2307,TRUE,FALSE)</f>
        <v>1</v>
      </c>
      <c r="AC2307" t="b">
        <f>IFERROR(IF(FIND("P2",PGOptionList!D2307)&gt;0,TRUE),FALSE)</f>
        <v>1</v>
      </c>
      <c r="AD2307" t="b">
        <f>IFERROR(IF(FIND("P1",PGOptionList!D2307)&gt;0,TRUE),FALSE)</f>
        <v>0</v>
      </c>
      <c r="AE2307" t="b">
        <f>IFERROR(IF(FIND("P0",PGOptionList!D2307)&gt;0,TRUE),FALSE)</f>
        <v>0</v>
      </c>
      <c r="AF2307" t="b">
        <f>IF(AND(Z2307,AA2307,AB2307,AC2307,IF(C2307=Auswahlhilfe!$L$7,TRUE,FALSE)),D2307,FALSE)</f>
        <v>0</v>
      </c>
      <c r="AG2307" t="b">
        <f>IF(AND(Z2307,AA2307,AB2307,AD2307,IF(C2307=Auswahlhilfe!$L$17,TRUE,FALSE)),D2307,FALSE)</f>
        <v>0</v>
      </c>
      <c r="AH2307" t="b">
        <f>IF(AND(Z2307,AA2307,AB2307,AE2307,IF(C2307=Auswahlhilfe!$L$17,TRUE,FALSE)),D2307,FALSE)</f>
        <v>0</v>
      </c>
      <c r="AI2307" t="s">
        <v>4818</v>
      </c>
      <c r="AJ2307" s="90" t="str">
        <f t="shared" si="107"/>
        <v>https://shop.oxni.ch/de/shop/motoren/planetengetriebe/te-155-080-s2-p2</v>
      </c>
    </row>
    <row r="2308" spans="2:36" x14ac:dyDescent="0.2">
      <c r="B2308" s="78" t="str">
        <f t="shared" si="105"/>
        <v/>
      </c>
      <c r="C2308" s="19" t="s">
        <v>123</v>
      </c>
      <c r="D2308" s="19" t="s">
        <v>2609</v>
      </c>
      <c r="E2308" s="19">
        <v>130</v>
      </c>
      <c r="F2308" s="19" t="s">
        <v>55</v>
      </c>
      <c r="G2308" s="19">
        <v>70</v>
      </c>
      <c r="H2308" s="19">
        <v>5</v>
      </c>
      <c r="I2308" s="19">
        <v>50</v>
      </c>
      <c r="J2308" s="19">
        <v>94</v>
      </c>
      <c r="K2308" s="19">
        <v>555</v>
      </c>
      <c r="L2308" s="19">
        <v>1665</v>
      </c>
      <c r="M2308" s="19" t="s">
        <v>86</v>
      </c>
      <c r="N2308" s="19">
        <v>3000</v>
      </c>
      <c r="O2308" s="19">
        <v>6000</v>
      </c>
      <c r="P2308" s="19">
        <v>8460</v>
      </c>
      <c r="Q2308" s="19" t="s">
        <v>57</v>
      </c>
      <c r="R2308" s="19">
        <v>4700</v>
      </c>
      <c r="S2308" s="19">
        <v>20000</v>
      </c>
      <c r="T2308" s="19">
        <v>2.57</v>
      </c>
      <c r="U2308" s="19">
        <v>17</v>
      </c>
      <c r="V2308" s="19">
        <v>0.24</v>
      </c>
      <c r="W2308" s="19">
        <v>65</v>
      </c>
      <c r="X2308" s="93">
        <v>1353</v>
      </c>
      <c r="Y2308">
        <f t="shared" si="106"/>
        <v>42.857142857142854</v>
      </c>
      <c r="Z2308" t="b">
        <f>IF(N2308/G2308&gt;=Auswahlhilfe!$C$8,TRUE,FALSE)</f>
        <v>1</v>
      </c>
      <c r="AA2308" t="b">
        <f>IF(K2308&gt;Auswahlhilfe!$C$7,TRUE,FALSE)</f>
        <v>1</v>
      </c>
      <c r="AB2308" t="b">
        <f>IF(Auswahlhilfe!$C$17=F2308,TRUE,FALSE)</f>
        <v>0</v>
      </c>
      <c r="AC2308" t="b">
        <f>IFERROR(IF(FIND("P2",PGOptionList!D2308)&gt;0,TRUE),FALSE)</f>
        <v>0</v>
      </c>
      <c r="AD2308" t="b">
        <f>IFERROR(IF(FIND("P1",PGOptionList!D2308)&gt;0,TRUE),FALSE)</f>
        <v>1</v>
      </c>
      <c r="AE2308" t="b">
        <f>IFERROR(IF(FIND("P0",PGOptionList!D2308)&gt;0,TRUE),FALSE)</f>
        <v>0</v>
      </c>
      <c r="AF2308" t="b">
        <f>IF(AND(Z2308,AA2308,AB2308,AC2308,IF(C2308=Auswahlhilfe!$L$7,TRUE,FALSE)),D2308,FALSE)</f>
        <v>0</v>
      </c>
      <c r="AG2308" t="b">
        <f>IF(AND(Z2308,AA2308,AB2308,AD2308,IF(C2308=Auswahlhilfe!$L$17,TRUE,FALSE)),D2308,FALSE)</f>
        <v>0</v>
      </c>
      <c r="AH2308" t="b">
        <f>IF(AND(Z2308,AA2308,AB2308,AE2308,IF(C2308=Auswahlhilfe!$L$17,TRUE,FALSE)),D2308,FALSE)</f>
        <v>0</v>
      </c>
      <c r="AI2308" t="s">
        <v>4817</v>
      </c>
      <c r="AJ2308" s="90" t="str">
        <f t="shared" si="107"/>
        <v>mailto:info@oxni.ch?subject=Anfrage TE-155-070-S1-P1</v>
      </c>
    </row>
    <row r="2309" spans="2:36" x14ac:dyDescent="0.2">
      <c r="B2309" s="78" t="str">
        <f t="shared" si="105"/>
        <v/>
      </c>
      <c r="C2309" s="19" t="s">
        <v>123</v>
      </c>
      <c r="D2309" s="19" t="s">
        <v>2610</v>
      </c>
      <c r="E2309" s="19">
        <v>130</v>
      </c>
      <c r="F2309" s="19" t="s">
        <v>58</v>
      </c>
      <c r="G2309" s="19">
        <v>70</v>
      </c>
      <c r="H2309" s="19">
        <v>5</v>
      </c>
      <c r="I2309" s="19">
        <v>50</v>
      </c>
      <c r="J2309" s="19">
        <v>94</v>
      </c>
      <c r="K2309" s="19">
        <v>555</v>
      </c>
      <c r="L2309" s="19">
        <v>1665</v>
      </c>
      <c r="M2309" s="19" t="s">
        <v>86</v>
      </c>
      <c r="N2309" s="19">
        <v>3000</v>
      </c>
      <c r="O2309" s="19">
        <v>6000</v>
      </c>
      <c r="P2309" s="19">
        <v>8460</v>
      </c>
      <c r="Q2309" s="19" t="s">
        <v>57</v>
      </c>
      <c r="R2309" s="19">
        <v>4700</v>
      </c>
      <c r="S2309" s="19">
        <v>20000</v>
      </c>
      <c r="T2309" s="19">
        <v>2.57</v>
      </c>
      <c r="U2309" s="19">
        <v>17</v>
      </c>
      <c r="V2309" s="19">
        <v>0.24</v>
      </c>
      <c r="W2309" s="19">
        <v>65</v>
      </c>
      <c r="X2309" s="93">
        <v>1353</v>
      </c>
      <c r="Y2309">
        <f t="shared" si="106"/>
        <v>42.857142857142854</v>
      </c>
      <c r="Z2309" t="b">
        <f>IF(N2309/G2309&gt;=Auswahlhilfe!$C$8,TRUE,FALSE)</f>
        <v>1</v>
      </c>
      <c r="AA2309" t="b">
        <f>IF(K2309&gt;Auswahlhilfe!$C$7,TRUE,FALSE)</f>
        <v>1</v>
      </c>
      <c r="AB2309" t="b">
        <f>IF(Auswahlhilfe!$C$17=F2309,TRUE,FALSE)</f>
        <v>1</v>
      </c>
      <c r="AC2309" t="b">
        <f>IFERROR(IF(FIND("P2",PGOptionList!D2309)&gt;0,TRUE),FALSE)</f>
        <v>0</v>
      </c>
      <c r="AD2309" t="b">
        <f>IFERROR(IF(FIND("P1",PGOptionList!D2309)&gt;0,TRUE),FALSE)</f>
        <v>1</v>
      </c>
      <c r="AE2309" t="b">
        <f>IFERROR(IF(FIND("P0",PGOptionList!D2309)&gt;0,TRUE),FALSE)</f>
        <v>0</v>
      </c>
      <c r="AF2309" t="b">
        <f>IF(AND(Z2309,AA2309,AB2309,AC2309,IF(C2309=Auswahlhilfe!$L$7,TRUE,FALSE)),D2309,FALSE)</f>
        <v>0</v>
      </c>
      <c r="AG2309" t="b">
        <f>IF(AND(Z2309,AA2309,AB2309,AD2309,IF(C2309=Auswahlhilfe!$L$17,TRUE,FALSE)),D2309,FALSE)</f>
        <v>0</v>
      </c>
      <c r="AH2309" t="b">
        <f>IF(AND(Z2309,AA2309,AB2309,AE2309,IF(C2309=Auswahlhilfe!$L$17,TRUE,FALSE)),D2309,FALSE)</f>
        <v>0</v>
      </c>
      <c r="AI2309" t="s">
        <v>4818</v>
      </c>
      <c r="AJ2309" s="90" t="str">
        <f t="shared" si="107"/>
        <v>https://shop.oxni.ch/de/shop/motoren/planetengetriebe/te-155-070-s2-p1</v>
      </c>
    </row>
    <row r="2310" spans="2:36" x14ac:dyDescent="0.2">
      <c r="B2310" s="78" t="str">
        <f t="shared" si="105"/>
        <v/>
      </c>
      <c r="C2310" s="19" t="s">
        <v>123</v>
      </c>
      <c r="D2310" s="19" t="s">
        <v>2611</v>
      </c>
      <c r="E2310" s="19">
        <v>130</v>
      </c>
      <c r="F2310" s="19" t="s">
        <v>55</v>
      </c>
      <c r="G2310" s="19">
        <v>70</v>
      </c>
      <c r="H2310" s="19">
        <v>7</v>
      </c>
      <c r="I2310" s="19">
        <v>50</v>
      </c>
      <c r="J2310" s="19">
        <v>94</v>
      </c>
      <c r="K2310" s="19">
        <v>555</v>
      </c>
      <c r="L2310" s="19">
        <v>1665</v>
      </c>
      <c r="M2310" s="19" t="s">
        <v>86</v>
      </c>
      <c r="N2310" s="19">
        <v>3000</v>
      </c>
      <c r="O2310" s="19">
        <v>6000</v>
      </c>
      <c r="P2310" s="19">
        <v>8460</v>
      </c>
      <c r="Q2310" s="19" t="s">
        <v>57</v>
      </c>
      <c r="R2310" s="19">
        <v>4700</v>
      </c>
      <c r="S2310" s="19">
        <v>20000</v>
      </c>
      <c r="T2310" s="19">
        <v>2.57</v>
      </c>
      <c r="U2310" s="19">
        <v>17</v>
      </c>
      <c r="V2310" s="19">
        <v>0.24</v>
      </c>
      <c r="W2310" s="19">
        <v>65</v>
      </c>
      <c r="X2310" s="93">
        <v>995</v>
      </c>
      <c r="Y2310">
        <f t="shared" si="106"/>
        <v>42.857142857142854</v>
      </c>
      <c r="Z2310" t="b">
        <f>IF(N2310/G2310&gt;=Auswahlhilfe!$C$8,TRUE,FALSE)</f>
        <v>1</v>
      </c>
      <c r="AA2310" t="b">
        <f>IF(K2310&gt;Auswahlhilfe!$C$7,TRUE,FALSE)</f>
        <v>1</v>
      </c>
      <c r="AB2310" t="b">
        <f>IF(Auswahlhilfe!$C$17=F2310,TRUE,FALSE)</f>
        <v>0</v>
      </c>
      <c r="AC2310" t="b">
        <f>IFERROR(IF(FIND("P2",PGOptionList!D2310)&gt;0,TRUE),FALSE)</f>
        <v>1</v>
      </c>
      <c r="AD2310" t="b">
        <f>IFERROR(IF(FIND("P1",PGOptionList!D2310)&gt;0,TRUE),FALSE)</f>
        <v>0</v>
      </c>
      <c r="AE2310" t="b">
        <f>IFERROR(IF(FIND("P0",PGOptionList!D2310)&gt;0,TRUE),FALSE)</f>
        <v>0</v>
      </c>
      <c r="AF2310" t="b">
        <f>IF(AND(Z2310,AA2310,AB2310,AC2310,IF(C2310=Auswahlhilfe!$L$7,TRUE,FALSE)),D2310,FALSE)</f>
        <v>0</v>
      </c>
      <c r="AG2310" t="b">
        <f>IF(AND(Z2310,AA2310,AB2310,AD2310,IF(C2310=Auswahlhilfe!$L$17,TRUE,FALSE)),D2310,FALSE)</f>
        <v>0</v>
      </c>
      <c r="AH2310" t="b">
        <f>IF(AND(Z2310,AA2310,AB2310,AE2310,IF(C2310=Auswahlhilfe!$L$17,TRUE,FALSE)),D2310,FALSE)</f>
        <v>0</v>
      </c>
      <c r="AI2310" t="s">
        <v>4817</v>
      </c>
      <c r="AJ2310" s="90" t="str">
        <f t="shared" si="107"/>
        <v>mailto:info@oxni.ch?subject=Anfrage TE-155-070-S1-P2</v>
      </c>
    </row>
    <row r="2311" spans="2:36" x14ac:dyDescent="0.2">
      <c r="B2311" s="78" t="str">
        <f t="shared" si="105"/>
        <v/>
      </c>
      <c r="C2311" s="19" t="s">
        <v>123</v>
      </c>
      <c r="D2311" s="19" t="s">
        <v>2612</v>
      </c>
      <c r="E2311" s="19">
        <v>130</v>
      </c>
      <c r="F2311" s="19" t="s">
        <v>58</v>
      </c>
      <c r="G2311" s="19">
        <v>70</v>
      </c>
      <c r="H2311" s="19">
        <v>7</v>
      </c>
      <c r="I2311" s="19">
        <v>50</v>
      </c>
      <c r="J2311" s="19">
        <v>94</v>
      </c>
      <c r="K2311" s="19">
        <v>555</v>
      </c>
      <c r="L2311" s="19">
        <v>1665</v>
      </c>
      <c r="M2311" s="19" t="s">
        <v>86</v>
      </c>
      <c r="N2311" s="19">
        <v>3000</v>
      </c>
      <c r="O2311" s="19">
        <v>6000</v>
      </c>
      <c r="P2311" s="19">
        <v>8460</v>
      </c>
      <c r="Q2311" s="19" t="s">
        <v>57</v>
      </c>
      <c r="R2311" s="19">
        <v>4700</v>
      </c>
      <c r="S2311" s="19">
        <v>20000</v>
      </c>
      <c r="T2311" s="19">
        <v>2.57</v>
      </c>
      <c r="U2311" s="19">
        <v>17</v>
      </c>
      <c r="V2311" s="19">
        <v>0.24</v>
      </c>
      <c r="W2311" s="19">
        <v>65</v>
      </c>
      <c r="X2311" s="93">
        <v>995</v>
      </c>
      <c r="Y2311">
        <f t="shared" si="106"/>
        <v>42.857142857142854</v>
      </c>
      <c r="Z2311" t="b">
        <f>IF(N2311/G2311&gt;=Auswahlhilfe!$C$8,TRUE,FALSE)</f>
        <v>1</v>
      </c>
      <c r="AA2311" t="b">
        <f>IF(K2311&gt;Auswahlhilfe!$C$7,TRUE,FALSE)</f>
        <v>1</v>
      </c>
      <c r="AB2311" t="b">
        <f>IF(Auswahlhilfe!$C$17=F2311,TRUE,FALSE)</f>
        <v>1</v>
      </c>
      <c r="AC2311" t="b">
        <f>IFERROR(IF(FIND("P2",PGOptionList!D2311)&gt;0,TRUE),FALSE)</f>
        <v>1</v>
      </c>
      <c r="AD2311" t="b">
        <f>IFERROR(IF(FIND("P1",PGOptionList!D2311)&gt;0,TRUE),FALSE)</f>
        <v>0</v>
      </c>
      <c r="AE2311" t="b">
        <f>IFERROR(IF(FIND("P0",PGOptionList!D2311)&gt;0,TRUE),FALSE)</f>
        <v>0</v>
      </c>
      <c r="AF2311" t="b">
        <f>IF(AND(Z2311,AA2311,AB2311,AC2311,IF(C2311=Auswahlhilfe!$L$7,TRUE,FALSE)),D2311,FALSE)</f>
        <v>0</v>
      </c>
      <c r="AG2311" t="b">
        <f>IF(AND(Z2311,AA2311,AB2311,AD2311,IF(C2311=Auswahlhilfe!$L$17,TRUE,FALSE)),D2311,FALSE)</f>
        <v>0</v>
      </c>
      <c r="AH2311" t="b">
        <f>IF(AND(Z2311,AA2311,AB2311,AE2311,IF(C2311=Auswahlhilfe!$L$17,TRUE,FALSE)),D2311,FALSE)</f>
        <v>0</v>
      </c>
      <c r="AI2311" t="s">
        <v>4818</v>
      </c>
      <c r="AJ2311" s="90" t="str">
        <f t="shared" si="107"/>
        <v>https://shop.oxni.ch/de/shop/motoren/planetengetriebe/te-155-070-s2-p2</v>
      </c>
    </row>
    <row r="2312" spans="2:36" x14ac:dyDescent="0.2">
      <c r="B2312" s="78" t="str">
        <f t="shared" si="105"/>
        <v/>
      </c>
      <c r="C2312" s="19" t="s">
        <v>123</v>
      </c>
      <c r="D2312" s="19" t="s">
        <v>2613</v>
      </c>
      <c r="E2312" s="19">
        <v>130</v>
      </c>
      <c r="F2312" s="19" t="s">
        <v>55</v>
      </c>
      <c r="G2312" s="19">
        <v>60</v>
      </c>
      <c r="H2312" s="19">
        <v>5</v>
      </c>
      <c r="I2312" s="19">
        <v>50</v>
      </c>
      <c r="J2312" s="19">
        <v>94</v>
      </c>
      <c r="K2312" s="19">
        <v>600</v>
      </c>
      <c r="L2312" s="19">
        <v>1800</v>
      </c>
      <c r="M2312" s="19" t="s">
        <v>85</v>
      </c>
      <c r="N2312" s="19">
        <v>3000</v>
      </c>
      <c r="O2312" s="19">
        <v>6000</v>
      </c>
      <c r="P2312" s="19">
        <v>8460</v>
      </c>
      <c r="Q2312" s="19" t="s">
        <v>57</v>
      </c>
      <c r="R2312" s="19">
        <v>4700</v>
      </c>
      <c r="S2312" s="19">
        <v>20000</v>
      </c>
      <c r="T2312" s="19">
        <v>2.57</v>
      </c>
      <c r="U2312" s="19">
        <v>17</v>
      </c>
      <c r="V2312" s="19">
        <v>0.24</v>
      </c>
      <c r="W2312" s="19">
        <v>65</v>
      </c>
      <c r="X2312" s="93">
        <v>1353</v>
      </c>
      <c r="Y2312">
        <f t="shared" si="106"/>
        <v>50</v>
      </c>
      <c r="Z2312" t="b">
        <f>IF(N2312/G2312&gt;=Auswahlhilfe!$C$8,TRUE,FALSE)</f>
        <v>1</v>
      </c>
      <c r="AA2312" t="b">
        <f>IF(K2312&gt;Auswahlhilfe!$C$7,TRUE,FALSE)</f>
        <v>1</v>
      </c>
      <c r="AB2312" t="b">
        <f>IF(Auswahlhilfe!$C$17=F2312,TRUE,FALSE)</f>
        <v>0</v>
      </c>
      <c r="AC2312" t="b">
        <f>IFERROR(IF(FIND("P2",PGOptionList!D2312)&gt;0,TRUE),FALSE)</f>
        <v>0</v>
      </c>
      <c r="AD2312" t="b">
        <f>IFERROR(IF(FIND("P1",PGOptionList!D2312)&gt;0,TRUE),FALSE)</f>
        <v>1</v>
      </c>
      <c r="AE2312" t="b">
        <f>IFERROR(IF(FIND("P0",PGOptionList!D2312)&gt;0,TRUE),FALSE)</f>
        <v>0</v>
      </c>
      <c r="AF2312" t="b">
        <f>IF(AND(Z2312,AA2312,AB2312,AC2312,IF(C2312=Auswahlhilfe!$L$7,TRUE,FALSE)),D2312,FALSE)</f>
        <v>0</v>
      </c>
      <c r="AG2312" t="b">
        <f>IF(AND(Z2312,AA2312,AB2312,AD2312,IF(C2312=Auswahlhilfe!$L$17,TRUE,FALSE)),D2312,FALSE)</f>
        <v>0</v>
      </c>
      <c r="AH2312" t="b">
        <f>IF(AND(Z2312,AA2312,AB2312,AE2312,IF(C2312=Auswahlhilfe!$L$17,TRUE,FALSE)),D2312,FALSE)</f>
        <v>0</v>
      </c>
      <c r="AI2312" t="s">
        <v>4817</v>
      </c>
      <c r="AJ2312" s="90" t="str">
        <f t="shared" si="107"/>
        <v>mailto:info@oxni.ch?subject=Anfrage TE-155-060-S1-P1</v>
      </c>
    </row>
    <row r="2313" spans="2:36" x14ac:dyDescent="0.2">
      <c r="B2313" s="78" t="str">
        <f t="shared" si="105"/>
        <v/>
      </c>
      <c r="C2313" s="19" t="s">
        <v>123</v>
      </c>
      <c r="D2313" s="19" t="s">
        <v>2614</v>
      </c>
      <c r="E2313" s="19">
        <v>130</v>
      </c>
      <c r="F2313" s="19" t="s">
        <v>58</v>
      </c>
      <c r="G2313" s="19">
        <v>60</v>
      </c>
      <c r="H2313" s="19">
        <v>5</v>
      </c>
      <c r="I2313" s="19">
        <v>50</v>
      </c>
      <c r="J2313" s="19">
        <v>94</v>
      </c>
      <c r="K2313" s="19">
        <v>600</v>
      </c>
      <c r="L2313" s="19">
        <v>1800</v>
      </c>
      <c r="M2313" s="19" t="s">
        <v>85</v>
      </c>
      <c r="N2313" s="19">
        <v>3000</v>
      </c>
      <c r="O2313" s="19">
        <v>6000</v>
      </c>
      <c r="P2313" s="19">
        <v>8460</v>
      </c>
      <c r="Q2313" s="19" t="s">
        <v>57</v>
      </c>
      <c r="R2313" s="19">
        <v>4700</v>
      </c>
      <c r="S2313" s="19">
        <v>20000</v>
      </c>
      <c r="T2313" s="19">
        <v>2.57</v>
      </c>
      <c r="U2313" s="19">
        <v>17</v>
      </c>
      <c r="V2313" s="19">
        <v>0.24</v>
      </c>
      <c r="W2313" s="19">
        <v>65</v>
      </c>
      <c r="X2313" s="93">
        <v>1353</v>
      </c>
      <c r="Y2313">
        <f t="shared" si="106"/>
        <v>50</v>
      </c>
      <c r="Z2313" t="b">
        <f>IF(N2313/G2313&gt;=Auswahlhilfe!$C$8,TRUE,FALSE)</f>
        <v>1</v>
      </c>
      <c r="AA2313" t="b">
        <f>IF(K2313&gt;Auswahlhilfe!$C$7,TRUE,FALSE)</f>
        <v>1</v>
      </c>
      <c r="AB2313" t="b">
        <f>IF(Auswahlhilfe!$C$17=F2313,TRUE,FALSE)</f>
        <v>1</v>
      </c>
      <c r="AC2313" t="b">
        <f>IFERROR(IF(FIND("P2",PGOptionList!D2313)&gt;0,TRUE),FALSE)</f>
        <v>0</v>
      </c>
      <c r="AD2313" t="b">
        <f>IFERROR(IF(FIND("P1",PGOptionList!D2313)&gt;0,TRUE),FALSE)</f>
        <v>1</v>
      </c>
      <c r="AE2313" t="b">
        <f>IFERROR(IF(FIND("P0",PGOptionList!D2313)&gt;0,TRUE),FALSE)</f>
        <v>0</v>
      </c>
      <c r="AF2313" t="b">
        <f>IF(AND(Z2313,AA2313,AB2313,AC2313,IF(C2313=Auswahlhilfe!$L$7,TRUE,FALSE)),D2313,FALSE)</f>
        <v>0</v>
      </c>
      <c r="AG2313" t="b">
        <f>IF(AND(Z2313,AA2313,AB2313,AD2313,IF(C2313=Auswahlhilfe!$L$17,TRUE,FALSE)),D2313,FALSE)</f>
        <v>0</v>
      </c>
      <c r="AH2313" t="b">
        <f>IF(AND(Z2313,AA2313,AB2313,AE2313,IF(C2313=Auswahlhilfe!$L$17,TRUE,FALSE)),D2313,FALSE)</f>
        <v>0</v>
      </c>
      <c r="AI2313" t="s">
        <v>4818</v>
      </c>
      <c r="AJ2313" s="90" t="str">
        <f t="shared" si="107"/>
        <v>https://shop.oxni.ch/de/shop/motoren/planetengetriebe/te-155-060-s2-p1</v>
      </c>
    </row>
    <row r="2314" spans="2:36" x14ac:dyDescent="0.2">
      <c r="B2314" s="78" t="str">
        <f t="shared" ref="B2314:B2377" si="108">IF(AF2314=D2314,"Economy",IF(AG2314=D2314,"Standard",IF(AH2314=D2314,"Präzision","")))</f>
        <v/>
      </c>
      <c r="C2314" s="19" t="s">
        <v>123</v>
      </c>
      <c r="D2314" s="19" t="s">
        <v>2615</v>
      </c>
      <c r="E2314" s="19">
        <v>130</v>
      </c>
      <c r="F2314" s="19" t="s">
        <v>55</v>
      </c>
      <c r="G2314" s="19">
        <v>60</v>
      </c>
      <c r="H2314" s="19">
        <v>7</v>
      </c>
      <c r="I2314" s="19">
        <v>50</v>
      </c>
      <c r="J2314" s="19">
        <v>94</v>
      </c>
      <c r="K2314" s="19">
        <v>600</v>
      </c>
      <c r="L2314" s="19">
        <v>1800</v>
      </c>
      <c r="M2314" s="19" t="s">
        <v>85</v>
      </c>
      <c r="N2314" s="19">
        <v>3000</v>
      </c>
      <c r="O2314" s="19">
        <v>6000</v>
      </c>
      <c r="P2314" s="19">
        <v>8460</v>
      </c>
      <c r="Q2314" s="19" t="s">
        <v>57</v>
      </c>
      <c r="R2314" s="19">
        <v>4700</v>
      </c>
      <c r="S2314" s="19">
        <v>20000</v>
      </c>
      <c r="T2314" s="19">
        <v>2.57</v>
      </c>
      <c r="U2314" s="19">
        <v>17</v>
      </c>
      <c r="V2314" s="19">
        <v>0.24</v>
      </c>
      <c r="W2314" s="19">
        <v>65</v>
      </c>
      <c r="X2314" s="93">
        <v>995</v>
      </c>
      <c r="Y2314">
        <f t="shared" ref="Y2314:Y2377" si="109">N2314/G2314</f>
        <v>50</v>
      </c>
      <c r="Z2314" t="b">
        <f>IF(N2314/G2314&gt;=Auswahlhilfe!$C$8,TRUE,FALSE)</f>
        <v>1</v>
      </c>
      <c r="AA2314" t="b">
        <f>IF(K2314&gt;Auswahlhilfe!$C$7,TRUE,FALSE)</f>
        <v>1</v>
      </c>
      <c r="AB2314" t="b">
        <f>IF(Auswahlhilfe!$C$17=F2314,TRUE,FALSE)</f>
        <v>0</v>
      </c>
      <c r="AC2314" t="b">
        <f>IFERROR(IF(FIND("P2",PGOptionList!D2314)&gt;0,TRUE),FALSE)</f>
        <v>1</v>
      </c>
      <c r="AD2314" t="b">
        <f>IFERROR(IF(FIND("P1",PGOptionList!D2314)&gt;0,TRUE),FALSE)</f>
        <v>0</v>
      </c>
      <c r="AE2314" t="b">
        <f>IFERROR(IF(FIND("P0",PGOptionList!D2314)&gt;0,TRUE),FALSE)</f>
        <v>0</v>
      </c>
      <c r="AF2314" t="b">
        <f>IF(AND(Z2314,AA2314,AB2314,AC2314,IF(C2314=Auswahlhilfe!$L$7,TRUE,FALSE)),D2314,FALSE)</f>
        <v>0</v>
      </c>
      <c r="AG2314" t="b">
        <f>IF(AND(Z2314,AA2314,AB2314,AD2314,IF(C2314=Auswahlhilfe!$L$17,TRUE,FALSE)),D2314,FALSE)</f>
        <v>0</v>
      </c>
      <c r="AH2314" t="b">
        <f>IF(AND(Z2314,AA2314,AB2314,AE2314,IF(C2314=Auswahlhilfe!$L$17,TRUE,FALSE)),D2314,FALSE)</f>
        <v>0</v>
      </c>
      <c r="AI2314" t="s">
        <v>4817</v>
      </c>
      <c r="AJ2314" s="90" t="str">
        <f t="shared" ref="AJ2314:AJ2377" si="110">IF(AI2314="ja",HYPERLINK(_xlfn.CONCAT("https://shop.oxni.ch/de/shop/motoren/planetengetriebe/",LOWER(D2314))),_xlfn.CONCAT("mailto:info@oxni.ch?subject=Anfrage ",D2314))</f>
        <v>mailto:info@oxni.ch?subject=Anfrage TE-155-060-S1-P2</v>
      </c>
    </row>
    <row r="2315" spans="2:36" x14ac:dyDescent="0.2">
      <c r="B2315" s="78" t="str">
        <f t="shared" si="108"/>
        <v/>
      </c>
      <c r="C2315" s="19" t="s">
        <v>123</v>
      </c>
      <c r="D2315" s="19" t="s">
        <v>2616</v>
      </c>
      <c r="E2315" s="19">
        <v>130</v>
      </c>
      <c r="F2315" s="19" t="s">
        <v>58</v>
      </c>
      <c r="G2315" s="19">
        <v>60</v>
      </c>
      <c r="H2315" s="19">
        <v>7</v>
      </c>
      <c r="I2315" s="19">
        <v>50</v>
      </c>
      <c r="J2315" s="19">
        <v>94</v>
      </c>
      <c r="K2315" s="19">
        <v>600</v>
      </c>
      <c r="L2315" s="19">
        <v>1800</v>
      </c>
      <c r="M2315" s="19" t="s">
        <v>85</v>
      </c>
      <c r="N2315" s="19">
        <v>3000</v>
      </c>
      <c r="O2315" s="19">
        <v>6000</v>
      </c>
      <c r="P2315" s="19">
        <v>8460</v>
      </c>
      <c r="Q2315" s="19" t="s">
        <v>57</v>
      </c>
      <c r="R2315" s="19">
        <v>4700</v>
      </c>
      <c r="S2315" s="19">
        <v>20000</v>
      </c>
      <c r="T2315" s="19">
        <v>2.57</v>
      </c>
      <c r="U2315" s="19">
        <v>17</v>
      </c>
      <c r="V2315" s="19">
        <v>0.24</v>
      </c>
      <c r="W2315" s="19">
        <v>65</v>
      </c>
      <c r="X2315" s="93">
        <v>995</v>
      </c>
      <c r="Y2315">
        <f t="shared" si="109"/>
        <v>50</v>
      </c>
      <c r="Z2315" t="b">
        <f>IF(N2315/G2315&gt;=Auswahlhilfe!$C$8,TRUE,FALSE)</f>
        <v>1</v>
      </c>
      <c r="AA2315" t="b">
        <f>IF(K2315&gt;Auswahlhilfe!$C$7,TRUE,FALSE)</f>
        <v>1</v>
      </c>
      <c r="AB2315" t="b">
        <f>IF(Auswahlhilfe!$C$17=F2315,TRUE,FALSE)</f>
        <v>1</v>
      </c>
      <c r="AC2315" t="b">
        <f>IFERROR(IF(FIND("P2",PGOptionList!D2315)&gt;0,TRUE),FALSE)</f>
        <v>1</v>
      </c>
      <c r="AD2315" t="b">
        <f>IFERROR(IF(FIND("P1",PGOptionList!D2315)&gt;0,TRUE),FALSE)</f>
        <v>0</v>
      </c>
      <c r="AE2315" t="b">
        <f>IFERROR(IF(FIND("P0",PGOptionList!D2315)&gt;0,TRUE),FALSE)</f>
        <v>0</v>
      </c>
      <c r="AF2315" t="b">
        <f>IF(AND(Z2315,AA2315,AB2315,AC2315,IF(C2315=Auswahlhilfe!$L$7,TRUE,FALSE)),D2315,FALSE)</f>
        <v>0</v>
      </c>
      <c r="AG2315" t="b">
        <f>IF(AND(Z2315,AA2315,AB2315,AD2315,IF(C2315=Auswahlhilfe!$L$17,TRUE,FALSE)),D2315,FALSE)</f>
        <v>0</v>
      </c>
      <c r="AH2315" t="b">
        <f>IF(AND(Z2315,AA2315,AB2315,AE2315,IF(C2315=Auswahlhilfe!$L$17,TRUE,FALSE)),D2315,FALSE)</f>
        <v>0</v>
      </c>
      <c r="AI2315" t="s">
        <v>4818</v>
      </c>
      <c r="AJ2315" s="90" t="str">
        <f t="shared" si="110"/>
        <v>https://shop.oxni.ch/de/shop/motoren/planetengetriebe/te-155-060-s2-p2</v>
      </c>
    </row>
    <row r="2316" spans="2:36" x14ac:dyDescent="0.2">
      <c r="B2316" s="78" t="str">
        <f t="shared" si="108"/>
        <v/>
      </c>
      <c r="C2316" s="19" t="s">
        <v>123</v>
      </c>
      <c r="D2316" s="19" t="s">
        <v>2617</v>
      </c>
      <c r="E2316" s="19">
        <v>130</v>
      </c>
      <c r="F2316" s="19" t="s">
        <v>55</v>
      </c>
      <c r="G2316" s="19">
        <v>50</v>
      </c>
      <c r="H2316" s="19">
        <v>5</v>
      </c>
      <c r="I2316" s="19">
        <v>50</v>
      </c>
      <c r="J2316" s="19">
        <v>94</v>
      </c>
      <c r="K2316" s="19">
        <v>650</v>
      </c>
      <c r="L2316" s="19">
        <v>1950</v>
      </c>
      <c r="M2316" s="19" t="s">
        <v>84</v>
      </c>
      <c r="N2316" s="19">
        <v>3000</v>
      </c>
      <c r="O2316" s="19">
        <v>6000</v>
      </c>
      <c r="P2316" s="19">
        <v>8460</v>
      </c>
      <c r="Q2316" s="19" t="s">
        <v>57</v>
      </c>
      <c r="R2316" s="19">
        <v>4700</v>
      </c>
      <c r="S2316" s="19">
        <v>20000</v>
      </c>
      <c r="T2316" s="19">
        <v>2.57</v>
      </c>
      <c r="U2316" s="19">
        <v>17</v>
      </c>
      <c r="V2316" s="19">
        <v>0.24</v>
      </c>
      <c r="W2316" s="19">
        <v>65</v>
      </c>
      <c r="X2316" s="93">
        <v>1353</v>
      </c>
      <c r="Y2316">
        <f t="shared" si="109"/>
        <v>60</v>
      </c>
      <c r="Z2316" t="b">
        <f>IF(N2316/G2316&gt;=Auswahlhilfe!$C$8,TRUE,FALSE)</f>
        <v>1</v>
      </c>
      <c r="AA2316" t="b">
        <f>IF(K2316&gt;Auswahlhilfe!$C$7,TRUE,FALSE)</f>
        <v>1</v>
      </c>
      <c r="AB2316" t="b">
        <f>IF(Auswahlhilfe!$C$17=F2316,TRUE,FALSE)</f>
        <v>0</v>
      </c>
      <c r="AC2316" t="b">
        <f>IFERROR(IF(FIND("P2",PGOptionList!D2316)&gt;0,TRUE),FALSE)</f>
        <v>0</v>
      </c>
      <c r="AD2316" t="b">
        <f>IFERROR(IF(FIND("P1",PGOptionList!D2316)&gt;0,TRUE),FALSE)</f>
        <v>1</v>
      </c>
      <c r="AE2316" t="b">
        <f>IFERROR(IF(FIND("P0",PGOptionList!D2316)&gt;0,TRUE),FALSE)</f>
        <v>0</v>
      </c>
      <c r="AF2316" t="b">
        <f>IF(AND(Z2316,AA2316,AB2316,AC2316,IF(C2316=Auswahlhilfe!$L$7,TRUE,FALSE)),D2316,FALSE)</f>
        <v>0</v>
      </c>
      <c r="AG2316" t="b">
        <f>IF(AND(Z2316,AA2316,AB2316,AD2316,IF(C2316=Auswahlhilfe!$L$17,TRUE,FALSE)),D2316,FALSE)</f>
        <v>0</v>
      </c>
      <c r="AH2316" t="b">
        <f>IF(AND(Z2316,AA2316,AB2316,AE2316,IF(C2316=Auswahlhilfe!$L$17,TRUE,FALSE)),D2316,FALSE)</f>
        <v>0</v>
      </c>
      <c r="AI2316" t="s">
        <v>4817</v>
      </c>
      <c r="AJ2316" s="90" t="str">
        <f t="shared" si="110"/>
        <v>mailto:info@oxni.ch?subject=Anfrage TE-155-050-S1-P1</v>
      </c>
    </row>
    <row r="2317" spans="2:36" x14ac:dyDescent="0.2">
      <c r="B2317" s="78" t="str">
        <f t="shared" si="108"/>
        <v/>
      </c>
      <c r="C2317" s="19" t="s">
        <v>123</v>
      </c>
      <c r="D2317" s="19" t="s">
        <v>2618</v>
      </c>
      <c r="E2317" s="19">
        <v>130</v>
      </c>
      <c r="F2317" s="19" t="s">
        <v>58</v>
      </c>
      <c r="G2317" s="19">
        <v>50</v>
      </c>
      <c r="H2317" s="19">
        <v>5</v>
      </c>
      <c r="I2317" s="19">
        <v>50</v>
      </c>
      <c r="J2317" s="19">
        <v>94</v>
      </c>
      <c r="K2317" s="19">
        <v>650</v>
      </c>
      <c r="L2317" s="19">
        <v>1950</v>
      </c>
      <c r="M2317" s="19" t="s">
        <v>84</v>
      </c>
      <c r="N2317" s="19">
        <v>3000</v>
      </c>
      <c r="O2317" s="19">
        <v>6000</v>
      </c>
      <c r="P2317" s="19">
        <v>8460</v>
      </c>
      <c r="Q2317" s="19" t="s">
        <v>57</v>
      </c>
      <c r="R2317" s="19">
        <v>4700</v>
      </c>
      <c r="S2317" s="19">
        <v>20000</v>
      </c>
      <c r="T2317" s="19">
        <v>2.57</v>
      </c>
      <c r="U2317" s="19">
        <v>17</v>
      </c>
      <c r="V2317" s="19">
        <v>0.24</v>
      </c>
      <c r="W2317" s="19">
        <v>65</v>
      </c>
      <c r="X2317" s="93">
        <v>1353</v>
      </c>
      <c r="Y2317">
        <f t="shared" si="109"/>
        <v>60</v>
      </c>
      <c r="Z2317" t="b">
        <f>IF(N2317/G2317&gt;=Auswahlhilfe!$C$8,TRUE,FALSE)</f>
        <v>1</v>
      </c>
      <c r="AA2317" t="b">
        <f>IF(K2317&gt;Auswahlhilfe!$C$7,TRUE,FALSE)</f>
        <v>1</v>
      </c>
      <c r="AB2317" t="b">
        <f>IF(Auswahlhilfe!$C$17=F2317,TRUE,FALSE)</f>
        <v>1</v>
      </c>
      <c r="AC2317" t="b">
        <f>IFERROR(IF(FIND("P2",PGOptionList!D2317)&gt;0,TRUE),FALSE)</f>
        <v>0</v>
      </c>
      <c r="AD2317" t="b">
        <f>IFERROR(IF(FIND("P1",PGOptionList!D2317)&gt;0,TRUE),FALSE)</f>
        <v>1</v>
      </c>
      <c r="AE2317" t="b">
        <f>IFERROR(IF(FIND("P0",PGOptionList!D2317)&gt;0,TRUE),FALSE)</f>
        <v>0</v>
      </c>
      <c r="AF2317" t="b">
        <f>IF(AND(Z2317,AA2317,AB2317,AC2317,IF(C2317=Auswahlhilfe!$L$7,TRUE,FALSE)),D2317,FALSE)</f>
        <v>0</v>
      </c>
      <c r="AG2317" t="b">
        <f>IF(AND(Z2317,AA2317,AB2317,AD2317,IF(C2317=Auswahlhilfe!$L$17,TRUE,FALSE)),D2317,FALSE)</f>
        <v>0</v>
      </c>
      <c r="AH2317" t="b">
        <f>IF(AND(Z2317,AA2317,AB2317,AE2317,IF(C2317=Auswahlhilfe!$L$17,TRUE,FALSE)),D2317,FALSE)</f>
        <v>0</v>
      </c>
      <c r="AI2317" t="s">
        <v>4818</v>
      </c>
      <c r="AJ2317" s="90" t="str">
        <f t="shared" si="110"/>
        <v>https://shop.oxni.ch/de/shop/motoren/planetengetriebe/te-155-050-s2-p1</v>
      </c>
    </row>
    <row r="2318" spans="2:36" x14ac:dyDescent="0.2">
      <c r="B2318" s="78" t="str">
        <f t="shared" si="108"/>
        <v/>
      </c>
      <c r="C2318" s="19" t="s">
        <v>123</v>
      </c>
      <c r="D2318" s="19" t="s">
        <v>2619</v>
      </c>
      <c r="E2318" s="19">
        <v>130</v>
      </c>
      <c r="F2318" s="19" t="s">
        <v>55</v>
      </c>
      <c r="G2318" s="19">
        <v>50</v>
      </c>
      <c r="H2318" s="19">
        <v>7</v>
      </c>
      <c r="I2318" s="19">
        <v>50</v>
      </c>
      <c r="J2318" s="19">
        <v>94</v>
      </c>
      <c r="K2318" s="19">
        <v>650</v>
      </c>
      <c r="L2318" s="19">
        <v>1950</v>
      </c>
      <c r="M2318" s="19" t="s">
        <v>84</v>
      </c>
      <c r="N2318" s="19">
        <v>3000</v>
      </c>
      <c r="O2318" s="19">
        <v>6000</v>
      </c>
      <c r="P2318" s="19">
        <v>8460</v>
      </c>
      <c r="Q2318" s="19" t="s">
        <v>57</v>
      </c>
      <c r="R2318" s="19">
        <v>4700</v>
      </c>
      <c r="S2318" s="19">
        <v>20000</v>
      </c>
      <c r="T2318" s="19">
        <v>2.57</v>
      </c>
      <c r="U2318" s="19">
        <v>17</v>
      </c>
      <c r="V2318" s="19">
        <v>0.24</v>
      </c>
      <c r="W2318" s="19">
        <v>65</v>
      </c>
      <c r="X2318" s="93">
        <v>995</v>
      </c>
      <c r="Y2318">
        <f t="shared" si="109"/>
        <v>60</v>
      </c>
      <c r="Z2318" t="b">
        <f>IF(N2318/G2318&gt;=Auswahlhilfe!$C$8,TRUE,FALSE)</f>
        <v>1</v>
      </c>
      <c r="AA2318" t="b">
        <f>IF(K2318&gt;Auswahlhilfe!$C$7,TRUE,FALSE)</f>
        <v>1</v>
      </c>
      <c r="AB2318" t="b">
        <f>IF(Auswahlhilfe!$C$17=F2318,TRUE,FALSE)</f>
        <v>0</v>
      </c>
      <c r="AC2318" t="b">
        <f>IFERROR(IF(FIND("P2",PGOptionList!D2318)&gt;0,TRUE),FALSE)</f>
        <v>1</v>
      </c>
      <c r="AD2318" t="b">
        <f>IFERROR(IF(FIND("P1",PGOptionList!D2318)&gt;0,TRUE),FALSE)</f>
        <v>0</v>
      </c>
      <c r="AE2318" t="b">
        <f>IFERROR(IF(FIND("P0",PGOptionList!D2318)&gt;0,TRUE),FALSE)</f>
        <v>0</v>
      </c>
      <c r="AF2318" t="b">
        <f>IF(AND(Z2318,AA2318,AB2318,AC2318,IF(C2318=Auswahlhilfe!$L$7,TRUE,FALSE)),D2318,FALSE)</f>
        <v>0</v>
      </c>
      <c r="AG2318" t="b">
        <f>IF(AND(Z2318,AA2318,AB2318,AD2318,IF(C2318=Auswahlhilfe!$L$17,TRUE,FALSE)),D2318,FALSE)</f>
        <v>0</v>
      </c>
      <c r="AH2318" t="b">
        <f>IF(AND(Z2318,AA2318,AB2318,AE2318,IF(C2318=Auswahlhilfe!$L$17,TRUE,FALSE)),D2318,FALSE)</f>
        <v>0</v>
      </c>
      <c r="AI2318" t="s">
        <v>4817</v>
      </c>
      <c r="AJ2318" s="90" t="str">
        <f t="shared" si="110"/>
        <v>mailto:info@oxni.ch?subject=Anfrage TE-155-050-S1-P2</v>
      </c>
    </row>
    <row r="2319" spans="2:36" x14ac:dyDescent="0.2">
      <c r="B2319" s="78" t="str">
        <f t="shared" si="108"/>
        <v/>
      </c>
      <c r="C2319" s="19" t="s">
        <v>123</v>
      </c>
      <c r="D2319" s="19" t="s">
        <v>2620</v>
      </c>
      <c r="E2319" s="19">
        <v>130</v>
      </c>
      <c r="F2319" s="19" t="s">
        <v>58</v>
      </c>
      <c r="G2319" s="19">
        <v>50</v>
      </c>
      <c r="H2319" s="19">
        <v>7</v>
      </c>
      <c r="I2319" s="19">
        <v>50</v>
      </c>
      <c r="J2319" s="19">
        <v>94</v>
      </c>
      <c r="K2319" s="19">
        <v>650</v>
      </c>
      <c r="L2319" s="19">
        <v>1950</v>
      </c>
      <c r="M2319" s="19" t="s">
        <v>84</v>
      </c>
      <c r="N2319" s="19">
        <v>3000</v>
      </c>
      <c r="O2319" s="19">
        <v>6000</v>
      </c>
      <c r="P2319" s="19">
        <v>8460</v>
      </c>
      <c r="Q2319" s="19" t="s">
        <v>57</v>
      </c>
      <c r="R2319" s="19">
        <v>4700</v>
      </c>
      <c r="S2319" s="19">
        <v>20000</v>
      </c>
      <c r="T2319" s="19">
        <v>2.57</v>
      </c>
      <c r="U2319" s="19">
        <v>17</v>
      </c>
      <c r="V2319" s="19">
        <v>0.24</v>
      </c>
      <c r="W2319" s="19">
        <v>65</v>
      </c>
      <c r="X2319" s="93">
        <v>995</v>
      </c>
      <c r="Y2319">
        <f t="shared" si="109"/>
        <v>60</v>
      </c>
      <c r="Z2319" t="b">
        <f>IF(N2319/G2319&gt;=Auswahlhilfe!$C$8,TRUE,FALSE)</f>
        <v>1</v>
      </c>
      <c r="AA2319" t="b">
        <f>IF(K2319&gt;Auswahlhilfe!$C$7,TRUE,FALSE)</f>
        <v>1</v>
      </c>
      <c r="AB2319" t="b">
        <f>IF(Auswahlhilfe!$C$17=F2319,TRUE,FALSE)</f>
        <v>1</v>
      </c>
      <c r="AC2319" t="b">
        <f>IFERROR(IF(FIND("P2",PGOptionList!D2319)&gt;0,TRUE),FALSE)</f>
        <v>1</v>
      </c>
      <c r="AD2319" t="b">
        <f>IFERROR(IF(FIND("P1",PGOptionList!D2319)&gt;0,TRUE),FALSE)</f>
        <v>0</v>
      </c>
      <c r="AE2319" t="b">
        <f>IFERROR(IF(FIND("P0",PGOptionList!D2319)&gt;0,TRUE),FALSE)</f>
        <v>0</v>
      </c>
      <c r="AF2319" t="b">
        <f>IF(AND(Z2319,AA2319,AB2319,AC2319,IF(C2319=Auswahlhilfe!$L$7,TRUE,FALSE)),D2319,FALSE)</f>
        <v>0</v>
      </c>
      <c r="AG2319" t="b">
        <f>IF(AND(Z2319,AA2319,AB2319,AD2319,IF(C2319=Auswahlhilfe!$L$17,TRUE,FALSE)),D2319,FALSE)</f>
        <v>0</v>
      </c>
      <c r="AH2319" t="b">
        <f>IF(AND(Z2319,AA2319,AB2319,AE2319,IF(C2319=Auswahlhilfe!$L$17,TRUE,FALSE)),D2319,FALSE)</f>
        <v>0</v>
      </c>
      <c r="AI2319" t="s">
        <v>4818</v>
      </c>
      <c r="AJ2319" s="90" t="str">
        <f t="shared" si="110"/>
        <v>https://shop.oxni.ch/de/shop/motoren/planetengetriebe/te-155-050-s2-p2</v>
      </c>
    </row>
    <row r="2320" spans="2:36" x14ac:dyDescent="0.2">
      <c r="B2320" s="78" t="str">
        <f t="shared" si="108"/>
        <v/>
      </c>
      <c r="C2320" s="19" t="s">
        <v>123</v>
      </c>
      <c r="D2320" s="19" t="s">
        <v>2621</v>
      </c>
      <c r="E2320" s="19">
        <v>130</v>
      </c>
      <c r="F2320" s="19" t="s">
        <v>55</v>
      </c>
      <c r="G2320" s="19">
        <v>40</v>
      </c>
      <c r="H2320" s="19">
        <v>5</v>
      </c>
      <c r="I2320" s="19">
        <v>50</v>
      </c>
      <c r="J2320" s="19">
        <v>94</v>
      </c>
      <c r="K2320" s="19">
        <v>500</v>
      </c>
      <c r="L2320" s="19">
        <v>1500</v>
      </c>
      <c r="M2320" s="19" t="s">
        <v>87</v>
      </c>
      <c r="N2320" s="19">
        <v>3000</v>
      </c>
      <c r="O2320" s="19">
        <v>6000</v>
      </c>
      <c r="P2320" s="19">
        <v>8460</v>
      </c>
      <c r="Q2320" s="19" t="s">
        <v>57</v>
      </c>
      <c r="R2320" s="19">
        <v>4700</v>
      </c>
      <c r="S2320" s="19">
        <v>20000</v>
      </c>
      <c r="T2320" s="19">
        <v>2.57</v>
      </c>
      <c r="U2320" s="19">
        <v>17</v>
      </c>
      <c r="V2320" s="19">
        <v>0.24</v>
      </c>
      <c r="W2320" s="19">
        <v>65</v>
      </c>
      <c r="X2320" s="93">
        <v>1353</v>
      </c>
      <c r="Y2320">
        <f t="shared" si="109"/>
        <v>75</v>
      </c>
      <c r="Z2320" t="b">
        <f>IF(N2320/G2320&gt;=Auswahlhilfe!$C$8,TRUE,FALSE)</f>
        <v>1</v>
      </c>
      <c r="AA2320" t="b">
        <f>IF(K2320&gt;Auswahlhilfe!$C$7,TRUE,FALSE)</f>
        <v>1</v>
      </c>
      <c r="AB2320" t="b">
        <f>IF(Auswahlhilfe!$C$17=F2320,TRUE,FALSE)</f>
        <v>0</v>
      </c>
      <c r="AC2320" t="b">
        <f>IFERROR(IF(FIND("P2",PGOptionList!D2320)&gt;0,TRUE),FALSE)</f>
        <v>0</v>
      </c>
      <c r="AD2320" t="b">
        <f>IFERROR(IF(FIND("P1",PGOptionList!D2320)&gt;0,TRUE),FALSE)</f>
        <v>1</v>
      </c>
      <c r="AE2320" t="b">
        <f>IFERROR(IF(FIND("P0",PGOptionList!D2320)&gt;0,TRUE),FALSE)</f>
        <v>0</v>
      </c>
      <c r="AF2320" t="b">
        <f>IF(AND(Z2320,AA2320,AB2320,AC2320,IF(C2320=Auswahlhilfe!$L$7,TRUE,FALSE)),D2320,FALSE)</f>
        <v>0</v>
      </c>
      <c r="AG2320" t="b">
        <f>IF(AND(Z2320,AA2320,AB2320,AD2320,IF(C2320=Auswahlhilfe!$L$17,TRUE,FALSE)),D2320,FALSE)</f>
        <v>0</v>
      </c>
      <c r="AH2320" t="b">
        <f>IF(AND(Z2320,AA2320,AB2320,AE2320,IF(C2320=Auswahlhilfe!$L$17,TRUE,FALSE)),D2320,FALSE)</f>
        <v>0</v>
      </c>
      <c r="AI2320" t="s">
        <v>4817</v>
      </c>
      <c r="AJ2320" s="90" t="str">
        <f t="shared" si="110"/>
        <v>mailto:info@oxni.ch?subject=Anfrage TE-155-040-S1-P1</v>
      </c>
    </row>
    <row r="2321" spans="2:36" x14ac:dyDescent="0.2">
      <c r="B2321" s="78" t="str">
        <f t="shared" si="108"/>
        <v/>
      </c>
      <c r="C2321" s="19" t="s">
        <v>123</v>
      </c>
      <c r="D2321" s="19" t="s">
        <v>2622</v>
      </c>
      <c r="E2321" s="19">
        <v>130</v>
      </c>
      <c r="F2321" s="19" t="s">
        <v>58</v>
      </c>
      <c r="G2321" s="19">
        <v>40</v>
      </c>
      <c r="H2321" s="19">
        <v>5</v>
      </c>
      <c r="I2321" s="19">
        <v>50</v>
      </c>
      <c r="J2321" s="19">
        <v>94</v>
      </c>
      <c r="K2321" s="19">
        <v>500</v>
      </c>
      <c r="L2321" s="19">
        <v>1500</v>
      </c>
      <c r="M2321" s="19" t="s">
        <v>87</v>
      </c>
      <c r="N2321" s="19">
        <v>3000</v>
      </c>
      <c r="O2321" s="19">
        <v>6000</v>
      </c>
      <c r="P2321" s="19">
        <v>8460</v>
      </c>
      <c r="Q2321" s="19" t="s">
        <v>57</v>
      </c>
      <c r="R2321" s="19">
        <v>4700</v>
      </c>
      <c r="S2321" s="19">
        <v>20000</v>
      </c>
      <c r="T2321" s="19">
        <v>2.57</v>
      </c>
      <c r="U2321" s="19">
        <v>17</v>
      </c>
      <c r="V2321" s="19">
        <v>0.24</v>
      </c>
      <c r="W2321" s="19">
        <v>65</v>
      </c>
      <c r="X2321" s="93">
        <v>1353</v>
      </c>
      <c r="Y2321">
        <f t="shared" si="109"/>
        <v>75</v>
      </c>
      <c r="Z2321" t="b">
        <f>IF(N2321/G2321&gt;=Auswahlhilfe!$C$8,TRUE,FALSE)</f>
        <v>1</v>
      </c>
      <c r="AA2321" t="b">
        <f>IF(K2321&gt;Auswahlhilfe!$C$7,TRUE,FALSE)</f>
        <v>1</v>
      </c>
      <c r="AB2321" t="b">
        <f>IF(Auswahlhilfe!$C$17=F2321,TRUE,FALSE)</f>
        <v>1</v>
      </c>
      <c r="AC2321" t="b">
        <f>IFERROR(IF(FIND("P2",PGOptionList!D2321)&gt;0,TRUE),FALSE)</f>
        <v>0</v>
      </c>
      <c r="AD2321" t="b">
        <f>IFERROR(IF(FIND("P1",PGOptionList!D2321)&gt;0,TRUE),FALSE)</f>
        <v>1</v>
      </c>
      <c r="AE2321" t="b">
        <f>IFERROR(IF(FIND("P0",PGOptionList!D2321)&gt;0,TRUE),FALSE)</f>
        <v>0</v>
      </c>
      <c r="AF2321" t="b">
        <f>IF(AND(Z2321,AA2321,AB2321,AC2321,IF(C2321=Auswahlhilfe!$L$7,TRUE,FALSE)),D2321,FALSE)</f>
        <v>0</v>
      </c>
      <c r="AG2321" t="b">
        <f>IF(AND(Z2321,AA2321,AB2321,AD2321,IF(C2321=Auswahlhilfe!$L$17,TRUE,FALSE)),D2321,FALSE)</f>
        <v>0</v>
      </c>
      <c r="AH2321" t="b">
        <f>IF(AND(Z2321,AA2321,AB2321,AE2321,IF(C2321=Auswahlhilfe!$L$17,TRUE,FALSE)),D2321,FALSE)</f>
        <v>0</v>
      </c>
      <c r="AI2321" t="s">
        <v>4818</v>
      </c>
      <c r="AJ2321" s="90" t="str">
        <f t="shared" si="110"/>
        <v>https://shop.oxni.ch/de/shop/motoren/planetengetriebe/te-155-040-s2-p1</v>
      </c>
    </row>
    <row r="2322" spans="2:36" x14ac:dyDescent="0.2">
      <c r="B2322" s="78" t="str">
        <f t="shared" si="108"/>
        <v/>
      </c>
      <c r="C2322" s="19" t="s">
        <v>123</v>
      </c>
      <c r="D2322" s="19" t="s">
        <v>2623</v>
      </c>
      <c r="E2322" s="19">
        <v>130</v>
      </c>
      <c r="F2322" s="19" t="s">
        <v>55</v>
      </c>
      <c r="G2322" s="19">
        <v>40</v>
      </c>
      <c r="H2322" s="19">
        <v>7</v>
      </c>
      <c r="I2322" s="19">
        <v>50</v>
      </c>
      <c r="J2322" s="19">
        <v>94</v>
      </c>
      <c r="K2322" s="19">
        <v>500</v>
      </c>
      <c r="L2322" s="19">
        <v>1500</v>
      </c>
      <c r="M2322" s="19" t="s">
        <v>87</v>
      </c>
      <c r="N2322" s="19">
        <v>3000</v>
      </c>
      <c r="O2322" s="19">
        <v>6000</v>
      </c>
      <c r="P2322" s="19">
        <v>8460</v>
      </c>
      <c r="Q2322" s="19" t="s">
        <v>57</v>
      </c>
      <c r="R2322" s="19">
        <v>4700</v>
      </c>
      <c r="S2322" s="19">
        <v>20000</v>
      </c>
      <c r="T2322" s="19">
        <v>2.57</v>
      </c>
      <c r="U2322" s="19">
        <v>17</v>
      </c>
      <c r="V2322" s="19">
        <v>0.24</v>
      </c>
      <c r="W2322" s="19">
        <v>65</v>
      </c>
      <c r="X2322" s="93">
        <v>995</v>
      </c>
      <c r="Y2322">
        <f t="shared" si="109"/>
        <v>75</v>
      </c>
      <c r="Z2322" t="b">
        <f>IF(N2322/G2322&gt;=Auswahlhilfe!$C$8,TRUE,FALSE)</f>
        <v>1</v>
      </c>
      <c r="AA2322" t="b">
        <f>IF(K2322&gt;Auswahlhilfe!$C$7,TRUE,FALSE)</f>
        <v>1</v>
      </c>
      <c r="AB2322" t="b">
        <f>IF(Auswahlhilfe!$C$17=F2322,TRUE,FALSE)</f>
        <v>0</v>
      </c>
      <c r="AC2322" t="b">
        <f>IFERROR(IF(FIND("P2",PGOptionList!D2322)&gt;0,TRUE),FALSE)</f>
        <v>1</v>
      </c>
      <c r="AD2322" t="b">
        <f>IFERROR(IF(FIND("P1",PGOptionList!D2322)&gt;0,TRUE),FALSE)</f>
        <v>0</v>
      </c>
      <c r="AE2322" t="b">
        <f>IFERROR(IF(FIND("P0",PGOptionList!D2322)&gt;0,TRUE),FALSE)</f>
        <v>0</v>
      </c>
      <c r="AF2322" t="b">
        <f>IF(AND(Z2322,AA2322,AB2322,AC2322,IF(C2322=Auswahlhilfe!$L$7,TRUE,FALSE)),D2322,FALSE)</f>
        <v>0</v>
      </c>
      <c r="AG2322" t="b">
        <f>IF(AND(Z2322,AA2322,AB2322,AD2322,IF(C2322=Auswahlhilfe!$L$17,TRUE,FALSE)),D2322,FALSE)</f>
        <v>0</v>
      </c>
      <c r="AH2322" t="b">
        <f>IF(AND(Z2322,AA2322,AB2322,AE2322,IF(C2322=Auswahlhilfe!$L$17,TRUE,FALSE)),D2322,FALSE)</f>
        <v>0</v>
      </c>
      <c r="AI2322" t="s">
        <v>4817</v>
      </c>
      <c r="AJ2322" s="90" t="str">
        <f t="shared" si="110"/>
        <v>mailto:info@oxni.ch?subject=Anfrage TE-155-040-S1-P2</v>
      </c>
    </row>
    <row r="2323" spans="2:36" x14ac:dyDescent="0.2">
      <c r="B2323" s="78" t="str">
        <f t="shared" si="108"/>
        <v/>
      </c>
      <c r="C2323" s="19" t="s">
        <v>123</v>
      </c>
      <c r="D2323" s="19" t="s">
        <v>2624</v>
      </c>
      <c r="E2323" s="19">
        <v>130</v>
      </c>
      <c r="F2323" s="19" t="s">
        <v>58</v>
      </c>
      <c r="G2323" s="19">
        <v>40</v>
      </c>
      <c r="H2323" s="19">
        <v>7</v>
      </c>
      <c r="I2323" s="19">
        <v>50</v>
      </c>
      <c r="J2323" s="19">
        <v>94</v>
      </c>
      <c r="K2323" s="19">
        <v>500</v>
      </c>
      <c r="L2323" s="19">
        <v>1500</v>
      </c>
      <c r="M2323" s="19" t="s">
        <v>87</v>
      </c>
      <c r="N2323" s="19">
        <v>3000</v>
      </c>
      <c r="O2323" s="19">
        <v>6000</v>
      </c>
      <c r="P2323" s="19">
        <v>8460</v>
      </c>
      <c r="Q2323" s="19" t="s">
        <v>57</v>
      </c>
      <c r="R2323" s="19">
        <v>4700</v>
      </c>
      <c r="S2323" s="19">
        <v>20000</v>
      </c>
      <c r="T2323" s="19">
        <v>2.57</v>
      </c>
      <c r="U2323" s="19">
        <v>17</v>
      </c>
      <c r="V2323" s="19">
        <v>0.24</v>
      </c>
      <c r="W2323" s="19">
        <v>65</v>
      </c>
      <c r="X2323" s="93">
        <v>995</v>
      </c>
      <c r="Y2323">
        <f t="shared" si="109"/>
        <v>75</v>
      </c>
      <c r="Z2323" t="b">
        <f>IF(N2323/G2323&gt;=Auswahlhilfe!$C$8,TRUE,FALSE)</f>
        <v>1</v>
      </c>
      <c r="AA2323" t="b">
        <f>IF(K2323&gt;Auswahlhilfe!$C$7,TRUE,FALSE)</f>
        <v>1</v>
      </c>
      <c r="AB2323" t="b">
        <f>IF(Auswahlhilfe!$C$17=F2323,TRUE,FALSE)</f>
        <v>1</v>
      </c>
      <c r="AC2323" t="b">
        <f>IFERROR(IF(FIND("P2",PGOptionList!D2323)&gt;0,TRUE),FALSE)</f>
        <v>1</v>
      </c>
      <c r="AD2323" t="b">
        <f>IFERROR(IF(FIND("P1",PGOptionList!D2323)&gt;0,TRUE),FALSE)</f>
        <v>0</v>
      </c>
      <c r="AE2323" t="b">
        <f>IFERROR(IF(FIND("P0",PGOptionList!D2323)&gt;0,TRUE),FALSE)</f>
        <v>0</v>
      </c>
      <c r="AF2323" t="b">
        <f>IF(AND(Z2323,AA2323,AB2323,AC2323,IF(C2323=Auswahlhilfe!$L$7,TRUE,FALSE)),D2323,FALSE)</f>
        <v>0</v>
      </c>
      <c r="AG2323" t="b">
        <f>IF(AND(Z2323,AA2323,AB2323,AD2323,IF(C2323=Auswahlhilfe!$L$17,TRUE,FALSE)),D2323,FALSE)</f>
        <v>0</v>
      </c>
      <c r="AH2323" t="b">
        <f>IF(AND(Z2323,AA2323,AB2323,AE2323,IF(C2323=Auswahlhilfe!$L$17,TRUE,FALSE)),D2323,FALSE)</f>
        <v>0</v>
      </c>
      <c r="AI2323" t="s">
        <v>4818</v>
      </c>
      <c r="AJ2323" s="90" t="str">
        <f t="shared" si="110"/>
        <v>https://shop.oxni.ch/de/shop/motoren/planetengetriebe/te-155-040-s2-p2</v>
      </c>
    </row>
    <row r="2324" spans="2:36" x14ac:dyDescent="0.2">
      <c r="B2324" s="78" t="str">
        <f t="shared" si="108"/>
        <v/>
      </c>
      <c r="C2324" s="19" t="s">
        <v>123</v>
      </c>
      <c r="D2324" s="19" t="s">
        <v>2625</v>
      </c>
      <c r="E2324" s="19">
        <v>130</v>
      </c>
      <c r="F2324" s="19" t="s">
        <v>55</v>
      </c>
      <c r="G2324" s="19">
        <v>35</v>
      </c>
      <c r="H2324" s="19">
        <v>5</v>
      </c>
      <c r="I2324" s="19">
        <v>50</v>
      </c>
      <c r="J2324" s="19">
        <v>94</v>
      </c>
      <c r="K2324" s="19">
        <v>555</v>
      </c>
      <c r="L2324" s="19">
        <v>1665</v>
      </c>
      <c r="M2324" s="19" t="s">
        <v>86</v>
      </c>
      <c r="N2324" s="19">
        <v>3000</v>
      </c>
      <c r="O2324" s="19">
        <v>6000</v>
      </c>
      <c r="P2324" s="19">
        <v>8460</v>
      </c>
      <c r="Q2324" s="19" t="s">
        <v>57</v>
      </c>
      <c r="R2324" s="19">
        <v>4700</v>
      </c>
      <c r="S2324" s="19">
        <v>20000</v>
      </c>
      <c r="T2324" s="19">
        <v>2.71</v>
      </c>
      <c r="U2324" s="19">
        <v>17</v>
      </c>
      <c r="V2324" s="19">
        <v>0.24</v>
      </c>
      <c r="W2324" s="19">
        <v>65</v>
      </c>
      <c r="X2324" s="93">
        <v>1353</v>
      </c>
      <c r="Y2324">
        <f t="shared" si="109"/>
        <v>85.714285714285708</v>
      </c>
      <c r="Z2324" t="b">
        <f>IF(N2324/G2324&gt;=Auswahlhilfe!$C$8,TRUE,FALSE)</f>
        <v>1</v>
      </c>
      <c r="AA2324" t="b">
        <f>IF(K2324&gt;Auswahlhilfe!$C$7,TRUE,FALSE)</f>
        <v>1</v>
      </c>
      <c r="AB2324" t="b">
        <f>IF(Auswahlhilfe!$C$17=F2324,TRUE,FALSE)</f>
        <v>0</v>
      </c>
      <c r="AC2324" t="b">
        <f>IFERROR(IF(FIND("P2",PGOptionList!D2324)&gt;0,TRUE),FALSE)</f>
        <v>0</v>
      </c>
      <c r="AD2324" t="b">
        <f>IFERROR(IF(FIND("P1",PGOptionList!D2324)&gt;0,TRUE),FALSE)</f>
        <v>1</v>
      </c>
      <c r="AE2324" t="b">
        <f>IFERROR(IF(FIND("P0",PGOptionList!D2324)&gt;0,TRUE),FALSE)</f>
        <v>0</v>
      </c>
      <c r="AF2324" t="b">
        <f>IF(AND(Z2324,AA2324,AB2324,AC2324,IF(C2324=Auswahlhilfe!$L$7,TRUE,FALSE)),D2324,FALSE)</f>
        <v>0</v>
      </c>
      <c r="AG2324" t="b">
        <f>IF(AND(Z2324,AA2324,AB2324,AD2324,IF(C2324=Auswahlhilfe!$L$17,TRUE,FALSE)),D2324,FALSE)</f>
        <v>0</v>
      </c>
      <c r="AH2324" t="b">
        <f>IF(AND(Z2324,AA2324,AB2324,AE2324,IF(C2324=Auswahlhilfe!$L$17,TRUE,FALSE)),D2324,FALSE)</f>
        <v>0</v>
      </c>
      <c r="AI2324" t="s">
        <v>4817</v>
      </c>
      <c r="AJ2324" s="90" t="str">
        <f t="shared" si="110"/>
        <v>mailto:info@oxni.ch?subject=Anfrage TE-155-035-S1-P1</v>
      </c>
    </row>
    <row r="2325" spans="2:36" x14ac:dyDescent="0.2">
      <c r="B2325" s="78" t="str">
        <f t="shared" si="108"/>
        <v/>
      </c>
      <c r="C2325" s="19" t="s">
        <v>123</v>
      </c>
      <c r="D2325" s="19" t="s">
        <v>2626</v>
      </c>
      <c r="E2325" s="19">
        <v>130</v>
      </c>
      <c r="F2325" s="19" t="s">
        <v>58</v>
      </c>
      <c r="G2325" s="19">
        <v>35</v>
      </c>
      <c r="H2325" s="19">
        <v>5</v>
      </c>
      <c r="I2325" s="19">
        <v>50</v>
      </c>
      <c r="J2325" s="19">
        <v>94</v>
      </c>
      <c r="K2325" s="19">
        <v>555</v>
      </c>
      <c r="L2325" s="19">
        <v>1665</v>
      </c>
      <c r="M2325" s="19" t="s">
        <v>86</v>
      </c>
      <c r="N2325" s="19">
        <v>3000</v>
      </c>
      <c r="O2325" s="19">
        <v>6000</v>
      </c>
      <c r="P2325" s="19">
        <v>8460</v>
      </c>
      <c r="Q2325" s="19" t="s">
        <v>57</v>
      </c>
      <c r="R2325" s="19">
        <v>4700</v>
      </c>
      <c r="S2325" s="19">
        <v>20000</v>
      </c>
      <c r="T2325" s="19">
        <v>2.71</v>
      </c>
      <c r="U2325" s="19">
        <v>17</v>
      </c>
      <c r="V2325" s="19">
        <v>0.24</v>
      </c>
      <c r="W2325" s="19">
        <v>65</v>
      </c>
      <c r="X2325" s="93">
        <v>1353</v>
      </c>
      <c r="Y2325">
        <f t="shared" si="109"/>
        <v>85.714285714285708</v>
      </c>
      <c r="Z2325" t="b">
        <f>IF(N2325/G2325&gt;=Auswahlhilfe!$C$8,TRUE,FALSE)</f>
        <v>1</v>
      </c>
      <c r="AA2325" t="b">
        <f>IF(K2325&gt;Auswahlhilfe!$C$7,TRUE,FALSE)</f>
        <v>1</v>
      </c>
      <c r="AB2325" t="b">
        <f>IF(Auswahlhilfe!$C$17=F2325,TRUE,FALSE)</f>
        <v>1</v>
      </c>
      <c r="AC2325" t="b">
        <f>IFERROR(IF(FIND("P2",PGOptionList!D2325)&gt;0,TRUE),FALSE)</f>
        <v>0</v>
      </c>
      <c r="AD2325" t="b">
        <f>IFERROR(IF(FIND("P1",PGOptionList!D2325)&gt;0,TRUE),FALSE)</f>
        <v>1</v>
      </c>
      <c r="AE2325" t="b">
        <f>IFERROR(IF(FIND("P0",PGOptionList!D2325)&gt;0,TRUE),FALSE)</f>
        <v>0</v>
      </c>
      <c r="AF2325" t="b">
        <f>IF(AND(Z2325,AA2325,AB2325,AC2325,IF(C2325=Auswahlhilfe!$L$7,TRUE,FALSE)),D2325,FALSE)</f>
        <v>0</v>
      </c>
      <c r="AG2325" t="b">
        <f>IF(AND(Z2325,AA2325,AB2325,AD2325,IF(C2325=Auswahlhilfe!$L$17,TRUE,FALSE)),D2325,FALSE)</f>
        <v>0</v>
      </c>
      <c r="AH2325" t="b">
        <f>IF(AND(Z2325,AA2325,AB2325,AE2325,IF(C2325=Auswahlhilfe!$L$17,TRUE,FALSE)),D2325,FALSE)</f>
        <v>0</v>
      </c>
      <c r="AI2325" t="s">
        <v>4818</v>
      </c>
      <c r="AJ2325" s="90" t="str">
        <f t="shared" si="110"/>
        <v>https://shop.oxni.ch/de/shop/motoren/planetengetriebe/te-155-035-s2-p1</v>
      </c>
    </row>
    <row r="2326" spans="2:36" x14ac:dyDescent="0.2">
      <c r="B2326" s="78" t="str">
        <f t="shared" si="108"/>
        <v/>
      </c>
      <c r="C2326" s="19" t="s">
        <v>123</v>
      </c>
      <c r="D2326" s="19" t="s">
        <v>2627</v>
      </c>
      <c r="E2326" s="19">
        <v>130</v>
      </c>
      <c r="F2326" s="19" t="s">
        <v>55</v>
      </c>
      <c r="G2326" s="19">
        <v>35</v>
      </c>
      <c r="H2326" s="19">
        <v>7</v>
      </c>
      <c r="I2326" s="19">
        <v>50</v>
      </c>
      <c r="J2326" s="19">
        <v>94</v>
      </c>
      <c r="K2326" s="19">
        <v>555</v>
      </c>
      <c r="L2326" s="19">
        <v>1665</v>
      </c>
      <c r="M2326" s="19" t="s">
        <v>86</v>
      </c>
      <c r="N2326" s="19">
        <v>3000</v>
      </c>
      <c r="O2326" s="19">
        <v>6000</v>
      </c>
      <c r="P2326" s="19">
        <v>8460</v>
      </c>
      <c r="Q2326" s="19" t="s">
        <v>57</v>
      </c>
      <c r="R2326" s="19">
        <v>4700</v>
      </c>
      <c r="S2326" s="19">
        <v>20000</v>
      </c>
      <c r="T2326" s="19">
        <v>2.71</v>
      </c>
      <c r="U2326" s="19">
        <v>17</v>
      </c>
      <c r="V2326" s="19">
        <v>0.24</v>
      </c>
      <c r="W2326" s="19">
        <v>65</v>
      </c>
      <c r="X2326" s="93">
        <v>995</v>
      </c>
      <c r="Y2326">
        <f t="shared" si="109"/>
        <v>85.714285714285708</v>
      </c>
      <c r="Z2326" t="b">
        <f>IF(N2326/G2326&gt;=Auswahlhilfe!$C$8,TRUE,FALSE)</f>
        <v>1</v>
      </c>
      <c r="AA2326" t="b">
        <f>IF(K2326&gt;Auswahlhilfe!$C$7,TRUE,FALSE)</f>
        <v>1</v>
      </c>
      <c r="AB2326" t="b">
        <f>IF(Auswahlhilfe!$C$17=F2326,TRUE,FALSE)</f>
        <v>0</v>
      </c>
      <c r="AC2326" t="b">
        <f>IFERROR(IF(FIND("P2",PGOptionList!D2326)&gt;0,TRUE),FALSE)</f>
        <v>1</v>
      </c>
      <c r="AD2326" t="b">
        <f>IFERROR(IF(FIND("P1",PGOptionList!D2326)&gt;0,TRUE),FALSE)</f>
        <v>0</v>
      </c>
      <c r="AE2326" t="b">
        <f>IFERROR(IF(FIND("P0",PGOptionList!D2326)&gt;0,TRUE),FALSE)</f>
        <v>0</v>
      </c>
      <c r="AF2326" t="b">
        <f>IF(AND(Z2326,AA2326,AB2326,AC2326,IF(C2326=Auswahlhilfe!$L$7,TRUE,FALSE)),D2326,FALSE)</f>
        <v>0</v>
      </c>
      <c r="AG2326" t="b">
        <f>IF(AND(Z2326,AA2326,AB2326,AD2326,IF(C2326=Auswahlhilfe!$L$17,TRUE,FALSE)),D2326,FALSE)</f>
        <v>0</v>
      </c>
      <c r="AH2326" t="b">
        <f>IF(AND(Z2326,AA2326,AB2326,AE2326,IF(C2326=Auswahlhilfe!$L$17,TRUE,FALSE)),D2326,FALSE)</f>
        <v>0</v>
      </c>
      <c r="AI2326" t="s">
        <v>4817</v>
      </c>
      <c r="AJ2326" s="90" t="str">
        <f t="shared" si="110"/>
        <v>mailto:info@oxni.ch?subject=Anfrage TE-155-035-S1-P2</v>
      </c>
    </row>
    <row r="2327" spans="2:36" x14ac:dyDescent="0.2">
      <c r="B2327" s="78" t="str">
        <f t="shared" si="108"/>
        <v/>
      </c>
      <c r="C2327" s="19" t="s">
        <v>123</v>
      </c>
      <c r="D2327" s="19" t="s">
        <v>2628</v>
      </c>
      <c r="E2327" s="19">
        <v>130</v>
      </c>
      <c r="F2327" s="19" t="s">
        <v>58</v>
      </c>
      <c r="G2327" s="19">
        <v>35</v>
      </c>
      <c r="H2327" s="19">
        <v>7</v>
      </c>
      <c r="I2327" s="19">
        <v>50</v>
      </c>
      <c r="J2327" s="19">
        <v>94</v>
      </c>
      <c r="K2327" s="19">
        <v>555</v>
      </c>
      <c r="L2327" s="19">
        <v>1665</v>
      </c>
      <c r="M2327" s="19" t="s">
        <v>86</v>
      </c>
      <c r="N2327" s="19">
        <v>3000</v>
      </c>
      <c r="O2327" s="19">
        <v>6000</v>
      </c>
      <c r="P2327" s="19">
        <v>8460</v>
      </c>
      <c r="Q2327" s="19" t="s">
        <v>57</v>
      </c>
      <c r="R2327" s="19">
        <v>4700</v>
      </c>
      <c r="S2327" s="19">
        <v>20000</v>
      </c>
      <c r="T2327" s="19">
        <v>2.71</v>
      </c>
      <c r="U2327" s="19">
        <v>17</v>
      </c>
      <c r="V2327" s="19">
        <v>0.24</v>
      </c>
      <c r="W2327" s="19">
        <v>65</v>
      </c>
      <c r="X2327" s="93">
        <v>995</v>
      </c>
      <c r="Y2327">
        <f t="shared" si="109"/>
        <v>85.714285714285708</v>
      </c>
      <c r="Z2327" t="b">
        <f>IF(N2327/G2327&gt;=Auswahlhilfe!$C$8,TRUE,FALSE)</f>
        <v>1</v>
      </c>
      <c r="AA2327" t="b">
        <f>IF(K2327&gt;Auswahlhilfe!$C$7,TRUE,FALSE)</f>
        <v>1</v>
      </c>
      <c r="AB2327" t="b">
        <f>IF(Auswahlhilfe!$C$17=F2327,TRUE,FALSE)</f>
        <v>1</v>
      </c>
      <c r="AC2327" t="b">
        <f>IFERROR(IF(FIND("P2",PGOptionList!D2327)&gt;0,TRUE),FALSE)</f>
        <v>1</v>
      </c>
      <c r="AD2327" t="b">
        <f>IFERROR(IF(FIND("P1",PGOptionList!D2327)&gt;0,TRUE),FALSE)</f>
        <v>0</v>
      </c>
      <c r="AE2327" t="b">
        <f>IFERROR(IF(FIND("P0",PGOptionList!D2327)&gt;0,TRUE),FALSE)</f>
        <v>0</v>
      </c>
      <c r="AF2327" t="b">
        <f>IF(AND(Z2327,AA2327,AB2327,AC2327,IF(C2327=Auswahlhilfe!$L$7,TRUE,FALSE)),D2327,FALSE)</f>
        <v>0</v>
      </c>
      <c r="AG2327" t="b">
        <f>IF(AND(Z2327,AA2327,AB2327,AD2327,IF(C2327=Auswahlhilfe!$L$17,TRUE,FALSE)),D2327,FALSE)</f>
        <v>0</v>
      </c>
      <c r="AH2327" t="b">
        <f>IF(AND(Z2327,AA2327,AB2327,AE2327,IF(C2327=Auswahlhilfe!$L$17,TRUE,FALSE)),D2327,FALSE)</f>
        <v>0</v>
      </c>
      <c r="AI2327" t="s">
        <v>4818</v>
      </c>
      <c r="AJ2327" s="90" t="str">
        <f t="shared" si="110"/>
        <v>https://shop.oxni.ch/de/shop/motoren/planetengetriebe/te-155-035-s2-p2</v>
      </c>
    </row>
    <row r="2328" spans="2:36" x14ac:dyDescent="0.2">
      <c r="B2328" s="78" t="str">
        <f t="shared" si="108"/>
        <v/>
      </c>
      <c r="C2328" s="19" t="s">
        <v>123</v>
      </c>
      <c r="D2328" s="19" t="s">
        <v>2629</v>
      </c>
      <c r="E2328" s="19">
        <v>130</v>
      </c>
      <c r="F2328" s="19" t="s">
        <v>55</v>
      </c>
      <c r="G2328" s="19">
        <v>30</v>
      </c>
      <c r="H2328" s="19">
        <v>5</v>
      </c>
      <c r="I2328" s="19">
        <v>50</v>
      </c>
      <c r="J2328" s="19">
        <v>94</v>
      </c>
      <c r="K2328" s="19">
        <v>600</v>
      </c>
      <c r="L2328" s="19">
        <v>1800</v>
      </c>
      <c r="M2328" s="19" t="s">
        <v>85</v>
      </c>
      <c r="N2328" s="19">
        <v>3000</v>
      </c>
      <c r="O2328" s="19">
        <v>6000</v>
      </c>
      <c r="P2328" s="19">
        <v>8460</v>
      </c>
      <c r="Q2328" s="19" t="s">
        <v>57</v>
      </c>
      <c r="R2328" s="19">
        <v>4700</v>
      </c>
      <c r="S2328" s="19">
        <v>20000</v>
      </c>
      <c r="T2328" s="19">
        <v>2.71</v>
      </c>
      <c r="U2328" s="19">
        <v>17</v>
      </c>
      <c r="V2328" s="19">
        <v>0.24</v>
      </c>
      <c r="W2328" s="19">
        <v>65</v>
      </c>
      <c r="X2328" s="93">
        <v>1353</v>
      </c>
      <c r="Y2328">
        <f t="shared" si="109"/>
        <v>100</v>
      </c>
      <c r="Z2328" t="b">
        <f>IF(N2328/G2328&gt;=Auswahlhilfe!$C$8,TRUE,FALSE)</f>
        <v>1</v>
      </c>
      <c r="AA2328" t="b">
        <f>IF(K2328&gt;Auswahlhilfe!$C$7,TRUE,FALSE)</f>
        <v>1</v>
      </c>
      <c r="AB2328" t="b">
        <f>IF(Auswahlhilfe!$C$17=F2328,TRUE,FALSE)</f>
        <v>0</v>
      </c>
      <c r="AC2328" t="b">
        <f>IFERROR(IF(FIND("P2",PGOptionList!D2328)&gt;0,TRUE),FALSE)</f>
        <v>0</v>
      </c>
      <c r="AD2328" t="b">
        <f>IFERROR(IF(FIND("P1",PGOptionList!D2328)&gt;0,TRUE),FALSE)</f>
        <v>1</v>
      </c>
      <c r="AE2328" t="b">
        <f>IFERROR(IF(FIND("P0",PGOptionList!D2328)&gt;0,TRUE),FALSE)</f>
        <v>0</v>
      </c>
      <c r="AF2328" t="b">
        <f>IF(AND(Z2328,AA2328,AB2328,AC2328,IF(C2328=Auswahlhilfe!$L$7,TRUE,FALSE)),D2328,FALSE)</f>
        <v>0</v>
      </c>
      <c r="AG2328" t="b">
        <f>IF(AND(Z2328,AA2328,AB2328,AD2328,IF(C2328=Auswahlhilfe!$L$17,TRUE,FALSE)),D2328,FALSE)</f>
        <v>0</v>
      </c>
      <c r="AH2328" t="b">
        <f>IF(AND(Z2328,AA2328,AB2328,AE2328,IF(C2328=Auswahlhilfe!$L$17,TRUE,FALSE)),D2328,FALSE)</f>
        <v>0</v>
      </c>
      <c r="AI2328" t="s">
        <v>4817</v>
      </c>
      <c r="AJ2328" s="90" t="str">
        <f t="shared" si="110"/>
        <v>mailto:info@oxni.ch?subject=Anfrage TE-155-030-S1-P1</v>
      </c>
    </row>
    <row r="2329" spans="2:36" x14ac:dyDescent="0.2">
      <c r="B2329" s="78" t="str">
        <f t="shared" si="108"/>
        <v/>
      </c>
      <c r="C2329" s="19" t="s">
        <v>123</v>
      </c>
      <c r="D2329" s="19" t="s">
        <v>2630</v>
      </c>
      <c r="E2329" s="19">
        <v>130</v>
      </c>
      <c r="F2329" s="19" t="s">
        <v>58</v>
      </c>
      <c r="G2329" s="19">
        <v>30</v>
      </c>
      <c r="H2329" s="19">
        <v>5</v>
      </c>
      <c r="I2329" s="19">
        <v>50</v>
      </c>
      <c r="J2329" s="19">
        <v>94</v>
      </c>
      <c r="K2329" s="19">
        <v>600</v>
      </c>
      <c r="L2329" s="19">
        <v>1800</v>
      </c>
      <c r="M2329" s="19" t="s">
        <v>85</v>
      </c>
      <c r="N2329" s="19">
        <v>3000</v>
      </c>
      <c r="O2329" s="19">
        <v>6000</v>
      </c>
      <c r="P2329" s="19">
        <v>8460</v>
      </c>
      <c r="Q2329" s="19" t="s">
        <v>57</v>
      </c>
      <c r="R2329" s="19">
        <v>4700</v>
      </c>
      <c r="S2329" s="19">
        <v>20000</v>
      </c>
      <c r="T2329" s="19">
        <v>2.71</v>
      </c>
      <c r="U2329" s="19">
        <v>17</v>
      </c>
      <c r="V2329" s="19">
        <v>0.24</v>
      </c>
      <c r="W2329" s="19">
        <v>65</v>
      </c>
      <c r="X2329" s="93">
        <v>1353</v>
      </c>
      <c r="Y2329">
        <f t="shared" si="109"/>
        <v>100</v>
      </c>
      <c r="Z2329" t="b">
        <f>IF(N2329/G2329&gt;=Auswahlhilfe!$C$8,TRUE,FALSE)</f>
        <v>1</v>
      </c>
      <c r="AA2329" t="b">
        <f>IF(K2329&gt;Auswahlhilfe!$C$7,TRUE,FALSE)</f>
        <v>1</v>
      </c>
      <c r="AB2329" t="b">
        <f>IF(Auswahlhilfe!$C$17=F2329,TRUE,FALSE)</f>
        <v>1</v>
      </c>
      <c r="AC2329" t="b">
        <f>IFERROR(IF(FIND("P2",PGOptionList!D2329)&gt;0,TRUE),FALSE)</f>
        <v>0</v>
      </c>
      <c r="AD2329" t="b">
        <f>IFERROR(IF(FIND("P1",PGOptionList!D2329)&gt;0,TRUE),FALSE)</f>
        <v>1</v>
      </c>
      <c r="AE2329" t="b">
        <f>IFERROR(IF(FIND("P0",PGOptionList!D2329)&gt;0,TRUE),FALSE)</f>
        <v>0</v>
      </c>
      <c r="AF2329" t="b">
        <f>IF(AND(Z2329,AA2329,AB2329,AC2329,IF(C2329=Auswahlhilfe!$L$7,TRUE,FALSE)),D2329,FALSE)</f>
        <v>0</v>
      </c>
      <c r="AG2329" t="b">
        <f>IF(AND(Z2329,AA2329,AB2329,AD2329,IF(C2329=Auswahlhilfe!$L$17,TRUE,FALSE)),D2329,FALSE)</f>
        <v>0</v>
      </c>
      <c r="AH2329" t="b">
        <f>IF(AND(Z2329,AA2329,AB2329,AE2329,IF(C2329=Auswahlhilfe!$L$17,TRUE,FALSE)),D2329,FALSE)</f>
        <v>0</v>
      </c>
      <c r="AI2329" t="s">
        <v>4818</v>
      </c>
      <c r="AJ2329" s="90" t="str">
        <f t="shared" si="110"/>
        <v>https://shop.oxni.ch/de/shop/motoren/planetengetriebe/te-155-030-s2-p1</v>
      </c>
    </row>
    <row r="2330" spans="2:36" x14ac:dyDescent="0.2">
      <c r="B2330" s="78" t="str">
        <f t="shared" si="108"/>
        <v/>
      </c>
      <c r="C2330" s="19" t="s">
        <v>123</v>
      </c>
      <c r="D2330" s="19" t="s">
        <v>2631</v>
      </c>
      <c r="E2330" s="19">
        <v>130</v>
      </c>
      <c r="F2330" s="19" t="s">
        <v>55</v>
      </c>
      <c r="G2330" s="19">
        <v>30</v>
      </c>
      <c r="H2330" s="19">
        <v>7</v>
      </c>
      <c r="I2330" s="19">
        <v>50</v>
      </c>
      <c r="J2330" s="19">
        <v>94</v>
      </c>
      <c r="K2330" s="19">
        <v>600</v>
      </c>
      <c r="L2330" s="19">
        <v>1800</v>
      </c>
      <c r="M2330" s="19" t="s">
        <v>85</v>
      </c>
      <c r="N2330" s="19">
        <v>3000</v>
      </c>
      <c r="O2330" s="19">
        <v>6000</v>
      </c>
      <c r="P2330" s="19">
        <v>8460</v>
      </c>
      <c r="Q2330" s="19" t="s">
        <v>57</v>
      </c>
      <c r="R2330" s="19">
        <v>4700</v>
      </c>
      <c r="S2330" s="19">
        <v>20000</v>
      </c>
      <c r="T2330" s="19">
        <v>2.71</v>
      </c>
      <c r="U2330" s="19">
        <v>17</v>
      </c>
      <c r="V2330" s="19">
        <v>0.24</v>
      </c>
      <c r="W2330" s="19">
        <v>65</v>
      </c>
      <c r="X2330" s="93">
        <v>995</v>
      </c>
      <c r="Y2330">
        <f t="shared" si="109"/>
        <v>100</v>
      </c>
      <c r="Z2330" t="b">
        <f>IF(N2330/G2330&gt;=Auswahlhilfe!$C$8,TRUE,FALSE)</f>
        <v>1</v>
      </c>
      <c r="AA2330" t="b">
        <f>IF(K2330&gt;Auswahlhilfe!$C$7,TRUE,FALSE)</f>
        <v>1</v>
      </c>
      <c r="AB2330" t="b">
        <f>IF(Auswahlhilfe!$C$17=F2330,TRUE,FALSE)</f>
        <v>0</v>
      </c>
      <c r="AC2330" t="b">
        <f>IFERROR(IF(FIND("P2",PGOptionList!D2330)&gt;0,TRUE),FALSE)</f>
        <v>1</v>
      </c>
      <c r="AD2330" t="b">
        <f>IFERROR(IF(FIND("P1",PGOptionList!D2330)&gt;0,TRUE),FALSE)</f>
        <v>0</v>
      </c>
      <c r="AE2330" t="b">
        <f>IFERROR(IF(FIND("P0",PGOptionList!D2330)&gt;0,TRUE),FALSE)</f>
        <v>0</v>
      </c>
      <c r="AF2330" t="b">
        <f>IF(AND(Z2330,AA2330,AB2330,AC2330,IF(C2330=Auswahlhilfe!$L$7,TRUE,FALSE)),D2330,FALSE)</f>
        <v>0</v>
      </c>
      <c r="AG2330" t="b">
        <f>IF(AND(Z2330,AA2330,AB2330,AD2330,IF(C2330=Auswahlhilfe!$L$17,TRUE,FALSE)),D2330,FALSE)</f>
        <v>0</v>
      </c>
      <c r="AH2330" t="b">
        <f>IF(AND(Z2330,AA2330,AB2330,AE2330,IF(C2330=Auswahlhilfe!$L$17,TRUE,FALSE)),D2330,FALSE)</f>
        <v>0</v>
      </c>
      <c r="AI2330" t="s">
        <v>4817</v>
      </c>
      <c r="AJ2330" s="90" t="str">
        <f t="shared" si="110"/>
        <v>mailto:info@oxni.ch?subject=Anfrage TE-155-030-S1-P2</v>
      </c>
    </row>
    <row r="2331" spans="2:36" x14ac:dyDescent="0.2">
      <c r="B2331" s="78" t="str">
        <f t="shared" si="108"/>
        <v/>
      </c>
      <c r="C2331" s="19" t="s">
        <v>123</v>
      </c>
      <c r="D2331" s="19" t="s">
        <v>2632</v>
      </c>
      <c r="E2331" s="19">
        <v>130</v>
      </c>
      <c r="F2331" s="19" t="s">
        <v>58</v>
      </c>
      <c r="G2331" s="19">
        <v>30</v>
      </c>
      <c r="H2331" s="19">
        <v>7</v>
      </c>
      <c r="I2331" s="19">
        <v>50</v>
      </c>
      <c r="J2331" s="19">
        <v>94</v>
      </c>
      <c r="K2331" s="19">
        <v>600</v>
      </c>
      <c r="L2331" s="19">
        <v>1800</v>
      </c>
      <c r="M2331" s="19" t="s">
        <v>85</v>
      </c>
      <c r="N2331" s="19">
        <v>3000</v>
      </c>
      <c r="O2331" s="19">
        <v>6000</v>
      </c>
      <c r="P2331" s="19">
        <v>8460</v>
      </c>
      <c r="Q2331" s="19" t="s">
        <v>57</v>
      </c>
      <c r="R2331" s="19">
        <v>4700</v>
      </c>
      <c r="S2331" s="19">
        <v>20000</v>
      </c>
      <c r="T2331" s="19">
        <v>2.71</v>
      </c>
      <c r="U2331" s="19">
        <v>17</v>
      </c>
      <c r="V2331" s="19">
        <v>0.24</v>
      </c>
      <c r="W2331" s="19">
        <v>65</v>
      </c>
      <c r="X2331" s="93">
        <v>995</v>
      </c>
      <c r="Y2331">
        <f t="shared" si="109"/>
        <v>100</v>
      </c>
      <c r="Z2331" t="b">
        <f>IF(N2331/G2331&gt;=Auswahlhilfe!$C$8,TRUE,FALSE)</f>
        <v>1</v>
      </c>
      <c r="AA2331" t="b">
        <f>IF(K2331&gt;Auswahlhilfe!$C$7,TRUE,FALSE)</f>
        <v>1</v>
      </c>
      <c r="AB2331" t="b">
        <f>IF(Auswahlhilfe!$C$17=F2331,TRUE,FALSE)</f>
        <v>1</v>
      </c>
      <c r="AC2331" t="b">
        <f>IFERROR(IF(FIND("P2",PGOptionList!D2331)&gt;0,TRUE),FALSE)</f>
        <v>1</v>
      </c>
      <c r="AD2331" t="b">
        <f>IFERROR(IF(FIND("P1",PGOptionList!D2331)&gt;0,TRUE),FALSE)</f>
        <v>0</v>
      </c>
      <c r="AE2331" t="b">
        <f>IFERROR(IF(FIND("P0",PGOptionList!D2331)&gt;0,TRUE),FALSE)</f>
        <v>0</v>
      </c>
      <c r="AF2331" t="b">
        <f>IF(AND(Z2331,AA2331,AB2331,AC2331,IF(C2331=Auswahlhilfe!$L$7,TRUE,FALSE)),D2331,FALSE)</f>
        <v>0</v>
      </c>
      <c r="AG2331" t="b">
        <f>IF(AND(Z2331,AA2331,AB2331,AD2331,IF(C2331=Auswahlhilfe!$L$17,TRUE,FALSE)),D2331,FALSE)</f>
        <v>0</v>
      </c>
      <c r="AH2331" t="b">
        <f>IF(AND(Z2331,AA2331,AB2331,AE2331,IF(C2331=Auswahlhilfe!$L$17,TRUE,FALSE)),D2331,FALSE)</f>
        <v>0</v>
      </c>
      <c r="AI2331" t="s">
        <v>4818</v>
      </c>
      <c r="AJ2331" s="90" t="str">
        <f t="shared" si="110"/>
        <v>https://shop.oxni.ch/de/shop/motoren/planetengetriebe/te-155-030-s2-p2</v>
      </c>
    </row>
    <row r="2332" spans="2:36" x14ac:dyDescent="0.2">
      <c r="B2332" s="78" t="str">
        <f t="shared" si="108"/>
        <v/>
      </c>
      <c r="C2332" s="19" t="s">
        <v>123</v>
      </c>
      <c r="D2332" s="19" t="s">
        <v>2633</v>
      </c>
      <c r="E2332" s="19">
        <v>130</v>
      </c>
      <c r="F2332" s="19" t="s">
        <v>55</v>
      </c>
      <c r="G2332" s="19">
        <v>25</v>
      </c>
      <c r="H2332" s="19">
        <v>5</v>
      </c>
      <c r="I2332" s="19">
        <v>50</v>
      </c>
      <c r="J2332" s="19">
        <v>94</v>
      </c>
      <c r="K2332" s="19">
        <v>650</v>
      </c>
      <c r="L2332" s="19">
        <v>1950</v>
      </c>
      <c r="M2332" s="19" t="s">
        <v>84</v>
      </c>
      <c r="N2332" s="19">
        <v>3000</v>
      </c>
      <c r="O2332" s="19">
        <v>6000</v>
      </c>
      <c r="P2332" s="19">
        <v>8460</v>
      </c>
      <c r="Q2332" s="19" t="s">
        <v>57</v>
      </c>
      <c r="R2332" s="19">
        <v>4700</v>
      </c>
      <c r="S2332" s="19">
        <v>20000</v>
      </c>
      <c r="T2332" s="19">
        <v>2.71</v>
      </c>
      <c r="U2332" s="19">
        <v>17</v>
      </c>
      <c r="V2332" s="19">
        <v>0.24</v>
      </c>
      <c r="W2332" s="19">
        <v>65</v>
      </c>
      <c r="X2332" s="93">
        <v>1353</v>
      </c>
      <c r="Y2332">
        <f t="shared" si="109"/>
        <v>120</v>
      </c>
      <c r="Z2332" t="b">
        <f>IF(N2332/G2332&gt;=Auswahlhilfe!$C$8,TRUE,FALSE)</f>
        <v>1</v>
      </c>
      <c r="AA2332" t="b">
        <f>IF(K2332&gt;Auswahlhilfe!$C$7,TRUE,FALSE)</f>
        <v>1</v>
      </c>
      <c r="AB2332" t="b">
        <f>IF(Auswahlhilfe!$C$17=F2332,TRUE,FALSE)</f>
        <v>0</v>
      </c>
      <c r="AC2332" t="b">
        <f>IFERROR(IF(FIND("P2",PGOptionList!D2332)&gt;0,TRUE),FALSE)</f>
        <v>0</v>
      </c>
      <c r="AD2332" t="b">
        <f>IFERROR(IF(FIND("P1",PGOptionList!D2332)&gt;0,TRUE),FALSE)</f>
        <v>1</v>
      </c>
      <c r="AE2332" t="b">
        <f>IFERROR(IF(FIND("P0",PGOptionList!D2332)&gt;0,TRUE),FALSE)</f>
        <v>0</v>
      </c>
      <c r="AF2332" t="b">
        <f>IF(AND(Z2332,AA2332,AB2332,AC2332,IF(C2332=Auswahlhilfe!$L$7,TRUE,FALSE)),D2332,FALSE)</f>
        <v>0</v>
      </c>
      <c r="AG2332" t="b">
        <f>IF(AND(Z2332,AA2332,AB2332,AD2332,IF(C2332=Auswahlhilfe!$L$17,TRUE,FALSE)),D2332,FALSE)</f>
        <v>0</v>
      </c>
      <c r="AH2332" t="b">
        <f>IF(AND(Z2332,AA2332,AB2332,AE2332,IF(C2332=Auswahlhilfe!$L$17,TRUE,FALSE)),D2332,FALSE)</f>
        <v>0</v>
      </c>
      <c r="AI2332" t="s">
        <v>4817</v>
      </c>
      <c r="AJ2332" s="90" t="str">
        <f t="shared" si="110"/>
        <v>mailto:info@oxni.ch?subject=Anfrage TE-155-025-S1-P1</v>
      </c>
    </row>
    <row r="2333" spans="2:36" x14ac:dyDescent="0.2">
      <c r="B2333" s="78" t="str">
        <f t="shared" si="108"/>
        <v/>
      </c>
      <c r="C2333" s="19" t="s">
        <v>123</v>
      </c>
      <c r="D2333" s="19" t="s">
        <v>2634</v>
      </c>
      <c r="E2333" s="19">
        <v>130</v>
      </c>
      <c r="F2333" s="19" t="s">
        <v>58</v>
      </c>
      <c r="G2333" s="19">
        <v>25</v>
      </c>
      <c r="H2333" s="19">
        <v>5</v>
      </c>
      <c r="I2333" s="19">
        <v>50</v>
      </c>
      <c r="J2333" s="19">
        <v>94</v>
      </c>
      <c r="K2333" s="19">
        <v>650</v>
      </c>
      <c r="L2333" s="19">
        <v>1950</v>
      </c>
      <c r="M2333" s="19" t="s">
        <v>84</v>
      </c>
      <c r="N2333" s="19">
        <v>3000</v>
      </c>
      <c r="O2333" s="19">
        <v>6000</v>
      </c>
      <c r="P2333" s="19">
        <v>8460</v>
      </c>
      <c r="Q2333" s="19" t="s">
        <v>57</v>
      </c>
      <c r="R2333" s="19">
        <v>4700</v>
      </c>
      <c r="S2333" s="19">
        <v>20000</v>
      </c>
      <c r="T2333" s="19">
        <v>2.71</v>
      </c>
      <c r="U2333" s="19">
        <v>17</v>
      </c>
      <c r="V2333" s="19">
        <v>0.24</v>
      </c>
      <c r="W2333" s="19">
        <v>65</v>
      </c>
      <c r="X2333" s="93">
        <v>1353</v>
      </c>
      <c r="Y2333">
        <f t="shared" si="109"/>
        <v>120</v>
      </c>
      <c r="Z2333" t="b">
        <f>IF(N2333/G2333&gt;=Auswahlhilfe!$C$8,TRUE,FALSE)</f>
        <v>1</v>
      </c>
      <c r="AA2333" t="b">
        <f>IF(K2333&gt;Auswahlhilfe!$C$7,TRUE,FALSE)</f>
        <v>1</v>
      </c>
      <c r="AB2333" t="b">
        <f>IF(Auswahlhilfe!$C$17=F2333,TRUE,FALSE)</f>
        <v>1</v>
      </c>
      <c r="AC2333" t="b">
        <f>IFERROR(IF(FIND("P2",PGOptionList!D2333)&gt;0,TRUE),FALSE)</f>
        <v>0</v>
      </c>
      <c r="AD2333" t="b">
        <f>IFERROR(IF(FIND("P1",PGOptionList!D2333)&gt;0,TRUE),FALSE)</f>
        <v>1</v>
      </c>
      <c r="AE2333" t="b">
        <f>IFERROR(IF(FIND("P0",PGOptionList!D2333)&gt;0,TRUE),FALSE)</f>
        <v>0</v>
      </c>
      <c r="AF2333" t="b">
        <f>IF(AND(Z2333,AA2333,AB2333,AC2333,IF(C2333=Auswahlhilfe!$L$7,TRUE,FALSE)),D2333,FALSE)</f>
        <v>0</v>
      </c>
      <c r="AG2333" t="b">
        <f>IF(AND(Z2333,AA2333,AB2333,AD2333,IF(C2333=Auswahlhilfe!$L$17,TRUE,FALSE)),D2333,FALSE)</f>
        <v>0</v>
      </c>
      <c r="AH2333" t="b">
        <f>IF(AND(Z2333,AA2333,AB2333,AE2333,IF(C2333=Auswahlhilfe!$L$17,TRUE,FALSE)),D2333,FALSE)</f>
        <v>0</v>
      </c>
      <c r="AI2333" t="s">
        <v>4818</v>
      </c>
      <c r="AJ2333" s="90" t="str">
        <f t="shared" si="110"/>
        <v>https://shop.oxni.ch/de/shop/motoren/planetengetriebe/te-155-025-s2-p1</v>
      </c>
    </row>
    <row r="2334" spans="2:36" x14ac:dyDescent="0.2">
      <c r="B2334" s="78" t="str">
        <f t="shared" si="108"/>
        <v/>
      </c>
      <c r="C2334" s="19" t="s">
        <v>123</v>
      </c>
      <c r="D2334" s="19" t="s">
        <v>2635</v>
      </c>
      <c r="E2334" s="19">
        <v>130</v>
      </c>
      <c r="F2334" s="19" t="s">
        <v>55</v>
      </c>
      <c r="G2334" s="19">
        <v>25</v>
      </c>
      <c r="H2334" s="19">
        <v>7</v>
      </c>
      <c r="I2334" s="19">
        <v>50</v>
      </c>
      <c r="J2334" s="19">
        <v>94</v>
      </c>
      <c r="K2334" s="19">
        <v>650</v>
      </c>
      <c r="L2334" s="19">
        <v>1950</v>
      </c>
      <c r="M2334" s="19" t="s">
        <v>84</v>
      </c>
      <c r="N2334" s="19">
        <v>3000</v>
      </c>
      <c r="O2334" s="19">
        <v>6000</v>
      </c>
      <c r="P2334" s="19">
        <v>8460</v>
      </c>
      <c r="Q2334" s="19" t="s">
        <v>57</v>
      </c>
      <c r="R2334" s="19">
        <v>4700</v>
      </c>
      <c r="S2334" s="19">
        <v>20000</v>
      </c>
      <c r="T2334" s="19">
        <v>2.71</v>
      </c>
      <c r="U2334" s="19">
        <v>17</v>
      </c>
      <c r="V2334" s="19">
        <v>0.24</v>
      </c>
      <c r="W2334" s="19">
        <v>65</v>
      </c>
      <c r="X2334" s="93">
        <v>995</v>
      </c>
      <c r="Y2334">
        <f t="shared" si="109"/>
        <v>120</v>
      </c>
      <c r="Z2334" t="b">
        <f>IF(N2334/G2334&gt;=Auswahlhilfe!$C$8,TRUE,FALSE)</f>
        <v>1</v>
      </c>
      <c r="AA2334" t="b">
        <f>IF(K2334&gt;Auswahlhilfe!$C$7,TRUE,FALSE)</f>
        <v>1</v>
      </c>
      <c r="AB2334" t="b">
        <f>IF(Auswahlhilfe!$C$17=F2334,TRUE,FALSE)</f>
        <v>0</v>
      </c>
      <c r="AC2334" t="b">
        <f>IFERROR(IF(FIND("P2",PGOptionList!D2334)&gt;0,TRUE),FALSE)</f>
        <v>1</v>
      </c>
      <c r="AD2334" t="b">
        <f>IFERROR(IF(FIND("P1",PGOptionList!D2334)&gt;0,TRUE),FALSE)</f>
        <v>0</v>
      </c>
      <c r="AE2334" t="b">
        <f>IFERROR(IF(FIND("P0",PGOptionList!D2334)&gt;0,TRUE),FALSE)</f>
        <v>0</v>
      </c>
      <c r="AF2334" t="b">
        <f>IF(AND(Z2334,AA2334,AB2334,AC2334,IF(C2334=Auswahlhilfe!$L$7,TRUE,FALSE)),D2334,FALSE)</f>
        <v>0</v>
      </c>
      <c r="AG2334" t="b">
        <f>IF(AND(Z2334,AA2334,AB2334,AD2334,IF(C2334=Auswahlhilfe!$L$17,TRUE,FALSE)),D2334,FALSE)</f>
        <v>0</v>
      </c>
      <c r="AH2334" t="b">
        <f>IF(AND(Z2334,AA2334,AB2334,AE2334,IF(C2334=Auswahlhilfe!$L$17,TRUE,FALSE)),D2334,FALSE)</f>
        <v>0</v>
      </c>
      <c r="AI2334" t="s">
        <v>4817</v>
      </c>
      <c r="AJ2334" s="90" t="str">
        <f t="shared" si="110"/>
        <v>mailto:info@oxni.ch?subject=Anfrage TE-155-025-S1-P2</v>
      </c>
    </row>
    <row r="2335" spans="2:36" x14ac:dyDescent="0.2">
      <c r="B2335" s="78" t="str">
        <f t="shared" si="108"/>
        <v/>
      </c>
      <c r="C2335" s="19" t="s">
        <v>123</v>
      </c>
      <c r="D2335" s="19" t="s">
        <v>2636</v>
      </c>
      <c r="E2335" s="19">
        <v>130</v>
      </c>
      <c r="F2335" s="19" t="s">
        <v>58</v>
      </c>
      <c r="G2335" s="19">
        <v>25</v>
      </c>
      <c r="H2335" s="19">
        <v>7</v>
      </c>
      <c r="I2335" s="19">
        <v>50</v>
      </c>
      <c r="J2335" s="19">
        <v>94</v>
      </c>
      <c r="K2335" s="19">
        <v>650</v>
      </c>
      <c r="L2335" s="19">
        <v>1950</v>
      </c>
      <c r="M2335" s="19" t="s">
        <v>84</v>
      </c>
      <c r="N2335" s="19">
        <v>3000</v>
      </c>
      <c r="O2335" s="19">
        <v>6000</v>
      </c>
      <c r="P2335" s="19">
        <v>8460</v>
      </c>
      <c r="Q2335" s="19" t="s">
        <v>57</v>
      </c>
      <c r="R2335" s="19">
        <v>4700</v>
      </c>
      <c r="S2335" s="19">
        <v>20000</v>
      </c>
      <c r="T2335" s="19">
        <v>2.71</v>
      </c>
      <c r="U2335" s="19">
        <v>17</v>
      </c>
      <c r="V2335" s="19">
        <v>0.24</v>
      </c>
      <c r="W2335" s="19">
        <v>65</v>
      </c>
      <c r="X2335" s="93">
        <v>995</v>
      </c>
      <c r="Y2335">
        <f t="shared" si="109"/>
        <v>120</v>
      </c>
      <c r="Z2335" t="b">
        <f>IF(N2335/G2335&gt;=Auswahlhilfe!$C$8,TRUE,FALSE)</f>
        <v>1</v>
      </c>
      <c r="AA2335" t="b">
        <f>IF(K2335&gt;Auswahlhilfe!$C$7,TRUE,FALSE)</f>
        <v>1</v>
      </c>
      <c r="AB2335" t="b">
        <f>IF(Auswahlhilfe!$C$17=F2335,TRUE,FALSE)</f>
        <v>1</v>
      </c>
      <c r="AC2335" t="b">
        <f>IFERROR(IF(FIND("P2",PGOptionList!D2335)&gt;0,TRUE),FALSE)</f>
        <v>1</v>
      </c>
      <c r="AD2335" t="b">
        <f>IFERROR(IF(FIND("P1",PGOptionList!D2335)&gt;0,TRUE),FALSE)</f>
        <v>0</v>
      </c>
      <c r="AE2335" t="b">
        <f>IFERROR(IF(FIND("P0",PGOptionList!D2335)&gt;0,TRUE),FALSE)</f>
        <v>0</v>
      </c>
      <c r="AF2335" t="b">
        <f>IF(AND(Z2335,AA2335,AB2335,AC2335,IF(C2335=Auswahlhilfe!$L$7,TRUE,FALSE)),D2335,FALSE)</f>
        <v>0</v>
      </c>
      <c r="AG2335" t="b">
        <f>IF(AND(Z2335,AA2335,AB2335,AD2335,IF(C2335=Auswahlhilfe!$L$17,TRUE,FALSE)),D2335,FALSE)</f>
        <v>0</v>
      </c>
      <c r="AH2335" t="b">
        <f>IF(AND(Z2335,AA2335,AB2335,AE2335,IF(C2335=Auswahlhilfe!$L$17,TRUE,FALSE)),D2335,FALSE)</f>
        <v>0</v>
      </c>
      <c r="AI2335" t="s">
        <v>4818</v>
      </c>
      <c r="AJ2335" s="90" t="str">
        <f t="shared" si="110"/>
        <v>https://shop.oxni.ch/de/shop/motoren/planetengetriebe/te-155-025-s2-p2</v>
      </c>
    </row>
    <row r="2336" spans="2:36" x14ac:dyDescent="0.2">
      <c r="B2336" s="78" t="str">
        <f t="shared" si="108"/>
        <v/>
      </c>
      <c r="C2336" s="19" t="s">
        <v>123</v>
      </c>
      <c r="D2336" s="19" t="s">
        <v>2637</v>
      </c>
      <c r="E2336" s="19">
        <v>130</v>
      </c>
      <c r="F2336" s="19" t="s">
        <v>55</v>
      </c>
      <c r="G2336" s="19">
        <v>20</v>
      </c>
      <c r="H2336" s="19">
        <v>5</v>
      </c>
      <c r="I2336" s="19">
        <v>50</v>
      </c>
      <c r="J2336" s="19">
        <v>94</v>
      </c>
      <c r="K2336" s="19">
        <v>545</v>
      </c>
      <c r="L2336" s="19">
        <v>1635</v>
      </c>
      <c r="M2336" s="19" t="s">
        <v>83</v>
      </c>
      <c r="N2336" s="19">
        <v>3000</v>
      </c>
      <c r="O2336" s="19">
        <v>6000</v>
      </c>
      <c r="P2336" s="19">
        <v>8460</v>
      </c>
      <c r="Q2336" s="19" t="s">
        <v>57</v>
      </c>
      <c r="R2336" s="19">
        <v>4700</v>
      </c>
      <c r="S2336" s="19">
        <v>20000</v>
      </c>
      <c r="T2336" s="19">
        <v>2.71</v>
      </c>
      <c r="U2336" s="19">
        <v>17</v>
      </c>
      <c r="V2336" s="19">
        <v>0.24</v>
      </c>
      <c r="W2336" s="19">
        <v>65</v>
      </c>
      <c r="X2336" s="93">
        <v>1353</v>
      </c>
      <c r="Y2336">
        <f t="shared" si="109"/>
        <v>150</v>
      </c>
      <c r="Z2336" t="b">
        <f>IF(N2336/G2336&gt;=Auswahlhilfe!$C$8,TRUE,FALSE)</f>
        <v>1</v>
      </c>
      <c r="AA2336" t="b">
        <f>IF(K2336&gt;Auswahlhilfe!$C$7,TRUE,FALSE)</f>
        <v>1</v>
      </c>
      <c r="AB2336" t="b">
        <f>IF(Auswahlhilfe!$C$17=F2336,TRUE,FALSE)</f>
        <v>0</v>
      </c>
      <c r="AC2336" t="b">
        <f>IFERROR(IF(FIND("P2",PGOptionList!D2336)&gt;0,TRUE),FALSE)</f>
        <v>0</v>
      </c>
      <c r="AD2336" t="b">
        <f>IFERROR(IF(FIND("P1",PGOptionList!D2336)&gt;0,TRUE),FALSE)</f>
        <v>1</v>
      </c>
      <c r="AE2336" t="b">
        <f>IFERROR(IF(FIND("P0",PGOptionList!D2336)&gt;0,TRUE),FALSE)</f>
        <v>0</v>
      </c>
      <c r="AF2336" t="b">
        <f>IF(AND(Z2336,AA2336,AB2336,AC2336,IF(C2336=Auswahlhilfe!$L$7,TRUE,FALSE)),D2336,FALSE)</f>
        <v>0</v>
      </c>
      <c r="AG2336" t="b">
        <f>IF(AND(Z2336,AA2336,AB2336,AD2336,IF(C2336=Auswahlhilfe!$L$17,TRUE,FALSE)),D2336,FALSE)</f>
        <v>0</v>
      </c>
      <c r="AH2336" t="b">
        <f>IF(AND(Z2336,AA2336,AB2336,AE2336,IF(C2336=Auswahlhilfe!$L$17,TRUE,FALSE)),D2336,FALSE)</f>
        <v>0</v>
      </c>
      <c r="AI2336" t="s">
        <v>4817</v>
      </c>
      <c r="AJ2336" s="90" t="str">
        <f t="shared" si="110"/>
        <v>mailto:info@oxni.ch?subject=Anfrage TE-155-020-S1-P1</v>
      </c>
    </row>
    <row r="2337" spans="2:36" x14ac:dyDescent="0.2">
      <c r="B2337" s="78" t="str">
        <f t="shared" si="108"/>
        <v/>
      </c>
      <c r="C2337" s="19" t="s">
        <v>123</v>
      </c>
      <c r="D2337" s="19" t="s">
        <v>2638</v>
      </c>
      <c r="E2337" s="19">
        <v>130</v>
      </c>
      <c r="F2337" s="19" t="s">
        <v>58</v>
      </c>
      <c r="G2337" s="19">
        <v>20</v>
      </c>
      <c r="H2337" s="19">
        <v>5</v>
      </c>
      <c r="I2337" s="19">
        <v>50</v>
      </c>
      <c r="J2337" s="19">
        <v>94</v>
      </c>
      <c r="K2337" s="19">
        <v>545</v>
      </c>
      <c r="L2337" s="19">
        <v>1635</v>
      </c>
      <c r="M2337" s="19" t="s">
        <v>83</v>
      </c>
      <c r="N2337" s="19">
        <v>3000</v>
      </c>
      <c r="O2337" s="19">
        <v>6000</v>
      </c>
      <c r="P2337" s="19">
        <v>8460</v>
      </c>
      <c r="Q2337" s="19" t="s">
        <v>57</v>
      </c>
      <c r="R2337" s="19">
        <v>4700</v>
      </c>
      <c r="S2337" s="19">
        <v>20000</v>
      </c>
      <c r="T2337" s="19">
        <v>2.71</v>
      </c>
      <c r="U2337" s="19">
        <v>17</v>
      </c>
      <c r="V2337" s="19">
        <v>0.24</v>
      </c>
      <c r="W2337" s="19">
        <v>65</v>
      </c>
      <c r="X2337" s="93">
        <v>1353</v>
      </c>
      <c r="Y2337">
        <f t="shared" si="109"/>
        <v>150</v>
      </c>
      <c r="Z2337" t="b">
        <f>IF(N2337/G2337&gt;=Auswahlhilfe!$C$8,TRUE,FALSE)</f>
        <v>1</v>
      </c>
      <c r="AA2337" t="b">
        <f>IF(K2337&gt;Auswahlhilfe!$C$7,TRUE,FALSE)</f>
        <v>1</v>
      </c>
      <c r="AB2337" t="b">
        <f>IF(Auswahlhilfe!$C$17=F2337,TRUE,FALSE)</f>
        <v>1</v>
      </c>
      <c r="AC2337" t="b">
        <f>IFERROR(IF(FIND("P2",PGOptionList!D2337)&gt;0,TRUE),FALSE)</f>
        <v>0</v>
      </c>
      <c r="AD2337" t="b">
        <f>IFERROR(IF(FIND("P1",PGOptionList!D2337)&gt;0,TRUE),FALSE)</f>
        <v>1</v>
      </c>
      <c r="AE2337" t="b">
        <f>IFERROR(IF(FIND("P0",PGOptionList!D2337)&gt;0,TRUE),FALSE)</f>
        <v>0</v>
      </c>
      <c r="AF2337" t="b">
        <f>IF(AND(Z2337,AA2337,AB2337,AC2337,IF(C2337=Auswahlhilfe!$L$7,TRUE,FALSE)),D2337,FALSE)</f>
        <v>0</v>
      </c>
      <c r="AG2337" t="b">
        <f>IF(AND(Z2337,AA2337,AB2337,AD2337,IF(C2337=Auswahlhilfe!$L$17,TRUE,FALSE)),D2337,FALSE)</f>
        <v>0</v>
      </c>
      <c r="AH2337" t="b">
        <f>IF(AND(Z2337,AA2337,AB2337,AE2337,IF(C2337=Auswahlhilfe!$L$17,TRUE,FALSE)),D2337,FALSE)</f>
        <v>0</v>
      </c>
      <c r="AI2337" t="s">
        <v>4818</v>
      </c>
      <c r="AJ2337" s="90" t="str">
        <f t="shared" si="110"/>
        <v>https://shop.oxni.ch/de/shop/motoren/planetengetriebe/te-155-020-s2-p1</v>
      </c>
    </row>
    <row r="2338" spans="2:36" x14ac:dyDescent="0.2">
      <c r="B2338" s="78" t="str">
        <f t="shared" si="108"/>
        <v/>
      </c>
      <c r="C2338" s="19" t="s">
        <v>123</v>
      </c>
      <c r="D2338" s="19" t="s">
        <v>2639</v>
      </c>
      <c r="E2338" s="19">
        <v>130</v>
      </c>
      <c r="F2338" s="19" t="s">
        <v>55</v>
      </c>
      <c r="G2338" s="19">
        <v>20</v>
      </c>
      <c r="H2338" s="19">
        <v>7</v>
      </c>
      <c r="I2338" s="19">
        <v>50</v>
      </c>
      <c r="J2338" s="19">
        <v>94</v>
      </c>
      <c r="K2338" s="19">
        <v>545</v>
      </c>
      <c r="L2338" s="19">
        <v>1635</v>
      </c>
      <c r="M2338" s="19" t="s">
        <v>83</v>
      </c>
      <c r="N2338" s="19">
        <v>3000</v>
      </c>
      <c r="O2338" s="19">
        <v>6000</v>
      </c>
      <c r="P2338" s="19">
        <v>8460</v>
      </c>
      <c r="Q2338" s="19" t="s">
        <v>57</v>
      </c>
      <c r="R2338" s="19">
        <v>4700</v>
      </c>
      <c r="S2338" s="19">
        <v>20000</v>
      </c>
      <c r="T2338" s="19">
        <v>2.71</v>
      </c>
      <c r="U2338" s="19">
        <v>17</v>
      </c>
      <c r="V2338" s="19">
        <v>0.24</v>
      </c>
      <c r="W2338" s="19">
        <v>65</v>
      </c>
      <c r="X2338" s="93">
        <v>995</v>
      </c>
      <c r="Y2338">
        <f t="shared" si="109"/>
        <v>150</v>
      </c>
      <c r="Z2338" t="b">
        <f>IF(N2338/G2338&gt;=Auswahlhilfe!$C$8,TRUE,FALSE)</f>
        <v>1</v>
      </c>
      <c r="AA2338" t="b">
        <f>IF(K2338&gt;Auswahlhilfe!$C$7,TRUE,FALSE)</f>
        <v>1</v>
      </c>
      <c r="AB2338" t="b">
        <f>IF(Auswahlhilfe!$C$17=F2338,TRUE,FALSE)</f>
        <v>0</v>
      </c>
      <c r="AC2338" t="b">
        <f>IFERROR(IF(FIND("P2",PGOptionList!D2338)&gt;0,TRUE),FALSE)</f>
        <v>1</v>
      </c>
      <c r="AD2338" t="b">
        <f>IFERROR(IF(FIND("P1",PGOptionList!D2338)&gt;0,TRUE),FALSE)</f>
        <v>0</v>
      </c>
      <c r="AE2338" t="b">
        <f>IFERROR(IF(FIND("P0",PGOptionList!D2338)&gt;0,TRUE),FALSE)</f>
        <v>0</v>
      </c>
      <c r="AF2338" t="b">
        <f>IF(AND(Z2338,AA2338,AB2338,AC2338,IF(C2338=Auswahlhilfe!$L$7,TRUE,FALSE)),D2338,FALSE)</f>
        <v>0</v>
      </c>
      <c r="AG2338" t="b">
        <f>IF(AND(Z2338,AA2338,AB2338,AD2338,IF(C2338=Auswahlhilfe!$L$17,TRUE,FALSE)),D2338,FALSE)</f>
        <v>0</v>
      </c>
      <c r="AH2338" t="b">
        <f>IF(AND(Z2338,AA2338,AB2338,AE2338,IF(C2338=Auswahlhilfe!$L$17,TRUE,FALSE)),D2338,FALSE)</f>
        <v>0</v>
      </c>
      <c r="AI2338" t="s">
        <v>4817</v>
      </c>
      <c r="AJ2338" s="90" t="str">
        <f t="shared" si="110"/>
        <v>mailto:info@oxni.ch?subject=Anfrage TE-155-020-S1-P2</v>
      </c>
    </row>
    <row r="2339" spans="2:36" x14ac:dyDescent="0.2">
      <c r="B2339" s="78" t="str">
        <f t="shared" si="108"/>
        <v/>
      </c>
      <c r="C2339" s="19" t="s">
        <v>123</v>
      </c>
      <c r="D2339" s="19" t="s">
        <v>2640</v>
      </c>
      <c r="E2339" s="19">
        <v>130</v>
      </c>
      <c r="F2339" s="19" t="s">
        <v>58</v>
      </c>
      <c r="G2339" s="19">
        <v>20</v>
      </c>
      <c r="H2339" s="19">
        <v>7</v>
      </c>
      <c r="I2339" s="19">
        <v>50</v>
      </c>
      <c r="J2339" s="19">
        <v>94</v>
      </c>
      <c r="K2339" s="19">
        <v>545</v>
      </c>
      <c r="L2339" s="19">
        <v>1635</v>
      </c>
      <c r="M2339" s="19" t="s">
        <v>83</v>
      </c>
      <c r="N2339" s="19">
        <v>3000</v>
      </c>
      <c r="O2339" s="19">
        <v>6000</v>
      </c>
      <c r="P2339" s="19">
        <v>8460</v>
      </c>
      <c r="Q2339" s="19" t="s">
        <v>57</v>
      </c>
      <c r="R2339" s="19">
        <v>4700</v>
      </c>
      <c r="S2339" s="19">
        <v>20000</v>
      </c>
      <c r="T2339" s="19">
        <v>2.71</v>
      </c>
      <c r="U2339" s="19">
        <v>17</v>
      </c>
      <c r="V2339" s="19">
        <v>0.24</v>
      </c>
      <c r="W2339" s="19">
        <v>65</v>
      </c>
      <c r="X2339" s="93">
        <v>995</v>
      </c>
      <c r="Y2339">
        <f t="shared" si="109"/>
        <v>150</v>
      </c>
      <c r="Z2339" t="b">
        <f>IF(N2339/G2339&gt;=Auswahlhilfe!$C$8,TRUE,FALSE)</f>
        <v>1</v>
      </c>
      <c r="AA2339" t="b">
        <f>IF(K2339&gt;Auswahlhilfe!$C$7,TRUE,FALSE)</f>
        <v>1</v>
      </c>
      <c r="AB2339" t="b">
        <f>IF(Auswahlhilfe!$C$17=F2339,TRUE,FALSE)</f>
        <v>1</v>
      </c>
      <c r="AC2339" t="b">
        <f>IFERROR(IF(FIND("P2",PGOptionList!D2339)&gt;0,TRUE),FALSE)</f>
        <v>1</v>
      </c>
      <c r="AD2339" t="b">
        <f>IFERROR(IF(FIND("P1",PGOptionList!D2339)&gt;0,TRUE),FALSE)</f>
        <v>0</v>
      </c>
      <c r="AE2339" t="b">
        <f>IFERROR(IF(FIND("P0",PGOptionList!D2339)&gt;0,TRUE),FALSE)</f>
        <v>0</v>
      </c>
      <c r="AF2339" t="b">
        <f>IF(AND(Z2339,AA2339,AB2339,AC2339,IF(C2339=Auswahlhilfe!$L$7,TRUE,FALSE)),D2339,FALSE)</f>
        <v>0</v>
      </c>
      <c r="AG2339" t="b">
        <f>IF(AND(Z2339,AA2339,AB2339,AD2339,IF(C2339=Auswahlhilfe!$L$17,TRUE,FALSE)),D2339,FALSE)</f>
        <v>0</v>
      </c>
      <c r="AH2339" t="b">
        <f>IF(AND(Z2339,AA2339,AB2339,AE2339,IF(C2339=Auswahlhilfe!$L$17,TRUE,FALSE)),D2339,FALSE)</f>
        <v>0</v>
      </c>
      <c r="AI2339" t="s">
        <v>4818</v>
      </c>
      <c r="AJ2339" s="90" t="str">
        <f t="shared" si="110"/>
        <v>https://shop.oxni.ch/de/shop/motoren/planetengetriebe/te-155-020-s2-p2</v>
      </c>
    </row>
    <row r="2340" spans="2:36" x14ac:dyDescent="0.2">
      <c r="B2340" s="78" t="str">
        <f t="shared" si="108"/>
        <v/>
      </c>
      <c r="C2340" s="19" t="s">
        <v>123</v>
      </c>
      <c r="D2340" s="19" t="s">
        <v>2641</v>
      </c>
      <c r="E2340" s="19">
        <v>130</v>
      </c>
      <c r="F2340" s="19" t="s">
        <v>55</v>
      </c>
      <c r="G2340" s="19">
        <v>15</v>
      </c>
      <c r="H2340" s="19">
        <v>5</v>
      </c>
      <c r="I2340" s="19">
        <v>50</v>
      </c>
      <c r="J2340" s="19">
        <v>94</v>
      </c>
      <c r="K2340" s="19">
        <v>340</v>
      </c>
      <c r="L2340" s="19">
        <v>1020</v>
      </c>
      <c r="M2340" s="19" t="s">
        <v>82</v>
      </c>
      <c r="N2340" s="19">
        <v>3000</v>
      </c>
      <c r="O2340" s="19">
        <v>6000</v>
      </c>
      <c r="P2340" s="19">
        <v>8460</v>
      </c>
      <c r="Q2340" s="19" t="s">
        <v>57</v>
      </c>
      <c r="R2340" s="19">
        <v>4700</v>
      </c>
      <c r="S2340" s="19">
        <v>20000</v>
      </c>
      <c r="T2340" s="19">
        <v>2.71</v>
      </c>
      <c r="U2340" s="19">
        <v>17</v>
      </c>
      <c r="V2340" s="19">
        <v>0.24</v>
      </c>
      <c r="W2340" s="19">
        <v>65</v>
      </c>
      <c r="X2340" s="93"/>
      <c r="Y2340">
        <f t="shared" si="109"/>
        <v>200</v>
      </c>
      <c r="Z2340" t="b">
        <f>IF(N2340/G2340&gt;=Auswahlhilfe!$C$8,TRUE,FALSE)</f>
        <v>1</v>
      </c>
      <c r="AA2340" t="b">
        <f>IF(K2340&gt;Auswahlhilfe!$C$7,TRUE,FALSE)</f>
        <v>1</v>
      </c>
      <c r="AB2340" t="b">
        <f>IF(Auswahlhilfe!$C$17=F2340,TRUE,FALSE)</f>
        <v>0</v>
      </c>
      <c r="AC2340" t="b">
        <f>IFERROR(IF(FIND("P2",PGOptionList!D2340)&gt;0,TRUE),FALSE)</f>
        <v>0</v>
      </c>
      <c r="AD2340" t="b">
        <f>IFERROR(IF(FIND("P1",PGOptionList!D2340)&gt;0,TRUE),FALSE)</f>
        <v>1</v>
      </c>
      <c r="AE2340" t="b">
        <f>IFERROR(IF(FIND("P0",PGOptionList!D2340)&gt;0,TRUE),FALSE)</f>
        <v>0</v>
      </c>
      <c r="AF2340" t="b">
        <f>IF(AND(Z2340,AA2340,AB2340,AC2340,IF(C2340=Auswahlhilfe!$L$7,TRUE,FALSE)),D2340,FALSE)</f>
        <v>0</v>
      </c>
      <c r="AG2340" t="b">
        <f>IF(AND(Z2340,AA2340,AB2340,AD2340,IF(C2340=Auswahlhilfe!$L$17,TRUE,FALSE)),D2340,FALSE)</f>
        <v>0</v>
      </c>
      <c r="AH2340" t="b">
        <f>IF(AND(Z2340,AA2340,AB2340,AE2340,IF(C2340=Auswahlhilfe!$L$17,TRUE,FALSE)),D2340,FALSE)</f>
        <v>0</v>
      </c>
      <c r="AI2340" t="s">
        <v>4817</v>
      </c>
      <c r="AJ2340" s="90" t="str">
        <f t="shared" si="110"/>
        <v>mailto:info@oxni.ch?subject=Anfrage TE-155-015-S1-P1</v>
      </c>
    </row>
    <row r="2341" spans="2:36" x14ac:dyDescent="0.2">
      <c r="B2341" s="78" t="str">
        <f t="shared" si="108"/>
        <v/>
      </c>
      <c r="C2341" s="19" t="s">
        <v>123</v>
      </c>
      <c r="D2341" s="19" t="s">
        <v>2642</v>
      </c>
      <c r="E2341" s="19">
        <v>130</v>
      </c>
      <c r="F2341" s="19" t="s">
        <v>58</v>
      </c>
      <c r="G2341" s="19">
        <v>15</v>
      </c>
      <c r="H2341" s="19">
        <v>5</v>
      </c>
      <c r="I2341" s="19">
        <v>50</v>
      </c>
      <c r="J2341" s="19">
        <v>94</v>
      </c>
      <c r="K2341" s="19">
        <v>340</v>
      </c>
      <c r="L2341" s="19">
        <v>1020</v>
      </c>
      <c r="M2341" s="19" t="s">
        <v>82</v>
      </c>
      <c r="N2341" s="19">
        <v>3000</v>
      </c>
      <c r="O2341" s="19">
        <v>6000</v>
      </c>
      <c r="P2341" s="19">
        <v>8460</v>
      </c>
      <c r="Q2341" s="19" t="s">
        <v>57</v>
      </c>
      <c r="R2341" s="19">
        <v>4700</v>
      </c>
      <c r="S2341" s="19">
        <v>20000</v>
      </c>
      <c r="T2341" s="19">
        <v>2.71</v>
      </c>
      <c r="U2341" s="19">
        <v>17</v>
      </c>
      <c r="V2341" s="19">
        <v>0.24</v>
      </c>
      <c r="W2341" s="19">
        <v>65</v>
      </c>
      <c r="X2341" s="93"/>
      <c r="Y2341">
        <f t="shared" si="109"/>
        <v>200</v>
      </c>
      <c r="Z2341" t="b">
        <f>IF(N2341/G2341&gt;=Auswahlhilfe!$C$8,TRUE,FALSE)</f>
        <v>1</v>
      </c>
      <c r="AA2341" t="b">
        <f>IF(K2341&gt;Auswahlhilfe!$C$7,TRUE,FALSE)</f>
        <v>1</v>
      </c>
      <c r="AB2341" t="b">
        <f>IF(Auswahlhilfe!$C$17=F2341,TRUE,FALSE)</f>
        <v>1</v>
      </c>
      <c r="AC2341" t="b">
        <f>IFERROR(IF(FIND("P2",PGOptionList!D2341)&gt;0,TRUE),FALSE)</f>
        <v>0</v>
      </c>
      <c r="AD2341" t="b">
        <f>IFERROR(IF(FIND("P1",PGOptionList!D2341)&gt;0,TRUE),FALSE)</f>
        <v>1</v>
      </c>
      <c r="AE2341" t="b">
        <f>IFERROR(IF(FIND("P0",PGOptionList!D2341)&gt;0,TRUE),FALSE)</f>
        <v>0</v>
      </c>
      <c r="AF2341" t="b">
        <f>IF(AND(Z2341,AA2341,AB2341,AC2341,IF(C2341=Auswahlhilfe!$L$7,TRUE,FALSE)),D2341,FALSE)</f>
        <v>0</v>
      </c>
      <c r="AG2341" t="b">
        <f>IF(AND(Z2341,AA2341,AB2341,AD2341,IF(C2341=Auswahlhilfe!$L$17,TRUE,FALSE)),D2341,FALSE)</f>
        <v>0</v>
      </c>
      <c r="AH2341" t="b">
        <f>IF(AND(Z2341,AA2341,AB2341,AE2341,IF(C2341=Auswahlhilfe!$L$17,TRUE,FALSE)),D2341,FALSE)</f>
        <v>0</v>
      </c>
      <c r="AI2341" t="s">
        <v>4817</v>
      </c>
      <c r="AJ2341" s="90" t="str">
        <f t="shared" si="110"/>
        <v>mailto:info@oxni.ch?subject=Anfrage TE-155-015-S2-P1</v>
      </c>
    </row>
    <row r="2342" spans="2:36" x14ac:dyDescent="0.2">
      <c r="B2342" s="78" t="str">
        <f t="shared" si="108"/>
        <v/>
      </c>
      <c r="C2342" s="19" t="s">
        <v>123</v>
      </c>
      <c r="D2342" s="19" t="s">
        <v>2643</v>
      </c>
      <c r="E2342" s="19">
        <v>130</v>
      </c>
      <c r="F2342" s="19" t="s">
        <v>55</v>
      </c>
      <c r="G2342" s="19">
        <v>15</v>
      </c>
      <c r="H2342" s="19">
        <v>7</v>
      </c>
      <c r="I2342" s="19">
        <v>50</v>
      </c>
      <c r="J2342" s="19">
        <v>94</v>
      </c>
      <c r="K2342" s="19">
        <v>340</v>
      </c>
      <c r="L2342" s="19">
        <v>1020</v>
      </c>
      <c r="M2342" s="19" t="s">
        <v>82</v>
      </c>
      <c r="N2342" s="19">
        <v>3000</v>
      </c>
      <c r="O2342" s="19">
        <v>6000</v>
      </c>
      <c r="P2342" s="19">
        <v>8460</v>
      </c>
      <c r="Q2342" s="19" t="s">
        <v>57</v>
      </c>
      <c r="R2342" s="19">
        <v>4700</v>
      </c>
      <c r="S2342" s="19">
        <v>20000</v>
      </c>
      <c r="T2342" s="19">
        <v>2.71</v>
      </c>
      <c r="U2342" s="19">
        <v>17</v>
      </c>
      <c r="V2342" s="19">
        <v>0.24</v>
      </c>
      <c r="W2342" s="19">
        <v>65</v>
      </c>
      <c r="X2342" s="93"/>
      <c r="Y2342">
        <f t="shared" si="109"/>
        <v>200</v>
      </c>
      <c r="Z2342" t="b">
        <f>IF(N2342/G2342&gt;=Auswahlhilfe!$C$8,TRUE,FALSE)</f>
        <v>1</v>
      </c>
      <c r="AA2342" t="b">
        <f>IF(K2342&gt;Auswahlhilfe!$C$7,TRUE,FALSE)</f>
        <v>1</v>
      </c>
      <c r="AB2342" t="b">
        <f>IF(Auswahlhilfe!$C$17=F2342,TRUE,FALSE)</f>
        <v>0</v>
      </c>
      <c r="AC2342" t="b">
        <f>IFERROR(IF(FIND("P2",PGOptionList!D2342)&gt;0,TRUE),FALSE)</f>
        <v>1</v>
      </c>
      <c r="AD2342" t="b">
        <f>IFERROR(IF(FIND("P1",PGOptionList!D2342)&gt;0,TRUE),FALSE)</f>
        <v>0</v>
      </c>
      <c r="AE2342" t="b">
        <f>IFERROR(IF(FIND("P0",PGOptionList!D2342)&gt;0,TRUE),FALSE)</f>
        <v>0</v>
      </c>
      <c r="AF2342" t="b">
        <f>IF(AND(Z2342,AA2342,AB2342,AC2342,IF(C2342=Auswahlhilfe!$L$7,TRUE,FALSE)),D2342,FALSE)</f>
        <v>0</v>
      </c>
      <c r="AG2342" t="b">
        <f>IF(AND(Z2342,AA2342,AB2342,AD2342,IF(C2342=Auswahlhilfe!$L$17,TRUE,FALSE)),D2342,FALSE)</f>
        <v>0</v>
      </c>
      <c r="AH2342" t="b">
        <f>IF(AND(Z2342,AA2342,AB2342,AE2342,IF(C2342=Auswahlhilfe!$L$17,TRUE,FALSE)),D2342,FALSE)</f>
        <v>0</v>
      </c>
      <c r="AI2342" t="s">
        <v>4817</v>
      </c>
      <c r="AJ2342" s="90" t="str">
        <f t="shared" si="110"/>
        <v>mailto:info@oxni.ch?subject=Anfrage TE-155-015-S1-P2</v>
      </c>
    </row>
    <row r="2343" spans="2:36" x14ac:dyDescent="0.2">
      <c r="B2343" s="78" t="str">
        <f t="shared" si="108"/>
        <v/>
      </c>
      <c r="C2343" s="19" t="s">
        <v>123</v>
      </c>
      <c r="D2343" s="19" t="s">
        <v>2644</v>
      </c>
      <c r="E2343" s="19">
        <v>130</v>
      </c>
      <c r="F2343" s="19" t="s">
        <v>58</v>
      </c>
      <c r="G2343" s="19">
        <v>15</v>
      </c>
      <c r="H2343" s="19">
        <v>7</v>
      </c>
      <c r="I2343" s="19">
        <v>50</v>
      </c>
      <c r="J2343" s="19">
        <v>94</v>
      </c>
      <c r="K2343" s="19">
        <v>340</v>
      </c>
      <c r="L2343" s="19">
        <v>1020</v>
      </c>
      <c r="M2343" s="19" t="s">
        <v>82</v>
      </c>
      <c r="N2343" s="19">
        <v>3000</v>
      </c>
      <c r="O2343" s="19">
        <v>6000</v>
      </c>
      <c r="P2343" s="19">
        <v>8460</v>
      </c>
      <c r="Q2343" s="19" t="s">
        <v>57</v>
      </c>
      <c r="R2343" s="19">
        <v>4700</v>
      </c>
      <c r="S2343" s="19">
        <v>20000</v>
      </c>
      <c r="T2343" s="19">
        <v>2.71</v>
      </c>
      <c r="U2343" s="19">
        <v>17</v>
      </c>
      <c r="V2343" s="19">
        <v>0.24</v>
      </c>
      <c r="W2343" s="19">
        <v>65</v>
      </c>
      <c r="X2343" s="93"/>
      <c r="Y2343">
        <f t="shared" si="109"/>
        <v>200</v>
      </c>
      <c r="Z2343" t="b">
        <f>IF(N2343/G2343&gt;=Auswahlhilfe!$C$8,TRUE,FALSE)</f>
        <v>1</v>
      </c>
      <c r="AA2343" t="b">
        <f>IF(K2343&gt;Auswahlhilfe!$C$7,TRUE,FALSE)</f>
        <v>1</v>
      </c>
      <c r="AB2343" t="b">
        <f>IF(Auswahlhilfe!$C$17=F2343,TRUE,FALSE)</f>
        <v>1</v>
      </c>
      <c r="AC2343" t="b">
        <f>IFERROR(IF(FIND("P2",PGOptionList!D2343)&gt;0,TRUE),FALSE)</f>
        <v>1</v>
      </c>
      <c r="AD2343" t="b">
        <f>IFERROR(IF(FIND("P1",PGOptionList!D2343)&gt;0,TRUE),FALSE)</f>
        <v>0</v>
      </c>
      <c r="AE2343" t="b">
        <f>IFERROR(IF(FIND("P0",PGOptionList!D2343)&gt;0,TRUE),FALSE)</f>
        <v>0</v>
      </c>
      <c r="AF2343" t="b">
        <f>IF(AND(Z2343,AA2343,AB2343,AC2343,IF(C2343=Auswahlhilfe!$L$7,TRUE,FALSE)),D2343,FALSE)</f>
        <v>0</v>
      </c>
      <c r="AG2343" t="b">
        <f>IF(AND(Z2343,AA2343,AB2343,AD2343,IF(C2343=Auswahlhilfe!$L$17,TRUE,FALSE)),D2343,FALSE)</f>
        <v>0</v>
      </c>
      <c r="AH2343" t="b">
        <f>IF(AND(Z2343,AA2343,AB2343,AE2343,IF(C2343=Auswahlhilfe!$L$17,TRUE,FALSE)),D2343,FALSE)</f>
        <v>0</v>
      </c>
      <c r="AI2343" t="s">
        <v>4817</v>
      </c>
      <c r="AJ2343" s="90" t="str">
        <f t="shared" si="110"/>
        <v>mailto:info@oxni.ch?subject=Anfrage TE-155-015-S2-P2</v>
      </c>
    </row>
    <row r="2344" spans="2:36" x14ac:dyDescent="0.2">
      <c r="B2344" s="78" t="str">
        <f t="shared" si="108"/>
        <v/>
      </c>
      <c r="C2344" s="19" t="s">
        <v>123</v>
      </c>
      <c r="D2344" s="19" t="s">
        <v>2645</v>
      </c>
      <c r="E2344" s="19">
        <v>180</v>
      </c>
      <c r="F2344" s="19" t="s">
        <v>55</v>
      </c>
      <c r="G2344" s="19">
        <v>10</v>
      </c>
      <c r="H2344" s="19">
        <v>3</v>
      </c>
      <c r="I2344" s="19">
        <v>50</v>
      </c>
      <c r="J2344" s="19">
        <v>97</v>
      </c>
      <c r="K2344" s="19">
        <v>460</v>
      </c>
      <c r="L2344" s="19">
        <v>1380</v>
      </c>
      <c r="M2344" s="19" t="s">
        <v>88</v>
      </c>
      <c r="N2344" s="19">
        <v>3000</v>
      </c>
      <c r="O2344" s="19">
        <v>6000</v>
      </c>
      <c r="P2344" s="19">
        <v>8460</v>
      </c>
      <c r="Q2344" s="19" t="s">
        <v>57</v>
      </c>
      <c r="R2344" s="19">
        <v>4700</v>
      </c>
      <c r="S2344" s="19">
        <v>20000</v>
      </c>
      <c r="T2344" s="19">
        <v>7.03</v>
      </c>
      <c r="U2344" s="19">
        <v>18</v>
      </c>
      <c r="V2344" s="19">
        <v>0.24</v>
      </c>
      <c r="W2344" s="19">
        <v>65</v>
      </c>
      <c r="X2344" s="93">
        <v>1011</v>
      </c>
      <c r="Y2344">
        <f t="shared" si="109"/>
        <v>300</v>
      </c>
      <c r="Z2344" t="b">
        <f>IF(N2344/G2344&gt;=Auswahlhilfe!$C$8,TRUE,FALSE)</f>
        <v>1</v>
      </c>
      <c r="AA2344" t="b">
        <f>IF(K2344&gt;Auswahlhilfe!$C$7,TRUE,FALSE)</f>
        <v>1</v>
      </c>
      <c r="AB2344" t="b">
        <f>IF(Auswahlhilfe!$C$17=F2344,TRUE,FALSE)</f>
        <v>0</v>
      </c>
      <c r="AC2344" t="b">
        <f>IFERROR(IF(FIND("P2",PGOptionList!D2344)&gt;0,TRUE),FALSE)</f>
        <v>0</v>
      </c>
      <c r="AD2344" t="b">
        <f>IFERROR(IF(FIND("P1",PGOptionList!D2344)&gt;0,TRUE),FALSE)</f>
        <v>1</v>
      </c>
      <c r="AE2344" t="b">
        <f>IFERROR(IF(FIND("P0",PGOptionList!D2344)&gt;0,TRUE),FALSE)</f>
        <v>0</v>
      </c>
      <c r="AF2344" t="b">
        <f>IF(AND(Z2344,AA2344,AB2344,AC2344,IF(C2344=Auswahlhilfe!$L$7,TRUE,FALSE)),D2344,FALSE)</f>
        <v>0</v>
      </c>
      <c r="AG2344" t="b">
        <f>IF(AND(Z2344,AA2344,AB2344,AD2344,IF(C2344=Auswahlhilfe!$L$17,TRUE,FALSE)),D2344,FALSE)</f>
        <v>0</v>
      </c>
      <c r="AH2344" t="b">
        <f>IF(AND(Z2344,AA2344,AB2344,AE2344,IF(C2344=Auswahlhilfe!$L$17,TRUE,FALSE)),D2344,FALSE)</f>
        <v>0</v>
      </c>
      <c r="AI2344" t="s">
        <v>4817</v>
      </c>
      <c r="AJ2344" s="90" t="str">
        <f t="shared" si="110"/>
        <v>mailto:info@oxni.ch?subject=Anfrage TE-155-010-S1-P1</v>
      </c>
    </row>
    <row r="2345" spans="2:36" x14ac:dyDescent="0.2">
      <c r="B2345" s="78" t="str">
        <f t="shared" si="108"/>
        <v/>
      </c>
      <c r="C2345" s="19" t="s">
        <v>123</v>
      </c>
      <c r="D2345" s="19" t="s">
        <v>2646</v>
      </c>
      <c r="E2345" s="19">
        <v>180</v>
      </c>
      <c r="F2345" s="19" t="s">
        <v>58</v>
      </c>
      <c r="G2345" s="19">
        <v>10</v>
      </c>
      <c r="H2345" s="19">
        <v>3</v>
      </c>
      <c r="I2345" s="19">
        <v>50</v>
      </c>
      <c r="J2345" s="19">
        <v>97</v>
      </c>
      <c r="K2345" s="19">
        <v>460</v>
      </c>
      <c r="L2345" s="19">
        <v>1380</v>
      </c>
      <c r="M2345" s="19" t="s">
        <v>88</v>
      </c>
      <c r="N2345" s="19">
        <v>3000</v>
      </c>
      <c r="O2345" s="19">
        <v>6000</v>
      </c>
      <c r="P2345" s="19">
        <v>8460</v>
      </c>
      <c r="Q2345" s="19" t="s">
        <v>57</v>
      </c>
      <c r="R2345" s="19">
        <v>4700</v>
      </c>
      <c r="S2345" s="19">
        <v>20000</v>
      </c>
      <c r="T2345" s="19">
        <v>7.03</v>
      </c>
      <c r="U2345" s="19">
        <v>18</v>
      </c>
      <c r="V2345" s="19">
        <v>0.24</v>
      </c>
      <c r="W2345" s="19">
        <v>65</v>
      </c>
      <c r="X2345" s="93">
        <v>1011</v>
      </c>
      <c r="Y2345">
        <f t="shared" si="109"/>
        <v>300</v>
      </c>
      <c r="Z2345" t="b">
        <f>IF(N2345/G2345&gt;=Auswahlhilfe!$C$8,TRUE,FALSE)</f>
        <v>1</v>
      </c>
      <c r="AA2345" t="b">
        <f>IF(K2345&gt;Auswahlhilfe!$C$7,TRUE,FALSE)</f>
        <v>1</v>
      </c>
      <c r="AB2345" t="b">
        <f>IF(Auswahlhilfe!$C$17=F2345,TRUE,FALSE)</f>
        <v>1</v>
      </c>
      <c r="AC2345" t="b">
        <f>IFERROR(IF(FIND("P2",PGOptionList!D2345)&gt;0,TRUE),FALSE)</f>
        <v>0</v>
      </c>
      <c r="AD2345" t="b">
        <f>IFERROR(IF(FIND("P1",PGOptionList!D2345)&gt;0,TRUE),FALSE)</f>
        <v>1</v>
      </c>
      <c r="AE2345" t="b">
        <f>IFERROR(IF(FIND("P0",PGOptionList!D2345)&gt;0,TRUE),FALSE)</f>
        <v>0</v>
      </c>
      <c r="AF2345" t="b">
        <f>IF(AND(Z2345,AA2345,AB2345,AC2345,IF(C2345=Auswahlhilfe!$L$7,TRUE,FALSE)),D2345,FALSE)</f>
        <v>0</v>
      </c>
      <c r="AG2345" t="b">
        <f>IF(AND(Z2345,AA2345,AB2345,AD2345,IF(C2345=Auswahlhilfe!$L$17,TRUE,FALSE)),D2345,FALSE)</f>
        <v>0</v>
      </c>
      <c r="AH2345" t="b">
        <f>IF(AND(Z2345,AA2345,AB2345,AE2345,IF(C2345=Auswahlhilfe!$L$17,TRUE,FALSE)),D2345,FALSE)</f>
        <v>0</v>
      </c>
      <c r="AI2345" t="s">
        <v>4818</v>
      </c>
      <c r="AJ2345" s="90" t="str">
        <f t="shared" si="110"/>
        <v>https://shop.oxni.ch/de/shop/motoren/planetengetriebe/te-155-010-s2-p1</v>
      </c>
    </row>
    <row r="2346" spans="2:36" x14ac:dyDescent="0.2">
      <c r="B2346" s="78" t="str">
        <f t="shared" si="108"/>
        <v/>
      </c>
      <c r="C2346" s="19" t="s">
        <v>123</v>
      </c>
      <c r="D2346" s="19" t="s">
        <v>2647</v>
      </c>
      <c r="E2346" s="19">
        <v>180</v>
      </c>
      <c r="F2346" s="19" t="s">
        <v>55</v>
      </c>
      <c r="G2346" s="19">
        <v>10</v>
      </c>
      <c r="H2346" s="19">
        <v>5</v>
      </c>
      <c r="I2346" s="19">
        <v>50</v>
      </c>
      <c r="J2346" s="19">
        <v>97</v>
      </c>
      <c r="K2346" s="19">
        <v>460</v>
      </c>
      <c r="L2346" s="19">
        <v>1380</v>
      </c>
      <c r="M2346" s="19" t="s">
        <v>88</v>
      </c>
      <c r="N2346" s="19">
        <v>3000</v>
      </c>
      <c r="O2346" s="19">
        <v>6000</v>
      </c>
      <c r="P2346" s="19">
        <v>8460</v>
      </c>
      <c r="Q2346" s="19" t="s">
        <v>57</v>
      </c>
      <c r="R2346" s="19">
        <v>4700</v>
      </c>
      <c r="S2346" s="19">
        <v>20000</v>
      </c>
      <c r="T2346" s="19">
        <v>7.03</v>
      </c>
      <c r="U2346" s="19">
        <v>18</v>
      </c>
      <c r="V2346" s="19">
        <v>0.24</v>
      </c>
      <c r="W2346" s="19">
        <v>65</v>
      </c>
      <c r="X2346" s="93">
        <v>815</v>
      </c>
      <c r="Y2346">
        <f t="shared" si="109"/>
        <v>300</v>
      </c>
      <c r="Z2346" t="b">
        <f>IF(N2346/G2346&gt;=Auswahlhilfe!$C$8,TRUE,FALSE)</f>
        <v>1</v>
      </c>
      <c r="AA2346" t="b">
        <f>IF(K2346&gt;Auswahlhilfe!$C$7,TRUE,FALSE)</f>
        <v>1</v>
      </c>
      <c r="AB2346" t="b">
        <f>IF(Auswahlhilfe!$C$17=F2346,TRUE,FALSE)</f>
        <v>0</v>
      </c>
      <c r="AC2346" t="b">
        <f>IFERROR(IF(FIND("P2",PGOptionList!D2346)&gt;0,TRUE),FALSE)</f>
        <v>1</v>
      </c>
      <c r="AD2346" t="b">
        <f>IFERROR(IF(FIND("P1",PGOptionList!D2346)&gt;0,TRUE),FALSE)</f>
        <v>0</v>
      </c>
      <c r="AE2346" t="b">
        <f>IFERROR(IF(FIND("P0",PGOptionList!D2346)&gt;0,TRUE),FALSE)</f>
        <v>0</v>
      </c>
      <c r="AF2346" t="b">
        <f>IF(AND(Z2346,AA2346,AB2346,AC2346,IF(C2346=Auswahlhilfe!$L$7,TRUE,FALSE)),D2346,FALSE)</f>
        <v>0</v>
      </c>
      <c r="AG2346" t="b">
        <f>IF(AND(Z2346,AA2346,AB2346,AD2346,IF(C2346=Auswahlhilfe!$L$17,TRUE,FALSE)),D2346,FALSE)</f>
        <v>0</v>
      </c>
      <c r="AH2346" t="b">
        <f>IF(AND(Z2346,AA2346,AB2346,AE2346,IF(C2346=Auswahlhilfe!$L$17,TRUE,FALSE)),D2346,FALSE)</f>
        <v>0</v>
      </c>
      <c r="AI2346" t="s">
        <v>4817</v>
      </c>
      <c r="AJ2346" s="90" t="str">
        <f t="shared" si="110"/>
        <v>mailto:info@oxni.ch?subject=Anfrage TE-155-010-S1-P2</v>
      </c>
    </row>
    <row r="2347" spans="2:36" x14ac:dyDescent="0.2">
      <c r="B2347" s="78" t="str">
        <f t="shared" si="108"/>
        <v/>
      </c>
      <c r="C2347" s="19" t="s">
        <v>123</v>
      </c>
      <c r="D2347" s="19" t="s">
        <v>2648</v>
      </c>
      <c r="E2347" s="19">
        <v>180</v>
      </c>
      <c r="F2347" s="19" t="s">
        <v>58</v>
      </c>
      <c r="G2347" s="19">
        <v>10</v>
      </c>
      <c r="H2347" s="19">
        <v>5</v>
      </c>
      <c r="I2347" s="19">
        <v>50</v>
      </c>
      <c r="J2347" s="19">
        <v>97</v>
      </c>
      <c r="K2347" s="19">
        <v>460</v>
      </c>
      <c r="L2347" s="19">
        <v>1380</v>
      </c>
      <c r="M2347" s="19" t="s">
        <v>88</v>
      </c>
      <c r="N2347" s="19">
        <v>3000</v>
      </c>
      <c r="O2347" s="19">
        <v>6000</v>
      </c>
      <c r="P2347" s="19">
        <v>8460</v>
      </c>
      <c r="Q2347" s="19" t="s">
        <v>57</v>
      </c>
      <c r="R2347" s="19">
        <v>4700</v>
      </c>
      <c r="S2347" s="19">
        <v>20000</v>
      </c>
      <c r="T2347" s="19">
        <v>7.03</v>
      </c>
      <c r="U2347" s="19">
        <v>18</v>
      </c>
      <c r="V2347" s="19">
        <v>0.24</v>
      </c>
      <c r="W2347" s="19">
        <v>65</v>
      </c>
      <c r="X2347" s="93">
        <v>815</v>
      </c>
      <c r="Y2347">
        <f t="shared" si="109"/>
        <v>300</v>
      </c>
      <c r="Z2347" t="b">
        <f>IF(N2347/G2347&gt;=Auswahlhilfe!$C$8,TRUE,FALSE)</f>
        <v>1</v>
      </c>
      <c r="AA2347" t="b">
        <f>IF(K2347&gt;Auswahlhilfe!$C$7,TRUE,FALSE)</f>
        <v>1</v>
      </c>
      <c r="AB2347" t="b">
        <f>IF(Auswahlhilfe!$C$17=F2347,TRUE,FALSE)</f>
        <v>1</v>
      </c>
      <c r="AC2347" t="b">
        <f>IFERROR(IF(FIND("P2",PGOptionList!D2347)&gt;0,TRUE),FALSE)</f>
        <v>1</v>
      </c>
      <c r="AD2347" t="b">
        <f>IFERROR(IF(FIND("P1",PGOptionList!D2347)&gt;0,TRUE),FALSE)</f>
        <v>0</v>
      </c>
      <c r="AE2347" t="b">
        <f>IFERROR(IF(FIND("P0",PGOptionList!D2347)&gt;0,TRUE),FALSE)</f>
        <v>0</v>
      </c>
      <c r="AF2347" t="b">
        <f>IF(AND(Z2347,AA2347,AB2347,AC2347,IF(C2347=Auswahlhilfe!$L$7,TRUE,FALSE)),D2347,FALSE)</f>
        <v>0</v>
      </c>
      <c r="AG2347" t="b">
        <f>IF(AND(Z2347,AA2347,AB2347,AD2347,IF(C2347=Auswahlhilfe!$L$17,TRUE,FALSE)),D2347,FALSE)</f>
        <v>0</v>
      </c>
      <c r="AH2347" t="b">
        <f>IF(AND(Z2347,AA2347,AB2347,AE2347,IF(C2347=Auswahlhilfe!$L$17,TRUE,FALSE)),D2347,FALSE)</f>
        <v>0</v>
      </c>
      <c r="AI2347" t="s">
        <v>4818</v>
      </c>
      <c r="AJ2347" s="90" t="str">
        <f t="shared" si="110"/>
        <v>https://shop.oxni.ch/de/shop/motoren/planetengetriebe/te-155-010-s2-p2</v>
      </c>
    </row>
    <row r="2348" spans="2:36" x14ac:dyDescent="0.2">
      <c r="B2348" s="78" t="str">
        <f t="shared" si="108"/>
        <v/>
      </c>
      <c r="C2348" s="19" t="s">
        <v>123</v>
      </c>
      <c r="D2348" s="19" t="s">
        <v>2649</v>
      </c>
      <c r="E2348" s="19">
        <v>180</v>
      </c>
      <c r="F2348" s="19" t="s">
        <v>55</v>
      </c>
      <c r="G2348" s="19">
        <v>8</v>
      </c>
      <c r="H2348" s="19">
        <v>3</v>
      </c>
      <c r="I2348" s="19">
        <v>50</v>
      </c>
      <c r="J2348" s="19">
        <v>97</v>
      </c>
      <c r="K2348" s="19">
        <v>500</v>
      </c>
      <c r="L2348" s="19">
        <v>1500</v>
      </c>
      <c r="M2348" s="19" t="s">
        <v>87</v>
      </c>
      <c r="N2348" s="19">
        <v>3000</v>
      </c>
      <c r="O2348" s="19">
        <v>6000</v>
      </c>
      <c r="P2348" s="19">
        <v>8460</v>
      </c>
      <c r="Q2348" s="19" t="s">
        <v>57</v>
      </c>
      <c r="R2348" s="19">
        <v>4700</v>
      </c>
      <c r="S2348" s="19">
        <v>20000</v>
      </c>
      <c r="T2348" s="19">
        <v>7.07</v>
      </c>
      <c r="U2348" s="19">
        <v>18</v>
      </c>
      <c r="V2348" s="19">
        <v>0.24</v>
      </c>
      <c r="W2348" s="19">
        <v>65</v>
      </c>
      <c r="X2348" s="93">
        <v>1011</v>
      </c>
      <c r="Y2348">
        <f t="shared" si="109"/>
        <v>375</v>
      </c>
      <c r="Z2348" t="b">
        <f>IF(N2348/G2348&gt;=Auswahlhilfe!$C$8,TRUE,FALSE)</f>
        <v>1</v>
      </c>
      <c r="AA2348" t="b">
        <f>IF(K2348&gt;Auswahlhilfe!$C$7,TRUE,FALSE)</f>
        <v>1</v>
      </c>
      <c r="AB2348" t="b">
        <f>IF(Auswahlhilfe!$C$17=F2348,TRUE,FALSE)</f>
        <v>0</v>
      </c>
      <c r="AC2348" t="b">
        <f>IFERROR(IF(FIND("P2",PGOptionList!D2348)&gt;0,TRUE),FALSE)</f>
        <v>0</v>
      </c>
      <c r="AD2348" t="b">
        <f>IFERROR(IF(FIND("P1",PGOptionList!D2348)&gt;0,TRUE),FALSE)</f>
        <v>1</v>
      </c>
      <c r="AE2348" t="b">
        <f>IFERROR(IF(FIND("P0",PGOptionList!D2348)&gt;0,TRUE),FALSE)</f>
        <v>0</v>
      </c>
      <c r="AF2348" t="b">
        <f>IF(AND(Z2348,AA2348,AB2348,AC2348,IF(C2348=Auswahlhilfe!$L$7,TRUE,FALSE)),D2348,FALSE)</f>
        <v>0</v>
      </c>
      <c r="AG2348" t="b">
        <f>IF(AND(Z2348,AA2348,AB2348,AD2348,IF(C2348=Auswahlhilfe!$L$17,TRUE,FALSE)),D2348,FALSE)</f>
        <v>0</v>
      </c>
      <c r="AH2348" t="b">
        <f>IF(AND(Z2348,AA2348,AB2348,AE2348,IF(C2348=Auswahlhilfe!$L$17,TRUE,FALSE)),D2348,FALSE)</f>
        <v>0</v>
      </c>
      <c r="AI2348" t="s">
        <v>4817</v>
      </c>
      <c r="AJ2348" s="90" t="str">
        <f t="shared" si="110"/>
        <v>mailto:info@oxni.ch?subject=Anfrage TE-155-008-S1-P1</v>
      </c>
    </row>
    <row r="2349" spans="2:36" x14ac:dyDescent="0.2">
      <c r="B2349" s="78" t="str">
        <f t="shared" si="108"/>
        <v/>
      </c>
      <c r="C2349" s="19" t="s">
        <v>123</v>
      </c>
      <c r="D2349" s="19" t="s">
        <v>2650</v>
      </c>
      <c r="E2349" s="19">
        <v>180</v>
      </c>
      <c r="F2349" s="19" t="s">
        <v>58</v>
      </c>
      <c r="G2349" s="19">
        <v>8</v>
      </c>
      <c r="H2349" s="19">
        <v>3</v>
      </c>
      <c r="I2349" s="19">
        <v>50</v>
      </c>
      <c r="J2349" s="19">
        <v>97</v>
      </c>
      <c r="K2349" s="19">
        <v>500</v>
      </c>
      <c r="L2349" s="19">
        <v>1500</v>
      </c>
      <c r="M2349" s="19" t="s">
        <v>87</v>
      </c>
      <c r="N2349" s="19">
        <v>3000</v>
      </c>
      <c r="O2349" s="19">
        <v>6000</v>
      </c>
      <c r="P2349" s="19">
        <v>8460</v>
      </c>
      <c r="Q2349" s="19" t="s">
        <v>57</v>
      </c>
      <c r="R2349" s="19">
        <v>4700</v>
      </c>
      <c r="S2349" s="19">
        <v>20000</v>
      </c>
      <c r="T2349" s="19">
        <v>7.07</v>
      </c>
      <c r="U2349" s="19">
        <v>18</v>
      </c>
      <c r="V2349" s="19">
        <v>0.24</v>
      </c>
      <c r="W2349" s="19">
        <v>65</v>
      </c>
      <c r="X2349" s="93">
        <v>1011</v>
      </c>
      <c r="Y2349">
        <f t="shared" si="109"/>
        <v>375</v>
      </c>
      <c r="Z2349" t="b">
        <f>IF(N2349/G2349&gt;=Auswahlhilfe!$C$8,TRUE,FALSE)</f>
        <v>1</v>
      </c>
      <c r="AA2349" t="b">
        <f>IF(K2349&gt;Auswahlhilfe!$C$7,TRUE,FALSE)</f>
        <v>1</v>
      </c>
      <c r="AB2349" t="b">
        <f>IF(Auswahlhilfe!$C$17=F2349,TRUE,FALSE)</f>
        <v>1</v>
      </c>
      <c r="AC2349" t="b">
        <f>IFERROR(IF(FIND("P2",PGOptionList!D2349)&gt;0,TRUE),FALSE)</f>
        <v>0</v>
      </c>
      <c r="AD2349" t="b">
        <f>IFERROR(IF(FIND("P1",PGOptionList!D2349)&gt;0,TRUE),FALSE)</f>
        <v>1</v>
      </c>
      <c r="AE2349" t="b">
        <f>IFERROR(IF(FIND("P0",PGOptionList!D2349)&gt;0,TRUE),FALSE)</f>
        <v>0</v>
      </c>
      <c r="AF2349" t="b">
        <f>IF(AND(Z2349,AA2349,AB2349,AC2349,IF(C2349=Auswahlhilfe!$L$7,TRUE,FALSE)),D2349,FALSE)</f>
        <v>0</v>
      </c>
      <c r="AG2349" t="b">
        <f>IF(AND(Z2349,AA2349,AB2349,AD2349,IF(C2349=Auswahlhilfe!$L$17,TRUE,FALSE)),D2349,FALSE)</f>
        <v>0</v>
      </c>
      <c r="AH2349" t="b">
        <f>IF(AND(Z2349,AA2349,AB2349,AE2349,IF(C2349=Auswahlhilfe!$L$17,TRUE,FALSE)),D2349,FALSE)</f>
        <v>0</v>
      </c>
      <c r="AI2349" t="s">
        <v>4818</v>
      </c>
      <c r="AJ2349" s="90" t="str">
        <f t="shared" si="110"/>
        <v>https://shop.oxni.ch/de/shop/motoren/planetengetriebe/te-155-008-s2-p1</v>
      </c>
    </row>
    <row r="2350" spans="2:36" x14ac:dyDescent="0.2">
      <c r="B2350" s="78" t="str">
        <f t="shared" si="108"/>
        <v/>
      </c>
      <c r="C2350" s="19" t="s">
        <v>123</v>
      </c>
      <c r="D2350" s="19" t="s">
        <v>2651</v>
      </c>
      <c r="E2350" s="19">
        <v>180</v>
      </c>
      <c r="F2350" s="19" t="s">
        <v>55</v>
      </c>
      <c r="G2350" s="19">
        <v>8</v>
      </c>
      <c r="H2350" s="19">
        <v>5</v>
      </c>
      <c r="I2350" s="19">
        <v>50</v>
      </c>
      <c r="J2350" s="19">
        <v>97</v>
      </c>
      <c r="K2350" s="19">
        <v>500</v>
      </c>
      <c r="L2350" s="19">
        <v>1500</v>
      </c>
      <c r="M2350" s="19" t="s">
        <v>87</v>
      </c>
      <c r="N2350" s="19">
        <v>3000</v>
      </c>
      <c r="O2350" s="19">
        <v>6000</v>
      </c>
      <c r="P2350" s="19">
        <v>8460</v>
      </c>
      <c r="Q2350" s="19" t="s">
        <v>57</v>
      </c>
      <c r="R2350" s="19">
        <v>4700</v>
      </c>
      <c r="S2350" s="19">
        <v>20000</v>
      </c>
      <c r="T2350" s="19">
        <v>7.07</v>
      </c>
      <c r="U2350" s="19">
        <v>18</v>
      </c>
      <c r="V2350" s="19">
        <v>0.24</v>
      </c>
      <c r="W2350" s="19">
        <v>65</v>
      </c>
      <c r="X2350" s="93">
        <v>815</v>
      </c>
      <c r="Y2350">
        <f t="shared" si="109"/>
        <v>375</v>
      </c>
      <c r="Z2350" t="b">
        <f>IF(N2350/G2350&gt;=Auswahlhilfe!$C$8,TRUE,FALSE)</f>
        <v>1</v>
      </c>
      <c r="AA2350" t="b">
        <f>IF(K2350&gt;Auswahlhilfe!$C$7,TRUE,FALSE)</f>
        <v>1</v>
      </c>
      <c r="AB2350" t="b">
        <f>IF(Auswahlhilfe!$C$17=F2350,TRUE,FALSE)</f>
        <v>0</v>
      </c>
      <c r="AC2350" t="b">
        <f>IFERROR(IF(FIND("P2",PGOptionList!D2350)&gt;0,TRUE),FALSE)</f>
        <v>1</v>
      </c>
      <c r="AD2350" t="b">
        <f>IFERROR(IF(FIND("P1",PGOptionList!D2350)&gt;0,TRUE),FALSE)</f>
        <v>0</v>
      </c>
      <c r="AE2350" t="b">
        <f>IFERROR(IF(FIND("P0",PGOptionList!D2350)&gt;0,TRUE),FALSE)</f>
        <v>0</v>
      </c>
      <c r="AF2350" t="b">
        <f>IF(AND(Z2350,AA2350,AB2350,AC2350,IF(C2350=Auswahlhilfe!$L$7,TRUE,FALSE)),D2350,FALSE)</f>
        <v>0</v>
      </c>
      <c r="AG2350" t="b">
        <f>IF(AND(Z2350,AA2350,AB2350,AD2350,IF(C2350=Auswahlhilfe!$L$17,TRUE,FALSE)),D2350,FALSE)</f>
        <v>0</v>
      </c>
      <c r="AH2350" t="b">
        <f>IF(AND(Z2350,AA2350,AB2350,AE2350,IF(C2350=Auswahlhilfe!$L$17,TRUE,FALSE)),D2350,FALSE)</f>
        <v>0</v>
      </c>
      <c r="AI2350" t="s">
        <v>4817</v>
      </c>
      <c r="AJ2350" s="90" t="str">
        <f t="shared" si="110"/>
        <v>mailto:info@oxni.ch?subject=Anfrage TE-155-008-S1-P2</v>
      </c>
    </row>
    <row r="2351" spans="2:36" x14ac:dyDescent="0.2">
      <c r="B2351" s="78" t="str">
        <f t="shared" si="108"/>
        <v/>
      </c>
      <c r="C2351" s="19" t="s">
        <v>123</v>
      </c>
      <c r="D2351" s="19" t="s">
        <v>2652</v>
      </c>
      <c r="E2351" s="19">
        <v>180</v>
      </c>
      <c r="F2351" s="19" t="s">
        <v>58</v>
      </c>
      <c r="G2351" s="19">
        <v>8</v>
      </c>
      <c r="H2351" s="19">
        <v>5</v>
      </c>
      <c r="I2351" s="19">
        <v>50</v>
      </c>
      <c r="J2351" s="19">
        <v>97</v>
      </c>
      <c r="K2351" s="19">
        <v>500</v>
      </c>
      <c r="L2351" s="19">
        <v>1500</v>
      </c>
      <c r="M2351" s="19" t="s">
        <v>87</v>
      </c>
      <c r="N2351" s="19">
        <v>3000</v>
      </c>
      <c r="O2351" s="19">
        <v>6000</v>
      </c>
      <c r="P2351" s="19">
        <v>8460</v>
      </c>
      <c r="Q2351" s="19" t="s">
        <v>57</v>
      </c>
      <c r="R2351" s="19">
        <v>4700</v>
      </c>
      <c r="S2351" s="19">
        <v>20000</v>
      </c>
      <c r="T2351" s="19">
        <v>7.07</v>
      </c>
      <c r="U2351" s="19">
        <v>18</v>
      </c>
      <c r="V2351" s="19">
        <v>0.24</v>
      </c>
      <c r="W2351" s="19">
        <v>65</v>
      </c>
      <c r="X2351" s="93">
        <v>815</v>
      </c>
      <c r="Y2351">
        <f t="shared" si="109"/>
        <v>375</v>
      </c>
      <c r="Z2351" t="b">
        <f>IF(N2351/G2351&gt;=Auswahlhilfe!$C$8,TRUE,FALSE)</f>
        <v>1</v>
      </c>
      <c r="AA2351" t="b">
        <f>IF(K2351&gt;Auswahlhilfe!$C$7,TRUE,FALSE)</f>
        <v>1</v>
      </c>
      <c r="AB2351" t="b">
        <f>IF(Auswahlhilfe!$C$17=F2351,TRUE,FALSE)</f>
        <v>1</v>
      </c>
      <c r="AC2351" t="b">
        <f>IFERROR(IF(FIND("P2",PGOptionList!D2351)&gt;0,TRUE),FALSE)</f>
        <v>1</v>
      </c>
      <c r="AD2351" t="b">
        <f>IFERROR(IF(FIND("P1",PGOptionList!D2351)&gt;0,TRUE),FALSE)</f>
        <v>0</v>
      </c>
      <c r="AE2351" t="b">
        <f>IFERROR(IF(FIND("P0",PGOptionList!D2351)&gt;0,TRUE),FALSE)</f>
        <v>0</v>
      </c>
      <c r="AF2351" t="b">
        <f>IF(AND(Z2351,AA2351,AB2351,AC2351,IF(C2351=Auswahlhilfe!$L$7,TRUE,FALSE)),D2351,FALSE)</f>
        <v>0</v>
      </c>
      <c r="AG2351" t="b">
        <f>IF(AND(Z2351,AA2351,AB2351,AD2351,IF(C2351=Auswahlhilfe!$L$17,TRUE,FALSE)),D2351,FALSE)</f>
        <v>0</v>
      </c>
      <c r="AH2351" t="b">
        <f>IF(AND(Z2351,AA2351,AB2351,AE2351,IF(C2351=Auswahlhilfe!$L$17,TRUE,FALSE)),D2351,FALSE)</f>
        <v>0</v>
      </c>
      <c r="AI2351" t="s">
        <v>4818</v>
      </c>
      <c r="AJ2351" s="90" t="str">
        <f t="shared" si="110"/>
        <v>https://shop.oxni.ch/de/shop/motoren/planetengetriebe/te-155-008-s2-p2</v>
      </c>
    </row>
    <row r="2352" spans="2:36" x14ac:dyDescent="0.2">
      <c r="B2352" s="78" t="str">
        <f t="shared" si="108"/>
        <v/>
      </c>
      <c r="C2352" s="19" t="s">
        <v>123</v>
      </c>
      <c r="D2352" s="19" t="s">
        <v>2653</v>
      </c>
      <c r="E2352" s="19">
        <v>180</v>
      </c>
      <c r="F2352" s="19" t="s">
        <v>55</v>
      </c>
      <c r="G2352" s="19">
        <v>7</v>
      </c>
      <c r="H2352" s="19">
        <v>3</v>
      </c>
      <c r="I2352" s="19">
        <v>50</v>
      </c>
      <c r="J2352" s="19">
        <v>97</v>
      </c>
      <c r="K2352" s="19">
        <v>555</v>
      </c>
      <c r="L2352" s="19">
        <v>1665</v>
      </c>
      <c r="M2352" s="19" t="s">
        <v>86</v>
      </c>
      <c r="N2352" s="19">
        <v>3000</v>
      </c>
      <c r="O2352" s="19">
        <v>6000</v>
      </c>
      <c r="P2352" s="19">
        <v>8460</v>
      </c>
      <c r="Q2352" s="19" t="s">
        <v>57</v>
      </c>
      <c r="R2352" s="19">
        <v>4700</v>
      </c>
      <c r="S2352" s="19">
        <v>20000</v>
      </c>
      <c r="T2352" s="19">
        <v>7.14</v>
      </c>
      <c r="U2352" s="19">
        <v>18</v>
      </c>
      <c r="V2352" s="19">
        <v>0.24</v>
      </c>
      <c r="W2352" s="19">
        <v>65</v>
      </c>
      <c r="X2352" s="93">
        <v>1011</v>
      </c>
      <c r="Y2352">
        <f t="shared" si="109"/>
        <v>428.57142857142856</v>
      </c>
      <c r="Z2352" t="b">
        <f>IF(N2352/G2352&gt;=Auswahlhilfe!$C$8,TRUE,FALSE)</f>
        <v>1</v>
      </c>
      <c r="AA2352" t="b">
        <f>IF(K2352&gt;Auswahlhilfe!$C$7,TRUE,FALSE)</f>
        <v>1</v>
      </c>
      <c r="AB2352" t="b">
        <f>IF(Auswahlhilfe!$C$17=F2352,TRUE,FALSE)</f>
        <v>0</v>
      </c>
      <c r="AC2352" t="b">
        <f>IFERROR(IF(FIND("P2",PGOptionList!D2352)&gt;0,TRUE),FALSE)</f>
        <v>0</v>
      </c>
      <c r="AD2352" t="b">
        <f>IFERROR(IF(FIND("P1",PGOptionList!D2352)&gt;0,TRUE),FALSE)</f>
        <v>1</v>
      </c>
      <c r="AE2352" t="b">
        <f>IFERROR(IF(FIND("P0",PGOptionList!D2352)&gt;0,TRUE),FALSE)</f>
        <v>0</v>
      </c>
      <c r="AF2352" t="b">
        <f>IF(AND(Z2352,AA2352,AB2352,AC2352,IF(C2352=Auswahlhilfe!$L$7,TRUE,FALSE)),D2352,FALSE)</f>
        <v>0</v>
      </c>
      <c r="AG2352" t="b">
        <f>IF(AND(Z2352,AA2352,AB2352,AD2352,IF(C2352=Auswahlhilfe!$L$17,TRUE,FALSE)),D2352,FALSE)</f>
        <v>0</v>
      </c>
      <c r="AH2352" t="b">
        <f>IF(AND(Z2352,AA2352,AB2352,AE2352,IF(C2352=Auswahlhilfe!$L$17,TRUE,FALSE)),D2352,FALSE)</f>
        <v>0</v>
      </c>
      <c r="AI2352" t="s">
        <v>4817</v>
      </c>
      <c r="AJ2352" s="90" t="str">
        <f t="shared" si="110"/>
        <v>mailto:info@oxni.ch?subject=Anfrage TE-155-007-S1-P1</v>
      </c>
    </row>
    <row r="2353" spans="2:36" x14ac:dyDescent="0.2">
      <c r="B2353" s="78" t="str">
        <f t="shared" si="108"/>
        <v/>
      </c>
      <c r="C2353" s="19" t="s">
        <v>123</v>
      </c>
      <c r="D2353" s="19" t="s">
        <v>2654</v>
      </c>
      <c r="E2353" s="19">
        <v>180</v>
      </c>
      <c r="F2353" s="19" t="s">
        <v>58</v>
      </c>
      <c r="G2353" s="19">
        <v>7</v>
      </c>
      <c r="H2353" s="19">
        <v>3</v>
      </c>
      <c r="I2353" s="19">
        <v>50</v>
      </c>
      <c r="J2353" s="19">
        <v>97</v>
      </c>
      <c r="K2353" s="19">
        <v>555</v>
      </c>
      <c r="L2353" s="19">
        <v>1665</v>
      </c>
      <c r="M2353" s="19" t="s">
        <v>86</v>
      </c>
      <c r="N2353" s="19">
        <v>3000</v>
      </c>
      <c r="O2353" s="19">
        <v>6000</v>
      </c>
      <c r="P2353" s="19">
        <v>8460</v>
      </c>
      <c r="Q2353" s="19" t="s">
        <v>57</v>
      </c>
      <c r="R2353" s="19">
        <v>4700</v>
      </c>
      <c r="S2353" s="19">
        <v>20000</v>
      </c>
      <c r="T2353" s="19">
        <v>7.14</v>
      </c>
      <c r="U2353" s="19">
        <v>18</v>
      </c>
      <c r="V2353" s="19">
        <v>0.24</v>
      </c>
      <c r="W2353" s="19">
        <v>65</v>
      </c>
      <c r="X2353" s="93">
        <v>1011</v>
      </c>
      <c r="Y2353">
        <f t="shared" si="109"/>
        <v>428.57142857142856</v>
      </c>
      <c r="Z2353" t="b">
        <f>IF(N2353/G2353&gt;=Auswahlhilfe!$C$8,TRUE,FALSE)</f>
        <v>1</v>
      </c>
      <c r="AA2353" t="b">
        <f>IF(K2353&gt;Auswahlhilfe!$C$7,TRUE,FALSE)</f>
        <v>1</v>
      </c>
      <c r="AB2353" t="b">
        <f>IF(Auswahlhilfe!$C$17=F2353,TRUE,FALSE)</f>
        <v>1</v>
      </c>
      <c r="AC2353" t="b">
        <f>IFERROR(IF(FIND("P2",PGOptionList!D2353)&gt;0,TRUE),FALSE)</f>
        <v>0</v>
      </c>
      <c r="AD2353" t="b">
        <f>IFERROR(IF(FIND("P1",PGOptionList!D2353)&gt;0,TRUE),FALSE)</f>
        <v>1</v>
      </c>
      <c r="AE2353" t="b">
        <f>IFERROR(IF(FIND("P0",PGOptionList!D2353)&gt;0,TRUE),FALSE)</f>
        <v>0</v>
      </c>
      <c r="AF2353" t="b">
        <f>IF(AND(Z2353,AA2353,AB2353,AC2353,IF(C2353=Auswahlhilfe!$L$7,TRUE,FALSE)),D2353,FALSE)</f>
        <v>0</v>
      </c>
      <c r="AG2353" t="b">
        <f>IF(AND(Z2353,AA2353,AB2353,AD2353,IF(C2353=Auswahlhilfe!$L$17,TRUE,FALSE)),D2353,FALSE)</f>
        <v>0</v>
      </c>
      <c r="AH2353" t="b">
        <f>IF(AND(Z2353,AA2353,AB2353,AE2353,IF(C2353=Auswahlhilfe!$L$17,TRUE,FALSE)),D2353,FALSE)</f>
        <v>0</v>
      </c>
      <c r="AI2353" t="s">
        <v>4818</v>
      </c>
      <c r="AJ2353" s="90" t="str">
        <f t="shared" si="110"/>
        <v>https://shop.oxni.ch/de/shop/motoren/planetengetriebe/te-155-007-s2-p1</v>
      </c>
    </row>
    <row r="2354" spans="2:36" x14ac:dyDescent="0.2">
      <c r="B2354" s="78" t="str">
        <f t="shared" si="108"/>
        <v/>
      </c>
      <c r="C2354" s="19" t="s">
        <v>123</v>
      </c>
      <c r="D2354" s="19" t="s">
        <v>2655</v>
      </c>
      <c r="E2354" s="19">
        <v>180</v>
      </c>
      <c r="F2354" s="19" t="s">
        <v>55</v>
      </c>
      <c r="G2354" s="19">
        <v>7</v>
      </c>
      <c r="H2354" s="19">
        <v>5</v>
      </c>
      <c r="I2354" s="19">
        <v>50</v>
      </c>
      <c r="J2354" s="19">
        <v>97</v>
      </c>
      <c r="K2354" s="19">
        <v>555</v>
      </c>
      <c r="L2354" s="19">
        <v>1665</v>
      </c>
      <c r="M2354" s="19" t="s">
        <v>86</v>
      </c>
      <c r="N2354" s="19">
        <v>3000</v>
      </c>
      <c r="O2354" s="19">
        <v>6000</v>
      </c>
      <c r="P2354" s="19">
        <v>8460</v>
      </c>
      <c r="Q2354" s="19" t="s">
        <v>57</v>
      </c>
      <c r="R2354" s="19">
        <v>4700</v>
      </c>
      <c r="S2354" s="19">
        <v>20000</v>
      </c>
      <c r="T2354" s="19">
        <v>7.14</v>
      </c>
      <c r="U2354" s="19">
        <v>18</v>
      </c>
      <c r="V2354" s="19">
        <v>0.24</v>
      </c>
      <c r="W2354" s="19">
        <v>65</v>
      </c>
      <c r="X2354" s="93">
        <v>815</v>
      </c>
      <c r="Y2354">
        <f t="shared" si="109"/>
        <v>428.57142857142856</v>
      </c>
      <c r="Z2354" t="b">
        <f>IF(N2354/G2354&gt;=Auswahlhilfe!$C$8,TRUE,FALSE)</f>
        <v>1</v>
      </c>
      <c r="AA2354" t="b">
        <f>IF(K2354&gt;Auswahlhilfe!$C$7,TRUE,FALSE)</f>
        <v>1</v>
      </c>
      <c r="AB2354" t="b">
        <f>IF(Auswahlhilfe!$C$17=F2354,TRUE,FALSE)</f>
        <v>0</v>
      </c>
      <c r="AC2354" t="b">
        <f>IFERROR(IF(FIND("P2",PGOptionList!D2354)&gt;0,TRUE),FALSE)</f>
        <v>1</v>
      </c>
      <c r="AD2354" t="b">
        <f>IFERROR(IF(FIND("P1",PGOptionList!D2354)&gt;0,TRUE),FALSE)</f>
        <v>0</v>
      </c>
      <c r="AE2354" t="b">
        <f>IFERROR(IF(FIND("P0",PGOptionList!D2354)&gt;0,TRUE),FALSE)</f>
        <v>0</v>
      </c>
      <c r="AF2354" t="b">
        <f>IF(AND(Z2354,AA2354,AB2354,AC2354,IF(C2354=Auswahlhilfe!$L$7,TRUE,FALSE)),D2354,FALSE)</f>
        <v>0</v>
      </c>
      <c r="AG2354" t="b">
        <f>IF(AND(Z2354,AA2354,AB2354,AD2354,IF(C2354=Auswahlhilfe!$L$17,TRUE,FALSE)),D2354,FALSE)</f>
        <v>0</v>
      </c>
      <c r="AH2354" t="b">
        <f>IF(AND(Z2354,AA2354,AB2354,AE2354,IF(C2354=Auswahlhilfe!$L$17,TRUE,FALSE)),D2354,FALSE)</f>
        <v>0</v>
      </c>
      <c r="AI2354" t="s">
        <v>4817</v>
      </c>
      <c r="AJ2354" s="90" t="str">
        <f t="shared" si="110"/>
        <v>mailto:info@oxni.ch?subject=Anfrage TE-155-007-S1-P2</v>
      </c>
    </row>
    <row r="2355" spans="2:36" x14ac:dyDescent="0.2">
      <c r="B2355" s="78" t="str">
        <f t="shared" si="108"/>
        <v/>
      </c>
      <c r="C2355" s="19" t="s">
        <v>123</v>
      </c>
      <c r="D2355" s="19" t="s">
        <v>2656</v>
      </c>
      <c r="E2355" s="19">
        <v>180</v>
      </c>
      <c r="F2355" s="19" t="s">
        <v>58</v>
      </c>
      <c r="G2355" s="19">
        <v>7</v>
      </c>
      <c r="H2355" s="19">
        <v>5</v>
      </c>
      <c r="I2355" s="19">
        <v>50</v>
      </c>
      <c r="J2355" s="19">
        <v>97</v>
      </c>
      <c r="K2355" s="19">
        <v>555</v>
      </c>
      <c r="L2355" s="19">
        <v>1665</v>
      </c>
      <c r="M2355" s="19" t="s">
        <v>86</v>
      </c>
      <c r="N2355" s="19">
        <v>3000</v>
      </c>
      <c r="O2355" s="19">
        <v>6000</v>
      </c>
      <c r="P2355" s="19">
        <v>8460</v>
      </c>
      <c r="Q2355" s="19" t="s">
        <v>57</v>
      </c>
      <c r="R2355" s="19">
        <v>4700</v>
      </c>
      <c r="S2355" s="19">
        <v>20000</v>
      </c>
      <c r="T2355" s="19">
        <v>7.14</v>
      </c>
      <c r="U2355" s="19">
        <v>18</v>
      </c>
      <c r="V2355" s="19">
        <v>0.24</v>
      </c>
      <c r="W2355" s="19">
        <v>65</v>
      </c>
      <c r="X2355" s="93">
        <v>815</v>
      </c>
      <c r="Y2355">
        <f t="shared" si="109"/>
        <v>428.57142857142856</v>
      </c>
      <c r="Z2355" t="b">
        <f>IF(N2355/G2355&gt;=Auswahlhilfe!$C$8,TRUE,FALSE)</f>
        <v>1</v>
      </c>
      <c r="AA2355" t="b">
        <f>IF(K2355&gt;Auswahlhilfe!$C$7,TRUE,FALSE)</f>
        <v>1</v>
      </c>
      <c r="AB2355" t="b">
        <f>IF(Auswahlhilfe!$C$17=F2355,TRUE,FALSE)</f>
        <v>1</v>
      </c>
      <c r="AC2355" t="b">
        <f>IFERROR(IF(FIND("P2",PGOptionList!D2355)&gt;0,TRUE),FALSE)</f>
        <v>1</v>
      </c>
      <c r="AD2355" t="b">
        <f>IFERROR(IF(FIND("P1",PGOptionList!D2355)&gt;0,TRUE),FALSE)</f>
        <v>0</v>
      </c>
      <c r="AE2355" t="b">
        <f>IFERROR(IF(FIND("P0",PGOptionList!D2355)&gt;0,TRUE),FALSE)</f>
        <v>0</v>
      </c>
      <c r="AF2355" t="b">
        <f>IF(AND(Z2355,AA2355,AB2355,AC2355,IF(C2355=Auswahlhilfe!$L$7,TRUE,FALSE)),D2355,FALSE)</f>
        <v>0</v>
      </c>
      <c r="AG2355" t="b">
        <f>IF(AND(Z2355,AA2355,AB2355,AD2355,IF(C2355=Auswahlhilfe!$L$17,TRUE,FALSE)),D2355,FALSE)</f>
        <v>0</v>
      </c>
      <c r="AH2355" t="b">
        <f>IF(AND(Z2355,AA2355,AB2355,AE2355,IF(C2355=Auswahlhilfe!$L$17,TRUE,FALSE)),D2355,FALSE)</f>
        <v>0</v>
      </c>
      <c r="AI2355" t="s">
        <v>4818</v>
      </c>
      <c r="AJ2355" s="90" t="str">
        <f t="shared" si="110"/>
        <v>https://shop.oxni.ch/de/shop/motoren/planetengetriebe/te-155-007-s2-p2</v>
      </c>
    </row>
    <row r="2356" spans="2:36" x14ac:dyDescent="0.2">
      <c r="B2356" s="78" t="str">
        <f t="shared" si="108"/>
        <v/>
      </c>
      <c r="C2356" s="19" t="s">
        <v>123</v>
      </c>
      <c r="D2356" s="19" t="s">
        <v>2657</v>
      </c>
      <c r="E2356" s="19">
        <v>180</v>
      </c>
      <c r="F2356" s="19" t="s">
        <v>55</v>
      </c>
      <c r="G2356" s="19">
        <v>6</v>
      </c>
      <c r="H2356" s="19">
        <v>3</v>
      </c>
      <c r="I2356" s="19">
        <v>50</v>
      </c>
      <c r="J2356" s="19">
        <v>97</v>
      </c>
      <c r="K2356" s="19">
        <v>600</v>
      </c>
      <c r="L2356" s="19">
        <v>1800</v>
      </c>
      <c r="M2356" s="19" t="s">
        <v>85</v>
      </c>
      <c r="N2356" s="19">
        <v>3000</v>
      </c>
      <c r="O2356" s="19">
        <v>6000</v>
      </c>
      <c r="P2356" s="19">
        <v>8460</v>
      </c>
      <c r="Q2356" s="19" t="s">
        <v>57</v>
      </c>
      <c r="R2356" s="19">
        <v>4700</v>
      </c>
      <c r="S2356" s="19">
        <v>20000</v>
      </c>
      <c r="T2356" s="19">
        <v>7.25</v>
      </c>
      <c r="U2356" s="19">
        <v>18</v>
      </c>
      <c r="V2356" s="19">
        <v>0.24</v>
      </c>
      <c r="W2356" s="19">
        <v>65</v>
      </c>
      <c r="X2356" s="93">
        <v>1011</v>
      </c>
      <c r="Y2356">
        <f t="shared" si="109"/>
        <v>500</v>
      </c>
      <c r="Z2356" t="b">
        <f>IF(N2356/G2356&gt;=Auswahlhilfe!$C$8,TRUE,FALSE)</f>
        <v>1</v>
      </c>
      <c r="AA2356" t="b">
        <f>IF(K2356&gt;Auswahlhilfe!$C$7,TRUE,FALSE)</f>
        <v>1</v>
      </c>
      <c r="AB2356" t="b">
        <f>IF(Auswahlhilfe!$C$17=F2356,TRUE,FALSE)</f>
        <v>0</v>
      </c>
      <c r="AC2356" t="b">
        <f>IFERROR(IF(FIND("P2",PGOptionList!D2356)&gt;0,TRUE),FALSE)</f>
        <v>0</v>
      </c>
      <c r="AD2356" t="b">
        <f>IFERROR(IF(FIND("P1",PGOptionList!D2356)&gt;0,TRUE),FALSE)</f>
        <v>1</v>
      </c>
      <c r="AE2356" t="b">
        <f>IFERROR(IF(FIND("P0",PGOptionList!D2356)&gt;0,TRUE),FALSE)</f>
        <v>0</v>
      </c>
      <c r="AF2356" t="b">
        <f>IF(AND(Z2356,AA2356,AB2356,AC2356,IF(C2356=Auswahlhilfe!$L$7,TRUE,FALSE)),D2356,FALSE)</f>
        <v>0</v>
      </c>
      <c r="AG2356" t="b">
        <f>IF(AND(Z2356,AA2356,AB2356,AD2356,IF(C2356=Auswahlhilfe!$L$17,TRUE,FALSE)),D2356,FALSE)</f>
        <v>0</v>
      </c>
      <c r="AH2356" t="b">
        <f>IF(AND(Z2356,AA2356,AB2356,AE2356,IF(C2356=Auswahlhilfe!$L$17,TRUE,FALSE)),D2356,FALSE)</f>
        <v>0</v>
      </c>
      <c r="AI2356" t="s">
        <v>4817</v>
      </c>
      <c r="AJ2356" s="90" t="str">
        <f t="shared" si="110"/>
        <v>mailto:info@oxni.ch?subject=Anfrage TE-155-006-S1-P1</v>
      </c>
    </row>
    <row r="2357" spans="2:36" x14ac:dyDescent="0.2">
      <c r="B2357" s="78" t="str">
        <f t="shared" si="108"/>
        <v/>
      </c>
      <c r="C2357" s="19" t="s">
        <v>123</v>
      </c>
      <c r="D2357" s="19" t="s">
        <v>2658</v>
      </c>
      <c r="E2357" s="19">
        <v>180</v>
      </c>
      <c r="F2357" s="19" t="s">
        <v>58</v>
      </c>
      <c r="G2357" s="19">
        <v>6</v>
      </c>
      <c r="H2357" s="19">
        <v>3</v>
      </c>
      <c r="I2357" s="19">
        <v>50</v>
      </c>
      <c r="J2357" s="19">
        <v>97</v>
      </c>
      <c r="K2357" s="19">
        <v>600</v>
      </c>
      <c r="L2357" s="19">
        <v>1800</v>
      </c>
      <c r="M2357" s="19" t="s">
        <v>85</v>
      </c>
      <c r="N2357" s="19">
        <v>3000</v>
      </c>
      <c r="O2357" s="19">
        <v>6000</v>
      </c>
      <c r="P2357" s="19">
        <v>8460</v>
      </c>
      <c r="Q2357" s="19" t="s">
        <v>57</v>
      </c>
      <c r="R2357" s="19">
        <v>4700</v>
      </c>
      <c r="S2357" s="19">
        <v>20000</v>
      </c>
      <c r="T2357" s="19">
        <v>7.25</v>
      </c>
      <c r="U2357" s="19">
        <v>18</v>
      </c>
      <c r="V2357" s="19">
        <v>0.24</v>
      </c>
      <c r="W2357" s="19">
        <v>65</v>
      </c>
      <c r="X2357" s="93">
        <v>1011</v>
      </c>
      <c r="Y2357">
        <f t="shared" si="109"/>
        <v>500</v>
      </c>
      <c r="Z2357" t="b">
        <f>IF(N2357/G2357&gt;=Auswahlhilfe!$C$8,TRUE,FALSE)</f>
        <v>1</v>
      </c>
      <c r="AA2357" t="b">
        <f>IF(K2357&gt;Auswahlhilfe!$C$7,TRUE,FALSE)</f>
        <v>1</v>
      </c>
      <c r="AB2357" t="b">
        <f>IF(Auswahlhilfe!$C$17=F2357,TRUE,FALSE)</f>
        <v>1</v>
      </c>
      <c r="AC2357" t="b">
        <f>IFERROR(IF(FIND("P2",PGOptionList!D2357)&gt;0,TRUE),FALSE)</f>
        <v>0</v>
      </c>
      <c r="AD2357" t="b">
        <f>IFERROR(IF(FIND("P1",PGOptionList!D2357)&gt;0,TRUE),FALSE)</f>
        <v>1</v>
      </c>
      <c r="AE2357" t="b">
        <f>IFERROR(IF(FIND("P0",PGOptionList!D2357)&gt;0,TRUE),FALSE)</f>
        <v>0</v>
      </c>
      <c r="AF2357" t="b">
        <f>IF(AND(Z2357,AA2357,AB2357,AC2357,IF(C2357=Auswahlhilfe!$L$7,TRUE,FALSE)),D2357,FALSE)</f>
        <v>0</v>
      </c>
      <c r="AG2357" t="b">
        <f>IF(AND(Z2357,AA2357,AB2357,AD2357,IF(C2357=Auswahlhilfe!$L$17,TRUE,FALSE)),D2357,FALSE)</f>
        <v>0</v>
      </c>
      <c r="AH2357" t="b">
        <f>IF(AND(Z2357,AA2357,AB2357,AE2357,IF(C2357=Auswahlhilfe!$L$17,TRUE,FALSE)),D2357,FALSE)</f>
        <v>0</v>
      </c>
      <c r="AI2357" t="s">
        <v>4818</v>
      </c>
      <c r="AJ2357" s="90" t="str">
        <f t="shared" si="110"/>
        <v>https://shop.oxni.ch/de/shop/motoren/planetengetriebe/te-155-006-s2-p1</v>
      </c>
    </row>
    <row r="2358" spans="2:36" x14ac:dyDescent="0.2">
      <c r="B2358" s="78" t="str">
        <f t="shared" si="108"/>
        <v/>
      </c>
      <c r="C2358" s="19" t="s">
        <v>123</v>
      </c>
      <c r="D2358" s="19" t="s">
        <v>2659</v>
      </c>
      <c r="E2358" s="19">
        <v>180</v>
      </c>
      <c r="F2358" s="19" t="s">
        <v>55</v>
      </c>
      <c r="G2358" s="19">
        <v>6</v>
      </c>
      <c r="H2358" s="19">
        <v>5</v>
      </c>
      <c r="I2358" s="19">
        <v>50</v>
      </c>
      <c r="J2358" s="19">
        <v>97</v>
      </c>
      <c r="K2358" s="19">
        <v>600</v>
      </c>
      <c r="L2358" s="19">
        <v>1800</v>
      </c>
      <c r="M2358" s="19" t="s">
        <v>85</v>
      </c>
      <c r="N2358" s="19">
        <v>3000</v>
      </c>
      <c r="O2358" s="19">
        <v>6000</v>
      </c>
      <c r="P2358" s="19">
        <v>8460</v>
      </c>
      <c r="Q2358" s="19" t="s">
        <v>57</v>
      </c>
      <c r="R2358" s="19">
        <v>4700</v>
      </c>
      <c r="S2358" s="19">
        <v>20000</v>
      </c>
      <c r="T2358" s="19">
        <v>7.25</v>
      </c>
      <c r="U2358" s="19">
        <v>18</v>
      </c>
      <c r="V2358" s="19">
        <v>0.24</v>
      </c>
      <c r="W2358" s="19">
        <v>65</v>
      </c>
      <c r="X2358" s="93">
        <v>815</v>
      </c>
      <c r="Y2358">
        <f t="shared" si="109"/>
        <v>500</v>
      </c>
      <c r="Z2358" t="b">
        <f>IF(N2358/G2358&gt;=Auswahlhilfe!$C$8,TRUE,FALSE)</f>
        <v>1</v>
      </c>
      <c r="AA2358" t="b">
        <f>IF(K2358&gt;Auswahlhilfe!$C$7,TRUE,FALSE)</f>
        <v>1</v>
      </c>
      <c r="AB2358" t="b">
        <f>IF(Auswahlhilfe!$C$17=F2358,TRUE,FALSE)</f>
        <v>0</v>
      </c>
      <c r="AC2358" t="b">
        <f>IFERROR(IF(FIND("P2",PGOptionList!D2358)&gt;0,TRUE),FALSE)</f>
        <v>1</v>
      </c>
      <c r="AD2358" t="b">
        <f>IFERROR(IF(FIND("P1",PGOptionList!D2358)&gt;0,TRUE),FALSE)</f>
        <v>0</v>
      </c>
      <c r="AE2358" t="b">
        <f>IFERROR(IF(FIND("P0",PGOptionList!D2358)&gt;0,TRUE),FALSE)</f>
        <v>0</v>
      </c>
      <c r="AF2358" t="b">
        <f>IF(AND(Z2358,AA2358,AB2358,AC2358,IF(C2358=Auswahlhilfe!$L$7,TRUE,FALSE)),D2358,FALSE)</f>
        <v>0</v>
      </c>
      <c r="AG2358" t="b">
        <f>IF(AND(Z2358,AA2358,AB2358,AD2358,IF(C2358=Auswahlhilfe!$L$17,TRUE,FALSE)),D2358,FALSE)</f>
        <v>0</v>
      </c>
      <c r="AH2358" t="b">
        <f>IF(AND(Z2358,AA2358,AB2358,AE2358,IF(C2358=Auswahlhilfe!$L$17,TRUE,FALSE)),D2358,FALSE)</f>
        <v>0</v>
      </c>
      <c r="AI2358" t="s">
        <v>4817</v>
      </c>
      <c r="AJ2358" s="90" t="str">
        <f t="shared" si="110"/>
        <v>mailto:info@oxni.ch?subject=Anfrage TE-155-006-S1-P2</v>
      </c>
    </row>
    <row r="2359" spans="2:36" x14ac:dyDescent="0.2">
      <c r="B2359" s="78" t="str">
        <f t="shared" si="108"/>
        <v/>
      </c>
      <c r="C2359" s="19" t="s">
        <v>123</v>
      </c>
      <c r="D2359" s="19" t="s">
        <v>2660</v>
      </c>
      <c r="E2359" s="19">
        <v>180</v>
      </c>
      <c r="F2359" s="19" t="s">
        <v>58</v>
      </c>
      <c r="G2359" s="19">
        <v>6</v>
      </c>
      <c r="H2359" s="19">
        <v>5</v>
      </c>
      <c r="I2359" s="19">
        <v>50</v>
      </c>
      <c r="J2359" s="19">
        <v>97</v>
      </c>
      <c r="K2359" s="19">
        <v>600</v>
      </c>
      <c r="L2359" s="19">
        <v>1800</v>
      </c>
      <c r="M2359" s="19" t="s">
        <v>85</v>
      </c>
      <c r="N2359" s="19">
        <v>3000</v>
      </c>
      <c r="O2359" s="19">
        <v>6000</v>
      </c>
      <c r="P2359" s="19">
        <v>8460</v>
      </c>
      <c r="Q2359" s="19" t="s">
        <v>57</v>
      </c>
      <c r="R2359" s="19">
        <v>4700</v>
      </c>
      <c r="S2359" s="19">
        <v>20000</v>
      </c>
      <c r="T2359" s="19">
        <v>7.25</v>
      </c>
      <c r="U2359" s="19">
        <v>18</v>
      </c>
      <c r="V2359" s="19">
        <v>0.24</v>
      </c>
      <c r="W2359" s="19">
        <v>65</v>
      </c>
      <c r="X2359" s="93">
        <v>815</v>
      </c>
      <c r="Y2359">
        <f t="shared" si="109"/>
        <v>500</v>
      </c>
      <c r="Z2359" t="b">
        <f>IF(N2359/G2359&gt;=Auswahlhilfe!$C$8,TRUE,FALSE)</f>
        <v>1</v>
      </c>
      <c r="AA2359" t="b">
        <f>IF(K2359&gt;Auswahlhilfe!$C$7,TRUE,FALSE)</f>
        <v>1</v>
      </c>
      <c r="AB2359" t="b">
        <f>IF(Auswahlhilfe!$C$17=F2359,TRUE,FALSE)</f>
        <v>1</v>
      </c>
      <c r="AC2359" t="b">
        <f>IFERROR(IF(FIND("P2",PGOptionList!D2359)&gt;0,TRUE),FALSE)</f>
        <v>1</v>
      </c>
      <c r="AD2359" t="b">
        <f>IFERROR(IF(FIND("P1",PGOptionList!D2359)&gt;0,TRUE),FALSE)</f>
        <v>0</v>
      </c>
      <c r="AE2359" t="b">
        <f>IFERROR(IF(FIND("P0",PGOptionList!D2359)&gt;0,TRUE),FALSE)</f>
        <v>0</v>
      </c>
      <c r="AF2359" t="b">
        <f>IF(AND(Z2359,AA2359,AB2359,AC2359,IF(C2359=Auswahlhilfe!$L$7,TRUE,FALSE)),D2359,FALSE)</f>
        <v>0</v>
      </c>
      <c r="AG2359" t="b">
        <f>IF(AND(Z2359,AA2359,AB2359,AD2359,IF(C2359=Auswahlhilfe!$L$17,TRUE,FALSE)),D2359,FALSE)</f>
        <v>0</v>
      </c>
      <c r="AH2359" t="b">
        <f>IF(AND(Z2359,AA2359,AB2359,AE2359,IF(C2359=Auswahlhilfe!$L$17,TRUE,FALSE)),D2359,FALSE)</f>
        <v>0</v>
      </c>
      <c r="AI2359" t="s">
        <v>4818</v>
      </c>
      <c r="AJ2359" s="90" t="str">
        <f t="shared" si="110"/>
        <v>https://shop.oxni.ch/de/shop/motoren/planetengetriebe/te-155-006-s2-p2</v>
      </c>
    </row>
    <row r="2360" spans="2:36" x14ac:dyDescent="0.2">
      <c r="B2360" s="78" t="str">
        <f t="shared" si="108"/>
        <v/>
      </c>
      <c r="C2360" s="19" t="s">
        <v>123</v>
      </c>
      <c r="D2360" s="19" t="s">
        <v>2661</v>
      </c>
      <c r="E2360" s="19">
        <v>180</v>
      </c>
      <c r="F2360" s="19" t="s">
        <v>55</v>
      </c>
      <c r="G2360" s="19">
        <v>5</v>
      </c>
      <c r="H2360" s="19">
        <v>3</v>
      </c>
      <c r="I2360" s="19">
        <v>50</v>
      </c>
      <c r="J2360" s="19">
        <v>97</v>
      </c>
      <c r="K2360" s="19">
        <v>650</v>
      </c>
      <c r="L2360" s="19">
        <v>1950</v>
      </c>
      <c r="M2360" s="19" t="s">
        <v>84</v>
      </c>
      <c r="N2360" s="19">
        <v>3000</v>
      </c>
      <c r="O2360" s="19">
        <v>6000</v>
      </c>
      <c r="P2360" s="19">
        <v>8460</v>
      </c>
      <c r="Q2360" s="19" t="s">
        <v>57</v>
      </c>
      <c r="R2360" s="19">
        <v>4700</v>
      </c>
      <c r="S2360" s="19">
        <v>20000</v>
      </c>
      <c r="T2360" s="19">
        <v>7.42</v>
      </c>
      <c r="U2360" s="19">
        <v>18</v>
      </c>
      <c r="V2360" s="19">
        <v>0.24</v>
      </c>
      <c r="W2360" s="19">
        <v>65</v>
      </c>
      <c r="X2360" s="93">
        <v>1011</v>
      </c>
      <c r="Y2360">
        <f t="shared" si="109"/>
        <v>600</v>
      </c>
      <c r="Z2360" t="b">
        <f>IF(N2360/G2360&gt;=Auswahlhilfe!$C$8,TRUE,FALSE)</f>
        <v>1</v>
      </c>
      <c r="AA2360" t="b">
        <f>IF(K2360&gt;Auswahlhilfe!$C$7,TRUE,FALSE)</f>
        <v>1</v>
      </c>
      <c r="AB2360" t="b">
        <f>IF(Auswahlhilfe!$C$17=F2360,TRUE,FALSE)</f>
        <v>0</v>
      </c>
      <c r="AC2360" t="b">
        <f>IFERROR(IF(FIND("P2",PGOptionList!D2360)&gt;0,TRUE),FALSE)</f>
        <v>0</v>
      </c>
      <c r="AD2360" t="b">
        <f>IFERROR(IF(FIND("P1",PGOptionList!D2360)&gt;0,TRUE),FALSE)</f>
        <v>1</v>
      </c>
      <c r="AE2360" t="b">
        <f>IFERROR(IF(FIND("P0",PGOptionList!D2360)&gt;0,TRUE),FALSE)</f>
        <v>0</v>
      </c>
      <c r="AF2360" t="b">
        <f>IF(AND(Z2360,AA2360,AB2360,AC2360,IF(C2360=Auswahlhilfe!$L$7,TRUE,FALSE)),D2360,FALSE)</f>
        <v>0</v>
      </c>
      <c r="AG2360" t="b">
        <f>IF(AND(Z2360,AA2360,AB2360,AD2360,IF(C2360=Auswahlhilfe!$L$17,TRUE,FALSE)),D2360,FALSE)</f>
        <v>0</v>
      </c>
      <c r="AH2360" t="b">
        <f>IF(AND(Z2360,AA2360,AB2360,AE2360,IF(C2360=Auswahlhilfe!$L$17,TRUE,FALSE)),D2360,FALSE)</f>
        <v>0</v>
      </c>
      <c r="AI2360" t="s">
        <v>4817</v>
      </c>
      <c r="AJ2360" s="90" t="str">
        <f t="shared" si="110"/>
        <v>mailto:info@oxni.ch?subject=Anfrage TE-155-005-S1-P1</v>
      </c>
    </row>
    <row r="2361" spans="2:36" x14ac:dyDescent="0.2">
      <c r="B2361" s="78" t="str">
        <f t="shared" si="108"/>
        <v/>
      </c>
      <c r="C2361" s="19" t="s">
        <v>123</v>
      </c>
      <c r="D2361" s="19" t="s">
        <v>2662</v>
      </c>
      <c r="E2361" s="19">
        <v>180</v>
      </c>
      <c r="F2361" s="19" t="s">
        <v>58</v>
      </c>
      <c r="G2361" s="19">
        <v>5</v>
      </c>
      <c r="H2361" s="19">
        <v>3</v>
      </c>
      <c r="I2361" s="19">
        <v>50</v>
      </c>
      <c r="J2361" s="19">
        <v>97</v>
      </c>
      <c r="K2361" s="19">
        <v>650</v>
      </c>
      <c r="L2361" s="19">
        <v>1950</v>
      </c>
      <c r="M2361" s="19" t="s">
        <v>84</v>
      </c>
      <c r="N2361" s="19">
        <v>3000</v>
      </c>
      <c r="O2361" s="19">
        <v>6000</v>
      </c>
      <c r="P2361" s="19">
        <v>8460</v>
      </c>
      <c r="Q2361" s="19" t="s">
        <v>57</v>
      </c>
      <c r="R2361" s="19">
        <v>4700</v>
      </c>
      <c r="S2361" s="19">
        <v>20000</v>
      </c>
      <c r="T2361" s="19">
        <v>7.42</v>
      </c>
      <c r="U2361" s="19">
        <v>18</v>
      </c>
      <c r="V2361" s="19">
        <v>0.24</v>
      </c>
      <c r="W2361" s="19">
        <v>65</v>
      </c>
      <c r="X2361" s="93">
        <v>1011</v>
      </c>
      <c r="Y2361">
        <f t="shared" si="109"/>
        <v>600</v>
      </c>
      <c r="Z2361" t="b">
        <f>IF(N2361/G2361&gt;=Auswahlhilfe!$C$8,TRUE,FALSE)</f>
        <v>1</v>
      </c>
      <c r="AA2361" t="b">
        <f>IF(K2361&gt;Auswahlhilfe!$C$7,TRUE,FALSE)</f>
        <v>1</v>
      </c>
      <c r="AB2361" t="b">
        <f>IF(Auswahlhilfe!$C$17=F2361,TRUE,FALSE)</f>
        <v>1</v>
      </c>
      <c r="AC2361" t="b">
        <f>IFERROR(IF(FIND("P2",PGOptionList!D2361)&gt;0,TRUE),FALSE)</f>
        <v>0</v>
      </c>
      <c r="AD2361" t="b">
        <f>IFERROR(IF(FIND("P1",PGOptionList!D2361)&gt;0,TRUE),FALSE)</f>
        <v>1</v>
      </c>
      <c r="AE2361" t="b">
        <f>IFERROR(IF(FIND("P0",PGOptionList!D2361)&gt;0,TRUE),FALSE)</f>
        <v>0</v>
      </c>
      <c r="AF2361" t="b">
        <f>IF(AND(Z2361,AA2361,AB2361,AC2361,IF(C2361=Auswahlhilfe!$L$7,TRUE,FALSE)),D2361,FALSE)</f>
        <v>0</v>
      </c>
      <c r="AG2361" t="b">
        <f>IF(AND(Z2361,AA2361,AB2361,AD2361,IF(C2361=Auswahlhilfe!$L$17,TRUE,FALSE)),D2361,FALSE)</f>
        <v>0</v>
      </c>
      <c r="AH2361" t="b">
        <f>IF(AND(Z2361,AA2361,AB2361,AE2361,IF(C2361=Auswahlhilfe!$L$17,TRUE,FALSE)),D2361,FALSE)</f>
        <v>0</v>
      </c>
      <c r="AI2361" t="s">
        <v>4818</v>
      </c>
      <c r="AJ2361" s="90" t="str">
        <f t="shared" si="110"/>
        <v>https://shop.oxni.ch/de/shop/motoren/planetengetriebe/te-155-005-s2-p1</v>
      </c>
    </row>
    <row r="2362" spans="2:36" x14ac:dyDescent="0.2">
      <c r="B2362" s="78" t="str">
        <f t="shared" si="108"/>
        <v/>
      </c>
      <c r="C2362" s="19" t="s">
        <v>123</v>
      </c>
      <c r="D2362" s="19" t="s">
        <v>2663</v>
      </c>
      <c r="E2362" s="19">
        <v>180</v>
      </c>
      <c r="F2362" s="19" t="s">
        <v>55</v>
      </c>
      <c r="G2362" s="19">
        <v>5</v>
      </c>
      <c r="H2362" s="19">
        <v>5</v>
      </c>
      <c r="I2362" s="19">
        <v>50</v>
      </c>
      <c r="J2362" s="19">
        <v>97</v>
      </c>
      <c r="K2362" s="19">
        <v>650</v>
      </c>
      <c r="L2362" s="19">
        <v>1950</v>
      </c>
      <c r="M2362" s="19" t="s">
        <v>84</v>
      </c>
      <c r="N2362" s="19">
        <v>3000</v>
      </c>
      <c r="O2362" s="19">
        <v>6000</v>
      </c>
      <c r="P2362" s="19">
        <v>8460</v>
      </c>
      <c r="Q2362" s="19" t="s">
        <v>57</v>
      </c>
      <c r="R2362" s="19">
        <v>4700</v>
      </c>
      <c r="S2362" s="19">
        <v>20000</v>
      </c>
      <c r="T2362" s="19">
        <v>7.42</v>
      </c>
      <c r="U2362" s="19">
        <v>18</v>
      </c>
      <c r="V2362" s="19">
        <v>0.24</v>
      </c>
      <c r="W2362" s="19">
        <v>65</v>
      </c>
      <c r="X2362" s="93">
        <v>815</v>
      </c>
      <c r="Y2362">
        <f t="shared" si="109"/>
        <v>600</v>
      </c>
      <c r="Z2362" t="b">
        <f>IF(N2362/G2362&gt;=Auswahlhilfe!$C$8,TRUE,FALSE)</f>
        <v>1</v>
      </c>
      <c r="AA2362" t="b">
        <f>IF(K2362&gt;Auswahlhilfe!$C$7,TRUE,FALSE)</f>
        <v>1</v>
      </c>
      <c r="AB2362" t="b">
        <f>IF(Auswahlhilfe!$C$17=F2362,TRUE,FALSE)</f>
        <v>0</v>
      </c>
      <c r="AC2362" t="b">
        <f>IFERROR(IF(FIND("P2",PGOptionList!D2362)&gt;0,TRUE),FALSE)</f>
        <v>1</v>
      </c>
      <c r="AD2362" t="b">
        <f>IFERROR(IF(FIND("P1",PGOptionList!D2362)&gt;0,TRUE),FALSE)</f>
        <v>0</v>
      </c>
      <c r="AE2362" t="b">
        <f>IFERROR(IF(FIND("P0",PGOptionList!D2362)&gt;0,TRUE),FALSE)</f>
        <v>0</v>
      </c>
      <c r="AF2362" t="b">
        <f>IF(AND(Z2362,AA2362,AB2362,AC2362,IF(C2362=Auswahlhilfe!$L$7,TRUE,FALSE)),D2362,FALSE)</f>
        <v>0</v>
      </c>
      <c r="AG2362" t="b">
        <f>IF(AND(Z2362,AA2362,AB2362,AD2362,IF(C2362=Auswahlhilfe!$L$17,TRUE,FALSE)),D2362,FALSE)</f>
        <v>0</v>
      </c>
      <c r="AH2362" t="b">
        <f>IF(AND(Z2362,AA2362,AB2362,AE2362,IF(C2362=Auswahlhilfe!$L$17,TRUE,FALSE)),D2362,FALSE)</f>
        <v>0</v>
      </c>
      <c r="AI2362" t="s">
        <v>4817</v>
      </c>
      <c r="AJ2362" s="90" t="str">
        <f t="shared" si="110"/>
        <v>mailto:info@oxni.ch?subject=Anfrage TE-155-005-S1-P2</v>
      </c>
    </row>
    <row r="2363" spans="2:36" x14ac:dyDescent="0.2">
      <c r="B2363" s="78" t="str">
        <f t="shared" si="108"/>
        <v/>
      </c>
      <c r="C2363" s="19" t="s">
        <v>123</v>
      </c>
      <c r="D2363" s="19" t="s">
        <v>2664</v>
      </c>
      <c r="E2363" s="19">
        <v>180</v>
      </c>
      <c r="F2363" s="19" t="s">
        <v>58</v>
      </c>
      <c r="G2363" s="19">
        <v>5</v>
      </c>
      <c r="H2363" s="19">
        <v>5</v>
      </c>
      <c r="I2363" s="19">
        <v>50</v>
      </c>
      <c r="J2363" s="19">
        <v>97</v>
      </c>
      <c r="K2363" s="19">
        <v>650</v>
      </c>
      <c r="L2363" s="19">
        <v>1950</v>
      </c>
      <c r="M2363" s="19" t="s">
        <v>84</v>
      </c>
      <c r="N2363" s="19">
        <v>3000</v>
      </c>
      <c r="O2363" s="19">
        <v>6000</v>
      </c>
      <c r="P2363" s="19">
        <v>8460</v>
      </c>
      <c r="Q2363" s="19" t="s">
        <v>57</v>
      </c>
      <c r="R2363" s="19">
        <v>4700</v>
      </c>
      <c r="S2363" s="19">
        <v>20000</v>
      </c>
      <c r="T2363" s="19">
        <v>7.42</v>
      </c>
      <c r="U2363" s="19">
        <v>18</v>
      </c>
      <c r="V2363" s="19">
        <v>0.24</v>
      </c>
      <c r="W2363" s="19">
        <v>65</v>
      </c>
      <c r="X2363" s="93">
        <v>815</v>
      </c>
      <c r="Y2363">
        <f t="shared" si="109"/>
        <v>600</v>
      </c>
      <c r="Z2363" t="b">
        <f>IF(N2363/G2363&gt;=Auswahlhilfe!$C$8,TRUE,FALSE)</f>
        <v>1</v>
      </c>
      <c r="AA2363" t="b">
        <f>IF(K2363&gt;Auswahlhilfe!$C$7,TRUE,FALSE)</f>
        <v>1</v>
      </c>
      <c r="AB2363" t="b">
        <f>IF(Auswahlhilfe!$C$17=F2363,TRUE,FALSE)</f>
        <v>1</v>
      </c>
      <c r="AC2363" t="b">
        <f>IFERROR(IF(FIND("P2",PGOptionList!D2363)&gt;0,TRUE),FALSE)</f>
        <v>1</v>
      </c>
      <c r="AD2363" t="b">
        <f>IFERROR(IF(FIND("P1",PGOptionList!D2363)&gt;0,TRUE),FALSE)</f>
        <v>0</v>
      </c>
      <c r="AE2363" t="b">
        <f>IFERROR(IF(FIND("P0",PGOptionList!D2363)&gt;0,TRUE),FALSE)</f>
        <v>0</v>
      </c>
      <c r="AF2363" t="b">
        <f>IF(AND(Z2363,AA2363,AB2363,AC2363,IF(C2363=Auswahlhilfe!$L$7,TRUE,FALSE)),D2363,FALSE)</f>
        <v>0</v>
      </c>
      <c r="AG2363" t="b">
        <f>IF(AND(Z2363,AA2363,AB2363,AD2363,IF(C2363=Auswahlhilfe!$L$17,TRUE,FALSE)),D2363,FALSE)</f>
        <v>0</v>
      </c>
      <c r="AH2363" t="b">
        <f>IF(AND(Z2363,AA2363,AB2363,AE2363,IF(C2363=Auswahlhilfe!$L$17,TRUE,FALSE)),D2363,FALSE)</f>
        <v>0</v>
      </c>
      <c r="AI2363" t="s">
        <v>4818</v>
      </c>
      <c r="AJ2363" s="90" t="str">
        <f t="shared" si="110"/>
        <v>https://shop.oxni.ch/de/shop/motoren/planetengetriebe/te-155-005-s2-p2</v>
      </c>
    </row>
    <row r="2364" spans="2:36" x14ac:dyDescent="0.2">
      <c r="B2364" s="78" t="str">
        <f t="shared" si="108"/>
        <v/>
      </c>
      <c r="C2364" s="19" t="s">
        <v>123</v>
      </c>
      <c r="D2364" s="19" t="s">
        <v>2665</v>
      </c>
      <c r="E2364" s="19">
        <v>180</v>
      </c>
      <c r="F2364" s="19" t="s">
        <v>55</v>
      </c>
      <c r="G2364" s="19">
        <v>4</v>
      </c>
      <c r="H2364" s="19">
        <v>3</v>
      </c>
      <c r="I2364" s="19">
        <v>50</v>
      </c>
      <c r="J2364" s="19">
        <v>97</v>
      </c>
      <c r="K2364" s="19">
        <v>545</v>
      </c>
      <c r="L2364" s="19">
        <v>1635</v>
      </c>
      <c r="M2364" s="19" t="s">
        <v>83</v>
      </c>
      <c r="N2364" s="19">
        <v>3000</v>
      </c>
      <c r="O2364" s="19">
        <v>6000</v>
      </c>
      <c r="P2364" s="19">
        <v>8460</v>
      </c>
      <c r="Q2364" s="19" t="s">
        <v>57</v>
      </c>
      <c r="R2364" s="19">
        <v>4700</v>
      </c>
      <c r="S2364" s="19">
        <v>20000</v>
      </c>
      <c r="T2364" s="19">
        <v>7.54</v>
      </c>
      <c r="U2364" s="19">
        <v>18</v>
      </c>
      <c r="V2364" s="19">
        <v>0.24</v>
      </c>
      <c r="W2364" s="19">
        <v>65</v>
      </c>
      <c r="X2364" s="93">
        <v>1011</v>
      </c>
      <c r="Y2364">
        <f t="shared" si="109"/>
        <v>750</v>
      </c>
      <c r="Z2364" t="b">
        <f>IF(N2364/G2364&gt;=Auswahlhilfe!$C$8,TRUE,FALSE)</f>
        <v>1</v>
      </c>
      <c r="AA2364" t="b">
        <f>IF(K2364&gt;Auswahlhilfe!$C$7,TRUE,FALSE)</f>
        <v>1</v>
      </c>
      <c r="AB2364" t="b">
        <f>IF(Auswahlhilfe!$C$17=F2364,TRUE,FALSE)</f>
        <v>0</v>
      </c>
      <c r="AC2364" t="b">
        <f>IFERROR(IF(FIND("P2",PGOptionList!D2364)&gt;0,TRUE),FALSE)</f>
        <v>0</v>
      </c>
      <c r="AD2364" t="b">
        <f>IFERROR(IF(FIND("P1",PGOptionList!D2364)&gt;0,TRUE),FALSE)</f>
        <v>1</v>
      </c>
      <c r="AE2364" t="b">
        <f>IFERROR(IF(FIND("P0",PGOptionList!D2364)&gt;0,TRUE),FALSE)</f>
        <v>0</v>
      </c>
      <c r="AF2364" t="b">
        <f>IF(AND(Z2364,AA2364,AB2364,AC2364,IF(C2364=Auswahlhilfe!$L$7,TRUE,FALSE)),D2364,FALSE)</f>
        <v>0</v>
      </c>
      <c r="AG2364" t="b">
        <f>IF(AND(Z2364,AA2364,AB2364,AD2364,IF(C2364=Auswahlhilfe!$L$17,TRUE,FALSE)),D2364,FALSE)</f>
        <v>0</v>
      </c>
      <c r="AH2364" t="b">
        <f>IF(AND(Z2364,AA2364,AB2364,AE2364,IF(C2364=Auswahlhilfe!$L$17,TRUE,FALSE)),D2364,FALSE)</f>
        <v>0</v>
      </c>
      <c r="AI2364" t="s">
        <v>4817</v>
      </c>
      <c r="AJ2364" s="90" t="str">
        <f t="shared" si="110"/>
        <v>mailto:info@oxni.ch?subject=Anfrage TE-155-004-S1-P1</v>
      </c>
    </row>
    <row r="2365" spans="2:36" x14ac:dyDescent="0.2">
      <c r="B2365" s="78" t="str">
        <f t="shared" si="108"/>
        <v/>
      </c>
      <c r="C2365" s="19" t="s">
        <v>123</v>
      </c>
      <c r="D2365" s="19" t="s">
        <v>2666</v>
      </c>
      <c r="E2365" s="19">
        <v>180</v>
      </c>
      <c r="F2365" s="19" t="s">
        <v>58</v>
      </c>
      <c r="G2365" s="19">
        <v>4</v>
      </c>
      <c r="H2365" s="19">
        <v>3</v>
      </c>
      <c r="I2365" s="19">
        <v>50</v>
      </c>
      <c r="J2365" s="19">
        <v>97</v>
      </c>
      <c r="K2365" s="19">
        <v>545</v>
      </c>
      <c r="L2365" s="19">
        <v>1635</v>
      </c>
      <c r="M2365" s="19" t="s">
        <v>83</v>
      </c>
      <c r="N2365" s="19">
        <v>3000</v>
      </c>
      <c r="O2365" s="19">
        <v>6000</v>
      </c>
      <c r="P2365" s="19">
        <v>8460</v>
      </c>
      <c r="Q2365" s="19" t="s">
        <v>57</v>
      </c>
      <c r="R2365" s="19">
        <v>4700</v>
      </c>
      <c r="S2365" s="19">
        <v>20000</v>
      </c>
      <c r="T2365" s="19">
        <v>7.54</v>
      </c>
      <c r="U2365" s="19">
        <v>18</v>
      </c>
      <c r="V2365" s="19">
        <v>0.24</v>
      </c>
      <c r="W2365" s="19">
        <v>65</v>
      </c>
      <c r="X2365" s="93">
        <v>1011</v>
      </c>
      <c r="Y2365">
        <f t="shared" si="109"/>
        <v>750</v>
      </c>
      <c r="Z2365" t="b">
        <f>IF(N2365/G2365&gt;=Auswahlhilfe!$C$8,TRUE,FALSE)</f>
        <v>1</v>
      </c>
      <c r="AA2365" t="b">
        <f>IF(K2365&gt;Auswahlhilfe!$C$7,TRUE,FALSE)</f>
        <v>1</v>
      </c>
      <c r="AB2365" t="b">
        <f>IF(Auswahlhilfe!$C$17=F2365,TRUE,FALSE)</f>
        <v>1</v>
      </c>
      <c r="AC2365" t="b">
        <f>IFERROR(IF(FIND("P2",PGOptionList!D2365)&gt;0,TRUE),FALSE)</f>
        <v>0</v>
      </c>
      <c r="AD2365" t="b">
        <f>IFERROR(IF(FIND("P1",PGOptionList!D2365)&gt;0,TRUE),FALSE)</f>
        <v>1</v>
      </c>
      <c r="AE2365" t="b">
        <f>IFERROR(IF(FIND("P0",PGOptionList!D2365)&gt;0,TRUE),FALSE)</f>
        <v>0</v>
      </c>
      <c r="AF2365" t="b">
        <f>IF(AND(Z2365,AA2365,AB2365,AC2365,IF(C2365=Auswahlhilfe!$L$7,TRUE,FALSE)),D2365,FALSE)</f>
        <v>0</v>
      </c>
      <c r="AG2365" t="b">
        <f>IF(AND(Z2365,AA2365,AB2365,AD2365,IF(C2365=Auswahlhilfe!$L$17,TRUE,FALSE)),D2365,FALSE)</f>
        <v>0</v>
      </c>
      <c r="AH2365" t="b">
        <f>IF(AND(Z2365,AA2365,AB2365,AE2365,IF(C2365=Auswahlhilfe!$L$17,TRUE,FALSE)),D2365,FALSE)</f>
        <v>0</v>
      </c>
      <c r="AI2365" t="s">
        <v>4818</v>
      </c>
      <c r="AJ2365" s="90" t="str">
        <f t="shared" si="110"/>
        <v>https://shop.oxni.ch/de/shop/motoren/planetengetriebe/te-155-004-s2-p1</v>
      </c>
    </row>
    <row r="2366" spans="2:36" x14ac:dyDescent="0.2">
      <c r="B2366" s="78" t="str">
        <f t="shared" si="108"/>
        <v/>
      </c>
      <c r="C2366" s="19" t="s">
        <v>123</v>
      </c>
      <c r="D2366" s="19" t="s">
        <v>2667</v>
      </c>
      <c r="E2366" s="19">
        <v>180</v>
      </c>
      <c r="F2366" s="19" t="s">
        <v>55</v>
      </c>
      <c r="G2366" s="19">
        <v>4</v>
      </c>
      <c r="H2366" s="19">
        <v>5</v>
      </c>
      <c r="I2366" s="19">
        <v>50</v>
      </c>
      <c r="J2366" s="19">
        <v>97</v>
      </c>
      <c r="K2366" s="19">
        <v>545</v>
      </c>
      <c r="L2366" s="19">
        <v>1635</v>
      </c>
      <c r="M2366" s="19" t="s">
        <v>83</v>
      </c>
      <c r="N2366" s="19">
        <v>3000</v>
      </c>
      <c r="O2366" s="19">
        <v>6000</v>
      </c>
      <c r="P2366" s="19">
        <v>8460</v>
      </c>
      <c r="Q2366" s="19" t="s">
        <v>57</v>
      </c>
      <c r="R2366" s="19">
        <v>4700</v>
      </c>
      <c r="S2366" s="19">
        <v>20000</v>
      </c>
      <c r="T2366" s="19">
        <v>7.54</v>
      </c>
      <c r="U2366" s="19">
        <v>18</v>
      </c>
      <c r="V2366" s="19">
        <v>0.24</v>
      </c>
      <c r="W2366" s="19">
        <v>65</v>
      </c>
      <c r="X2366" s="93">
        <v>815</v>
      </c>
      <c r="Y2366">
        <f t="shared" si="109"/>
        <v>750</v>
      </c>
      <c r="Z2366" t="b">
        <f>IF(N2366/G2366&gt;=Auswahlhilfe!$C$8,TRUE,FALSE)</f>
        <v>1</v>
      </c>
      <c r="AA2366" t="b">
        <f>IF(K2366&gt;Auswahlhilfe!$C$7,TRUE,FALSE)</f>
        <v>1</v>
      </c>
      <c r="AB2366" t="b">
        <f>IF(Auswahlhilfe!$C$17=F2366,TRUE,FALSE)</f>
        <v>0</v>
      </c>
      <c r="AC2366" t="b">
        <f>IFERROR(IF(FIND("P2",PGOptionList!D2366)&gt;0,TRUE),FALSE)</f>
        <v>1</v>
      </c>
      <c r="AD2366" t="b">
        <f>IFERROR(IF(FIND("P1",PGOptionList!D2366)&gt;0,TRUE),FALSE)</f>
        <v>0</v>
      </c>
      <c r="AE2366" t="b">
        <f>IFERROR(IF(FIND("P0",PGOptionList!D2366)&gt;0,TRUE),FALSE)</f>
        <v>0</v>
      </c>
      <c r="AF2366" t="b">
        <f>IF(AND(Z2366,AA2366,AB2366,AC2366,IF(C2366=Auswahlhilfe!$L$7,TRUE,FALSE)),D2366,FALSE)</f>
        <v>0</v>
      </c>
      <c r="AG2366" t="b">
        <f>IF(AND(Z2366,AA2366,AB2366,AD2366,IF(C2366=Auswahlhilfe!$L$17,TRUE,FALSE)),D2366,FALSE)</f>
        <v>0</v>
      </c>
      <c r="AH2366" t="b">
        <f>IF(AND(Z2366,AA2366,AB2366,AE2366,IF(C2366=Auswahlhilfe!$L$17,TRUE,FALSE)),D2366,FALSE)</f>
        <v>0</v>
      </c>
      <c r="AI2366" t="s">
        <v>4817</v>
      </c>
      <c r="AJ2366" s="90" t="str">
        <f t="shared" si="110"/>
        <v>mailto:info@oxni.ch?subject=Anfrage TE-155-004-S1-P2</v>
      </c>
    </row>
    <row r="2367" spans="2:36" x14ac:dyDescent="0.2">
      <c r="B2367" s="78" t="str">
        <f t="shared" si="108"/>
        <v/>
      </c>
      <c r="C2367" s="19" t="s">
        <v>123</v>
      </c>
      <c r="D2367" s="19" t="s">
        <v>2668</v>
      </c>
      <c r="E2367" s="19">
        <v>180</v>
      </c>
      <c r="F2367" s="19" t="s">
        <v>58</v>
      </c>
      <c r="G2367" s="19">
        <v>4</v>
      </c>
      <c r="H2367" s="19">
        <v>5</v>
      </c>
      <c r="I2367" s="19">
        <v>50</v>
      </c>
      <c r="J2367" s="19">
        <v>97</v>
      </c>
      <c r="K2367" s="19">
        <v>545</v>
      </c>
      <c r="L2367" s="19">
        <v>1635</v>
      </c>
      <c r="M2367" s="19" t="s">
        <v>83</v>
      </c>
      <c r="N2367" s="19">
        <v>3000</v>
      </c>
      <c r="O2367" s="19">
        <v>6000</v>
      </c>
      <c r="P2367" s="19">
        <v>8460</v>
      </c>
      <c r="Q2367" s="19" t="s">
        <v>57</v>
      </c>
      <c r="R2367" s="19">
        <v>4700</v>
      </c>
      <c r="S2367" s="19">
        <v>20000</v>
      </c>
      <c r="T2367" s="19">
        <v>7.54</v>
      </c>
      <c r="U2367" s="19">
        <v>18</v>
      </c>
      <c r="V2367" s="19">
        <v>0.24</v>
      </c>
      <c r="W2367" s="19">
        <v>65</v>
      </c>
      <c r="X2367" s="93">
        <v>815</v>
      </c>
      <c r="Y2367">
        <f t="shared" si="109"/>
        <v>750</v>
      </c>
      <c r="Z2367" t="b">
        <f>IF(N2367/G2367&gt;=Auswahlhilfe!$C$8,TRUE,FALSE)</f>
        <v>1</v>
      </c>
      <c r="AA2367" t="b">
        <f>IF(K2367&gt;Auswahlhilfe!$C$7,TRUE,FALSE)</f>
        <v>1</v>
      </c>
      <c r="AB2367" t="b">
        <f>IF(Auswahlhilfe!$C$17=F2367,TRUE,FALSE)</f>
        <v>1</v>
      </c>
      <c r="AC2367" t="b">
        <f>IFERROR(IF(FIND("P2",PGOptionList!D2367)&gt;0,TRUE),FALSE)</f>
        <v>1</v>
      </c>
      <c r="AD2367" t="b">
        <f>IFERROR(IF(FIND("P1",PGOptionList!D2367)&gt;0,TRUE),FALSE)</f>
        <v>0</v>
      </c>
      <c r="AE2367" t="b">
        <f>IFERROR(IF(FIND("P0",PGOptionList!D2367)&gt;0,TRUE),FALSE)</f>
        <v>0</v>
      </c>
      <c r="AF2367" t="b">
        <f>IF(AND(Z2367,AA2367,AB2367,AC2367,IF(C2367=Auswahlhilfe!$L$7,TRUE,FALSE)),D2367,FALSE)</f>
        <v>0</v>
      </c>
      <c r="AG2367" t="b">
        <f>IF(AND(Z2367,AA2367,AB2367,AD2367,IF(C2367=Auswahlhilfe!$L$17,TRUE,FALSE)),D2367,FALSE)</f>
        <v>0</v>
      </c>
      <c r="AH2367" t="b">
        <f>IF(AND(Z2367,AA2367,AB2367,AE2367,IF(C2367=Auswahlhilfe!$L$17,TRUE,FALSE)),D2367,FALSE)</f>
        <v>0</v>
      </c>
      <c r="AI2367" t="s">
        <v>4818</v>
      </c>
      <c r="AJ2367" s="90" t="str">
        <f t="shared" si="110"/>
        <v>https://shop.oxni.ch/de/shop/motoren/planetengetriebe/te-155-004-s2-p2</v>
      </c>
    </row>
    <row r="2368" spans="2:36" x14ac:dyDescent="0.2">
      <c r="B2368" s="78" t="str">
        <f t="shared" si="108"/>
        <v/>
      </c>
      <c r="C2368" s="19" t="s">
        <v>123</v>
      </c>
      <c r="D2368" s="19" t="s">
        <v>2669</v>
      </c>
      <c r="E2368" s="19">
        <v>180</v>
      </c>
      <c r="F2368" s="19" t="s">
        <v>55</v>
      </c>
      <c r="G2368" s="19">
        <v>3</v>
      </c>
      <c r="H2368" s="19">
        <v>3</v>
      </c>
      <c r="I2368" s="19">
        <v>50</v>
      </c>
      <c r="J2368" s="19">
        <v>97</v>
      </c>
      <c r="K2368" s="19">
        <v>340</v>
      </c>
      <c r="L2368" s="19">
        <v>1020</v>
      </c>
      <c r="M2368" s="19" t="s">
        <v>82</v>
      </c>
      <c r="N2368" s="19">
        <v>3000</v>
      </c>
      <c r="O2368" s="19">
        <v>6000</v>
      </c>
      <c r="P2368" s="19">
        <v>8460</v>
      </c>
      <c r="Q2368" s="19" t="s">
        <v>57</v>
      </c>
      <c r="R2368" s="19">
        <v>4700</v>
      </c>
      <c r="S2368" s="19">
        <v>20000</v>
      </c>
      <c r="T2368" s="19">
        <v>9.2100000000000009</v>
      </c>
      <c r="U2368" s="19">
        <v>18</v>
      </c>
      <c r="V2368" s="19">
        <v>0.24</v>
      </c>
      <c r="W2368" s="19">
        <v>65</v>
      </c>
      <c r="X2368" s="93">
        <v>1011</v>
      </c>
      <c r="Y2368">
        <f t="shared" si="109"/>
        <v>1000</v>
      </c>
      <c r="Z2368" t="b">
        <f>IF(N2368/G2368&gt;=Auswahlhilfe!$C$8,TRUE,FALSE)</f>
        <v>1</v>
      </c>
      <c r="AA2368" t="b">
        <f>IF(K2368&gt;Auswahlhilfe!$C$7,TRUE,FALSE)</f>
        <v>1</v>
      </c>
      <c r="AB2368" t="b">
        <f>IF(Auswahlhilfe!$C$17=F2368,TRUE,FALSE)</f>
        <v>0</v>
      </c>
      <c r="AC2368" t="b">
        <f>IFERROR(IF(FIND("P2",PGOptionList!D2368)&gt;0,TRUE),FALSE)</f>
        <v>0</v>
      </c>
      <c r="AD2368" t="b">
        <f>IFERROR(IF(FIND("P1",PGOptionList!D2368)&gt;0,TRUE),FALSE)</f>
        <v>1</v>
      </c>
      <c r="AE2368" t="b">
        <f>IFERROR(IF(FIND("P0",PGOptionList!D2368)&gt;0,TRUE),FALSE)</f>
        <v>0</v>
      </c>
      <c r="AF2368" t="b">
        <f>IF(AND(Z2368,AA2368,AB2368,AC2368,IF(C2368=Auswahlhilfe!$L$7,TRUE,FALSE)),D2368,FALSE)</f>
        <v>0</v>
      </c>
      <c r="AG2368" t="b">
        <f>IF(AND(Z2368,AA2368,AB2368,AD2368,IF(C2368=Auswahlhilfe!$L$17,TRUE,FALSE)),D2368,FALSE)</f>
        <v>0</v>
      </c>
      <c r="AH2368" t="b">
        <f>IF(AND(Z2368,AA2368,AB2368,AE2368,IF(C2368=Auswahlhilfe!$L$17,TRUE,FALSE)),D2368,FALSE)</f>
        <v>0</v>
      </c>
      <c r="AI2368" t="s">
        <v>4817</v>
      </c>
      <c r="AJ2368" s="90" t="str">
        <f t="shared" si="110"/>
        <v>mailto:info@oxni.ch?subject=Anfrage TE-155-003-S1-P1</v>
      </c>
    </row>
    <row r="2369" spans="2:36" x14ac:dyDescent="0.2">
      <c r="B2369" s="78" t="str">
        <f t="shared" si="108"/>
        <v/>
      </c>
      <c r="C2369" s="19" t="s">
        <v>123</v>
      </c>
      <c r="D2369" s="19" t="s">
        <v>2670</v>
      </c>
      <c r="E2369" s="19">
        <v>180</v>
      </c>
      <c r="F2369" s="19" t="s">
        <v>58</v>
      </c>
      <c r="G2369" s="19">
        <v>3</v>
      </c>
      <c r="H2369" s="19">
        <v>3</v>
      </c>
      <c r="I2369" s="19">
        <v>50</v>
      </c>
      <c r="J2369" s="19">
        <v>97</v>
      </c>
      <c r="K2369" s="19">
        <v>340</v>
      </c>
      <c r="L2369" s="19">
        <v>1020</v>
      </c>
      <c r="M2369" s="19" t="s">
        <v>82</v>
      </c>
      <c r="N2369" s="19">
        <v>3000</v>
      </c>
      <c r="O2369" s="19">
        <v>6000</v>
      </c>
      <c r="P2369" s="19">
        <v>8460</v>
      </c>
      <c r="Q2369" s="19" t="s">
        <v>57</v>
      </c>
      <c r="R2369" s="19">
        <v>4700</v>
      </c>
      <c r="S2369" s="19">
        <v>20000</v>
      </c>
      <c r="T2369" s="19">
        <v>9.2100000000000009</v>
      </c>
      <c r="U2369" s="19">
        <v>18</v>
      </c>
      <c r="V2369" s="19">
        <v>0.24</v>
      </c>
      <c r="W2369" s="19">
        <v>65</v>
      </c>
      <c r="X2369" s="93">
        <v>1011</v>
      </c>
      <c r="Y2369">
        <f t="shared" si="109"/>
        <v>1000</v>
      </c>
      <c r="Z2369" t="b">
        <f>IF(N2369/G2369&gt;=Auswahlhilfe!$C$8,TRUE,FALSE)</f>
        <v>1</v>
      </c>
      <c r="AA2369" t="b">
        <f>IF(K2369&gt;Auswahlhilfe!$C$7,TRUE,FALSE)</f>
        <v>1</v>
      </c>
      <c r="AB2369" t="b">
        <f>IF(Auswahlhilfe!$C$17=F2369,TRUE,FALSE)</f>
        <v>1</v>
      </c>
      <c r="AC2369" t="b">
        <f>IFERROR(IF(FIND("P2",PGOptionList!D2369)&gt;0,TRUE),FALSE)</f>
        <v>0</v>
      </c>
      <c r="AD2369" t="b">
        <f>IFERROR(IF(FIND("P1",PGOptionList!D2369)&gt;0,TRUE),FALSE)</f>
        <v>1</v>
      </c>
      <c r="AE2369" t="b">
        <f>IFERROR(IF(FIND("P0",PGOptionList!D2369)&gt;0,TRUE),FALSE)</f>
        <v>0</v>
      </c>
      <c r="AF2369" t="b">
        <f>IF(AND(Z2369,AA2369,AB2369,AC2369,IF(C2369=Auswahlhilfe!$L$7,TRUE,FALSE)),D2369,FALSE)</f>
        <v>0</v>
      </c>
      <c r="AG2369" t="b">
        <f>IF(AND(Z2369,AA2369,AB2369,AD2369,IF(C2369=Auswahlhilfe!$L$17,TRUE,FALSE)),D2369,FALSE)</f>
        <v>0</v>
      </c>
      <c r="AH2369" t="b">
        <f>IF(AND(Z2369,AA2369,AB2369,AE2369,IF(C2369=Auswahlhilfe!$L$17,TRUE,FALSE)),D2369,FALSE)</f>
        <v>0</v>
      </c>
      <c r="AI2369" t="s">
        <v>4818</v>
      </c>
      <c r="AJ2369" s="90" t="str">
        <f t="shared" si="110"/>
        <v>https://shop.oxni.ch/de/shop/motoren/planetengetriebe/te-155-003-s2-p1</v>
      </c>
    </row>
    <row r="2370" spans="2:36" x14ac:dyDescent="0.2">
      <c r="B2370" s="78" t="str">
        <f t="shared" si="108"/>
        <v/>
      </c>
      <c r="C2370" s="19" t="s">
        <v>123</v>
      </c>
      <c r="D2370" s="19" t="s">
        <v>2671</v>
      </c>
      <c r="E2370" s="19">
        <v>180</v>
      </c>
      <c r="F2370" s="19" t="s">
        <v>55</v>
      </c>
      <c r="G2370" s="19">
        <v>3</v>
      </c>
      <c r="H2370" s="19">
        <v>5</v>
      </c>
      <c r="I2370" s="19">
        <v>50</v>
      </c>
      <c r="J2370" s="19">
        <v>97</v>
      </c>
      <c r="K2370" s="19">
        <v>340</v>
      </c>
      <c r="L2370" s="19">
        <v>1020</v>
      </c>
      <c r="M2370" s="19" t="s">
        <v>82</v>
      </c>
      <c r="N2370" s="19">
        <v>3000</v>
      </c>
      <c r="O2370" s="19">
        <v>6000</v>
      </c>
      <c r="P2370" s="19">
        <v>8460</v>
      </c>
      <c r="Q2370" s="19" t="s">
        <v>57</v>
      </c>
      <c r="R2370" s="19">
        <v>4700</v>
      </c>
      <c r="S2370" s="19">
        <v>20000</v>
      </c>
      <c r="T2370" s="19">
        <v>9.2100000000000009</v>
      </c>
      <c r="U2370" s="19">
        <v>18</v>
      </c>
      <c r="V2370" s="19">
        <v>0.24</v>
      </c>
      <c r="W2370" s="19">
        <v>65</v>
      </c>
      <c r="X2370" s="93">
        <v>815</v>
      </c>
      <c r="Y2370">
        <f t="shared" si="109"/>
        <v>1000</v>
      </c>
      <c r="Z2370" t="b">
        <f>IF(N2370/G2370&gt;=Auswahlhilfe!$C$8,TRUE,FALSE)</f>
        <v>1</v>
      </c>
      <c r="AA2370" t="b">
        <f>IF(K2370&gt;Auswahlhilfe!$C$7,TRUE,FALSE)</f>
        <v>1</v>
      </c>
      <c r="AB2370" t="b">
        <f>IF(Auswahlhilfe!$C$17=F2370,TRUE,FALSE)</f>
        <v>0</v>
      </c>
      <c r="AC2370" t="b">
        <f>IFERROR(IF(FIND("P2",PGOptionList!D2370)&gt;0,TRUE),FALSE)</f>
        <v>1</v>
      </c>
      <c r="AD2370" t="b">
        <f>IFERROR(IF(FIND("P1",PGOptionList!D2370)&gt;0,TRUE),FALSE)</f>
        <v>0</v>
      </c>
      <c r="AE2370" t="b">
        <f>IFERROR(IF(FIND("P0",PGOptionList!D2370)&gt;0,TRUE),FALSE)</f>
        <v>0</v>
      </c>
      <c r="AF2370" t="b">
        <f>IF(AND(Z2370,AA2370,AB2370,AC2370,IF(C2370=Auswahlhilfe!$L$7,TRUE,FALSE)),D2370,FALSE)</f>
        <v>0</v>
      </c>
      <c r="AG2370" t="b">
        <f>IF(AND(Z2370,AA2370,AB2370,AD2370,IF(C2370=Auswahlhilfe!$L$17,TRUE,FALSE)),D2370,FALSE)</f>
        <v>0</v>
      </c>
      <c r="AH2370" t="b">
        <f>IF(AND(Z2370,AA2370,AB2370,AE2370,IF(C2370=Auswahlhilfe!$L$17,TRUE,FALSE)),D2370,FALSE)</f>
        <v>0</v>
      </c>
      <c r="AI2370" t="s">
        <v>4817</v>
      </c>
      <c r="AJ2370" s="90" t="str">
        <f t="shared" si="110"/>
        <v>mailto:info@oxni.ch?subject=Anfrage TE-155-003-S1-P2</v>
      </c>
    </row>
    <row r="2371" spans="2:36" x14ac:dyDescent="0.2">
      <c r="B2371" s="78" t="str">
        <f t="shared" si="108"/>
        <v/>
      </c>
      <c r="C2371" s="19" t="s">
        <v>123</v>
      </c>
      <c r="D2371" s="19" t="s">
        <v>2672</v>
      </c>
      <c r="E2371" s="19">
        <v>180</v>
      </c>
      <c r="F2371" s="19" t="s">
        <v>58</v>
      </c>
      <c r="G2371" s="19">
        <v>3</v>
      </c>
      <c r="H2371" s="19">
        <v>5</v>
      </c>
      <c r="I2371" s="19">
        <v>50</v>
      </c>
      <c r="J2371" s="19">
        <v>97</v>
      </c>
      <c r="K2371" s="19">
        <v>340</v>
      </c>
      <c r="L2371" s="19">
        <v>1020</v>
      </c>
      <c r="M2371" s="19" t="s">
        <v>82</v>
      </c>
      <c r="N2371" s="19">
        <v>3000</v>
      </c>
      <c r="O2371" s="19">
        <v>6000</v>
      </c>
      <c r="P2371" s="19">
        <v>8460</v>
      </c>
      <c r="Q2371" s="19" t="s">
        <v>57</v>
      </c>
      <c r="R2371" s="19">
        <v>4700</v>
      </c>
      <c r="S2371" s="19">
        <v>20000</v>
      </c>
      <c r="T2371" s="19">
        <v>9.2100000000000009</v>
      </c>
      <c r="U2371" s="19">
        <v>18</v>
      </c>
      <c r="V2371" s="19">
        <v>0.24</v>
      </c>
      <c r="W2371" s="19">
        <v>65</v>
      </c>
      <c r="X2371" s="93">
        <v>815</v>
      </c>
      <c r="Y2371">
        <f t="shared" si="109"/>
        <v>1000</v>
      </c>
      <c r="Z2371" t="b">
        <f>IF(N2371/G2371&gt;=Auswahlhilfe!$C$8,TRUE,FALSE)</f>
        <v>1</v>
      </c>
      <c r="AA2371" t="b">
        <f>IF(K2371&gt;Auswahlhilfe!$C$7,TRUE,FALSE)</f>
        <v>1</v>
      </c>
      <c r="AB2371" t="b">
        <f>IF(Auswahlhilfe!$C$17=F2371,TRUE,FALSE)</f>
        <v>1</v>
      </c>
      <c r="AC2371" t="b">
        <f>IFERROR(IF(FIND("P2",PGOptionList!D2371)&gt;0,TRUE),FALSE)</f>
        <v>1</v>
      </c>
      <c r="AD2371" t="b">
        <f>IFERROR(IF(FIND("P1",PGOptionList!D2371)&gt;0,TRUE),FALSE)</f>
        <v>0</v>
      </c>
      <c r="AE2371" t="b">
        <f>IFERROR(IF(FIND("P0",PGOptionList!D2371)&gt;0,TRUE),FALSE)</f>
        <v>0</v>
      </c>
      <c r="AF2371" t="b">
        <f>IF(AND(Z2371,AA2371,AB2371,AC2371,IF(C2371=Auswahlhilfe!$L$7,TRUE,FALSE)),D2371,FALSE)</f>
        <v>0</v>
      </c>
      <c r="AG2371" t="b">
        <f>IF(AND(Z2371,AA2371,AB2371,AD2371,IF(C2371=Auswahlhilfe!$L$17,TRUE,FALSE)),D2371,FALSE)</f>
        <v>0</v>
      </c>
      <c r="AH2371" t="b">
        <f>IF(AND(Z2371,AA2371,AB2371,AE2371,IF(C2371=Auswahlhilfe!$L$17,TRUE,FALSE)),D2371,FALSE)</f>
        <v>0</v>
      </c>
      <c r="AI2371" t="s">
        <v>4818</v>
      </c>
      <c r="AJ2371" s="90" t="str">
        <f t="shared" si="110"/>
        <v>https://shop.oxni.ch/de/shop/motoren/planetengetriebe/te-155-003-s2-p2</v>
      </c>
    </row>
    <row r="2372" spans="2:36" x14ac:dyDescent="0.2">
      <c r="B2372" s="78" t="str">
        <f t="shared" si="108"/>
        <v/>
      </c>
      <c r="C2372" s="19" t="s">
        <v>123</v>
      </c>
      <c r="D2372" s="19" t="s">
        <v>2673</v>
      </c>
      <c r="E2372" s="19">
        <v>180</v>
      </c>
      <c r="F2372" s="19" t="s">
        <v>55</v>
      </c>
      <c r="G2372" s="19">
        <v>100</v>
      </c>
      <c r="H2372" s="19">
        <v>5</v>
      </c>
      <c r="I2372" s="19">
        <v>145</v>
      </c>
      <c r="J2372" s="19">
        <v>94</v>
      </c>
      <c r="K2372" s="19">
        <v>910</v>
      </c>
      <c r="L2372" s="19">
        <v>2730</v>
      </c>
      <c r="M2372" s="19" t="s">
        <v>95</v>
      </c>
      <c r="N2372" s="19">
        <v>3000</v>
      </c>
      <c r="O2372" s="19">
        <v>6000</v>
      </c>
      <c r="P2372" s="19">
        <v>13050</v>
      </c>
      <c r="Q2372" s="19" t="s">
        <v>57</v>
      </c>
      <c r="R2372" s="19">
        <v>7250</v>
      </c>
      <c r="S2372" s="19">
        <v>20000</v>
      </c>
      <c r="T2372" s="19">
        <v>7.03</v>
      </c>
      <c r="U2372" s="19">
        <v>35</v>
      </c>
      <c r="V2372" s="19">
        <v>0.24</v>
      </c>
      <c r="W2372" s="19">
        <v>67</v>
      </c>
      <c r="X2372" s="93">
        <v>1714</v>
      </c>
      <c r="Y2372">
        <f t="shared" si="109"/>
        <v>30</v>
      </c>
      <c r="Z2372" t="b">
        <f>IF(N2372/G2372&gt;=Auswahlhilfe!$C$8,TRUE,FALSE)</f>
        <v>1</v>
      </c>
      <c r="AA2372" t="b">
        <f>IF(K2372&gt;Auswahlhilfe!$C$7,TRUE,FALSE)</f>
        <v>1</v>
      </c>
      <c r="AB2372" t="b">
        <f>IF(Auswahlhilfe!$C$17=F2372,TRUE,FALSE)</f>
        <v>0</v>
      </c>
      <c r="AC2372" t="b">
        <f>IFERROR(IF(FIND("P2",PGOptionList!D2372)&gt;0,TRUE),FALSE)</f>
        <v>0</v>
      </c>
      <c r="AD2372" t="b">
        <f>IFERROR(IF(FIND("P1",PGOptionList!D2372)&gt;0,TRUE),FALSE)</f>
        <v>1</v>
      </c>
      <c r="AE2372" t="b">
        <f>IFERROR(IF(FIND("P0",PGOptionList!D2372)&gt;0,TRUE),FALSE)</f>
        <v>0</v>
      </c>
      <c r="AF2372" t="b">
        <f>IF(AND(Z2372,AA2372,AB2372,AC2372,IF(C2372=Auswahlhilfe!$L$7,TRUE,FALSE)),D2372,FALSE)</f>
        <v>0</v>
      </c>
      <c r="AG2372" t="b">
        <f>IF(AND(Z2372,AA2372,AB2372,AD2372,IF(C2372=Auswahlhilfe!$L$17,TRUE,FALSE)),D2372,FALSE)</f>
        <v>0</v>
      </c>
      <c r="AH2372" t="b">
        <f>IF(AND(Z2372,AA2372,AB2372,AE2372,IF(C2372=Auswahlhilfe!$L$17,TRUE,FALSE)),D2372,FALSE)</f>
        <v>0</v>
      </c>
      <c r="AI2372" t="s">
        <v>4817</v>
      </c>
      <c r="AJ2372" s="90" t="str">
        <f t="shared" si="110"/>
        <v>mailto:info@oxni.ch?subject=Anfrage TE-205-100-S1-P1</v>
      </c>
    </row>
    <row r="2373" spans="2:36" x14ac:dyDescent="0.2">
      <c r="B2373" s="78" t="str">
        <f t="shared" si="108"/>
        <v/>
      </c>
      <c r="C2373" s="19" t="s">
        <v>123</v>
      </c>
      <c r="D2373" s="19" t="s">
        <v>2674</v>
      </c>
      <c r="E2373" s="19">
        <v>180</v>
      </c>
      <c r="F2373" s="19" t="s">
        <v>58</v>
      </c>
      <c r="G2373" s="19">
        <v>100</v>
      </c>
      <c r="H2373" s="19">
        <v>5</v>
      </c>
      <c r="I2373" s="19">
        <v>145</v>
      </c>
      <c r="J2373" s="19">
        <v>94</v>
      </c>
      <c r="K2373" s="19">
        <v>910</v>
      </c>
      <c r="L2373" s="19">
        <v>2730</v>
      </c>
      <c r="M2373" s="19" t="s">
        <v>95</v>
      </c>
      <c r="N2373" s="19">
        <v>3000</v>
      </c>
      <c r="O2373" s="19">
        <v>6000</v>
      </c>
      <c r="P2373" s="19">
        <v>13050</v>
      </c>
      <c r="Q2373" s="19" t="s">
        <v>57</v>
      </c>
      <c r="R2373" s="19">
        <v>7250</v>
      </c>
      <c r="S2373" s="19">
        <v>20000</v>
      </c>
      <c r="T2373" s="19">
        <v>7.03</v>
      </c>
      <c r="U2373" s="19">
        <v>35</v>
      </c>
      <c r="V2373" s="19">
        <v>0.24</v>
      </c>
      <c r="W2373" s="19">
        <v>67</v>
      </c>
      <c r="X2373" s="93">
        <v>1714</v>
      </c>
      <c r="Y2373">
        <f t="shared" si="109"/>
        <v>30</v>
      </c>
      <c r="Z2373" t="b">
        <f>IF(N2373/G2373&gt;=Auswahlhilfe!$C$8,TRUE,FALSE)</f>
        <v>1</v>
      </c>
      <c r="AA2373" t="b">
        <f>IF(K2373&gt;Auswahlhilfe!$C$7,TRUE,FALSE)</f>
        <v>1</v>
      </c>
      <c r="AB2373" t="b">
        <f>IF(Auswahlhilfe!$C$17=F2373,TRUE,FALSE)</f>
        <v>1</v>
      </c>
      <c r="AC2373" t="b">
        <f>IFERROR(IF(FIND("P2",PGOptionList!D2373)&gt;0,TRUE),FALSE)</f>
        <v>0</v>
      </c>
      <c r="AD2373" t="b">
        <f>IFERROR(IF(FIND("P1",PGOptionList!D2373)&gt;0,TRUE),FALSE)</f>
        <v>1</v>
      </c>
      <c r="AE2373" t="b">
        <f>IFERROR(IF(FIND("P0",PGOptionList!D2373)&gt;0,TRUE),FALSE)</f>
        <v>0</v>
      </c>
      <c r="AF2373" t="b">
        <f>IF(AND(Z2373,AA2373,AB2373,AC2373,IF(C2373=Auswahlhilfe!$L$7,TRUE,FALSE)),D2373,FALSE)</f>
        <v>0</v>
      </c>
      <c r="AG2373" t="b">
        <f>IF(AND(Z2373,AA2373,AB2373,AD2373,IF(C2373=Auswahlhilfe!$L$17,TRUE,FALSE)),D2373,FALSE)</f>
        <v>0</v>
      </c>
      <c r="AH2373" t="b">
        <f>IF(AND(Z2373,AA2373,AB2373,AE2373,IF(C2373=Auswahlhilfe!$L$17,TRUE,FALSE)),D2373,FALSE)</f>
        <v>0</v>
      </c>
      <c r="AI2373" t="s">
        <v>4818</v>
      </c>
      <c r="AJ2373" s="90" t="str">
        <f t="shared" si="110"/>
        <v>https://shop.oxni.ch/de/shop/motoren/planetengetriebe/te-205-100-s2-p1</v>
      </c>
    </row>
    <row r="2374" spans="2:36" x14ac:dyDescent="0.2">
      <c r="B2374" s="78" t="str">
        <f t="shared" si="108"/>
        <v/>
      </c>
      <c r="C2374" s="19" t="s">
        <v>123</v>
      </c>
      <c r="D2374" s="19" t="s">
        <v>2675</v>
      </c>
      <c r="E2374" s="19">
        <v>180</v>
      </c>
      <c r="F2374" s="19" t="s">
        <v>55</v>
      </c>
      <c r="G2374" s="19">
        <v>100</v>
      </c>
      <c r="H2374" s="19">
        <v>7</v>
      </c>
      <c r="I2374" s="19">
        <v>145</v>
      </c>
      <c r="J2374" s="19">
        <v>94</v>
      </c>
      <c r="K2374" s="19">
        <v>910</v>
      </c>
      <c r="L2374" s="19">
        <v>2730</v>
      </c>
      <c r="M2374" s="19" t="s">
        <v>95</v>
      </c>
      <c r="N2374" s="19">
        <v>3000</v>
      </c>
      <c r="O2374" s="19">
        <v>6000</v>
      </c>
      <c r="P2374" s="19">
        <v>13050</v>
      </c>
      <c r="Q2374" s="19" t="s">
        <v>57</v>
      </c>
      <c r="R2374" s="19">
        <v>7250</v>
      </c>
      <c r="S2374" s="19">
        <v>20000</v>
      </c>
      <c r="T2374" s="19">
        <v>7.03</v>
      </c>
      <c r="U2374" s="19">
        <v>35</v>
      </c>
      <c r="V2374" s="19">
        <v>0.24</v>
      </c>
      <c r="W2374" s="19">
        <v>67</v>
      </c>
      <c r="X2374" s="93">
        <v>1421</v>
      </c>
      <c r="Y2374">
        <f t="shared" si="109"/>
        <v>30</v>
      </c>
      <c r="Z2374" t="b">
        <f>IF(N2374/G2374&gt;=Auswahlhilfe!$C$8,TRUE,FALSE)</f>
        <v>1</v>
      </c>
      <c r="AA2374" t="b">
        <f>IF(K2374&gt;Auswahlhilfe!$C$7,TRUE,FALSE)</f>
        <v>1</v>
      </c>
      <c r="AB2374" t="b">
        <f>IF(Auswahlhilfe!$C$17=F2374,TRUE,FALSE)</f>
        <v>0</v>
      </c>
      <c r="AC2374" t="b">
        <f>IFERROR(IF(FIND("P2",PGOptionList!D2374)&gt;0,TRUE),FALSE)</f>
        <v>1</v>
      </c>
      <c r="AD2374" t="b">
        <f>IFERROR(IF(FIND("P1",PGOptionList!D2374)&gt;0,TRUE),FALSE)</f>
        <v>0</v>
      </c>
      <c r="AE2374" t="b">
        <f>IFERROR(IF(FIND("P0",PGOptionList!D2374)&gt;0,TRUE),FALSE)</f>
        <v>0</v>
      </c>
      <c r="AF2374" t="b">
        <f>IF(AND(Z2374,AA2374,AB2374,AC2374,IF(C2374=Auswahlhilfe!$L$7,TRUE,FALSE)),D2374,FALSE)</f>
        <v>0</v>
      </c>
      <c r="AG2374" t="b">
        <f>IF(AND(Z2374,AA2374,AB2374,AD2374,IF(C2374=Auswahlhilfe!$L$17,TRUE,FALSE)),D2374,FALSE)</f>
        <v>0</v>
      </c>
      <c r="AH2374" t="b">
        <f>IF(AND(Z2374,AA2374,AB2374,AE2374,IF(C2374=Auswahlhilfe!$L$17,TRUE,FALSE)),D2374,FALSE)</f>
        <v>0</v>
      </c>
      <c r="AI2374" t="s">
        <v>4817</v>
      </c>
      <c r="AJ2374" s="90" t="str">
        <f t="shared" si="110"/>
        <v>mailto:info@oxni.ch?subject=Anfrage TE-205-100-S1-P2</v>
      </c>
    </row>
    <row r="2375" spans="2:36" x14ac:dyDescent="0.2">
      <c r="B2375" s="78" t="str">
        <f t="shared" si="108"/>
        <v/>
      </c>
      <c r="C2375" s="19" t="s">
        <v>123</v>
      </c>
      <c r="D2375" s="19" t="s">
        <v>2676</v>
      </c>
      <c r="E2375" s="19">
        <v>180</v>
      </c>
      <c r="F2375" s="19" t="s">
        <v>58</v>
      </c>
      <c r="G2375" s="19">
        <v>100</v>
      </c>
      <c r="H2375" s="19">
        <v>7</v>
      </c>
      <c r="I2375" s="19">
        <v>145</v>
      </c>
      <c r="J2375" s="19">
        <v>94</v>
      </c>
      <c r="K2375" s="19">
        <v>910</v>
      </c>
      <c r="L2375" s="19">
        <v>2730</v>
      </c>
      <c r="M2375" s="19" t="s">
        <v>95</v>
      </c>
      <c r="N2375" s="19">
        <v>3000</v>
      </c>
      <c r="O2375" s="19">
        <v>6000</v>
      </c>
      <c r="P2375" s="19">
        <v>13050</v>
      </c>
      <c r="Q2375" s="19" t="s">
        <v>57</v>
      </c>
      <c r="R2375" s="19">
        <v>7250</v>
      </c>
      <c r="S2375" s="19">
        <v>20000</v>
      </c>
      <c r="T2375" s="19">
        <v>7.03</v>
      </c>
      <c r="U2375" s="19">
        <v>35</v>
      </c>
      <c r="V2375" s="19">
        <v>0.24</v>
      </c>
      <c r="W2375" s="19">
        <v>67</v>
      </c>
      <c r="X2375" s="93">
        <v>1421</v>
      </c>
      <c r="Y2375">
        <f t="shared" si="109"/>
        <v>30</v>
      </c>
      <c r="Z2375" t="b">
        <f>IF(N2375/G2375&gt;=Auswahlhilfe!$C$8,TRUE,FALSE)</f>
        <v>1</v>
      </c>
      <c r="AA2375" t="b">
        <f>IF(K2375&gt;Auswahlhilfe!$C$7,TRUE,FALSE)</f>
        <v>1</v>
      </c>
      <c r="AB2375" t="b">
        <f>IF(Auswahlhilfe!$C$17=F2375,TRUE,FALSE)</f>
        <v>1</v>
      </c>
      <c r="AC2375" t="b">
        <f>IFERROR(IF(FIND("P2",PGOptionList!D2375)&gt;0,TRUE),FALSE)</f>
        <v>1</v>
      </c>
      <c r="AD2375" t="b">
        <f>IFERROR(IF(FIND("P1",PGOptionList!D2375)&gt;0,TRUE),FALSE)</f>
        <v>0</v>
      </c>
      <c r="AE2375" t="b">
        <f>IFERROR(IF(FIND("P0",PGOptionList!D2375)&gt;0,TRUE),FALSE)</f>
        <v>0</v>
      </c>
      <c r="AF2375" t="b">
        <f>IF(AND(Z2375,AA2375,AB2375,AC2375,IF(C2375=Auswahlhilfe!$L$7,TRUE,FALSE)),D2375,FALSE)</f>
        <v>0</v>
      </c>
      <c r="AG2375" t="b">
        <f>IF(AND(Z2375,AA2375,AB2375,AD2375,IF(C2375=Auswahlhilfe!$L$17,TRUE,FALSE)),D2375,FALSE)</f>
        <v>0</v>
      </c>
      <c r="AH2375" t="b">
        <f>IF(AND(Z2375,AA2375,AB2375,AE2375,IF(C2375=Auswahlhilfe!$L$17,TRUE,FALSE)),D2375,FALSE)</f>
        <v>0</v>
      </c>
      <c r="AI2375" t="s">
        <v>4818</v>
      </c>
      <c r="AJ2375" s="90" t="str">
        <f t="shared" si="110"/>
        <v>https://shop.oxni.ch/de/shop/motoren/planetengetriebe/te-205-100-s2-p2</v>
      </c>
    </row>
    <row r="2376" spans="2:36" x14ac:dyDescent="0.2">
      <c r="B2376" s="78" t="str">
        <f t="shared" si="108"/>
        <v/>
      </c>
      <c r="C2376" s="19" t="s">
        <v>123</v>
      </c>
      <c r="D2376" s="19" t="s">
        <v>2677</v>
      </c>
      <c r="E2376" s="19">
        <v>180</v>
      </c>
      <c r="F2376" s="19" t="s">
        <v>55</v>
      </c>
      <c r="G2376" s="19">
        <v>80</v>
      </c>
      <c r="H2376" s="19">
        <v>5</v>
      </c>
      <c r="I2376" s="19">
        <v>145</v>
      </c>
      <c r="J2376" s="19">
        <v>94</v>
      </c>
      <c r="K2376" s="19">
        <v>100</v>
      </c>
      <c r="L2376" s="19">
        <v>300</v>
      </c>
      <c r="M2376" s="19" t="s">
        <v>105</v>
      </c>
      <c r="N2376" s="19">
        <v>3000</v>
      </c>
      <c r="O2376" s="19">
        <v>6000</v>
      </c>
      <c r="P2376" s="19">
        <v>13050</v>
      </c>
      <c r="Q2376" s="19" t="s">
        <v>57</v>
      </c>
      <c r="R2376" s="19">
        <v>7250</v>
      </c>
      <c r="S2376" s="19">
        <v>20000</v>
      </c>
      <c r="T2376" s="19">
        <v>7.03</v>
      </c>
      <c r="U2376" s="19">
        <v>35</v>
      </c>
      <c r="V2376" s="19">
        <v>0.24</v>
      </c>
      <c r="W2376" s="19">
        <v>67</v>
      </c>
      <c r="X2376" s="93">
        <v>1714</v>
      </c>
      <c r="Y2376">
        <f t="shared" si="109"/>
        <v>37.5</v>
      </c>
      <c r="Z2376" t="b">
        <f>IF(N2376/G2376&gt;=Auswahlhilfe!$C$8,TRUE,FALSE)</f>
        <v>1</v>
      </c>
      <c r="AA2376" t="b">
        <f>IF(K2376&gt;Auswahlhilfe!$C$7,TRUE,FALSE)</f>
        <v>1</v>
      </c>
      <c r="AB2376" t="b">
        <f>IF(Auswahlhilfe!$C$17=F2376,TRUE,FALSE)</f>
        <v>0</v>
      </c>
      <c r="AC2376" t="b">
        <f>IFERROR(IF(FIND("P2",PGOptionList!D2376)&gt;0,TRUE),FALSE)</f>
        <v>0</v>
      </c>
      <c r="AD2376" t="b">
        <f>IFERROR(IF(FIND("P1",PGOptionList!D2376)&gt;0,TRUE),FALSE)</f>
        <v>1</v>
      </c>
      <c r="AE2376" t="b">
        <f>IFERROR(IF(FIND("P0",PGOptionList!D2376)&gt;0,TRUE),FALSE)</f>
        <v>0</v>
      </c>
      <c r="AF2376" t="b">
        <f>IF(AND(Z2376,AA2376,AB2376,AC2376,IF(C2376=Auswahlhilfe!$L$7,TRUE,FALSE)),D2376,FALSE)</f>
        <v>0</v>
      </c>
      <c r="AG2376" t="b">
        <f>IF(AND(Z2376,AA2376,AB2376,AD2376,IF(C2376=Auswahlhilfe!$L$17,TRUE,FALSE)),D2376,FALSE)</f>
        <v>0</v>
      </c>
      <c r="AH2376" t="b">
        <f>IF(AND(Z2376,AA2376,AB2376,AE2376,IF(C2376=Auswahlhilfe!$L$17,TRUE,FALSE)),D2376,FALSE)</f>
        <v>0</v>
      </c>
      <c r="AI2376" t="s">
        <v>4817</v>
      </c>
      <c r="AJ2376" s="90" t="str">
        <f t="shared" si="110"/>
        <v>mailto:info@oxni.ch?subject=Anfrage TE-205-080-S1-P1</v>
      </c>
    </row>
    <row r="2377" spans="2:36" x14ac:dyDescent="0.2">
      <c r="B2377" s="78" t="str">
        <f t="shared" si="108"/>
        <v/>
      </c>
      <c r="C2377" s="19" t="s">
        <v>123</v>
      </c>
      <c r="D2377" s="19" t="s">
        <v>2678</v>
      </c>
      <c r="E2377" s="19">
        <v>180</v>
      </c>
      <c r="F2377" s="19" t="s">
        <v>58</v>
      </c>
      <c r="G2377" s="19">
        <v>80</v>
      </c>
      <c r="H2377" s="19">
        <v>5</v>
      </c>
      <c r="I2377" s="19">
        <v>145</v>
      </c>
      <c r="J2377" s="19">
        <v>94</v>
      </c>
      <c r="K2377" s="19">
        <v>100</v>
      </c>
      <c r="L2377" s="19">
        <v>300</v>
      </c>
      <c r="M2377" s="19" t="s">
        <v>105</v>
      </c>
      <c r="N2377" s="19">
        <v>3000</v>
      </c>
      <c r="O2377" s="19">
        <v>6000</v>
      </c>
      <c r="P2377" s="19">
        <v>13050</v>
      </c>
      <c r="Q2377" s="19" t="s">
        <v>57</v>
      </c>
      <c r="R2377" s="19">
        <v>7250</v>
      </c>
      <c r="S2377" s="19">
        <v>20000</v>
      </c>
      <c r="T2377" s="19">
        <v>7.03</v>
      </c>
      <c r="U2377" s="19">
        <v>35</v>
      </c>
      <c r="V2377" s="19">
        <v>0.24</v>
      </c>
      <c r="W2377" s="19">
        <v>67</v>
      </c>
      <c r="X2377" s="93">
        <v>1714</v>
      </c>
      <c r="Y2377">
        <f t="shared" si="109"/>
        <v>37.5</v>
      </c>
      <c r="Z2377" t="b">
        <f>IF(N2377/G2377&gt;=Auswahlhilfe!$C$8,TRUE,FALSE)</f>
        <v>1</v>
      </c>
      <c r="AA2377" t="b">
        <f>IF(K2377&gt;Auswahlhilfe!$C$7,TRUE,FALSE)</f>
        <v>1</v>
      </c>
      <c r="AB2377" t="b">
        <f>IF(Auswahlhilfe!$C$17=F2377,TRUE,FALSE)</f>
        <v>1</v>
      </c>
      <c r="AC2377" t="b">
        <f>IFERROR(IF(FIND("P2",PGOptionList!D2377)&gt;0,TRUE),FALSE)</f>
        <v>0</v>
      </c>
      <c r="AD2377" t="b">
        <f>IFERROR(IF(FIND("P1",PGOptionList!D2377)&gt;0,TRUE),FALSE)</f>
        <v>1</v>
      </c>
      <c r="AE2377" t="b">
        <f>IFERROR(IF(FIND("P0",PGOptionList!D2377)&gt;0,TRUE),FALSE)</f>
        <v>0</v>
      </c>
      <c r="AF2377" t="b">
        <f>IF(AND(Z2377,AA2377,AB2377,AC2377,IF(C2377=Auswahlhilfe!$L$7,TRUE,FALSE)),D2377,FALSE)</f>
        <v>0</v>
      </c>
      <c r="AG2377" t="b">
        <f>IF(AND(Z2377,AA2377,AB2377,AD2377,IF(C2377=Auswahlhilfe!$L$17,TRUE,FALSE)),D2377,FALSE)</f>
        <v>0</v>
      </c>
      <c r="AH2377" t="b">
        <f>IF(AND(Z2377,AA2377,AB2377,AE2377,IF(C2377=Auswahlhilfe!$L$17,TRUE,FALSE)),D2377,FALSE)</f>
        <v>0</v>
      </c>
      <c r="AI2377" t="s">
        <v>4818</v>
      </c>
      <c r="AJ2377" s="90" t="str">
        <f t="shared" si="110"/>
        <v>https://shop.oxni.ch/de/shop/motoren/planetengetriebe/te-205-080-s2-p1</v>
      </c>
    </row>
    <row r="2378" spans="2:36" x14ac:dyDescent="0.2">
      <c r="B2378" s="78" t="str">
        <f t="shared" ref="B2378:B2441" si="111">IF(AF2378=D2378,"Economy",IF(AG2378=D2378,"Standard",IF(AH2378=D2378,"Präzision","")))</f>
        <v/>
      </c>
      <c r="C2378" s="19" t="s">
        <v>123</v>
      </c>
      <c r="D2378" s="19" t="s">
        <v>2679</v>
      </c>
      <c r="E2378" s="19">
        <v>180</v>
      </c>
      <c r="F2378" s="19" t="s">
        <v>55</v>
      </c>
      <c r="G2378" s="19">
        <v>80</v>
      </c>
      <c r="H2378" s="19">
        <v>7</v>
      </c>
      <c r="I2378" s="19">
        <v>145</v>
      </c>
      <c r="J2378" s="19">
        <v>94</v>
      </c>
      <c r="K2378" s="19">
        <v>100</v>
      </c>
      <c r="L2378" s="19">
        <v>300</v>
      </c>
      <c r="M2378" s="19" t="s">
        <v>105</v>
      </c>
      <c r="N2378" s="19">
        <v>3000</v>
      </c>
      <c r="O2378" s="19">
        <v>6000</v>
      </c>
      <c r="P2378" s="19">
        <v>13050</v>
      </c>
      <c r="Q2378" s="19" t="s">
        <v>57</v>
      </c>
      <c r="R2378" s="19">
        <v>7250</v>
      </c>
      <c r="S2378" s="19">
        <v>20000</v>
      </c>
      <c r="T2378" s="19">
        <v>7.03</v>
      </c>
      <c r="U2378" s="19">
        <v>35</v>
      </c>
      <c r="V2378" s="19">
        <v>0.24</v>
      </c>
      <c r="W2378" s="19">
        <v>67</v>
      </c>
      <c r="X2378" s="93">
        <v>1421</v>
      </c>
      <c r="Y2378">
        <f t="shared" ref="Y2378:Y2441" si="112">N2378/G2378</f>
        <v>37.5</v>
      </c>
      <c r="Z2378" t="b">
        <f>IF(N2378/G2378&gt;=Auswahlhilfe!$C$8,TRUE,FALSE)</f>
        <v>1</v>
      </c>
      <c r="AA2378" t="b">
        <f>IF(K2378&gt;Auswahlhilfe!$C$7,TRUE,FALSE)</f>
        <v>1</v>
      </c>
      <c r="AB2378" t="b">
        <f>IF(Auswahlhilfe!$C$17=F2378,TRUE,FALSE)</f>
        <v>0</v>
      </c>
      <c r="AC2378" t="b">
        <f>IFERROR(IF(FIND("P2",PGOptionList!D2378)&gt;0,TRUE),FALSE)</f>
        <v>1</v>
      </c>
      <c r="AD2378" t="b">
        <f>IFERROR(IF(FIND("P1",PGOptionList!D2378)&gt;0,TRUE),FALSE)</f>
        <v>0</v>
      </c>
      <c r="AE2378" t="b">
        <f>IFERROR(IF(FIND("P0",PGOptionList!D2378)&gt;0,TRUE),FALSE)</f>
        <v>0</v>
      </c>
      <c r="AF2378" t="b">
        <f>IF(AND(Z2378,AA2378,AB2378,AC2378,IF(C2378=Auswahlhilfe!$L$7,TRUE,FALSE)),D2378,FALSE)</f>
        <v>0</v>
      </c>
      <c r="AG2378" t="b">
        <f>IF(AND(Z2378,AA2378,AB2378,AD2378,IF(C2378=Auswahlhilfe!$L$17,TRUE,FALSE)),D2378,FALSE)</f>
        <v>0</v>
      </c>
      <c r="AH2378" t="b">
        <f>IF(AND(Z2378,AA2378,AB2378,AE2378,IF(C2378=Auswahlhilfe!$L$17,TRUE,FALSE)),D2378,FALSE)</f>
        <v>0</v>
      </c>
      <c r="AI2378" t="s">
        <v>4817</v>
      </c>
      <c r="AJ2378" s="90" t="str">
        <f t="shared" ref="AJ2378:AJ2441" si="113">IF(AI2378="ja",HYPERLINK(_xlfn.CONCAT("https://shop.oxni.ch/de/shop/motoren/planetengetriebe/",LOWER(D2378))),_xlfn.CONCAT("mailto:info@oxni.ch?subject=Anfrage ",D2378))</f>
        <v>mailto:info@oxni.ch?subject=Anfrage TE-205-080-S1-P2</v>
      </c>
    </row>
    <row r="2379" spans="2:36" x14ac:dyDescent="0.2">
      <c r="B2379" s="78" t="str">
        <f t="shared" si="111"/>
        <v/>
      </c>
      <c r="C2379" s="19" t="s">
        <v>123</v>
      </c>
      <c r="D2379" s="19" t="s">
        <v>2680</v>
      </c>
      <c r="E2379" s="19">
        <v>180</v>
      </c>
      <c r="F2379" s="19" t="s">
        <v>58</v>
      </c>
      <c r="G2379" s="19">
        <v>80</v>
      </c>
      <c r="H2379" s="19">
        <v>7</v>
      </c>
      <c r="I2379" s="19">
        <v>145</v>
      </c>
      <c r="J2379" s="19">
        <v>94</v>
      </c>
      <c r="K2379" s="19">
        <v>100</v>
      </c>
      <c r="L2379" s="19">
        <v>300</v>
      </c>
      <c r="M2379" s="19" t="s">
        <v>105</v>
      </c>
      <c r="N2379" s="19">
        <v>3000</v>
      </c>
      <c r="O2379" s="19">
        <v>6000</v>
      </c>
      <c r="P2379" s="19">
        <v>13050</v>
      </c>
      <c r="Q2379" s="19" t="s">
        <v>57</v>
      </c>
      <c r="R2379" s="19">
        <v>7250</v>
      </c>
      <c r="S2379" s="19">
        <v>20000</v>
      </c>
      <c r="T2379" s="19">
        <v>7.03</v>
      </c>
      <c r="U2379" s="19">
        <v>35</v>
      </c>
      <c r="V2379" s="19">
        <v>0.24</v>
      </c>
      <c r="W2379" s="19">
        <v>67</v>
      </c>
      <c r="X2379" s="93">
        <v>1421</v>
      </c>
      <c r="Y2379">
        <f t="shared" si="112"/>
        <v>37.5</v>
      </c>
      <c r="Z2379" t="b">
        <f>IF(N2379/G2379&gt;=Auswahlhilfe!$C$8,TRUE,FALSE)</f>
        <v>1</v>
      </c>
      <c r="AA2379" t="b">
        <f>IF(K2379&gt;Auswahlhilfe!$C$7,TRUE,FALSE)</f>
        <v>1</v>
      </c>
      <c r="AB2379" t="b">
        <f>IF(Auswahlhilfe!$C$17=F2379,TRUE,FALSE)</f>
        <v>1</v>
      </c>
      <c r="AC2379" t="b">
        <f>IFERROR(IF(FIND("P2",PGOptionList!D2379)&gt;0,TRUE),FALSE)</f>
        <v>1</v>
      </c>
      <c r="AD2379" t="b">
        <f>IFERROR(IF(FIND("P1",PGOptionList!D2379)&gt;0,TRUE),FALSE)</f>
        <v>0</v>
      </c>
      <c r="AE2379" t="b">
        <f>IFERROR(IF(FIND("P0",PGOptionList!D2379)&gt;0,TRUE),FALSE)</f>
        <v>0</v>
      </c>
      <c r="AF2379" t="b">
        <f>IF(AND(Z2379,AA2379,AB2379,AC2379,IF(C2379=Auswahlhilfe!$L$7,TRUE,FALSE)),D2379,FALSE)</f>
        <v>0</v>
      </c>
      <c r="AG2379" t="b">
        <f>IF(AND(Z2379,AA2379,AB2379,AD2379,IF(C2379=Auswahlhilfe!$L$17,TRUE,FALSE)),D2379,FALSE)</f>
        <v>0</v>
      </c>
      <c r="AH2379" t="b">
        <f>IF(AND(Z2379,AA2379,AB2379,AE2379,IF(C2379=Auswahlhilfe!$L$17,TRUE,FALSE)),D2379,FALSE)</f>
        <v>0</v>
      </c>
      <c r="AI2379" t="s">
        <v>4818</v>
      </c>
      <c r="AJ2379" s="90" t="str">
        <f t="shared" si="113"/>
        <v>https://shop.oxni.ch/de/shop/motoren/planetengetriebe/te-205-080-s2-p2</v>
      </c>
    </row>
    <row r="2380" spans="2:36" x14ac:dyDescent="0.2">
      <c r="B2380" s="78" t="str">
        <f t="shared" si="111"/>
        <v/>
      </c>
      <c r="C2380" s="19" t="s">
        <v>123</v>
      </c>
      <c r="D2380" s="19" t="s">
        <v>2681</v>
      </c>
      <c r="E2380" s="19">
        <v>180</v>
      </c>
      <c r="F2380" s="19" t="s">
        <v>55</v>
      </c>
      <c r="G2380" s="19">
        <v>70</v>
      </c>
      <c r="H2380" s="19">
        <v>5</v>
      </c>
      <c r="I2380" s="19">
        <v>145</v>
      </c>
      <c r="J2380" s="19">
        <v>94</v>
      </c>
      <c r="K2380" s="19">
        <v>1100</v>
      </c>
      <c r="L2380" s="19">
        <v>3300</v>
      </c>
      <c r="M2380" s="19" t="s">
        <v>93</v>
      </c>
      <c r="N2380" s="19">
        <v>3000</v>
      </c>
      <c r="O2380" s="19">
        <v>6000</v>
      </c>
      <c r="P2380" s="19">
        <v>13050</v>
      </c>
      <c r="Q2380" s="19" t="s">
        <v>57</v>
      </c>
      <c r="R2380" s="19">
        <v>7250</v>
      </c>
      <c r="S2380" s="19">
        <v>20000</v>
      </c>
      <c r="T2380" s="19">
        <v>7.03</v>
      </c>
      <c r="U2380" s="19">
        <v>35</v>
      </c>
      <c r="V2380" s="19">
        <v>0.24</v>
      </c>
      <c r="W2380" s="19">
        <v>67</v>
      </c>
      <c r="X2380" s="93">
        <v>1714</v>
      </c>
      <c r="Y2380">
        <f t="shared" si="112"/>
        <v>42.857142857142854</v>
      </c>
      <c r="Z2380" t="b">
        <f>IF(N2380/G2380&gt;=Auswahlhilfe!$C$8,TRUE,FALSE)</f>
        <v>1</v>
      </c>
      <c r="AA2380" t="b">
        <f>IF(K2380&gt;Auswahlhilfe!$C$7,TRUE,FALSE)</f>
        <v>1</v>
      </c>
      <c r="AB2380" t="b">
        <f>IF(Auswahlhilfe!$C$17=F2380,TRUE,FALSE)</f>
        <v>0</v>
      </c>
      <c r="AC2380" t="b">
        <f>IFERROR(IF(FIND("P2",PGOptionList!D2380)&gt;0,TRUE),FALSE)</f>
        <v>0</v>
      </c>
      <c r="AD2380" t="b">
        <f>IFERROR(IF(FIND("P1",PGOptionList!D2380)&gt;0,TRUE),FALSE)</f>
        <v>1</v>
      </c>
      <c r="AE2380" t="b">
        <f>IFERROR(IF(FIND("P0",PGOptionList!D2380)&gt;0,TRUE),FALSE)</f>
        <v>0</v>
      </c>
      <c r="AF2380" t="b">
        <f>IF(AND(Z2380,AA2380,AB2380,AC2380,IF(C2380=Auswahlhilfe!$L$7,TRUE,FALSE)),D2380,FALSE)</f>
        <v>0</v>
      </c>
      <c r="AG2380" t="b">
        <f>IF(AND(Z2380,AA2380,AB2380,AD2380,IF(C2380=Auswahlhilfe!$L$17,TRUE,FALSE)),D2380,FALSE)</f>
        <v>0</v>
      </c>
      <c r="AH2380" t="b">
        <f>IF(AND(Z2380,AA2380,AB2380,AE2380,IF(C2380=Auswahlhilfe!$L$17,TRUE,FALSE)),D2380,FALSE)</f>
        <v>0</v>
      </c>
      <c r="AI2380" t="s">
        <v>4817</v>
      </c>
      <c r="AJ2380" s="90" t="str">
        <f t="shared" si="113"/>
        <v>mailto:info@oxni.ch?subject=Anfrage TE-205-070-S1-P1</v>
      </c>
    </row>
    <row r="2381" spans="2:36" x14ac:dyDescent="0.2">
      <c r="B2381" s="78" t="str">
        <f t="shared" si="111"/>
        <v/>
      </c>
      <c r="C2381" s="19" t="s">
        <v>123</v>
      </c>
      <c r="D2381" s="19" t="s">
        <v>2682</v>
      </c>
      <c r="E2381" s="19">
        <v>180</v>
      </c>
      <c r="F2381" s="19" t="s">
        <v>58</v>
      </c>
      <c r="G2381" s="19">
        <v>70</v>
      </c>
      <c r="H2381" s="19">
        <v>5</v>
      </c>
      <c r="I2381" s="19">
        <v>145</v>
      </c>
      <c r="J2381" s="19">
        <v>94</v>
      </c>
      <c r="K2381" s="19">
        <v>1100</v>
      </c>
      <c r="L2381" s="19">
        <v>3300</v>
      </c>
      <c r="M2381" s="19" t="s">
        <v>93</v>
      </c>
      <c r="N2381" s="19">
        <v>3000</v>
      </c>
      <c r="O2381" s="19">
        <v>6000</v>
      </c>
      <c r="P2381" s="19">
        <v>13050</v>
      </c>
      <c r="Q2381" s="19" t="s">
        <v>57</v>
      </c>
      <c r="R2381" s="19">
        <v>7250</v>
      </c>
      <c r="S2381" s="19">
        <v>20000</v>
      </c>
      <c r="T2381" s="19">
        <v>7.03</v>
      </c>
      <c r="U2381" s="19">
        <v>35</v>
      </c>
      <c r="V2381" s="19">
        <v>0.24</v>
      </c>
      <c r="W2381" s="19">
        <v>67</v>
      </c>
      <c r="X2381" s="93">
        <v>1714</v>
      </c>
      <c r="Y2381">
        <f t="shared" si="112"/>
        <v>42.857142857142854</v>
      </c>
      <c r="Z2381" t="b">
        <f>IF(N2381/G2381&gt;=Auswahlhilfe!$C$8,TRUE,FALSE)</f>
        <v>1</v>
      </c>
      <c r="AA2381" t="b">
        <f>IF(K2381&gt;Auswahlhilfe!$C$7,TRUE,FALSE)</f>
        <v>1</v>
      </c>
      <c r="AB2381" t="b">
        <f>IF(Auswahlhilfe!$C$17=F2381,TRUE,FALSE)</f>
        <v>1</v>
      </c>
      <c r="AC2381" t="b">
        <f>IFERROR(IF(FIND("P2",PGOptionList!D2381)&gt;0,TRUE),FALSE)</f>
        <v>0</v>
      </c>
      <c r="AD2381" t="b">
        <f>IFERROR(IF(FIND("P1",PGOptionList!D2381)&gt;0,TRUE),FALSE)</f>
        <v>1</v>
      </c>
      <c r="AE2381" t="b">
        <f>IFERROR(IF(FIND("P0",PGOptionList!D2381)&gt;0,TRUE),FALSE)</f>
        <v>0</v>
      </c>
      <c r="AF2381" t="b">
        <f>IF(AND(Z2381,AA2381,AB2381,AC2381,IF(C2381=Auswahlhilfe!$L$7,TRUE,FALSE)),D2381,FALSE)</f>
        <v>0</v>
      </c>
      <c r="AG2381" t="b">
        <f>IF(AND(Z2381,AA2381,AB2381,AD2381,IF(C2381=Auswahlhilfe!$L$17,TRUE,FALSE)),D2381,FALSE)</f>
        <v>0</v>
      </c>
      <c r="AH2381" t="b">
        <f>IF(AND(Z2381,AA2381,AB2381,AE2381,IF(C2381=Auswahlhilfe!$L$17,TRUE,FALSE)),D2381,FALSE)</f>
        <v>0</v>
      </c>
      <c r="AI2381" t="s">
        <v>4818</v>
      </c>
      <c r="AJ2381" s="90" t="str">
        <f t="shared" si="113"/>
        <v>https://shop.oxni.ch/de/shop/motoren/planetengetriebe/te-205-070-s2-p1</v>
      </c>
    </row>
    <row r="2382" spans="2:36" x14ac:dyDescent="0.2">
      <c r="B2382" s="78" t="str">
        <f t="shared" si="111"/>
        <v/>
      </c>
      <c r="C2382" s="19" t="s">
        <v>123</v>
      </c>
      <c r="D2382" s="19" t="s">
        <v>2683</v>
      </c>
      <c r="E2382" s="19">
        <v>180</v>
      </c>
      <c r="F2382" s="19" t="s">
        <v>55</v>
      </c>
      <c r="G2382" s="19">
        <v>70</v>
      </c>
      <c r="H2382" s="19">
        <v>7</v>
      </c>
      <c r="I2382" s="19">
        <v>145</v>
      </c>
      <c r="J2382" s="19">
        <v>94</v>
      </c>
      <c r="K2382" s="19">
        <v>1100</v>
      </c>
      <c r="L2382" s="19">
        <v>3300</v>
      </c>
      <c r="M2382" s="19" t="s">
        <v>93</v>
      </c>
      <c r="N2382" s="19">
        <v>3000</v>
      </c>
      <c r="O2382" s="19">
        <v>6000</v>
      </c>
      <c r="P2382" s="19">
        <v>13050</v>
      </c>
      <c r="Q2382" s="19" t="s">
        <v>57</v>
      </c>
      <c r="R2382" s="19">
        <v>7250</v>
      </c>
      <c r="S2382" s="19">
        <v>20000</v>
      </c>
      <c r="T2382" s="19">
        <v>7.03</v>
      </c>
      <c r="U2382" s="19">
        <v>35</v>
      </c>
      <c r="V2382" s="19">
        <v>0.24</v>
      </c>
      <c r="W2382" s="19">
        <v>67</v>
      </c>
      <c r="X2382" s="93">
        <v>1421</v>
      </c>
      <c r="Y2382">
        <f t="shared" si="112"/>
        <v>42.857142857142854</v>
      </c>
      <c r="Z2382" t="b">
        <f>IF(N2382/G2382&gt;=Auswahlhilfe!$C$8,TRUE,FALSE)</f>
        <v>1</v>
      </c>
      <c r="AA2382" t="b">
        <f>IF(K2382&gt;Auswahlhilfe!$C$7,TRUE,FALSE)</f>
        <v>1</v>
      </c>
      <c r="AB2382" t="b">
        <f>IF(Auswahlhilfe!$C$17=F2382,TRUE,FALSE)</f>
        <v>0</v>
      </c>
      <c r="AC2382" t="b">
        <f>IFERROR(IF(FIND("P2",PGOptionList!D2382)&gt;0,TRUE),FALSE)</f>
        <v>1</v>
      </c>
      <c r="AD2382" t="b">
        <f>IFERROR(IF(FIND("P1",PGOptionList!D2382)&gt;0,TRUE),FALSE)</f>
        <v>0</v>
      </c>
      <c r="AE2382" t="b">
        <f>IFERROR(IF(FIND("P0",PGOptionList!D2382)&gt;0,TRUE),FALSE)</f>
        <v>0</v>
      </c>
      <c r="AF2382" t="b">
        <f>IF(AND(Z2382,AA2382,AB2382,AC2382,IF(C2382=Auswahlhilfe!$L$7,TRUE,FALSE)),D2382,FALSE)</f>
        <v>0</v>
      </c>
      <c r="AG2382" t="b">
        <f>IF(AND(Z2382,AA2382,AB2382,AD2382,IF(C2382=Auswahlhilfe!$L$17,TRUE,FALSE)),D2382,FALSE)</f>
        <v>0</v>
      </c>
      <c r="AH2382" t="b">
        <f>IF(AND(Z2382,AA2382,AB2382,AE2382,IF(C2382=Auswahlhilfe!$L$17,TRUE,FALSE)),D2382,FALSE)</f>
        <v>0</v>
      </c>
      <c r="AI2382" t="s">
        <v>4817</v>
      </c>
      <c r="AJ2382" s="90" t="str">
        <f t="shared" si="113"/>
        <v>mailto:info@oxni.ch?subject=Anfrage TE-205-070-S1-P2</v>
      </c>
    </row>
    <row r="2383" spans="2:36" x14ac:dyDescent="0.2">
      <c r="B2383" s="78" t="str">
        <f t="shared" si="111"/>
        <v/>
      </c>
      <c r="C2383" s="19" t="s">
        <v>123</v>
      </c>
      <c r="D2383" s="19" t="s">
        <v>2684</v>
      </c>
      <c r="E2383" s="19">
        <v>180</v>
      </c>
      <c r="F2383" s="19" t="s">
        <v>58</v>
      </c>
      <c r="G2383" s="19">
        <v>70</v>
      </c>
      <c r="H2383" s="19">
        <v>7</v>
      </c>
      <c r="I2383" s="19">
        <v>145</v>
      </c>
      <c r="J2383" s="19">
        <v>94</v>
      </c>
      <c r="K2383" s="19">
        <v>1100</v>
      </c>
      <c r="L2383" s="19">
        <v>3300</v>
      </c>
      <c r="M2383" s="19" t="s">
        <v>93</v>
      </c>
      <c r="N2383" s="19">
        <v>3000</v>
      </c>
      <c r="O2383" s="19">
        <v>6000</v>
      </c>
      <c r="P2383" s="19">
        <v>13050</v>
      </c>
      <c r="Q2383" s="19" t="s">
        <v>57</v>
      </c>
      <c r="R2383" s="19">
        <v>7250</v>
      </c>
      <c r="S2383" s="19">
        <v>20000</v>
      </c>
      <c r="T2383" s="19">
        <v>7.03</v>
      </c>
      <c r="U2383" s="19">
        <v>35</v>
      </c>
      <c r="V2383" s="19">
        <v>0.24</v>
      </c>
      <c r="W2383" s="19">
        <v>67</v>
      </c>
      <c r="X2383" s="93">
        <v>1421</v>
      </c>
      <c r="Y2383">
        <f t="shared" si="112"/>
        <v>42.857142857142854</v>
      </c>
      <c r="Z2383" t="b">
        <f>IF(N2383/G2383&gt;=Auswahlhilfe!$C$8,TRUE,FALSE)</f>
        <v>1</v>
      </c>
      <c r="AA2383" t="b">
        <f>IF(K2383&gt;Auswahlhilfe!$C$7,TRUE,FALSE)</f>
        <v>1</v>
      </c>
      <c r="AB2383" t="b">
        <f>IF(Auswahlhilfe!$C$17=F2383,TRUE,FALSE)</f>
        <v>1</v>
      </c>
      <c r="AC2383" t="b">
        <f>IFERROR(IF(FIND("P2",PGOptionList!D2383)&gt;0,TRUE),FALSE)</f>
        <v>1</v>
      </c>
      <c r="AD2383" t="b">
        <f>IFERROR(IF(FIND("P1",PGOptionList!D2383)&gt;0,TRUE),FALSE)</f>
        <v>0</v>
      </c>
      <c r="AE2383" t="b">
        <f>IFERROR(IF(FIND("P0",PGOptionList!D2383)&gt;0,TRUE),FALSE)</f>
        <v>0</v>
      </c>
      <c r="AF2383" t="b">
        <f>IF(AND(Z2383,AA2383,AB2383,AC2383,IF(C2383=Auswahlhilfe!$L$7,TRUE,FALSE)),D2383,FALSE)</f>
        <v>0</v>
      </c>
      <c r="AG2383" t="b">
        <f>IF(AND(Z2383,AA2383,AB2383,AD2383,IF(C2383=Auswahlhilfe!$L$17,TRUE,FALSE)),D2383,FALSE)</f>
        <v>0</v>
      </c>
      <c r="AH2383" t="b">
        <f>IF(AND(Z2383,AA2383,AB2383,AE2383,IF(C2383=Auswahlhilfe!$L$17,TRUE,FALSE)),D2383,FALSE)</f>
        <v>0</v>
      </c>
      <c r="AI2383" t="s">
        <v>4818</v>
      </c>
      <c r="AJ2383" s="90" t="str">
        <f t="shared" si="113"/>
        <v>https://shop.oxni.ch/de/shop/motoren/planetengetriebe/te-205-070-s2-p2</v>
      </c>
    </row>
    <row r="2384" spans="2:36" x14ac:dyDescent="0.2">
      <c r="B2384" s="78" t="str">
        <f t="shared" si="111"/>
        <v/>
      </c>
      <c r="C2384" s="19" t="s">
        <v>123</v>
      </c>
      <c r="D2384" s="19" t="s">
        <v>2685</v>
      </c>
      <c r="E2384" s="19">
        <v>180</v>
      </c>
      <c r="F2384" s="19" t="s">
        <v>55</v>
      </c>
      <c r="G2384" s="19">
        <v>60</v>
      </c>
      <c r="H2384" s="19">
        <v>5</v>
      </c>
      <c r="I2384" s="19">
        <v>145</v>
      </c>
      <c r="J2384" s="19">
        <v>94</v>
      </c>
      <c r="K2384" s="19">
        <v>1108</v>
      </c>
      <c r="L2384" s="19">
        <v>3324</v>
      </c>
      <c r="M2384" s="19" t="s">
        <v>92</v>
      </c>
      <c r="N2384" s="19">
        <v>3000</v>
      </c>
      <c r="O2384" s="19">
        <v>6000</v>
      </c>
      <c r="P2384" s="19">
        <v>13050</v>
      </c>
      <c r="Q2384" s="19" t="s">
        <v>57</v>
      </c>
      <c r="R2384" s="19">
        <v>7250</v>
      </c>
      <c r="S2384" s="19">
        <v>20000</v>
      </c>
      <c r="T2384" s="19">
        <v>7.03</v>
      </c>
      <c r="U2384" s="19">
        <v>35</v>
      </c>
      <c r="V2384" s="19">
        <v>0.24</v>
      </c>
      <c r="W2384" s="19">
        <v>67</v>
      </c>
      <c r="X2384" s="93">
        <v>1714</v>
      </c>
      <c r="Y2384">
        <f t="shared" si="112"/>
        <v>50</v>
      </c>
      <c r="Z2384" t="b">
        <f>IF(N2384/G2384&gt;=Auswahlhilfe!$C$8,TRUE,FALSE)</f>
        <v>1</v>
      </c>
      <c r="AA2384" t="b">
        <f>IF(K2384&gt;Auswahlhilfe!$C$7,TRUE,FALSE)</f>
        <v>1</v>
      </c>
      <c r="AB2384" t="b">
        <f>IF(Auswahlhilfe!$C$17=F2384,TRUE,FALSE)</f>
        <v>0</v>
      </c>
      <c r="AC2384" t="b">
        <f>IFERROR(IF(FIND("P2",PGOptionList!D2384)&gt;0,TRUE),FALSE)</f>
        <v>0</v>
      </c>
      <c r="AD2384" t="b">
        <f>IFERROR(IF(FIND("P1",PGOptionList!D2384)&gt;0,TRUE),FALSE)</f>
        <v>1</v>
      </c>
      <c r="AE2384" t="b">
        <f>IFERROR(IF(FIND("P0",PGOptionList!D2384)&gt;0,TRUE),FALSE)</f>
        <v>0</v>
      </c>
      <c r="AF2384" t="b">
        <f>IF(AND(Z2384,AA2384,AB2384,AC2384,IF(C2384=Auswahlhilfe!$L$7,TRUE,FALSE)),D2384,FALSE)</f>
        <v>0</v>
      </c>
      <c r="AG2384" t="b">
        <f>IF(AND(Z2384,AA2384,AB2384,AD2384,IF(C2384=Auswahlhilfe!$L$17,TRUE,FALSE)),D2384,FALSE)</f>
        <v>0</v>
      </c>
      <c r="AH2384" t="b">
        <f>IF(AND(Z2384,AA2384,AB2384,AE2384,IF(C2384=Auswahlhilfe!$L$17,TRUE,FALSE)),D2384,FALSE)</f>
        <v>0</v>
      </c>
      <c r="AI2384" t="s">
        <v>4817</v>
      </c>
      <c r="AJ2384" s="90" t="str">
        <f t="shared" si="113"/>
        <v>mailto:info@oxni.ch?subject=Anfrage TE-205-060-S1-P1</v>
      </c>
    </row>
    <row r="2385" spans="2:36" x14ac:dyDescent="0.2">
      <c r="B2385" s="78" t="str">
        <f t="shared" si="111"/>
        <v/>
      </c>
      <c r="C2385" s="19" t="s">
        <v>123</v>
      </c>
      <c r="D2385" s="19" t="s">
        <v>2686</v>
      </c>
      <c r="E2385" s="19">
        <v>180</v>
      </c>
      <c r="F2385" s="19" t="s">
        <v>58</v>
      </c>
      <c r="G2385" s="19">
        <v>60</v>
      </c>
      <c r="H2385" s="19">
        <v>5</v>
      </c>
      <c r="I2385" s="19">
        <v>145</v>
      </c>
      <c r="J2385" s="19">
        <v>94</v>
      </c>
      <c r="K2385" s="19">
        <v>1108</v>
      </c>
      <c r="L2385" s="19">
        <v>3324</v>
      </c>
      <c r="M2385" s="19" t="s">
        <v>92</v>
      </c>
      <c r="N2385" s="19">
        <v>3000</v>
      </c>
      <c r="O2385" s="19">
        <v>6000</v>
      </c>
      <c r="P2385" s="19">
        <v>13050</v>
      </c>
      <c r="Q2385" s="19" t="s">
        <v>57</v>
      </c>
      <c r="R2385" s="19">
        <v>7250</v>
      </c>
      <c r="S2385" s="19">
        <v>20000</v>
      </c>
      <c r="T2385" s="19">
        <v>7.03</v>
      </c>
      <c r="U2385" s="19">
        <v>35</v>
      </c>
      <c r="V2385" s="19">
        <v>0.24</v>
      </c>
      <c r="W2385" s="19">
        <v>67</v>
      </c>
      <c r="X2385" s="93">
        <v>1714</v>
      </c>
      <c r="Y2385">
        <f t="shared" si="112"/>
        <v>50</v>
      </c>
      <c r="Z2385" t="b">
        <f>IF(N2385/G2385&gt;=Auswahlhilfe!$C$8,TRUE,FALSE)</f>
        <v>1</v>
      </c>
      <c r="AA2385" t="b">
        <f>IF(K2385&gt;Auswahlhilfe!$C$7,TRUE,FALSE)</f>
        <v>1</v>
      </c>
      <c r="AB2385" t="b">
        <f>IF(Auswahlhilfe!$C$17=F2385,TRUE,FALSE)</f>
        <v>1</v>
      </c>
      <c r="AC2385" t="b">
        <f>IFERROR(IF(FIND("P2",PGOptionList!D2385)&gt;0,TRUE),FALSE)</f>
        <v>0</v>
      </c>
      <c r="AD2385" t="b">
        <f>IFERROR(IF(FIND("P1",PGOptionList!D2385)&gt;0,TRUE),FALSE)</f>
        <v>1</v>
      </c>
      <c r="AE2385" t="b">
        <f>IFERROR(IF(FIND("P0",PGOptionList!D2385)&gt;0,TRUE),FALSE)</f>
        <v>0</v>
      </c>
      <c r="AF2385" t="b">
        <f>IF(AND(Z2385,AA2385,AB2385,AC2385,IF(C2385=Auswahlhilfe!$L$7,TRUE,FALSE)),D2385,FALSE)</f>
        <v>0</v>
      </c>
      <c r="AG2385" t="b">
        <f>IF(AND(Z2385,AA2385,AB2385,AD2385,IF(C2385=Auswahlhilfe!$L$17,TRUE,FALSE)),D2385,FALSE)</f>
        <v>0</v>
      </c>
      <c r="AH2385" t="b">
        <f>IF(AND(Z2385,AA2385,AB2385,AE2385,IF(C2385=Auswahlhilfe!$L$17,TRUE,FALSE)),D2385,FALSE)</f>
        <v>0</v>
      </c>
      <c r="AI2385" t="s">
        <v>4818</v>
      </c>
      <c r="AJ2385" s="90" t="str">
        <f t="shared" si="113"/>
        <v>https://shop.oxni.ch/de/shop/motoren/planetengetriebe/te-205-060-s2-p1</v>
      </c>
    </row>
    <row r="2386" spans="2:36" x14ac:dyDescent="0.2">
      <c r="B2386" s="78" t="str">
        <f t="shared" si="111"/>
        <v/>
      </c>
      <c r="C2386" s="19" t="s">
        <v>123</v>
      </c>
      <c r="D2386" s="19" t="s">
        <v>2687</v>
      </c>
      <c r="E2386" s="19">
        <v>180</v>
      </c>
      <c r="F2386" s="19" t="s">
        <v>55</v>
      </c>
      <c r="G2386" s="19">
        <v>60</v>
      </c>
      <c r="H2386" s="19">
        <v>7</v>
      </c>
      <c r="I2386" s="19">
        <v>145</v>
      </c>
      <c r="J2386" s="19">
        <v>94</v>
      </c>
      <c r="K2386" s="19">
        <v>1108</v>
      </c>
      <c r="L2386" s="19">
        <v>3324</v>
      </c>
      <c r="M2386" s="19" t="s">
        <v>92</v>
      </c>
      <c r="N2386" s="19">
        <v>3000</v>
      </c>
      <c r="O2386" s="19">
        <v>6000</v>
      </c>
      <c r="P2386" s="19">
        <v>13050</v>
      </c>
      <c r="Q2386" s="19" t="s">
        <v>57</v>
      </c>
      <c r="R2386" s="19">
        <v>7250</v>
      </c>
      <c r="S2386" s="19">
        <v>20000</v>
      </c>
      <c r="T2386" s="19">
        <v>7.03</v>
      </c>
      <c r="U2386" s="19">
        <v>35</v>
      </c>
      <c r="V2386" s="19">
        <v>0.24</v>
      </c>
      <c r="W2386" s="19">
        <v>67</v>
      </c>
      <c r="X2386" s="93">
        <v>1421</v>
      </c>
      <c r="Y2386">
        <f t="shared" si="112"/>
        <v>50</v>
      </c>
      <c r="Z2386" t="b">
        <f>IF(N2386/G2386&gt;=Auswahlhilfe!$C$8,TRUE,FALSE)</f>
        <v>1</v>
      </c>
      <c r="AA2386" t="b">
        <f>IF(K2386&gt;Auswahlhilfe!$C$7,TRUE,FALSE)</f>
        <v>1</v>
      </c>
      <c r="AB2386" t="b">
        <f>IF(Auswahlhilfe!$C$17=F2386,TRUE,FALSE)</f>
        <v>0</v>
      </c>
      <c r="AC2386" t="b">
        <f>IFERROR(IF(FIND("P2",PGOptionList!D2386)&gt;0,TRUE),FALSE)</f>
        <v>1</v>
      </c>
      <c r="AD2386" t="b">
        <f>IFERROR(IF(FIND("P1",PGOptionList!D2386)&gt;0,TRUE),FALSE)</f>
        <v>0</v>
      </c>
      <c r="AE2386" t="b">
        <f>IFERROR(IF(FIND("P0",PGOptionList!D2386)&gt;0,TRUE),FALSE)</f>
        <v>0</v>
      </c>
      <c r="AF2386" t="b">
        <f>IF(AND(Z2386,AA2386,AB2386,AC2386,IF(C2386=Auswahlhilfe!$L$7,TRUE,FALSE)),D2386,FALSE)</f>
        <v>0</v>
      </c>
      <c r="AG2386" t="b">
        <f>IF(AND(Z2386,AA2386,AB2386,AD2386,IF(C2386=Auswahlhilfe!$L$17,TRUE,FALSE)),D2386,FALSE)</f>
        <v>0</v>
      </c>
      <c r="AH2386" t="b">
        <f>IF(AND(Z2386,AA2386,AB2386,AE2386,IF(C2386=Auswahlhilfe!$L$17,TRUE,FALSE)),D2386,FALSE)</f>
        <v>0</v>
      </c>
      <c r="AI2386" t="s">
        <v>4817</v>
      </c>
      <c r="AJ2386" s="90" t="str">
        <f t="shared" si="113"/>
        <v>mailto:info@oxni.ch?subject=Anfrage TE-205-060-S1-P2</v>
      </c>
    </row>
    <row r="2387" spans="2:36" x14ac:dyDescent="0.2">
      <c r="B2387" s="78" t="str">
        <f t="shared" si="111"/>
        <v/>
      </c>
      <c r="C2387" s="19" t="s">
        <v>123</v>
      </c>
      <c r="D2387" s="19" t="s">
        <v>2688</v>
      </c>
      <c r="E2387" s="19">
        <v>180</v>
      </c>
      <c r="F2387" s="19" t="s">
        <v>58</v>
      </c>
      <c r="G2387" s="19">
        <v>60</v>
      </c>
      <c r="H2387" s="19">
        <v>7</v>
      </c>
      <c r="I2387" s="19">
        <v>145</v>
      </c>
      <c r="J2387" s="19">
        <v>94</v>
      </c>
      <c r="K2387" s="19">
        <v>1108</v>
      </c>
      <c r="L2387" s="19">
        <v>3324</v>
      </c>
      <c r="M2387" s="19" t="s">
        <v>92</v>
      </c>
      <c r="N2387" s="19">
        <v>3000</v>
      </c>
      <c r="O2387" s="19">
        <v>6000</v>
      </c>
      <c r="P2387" s="19">
        <v>13050</v>
      </c>
      <c r="Q2387" s="19" t="s">
        <v>57</v>
      </c>
      <c r="R2387" s="19">
        <v>7250</v>
      </c>
      <c r="S2387" s="19">
        <v>20000</v>
      </c>
      <c r="T2387" s="19">
        <v>7.03</v>
      </c>
      <c r="U2387" s="19">
        <v>35</v>
      </c>
      <c r="V2387" s="19">
        <v>0.24</v>
      </c>
      <c r="W2387" s="19">
        <v>67</v>
      </c>
      <c r="X2387" s="93">
        <v>1421</v>
      </c>
      <c r="Y2387">
        <f t="shared" si="112"/>
        <v>50</v>
      </c>
      <c r="Z2387" t="b">
        <f>IF(N2387/G2387&gt;=Auswahlhilfe!$C$8,TRUE,FALSE)</f>
        <v>1</v>
      </c>
      <c r="AA2387" t="b">
        <f>IF(K2387&gt;Auswahlhilfe!$C$7,TRUE,FALSE)</f>
        <v>1</v>
      </c>
      <c r="AB2387" t="b">
        <f>IF(Auswahlhilfe!$C$17=F2387,TRUE,FALSE)</f>
        <v>1</v>
      </c>
      <c r="AC2387" t="b">
        <f>IFERROR(IF(FIND("P2",PGOptionList!D2387)&gt;0,TRUE),FALSE)</f>
        <v>1</v>
      </c>
      <c r="AD2387" t="b">
        <f>IFERROR(IF(FIND("P1",PGOptionList!D2387)&gt;0,TRUE),FALSE)</f>
        <v>0</v>
      </c>
      <c r="AE2387" t="b">
        <f>IFERROR(IF(FIND("P0",PGOptionList!D2387)&gt;0,TRUE),FALSE)</f>
        <v>0</v>
      </c>
      <c r="AF2387" t="b">
        <f>IF(AND(Z2387,AA2387,AB2387,AC2387,IF(C2387=Auswahlhilfe!$L$7,TRUE,FALSE)),D2387,FALSE)</f>
        <v>0</v>
      </c>
      <c r="AG2387" t="b">
        <f>IF(AND(Z2387,AA2387,AB2387,AD2387,IF(C2387=Auswahlhilfe!$L$17,TRUE,FALSE)),D2387,FALSE)</f>
        <v>0</v>
      </c>
      <c r="AH2387" t="b">
        <f>IF(AND(Z2387,AA2387,AB2387,AE2387,IF(C2387=Auswahlhilfe!$L$17,TRUE,FALSE)),D2387,FALSE)</f>
        <v>0</v>
      </c>
      <c r="AI2387" t="s">
        <v>4818</v>
      </c>
      <c r="AJ2387" s="90" t="str">
        <f t="shared" si="113"/>
        <v>https://shop.oxni.ch/de/shop/motoren/planetengetriebe/te-205-060-s2-p2</v>
      </c>
    </row>
    <row r="2388" spans="2:36" x14ac:dyDescent="0.2">
      <c r="B2388" s="78" t="str">
        <f t="shared" si="111"/>
        <v/>
      </c>
      <c r="C2388" s="19" t="s">
        <v>123</v>
      </c>
      <c r="D2388" s="19" t="s">
        <v>2689</v>
      </c>
      <c r="E2388" s="19">
        <v>180</v>
      </c>
      <c r="F2388" s="19" t="s">
        <v>55</v>
      </c>
      <c r="G2388" s="19">
        <v>50</v>
      </c>
      <c r="H2388" s="19">
        <v>5</v>
      </c>
      <c r="I2388" s="19">
        <v>145</v>
      </c>
      <c r="J2388" s="19">
        <v>94</v>
      </c>
      <c r="K2388" s="19">
        <v>1200</v>
      </c>
      <c r="L2388" s="19">
        <v>3600</v>
      </c>
      <c r="M2388" s="19" t="s">
        <v>91</v>
      </c>
      <c r="N2388" s="19">
        <v>3000</v>
      </c>
      <c r="O2388" s="19">
        <v>6000</v>
      </c>
      <c r="P2388" s="19">
        <v>13050</v>
      </c>
      <c r="Q2388" s="19" t="s">
        <v>57</v>
      </c>
      <c r="R2388" s="19">
        <v>7250</v>
      </c>
      <c r="S2388" s="19">
        <v>20000</v>
      </c>
      <c r="T2388" s="19">
        <v>7.03</v>
      </c>
      <c r="U2388" s="19">
        <v>35</v>
      </c>
      <c r="V2388" s="19">
        <v>0.24</v>
      </c>
      <c r="W2388" s="19">
        <v>67</v>
      </c>
      <c r="X2388" s="93">
        <v>1714</v>
      </c>
      <c r="Y2388">
        <f t="shared" si="112"/>
        <v>60</v>
      </c>
      <c r="Z2388" t="b">
        <f>IF(N2388/G2388&gt;=Auswahlhilfe!$C$8,TRUE,FALSE)</f>
        <v>1</v>
      </c>
      <c r="AA2388" t="b">
        <f>IF(K2388&gt;Auswahlhilfe!$C$7,TRUE,FALSE)</f>
        <v>1</v>
      </c>
      <c r="AB2388" t="b">
        <f>IF(Auswahlhilfe!$C$17=F2388,TRUE,FALSE)</f>
        <v>0</v>
      </c>
      <c r="AC2388" t="b">
        <f>IFERROR(IF(FIND("P2",PGOptionList!D2388)&gt;0,TRUE),FALSE)</f>
        <v>0</v>
      </c>
      <c r="AD2388" t="b">
        <f>IFERROR(IF(FIND("P1",PGOptionList!D2388)&gt;0,TRUE),FALSE)</f>
        <v>1</v>
      </c>
      <c r="AE2388" t="b">
        <f>IFERROR(IF(FIND("P0",PGOptionList!D2388)&gt;0,TRUE),FALSE)</f>
        <v>0</v>
      </c>
      <c r="AF2388" t="b">
        <f>IF(AND(Z2388,AA2388,AB2388,AC2388,IF(C2388=Auswahlhilfe!$L$7,TRUE,FALSE)),D2388,FALSE)</f>
        <v>0</v>
      </c>
      <c r="AG2388" t="b">
        <f>IF(AND(Z2388,AA2388,AB2388,AD2388,IF(C2388=Auswahlhilfe!$L$17,TRUE,FALSE)),D2388,FALSE)</f>
        <v>0</v>
      </c>
      <c r="AH2388" t="b">
        <f>IF(AND(Z2388,AA2388,AB2388,AE2388,IF(C2388=Auswahlhilfe!$L$17,TRUE,FALSE)),D2388,FALSE)</f>
        <v>0</v>
      </c>
      <c r="AI2388" t="s">
        <v>4817</v>
      </c>
      <c r="AJ2388" s="90" t="str">
        <f t="shared" si="113"/>
        <v>mailto:info@oxni.ch?subject=Anfrage TE-205-050-S1-P1</v>
      </c>
    </row>
    <row r="2389" spans="2:36" x14ac:dyDescent="0.2">
      <c r="B2389" s="78" t="str">
        <f t="shared" si="111"/>
        <v/>
      </c>
      <c r="C2389" s="19" t="s">
        <v>123</v>
      </c>
      <c r="D2389" s="19" t="s">
        <v>2690</v>
      </c>
      <c r="E2389" s="19">
        <v>180</v>
      </c>
      <c r="F2389" s="19" t="s">
        <v>58</v>
      </c>
      <c r="G2389" s="19">
        <v>50</v>
      </c>
      <c r="H2389" s="19">
        <v>5</v>
      </c>
      <c r="I2389" s="19">
        <v>145</v>
      </c>
      <c r="J2389" s="19">
        <v>94</v>
      </c>
      <c r="K2389" s="19">
        <v>1200</v>
      </c>
      <c r="L2389" s="19">
        <v>3600</v>
      </c>
      <c r="M2389" s="19" t="s">
        <v>91</v>
      </c>
      <c r="N2389" s="19">
        <v>3000</v>
      </c>
      <c r="O2389" s="19">
        <v>6000</v>
      </c>
      <c r="P2389" s="19">
        <v>13050</v>
      </c>
      <c r="Q2389" s="19" t="s">
        <v>57</v>
      </c>
      <c r="R2389" s="19">
        <v>7250</v>
      </c>
      <c r="S2389" s="19">
        <v>20000</v>
      </c>
      <c r="T2389" s="19">
        <v>7.03</v>
      </c>
      <c r="U2389" s="19">
        <v>35</v>
      </c>
      <c r="V2389" s="19">
        <v>0.24</v>
      </c>
      <c r="W2389" s="19">
        <v>67</v>
      </c>
      <c r="X2389" s="93">
        <v>1714</v>
      </c>
      <c r="Y2389">
        <f t="shared" si="112"/>
        <v>60</v>
      </c>
      <c r="Z2389" t="b">
        <f>IF(N2389/G2389&gt;=Auswahlhilfe!$C$8,TRUE,FALSE)</f>
        <v>1</v>
      </c>
      <c r="AA2389" t="b">
        <f>IF(K2389&gt;Auswahlhilfe!$C$7,TRUE,FALSE)</f>
        <v>1</v>
      </c>
      <c r="AB2389" t="b">
        <f>IF(Auswahlhilfe!$C$17=F2389,TRUE,FALSE)</f>
        <v>1</v>
      </c>
      <c r="AC2389" t="b">
        <f>IFERROR(IF(FIND("P2",PGOptionList!D2389)&gt;0,TRUE),FALSE)</f>
        <v>0</v>
      </c>
      <c r="AD2389" t="b">
        <f>IFERROR(IF(FIND("P1",PGOptionList!D2389)&gt;0,TRUE),FALSE)</f>
        <v>1</v>
      </c>
      <c r="AE2389" t="b">
        <f>IFERROR(IF(FIND("P0",PGOptionList!D2389)&gt;0,TRUE),FALSE)</f>
        <v>0</v>
      </c>
      <c r="AF2389" t="b">
        <f>IF(AND(Z2389,AA2389,AB2389,AC2389,IF(C2389=Auswahlhilfe!$L$7,TRUE,FALSE)),D2389,FALSE)</f>
        <v>0</v>
      </c>
      <c r="AG2389" t="b">
        <f>IF(AND(Z2389,AA2389,AB2389,AD2389,IF(C2389=Auswahlhilfe!$L$17,TRUE,FALSE)),D2389,FALSE)</f>
        <v>0</v>
      </c>
      <c r="AH2389" t="b">
        <f>IF(AND(Z2389,AA2389,AB2389,AE2389,IF(C2389=Auswahlhilfe!$L$17,TRUE,FALSE)),D2389,FALSE)</f>
        <v>0</v>
      </c>
      <c r="AI2389" t="s">
        <v>4818</v>
      </c>
      <c r="AJ2389" s="90" t="str">
        <f t="shared" si="113"/>
        <v>https://shop.oxni.ch/de/shop/motoren/planetengetriebe/te-205-050-s2-p1</v>
      </c>
    </row>
    <row r="2390" spans="2:36" x14ac:dyDescent="0.2">
      <c r="B2390" s="78" t="str">
        <f t="shared" si="111"/>
        <v/>
      </c>
      <c r="C2390" s="19" t="s">
        <v>123</v>
      </c>
      <c r="D2390" s="19" t="s">
        <v>2691</v>
      </c>
      <c r="E2390" s="19">
        <v>180</v>
      </c>
      <c r="F2390" s="19" t="s">
        <v>55</v>
      </c>
      <c r="G2390" s="19">
        <v>50</v>
      </c>
      <c r="H2390" s="19">
        <v>7</v>
      </c>
      <c r="I2390" s="19">
        <v>145</v>
      </c>
      <c r="J2390" s="19">
        <v>94</v>
      </c>
      <c r="K2390" s="19">
        <v>1200</v>
      </c>
      <c r="L2390" s="19">
        <v>3600</v>
      </c>
      <c r="M2390" s="19" t="s">
        <v>91</v>
      </c>
      <c r="N2390" s="19">
        <v>3000</v>
      </c>
      <c r="O2390" s="19">
        <v>6000</v>
      </c>
      <c r="P2390" s="19">
        <v>13050</v>
      </c>
      <c r="Q2390" s="19" t="s">
        <v>57</v>
      </c>
      <c r="R2390" s="19">
        <v>7250</v>
      </c>
      <c r="S2390" s="19">
        <v>20000</v>
      </c>
      <c r="T2390" s="19">
        <v>7.03</v>
      </c>
      <c r="U2390" s="19">
        <v>35</v>
      </c>
      <c r="V2390" s="19">
        <v>0.24</v>
      </c>
      <c r="W2390" s="19">
        <v>67</v>
      </c>
      <c r="X2390" s="93">
        <v>1421</v>
      </c>
      <c r="Y2390">
        <f t="shared" si="112"/>
        <v>60</v>
      </c>
      <c r="Z2390" t="b">
        <f>IF(N2390/G2390&gt;=Auswahlhilfe!$C$8,TRUE,FALSE)</f>
        <v>1</v>
      </c>
      <c r="AA2390" t="b">
        <f>IF(K2390&gt;Auswahlhilfe!$C$7,TRUE,FALSE)</f>
        <v>1</v>
      </c>
      <c r="AB2390" t="b">
        <f>IF(Auswahlhilfe!$C$17=F2390,TRUE,FALSE)</f>
        <v>0</v>
      </c>
      <c r="AC2390" t="b">
        <f>IFERROR(IF(FIND("P2",PGOptionList!D2390)&gt;0,TRUE),FALSE)</f>
        <v>1</v>
      </c>
      <c r="AD2390" t="b">
        <f>IFERROR(IF(FIND("P1",PGOptionList!D2390)&gt;0,TRUE),FALSE)</f>
        <v>0</v>
      </c>
      <c r="AE2390" t="b">
        <f>IFERROR(IF(FIND("P0",PGOptionList!D2390)&gt;0,TRUE),FALSE)</f>
        <v>0</v>
      </c>
      <c r="AF2390" t="b">
        <f>IF(AND(Z2390,AA2390,AB2390,AC2390,IF(C2390=Auswahlhilfe!$L$7,TRUE,FALSE)),D2390,FALSE)</f>
        <v>0</v>
      </c>
      <c r="AG2390" t="b">
        <f>IF(AND(Z2390,AA2390,AB2390,AD2390,IF(C2390=Auswahlhilfe!$L$17,TRUE,FALSE)),D2390,FALSE)</f>
        <v>0</v>
      </c>
      <c r="AH2390" t="b">
        <f>IF(AND(Z2390,AA2390,AB2390,AE2390,IF(C2390=Auswahlhilfe!$L$17,TRUE,FALSE)),D2390,FALSE)</f>
        <v>0</v>
      </c>
      <c r="AI2390" t="s">
        <v>4817</v>
      </c>
      <c r="AJ2390" s="90" t="str">
        <f t="shared" si="113"/>
        <v>mailto:info@oxni.ch?subject=Anfrage TE-205-050-S1-P2</v>
      </c>
    </row>
    <row r="2391" spans="2:36" x14ac:dyDescent="0.2">
      <c r="B2391" s="78" t="str">
        <f t="shared" si="111"/>
        <v/>
      </c>
      <c r="C2391" s="19" t="s">
        <v>123</v>
      </c>
      <c r="D2391" s="19" t="s">
        <v>2692</v>
      </c>
      <c r="E2391" s="19">
        <v>180</v>
      </c>
      <c r="F2391" s="19" t="s">
        <v>58</v>
      </c>
      <c r="G2391" s="19">
        <v>50</v>
      </c>
      <c r="H2391" s="19">
        <v>7</v>
      </c>
      <c r="I2391" s="19">
        <v>145</v>
      </c>
      <c r="J2391" s="19">
        <v>94</v>
      </c>
      <c r="K2391" s="19">
        <v>1200</v>
      </c>
      <c r="L2391" s="19">
        <v>3600</v>
      </c>
      <c r="M2391" s="19" t="s">
        <v>91</v>
      </c>
      <c r="N2391" s="19">
        <v>3000</v>
      </c>
      <c r="O2391" s="19">
        <v>6000</v>
      </c>
      <c r="P2391" s="19">
        <v>13050</v>
      </c>
      <c r="Q2391" s="19" t="s">
        <v>57</v>
      </c>
      <c r="R2391" s="19">
        <v>7250</v>
      </c>
      <c r="S2391" s="19">
        <v>20000</v>
      </c>
      <c r="T2391" s="19">
        <v>7.03</v>
      </c>
      <c r="U2391" s="19">
        <v>35</v>
      </c>
      <c r="V2391" s="19">
        <v>0.24</v>
      </c>
      <c r="W2391" s="19">
        <v>67</v>
      </c>
      <c r="X2391" s="93">
        <v>1421</v>
      </c>
      <c r="Y2391">
        <f t="shared" si="112"/>
        <v>60</v>
      </c>
      <c r="Z2391" t="b">
        <f>IF(N2391/G2391&gt;=Auswahlhilfe!$C$8,TRUE,FALSE)</f>
        <v>1</v>
      </c>
      <c r="AA2391" t="b">
        <f>IF(K2391&gt;Auswahlhilfe!$C$7,TRUE,FALSE)</f>
        <v>1</v>
      </c>
      <c r="AB2391" t="b">
        <f>IF(Auswahlhilfe!$C$17=F2391,TRUE,FALSE)</f>
        <v>1</v>
      </c>
      <c r="AC2391" t="b">
        <f>IFERROR(IF(FIND("P2",PGOptionList!D2391)&gt;0,TRUE),FALSE)</f>
        <v>1</v>
      </c>
      <c r="AD2391" t="b">
        <f>IFERROR(IF(FIND("P1",PGOptionList!D2391)&gt;0,TRUE),FALSE)</f>
        <v>0</v>
      </c>
      <c r="AE2391" t="b">
        <f>IFERROR(IF(FIND("P0",PGOptionList!D2391)&gt;0,TRUE),FALSE)</f>
        <v>0</v>
      </c>
      <c r="AF2391" t="b">
        <f>IF(AND(Z2391,AA2391,AB2391,AC2391,IF(C2391=Auswahlhilfe!$L$7,TRUE,FALSE)),D2391,FALSE)</f>
        <v>0</v>
      </c>
      <c r="AG2391" t="b">
        <f>IF(AND(Z2391,AA2391,AB2391,AD2391,IF(C2391=Auswahlhilfe!$L$17,TRUE,FALSE)),D2391,FALSE)</f>
        <v>0</v>
      </c>
      <c r="AH2391" t="b">
        <f>IF(AND(Z2391,AA2391,AB2391,AE2391,IF(C2391=Auswahlhilfe!$L$17,TRUE,FALSE)),D2391,FALSE)</f>
        <v>0</v>
      </c>
      <c r="AI2391" t="s">
        <v>4818</v>
      </c>
      <c r="AJ2391" s="90" t="str">
        <f t="shared" si="113"/>
        <v>https://shop.oxni.ch/de/shop/motoren/planetengetriebe/te-205-050-s2-p2</v>
      </c>
    </row>
    <row r="2392" spans="2:36" x14ac:dyDescent="0.2">
      <c r="B2392" s="78" t="str">
        <f t="shared" si="111"/>
        <v/>
      </c>
      <c r="C2392" s="19" t="s">
        <v>123</v>
      </c>
      <c r="D2392" s="19" t="s">
        <v>2693</v>
      </c>
      <c r="E2392" s="19">
        <v>180</v>
      </c>
      <c r="F2392" s="19" t="s">
        <v>55</v>
      </c>
      <c r="G2392" s="19">
        <v>40</v>
      </c>
      <c r="H2392" s="19">
        <v>5</v>
      </c>
      <c r="I2392" s="19">
        <v>145</v>
      </c>
      <c r="J2392" s="19">
        <v>94</v>
      </c>
      <c r="K2392" s="19">
        <v>1000</v>
      </c>
      <c r="L2392" s="19">
        <v>3000</v>
      </c>
      <c r="M2392" s="19" t="s">
        <v>94</v>
      </c>
      <c r="N2392" s="19">
        <v>3000</v>
      </c>
      <c r="O2392" s="19">
        <v>6000</v>
      </c>
      <c r="P2392" s="19">
        <v>13050</v>
      </c>
      <c r="Q2392" s="19" t="s">
        <v>57</v>
      </c>
      <c r="R2392" s="19">
        <v>7250</v>
      </c>
      <c r="S2392" s="19">
        <v>20000</v>
      </c>
      <c r="T2392" s="19">
        <v>7.03</v>
      </c>
      <c r="U2392" s="19">
        <v>35</v>
      </c>
      <c r="V2392" s="19">
        <v>0.24</v>
      </c>
      <c r="W2392" s="19">
        <v>67</v>
      </c>
      <c r="X2392" s="93">
        <v>1714</v>
      </c>
      <c r="Y2392">
        <f t="shared" si="112"/>
        <v>75</v>
      </c>
      <c r="Z2392" t="b">
        <f>IF(N2392/G2392&gt;=Auswahlhilfe!$C$8,TRUE,FALSE)</f>
        <v>1</v>
      </c>
      <c r="AA2392" t="b">
        <f>IF(K2392&gt;Auswahlhilfe!$C$7,TRUE,FALSE)</f>
        <v>1</v>
      </c>
      <c r="AB2392" t="b">
        <f>IF(Auswahlhilfe!$C$17=F2392,TRUE,FALSE)</f>
        <v>0</v>
      </c>
      <c r="AC2392" t="b">
        <f>IFERROR(IF(FIND("P2",PGOptionList!D2392)&gt;0,TRUE),FALSE)</f>
        <v>0</v>
      </c>
      <c r="AD2392" t="b">
        <f>IFERROR(IF(FIND("P1",PGOptionList!D2392)&gt;0,TRUE),FALSE)</f>
        <v>1</v>
      </c>
      <c r="AE2392" t="b">
        <f>IFERROR(IF(FIND("P0",PGOptionList!D2392)&gt;0,TRUE),FALSE)</f>
        <v>0</v>
      </c>
      <c r="AF2392" t="b">
        <f>IF(AND(Z2392,AA2392,AB2392,AC2392,IF(C2392=Auswahlhilfe!$L$7,TRUE,FALSE)),D2392,FALSE)</f>
        <v>0</v>
      </c>
      <c r="AG2392" t="b">
        <f>IF(AND(Z2392,AA2392,AB2392,AD2392,IF(C2392=Auswahlhilfe!$L$17,TRUE,FALSE)),D2392,FALSE)</f>
        <v>0</v>
      </c>
      <c r="AH2392" t="b">
        <f>IF(AND(Z2392,AA2392,AB2392,AE2392,IF(C2392=Auswahlhilfe!$L$17,TRUE,FALSE)),D2392,FALSE)</f>
        <v>0</v>
      </c>
      <c r="AI2392" t="s">
        <v>4817</v>
      </c>
      <c r="AJ2392" s="90" t="str">
        <f t="shared" si="113"/>
        <v>mailto:info@oxni.ch?subject=Anfrage TE-205-040-S1-P1</v>
      </c>
    </row>
    <row r="2393" spans="2:36" x14ac:dyDescent="0.2">
      <c r="B2393" s="78" t="str">
        <f t="shared" si="111"/>
        <v/>
      </c>
      <c r="C2393" s="19" t="s">
        <v>123</v>
      </c>
      <c r="D2393" s="19" t="s">
        <v>2694</v>
      </c>
      <c r="E2393" s="19">
        <v>180</v>
      </c>
      <c r="F2393" s="19" t="s">
        <v>58</v>
      </c>
      <c r="G2393" s="19">
        <v>40</v>
      </c>
      <c r="H2393" s="19">
        <v>5</v>
      </c>
      <c r="I2393" s="19">
        <v>145</v>
      </c>
      <c r="J2393" s="19">
        <v>94</v>
      </c>
      <c r="K2393" s="19">
        <v>1000</v>
      </c>
      <c r="L2393" s="19">
        <v>3000</v>
      </c>
      <c r="M2393" s="19" t="s">
        <v>94</v>
      </c>
      <c r="N2393" s="19">
        <v>3000</v>
      </c>
      <c r="O2393" s="19">
        <v>6000</v>
      </c>
      <c r="P2393" s="19">
        <v>13050</v>
      </c>
      <c r="Q2393" s="19" t="s">
        <v>57</v>
      </c>
      <c r="R2393" s="19">
        <v>7250</v>
      </c>
      <c r="S2393" s="19">
        <v>20000</v>
      </c>
      <c r="T2393" s="19">
        <v>7.03</v>
      </c>
      <c r="U2393" s="19">
        <v>35</v>
      </c>
      <c r="V2393" s="19">
        <v>0.24</v>
      </c>
      <c r="W2393" s="19">
        <v>67</v>
      </c>
      <c r="X2393" s="93">
        <v>1714</v>
      </c>
      <c r="Y2393">
        <f t="shared" si="112"/>
        <v>75</v>
      </c>
      <c r="Z2393" t="b">
        <f>IF(N2393/G2393&gt;=Auswahlhilfe!$C$8,TRUE,FALSE)</f>
        <v>1</v>
      </c>
      <c r="AA2393" t="b">
        <f>IF(K2393&gt;Auswahlhilfe!$C$7,TRUE,FALSE)</f>
        <v>1</v>
      </c>
      <c r="AB2393" t="b">
        <f>IF(Auswahlhilfe!$C$17=F2393,TRUE,FALSE)</f>
        <v>1</v>
      </c>
      <c r="AC2393" t="b">
        <f>IFERROR(IF(FIND("P2",PGOptionList!D2393)&gt;0,TRUE),FALSE)</f>
        <v>0</v>
      </c>
      <c r="AD2393" t="b">
        <f>IFERROR(IF(FIND("P1",PGOptionList!D2393)&gt;0,TRUE),FALSE)</f>
        <v>1</v>
      </c>
      <c r="AE2393" t="b">
        <f>IFERROR(IF(FIND("P0",PGOptionList!D2393)&gt;0,TRUE),FALSE)</f>
        <v>0</v>
      </c>
      <c r="AF2393" t="b">
        <f>IF(AND(Z2393,AA2393,AB2393,AC2393,IF(C2393=Auswahlhilfe!$L$7,TRUE,FALSE)),D2393,FALSE)</f>
        <v>0</v>
      </c>
      <c r="AG2393" t="b">
        <f>IF(AND(Z2393,AA2393,AB2393,AD2393,IF(C2393=Auswahlhilfe!$L$17,TRUE,FALSE)),D2393,FALSE)</f>
        <v>0</v>
      </c>
      <c r="AH2393" t="b">
        <f>IF(AND(Z2393,AA2393,AB2393,AE2393,IF(C2393=Auswahlhilfe!$L$17,TRUE,FALSE)),D2393,FALSE)</f>
        <v>0</v>
      </c>
      <c r="AI2393" t="s">
        <v>4818</v>
      </c>
      <c r="AJ2393" s="90" t="str">
        <f t="shared" si="113"/>
        <v>https://shop.oxni.ch/de/shop/motoren/planetengetriebe/te-205-040-s2-p1</v>
      </c>
    </row>
    <row r="2394" spans="2:36" x14ac:dyDescent="0.2">
      <c r="B2394" s="78" t="str">
        <f t="shared" si="111"/>
        <v/>
      </c>
      <c r="C2394" s="19" t="s">
        <v>123</v>
      </c>
      <c r="D2394" s="19" t="s">
        <v>2695</v>
      </c>
      <c r="E2394" s="19">
        <v>180</v>
      </c>
      <c r="F2394" s="19" t="s">
        <v>55</v>
      </c>
      <c r="G2394" s="19">
        <v>40</v>
      </c>
      <c r="H2394" s="19">
        <v>7</v>
      </c>
      <c r="I2394" s="19">
        <v>145</v>
      </c>
      <c r="J2394" s="19">
        <v>94</v>
      </c>
      <c r="K2394" s="19">
        <v>1000</v>
      </c>
      <c r="L2394" s="19">
        <v>3000</v>
      </c>
      <c r="M2394" s="19" t="s">
        <v>94</v>
      </c>
      <c r="N2394" s="19">
        <v>3000</v>
      </c>
      <c r="O2394" s="19">
        <v>6000</v>
      </c>
      <c r="P2394" s="19">
        <v>13050</v>
      </c>
      <c r="Q2394" s="19" t="s">
        <v>57</v>
      </c>
      <c r="R2394" s="19">
        <v>7250</v>
      </c>
      <c r="S2394" s="19">
        <v>20000</v>
      </c>
      <c r="T2394" s="19">
        <v>7.03</v>
      </c>
      <c r="U2394" s="19">
        <v>35</v>
      </c>
      <c r="V2394" s="19">
        <v>0.24</v>
      </c>
      <c r="W2394" s="19">
        <v>67</v>
      </c>
      <c r="X2394" s="93">
        <v>1421</v>
      </c>
      <c r="Y2394">
        <f t="shared" si="112"/>
        <v>75</v>
      </c>
      <c r="Z2394" t="b">
        <f>IF(N2394/G2394&gt;=Auswahlhilfe!$C$8,TRUE,FALSE)</f>
        <v>1</v>
      </c>
      <c r="AA2394" t="b">
        <f>IF(K2394&gt;Auswahlhilfe!$C$7,TRUE,FALSE)</f>
        <v>1</v>
      </c>
      <c r="AB2394" t="b">
        <f>IF(Auswahlhilfe!$C$17=F2394,TRUE,FALSE)</f>
        <v>0</v>
      </c>
      <c r="AC2394" t="b">
        <f>IFERROR(IF(FIND("P2",PGOptionList!D2394)&gt;0,TRUE),FALSE)</f>
        <v>1</v>
      </c>
      <c r="AD2394" t="b">
        <f>IFERROR(IF(FIND("P1",PGOptionList!D2394)&gt;0,TRUE),FALSE)</f>
        <v>0</v>
      </c>
      <c r="AE2394" t="b">
        <f>IFERROR(IF(FIND("P0",PGOptionList!D2394)&gt;0,TRUE),FALSE)</f>
        <v>0</v>
      </c>
      <c r="AF2394" t="b">
        <f>IF(AND(Z2394,AA2394,AB2394,AC2394,IF(C2394=Auswahlhilfe!$L$7,TRUE,FALSE)),D2394,FALSE)</f>
        <v>0</v>
      </c>
      <c r="AG2394" t="b">
        <f>IF(AND(Z2394,AA2394,AB2394,AD2394,IF(C2394=Auswahlhilfe!$L$17,TRUE,FALSE)),D2394,FALSE)</f>
        <v>0</v>
      </c>
      <c r="AH2394" t="b">
        <f>IF(AND(Z2394,AA2394,AB2394,AE2394,IF(C2394=Auswahlhilfe!$L$17,TRUE,FALSE)),D2394,FALSE)</f>
        <v>0</v>
      </c>
      <c r="AI2394" t="s">
        <v>4817</v>
      </c>
      <c r="AJ2394" s="90" t="str">
        <f t="shared" si="113"/>
        <v>mailto:info@oxni.ch?subject=Anfrage TE-205-040-S1-P2</v>
      </c>
    </row>
    <row r="2395" spans="2:36" x14ac:dyDescent="0.2">
      <c r="B2395" s="78" t="str">
        <f t="shared" si="111"/>
        <v/>
      </c>
      <c r="C2395" s="19" t="s">
        <v>123</v>
      </c>
      <c r="D2395" s="19" t="s">
        <v>2696</v>
      </c>
      <c r="E2395" s="19">
        <v>180</v>
      </c>
      <c r="F2395" s="19" t="s">
        <v>58</v>
      </c>
      <c r="G2395" s="19">
        <v>40</v>
      </c>
      <c r="H2395" s="19">
        <v>7</v>
      </c>
      <c r="I2395" s="19">
        <v>145</v>
      </c>
      <c r="J2395" s="19">
        <v>94</v>
      </c>
      <c r="K2395" s="19">
        <v>1000</v>
      </c>
      <c r="L2395" s="19">
        <v>3000</v>
      </c>
      <c r="M2395" s="19" t="s">
        <v>94</v>
      </c>
      <c r="N2395" s="19">
        <v>3000</v>
      </c>
      <c r="O2395" s="19">
        <v>6000</v>
      </c>
      <c r="P2395" s="19">
        <v>13050</v>
      </c>
      <c r="Q2395" s="19" t="s">
        <v>57</v>
      </c>
      <c r="R2395" s="19">
        <v>7250</v>
      </c>
      <c r="S2395" s="19">
        <v>20000</v>
      </c>
      <c r="T2395" s="19">
        <v>7.03</v>
      </c>
      <c r="U2395" s="19">
        <v>35</v>
      </c>
      <c r="V2395" s="19">
        <v>0.24</v>
      </c>
      <c r="W2395" s="19">
        <v>67</v>
      </c>
      <c r="X2395" s="93">
        <v>1421</v>
      </c>
      <c r="Y2395">
        <f t="shared" si="112"/>
        <v>75</v>
      </c>
      <c r="Z2395" t="b">
        <f>IF(N2395/G2395&gt;=Auswahlhilfe!$C$8,TRUE,FALSE)</f>
        <v>1</v>
      </c>
      <c r="AA2395" t="b">
        <f>IF(K2395&gt;Auswahlhilfe!$C$7,TRUE,FALSE)</f>
        <v>1</v>
      </c>
      <c r="AB2395" t="b">
        <f>IF(Auswahlhilfe!$C$17=F2395,TRUE,FALSE)</f>
        <v>1</v>
      </c>
      <c r="AC2395" t="b">
        <f>IFERROR(IF(FIND("P2",PGOptionList!D2395)&gt;0,TRUE),FALSE)</f>
        <v>1</v>
      </c>
      <c r="AD2395" t="b">
        <f>IFERROR(IF(FIND("P1",PGOptionList!D2395)&gt;0,TRUE),FALSE)</f>
        <v>0</v>
      </c>
      <c r="AE2395" t="b">
        <f>IFERROR(IF(FIND("P0",PGOptionList!D2395)&gt;0,TRUE),FALSE)</f>
        <v>0</v>
      </c>
      <c r="AF2395" t="b">
        <f>IF(AND(Z2395,AA2395,AB2395,AC2395,IF(C2395=Auswahlhilfe!$L$7,TRUE,FALSE)),D2395,FALSE)</f>
        <v>0</v>
      </c>
      <c r="AG2395" t="b">
        <f>IF(AND(Z2395,AA2395,AB2395,AD2395,IF(C2395=Auswahlhilfe!$L$17,TRUE,FALSE)),D2395,FALSE)</f>
        <v>0</v>
      </c>
      <c r="AH2395" t="b">
        <f>IF(AND(Z2395,AA2395,AB2395,AE2395,IF(C2395=Auswahlhilfe!$L$17,TRUE,FALSE)),D2395,FALSE)</f>
        <v>0</v>
      </c>
      <c r="AI2395" t="s">
        <v>4818</v>
      </c>
      <c r="AJ2395" s="90" t="str">
        <f t="shared" si="113"/>
        <v>https://shop.oxni.ch/de/shop/motoren/planetengetriebe/te-205-040-s2-p2</v>
      </c>
    </row>
    <row r="2396" spans="2:36" x14ac:dyDescent="0.2">
      <c r="B2396" s="78" t="str">
        <f t="shared" si="111"/>
        <v/>
      </c>
      <c r="C2396" s="19" t="s">
        <v>123</v>
      </c>
      <c r="D2396" s="19" t="s">
        <v>2697</v>
      </c>
      <c r="E2396" s="19">
        <v>180</v>
      </c>
      <c r="F2396" s="19" t="s">
        <v>55</v>
      </c>
      <c r="G2396" s="19">
        <v>35</v>
      </c>
      <c r="H2396" s="19">
        <v>5</v>
      </c>
      <c r="I2396" s="19">
        <v>145</v>
      </c>
      <c r="J2396" s="19">
        <v>94</v>
      </c>
      <c r="K2396" s="19">
        <v>1100</v>
      </c>
      <c r="L2396" s="19">
        <v>3300</v>
      </c>
      <c r="M2396" s="19" t="s">
        <v>93</v>
      </c>
      <c r="N2396" s="19">
        <v>3000</v>
      </c>
      <c r="O2396" s="19">
        <v>6000</v>
      </c>
      <c r="P2396" s="19">
        <v>13050</v>
      </c>
      <c r="Q2396" s="19" t="s">
        <v>57</v>
      </c>
      <c r="R2396" s="19">
        <v>7250</v>
      </c>
      <c r="S2396" s="19">
        <v>20000</v>
      </c>
      <c r="T2396" s="19">
        <v>7.42</v>
      </c>
      <c r="U2396" s="19">
        <v>35</v>
      </c>
      <c r="V2396" s="19">
        <v>0.24</v>
      </c>
      <c r="W2396" s="19">
        <v>67</v>
      </c>
      <c r="X2396" s="93">
        <v>1714</v>
      </c>
      <c r="Y2396">
        <f t="shared" si="112"/>
        <v>85.714285714285708</v>
      </c>
      <c r="Z2396" t="b">
        <f>IF(N2396/G2396&gt;=Auswahlhilfe!$C$8,TRUE,FALSE)</f>
        <v>1</v>
      </c>
      <c r="AA2396" t="b">
        <f>IF(K2396&gt;Auswahlhilfe!$C$7,TRUE,FALSE)</f>
        <v>1</v>
      </c>
      <c r="AB2396" t="b">
        <f>IF(Auswahlhilfe!$C$17=F2396,TRUE,FALSE)</f>
        <v>0</v>
      </c>
      <c r="AC2396" t="b">
        <f>IFERROR(IF(FIND("P2",PGOptionList!D2396)&gt;0,TRUE),FALSE)</f>
        <v>0</v>
      </c>
      <c r="AD2396" t="b">
        <f>IFERROR(IF(FIND("P1",PGOptionList!D2396)&gt;0,TRUE),FALSE)</f>
        <v>1</v>
      </c>
      <c r="AE2396" t="b">
        <f>IFERROR(IF(FIND("P0",PGOptionList!D2396)&gt;0,TRUE),FALSE)</f>
        <v>0</v>
      </c>
      <c r="AF2396" t="b">
        <f>IF(AND(Z2396,AA2396,AB2396,AC2396,IF(C2396=Auswahlhilfe!$L$7,TRUE,FALSE)),D2396,FALSE)</f>
        <v>0</v>
      </c>
      <c r="AG2396" t="b">
        <f>IF(AND(Z2396,AA2396,AB2396,AD2396,IF(C2396=Auswahlhilfe!$L$17,TRUE,FALSE)),D2396,FALSE)</f>
        <v>0</v>
      </c>
      <c r="AH2396" t="b">
        <f>IF(AND(Z2396,AA2396,AB2396,AE2396,IF(C2396=Auswahlhilfe!$L$17,TRUE,FALSE)),D2396,FALSE)</f>
        <v>0</v>
      </c>
      <c r="AI2396" t="s">
        <v>4817</v>
      </c>
      <c r="AJ2396" s="90" t="str">
        <f t="shared" si="113"/>
        <v>mailto:info@oxni.ch?subject=Anfrage TE-205-035-S1-P1</v>
      </c>
    </row>
    <row r="2397" spans="2:36" x14ac:dyDescent="0.2">
      <c r="B2397" s="78" t="str">
        <f t="shared" si="111"/>
        <v/>
      </c>
      <c r="C2397" s="19" t="s">
        <v>123</v>
      </c>
      <c r="D2397" s="19" t="s">
        <v>2698</v>
      </c>
      <c r="E2397" s="19">
        <v>180</v>
      </c>
      <c r="F2397" s="19" t="s">
        <v>58</v>
      </c>
      <c r="G2397" s="19">
        <v>35</v>
      </c>
      <c r="H2397" s="19">
        <v>5</v>
      </c>
      <c r="I2397" s="19">
        <v>145</v>
      </c>
      <c r="J2397" s="19">
        <v>94</v>
      </c>
      <c r="K2397" s="19">
        <v>1100</v>
      </c>
      <c r="L2397" s="19">
        <v>3300</v>
      </c>
      <c r="M2397" s="19" t="s">
        <v>93</v>
      </c>
      <c r="N2397" s="19">
        <v>3000</v>
      </c>
      <c r="O2397" s="19">
        <v>6000</v>
      </c>
      <c r="P2397" s="19">
        <v>13050</v>
      </c>
      <c r="Q2397" s="19" t="s">
        <v>57</v>
      </c>
      <c r="R2397" s="19">
        <v>7250</v>
      </c>
      <c r="S2397" s="19">
        <v>20000</v>
      </c>
      <c r="T2397" s="19">
        <v>7.42</v>
      </c>
      <c r="U2397" s="19">
        <v>35</v>
      </c>
      <c r="V2397" s="19">
        <v>0.24</v>
      </c>
      <c r="W2397" s="19">
        <v>67</v>
      </c>
      <c r="X2397" s="93">
        <v>1714</v>
      </c>
      <c r="Y2397">
        <f t="shared" si="112"/>
        <v>85.714285714285708</v>
      </c>
      <c r="Z2397" t="b">
        <f>IF(N2397/G2397&gt;=Auswahlhilfe!$C$8,TRUE,FALSE)</f>
        <v>1</v>
      </c>
      <c r="AA2397" t="b">
        <f>IF(K2397&gt;Auswahlhilfe!$C$7,TRUE,FALSE)</f>
        <v>1</v>
      </c>
      <c r="AB2397" t="b">
        <f>IF(Auswahlhilfe!$C$17=F2397,TRUE,FALSE)</f>
        <v>1</v>
      </c>
      <c r="AC2397" t="b">
        <f>IFERROR(IF(FIND("P2",PGOptionList!D2397)&gt;0,TRUE),FALSE)</f>
        <v>0</v>
      </c>
      <c r="AD2397" t="b">
        <f>IFERROR(IF(FIND("P1",PGOptionList!D2397)&gt;0,TRUE),FALSE)</f>
        <v>1</v>
      </c>
      <c r="AE2397" t="b">
        <f>IFERROR(IF(FIND("P0",PGOptionList!D2397)&gt;0,TRUE),FALSE)</f>
        <v>0</v>
      </c>
      <c r="AF2397" t="b">
        <f>IF(AND(Z2397,AA2397,AB2397,AC2397,IF(C2397=Auswahlhilfe!$L$7,TRUE,FALSE)),D2397,FALSE)</f>
        <v>0</v>
      </c>
      <c r="AG2397" t="b">
        <f>IF(AND(Z2397,AA2397,AB2397,AD2397,IF(C2397=Auswahlhilfe!$L$17,TRUE,FALSE)),D2397,FALSE)</f>
        <v>0</v>
      </c>
      <c r="AH2397" t="b">
        <f>IF(AND(Z2397,AA2397,AB2397,AE2397,IF(C2397=Auswahlhilfe!$L$17,TRUE,FALSE)),D2397,FALSE)</f>
        <v>0</v>
      </c>
      <c r="AI2397" t="s">
        <v>4818</v>
      </c>
      <c r="AJ2397" s="90" t="str">
        <f t="shared" si="113"/>
        <v>https://shop.oxni.ch/de/shop/motoren/planetengetriebe/te-205-035-s2-p1</v>
      </c>
    </row>
    <row r="2398" spans="2:36" x14ac:dyDescent="0.2">
      <c r="B2398" s="78" t="str">
        <f t="shared" si="111"/>
        <v/>
      </c>
      <c r="C2398" s="19" t="s">
        <v>123</v>
      </c>
      <c r="D2398" s="19" t="s">
        <v>2699</v>
      </c>
      <c r="E2398" s="19">
        <v>180</v>
      </c>
      <c r="F2398" s="19" t="s">
        <v>55</v>
      </c>
      <c r="G2398" s="19">
        <v>35</v>
      </c>
      <c r="H2398" s="19">
        <v>7</v>
      </c>
      <c r="I2398" s="19">
        <v>145</v>
      </c>
      <c r="J2398" s="19">
        <v>94</v>
      </c>
      <c r="K2398" s="19">
        <v>1100</v>
      </c>
      <c r="L2398" s="19">
        <v>3300</v>
      </c>
      <c r="M2398" s="19" t="s">
        <v>93</v>
      </c>
      <c r="N2398" s="19">
        <v>3000</v>
      </c>
      <c r="O2398" s="19">
        <v>6000</v>
      </c>
      <c r="P2398" s="19">
        <v>13050</v>
      </c>
      <c r="Q2398" s="19" t="s">
        <v>57</v>
      </c>
      <c r="R2398" s="19">
        <v>7250</v>
      </c>
      <c r="S2398" s="19">
        <v>20000</v>
      </c>
      <c r="T2398" s="19">
        <v>7.42</v>
      </c>
      <c r="U2398" s="19">
        <v>35</v>
      </c>
      <c r="V2398" s="19">
        <v>0.24</v>
      </c>
      <c r="W2398" s="19">
        <v>67</v>
      </c>
      <c r="X2398" s="93">
        <v>1421</v>
      </c>
      <c r="Y2398">
        <f t="shared" si="112"/>
        <v>85.714285714285708</v>
      </c>
      <c r="Z2398" t="b">
        <f>IF(N2398/G2398&gt;=Auswahlhilfe!$C$8,TRUE,FALSE)</f>
        <v>1</v>
      </c>
      <c r="AA2398" t="b">
        <f>IF(K2398&gt;Auswahlhilfe!$C$7,TRUE,FALSE)</f>
        <v>1</v>
      </c>
      <c r="AB2398" t="b">
        <f>IF(Auswahlhilfe!$C$17=F2398,TRUE,FALSE)</f>
        <v>0</v>
      </c>
      <c r="AC2398" t="b">
        <f>IFERROR(IF(FIND("P2",PGOptionList!D2398)&gt;0,TRUE),FALSE)</f>
        <v>1</v>
      </c>
      <c r="AD2398" t="b">
        <f>IFERROR(IF(FIND("P1",PGOptionList!D2398)&gt;0,TRUE),FALSE)</f>
        <v>0</v>
      </c>
      <c r="AE2398" t="b">
        <f>IFERROR(IF(FIND("P0",PGOptionList!D2398)&gt;0,TRUE),FALSE)</f>
        <v>0</v>
      </c>
      <c r="AF2398" t="b">
        <f>IF(AND(Z2398,AA2398,AB2398,AC2398,IF(C2398=Auswahlhilfe!$L$7,TRUE,FALSE)),D2398,FALSE)</f>
        <v>0</v>
      </c>
      <c r="AG2398" t="b">
        <f>IF(AND(Z2398,AA2398,AB2398,AD2398,IF(C2398=Auswahlhilfe!$L$17,TRUE,FALSE)),D2398,FALSE)</f>
        <v>0</v>
      </c>
      <c r="AH2398" t="b">
        <f>IF(AND(Z2398,AA2398,AB2398,AE2398,IF(C2398=Auswahlhilfe!$L$17,TRUE,FALSE)),D2398,FALSE)</f>
        <v>0</v>
      </c>
      <c r="AI2398" t="s">
        <v>4817</v>
      </c>
      <c r="AJ2398" s="90" t="str">
        <f t="shared" si="113"/>
        <v>mailto:info@oxni.ch?subject=Anfrage TE-205-035-S1-P2</v>
      </c>
    </row>
    <row r="2399" spans="2:36" x14ac:dyDescent="0.2">
      <c r="B2399" s="78" t="str">
        <f t="shared" si="111"/>
        <v/>
      </c>
      <c r="C2399" s="19" t="s">
        <v>123</v>
      </c>
      <c r="D2399" s="19" t="s">
        <v>2700</v>
      </c>
      <c r="E2399" s="19">
        <v>180</v>
      </c>
      <c r="F2399" s="19" t="s">
        <v>58</v>
      </c>
      <c r="G2399" s="19">
        <v>35</v>
      </c>
      <c r="H2399" s="19">
        <v>7</v>
      </c>
      <c r="I2399" s="19">
        <v>145</v>
      </c>
      <c r="J2399" s="19">
        <v>94</v>
      </c>
      <c r="K2399" s="19">
        <v>1100</v>
      </c>
      <c r="L2399" s="19">
        <v>3300</v>
      </c>
      <c r="M2399" s="19" t="s">
        <v>93</v>
      </c>
      <c r="N2399" s="19">
        <v>3000</v>
      </c>
      <c r="O2399" s="19">
        <v>6000</v>
      </c>
      <c r="P2399" s="19">
        <v>13050</v>
      </c>
      <c r="Q2399" s="19" t="s">
        <v>57</v>
      </c>
      <c r="R2399" s="19">
        <v>7250</v>
      </c>
      <c r="S2399" s="19">
        <v>20000</v>
      </c>
      <c r="T2399" s="19">
        <v>7.42</v>
      </c>
      <c r="U2399" s="19">
        <v>35</v>
      </c>
      <c r="V2399" s="19">
        <v>0.24</v>
      </c>
      <c r="W2399" s="19">
        <v>67</v>
      </c>
      <c r="X2399" s="93">
        <v>1421</v>
      </c>
      <c r="Y2399">
        <f t="shared" si="112"/>
        <v>85.714285714285708</v>
      </c>
      <c r="Z2399" t="b">
        <f>IF(N2399/G2399&gt;=Auswahlhilfe!$C$8,TRUE,FALSE)</f>
        <v>1</v>
      </c>
      <c r="AA2399" t="b">
        <f>IF(K2399&gt;Auswahlhilfe!$C$7,TRUE,FALSE)</f>
        <v>1</v>
      </c>
      <c r="AB2399" t="b">
        <f>IF(Auswahlhilfe!$C$17=F2399,TRUE,FALSE)</f>
        <v>1</v>
      </c>
      <c r="AC2399" t="b">
        <f>IFERROR(IF(FIND("P2",PGOptionList!D2399)&gt;0,TRUE),FALSE)</f>
        <v>1</v>
      </c>
      <c r="AD2399" t="b">
        <f>IFERROR(IF(FIND("P1",PGOptionList!D2399)&gt;0,TRUE),FALSE)</f>
        <v>0</v>
      </c>
      <c r="AE2399" t="b">
        <f>IFERROR(IF(FIND("P0",PGOptionList!D2399)&gt;0,TRUE),FALSE)</f>
        <v>0</v>
      </c>
      <c r="AF2399" t="b">
        <f>IF(AND(Z2399,AA2399,AB2399,AC2399,IF(C2399=Auswahlhilfe!$L$7,TRUE,FALSE)),D2399,FALSE)</f>
        <v>0</v>
      </c>
      <c r="AG2399" t="b">
        <f>IF(AND(Z2399,AA2399,AB2399,AD2399,IF(C2399=Auswahlhilfe!$L$17,TRUE,FALSE)),D2399,FALSE)</f>
        <v>0</v>
      </c>
      <c r="AH2399" t="b">
        <f>IF(AND(Z2399,AA2399,AB2399,AE2399,IF(C2399=Auswahlhilfe!$L$17,TRUE,FALSE)),D2399,FALSE)</f>
        <v>0</v>
      </c>
      <c r="AI2399" t="s">
        <v>4818</v>
      </c>
      <c r="AJ2399" s="90" t="str">
        <f t="shared" si="113"/>
        <v>https://shop.oxni.ch/de/shop/motoren/planetengetriebe/te-205-035-s2-p2</v>
      </c>
    </row>
    <row r="2400" spans="2:36" x14ac:dyDescent="0.2">
      <c r="B2400" s="78" t="str">
        <f t="shared" si="111"/>
        <v/>
      </c>
      <c r="C2400" s="19" t="s">
        <v>123</v>
      </c>
      <c r="D2400" s="19" t="s">
        <v>2701</v>
      </c>
      <c r="E2400" s="19">
        <v>180</v>
      </c>
      <c r="F2400" s="19" t="s">
        <v>55</v>
      </c>
      <c r="G2400" s="19">
        <v>30</v>
      </c>
      <c r="H2400" s="19">
        <v>5</v>
      </c>
      <c r="I2400" s="19">
        <v>145</v>
      </c>
      <c r="J2400" s="19">
        <v>94</v>
      </c>
      <c r="K2400" s="19">
        <v>1108</v>
      </c>
      <c r="L2400" s="19">
        <v>3324</v>
      </c>
      <c r="M2400" s="19" t="s">
        <v>92</v>
      </c>
      <c r="N2400" s="19">
        <v>3000</v>
      </c>
      <c r="O2400" s="19">
        <v>6000</v>
      </c>
      <c r="P2400" s="19">
        <v>13050</v>
      </c>
      <c r="Q2400" s="19" t="s">
        <v>57</v>
      </c>
      <c r="R2400" s="19">
        <v>7250</v>
      </c>
      <c r="S2400" s="19">
        <v>20000</v>
      </c>
      <c r="T2400" s="19">
        <v>7.42</v>
      </c>
      <c r="U2400" s="19">
        <v>35</v>
      </c>
      <c r="V2400" s="19">
        <v>0.24</v>
      </c>
      <c r="W2400" s="19">
        <v>67</v>
      </c>
      <c r="X2400" s="93">
        <v>1714</v>
      </c>
      <c r="Y2400">
        <f t="shared" si="112"/>
        <v>100</v>
      </c>
      <c r="Z2400" t="b">
        <f>IF(N2400/G2400&gt;=Auswahlhilfe!$C$8,TRUE,FALSE)</f>
        <v>1</v>
      </c>
      <c r="AA2400" t="b">
        <f>IF(K2400&gt;Auswahlhilfe!$C$7,TRUE,FALSE)</f>
        <v>1</v>
      </c>
      <c r="AB2400" t="b">
        <f>IF(Auswahlhilfe!$C$17=F2400,TRUE,FALSE)</f>
        <v>0</v>
      </c>
      <c r="AC2400" t="b">
        <f>IFERROR(IF(FIND("P2",PGOptionList!D2400)&gt;0,TRUE),FALSE)</f>
        <v>0</v>
      </c>
      <c r="AD2400" t="b">
        <f>IFERROR(IF(FIND("P1",PGOptionList!D2400)&gt;0,TRUE),FALSE)</f>
        <v>1</v>
      </c>
      <c r="AE2400" t="b">
        <f>IFERROR(IF(FIND("P0",PGOptionList!D2400)&gt;0,TRUE),FALSE)</f>
        <v>0</v>
      </c>
      <c r="AF2400" t="b">
        <f>IF(AND(Z2400,AA2400,AB2400,AC2400,IF(C2400=Auswahlhilfe!$L$7,TRUE,FALSE)),D2400,FALSE)</f>
        <v>0</v>
      </c>
      <c r="AG2400" t="b">
        <f>IF(AND(Z2400,AA2400,AB2400,AD2400,IF(C2400=Auswahlhilfe!$L$17,TRUE,FALSE)),D2400,FALSE)</f>
        <v>0</v>
      </c>
      <c r="AH2400" t="b">
        <f>IF(AND(Z2400,AA2400,AB2400,AE2400,IF(C2400=Auswahlhilfe!$L$17,TRUE,FALSE)),D2400,FALSE)</f>
        <v>0</v>
      </c>
      <c r="AI2400" t="s">
        <v>4817</v>
      </c>
      <c r="AJ2400" s="90" t="str">
        <f t="shared" si="113"/>
        <v>mailto:info@oxni.ch?subject=Anfrage TE-205-030-S1-P1</v>
      </c>
    </row>
    <row r="2401" spans="2:36" x14ac:dyDescent="0.2">
      <c r="B2401" s="78" t="str">
        <f t="shared" si="111"/>
        <v/>
      </c>
      <c r="C2401" s="19" t="s">
        <v>123</v>
      </c>
      <c r="D2401" s="19" t="s">
        <v>2702</v>
      </c>
      <c r="E2401" s="19">
        <v>180</v>
      </c>
      <c r="F2401" s="19" t="s">
        <v>58</v>
      </c>
      <c r="G2401" s="19">
        <v>30</v>
      </c>
      <c r="H2401" s="19">
        <v>5</v>
      </c>
      <c r="I2401" s="19">
        <v>145</v>
      </c>
      <c r="J2401" s="19">
        <v>94</v>
      </c>
      <c r="K2401" s="19">
        <v>1108</v>
      </c>
      <c r="L2401" s="19">
        <v>3324</v>
      </c>
      <c r="M2401" s="19" t="s">
        <v>92</v>
      </c>
      <c r="N2401" s="19">
        <v>3000</v>
      </c>
      <c r="O2401" s="19">
        <v>6000</v>
      </c>
      <c r="P2401" s="19">
        <v>13050</v>
      </c>
      <c r="Q2401" s="19" t="s">
        <v>57</v>
      </c>
      <c r="R2401" s="19">
        <v>7250</v>
      </c>
      <c r="S2401" s="19">
        <v>20000</v>
      </c>
      <c r="T2401" s="19">
        <v>7.42</v>
      </c>
      <c r="U2401" s="19">
        <v>35</v>
      </c>
      <c r="V2401" s="19">
        <v>0.24</v>
      </c>
      <c r="W2401" s="19">
        <v>67</v>
      </c>
      <c r="X2401" s="93">
        <v>1714</v>
      </c>
      <c r="Y2401">
        <f t="shared" si="112"/>
        <v>100</v>
      </c>
      <c r="Z2401" t="b">
        <f>IF(N2401/G2401&gt;=Auswahlhilfe!$C$8,TRUE,FALSE)</f>
        <v>1</v>
      </c>
      <c r="AA2401" t="b">
        <f>IF(K2401&gt;Auswahlhilfe!$C$7,TRUE,FALSE)</f>
        <v>1</v>
      </c>
      <c r="AB2401" t="b">
        <f>IF(Auswahlhilfe!$C$17=F2401,TRUE,FALSE)</f>
        <v>1</v>
      </c>
      <c r="AC2401" t="b">
        <f>IFERROR(IF(FIND("P2",PGOptionList!D2401)&gt;0,TRUE),FALSE)</f>
        <v>0</v>
      </c>
      <c r="AD2401" t="b">
        <f>IFERROR(IF(FIND("P1",PGOptionList!D2401)&gt;0,TRUE),FALSE)</f>
        <v>1</v>
      </c>
      <c r="AE2401" t="b">
        <f>IFERROR(IF(FIND("P0",PGOptionList!D2401)&gt;0,TRUE),FALSE)</f>
        <v>0</v>
      </c>
      <c r="AF2401" t="b">
        <f>IF(AND(Z2401,AA2401,AB2401,AC2401,IF(C2401=Auswahlhilfe!$L$7,TRUE,FALSE)),D2401,FALSE)</f>
        <v>0</v>
      </c>
      <c r="AG2401" t="b">
        <f>IF(AND(Z2401,AA2401,AB2401,AD2401,IF(C2401=Auswahlhilfe!$L$17,TRUE,FALSE)),D2401,FALSE)</f>
        <v>0</v>
      </c>
      <c r="AH2401" t="b">
        <f>IF(AND(Z2401,AA2401,AB2401,AE2401,IF(C2401=Auswahlhilfe!$L$17,TRUE,FALSE)),D2401,FALSE)</f>
        <v>0</v>
      </c>
      <c r="AI2401" t="s">
        <v>4818</v>
      </c>
      <c r="AJ2401" s="90" t="str">
        <f t="shared" si="113"/>
        <v>https://shop.oxni.ch/de/shop/motoren/planetengetriebe/te-205-030-s2-p1</v>
      </c>
    </row>
    <row r="2402" spans="2:36" x14ac:dyDescent="0.2">
      <c r="B2402" s="78" t="str">
        <f t="shared" si="111"/>
        <v/>
      </c>
      <c r="C2402" s="19" t="s">
        <v>123</v>
      </c>
      <c r="D2402" s="19" t="s">
        <v>2703</v>
      </c>
      <c r="E2402" s="19">
        <v>180</v>
      </c>
      <c r="F2402" s="19" t="s">
        <v>55</v>
      </c>
      <c r="G2402" s="19">
        <v>30</v>
      </c>
      <c r="H2402" s="19">
        <v>7</v>
      </c>
      <c r="I2402" s="19">
        <v>145</v>
      </c>
      <c r="J2402" s="19">
        <v>94</v>
      </c>
      <c r="K2402" s="19">
        <v>1108</v>
      </c>
      <c r="L2402" s="19">
        <v>3324</v>
      </c>
      <c r="M2402" s="19" t="s">
        <v>92</v>
      </c>
      <c r="N2402" s="19">
        <v>3000</v>
      </c>
      <c r="O2402" s="19">
        <v>6000</v>
      </c>
      <c r="P2402" s="19">
        <v>13050</v>
      </c>
      <c r="Q2402" s="19" t="s">
        <v>57</v>
      </c>
      <c r="R2402" s="19">
        <v>7250</v>
      </c>
      <c r="S2402" s="19">
        <v>20000</v>
      </c>
      <c r="T2402" s="19">
        <v>7.42</v>
      </c>
      <c r="U2402" s="19">
        <v>35</v>
      </c>
      <c r="V2402" s="19">
        <v>0.24</v>
      </c>
      <c r="W2402" s="19">
        <v>67</v>
      </c>
      <c r="X2402" s="93">
        <v>1421</v>
      </c>
      <c r="Y2402">
        <f t="shared" si="112"/>
        <v>100</v>
      </c>
      <c r="Z2402" t="b">
        <f>IF(N2402/G2402&gt;=Auswahlhilfe!$C$8,TRUE,FALSE)</f>
        <v>1</v>
      </c>
      <c r="AA2402" t="b">
        <f>IF(K2402&gt;Auswahlhilfe!$C$7,TRUE,FALSE)</f>
        <v>1</v>
      </c>
      <c r="AB2402" t="b">
        <f>IF(Auswahlhilfe!$C$17=F2402,TRUE,FALSE)</f>
        <v>0</v>
      </c>
      <c r="AC2402" t="b">
        <f>IFERROR(IF(FIND("P2",PGOptionList!D2402)&gt;0,TRUE),FALSE)</f>
        <v>1</v>
      </c>
      <c r="AD2402" t="b">
        <f>IFERROR(IF(FIND("P1",PGOptionList!D2402)&gt;0,TRUE),FALSE)</f>
        <v>0</v>
      </c>
      <c r="AE2402" t="b">
        <f>IFERROR(IF(FIND("P0",PGOptionList!D2402)&gt;0,TRUE),FALSE)</f>
        <v>0</v>
      </c>
      <c r="AF2402" t="b">
        <f>IF(AND(Z2402,AA2402,AB2402,AC2402,IF(C2402=Auswahlhilfe!$L$7,TRUE,FALSE)),D2402,FALSE)</f>
        <v>0</v>
      </c>
      <c r="AG2402" t="b">
        <f>IF(AND(Z2402,AA2402,AB2402,AD2402,IF(C2402=Auswahlhilfe!$L$17,TRUE,FALSE)),D2402,FALSE)</f>
        <v>0</v>
      </c>
      <c r="AH2402" t="b">
        <f>IF(AND(Z2402,AA2402,AB2402,AE2402,IF(C2402=Auswahlhilfe!$L$17,TRUE,FALSE)),D2402,FALSE)</f>
        <v>0</v>
      </c>
      <c r="AI2402" t="s">
        <v>4817</v>
      </c>
      <c r="AJ2402" s="90" t="str">
        <f t="shared" si="113"/>
        <v>mailto:info@oxni.ch?subject=Anfrage TE-205-030-S1-P2</v>
      </c>
    </row>
    <row r="2403" spans="2:36" x14ac:dyDescent="0.2">
      <c r="B2403" s="78" t="str">
        <f t="shared" si="111"/>
        <v/>
      </c>
      <c r="C2403" s="19" t="s">
        <v>123</v>
      </c>
      <c r="D2403" s="19" t="s">
        <v>2704</v>
      </c>
      <c r="E2403" s="19">
        <v>180</v>
      </c>
      <c r="F2403" s="19" t="s">
        <v>58</v>
      </c>
      <c r="G2403" s="19">
        <v>30</v>
      </c>
      <c r="H2403" s="19">
        <v>7</v>
      </c>
      <c r="I2403" s="19">
        <v>145</v>
      </c>
      <c r="J2403" s="19">
        <v>94</v>
      </c>
      <c r="K2403" s="19">
        <v>1108</v>
      </c>
      <c r="L2403" s="19">
        <v>3324</v>
      </c>
      <c r="M2403" s="19" t="s">
        <v>92</v>
      </c>
      <c r="N2403" s="19">
        <v>3000</v>
      </c>
      <c r="O2403" s="19">
        <v>6000</v>
      </c>
      <c r="P2403" s="19">
        <v>13050</v>
      </c>
      <c r="Q2403" s="19" t="s">
        <v>57</v>
      </c>
      <c r="R2403" s="19">
        <v>7250</v>
      </c>
      <c r="S2403" s="19">
        <v>20000</v>
      </c>
      <c r="T2403" s="19">
        <v>7.42</v>
      </c>
      <c r="U2403" s="19">
        <v>35</v>
      </c>
      <c r="V2403" s="19">
        <v>0.24</v>
      </c>
      <c r="W2403" s="19">
        <v>67</v>
      </c>
      <c r="X2403" s="93">
        <v>1421</v>
      </c>
      <c r="Y2403">
        <f t="shared" si="112"/>
        <v>100</v>
      </c>
      <c r="Z2403" t="b">
        <f>IF(N2403/G2403&gt;=Auswahlhilfe!$C$8,TRUE,FALSE)</f>
        <v>1</v>
      </c>
      <c r="AA2403" t="b">
        <f>IF(K2403&gt;Auswahlhilfe!$C$7,TRUE,FALSE)</f>
        <v>1</v>
      </c>
      <c r="AB2403" t="b">
        <f>IF(Auswahlhilfe!$C$17=F2403,TRUE,FALSE)</f>
        <v>1</v>
      </c>
      <c r="AC2403" t="b">
        <f>IFERROR(IF(FIND("P2",PGOptionList!D2403)&gt;0,TRUE),FALSE)</f>
        <v>1</v>
      </c>
      <c r="AD2403" t="b">
        <f>IFERROR(IF(FIND("P1",PGOptionList!D2403)&gt;0,TRUE),FALSE)</f>
        <v>0</v>
      </c>
      <c r="AE2403" t="b">
        <f>IFERROR(IF(FIND("P0",PGOptionList!D2403)&gt;0,TRUE),FALSE)</f>
        <v>0</v>
      </c>
      <c r="AF2403" t="b">
        <f>IF(AND(Z2403,AA2403,AB2403,AC2403,IF(C2403=Auswahlhilfe!$L$7,TRUE,FALSE)),D2403,FALSE)</f>
        <v>0</v>
      </c>
      <c r="AG2403" t="b">
        <f>IF(AND(Z2403,AA2403,AB2403,AD2403,IF(C2403=Auswahlhilfe!$L$17,TRUE,FALSE)),D2403,FALSE)</f>
        <v>0</v>
      </c>
      <c r="AH2403" t="b">
        <f>IF(AND(Z2403,AA2403,AB2403,AE2403,IF(C2403=Auswahlhilfe!$L$17,TRUE,FALSE)),D2403,FALSE)</f>
        <v>0</v>
      </c>
      <c r="AI2403" t="s">
        <v>4818</v>
      </c>
      <c r="AJ2403" s="90" t="str">
        <f t="shared" si="113"/>
        <v>https://shop.oxni.ch/de/shop/motoren/planetengetriebe/te-205-030-s2-p2</v>
      </c>
    </row>
    <row r="2404" spans="2:36" x14ac:dyDescent="0.2">
      <c r="B2404" s="78" t="str">
        <f t="shared" si="111"/>
        <v/>
      </c>
      <c r="C2404" s="19" t="s">
        <v>123</v>
      </c>
      <c r="D2404" s="19" t="s">
        <v>2705</v>
      </c>
      <c r="E2404" s="19">
        <v>180</v>
      </c>
      <c r="F2404" s="19" t="s">
        <v>55</v>
      </c>
      <c r="G2404" s="19">
        <v>25</v>
      </c>
      <c r="H2404" s="19">
        <v>5</v>
      </c>
      <c r="I2404" s="19">
        <v>145</v>
      </c>
      <c r="J2404" s="19">
        <v>94</v>
      </c>
      <c r="K2404" s="19">
        <v>1200</v>
      </c>
      <c r="L2404" s="19">
        <v>3600</v>
      </c>
      <c r="M2404" s="19" t="s">
        <v>91</v>
      </c>
      <c r="N2404" s="19">
        <v>3000</v>
      </c>
      <c r="O2404" s="19">
        <v>6000</v>
      </c>
      <c r="P2404" s="19">
        <v>13050</v>
      </c>
      <c r="Q2404" s="19" t="s">
        <v>57</v>
      </c>
      <c r="R2404" s="19">
        <v>7250</v>
      </c>
      <c r="S2404" s="19">
        <v>20000</v>
      </c>
      <c r="T2404" s="19">
        <v>7.42</v>
      </c>
      <c r="U2404" s="19">
        <v>35</v>
      </c>
      <c r="V2404" s="19">
        <v>0.24</v>
      </c>
      <c r="W2404" s="19">
        <v>67</v>
      </c>
      <c r="X2404" s="93">
        <v>1714</v>
      </c>
      <c r="Y2404">
        <f t="shared" si="112"/>
        <v>120</v>
      </c>
      <c r="Z2404" t="b">
        <f>IF(N2404/G2404&gt;=Auswahlhilfe!$C$8,TRUE,FALSE)</f>
        <v>1</v>
      </c>
      <c r="AA2404" t="b">
        <f>IF(K2404&gt;Auswahlhilfe!$C$7,TRUE,FALSE)</f>
        <v>1</v>
      </c>
      <c r="AB2404" t="b">
        <f>IF(Auswahlhilfe!$C$17=F2404,TRUE,FALSE)</f>
        <v>0</v>
      </c>
      <c r="AC2404" t="b">
        <f>IFERROR(IF(FIND("P2",PGOptionList!D2404)&gt;0,TRUE),FALSE)</f>
        <v>0</v>
      </c>
      <c r="AD2404" t="b">
        <f>IFERROR(IF(FIND("P1",PGOptionList!D2404)&gt;0,TRUE),FALSE)</f>
        <v>1</v>
      </c>
      <c r="AE2404" t="b">
        <f>IFERROR(IF(FIND("P0",PGOptionList!D2404)&gt;0,TRUE),FALSE)</f>
        <v>0</v>
      </c>
      <c r="AF2404" t="b">
        <f>IF(AND(Z2404,AA2404,AB2404,AC2404,IF(C2404=Auswahlhilfe!$L$7,TRUE,FALSE)),D2404,FALSE)</f>
        <v>0</v>
      </c>
      <c r="AG2404" t="b">
        <f>IF(AND(Z2404,AA2404,AB2404,AD2404,IF(C2404=Auswahlhilfe!$L$17,TRUE,FALSE)),D2404,FALSE)</f>
        <v>0</v>
      </c>
      <c r="AH2404" t="b">
        <f>IF(AND(Z2404,AA2404,AB2404,AE2404,IF(C2404=Auswahlhilfe!$L$17,TRUE,FALSE)),D2404,FALSE)</f>
        <v>0</v>
      </c>
      <c r="AI2404" t="s">
        <v>4817</v>
      </c>
      <c r="AJ2404" s="90" t="str">
        <f t="shared" si="113"/>
        <v>mailto:info@oxni.ch?subject=Anfrage TE-205-025-S1-P1</v>
      </c>
    </row>
    <row r="2405" spans="2:36" x14ac:dyDescent="0.2">
      <c r="B2405" s="78" t="str">
        <f t="shared" si="111"/>
        <v/>
      </c>
      <c r="C2405" s="19" t="s">
        <v>123</v>
      </c>
      <c r="D2405" s="19" t="s">
        <v>2706</v>
      </c>
      <c r="E2405" s="19">
        <v>180</v>
      </c>
      <c r="F2405" s="19" t="s">
        <v>58</v>
      </c>
      <c r="G2405" s="19">
        <v>25</v>
      </c>
      <c r="H2405" s="19">
        <v>5</v>
      </c>
      <c r="I2405" s="19">
        <v>145</v>
      </c>
      <c r="J2405" s="19">
        <v>94</v>
      </c>
      <c r="K2405" s="19">
        <v>1200</v>
      </c>
      <c r="L2405" s="19">
        <v>3600</v>
      </c>
      <c r="M2405" s="19" t="s">
        <v>91</v>
      </c>
      <c r="N2405" s="19">
        <v>3000</v>
      </c>
      <c r="O2405" s="19">
        <v>6000</v>
      </c>
      <c r="P2405" s="19">
        <v>13050</v>
      </c>
      <c r="Q2405" s="19" t="s">
        <v>57</v>
      </c>
      <c r="R2405" s="19">
        <v>7250</v>
      </c>
      <c r="S2405" s="19">
        <v>20000</v>
      </c>
      <c r="T2405" s="19">
        <v>7.42</v>
      </c>
      <c r="U2405" s="19">
        <v>35</v>
      </c>
      <c r="V2405" s="19">
        <v>0.24</v>
      </c>
      <c r="W2405" s="19">
        <v>67</v>
      </c>
      <c r="X2405" s="93">
        <v>1714</v>
      </c>
      <c r="Y2405">
        <f t="shared" si="112"/>
        <v>120</v>
      </c>
      <c r="Z2405" t="b">
        <f>IF(N2405/G2405&gt;=Auswahlhilfe!$C$8,TRUE,FALSE)</f>
        <v>1</v>
      </c>
      <c r="AA2405" t="b">
        <f>IF(K2405&gt;Auswahlhilfe!$C$7,TRUE,FALSE)</f>
        <v>1</v>
      </c>
      <c r="AB2405" t="b">
        <f>IF(Auswahlhilfe!$C$17=F2405,TRUE,FALSE)</f>
        <v>1</v>
      </c>
      <c r="AC2405" t="b">
        <f>IFERROR(IF(FIND("P2",PGOptionList!D2405)&gt;0,TRUE),FALSE)</f>
        <v>0</v>
      </c>
      <c r="AD2405" t="b">
        <f>IFERROR(IF(FIND("P1",PGOptionList!D2405)&gt;0,TRUE),FALSE)</f>
        <v>1</v>
      </c>
      <c r="AE2405" t="b">
        <f>IFERROR(IF(FIND("P0",PGOptionList!D2405)&gt;0,TRUE),FALSE)</f>
        <v>0</v>
      </c>
      <c r="AF2405" t="b">
        <f>IF(AND(Z2405,AA2405,AB2405,AC2405,IF(C2405=Auswahlhilfe!$L$7,TRUE,FALSE)),D2405,FALSE)</f>
        <v>0</v>
      </c>
      <c r="AG2405" t="b">
        <f>IF(AND(Z2405,AA2405,AB2405,AD2405,IF(C2405=Auswahlhilfe!$L$17,TRUE,FALSE)),D2405,FALSE)</f>
        <v>0</v>
      </c>
      <c r="AH2405" t="b">
        <f>IF(AND(Z2405,AA2405,AB2405,AE2405,IF(C2405=Auswahlhilfe!$L$17,TRUE,FALSE)),D2405,FALSE)</f>
        <v>0</v>
      </c>
      <c r="AI2405" t="s">
        <v>4818</v>
      </c>
      <c r="AJ2405" s="90" t="str">
        <f t="shared" si="113"/>
        <v>https://shop.oxni.ch/de/shop/motoren/planetengetriebe/te-205-025-s2-p1</v>
      </c>
    </row>
    <row r="2406" spans="2:36" x14ac:dyDescent="0.2">
      <c r="B2406" s="78" t="str">
        <f t="shared" si="111"/>
        <v/>
      </c>
      <c r="C2406" s="19" t="s">
        <v>123</v>
      </c>
      <c r="D2406" s="19" t="s">
        <v>2707</v>
      </c>
      <c r="E2406" s="19">
        <v>180</v>
      </c>
      <c r="F2406" s="19" t="s">
        <v>55</v>
      </c>
      <c r="G2406" s="19">
        <v>25</v>
      </c>
      <c r="H2406" s="19">
        <v>7</v>
      </c>
      <c r="I2406" s="19">
        <v>145</v>
      </c>
      <c r="J2406" s="19">
        <v>94</v>
      </c>
      <c r="K2406" s="19">
        <v>1200</v>
      </c>
      <c r="L2406" s="19">
        <v>3600</v>
      </c>
      <c r="M2406" s="19" t="s">
        <v>91</v>
      </c>
      <c r="N2406" s="19">
        <v>3000</v>
      </c>
      <c r="O2406" s="19">
        <v>6000</v>
      </c>
      <c r="P2406" s="19">
        <v>13050</v>
      </c>
      <c r="Q2406" s="19" t="s">
        <v>57</v>
      </c>
      <c r="R2406" s="19">
        <v>7250</v>
      </c>
      <c r="S2406" s="19">
        <v>20000</v>
      </c>
      <c r="T2406" s="19">
        <v>7.42</v>
      </c>
      <c r="U2406" s="19">
        <v>35</v>
      </c>
      <c r="V2406" s="19">
        <v>0.24</v>
      </c>
      <c r="W2406" s="19">
        <v>67</v>
      </c>
      <c r="X2406" s="93">
        <v>1421</v>
      </c>
      <c r="Y2406">
        <f t="shared" si="112"/>
        <v>120</v>
      </c>
      <c r="Z2406" t="b">
        <f>IF(N2406/G2406&gt;=Auswahlhilfe!$C$8,TRUE,FALSE)</f>
        <v>1</v>
      </c>
      <c r="AA2406" t="b">
        <f>IF(K2406&gt;Auswahlhilfe!$C$7,TRUE,FALSE)</f>
        <v>1</v>
      </c>
      <c r="AB2406" t="b">
        <f>IF(Auswahlhilfe!$C$17=F2406,TRUE,FALSE)</f>
        <v>0</v>
      </c>
      <c r="AC2406" t="b">
        <f>IFERROR(IF(FIND("P2",PGOptionList!D2406)&gt;0,TRUE),FALSE)</f>
        <v>1</v>
      </c>
      <c r="AD2406" t="b">
        <f>IFERROR(IF(FIND("P1",PGOptionList!D2406)&gt;0,TRUE),FALSE)</f>
        <v>0</v>
      </c>
      <c r="AE2406" t="b">
        <f>IFERROR(IF(FIND("P0",PGOptionList!D2406)&gt;0,TRUE),FALSE)</f>
        <v>0</v>
      </c>
      <c r="AF2406" t="b">
        <f>IF(AND(Z2406,AA2406,AB2406,AC2406,IF(C2406=Auswahlhilfe!$L$7,TRUE,FALSE)),D2406,FALSE)</f>
        <v>0</v>
      </c>
      <c r="AG2406" t="b">
        <f>IF(AND(Z2406,AA2406,AB2406,AD2406,IF(C2406=Auswahlhilfe!$L$17,TRUE,FALSE)),D2406,FALSE)</f>
        <v>0</v>
      </c>
      <c r="AH2406" t="b">
        <f>IF(AND(Z2406,AA2406,AB2406,AE2406,IF(C2406=Auswahlhilfe!$L$17,TRUE,FALSE)),D2406,FALSE)</f>
        <v>0</v>
      </c>
      <c r="AI2406" t="s">
        <v>4817</v>
      </c>
      <c r="AJ2406" s="90" t="str">
        <f t="shared" si="113"/>
        <v>mailto:info@oxni.ch?subject=Anfrage TE-205-025-S1-P2</v>
      </c>
    </row>
    <row r="2407" spans="2:36" x14ac:dyDescent="0.2">
      <c r="B2407" s="78" t="str">
        <f t="shared" si="111"/>
        <v/>
      </c>
      <c r="C2407" s="19" t="s">
        <v>123</v>
      </c>
      <c r="D2407" s="19" t="s">
        <v>2708</v>
      </c>
      <c r="E2407" s="19">
        <v>180</v>
      </c>
      <c r="F2407" s="19" t="s">
        <v>58</v>
      </c>
      <c r="G2407" s="19">
        <v>25</v>
      </c>
      <c r="H2407" s="19">
        <v>7</v>
      </c>
      <c r="I2407" s="19">
        <v>145</v>
      </c>
      <c r="J2407" s="19">
        <v>94</v>
      </c>
      <c r="K2407" s="19">
        <v>1200</v>
      </c>
      <c r="L2407" s="19">
        <v>3600</v>
      </c>
      <c r="M2407" s="19" t="s">
        <v>91</v>
      </c>
      <c r="N2407" s="19">
        <v>3000</v>
      </c>
      <c r="O2407" s="19">
        <v>6000</v>
      </c>
      <c r="P2407" s="19">
        <v>13050</v>
      </c>
      <c r="Q2407" s="19" t="s">
        <v>57</v>
      </c>
      <c r="R2407" s="19">
        <v>7250</v>
      </c>
      <c r="S2407" s="19">
        <v>20000</v>
      </c>
      <c r="T2407" s="19">
        <v>7.42</v>
      </c>
      <c r="U2407" s="19">
        <v>35</v>
      </c>
      <c r="V2407" s="19">
        <v>0.24</v>
      </c>
      <c r="W2407" s="19">
        <v>67</v>
      </c>
      <c r="X2407" s="93">
        <v>1421</v>
      </c>
      <c r="Y2407">
        <f t="shared" si="112"/>
        <v>120</v>
      </c>
      <c r="Z2407" t="b">
        <f>IF(N2407/G2407&gt;=Auswahlhilfe!$C$8,TRUE,FALSE)</f>
        <v>1</v>
      </c>
      <c r="AA2407" t="b">
        <f>IF(K2407&gt;Auswahlhilfe!$C$7,TRUE,FALSE)</f>
        <v>1</v>
      </c>
      <c r="AB2407" t="b">
        <f>IF(Auswahlhilfe!$C$17=F2407,TRUE,FALSE)</f>
        <v>1</v>
      </c>
      <c r="AC2407" t="b">
        <f>IFERROR(IF(FIND("P2",PGOptionList!D2407)&gt;0,TRUE),FALSE)</f>
        <v>1</v>
      </c>
      <c r="AD2407" t="b">
        <f>IFERROR(IF(FIND("P1",PGOptionList!D2407)&gt;0,TRUE),FALSE)</f>
        <v>0</v>
      </c>
      <c r="AE2407" t="b">
        <f>IFERROR(IF(FIND("P0",PGOptionList!D2407)&gt;0,TRUE),FALSE)</f>
        <v>0</v>
      </c>
      <c r="AF2407" t="b">
        <f>IF(AND(Z2407,AA2407,AB2407,AC2407,IF(C2407=Auswahlhilfe!$L$7,TRUE,FALSE)),D2407,FALSE)</f>
        <v>0</v>
      </c>
      <c r="AG2407" t="b">
        <f>IF(AND(Z2407,AA2407,AB2407,AD2407,IF(C2407=Auswahlhilfe!$L$17,TRUE,FALSE)),D2407,FALSE)</f>
        <v>0</v>
      </c>
      <c r="AH2407" t="b">
        <f>IF(AND(Z2407,AA2407,AB2407,AE2407,IF(C2407=Auswahlhilfe!$L$17,TRUE,FALSE)),D2407,FALSE)</f>
        <v>0</v>
      </c>
      <c r="AI2407" t="s">
        <v>4818</v>
      </c>
      <c r="AJ2407" s="90" t="str">
        <f t="shared" si="113"/>
        <v>https://shop.oxni.ch/de/shop/motoren/planetengetriebe/te-205-025-s2-p2</v>
      </c>
    </row>
    <row r="2408" spans="2:36" x14ac:dyDescent="0.2">
      <c r="B2408" s="78" t="str">
        <f t="shared" si="111"/>
        <v/>
      </c>
      <c r="C2408" s="19" t="s">
        <v>123</v>
      </c>
      <c r="D2408" s="19" t="s">
        <v>2709</v>
      </c>
      <c r="E2408" s="19">
        <v>180</v>
      </c>
      <c r="F2408" s="19" t="s">
        <v>55</v>
      </c>
      <c r="G2408" s="19">
        <v>20</v>
      </c>
      <c r="H2408" s="19">
        <v>5</v>
      </c>
      <c r="I2408" s="19">
        <v>145</v>
      </c>
      <c r="J2408" s="19">
        <v>94</v>
      </c>
      <c r="K2408" s="19">
        <v>1050</v>
      </c>
      <c r="L2408" s="19">
        <v>3150</v>
      </c>
      <c r="M2408" s="19" t="s">
        <v>90</v>
      </c>
      <c r="N2408" s="19">
        <v>3000</v>
      </c>
      <c r="O2408" s="19">
        <v>6000</v>
      </c>
      <c r="P2408" s="19">
        <v>13050</v>
      </c>
      <c r="Q2408" s="19" t="s">
        <v>57</v>
      </c>
      <c r="R2408" s="19">
        <v>7250</v>
      </c>
      <c r="S2408" s="19">
        <v>20000</v>
      </c>
      <c r="T2408" s="19">
        <v>7.42</v>
      </c>
      <c r="U2408" s="19">
        <v>35</v>
      </c>
      <c r="V2408" s="19">
        <v>0.24</v>
      </c>
      <c r="W2408" s="19">
        <v>67</v>
      </c>
      <c r="X2408" s="93">
        <v>1714</v>
      </c>
      <c r="Y2408">
        <f t="shared" si="112"/>
        <v>150</v>
      </c>
      <c r="Z2408" t="b">
        <f>IF(N2408/G2408&gt;=Auswahlhilfe!$C$8,TRUE,FALSE)</f>
        <v>1</v>
      </c>
      <c r="AA2408" t="b">
        <f>IF(K2408&gt;Auswahlhilfe!$C$7,TRUE,FALSE)</f>
        <v>1</v>
      </c>
      <c r="AB2408" t="b">
        <f>IF(Auswahlhilfe!$C$17=F2408,TRUE,FALSE)</f>
        <v>0</v>
      </c>
      <c r="AC2408" t="b">
        <f>IFERROR(IF(FIND("P2",PGOptionList!D2408)&gt;0,TRUE),FALSE)</f>
        <v>0</v>
      </c>
      <c r="AD2408" t="b">
        <f>IFERROR(IF(FIND("P1",PGOptionList!D2408)&gt;0,TRUE),FALSE)</f>
        <v>1</v>
      </c>
      <c r="AE2408" t="b">
        <f>IFERROR(IF(FIND("P0",PGOptionList!D2408)&gt;0,TRUE),FALSE)</f>
        <v>0</v>
      </c>
      <c r="AF2408" t="b">
        <f>IF(AND(Z2408,AA2408,AB2408,AC2408,IF(C2408=Auswahlhilfe!$L$7,TRUE,FALSE)),D2408,FALSE)</f>
        <v>0</v>
      </c>
      <c r="AG2408" t="b">
        <f>IF(AND(Z2408,AA2408,AB2408,AD2408,IF(C2408=Auswahlhilfe!$L$17,TRUE,FALSE)),D2408,FALSE)</f>
        <v>0</v>
      </c>
      <c r="AH2408" t="b">
        <f>IF(AND(Z2408,AA2408,AB2408,AE2408,IF(C2408=Auswahlhilfe!$L$17,TRUE,FALSE)),D2408,FALSE)</f>
        <v>0</v>
      </c>
      <c r="AI2408" t="s">
        <v>4817</v>
      </c>
      <c r="AJ2408" s="90" t="str">
        <f t="shared" si="113"/>
        <v>mailto:info@oxni.ch?subject=Anfrage TE-205-020-S1-P1</v>
      </c>
    </row>
    <row r="2409" spans="2:36" x14ac:dyDescent="0.2">
      <c r="B2409" s="78" t="str">
        <f t="shared" si="111"/>
        <v/>
      </c>
      <c r="C2409" s="19" t="s">
        <v>123</v>
      </c>
      <c r="D2409" s="19" t="s">
        <v>2710</v>
      </c>
      <c r="E2409" s="19">
        <v>180</v>
      </c>
      <c r="F2409" s="19" t="s">
        <v>58</v>
      </c>
      <c r="G2409" s="19">
        <v>20</v>
      </c>
      <c r="H2409" s="19">
        <v>5</v>
      </c>
      <c r="I2409" s="19">
        <v>145</v>
      </c>
      <c r="J2409" s="19">
        <v>94</v>
      </c>
      <c r="K2409" s="19">
        <v>1050</v>
      </c>
      <c r="L2409" s="19">
        <v>3150</v>
      </c>
      <c r="M2409" s="19" t="s">
        <v>90</v>
      </c>
      <c r="N2409" s="19">
        <v>3000</v>
      </c>
      <c r="O2409" s="19">
        <v>6000</v>
      </c>
      <c r="P2409" s="19">
        <v>13050</v>
      </c>
      <c r="Q2409" s="19" t="s">
        <v>57</v>
      </c>
      <c r="R2409" s="19">
        <v>7250</v>
      </c>
      <c r="S2409" s="19">
        <v>20000</v>
      </c>
      <c r="T2409" s="19">
        <v>7.42</v>
      </c>
      <c r="U2409" s="19">
        <v>35</v>
      </c>
      <c r="V2409" s="19">
        <v>0.24</v>
      </c>
      <c r="W2409" s="19">
        <v>67</v>
      </c>
      <c r="X2409" s="93">
        <v>1714</v>
      </c>
      <c r="Y2409">
        <f t="shared" si="112"/>
        <v>150</v>
      </c>
      <c r="Z2409" t="b">
        <f>IF(N2409/G2409&gt;=Auswahlhilfe!$C$8,TRUE,FALSE)</f>
        <v>1</v>
      </c>
      <c r="AA2409" t="b">
        <f>IF(K2409&gt;Auswahlhilfe!$C$7,TRUE,FALSE)</f>
        <v>1</v>
      </c>
      <c r="AB2409" t="b">
        <f>IF(Auswahlhilfe!$C$17=F2409,TRUE,FALSE)</f>
        <v>1</v>
      </c>
      <c r="AC2409" t="b">
        <f>IFERROR(IF(FIND("P2",PGOptionList!D2409)&gt;0,TRUE),FALSE)</f>
        <v>0</v>
      </c>
      <c r="AD2409" t="b">
        <f>IFERROR(IF(FIND("P1",PGOptionList!D2409)&gt;0,TRUE),FALSE)</f>
        <v>1</v>
      </c>
      <c r="AE2409" t="b">
        <f>IFERROR(IF(FIND("P0",PGOptionList!D2409)&gt;0,TRUE),FALSE)</f>
        <v>0</v>
      </c>
      <c r="AF2409" t="b">
        <f>IF(AND(Z2409,AA2409,AB2409,AC2409,IF(C2409=Auswahlhilfe!$L$7,TRUE,FALSE)),D2409,FALSE)</f>
        <v>0</v>
      </c>
      <c r="AG2409" t="b">
        <f>IF(AND(Z2409,AA2409,AB2409,AD2409,IF(C2409=Auswahlhilfe!$L$17,TRUE,FALSE)),D2409,FALSE)</f>
        <v>0</v>
      </c>
      <c r="AH2409" t="b">
        <f>IF(AND(Z2409,AA2409,AB2409,AE2409,IF(C2409=Auswahlhilfe!$L$17,TRUE,FALSE)),D2409,FALSE)</f>
        <v>0</v>
      </c>
      <c r="AI2409" t="s">
        <v>4818</v>
      </c>
      <c r="AJ2409" s="90" t="str">
        <f t="shared" si="113"/>
        <v>https://shop.oxni.ch/de/shop/motoren/planetengetriebe/te-205-020-s2-p1</v>
      </c>
    </row>
    <row r="2410" spans="2:36" x14ac:dyDescent="0.2">
      <c r="B2410" s="78" t="str">
        <f t="shared" si="111"/>
        <v/>
      </c>
      <c r="C2410" s="19" t="s">
        <v>123</v>
      </c>
      <c r="D2410" s="19" t="s">
        <v>2711</v>
      </c>
      <c r="E2410" s="19">
        <v>180</v>
      </c>
      <c r="F2410" s="19" t="s">
        <v>55</v>
      </c>
      <c r="G2410" s="19">
        <v>20</v>
      </c>
      <c r="H2410" s="19">
        <v>7</v>
      </c>
      <c r="I2410" s="19">
        <v>145</v>
      </c>
      <c r="J2410" s="19">
        <v>94</v>
      </c>
      <c r="K2410" s="19">
        <v>1050</v>
      </c>
      <c r="L2410" s="19">
        <v>3150</v>
      </c>
      <c r="M2410" s="19" t="s">
        <v>90</v>
      </c>
      <c r="N2410" s="19">
        <v>3000</v>
      </c>
      <c r="O2410" s="19">
        <v>6000</v>
      </c>
      <c r="P2410" s="19">
        <v>13050</v>
      </c>
      <c r="Q2410" s="19" t="s">
        <v>57</v>
      </c>
      <c r="R2410" s="19">
        <v>7250</v>
      </c>
      <c r="S2410" s="19">
        <v>20000</v>
      </c>
      <c r="T2410" s="19">
        <v>7.42</v>
      </c>
      <c r="U2410" s="19">
        <v>35</v>
      </c>
      <c r="V2410" s="19">
        <v>0.24</v>
      </c>
      <c r="W2410" s="19">
        <v>67</v>
      </c>
      <c r="X2410" s="93">
        <v>1421</v>
      </c>
      <c r="Y2410">
        <f t="shared" si="112"/>
        <v>150</v>
      </c>
      <c r="Z2410" t="b">
        <f>IF(N2410/G2410&gt;=Auswahlhilfe!$C$8,TRUE,FALSE)</f>
        <v>1</v>
      </c>
      <c r="AA2410" t="b">
        <f>IF(K2410&gt;Auswahlhilfe!$C$7,TRUE,FALSE)</f>
        <v>1</v>
      </c>
      <c r="AB2410" t="b">
        <f>IF(Auswahlhilfe!$C$17=F2410,TRUE,FALSE)</f>
        <v>0</v>
      </c>
      <c r="AC2410" t="b">
        <f>IFERROR(IF(FIND("P2",PGOptionList!D2410)&gt;0,TRUE),FALSE)</f>
        <v>1</v>
      </c>
      <c r="AD2410" t="b">
        <f>IFERROR(IF(FIND("P1",PGOptionList!D2410)&gt;0,TRUE),FALSE)</f>
        <v>0</v>
      </c>
      <c r="AE2410" t="b">
        <f>IFERROR(IF(FIND("P0",PGOptionList!D2410)&gt;0,TRUE),FALSE)</f>
        <v>0</v>
      </c>
      <c r="AF2410" t="b">
        <f>IF(AND(Z2410,AA2410,AB2410,AC2410,IF(C2410=Auswahlhilfe!$L$7,TRUE,FALSE)),D2410,FALSE)</f>
        <v>0</v>
      </c>
      <c r="AG2410" t="b">
        <f>IF(AND(Z2410,AA2410,AB2410,AD2410,IF(C2410=Auswahlhilfe!$L$17,TRUE,FALSE)),D2410,FALSE)</f>
        <v>0</v>
      </c>
      <c r="AH2410" t="b">
        <f>IF(AND(Z2410,AA2410,AB2410,AE2410,IF(C2410=Auswahlhilfe!$L$17,TRUE,FALSE)),D2410,FALSE)</f>
        <v>0</v>
      </c>
      <c r="AI2410" t="s">
        <v>4817</v>
      </c>
      <c r="AJ2410" s="90" t="str">
        <f t="shared" si="113"/>
        <v>mailto:info@oxni.ch?subject=Anfrage TE-205-020-S1-P2</v>
      </c>
    </row>
    <row r="2411" spans="2:36" x14ac:dyDescent="0.2">
      <c r="B2411" s="78" t="str">
        <f t="shared" si="111"/>
        <v/>
      </c>
      <c r="C2411" s="19" t="s">
        <v>123</v>
      </c>
      <c r="D2411" s="19" t="s">
        <v>2712</v>
      </c>
      <c r="E2411" s="19">
        <v>180</v>
      </c>
      <c r="F2411" s="19" t="s">
        <v>58</v>
      </c>
      <c r="G2411" s="19">
        <v>20</v>
      </c>
      <c r="H2411" s="19">
        <v>7</v>
      </c>
      <c r="I2411" s="19">
        <v>145</v>
      </c>
      <c r="J2411" s="19">
        <v>94</v>
      </c>
      <c r="K2411" s="19">
        <v>1050</v>
      </c>
      <c r="L2411" s="19">
        <v>3150</v>
      </c>
      <c r="M2411" s="19" t="s">
        <v>90</v>
      </c>
      <c r="N2411" s="19">
        <v>3000</v>
      </c>
      <c r="O2411" s="19">
        <v>6000</v>
      </c>
      <c r="P2411" s="19">
        <v>13050</v>
      </c>
      <c r="Q2411" s="19" t="s">
        <v>57</v>
      </c>
      <c r="R2411" s="19">
        <v>7250</v>
      </c>
      <c r="S2411" s="19">
        <v>20000</v>
      </c>
      <c r="T2411" s="19">
        <v>7.42</v>
      </c>
      <c r="U2411" s="19">
        <v>35</v>
      </c>
      <c r="V2411" s="19">
        <v>0.24</v>
      </c>
      <c r="W2411" s="19">
        <v>67</v>
      </c>
      <c r="X2411" s="93">
        <v>1421</v>
      </c>
      <c r="Y2411">
        <f t="shared" si="112"/>
        <v>150</v>
      </c>
      <c r="Z2411" t="b">
        <f>IF(N2411/G2411&gt;=Auswahlhilfe!$C$8,TRUE,FALSE)</f>
        <v>1</v>
      </c>
      <c r="AA2411" t="b">
        <f>IF(K2411&gt;Auswahlhilfe!$C$7,TRUE,FALSE)</f>
        <v>1</v>
      </c>
      <c r="AB2411" t="b">
        <f>IF(Auswahlhilfe!$C$17=F2411,TRUE,FALSE)</f>
        <v>1</v>
      </c>
      <c r="AC2411" t="b">
        <f>IFERROR(IF(FIND("P2",PGOptionList!D2411)&gt;0,TRUE),FALSE)</f>
        <v>1</v>
      </c>
      <c r="AD2411" t="b">
        <f>IFERROR(IF(FIND("P1",PGOptionList!D2411)&gt;0,TRUE),FALSE)</f>
        <v>0</v>
      </c>
      <c r="AE2411" t="b">
        <f>IFERROR(IF(FIND("P0",PGOptionList!D2411)&gt;0,TRUE),FALSE)</f>
        <v>0</v>
      </c>
      <c r="AF2411" t="b">
        <f>IF(AND(Z2411,AA2411,AB2411,AC2411,IF(C2411=Auswahlhilfe!$L$7,TRUE,FALSE)),D2411,FALSE)</f>
        <v>0</v>
      </c>
      <c r="AG2411" t="b">
        <f>IF(AND(Z2411,AA2411,AB2411,AD2411,IF(C2411=Auswahlhilfe!$L$17,TRUE,FALSE)),D2411,FALSE)</f>
        <v>0</v>
      </c>
      <c r="AH2411" t="b">
        <f>IF(AND(Z2411,AA2411,AB2411,AE2411,IF(C2411=Auswahlhilfe!$L$17,TRUE,FALSE)),D2411,FALSE)</f>
        <v>0</v>
      </c>
      <c r="AI2411" t="s">
        <v>4818</v>
      </c>
      <c r="AJ2411" s="90" t="str">
        <f t="shared" si="113"/>
        <v>https://shop.oxni.ch/de/shop/motoren/planetengetriebe/te-205-020-s2-p2</v>
      </c>
    </row>
    <row r="2412" spans="2:36" x14ac:dyDescent="0.2">
      <c r="B2412" s="78" t="str">
        <f t="shared" si="111"/>
        <v/>
      </c>
      <c r="C2412" s="19" t="s">
        <v>123</v>
      </c>
      <c r="D2412" s="19" t="s">
        <v>2713</v>
      </c>
      <c r="E2412" s="19">
        <v>180</v>
      </c>
      <c r="F2412" s="19" t="s">
        <v>55</v>
      </c>
      <c r="G2412" s="19">
        <v>15</v>
      </c>
      <c r="H2412" s="19">
        <v>5</v>
      </c>
      <c r="I2412" s="19">
        <v>145</v>
      </c>
      <c r="J2412" s="19">
        <v>94</v>
      </c>
      <c r="K2412" s="19">
        <v>590</v>
      </c>
      <c r="L2412" s="19">
        <v>1770</v>
      </c>
      <c r="M2412" s="19" t="s">
        <v>89</v>
      </c>
      <c r="N2412" s="19">
        <v>3000</v>
      </c>
      <c r="O2412" s="19">
        <v>6000</v>
      </c>
      <c r="P2412" s="19">
        <v>13050</v>
      </c>
      <c r="Q2412" s="19" t="s">
        <v>57</v>
      </c>
      <c r="R2412" s="19">
        <v>7250</v>
      </c>
      <c r="S2412" s="19">
        <v>20000</v>
      </c>
      <c r="T2412" s="19">
        <v>7.42</v>
      </c>
      <c r="U2412" s="19">
        <v>35</v>
      </c>
      <c r="V2412" s="19">
        <v>0.24</v>
      </c>
      <c r="W2412" s="19">
        <v>67</v>
      </c>
      <c r="X2412" s="93"/>
      <c r="Y2412">
        <f t="shared" si="112"/>
        <v>200</v>
      </c>
      <c r="Z2412" t="b">
        <f>IF(N2412/G2412&gt;=Auswahlhilfe!$C$8,TRUE,FALSE)</f>
        <v>1</v>
      </c>
      <c r="AA2412" t="b">
        <f>IF(K2412&gt;Auswahlhilfe!$C$7,TRUE,FALSE)</f>
        <v>1</v>
      </c>
      <c r="AB2412" t="b">
        <f>IF(Auswahlhilfe!$C$17=F2412,TRUE,FALSE)</f>
        <v>0</v>
      </c>
      <c r="AC2412" t="b">
        <f>IFERROR(IF(FIND("P2",PGOptionList!D2412)&gt;0,TRUE),FALSE)</f>
        <v>0</v>
      </c>
      <c r="AD2412" t="b">
        <f>IFERROR(IF(FIND("P1",PGOptionList!D2412)&gt;0,TRUE),FALSE)</f>
        <v>1</v>
      </c>
      <c r="AE2412" t="b">
        <f>IFERROR(IF(FIND("P0",PGOptionList!D2412)&gt;0,TRUE),FALSE)</f>
        <v>0</v>
      </c>
      <c r="AF2412" t="b">
        <f>IF(AND(Z2412,AA2412,AB2412,AC2412,IF(C2412=Auswahlhilfe!$L$7,TRUE,FALSE)),D2412,FALSE)</f>
        <v>0</v>
      </c>
      <c r="AG2412" t="b">
        <f>IF(AND(Z2412,AA2412,AB2412,AD2412,IF(C2412=Auswahlhilfe!$L$17,TRUE,FALSE)),D2412,FALSE)</f>
        <v>0</v>
      </c>
      <c r="AH2412" t="b">
        <f>IF(AND(Z2412,AA2412,AB2412,AE2412,IF(C2412=Auswahlhilfe!$L$17,TRUE,FALSE)),D2412,FALSE)</f>
        <v>0</v>
      </c>
      <c r="AI2412" t="s">
        <v>4817</v>
      </c>
      <c r="AJ2412" s="90" t="str">
        <f t="shared" si="113"/>
        <v>mailto:info@oxni.ch?subject=Anfrage TE-205-015-S1-P1</v>
      </c>
    </row>
    <row r="2413" spans="2:36" x14ac:dyDescent="0.2">
      <c r="B2413" s="78" t="str">
        <f t="shared" si="111"/>
        <v/>
      </c>
      <c r="C2413" s="19" t="s">
        <v>123</v>
      </c>
      <c r="D2413" s="19" t="s">
        <v>2714</v>
      </c>
      <c r="E2413" s="19">
        <v>180</v>
      </c>
      <c r="F2413" s="19" t="s">
        <v>58</v>
      </c>
      <c r="G2413" s="19">
        <v>15</v>
      </c>
      <c r="H2413" s="19">
        <v>5</v>
      </c>
      <c r="I2413" s="19">
        <v>145</v>
      </c>
      <c r="J2413" s="19">
        <v>94</v>
      </c>
      <c r="K2413" s="19">
        <v>590</v>
      </c>
      <c r="L2413" s="19">
        <v>1770</v>
      </c>
      <c r="M2413" s="19" t="s">
        <v>89</v>
      </c>
      <c r="N2413" s="19">
        <v>3000</v>
      </c>
      <c r="O2413" s="19">
        <v>6000</v>
      </c>
      <c r="P2413" s="19">
        <v>13050</v>
      </c>
      <c r="Q2413" s="19" t="s">
        <v>57</v>
      </c>
      <c r="R2413" s="19">
        <v>7250</v>
      </c>
      <c r="S2413" s="19">
        <v>20000</v>
      </c>
      <c r="T2413" s="19">
        <v>7.42</v>
      </c>
      <c r="U2413" s="19">
        <v>35</v>
      </c>
      <c r="V2413" s="19">
        <v>0.24</v>
      </c>
      <c r="W2413" s="19">
        <v>67</v>
      </c>
      <c r="X2413" s="93"/>
      <c r="Y2413">
        <f t="shared" si="112"/>
        <v>200</v>
      </c>
      <c r="Z2413" t="b">
        <f>IF(N2413/G2413&gt;=Auswahlhilfe!$C$8,TRUE,FALSE)</f>
        <v>1</v>
      </c>
      <c r="AA2413" t="b">
        <f>IF(K2413&gt;Auswahlhilfe!$C$7,TRUE,FALSE)</f>
        <v>1</v>
      </c>
      <c r="AB2413" t="b">
        <f>IF(Auswahlhilfe!$C$17=F2413,TRUE,FALSE)</f>
        <v>1</v>
      </c>
      <c r="AC2413" t="b">
        <f>IFERROR(IF(FIND("P2",PGOptionList!D2413)&gt;0,TRUE),FALSE)</f>
        <v>0</v>
      </c>
      <c r="AD2413" t="b">
        <f>IFERROR(IF(FIND("P1",PGOptionList!D2413)&gt;0,TRUE),FALSE)</f>
        <v>1</v>
      </c>
      <c r="AE2413" t="b">
        <f>IFERROR(IF(FIND("P0",PGOptionList!D2413)&gt;0,TRUE),FALSE)</f>
        <v>0</v>
      </c>
      <c r="AF2413" t="b">
        <f>IF(AND(Z2413,AA2413,AB2413,AC2413,IF(C2413=Auswahlhilfe!$L$7,TRUE,FALSE)),D2413,FALSE)</f>
        <v>0</v>
      </c>
      <c r="AG2413" t="b">
        <f>IF(AND(Z2413,AA2413,AB2413,AD2413,IF(C2413=Auswahlhilfe!$L$17,TRUE,FALSE)),D2413,FALSE)</f>
        <v>0</v>
      </c>
      <c r="AH2413" t="b">
        <f>IF(AND(Z2413,AA2413,AB2413,AE2413,IF(C2413=Auswahlhilfe!$L$17,TRUE,FALSE)),D2413,FALSE)</f>
        <v>0</v>
      </c>
      <c r="AI2413" t="s">
        <v>4817</v>
      </c>
      <c r="AJ2413" s="90" t="str">
        <f t="shared" si="113"/>
        <v>mailto:info@oxni.ch?subject=Anfrage TE-205-015-S2-P1</v>
      </c>
    </row>
    <row r="2414" spans="2:36" x14ac:dyDescent="0.2">
      <c r="B2414" s="78" t="str">
        <f t="shared" si="111"/>
        <v/>
      </c>
      <c r="C2414" s="19" t="s">
        <v>123</v>
      </c>
      <c r="D2414" s="19" t="s">
        <v>2715</v>
      </c>
      <c r="E2414" s="19">
        <v>180</v>
      </c>
      <c r="F2414" s="19" t="s">
        <v>55</v>
      </c>
      <c r="G2414" s="19">
        <v>15</v>
      </c>
      <c r="H2414" s="19">
        <v>7</v>
      </c>
      <c r="I2414" s="19">
        <v>145</v>
      </c>
      <c r="J2414" s="19">
        <v>94</v>
      </c>
      <c r="K2414" s="19">
        <v>590</v>
      </c>
      <c r="L2414" s="19">
        <v>1770</v>
      </c>
      <c r="M2414" s="19" t="s">
        <v>89</v>
      </c>
      <c r="N2414" s="19">
        <v>3000</v>
      </c>
      <c r="O2414" s="19">
        <v>6000</v>
      </c>
      <c r="P2414" s="19">
        <v>13050</v>
      </c>
      <c r="Q2414" s="19" t="s">
        <v>57</v>
      </c>
      <c r="R2414" s="19">
        <v>7250</v>
      </c>
      <c r="S2414" s="19">
        <v>20000</v>
      </c>
      <c r="T2414" s="19">
        <v>7.42</v>
      </c>
      <c r="U2414" s="19">
        <v>35</v>
      </c>
      <c r="V2414" s="19">
        <v>0.24</v>
      </c>
      <c r="W2414" s="19">
        <v>67</v>
      </c>
      <c r="X2414" s="93"/>
      <c r="Y2414">
        <f t="shared" si="112"/>
        <v>200</v>
      </c>
      <c r="Z2414" t="b">
        <f>IF(N2414/G2414&gt;=Auswahlhilfe!$C$8,TRUE,FALSE)</f>
        <v>1</v>
      </c>
      <c r="AA2414" t="b">
        <f>IF(K2414&gt;Auswahlhilfe!$C$7,TRUE,FALSE)</f>
        <v>1</v>
      </c>
      <c r="AB2414" t="b">
        <f>IF(Auswahlhilfe!$C$17=F2414,TRUE,FALSE)</f>
        <v>0</v>
      </c>
      <c r="AC2414" t="b">
        <f>IFERROR(IF(FIND("P2",PGOptionList!D2414)&gt;0,TRUE),FALSE)</f>
        <v>1</v>
      </c>
      <c r="AD2414" t="b">
        <f>IFERROR(IF(FIND("P1",PGOptionList!D2414)&gt;0,TRUE),FALSE)</f>
        <v>0</v>
      </c>
      <c r="AE2414" t="b">
        <f>IFERROR(IF(FIND("P0",PGOptionList!D2414)&gt;0,TRUE),FALSE)</f>
        <v>0</v>
      </c>
      <c r="AF2414" t="b">
        <f>IF(AND(Z2414,AA2414,AB2414,AC2414,IF(C2414=Auswahlhilfe!$L$7,TRUE,FALSE)),D2414,FALSE)</f>
        <v>0</v>
      </c>
      <c r="AG2414" t="b">
        <f>IF(AND(Z2414,AA2414,AB2414,AD2414,IF(C2414=Auswahlhilfe!$L$17,TRUE,FALSE)),D2414,FALSE)</f>
        <v>0</v>
      </c>
      <c r="AH2414" t="b">
        <f>IF(AND(Z2414,AA2414,AB2414,AE2414,IF(C2414=Auswahlhilfe!$L$17,TRUE,FALSE)),D2414,FALSE)</f>
        <v>0</v>
      </c>
      <c r="AI2414" t="s">
        <v>4817</v>
      </c>
      <c r="AJ2414" s="90" t="str">
        <f t="shared" si="113"/>
        <v>mailto:info@oxni.ch?subject=Anfrage TE-205-015-S1-P2</v>
      </c>
    </row>
    <row r="2415" spans="2:36" x14ac:dyDescent="0.2">
      <c r="B2415" s="78" t="str">
        <f t="shared" si="111"/>
        <v/>
      </c>
      <c r="C2415" s="19" t="s">
        <v>123</v>
      </c>
      <c r="D2415" s="19" t="s">
        <v>2716</v>
      </c>
      <c r="E2415" s="19">
        <v>180</v>
      </c>
      <c r="F2415" s="19" t="s">
        <v>58</v>
      </c>
      <c r="G2415" s="19">
        <v>15</v>
      </c>
      <c r="H2415" s="19">
        <v>7</v>
      </c>
      <c r="I2415" s="19">
        <v>145</v>
      </c>
      <c r="J2415" s="19">
        <v>94</v>
      </c>
      <c r="K2415" s="19">
        <v>590</v>
      </c>
      <c r="L2415" s="19">
        <v>1770</v>
      </c>
      <c r="M2415" s="19" t="s">
        <v>89</v>
      </c>
      <c r="N2415" s="19">
        <v>3000</v>
      </c>
      <c r="O2415" s="19">
        <v>6000</v>
      </c>
      <c r="P2415" s="19">
        <v>13050</v>
      </c>
      <c r="Q2415" s="19" t="s">
        <v>57</v>
      </c>
      <c r="R2415" s="19">
        <v>7250</v>
      </c>
      <c r="S2415" s="19">
        <v>20000</v>
      </c>
      <c r="T2415" s="19">
        <v>7.42</v>
      </c>
      <c r="U2415" s="19">
        <v>35</v>
      </c>
      <c r="V2415" s="19">
        <v>0.24</v>
      </c>
      <c r="W2415" s="19">
        <v>67</v>
      </c>
      <c r="X2415" s="93"/>
      <c r="Y2415">
        <f t="shared" si="112"/>
        <v>200</v>
      </c>
      <c r="Z2415" t="b">
        <f>IF(N2415/G2415&gt;=Auswahlhilfe!$C$8,TRUE,FALSE)</f>
        <v>1</v>
      </c>
      <c r="AA2415" t="b">
        <f>IF(K2415&gt;Auswahlhilfe!$C$7,TRUE,FALSE)</f>
        <v>1</v>
      </c>
      <c r="AB2415" t="b">
        <f>IF(Auswahlhilfe!$C$17=F2415,TRUE,FALSE)</f>
        <v>1</v>
      </c>
      <c r="AC2415" t="b">
        <f>IFERROR(IF(FIND("P2",PGOptionList!D2415)&gt;0,TRUE),FALSE)</f>
        <v>1</v>
      </c>
      <c r="AD2415" t="b">
        <f>IFERROR(IF(FIND("P1",PGOptionList!D2415)&gt;0,TRUE),FALSE)</f>
        <v>0</v>
      </c>
      <c r="AE2415" t="b">
        <f>IFERROR(IF(FIND("P0",PGOptionList!D2415)&gt;0,TRUE),FALSE)</f>
        <v>0</v>
      </c>
      <c r="AF2415" t="b">
        <f>IF(AND(Z2415,AA2415,AB2415,AC2415,IF(C2415=Auswahlhilfe!$L$7,TRUE,FALSE)),D2415,FALSE)</f>
        <v>0</v>
      </c>
      <c r="AG2415" t="b">
        <f>IF(AND(Z2415,AA2415,AB2415,AD2415,IF(C2415=Auswahlhilfe!$L$17,TRUE,FALSE)),D2415,FALSE)</f>
        <v>0</v>
      </c>
      <c r="AH2415" t="b">
        <f>IF(AND(Z2415,AA2415,AB2415,AE2415,IF(C2415=Auswahlhilfe!$L$17,TRUE,FALSE)),D2415,FALSE)</f>
        <v>0</v>
      </c>
      <c r="AI2415" t="s">
        <v>4817</v>
      </c>
      <c r="AJ2415" s="90" t="str">
        <f t="shared" si="113"/>
        <v>mailto:info@oxni.ch?subject=Anfrage TE-205-015-S2-P2</v>
      </c>
    </row>
    <row r="2416" spans="2:36" x14ac:dyDescent="0.2">
      <c r="B2416" s="78" t="str">
        <f t="shared" si="111"/>
        <v/>
      </c>
      <c r="C2416" s="19" t="s">
        <v>123</v>
      </c>
      <c r="D2416" s="19" t="s">
        <v>2717</v>
      </c>
      <c r="E2416" s="19">
        <v>180</v>
      </c>
      <c r="F2416" s="19" t="s">
        <v>55</v>
      </c>
      <c r="G2416" s="19">
        <v>10</v>
      </c>
      <c r="H2416" s="19">
        <v>3</v>
      </c>
      <c r="I2416" s="19">
        <v>145</v>
      </c>
      <c r="J2416" s="19">
        <v>97</v>
      </c>
      <c r="K2416" s="19">
        <v>910</v>
      </c>
      <c r="L2416" s="19">
        <v>2730</v>
      </c>
      <c r="M2416" s="19" t="s">
        <v>95</v>
      </c>
      <c r="N2416" s="19">
        <v>3000</v>
      </c>
      <c r="O2416" s="19">
        <v>6000</v>
      </c>
      <c r="P2416" s="19">
        <v>13050</v>
      </c>
      <c r="Q2416" s="19" t="s">
        <v>57</v>
      </c>
      <c r="R2416" s="19">
        <v>7250</v>
      </c>
      <c r="S2416" s="19">
        <v>20000</v>
      </c>
      <c r="T2416" s="19">
        <v>22.51</v>
      </c>
      <c r="U2416" s="19">
        <v>34</v>
      </c>
      <c r="V2416" s="19">
        <v>0.24</v>
      </c>
      <c r="W2416" s="19">
        <v>67</v>
      </c>
      <c r="X2416" s="93">
        <v>1472</v>
      </c>
      <c r="Y2416">
        <f t="shared" si="112"/>
        <v>300</v>
      </c>
      <c r="Z2416" t="b">
        <f>IF(N2416/G2416&gt;=Auswahlhilfe!$C$8,TRUE,FALSE)</f>
        <v>1</v>
      </c>
      <c r="AA2416" t="b">
        <f>IF(K2416&gt;Auswahlhilfe!$C$7,TRUE,FALSE)</f>
        <v>1</v>
      </c>
      <c r="AB2416" t="b">
        <f>IF(Auswahlhilfe!$C$17=F2416,TRUE,FALSE)</f>
        <v>0</v>
      </c>
      <c r="AC2416" t="b">
        <f>IFERROR(IF(FIND("P2",PGOptionList!D2416)&gt;0,TRUE),FALSE)</f>
        <v>0</v>
      </c>
      <c r="AD2416" t="b">
        <f>IFERROR(IF(FIND("P1",PGOptionList!D2416)&gt;0,TRUE),FALSE)</f>
        <v>1</v>
      </c>
      <c r="AE2416" t="b">
        <f>IFERROR(IF(FIND("P0",PGOptionList!D2416)&gt;0,TRUE),FALSE)</f>
        <v>0</v>
      </c>
      <c r="AF2416" t="b">
        <f>IF(AND(Z2416,AA2416,AB2416,AC2416,IF(C2416=Auswahlhilfe!$L$7,TRUE,FALSE)),D2416,FALSE)</f>
        <v>0</v>
      </c>
      <c r="AG2416" t="b">
        <f>IF(AND(Z2416,AA2416,AB2416,AD2416,IF(C2416=Auswahlhilfe!$L$17,TRUE,FALSE)),D2416,FALSE)</f>
        <v>0</v>
      </c>
      <c r="AH2416" t="b">
        <f>IF(AND(Z2416,AA2416,AB2416,AE2416,IF(C2416=Auswahlhilfe!$L$17,TRUE,FALSE)),D2416,FALSE)</f>
        <v>0</v>
      </c>
      <c r="AI2416" t="s">
        <v>4817</v>
      </c>
      <c r="AJ2416" s="90" t="str">
        <f t="shared" si="113"/>
        <v>mailto:info@oxni.ch?subject=Anfrage TE-205-010-S1-P1</v>
      </c>
    </row>
    <row r="2417" spans="2:36" x14ac:dyDescent="0.2">
      <c r="B2417" s="78" t="str">
        <f t="shared" si="111"/>
        <v/>
      </c>
      <c r="C2417" s="19" t="s">
        <v>123</v>
      </c>
      <c r="D2417" s="19" t="s">
        <v>2718</v>
      </c>
      <c r="E2417" s="19">
        <v>180</v>
      </c>
      <c r="F2417" s="19" t="s">
        <v>58</v>
      </c>
      <c r="G2417" s="19">
        <v>10</v>
      </c>
      <c r="H2417" s="19">
        <v>3</v>
      </c>
      <c r="I2417" s="19">
        <v>145</v>
      </c>
      <c r="J2417" s="19">
        <v>97</v>
      </c>
      <c r="K2417" s="19">
        <v>910</v>
      </c>
      <c r="L2417" s="19">
        <v>2730</v>
      </c>
      <c r="M2417" s="19" t="s">
        <v>95</v>
      </c>
      <c r="N2417" s="19">
        <v>3000</v>
      </c>
      <c r="O2417" s="19">
        <v>6000</v>
      </c>
      <c r="P2417" s="19">
        <v>13050</v>
      </c>
      <c r="Q2417" s="19" t="s">
        <v>57</v>
      </c>
      <c r="R2417" s="19">
        <v>7250</v>
      </c>
      <c r="S2417" s="19">
        <v>20000</v>
      </c>
      <c r="T2417" s="19">
        <v>22.51</v>
      </c>
      <c r="U2417" s="19">
        <v>34</v>
      </c>
      <c r="V2417" s="19">
        <v>0.24</v>
      </c>
      <c r="W2417" s="19">
        <v>67</v>
      </c>
      <c r="X2417" s="93">
        <v>1472</v>
      </c>
      <c r="Y2417">
        <f t="shared" si="112"/>
        <v>300</v>
      </c>
      <c r="Z2417" t="b">
        <f>IF(N2417/G2417&gt;=Auswahlhilfe!$C$8,TRUE,FALSE)</f>
        <v>1</v>
      </c>
      <c r="AA2417" t="b">
        <f>IF(K2417&gt;Auswahlhilfe!$C$7,TRUE,FALSE)</f>
        <v>1</v>
      </c>
      <c r="AB2417" t="b">
        <f>IF(Auswahlhilfe!$C$17=F2417,TRUE,FALSE)</f>
        <v>1</v>
      </c>
      <c r="AC2417" t="b">
        <f>IFERROR(IF(FIND("P2",PGOptionList!D2417)&gt;0,TRUE),FALSE)</f>
        <v>0</v>
      </c>
      <c r="AD2417" t="b">
        <f>IFERROR(IF(FIND("P1",PGOptionList!D2417)&gt;0,TRUE),FALSE)</f>
        <v>1</v>
      </c>
      <c r="AE2417" t="b">
        <f>IFERROR(IF(FIND("P0",PGOptionList!D2417)&gt;0,TRUE),FALSE)</f>
        <v>0</v>
      </c>
      <c r="AF2417" t="b">
        <f>IF(AND(Z2417,AA2417,AB2417,AC2417,IF(C2417=Auswahlhilfe!$L$7,TRUE,FALSE)),D2417,FALSE)</f>
        <v>0</v>
      </c>
      <c r="AG2417" t="b">
        <f>IF(AND(Z2417,AA2417,AB2417,AD2417,IF(C2417=Auswahlhilfe!$L$17,TRUE,FALSE)),D2417,FALSE)</f>
        <v>0</v>
      </c>
      <c r="AH2417" t="b">
        <f>IF(AND(Z2417,AA2417,AB2417,AE2417,IF(C2417=Auswahlhilfe!$L$17,TRUE,FALSE)),D2417,FALSE)</f>
        <v>0</v>
      </c>
      <c r="AI2417" t="s">
        <v>4818</v>
      </c>
      <c r="AJ2417" s="90" t="str">
        <f t="shared" si="113"/>
        <v>https://shop.oxni.ch/de/shop/motoren/planetengetriebe/te-205-010-s2-p1</v>
      </c>
    </row>
    <row r="2418" spans="2:36" x14ac:dyDescent="0.2">
      <c r="B2418" s="78" t="str">
        <f t="shared" si="111"/>
        <v/>
      </c>
      <c r="C2418" s="19" t="s">
        <v>123</v>
      </c>
      <c r="D2418" s="19" t="s">
        <v>2719</v>
      </c>
      <c r="E2418" s="19">
        <v>180</v>
      </c>
      <c r="F2418" s="19" t="s">
        <v>55</v>
      </c>
      <c r="G2418" s="19">
        <v>10</v>
      </c>
      <c r="H2418" s="19">
        <v>5</v>
      </c>
      <c r="I2418" s="19">
        <v>145</v>
      </c>
      <c r="J2418" s="19">
        <v>97</v>
      </c>
      <c r="K2418" s="19">
        <v>910</v>
      </c>
      <c r="L2418" s="19">
        <v>2730</v>
      </c>
      <c r="M2418" s="19" t="s">
        <v>95</v>
      </c>
      <c r="N2418" s="19">
        <v>3000</v>
      </c>
      <c r="O2418" s="19">
        <v>6000</v>
      </c>
      <c r="P2418" s="19">
        <v>13050</v>
      </c>
      <c r="Q2418" s="19" t="s">
        <v>57</v>
      </c>
      <c r="R2418" s="19">
        <v>7250</v>
      </c>
      <c r="S2418" s="19">
        <v>20000</v>
      </c>
      <c r="T2418" s="19">
        <v>22.51</v>
      </c>
      <c r="U2418" s="19">
        <v>34</v>
      </c>
      <c r="V2418" s="19">
        <v>0.24</v>
      </c>
      <c r="W2418" s="19">
        <v>67</v>
      </c>
      <c r="X2418" s="93">
        <v>1151</v>
      </c>
      <c r="Y2418">
        <f t="shared" si="112"/>
        <v>300</v>
      </c>
      <c r="Z2418" t="b">
        <f>IF(N2418/G2418&gt;=Auswahlhilfe!$C$8,TRUE,FALSE)</f>
        <v>1</v>
      </c>
      <c r="AA2418" t="b">
        <f>IF(K2418&gt;Auswahlhilfe!$C$7,TRUE,FALSE)</f>
        <v>1</v>
      </c>
      <c r="AB2418" t="b">
        <f>IF(Auswahlhilfe!$C$17=F2418,TRUE,FALSE)</f>
        <v>0</v>
      </c>
      <c r="AC2418" t="b">
        <f>IFERROR(IF(FIND("P2",PGOptionList!D2418)&gt;0,TRUE),FALSE)</f>
        <v>1</v>
      </c>
      <c r="AD2418" t="b">
        <f>IFERROR(IF(FIND("P1",PGOptionList!D2418)&gt;0,TRUE),FALSE)</f>
        <v>0</v>
      </c>
      <c r="AE2418" t="b">
        <f>IFERROR(IF(FIND("P0",PGOptionList!D2418)&gt;0,TRUE),FALSE)</f>
        <v>0</v>
      </c>
      <c r="AF2418" t="b">
        <f>IF(AND(Z2418,AA2418,AB2418,AC2418,IF(C2418=Auswahlhilfe!$L$7,TRUE,FALSE)),D2418,FALSE)</f>
        <v>0</v>
      </c>
      <c r="AG2418" t="b">
        <f>IF(AND(Z2418,AA2418,AB2418,AD2418,IF(C2418=Auswahlhilfe!$L$17,TRUE,FALSE)),D2418,FALSE)</f>
        <v>0</v>
      </c>
      <c r="AH2418" t="b">
        <f>IF(AND(Z2418,AA2418,AB2418,AE2418,IF(C2418=Auswahlhilfe!$L$17,TRUE,FALSE)),D2418,FALSE)</f>
        <v>0</v>
      </c>
      <c r="AI2418" t="s">
        <v>4817</v>
      </c>
      <c r="AJ2418" s="90" t="str">
        <f t="shared" si="113"/>
        <v>mailto:info@oxni.ch?subject=Anfrage TE-205-010-S1-P2</v>
      </c>
    </row>
    <row r="2419" spans="2:36" x14ac:dyDescent="0.2">
      <c r="B2419" s="78" t="str">
        <f t="shared" si="111"/>
        <v/>
      </c>
      <c r="C2419" s="19" t="s">
        <v>123</v>
      </c>
      <c r="D2419" s="19" t="s">
        <v>2720</v>
      </c>
      <c r="E2419" s="19">
        <v>180</v>
      </c>
      <c r="F2419" s="19" t="s">
        <v>58</v>
      </c>
      <c r="G2419" s="19">
        <v>10</v>
      </c>
      <c r="H2419" s="19">
        <v>5</v>
      </c>
      <c r="I2419" s="19">
        <v>145</v>
      </c>
      <c r="J2419" s="19">
        <v>97</v>
      </c>
      <c r="K2419" s="19">
        <v>910</v>
      </c>
      <c r="L2419" s="19">
        <v>2730</v>
      </c>
      <c r="M2419" s="19" t="s">
        <v>95</v>
      </c>
      <c r="N2419" s="19">
        <v>3000</v>
      </c>
      <c r="O2419" s="19">
        <v>6000</v>
      </c>
      <c r="P2419" s="19">
        <v>13050</v>
      </c>
      <c r="Q2419" s="19" t="s">
        <v>57</v>
      </c>
      <c r="R2419" s="19">
        <v>7250</v>
      </c>
      <c r="S2419" s="19">
        <v>20000</v>
      </c>
      <c r="T2419" s="19">
        <v>22.51</v>
      </c>
      <c r="U2419" s="19">
        <v>34</v>
      </c>
      <c r="V2419" s="19">
        <v>0.24</v>
      </c>
      <c r="W2419" s="19">
        <v>67</v>
      </c>
      <c r="X2419" s="93">
        <v>1151</v>
      </c>
      <c r="Y2419">
        <f t="shared" si="112"/>
        <v>300</v>
      </c>
      <c r="Z2419" t="b">
        <f>IF(N2419/G2419&gt;=Auswahlhilfe!$C$8,TRUE,FALSE)</f>
        <v>1</v>
      </c>
      <c r="AA2419" t="b">
        <f>IF(K2419&gt;Auswahlhilfe!$C$7,TRUE,FALSE)</f>
        <v>1</v>
      </c>
      <c r="AB2419" t="b">
        <f>IF(Auswahlhilfe!$C$17=F2419,TRUE,FALSE)</f>
        <v>1</v>
      </c>
      <c r="AC2419" t="b">
        <f>IFERROR(IF(FIND("P2",PGOptionList!D2419)&gt;0,TRUE),FALSE)</f>
        <v>1</v>
      </c>
      <c r="AD2419" t="b">
        <f>IFERROR(IF(FIND("P1",PGOptionList!D2419)&gt;0,TRUE),FALSE)</f>
        <v>0</v>
      </c>
      <c r="AE2419" t="b">
        <f>IFERROR(IF(FIND("P0",PGOptionList!D2419)&gt;0,TRUE),FALSE)</f>
        <v>0</v>
      </c>
      <c r="AF2419" t="b">
        <f>IF(AND(Z2419,AA2419,AB2419,AC2419,IF(C2419=Auswahlhilfe!$L$7,TRUE,FALSE)),D2419,FALSE)</f>
        <v>0</v>
      </c>
      <c r="AG2419" t="b">
        <f>IF(AND(Z2419,AA2419,AB2419,AD2419,IF(C2419=Auswahlhilfe!$L$17,TRUE,FALSE)),D2419,FALSE)</f>
        <v>0</v>
      </c>
      <c r="AH2419" t="b">
        <f>IF(AND(Z2419,AA2419,AB2419,AE2419,IF(C2419=Auswahlhilfe!$L$17,TRUE,FALSE)),D2419,FALSE)</f>
        <v>0</v>
      </c>
      <c r="AI2419" t="s">
        <v>4818</v>
      </c>
      <c r="AJ2419" s="90" t="str">
        <f t="shared" si="113"/>
        <v>https://shop.oxni.ch/de/shop/motoren/planetengetriebe/te-205-010-s2-p2</v>
      </c>
    </row>
    <row r="2420" spans="2:36" x14ac:dyDescent="0.2">
      <c r="B2420" s="78" t="str">
        <f t="shared" si="111"/>
        <v/>
      </c>
      <c r="C2420" s="19" t="s">
        <v>123</v>
      </c>
      <c r="D2420" s="19" t="s">
        <v>2721</v>
      </c>
      <c r="E2420" s="19">
        <v>180</v>
      </c>
      <c r="F2420" s="19" t="s">
        <v>55</v>
      </c>
      <c r="G2420" s="19">
        <v>8</v>
      </c>
      <c r="H2420" s="19">
        <v>3</v>
      </c>
      <c r="I2420" s="19">
        <v>145</v>
      </c>
      <c r="J2420" s="19">
        <v>97</v>
      </c>
      <c r="K2420" s="19">
        <v>1000</v>
      </c>
      <c r="L2420" s="19">
        <v>3000</v>
      </c>
      <c r="M2420" s="19" t="s">
        <v>94</v>
      </c>
      <c r="N2420" s="19">
        <v>3000</v>
      </c>
      <c r="O2420" s="19">
        <v>6000</v>
      </c>
      <c r="P2420" s="19">
        <v>13050</v>
      </c>
      <c r="Q2420" s="19" t="s">
        <v>57</v>
      </c>
      <c r="R2420" s="19">
        <v>7250</v>
      </c>
      <c r="S2420" s="19">
        <v>20000</v>
      </c>
      <c r="T2420" s="19">
        <v>22.59</v>
      </c>
      <c r="U2420" s="19">
        <v>34</v>
      </c>
      <c r="V2420" s="19">
        <v>0.24</v>
      </c>
      <c r="W2420" s="19">
        <v>67</v>
      </c>
      <c r="X2420" s="93">
        <v>1472</v>
      </c>
      <c r="Y2420">
        <f t="shared" si="112"/>
        <v>375</v>
      </c>
      <c r="Z2420" t="b">
        <f>IF(N2420/G2420&gt;=Auswahlhilfe!$C$8,TRUE,FALSE)</f>
        <v>1</v>
      </c>
      <c r="AA2420" t="b">
        <f>IF(K2420&gt;Auswahlhilfe!$C$7,TRUE,FALSE)</f>
        <v>1</v>
      </c>
      <c r="AB2420" t="b">
        <f>IF(Auswahlhilfe!$C$17=F2420,TRUE,FALSE)</f>
        <v>0</v>
      </c>
      <c r="AC2420" t="b">
        <f>IFERROR(IF(FIND("P2",PGOptionList!D2420)&gt;0,TRUE),FALSE)</f>
        <v>0</v>
      </c>
      <c r="AD2420" t="b">
        <f>IFERROR(IF(FIND("P1",PGOptionList!D2420)&gt;0,TRUE),FALSE)</f>
        <v>1</v>
      </c>
      <c r="AE2420" t="b">
        <f>IFERROR(IF(FIND("P0",PGOptionList!D2420)&gt;0,TRUE),FALSE)</f>
        <v>0</v>
      </c>
      <c r="AF2420" t="b">
        <f>IF(AND(Z2420,AA2420,AB2420,AC2420,IF(C2420=Auswahlhilfe!$L$7,TRUE,FALSE)),D2420,FALSE)</f>
        <v>0</v>
      </c>
      <c r="AG2420" t="b">
        <f>IF(AND(Z2420,AA2420,AB2420,AD2420,IF(C2420=Auswahlhilfe!$L$17,TRUE,FALSE)),D2420,FALSE)</f>
        <v>0</v>
      </c>
      <c r="AH2420" t="b">
        <f>IF(AND(Z2420,AA2420,AB2420,AE2420,IF(C2420=Auswahlhilfe!$L$17,TRUE,FALSE)),D2420,FALSE)</f>
        <v>0</v>
      </c>
      <c r="AI2420" t="s">
        <v>4817</v>
      </c>
      <c r="AJ2420" s="90" t="str">
        <f t="shared" si="113"/>
        <v>mailto:info@oxni.ch?subject=Anfrage TE-205-008-S1-P1</v>
      </c>
    </row>
    <row r="2421" spans="2:36" x14ac:dyDescent="0.2">
      <c r="B2421" s="78" t="str">
        <f t="shared" si="111"/>
        <v/>
      </c>
      <c r="C2421" s="19" t="s">
        <v>123</v>
      </c>
      <c r="D2421" s="19" t="s">
        <v>2722</v>
      </c>
      <c r="E2421" s="19">
        <v>180</v>
      </c>
      <c r="F2421" s="19" t="s">
        <v>58</v>
      </c>
      <c r="G2421" s="19">
        <v>8</v>
      </c>
      <c r="H2421" s="19">
        <v>3</v>
      </c>
      <c r="I2421" s="19">
        <v>145</v>
      </c>
      <c r="J2421" s="19">
        <v>97</v>
      </c>
      <c r="K2421" s="19">
        <v>1000</v>
      </c>
      <c r="L2421" s="19">
        <v>3000</v>
      </c>
      <c r="M2421" s="19" t="s">
        <v>94</v>
      </c>
      <c r="N2421" s="19">
        <v>3000</v>
      </c>
      <c r="O2421" s="19">
        <v>6000</v>
      </c>
      <c r="P2421" s="19">
        <v>13050</v>
      </c>
      <c r="Q2421" s="19" t="s">
        <v>57</v>
      </c>
      <c r="R2421" s="19">
        <v>7250</v>
      </c>
      <c r="S2421" s="19">
        <v>20000</v>
      </c>
      <c r="T2421" s="19">
        <v>22.59</v>
      </c>
      <c r="U2421" s="19">
        <v>34</v>
      </c>
      <c r="V2421" s="19">
        <v>0.24</v>
      </c>
      <c r="W2421" s="19">
        <v>67</v>
      </c>
      <c r="X2421" s="93">
        <v>1472</v>
      </c>
      <c r="Y2421">
        <f t="shared" si="112"/>
        <v>375</v>
      </c>
      <c r="Z2421" t="b">
        <f>IF(N2421/G2421&gt;=Auswahlhilfe!$C$8,TRUE,FALSE)</f>
        <v>1</v>
      </c>
      <c r="AA2421" t="b">
        <f>IF(K2421&gt;Auswahlhilfe!$C$7,TRUE,FALSE)</f>
        <v>1</v>
      </c>
      <c r="AB2421" t="b">
        <f>IF(Auswahlhilfe!$C$17=F2421,TRUE,FALSE)</f>
        <v>1</v>
      </c>
      <c r="AC2421" t="b">
        <f>IFERROR(IF(FIND("P2",PGOptionList!D2421)&gt;0,TRUE),FALSE)</f>
        <v>0</v>
      </c>
      <c r="AD2421" t="b">
        <f>IFERROR(IF(FIND("P1",PGOptionList!D2421)&gt;0,TRUE),FALSE)</f>
        <v>1</v>
      </c>
      <c r="AE2421" t="b">
        <f>IFERROR(IF(FIND("P0",PGOptionList!D2421)&gt;0,TRUE),FALSE)</f>
        <v>0</v>
      </c>
      <c r="AF2421" t="b">
        <f>IF(AND(Z2421,AA2421,AB2421,AC2421,IF(C2421=Auswahlhilfe!$L$7,TRUE,FALSE)),D2421,FALSE)</f>
        <v>0</v>
      </c>
      <c r="AG2421" t="b">
        <f>IF(AND(Z2421,AA2421,AB2421,AD2421,IF(C2421=Auswahlhilfe!$L$17,TRUE,FALSE)),D2421,FALSE)</f>
        <v>0</v>
      </c>
      <c r="AH2421" t="b">
        <f>IF(AND(Z2421,AA2421,AB2421,AE2421,IF(C2421=Auswahlhilfe!$L$17,TRUE,FALSE)),D2421,FALSE)</f>
        <v>0</v>
      </c>
      <c r="AI2421" t="s">
        <v>4818</v>
      </c>
      <c r="AJ2421" s="90" t="str">
        <f t="shared" si="113"/>
        <v>https://shop.oxni.ch/de/shop/motoren/planetengetriebe/te-205-008-s2-p1</v>
      </c>
    </row>
    <row r="2422" spans="2:36" x14ac:dyDescent="0.2">
      <c r="B2422" s="78" t="str">
        <f t="shared" si="111"/>
        <v/>
      </c>
      <c r="C2422" s="19" t="s">
        <v>123</v>
      </c>
      <c r="D2422" s="19" t="s">
        <v>2723</v>
      </c>
      <c r="E2422" s="19">
        <v>180</v>
      </c>
      <c r="F2422" s="19" t="s">
        <v>55</v>
      </c>
      <c r="G2422" s="19">
        <v>8</v>
      </c>
      <c r="H2422" s="19">
        <v>5</v>
      </c>
      <c r="I2422" s="19">
        <v>145</v>
      </c>
      <c r="J2422" s="19">
        <v>97</v>
      </c>
      <c r="K2422" s="19">
        <v>1000</v>
      </c>
      <c r="L2422" s="19">
        <v>3000</v>
      </c>
      <c r="M2422" s="19" t="s">
        <v>94</v>
      </c>
      <c r="N2422" s="19">
        <v>3000</v>
      </c>
      <c r="O2422" s="19">
        <v>6000</v>
      </c>
      <c r="P2422" s="19">
        <v>13050</v>
      </c>
      <c r="Q2422" s="19" t="s">
        <v>57</v>
      </c>
      <c r="R2422" s="19">
        <v>7250</v>
      </c>
      <c r="S2422" s="19">
        <v>20000</v>
      </c>
      <c r="T2422" s="19">
        <v>22.59</v>
      </c>
      <c r="U2422" s="19">
        <v>34</v>
      </c>
      <c r="V2422" s="19">
        <v>0.24</v>
      </c>
      <c r="W2422" s="19">
        <v>67</v>
      </c>
      <c r="X2422" s="93">
        <v>1151</v>
      </c>
      <c r="Y2422">
        <f t="shared" si="112"/>
        <v>375</v>
      </c>
      <c r="Z2422" t="b">
        <f>IF(N2422/G2422&gt;=Auswahlhilfe!$C$8,TRUE,FALSE)</f>
        <v>1</v>
      </c>
      <c r="AA2422" t="b">
        <f>IF(K2422&gt;Auswahlhilfe!$C$7,TRUE,FALSE)</f>
        <v>1</v>
      </c>
      <c r="AB2422" t="b">
        <f>IF(Auswahlhilfe!$C$17=F2422,TRUE,FALSE)</f>
        <v>0</v>
      </c>
      <c r="AC2422" t="b">
        <f>IFERROR(IF(FIND("P2",PGOptionList!D2422)&gt;0,TRUE),FALSE)</f>
        <v>1</v>
      </c>
      <c r="AD2422" t="b">
        <f>IFERROR(IF(FIND("P1",PGOptionList!D2422)&gt;0,TRUE),FALSE)</f>
        <v>0</v>
      </c>
      <c r="AE2422" t="b">
        <f>IFERROR(IF(FIND("P0",PGOptionList!D2422)&gt;0,TRUE),FALSE)</f>
        <v>0</v>
      </c>
      <c r="AF2422" t="b">
        <f>IF(AND(Z2422,AA2422,AB2422,AC2422,IF(C2422=Auswahlhilfe!$L$7,TRUE,FALSE)),D2422,FALSE)</f>
        <v>0</v>
      </c>
      <c r="AG2422" t="b">
        <f>IF(AND(Z2422,AA2422,AB2422,AD2422,IF(C2422=Auswahlhilfe!$L$17,TRUE,FALSE)),D2422,FALSE)</f>
        <v>0</v>
      </c>
      <c r="AH2422" t="b">
        <f>IF(AND(Z2422,AA2422,AB2422,AE2422,IF(C2422=Auswahlhilfe!$L$17,TRUE,FALSE)),D2422,FALSE)</f>
        <v>0</v>
      </c>
      <c r="AI2422" t="s">
        <v>4817</v>
      </c>
      <c r="AJ2422" s="90" t="str">
        <f t="shared" si="113"/>
        <v>mailto:info@oxni.ch?subject=Anfrage TE-205-008-S1-P2</v>
      </c>
    </row>
    <row r="2423" spans="2:36" x14ac:dyDescent="0.2">
      <c r="B2423" s="78" t="str">
        <f t="shared" si="111"/>
        <v/>
      </c>
      <c r="C2423" s="19" t="s">
        <v>123</v>
      </c>
      <c r="D2423" s="19" t="s">
        <v>2724</v>
      </c>
      <c r="E2423" s="19">
        <v>180</v>
      </c>
      <c r="F2423" s="19" t="s">
        <v>58</v>
      </c>
      <c r="G2423" s="19">
        <v>8</v>
      </c>
      <c r="H2423" s="19">
        <v>5</v>
      </c>
      <c r="I2423" s="19">
        <v>145</v>
      </c>
      <c r="J2423" s="19">
        <v>97</v>
      </c>
      <c r="K2423" s="19">
        <v>1000</v>
      </c>
      <c r="L2423" s="19">
        <v>3000</v>
      </c>
      <c r="M2423" s="19" t="s">
        <v>94</v>
      </c>
      <c r="N2423" s="19">
        <v>3000</v>
      </c>
      <c r="O2423" s="19">
        <v>6000</v>
      </c>
      <c r="P2423" s="19">
        <v>13050</v>
      </c>
      <c r="Q2423" s="19" t="s">
        <v>57</v>
      </c>
      <c r="R2423" s="19">
        <v>7250</v>
      </c>
      <c r="S2423" s="19">
        <v>20000</v>
      </c>
      <c r="T2423" s="19">
        <v>22.59</v>
      </c>
      <c r="U2423" s="19">
        <v>34</v>
      </c>
      <c r="V2423" s="19">
        <v>0.24</v>
      </c>
      <c r="W2423" s="19">
        <v>67</v>
      </c>
      <c r="X2423" s="93">
        <v>1151</v>
      </c>
      <c r="Y2423">
        <f t="shared" si="112"/>
        <v>375</v>
      </c>
      <c r="Z2423" t="b">
        <f>IF(N2423/G2423&gt;=Auswahlhilfe!$C$8,TRUE,FALSE)</f>
        <v>1</v>
      </c>
      <c r="AA2423" t="b">
        <f>IF(K2423&gt;Auswahlhilfe!$C$7,TRUE,FALSE)</f>
        <v>1</v>
      </c>
      <c r="AB2423" t="b">
        <f>IF(Auswahlhilfe!$C$17=F2423,TRUE,FALSE)</f>
        <v>1</v>
      </c>
      <c r="AC2423" t="b">
        <f>IFERROR(IF(FIND("P2",PGOptionList!D2423)&gt;0,TRUE),FALSE)</f>
        <v>1</v>
      </c>
      <c r="AD2423" t="b">
        <f>IFERROR(IF(FIND("P1",PGOptionList!D2423)&gt;0,TRUE),FALSE)</f>
        <v>0</v>
      </c>
      <c r="AE2423" t="b">
        <f>IFERROR(IF(FIND("P0",PGOptionList!D2423)&gt;0,TRUE),FALSE)</f>
        <v>0</v>
      </c>
      <c r="AF2423" t="b">
        <f>IF(AND(Z2423,AA2423,AB2423,AC2423,IF(C2423=Auswahlhilfe!$L$7,TRUE,FALSE)),D2423,FALSE)</f>
        <v>0</v>
      </c>
      <c r="AG2423" t="b">
        <f>IF(AND(Z2423,AA2423,AB2423,AD2423,IF(C2423=Auswahlhilfe!$L$17,TRUE,FALSE)),D2423,FALSE)</f>
        <v>0</v>
      </c>
      <c r="AH2423" t="b">
        <f>IF(AND(Z2423,AA2423,AB2423,AE2423,IF(C2423=Auswahlhilfe!$L$17,TRUE,FALSE)),D2423,FALSE)</f>
        <v>0</v>
      </c>
      <c r="AI2423" t="s">
        <v>4818</v>
      </c>
      <c r="AJ2423" s="90" t="str">
        <f t="shared" si="113"/>
        <v>https://shop.oxni.ch/de/shop/motoren/planetengetriebe/te-205-008-s2-p2</v>
      </c>
    </row>
    <row r="2424" spans="2:36" x14ac:dyDescent="0.2">
      <c r="B2424" s="78" t="str">
        <f t="shared" si="111"/>
        <v/>
      </c>
      <c r="C2424" s="19" t="s">
        <v>123</v>
      </c>
      <c r="D2424" s="19" t="s">
        <v>2725</v>
      </c>
      <c r="E2424" s="19">
        <v>180</v>
      </c>
      <c r="F2424" s="19" t="s">
        <v>55</v>
      </c>
      <c r="G2424" s="19">
        <v>7</v>
      </c>
      <c r="H2424" s="19">
        <v>3</v>
      </c>
      <c r="I2424" s="19">
        <v>145</v>
      </c>
      <c r="J2424" s="19">
        <v>97</v>
      </c>
      <c r="K2424" s="19">
        <v>1100</v>
      </c>
      <c r="L2424" s="19">
        <v>3300</v>
      </c>
      <c r="M2424" s="19" t="s">
        <v>93</v>
      </c>
      <c r="N2424" s="19">
        <v>3000</v>
      </c>
      <c r="O2424" s="19">
        <v>6000</v>
      </c>
      <c r="P2424" s="19">
        <v>13050</v>
      </c>
      <c r="Q2424" s="19" t="s">
        <v>57</v>
      </c>
      <c r="R2424" s="19">
        <v>7250</v>
      </c>
      <c r="S2424" s="19">
        <v>20000</v>
      </c>
      <c r="T2424" s="19">
        <v>22.48</v>
      </c>
      <c r="U2424" s="19">
        <v>34</v>
      </c>
      <c r="V2424" s="19">
        <v>0.24</v>
      </c>
      <c r="W2424" s="19">
        <v>67</v>
      </c>
      <c r="X2424" s="93">
        <v>1472</v>
      </c>
      <c r="Y2424">
        <f t="shared" si="112"/>
        <v>428.57142857142856</v>
      </c>
      <c r="Z2424" t="b">
        <f>IF(N2424/G2424&gt;=Auswahlhilfe!$C$8,TRUE,FALSE)</f>
        <v>1</v>
      </c>
      <c r="AA2424" t="b">
        <f>IF(K2424&gt;Auswahlhilfe!$C$7,TRUE,FALSE)</f>
        <v>1</v>
      </c>
      <c r="AB2424" t="b">
        <f>IF(Auswahlhilfe!$C$17=F2424,TRUE,FALSE)</f>
        <v>0</v>
      </c>
      <c r="AC2424" t="b">
        <f>IFERROR(IF(FIND("P2",PGOptionList!D2424)&gt;0,TRUE),FALSE)</f>
        <v>0</v>
      </c>
      <c r="AD2424" t="b">
        <f>IFERROR(IF(FIND("P1",PGOptionList!D2424)&gt;0,TRUE),FALSE)</f>
        <v>1</v>
      </c>
      <c r="AE2424" t="b">
        <f>IFERROR(IF(FIND("P0",PGOptionList!D2424)&gt;0,TRUE),FALSE)</f>
        <v>0</v>
      </c>
      <c r="AF2424" t="b">
        <f>IF(AND(Z2424,AA2424,AB2424,AC2424,IF(C2424=Auswahlhilfe!$L$7,TRUE,FALSE)),D2424,FALSE)</f>
        <v>0</v>
      </c>
      <c r="AG2424" t="b">
        <f>IF(AND(Z2424,AA2424,AB2424,AD2424,IF(C2424=Auswahlhilfe!$L$17,TRUE,FALSE)),D2424,FALSE)</f>
        <v>0</v>
      </c>
      <c r="AH2424" t="b">
        <f>IF(AND(Z2424,AA2424,AB2424,AE2424,IF(C2424=Auswahlhilfe!$L$17,TRUE,FALSE)),D2424,FALSE)</f>
        <v>0</v>
      </c>
      <c r="AI2424" t="s">
        <v>4817</v>
      </c>
      <c r="AJ2424" s="90" t="str">
        <f t="shared" si="113"/>
        <v>mailto:info@oxni.ch?subject=Anfrage TE-205-007-S1-P1</v>
      </c>
    </row>
    <row r="2425" spans="2:36" x14ac:dyDescent="0.2">
      <c r="B2425" s="78" t="str">
        <f t="shared" si="111"/>
        <v/>
      </c>
      <c r="C2425" s="19" t="s">
        <v>123</v>
      </c>
      <c r="D2425" s="19" t="s">
        <v>2726</v>
      </c>
      <c r="E2425" s="19">
        <v>180</v>
      </c>
      <c r="F2425" s="19" t="s">
        <v>58</v>
      </c>
      <c r="G2425" s="19">
        <v>7</v>
      </c>
      <c r="H2425" s="19">
        <v>3</v>
      </c>
      <c r="I2425" s="19">
        <v>145</v>
      </c>
      <c r="J2425" s="19">
        <v>97</v>
      </c>
      <c r="K2425" s="19">
        <v>1100</v>
      </c>
      <c r="L2425" s="19">
        <v>3300</v>
      </c>
      <c r="M2425" s="19" t="s">
        <v>93</v>
      </c>
      <c r="N2425" s="19">
        <v>3000</v>
      </c>
      <c r="O2425" s="19">
        <v>6000</v>
      </c>
      <c r="P2425" s="19">
        <v>13050</v>
      </c>
      <c r="Q2425" s="19" t="s">
        <v>57</v>
      </c>
      <c r="R2425" s="19">
        <v>7250</v>
      </c>
      <c r="S2425" s="19">
        <v>20000</v>
      </c>
      <c r="T2425" s="19">
        <v>22.48</v>
      </c>
      <c r="U2425" s="19">
        <v>34</v>
      </c>
      <c r="V2425" s="19">
        <v>0.24</v>
      </c>
      <c r="W2425" s="19">
        <v>67</v>
      </c>
      <c r="X2425" s="93">
        <v>1472</v>
      </c>
      <c r="Y2425">
        <f t="shared" si="112"/>
        <v>428.57142857142856</v>
      </c>
      <c r="Z2425" t="b">
        <f>IF(N2425/G2425&gt;=Auswahlhilfe!$C$8,TRUE,FALSE)</f>
        <v>1</v>
      </c>
      <c r="AA2425" t="b">
        <f>IF(K2425&gt;Auswahlhilfe!$C$7,TRUE,FALSE)</f>
        <v>1</v>
      </c>
      <c r="AB2425" t="b">
        <f>IF(Auswahlhilfe!$C$17=F2425,TRUE,FALSE)</f>
        <v>1</v>
      </c>
      <c r="AC2425" t="b">
        <f>IFERROR(IF(FIND("P2",PGOptionList!D2425)&gt;0,TRUE),FALSE)</f>
        <v>0</v>
      </c>
      <c r="AD2425" t="b">
        <f>IFERROR(IF(FIND("P1",PGOptionList!D2425)&gt;0,TRUE),FALSE)</f>
        <v>1</v>
      </c>
      <c r="AE2425" t="b">
        <f>IFERROR(IF(FIND("P0",PGOptionList!D2425)&gt;0,TRUE),FALSE)</f>
        <v>0</v>
      </c>
      <c r="AF2425" t="b">
        <f>IF(AND(Z2425,AA2425,AB2425,AC2425,IF(C2425=Auswahlhilfe!$L$7,TRUE,FALSE)),D2425,FALSE)</f>
        <v>0</v>
      </c>
      <c r="AG2425" t="b">
        <f>IF(AND(Z2425,AA2425,AB2425,AD2425,IF(C2425=Auswahlhilfe!$L$17,TRUE,FALSE)),D2425,FALSE)</f>
        <v>0</v>
      </c>
      <c r="AH2425" t="b">
        <f>IF(AND(Z2425,AA2425,AB2425,AE2425,IF(C2425=Auswahlhilfe!$L$17,TRUE,FALSE)),D2425,FALSE)</f>
        <v>0</v>
      </c>
      <c r="AI2425" t="s">
        <v>4818</v>
      </c>
      <c r="AJ2425" s="90" t="str">
        <f t="shared" si="113"/>
        <v>https://shop.oxni.ch/de/shop/motoren/planetengetriebe/te-205-007-s2-p1</v>
      </c>
    </row>
    <row r="2426" spans="2:36" x14ac:dyDescent="0.2">
      <c r="B2426" s="78" t="str">
        <f t="shared" si="111"/>
        <v/>
      </c>
      <c r="C2426" s="19" t="s">
        <v>123</v>
      </c>
      <c r="D2426" s="19" t="s">
        <v>2727</v>
      </c>
      <c r="E2426" s="19">
        <v>180</v>
      </c>
      <c r="F2426" s="19" t="s">
        <v>55</v>
      </c>
      <c r="G2426" s="19">
        <v>7</v>
      </c>
      <c r="H2426" s="19">
        <v>5</v>
      </c>
      <c r="I2426" s="19">
        <v>145</v>
      </c>
      <c r="J2426" s="19">
        <v>97</v>
      </c>
      <c r="K2426" s="19">
        <v>1100</v>
      </c>
      <c r="L2426" s="19">
        <v>3300</v>
      </c>
      <c r="M2426" s="19" t="s">
        <v>93</v>
      </c>
      <c r="N2426" s="19">
        <v>3000</v>
      </c>
      <c r="O2426" s="19">
        <v>6000</v>
      </c>
      <c r="P2426" s="19">
        <v>13050</v>
      </c>
      <c r="Q2426" s="19" t="s">
        <v>57</v>
      </c>
      <c r="R2426" s="19">
        <v>7250</v>
      </c>
      <c r="S2426" s="19">
        <v>20000</v>
      </c>
      <c r="T2426" s="19">
        <v>22.48</v>
      </c>
      <c r="U2426" s="19">
        <v>34</v>
      </c>
      <c r="V2426" s="19">
        <v>0.24</v>
      </c>
      <c r="W2426" s="19">
        <v>67</v>
      </c>
      <c r="X2426" s="93">
        <v>1151</v>
      </c>
      <c r="Y2426">
        <f t="shared" si="112"/>
        <v>428.57142857142856</v>
      </c>
      <c r="Z2426" t="b">
        <f>IF(N2426/G2426&gt;=Auswahlhilfe!$C$8,TRUE,FALSE)</f>
        <v>1</v>
      </c>
      <c r="AA2426" t="b">
        <f>IF(K2426&gt;Auswahlhilfe!$C$7,TRUE,FALSE)</f>
        <v>1</v>
      </c>
      <c r="AB2426" t="b">
        <f>IF(Auswahlhilfe!$C$17=F2426,TRUE,FALSE)</f>
        <v>0</v>
      </c>
      <c r="AC2426" t="b">
        <f>IFERROR(IF(FIND("P2",PGOptionList!D2426)&gt;0,TRUE),FALSE)</f>
        <v>1</v>
      </c>
      <c r="AD2426" t="b">
        <f>IFERROR(IF(FIND("P1",PGOptionList!D2426)&gt;0,TRUE),FALSE)</f>
        <v>0</v>
      </c>
      <c r="AE2426" t="b">
        <f>IFERROR(IF(FIND("P0",PGOptionList!D2426)&gt;0,TRUE),FALSE)</f>
        <v>0</v>
      </c>
      <c r="AF2426" t="b">
        <f>IF(AND(Z2426,AA2426,AB2426,AC2426,IF(C2426=Auswahlhilfe!$L$7,TRUE,FALSE)),D2426,FALSE)</f>
        <v>0</v>
      </c>
      <c r="AG2426" t="b">
        <f>IF(AND(Z2426,AA2426,AB2426,AD2426,IF(C2426=Auswahlhilfe!$L$17,TRUE,FALSE)),D2426,FALSE)</f>
        <v>0</v>
      </c>
      <c r="AH2426" t="b">
        <f>IF(AND(Z2426,AA2426,AB2426,AE2426,IF(C2426=Auswahlhilfe!$L$17,TRUE,FALSE)),D2426,FALSE)</f>
        <v>0</v>
      </c>
      <c r="AI2426" t="s">
        <v>4817</v>
      </c>
      <c r="AJ2426" s="90" t="str">
        <f t="shared" si="113"/>
        <v>mailto:info@oxni.ch?subject=Anfrage TE-205-007-S1-P2</v>
      </c>
    </row>
    <row r="2427" spans="2:36" x14ac:dyDescent="0.2">
      <c r="B2427" s="78" t="str">
        <f t="shared" si="111"/>
        <v/>
      </c>
      <c r="C2427" s="19" t="s">
        <v>123</v>
      </c>
      <c r="D2427" s="19" t="s">
        <v>2728</v>
      </c>
      <c r="E2427" s="19">
        <v>180</v>
      </c>
      <c r="F2427" s="19" t="s">
        <v>58</v>
      </c>
      <c r="G2427" s="19">
        <v>7</v>
      </c>
      <c r="H2427" s="19">
        <v>5</v>
      </c>
      <c r="I2427" s="19">
        <v>145</v>
      </c>
      <c r="J2427" s="19">
        <v>97</v>
      </c>
      <c r="K2427" s="19">
        <v>1100</v>
      </c>
      <c r="L2427" s="19">
        <v>3300</v>
      </c>
      <c r="M2427" s="19" t="s">
        <v>93</v>
      </c>
      <c r="N2427" s="19">
        <v>3000</v>
      </c>
      <c r="O2427" s="19">
        <v>6000</v>
      </c>
      <c r="P2427" s="19">
        <v>13050</v>
      </c>
      <c r="Q2427" s="19" t="s">
        <v>57</v>
      </c>
      <c r="R2427" s="19">
        <v>7250</v>
      </c>
      <c r="S2427" s="19">
        <v>20000</v>
      </c>
      <c r="T2427" s="19">
        <v>22.48</v>
      </c>
      <c r="U2427" s="19">
        <v>34</v>
      </c>
      <c r="V2427" s="19">
        <v>0.24</v>
      </c>
      <c r="W2427" s="19">
        <v>67</v>
      </c>
      <c r="X2427" s="93">
        <v>1151</v>
      </c>
      <c r="Y2427">
        <f t="shared" si="112"/>
        <v>428.57142857142856</v>
      </c>
      <c r="Z2427" t="b">
        <f>IF(N2427/G2427&gt;=Auswahlhilfe!$C$8,TRUE,FALSE)</f>
        <v>1</v>
      </c>
      <c r="AA2427" t="b">
        <f>IF(K2427&gt;Auswahlhilfe!$C$7,TRUE,FALSE)</f>
        <v>1</v>
      </c>
      <c r="AB2427" t="b">
        <f>IF(Auswahlhilfe!$C$17=F2427,TRUE,FALSE)</f>
        <v>1</v>
      </c>
      <c r="AC2427" t="b">
        <f>IFERROR(IF(FIND("P2",PGOptionList!D2427)&gt;0,TRUE),FALSE)</f>
        <v>1</v>
      </c>
      <c r="AD2427" t="b">
        <f>IFERROR(IF(FIND("P1",PGOptionList!D2427)&gt;0,TRUE),FALSE)</f>
        <v>0</v>
      </c>
      <c r="AE2427" t="b">
        <f>IFERROR(IF(FIND("P0",PGOptionList!D2427)&gt;0,TRUE),FALSE)</f>
        <v>0</v>
      </c>
      <c r="AF2427" t="b">
        <f>IF(AND(Z2427,AA2427,AB2427,AC2427,IF(C2427=Auswahlhilfe!$L$7,TRUE,FALSE)),D2427,FALSE)</f>
        <v>0</v>
      </c>
      <c r="AG2427" t="b">
        <f>IF(AND(Z2427,AA2427,AB2427,AD2427,IF(C2427=Auswahlhilfe!$L$17,TRUE,FALSE)),D2427,FALSE)</f>
        <v>0</v>
      </c>
      <c r="AH2427" t="b">
        <f>IF(AND(Z2427,AA2427,AB2427,AE2427,IF(C2427=Auswahlhilfe!$L$17,TRUE,FALSE)),D2427,FALSE)</f>
        <v>0</v>
      </c>
      <c r="AI2427" t="s">
        <v>4818</v>
      </c>
      <c r="AJ2427" s="90" t="str">
        <f t="shared" si="113"/>
        <v>https://shop.oxni.ch/de/shop/motoren/planetengetriebe/te-205-007-s2-p2</v>
      </c>
    </row>
    <row r="2428" spans="2:36" x14ac:dyDescent="0.2">
      <c r="B2428" s="78" t="str">
        <f t="shared" si="111"/>
        <v/>
      </c>
      <c r="C2428" s="19" t="s">
        <v>123</v>
      </c>
      <c r="D2428" s="19" t="s">
        <v>2729</v>
      </c>
      <c r="E2428" s="19">
        <v>180</v>
      </c>
      <c r="F2428" s="19" t="s">
        <v>55</v>
      </c>
      <c r="G2428" s="19">
        <v>6</v>
      </c>
      <c r="H2428" s="19">
        <v>3</v>
      </c>
      <c r="I2428" s="19">
        <v>145</v>
      </c>
      <c r="J2428" s="19">
        <v>97</v>
      </c>
      <c r="K2428" s="19">
        <v>1108</v>
      </c>
      <c r="L2428" s="19">
        <v>3324</v>
      </c>
      <c r="M2428" s="19" t="s">
        <v>92</v>
      </c>
      <c r="N2428" s="19">
        <v>3000</v>
      </c>
      <c r="O2428" s="19">
        <v>6000</v>
      </c>
      <c r="P2428" s="19">
        <v>13050</v>
      </c>
      <c r="Q2428" s="19" t="s">
        <v>57</v>
      </c>
      <c r="R2428" s="19">
        <v>7250</v>
      </c>
      <c r="S2428" s="19">
        <v>20000</v>
      </c>
      <c r="T2428" s="19">
        <v>22.75</v>
      </c>
      <c r="U2428" s="19">
        <v>34</v>
      </c>
      <c r="V2428" s="19">
        <v>0.24</v>
      </c>
      <c r="W2428" s="19">
        <v>67</v>
      </c>
      <c r="X2428" s="93">
        <v>1472</v>
      </c>
      <c r="Y2428">
        <f t="shared" si="112"/>
        <v>500</v>
      </c>
      <c r="Z2428" t="b">
        <f>IF(N2428/G2428&gt;=Auswahlhilfe!$C$8,TRUE,FALSE)</f>
        <v>1</v>
      </c>
      <c r="AA2428" t="b">
        <f>IF(K2428&gt;Auswahlhilfe!$C$7,TRUE,FALSE)</f>
        <v>1</v>
      </c>
      <c r="AB2428" t="b">
        <f>IF(Auswahlhilfe!$C$17=F2428,TRUE,FALSE)</f>
        <v>0</v>
      </c>
      <c r="AC2428" t="b">
        <f>IFERROR(IF(FIND("P2",PGOptionList!D2428)&gt;0,TRUE),FALSE)</f>
        <v>0</v>
      </c>
      <c r="AD2428" t="b">
        <f>IFERROR(IF(FIND("P1",PGOptionList!D2428)&gt;0,TRUE),FALSE)</f>
        <v>1</v>
      </c>
      <c r="AE2428" t="b">
        <f>IFERROR(IF(FIND("P0",PGOptionList!D2428)&gt;0,TRUE),FALSE)</f>
        <v>0</v>
      </c>
      <c r="AF2428" t="b">
        <f>IF(AND(Z2428,AA2428,AB2428,AC2428,IF(C2428=Auswahlhilfe!$L$7,TRUE,FALSE)),D2428,FALSE)</f>
        <v>0</v>
      </c>
      <c r="AG2428" t="b">
        <f>IF(AND(Z2428,AA2428,AB2428,AD2428,IF(C2428=Auswahlhilfe!$L$17,TRUE,FALSE)),D2428,FALSE)</f>
        <v>0</v>
      </c>
      <c r="AH2428" t="b">
        <f>IF(AND(Z2428,AA2428,AB2428,AE2428,IF(C2428=Auswahlhilfe!$L$17,TRUE,FALSE)),D2428,FALSE)</f>
        <v>0</v>
      </c>
      <c r="AI2428" t="s">
        <v>4817</v>
      </c>
      <c r="AJ2428" s="90" t="str">
        <f t="shared" si="113"/>
        <v>mailto:info@oxni.ch?subject=Anfrage TE-205-006-S1-P1</v>
      </c>
    </row>
    <row r="2429" spans="2:36" x14ac:dyDescent="0.2">
      <c r="B2429" s="78" t="str">
        <f t="shared" si="111"/>
        <v/>
      </c>
      <c r="C2429" s="19" t="s">
        <v>123</v>
      </c>
      <c r="D2429" s="19" t="s">
        <v>2730</v>
      </c>
      <c r="E2429" s="19">
        <v>180</v>
      </c>
      <c r="F2429" s="19" t="s">
        <v>58</v>
      </c>
      <c r="G2429" s="19">
        <v>6</v>
      </c>
      <c r="H2429" s="19">
        <v>3</v>
      </c>
      <c r="I2429" s="19">
        <v>145</v>
      </c>
      <c r="J2429" s="19">
        <v>97</v>
      </c>
      <c r="K2429" s="19">
        <v>1108</v>
      </c>
      <c r="L2429" s="19">
        <v>3324</v>
      </c>
      <c r="M2429" s="19" t="s">
        <v>92</v>
      </c>
      <c r="N2429" s="19">
        <v>3000</v>
      </c>
      <c r="O2429" s="19">
        <v>6000</v>
      </c>
      <c r="P2429" s="19">
        <v>13050</v>
      </c>
      <c r="Q2429" s="19" t="s">
        <v>57</v>
      </c>
      <c r="R2429" s="19">
        <v>7250</v>
      </c>
      <c r="S2429" s="19">
        <v>20000</v>
      </c>
      <c r="T2429" s="19">
        <v>22.75</v>
      </c>
      <c r="U2429" s="19">
        <v>34</v>
      </c>
      <c r="V2429" s="19">
        <v>0.24</v>
      </c>
      <c r="W2429" s="19">
        <v>67</v>
      </c>
      <c r="X2429" s="93">
        <v>1472</v>
      </c>
      <c r="Y2429">
        <f t="shared" si="112"/>
        <v>500</v>
      </c>
      <c r="Z2429" t="b">
        <f>IF(N2429/G2429&gt;=Auswahlhilfe!$C$8,TRUE,FALSE)</f>
        <v>1</v>
      </c>
      <c r="AA2429" t="b">
        <f>IF(K2429&gt;Auswahlhilfe!$C$7,TRUE,FALSE)</f>
        <v>1</v>
      </c>
      <c r="AB2429" t="b">
        <f>IF(Auswahlhilfe!$C$17=F2429,TRUE,FALSE)</f>
        <v>1</v>
      </c>
      <c r="AC2429" t="b">
        <f>IFERROR(IF(FIND("P2",PGOptionList!D2429)&gt;0,TRUE),FALSE)</f>
        <v>0</v>
      </c>
      <c r="AD2429" t="b">
        <f>IFERROR(IF(FIND("P1",PGOptionList!D2429)&gt;0,TRUE),FALSE)</f>
        <v>1</v>
      </c>
      <c r="AE2429" t="b">
        <f>IFERROR(IF(FIND("P0",PGOptionList!D2429)&gt;0,TRUE),FALSE)</f>
        <v>0</v>
      </c>
      <c r="AF2429" t="b">
        <f>IF(AND(Z2429,AA2429,AB2429,AC2429,IF(C2429=Auswahlhilfe!$L$7,TRUE,FALSE)),D2429,FALSE)</f>
        <v>0</v>
      </c>
      <c r="AG2429" t="b">
        <f>IF(AND(Z2429,AA2429,AB2429,AD2429,IF(C2429=Auswahlhilfe!$L$17,TRUE,FALSE)),D2429,FALSE)</f>
        <v>0</v>
      </c>
      <c r="AH2429" t="b">
        <f>IF(AND(Z2429,AA2429,AB2429,AE2429,IF(C2429=Auswahlhilfe!$L$17,TRUE,FALSE)),D2429,FALSE)</f>
        <v>0</v>
      </c>
      <c r="AI2429" t="s">
        <v>4818</v>
      </c>
      <c r="AJ2429" s="90" t="str">
        <f t="shared" si="113"/>
        <v>https://shop.oxni.ch/de/shop/motoren/planetengetriebe/te-205-006-s2-p1</v>
      </c>
    </row>
    <row r="2430" spans="2:36" x14ac:dyDescent="0.2">
      <c r="B2430" s="78" t="str">
        <f t="shared" si="111"/>
        <v/>
      </c>
      <c r="C2430" s="19" t="s">
        <v>123</v>
      </c>
      <c r="D2430" s="19" t="s">
        <v>2731</v>
      </c>
      <c r="E2430" s="19">
        <v>180</v>
      </c>
      <c r="F2430" s="19" t="s">
        <v>55</v>
      </c>
      <c r="G2430" s="19">
        <v>6</v>
      </c>
      <c r="H2430" s="19">
        <v>5</v>
      </c>
      <c r="I2430" s="19">
        <v>145</v>
      </c>
      <c r="J2430" s="19">
        <v>97</v>
      </c>
      <c r="K2430" s="19">
        <v>1108</v>
      </c>
      <c r="L2430" s="19">
        <v>3324</v>
      </c>
      <c r="M2430" s="19" t="s">
        <v>92</v>
      </c>
      <c r="N2430" s="19">
        <v>3000</v>
      </c>
      <c r="O2430" s="19">
        <v>6000</v>
      </c>
      <c r="P2430" s="19">
        <v>13050</v>
      </c>
      <c r="Q2430" s="19" t="s">
        <v>57</v>
      </c>
      <c r="R2430" s="19">
        <v>7250</v>
      </c>
      <c r="S2430" s="19">
        <v>20000</v>
      </c>
      <c r="T2430" s="19">
        <v>22.75</v>
      </c>
      <c r="U2430" s="19">
        <v>34</v>
      </c>
      <c r="V2430" s="19">
        <v>0.24</v>
      </c>
      <c r="W2430" s="19">
        <v>67</v>
      </c>
      <c r="X2430" s="93">
        <v>1151</v>
      </c>
      <c r="Y2430">
        <f t="shared" si="112"/>
        <v>500</v>
      </c>
      <c r="Z2430" t="b">
        <f>IF(N2430/G2430&gt;=Auswahlhilfe!$C$8,TRUE,FALSE)</f>
        <v>1</v>
      </c>
      <c r="AA2430" t="b">
        <f>IF(K2430&gt;Auswahlhilfe!$C$7,TRUE,FALSE)</f>
        <v>1</v>
      </c>
      <c r="AB2430" t="b">
        <f>IF(Auswahlhilfe!$C$17=F2430,TRUE,FALSE)</f>
        <v>0</v>
      </c>
      <c r="AC2430" t="b">
        <f>IFERROR(IF(FIND("P2",PGOptionList!D2430)&gt;0,TRUE),FALSE)</f>
        <v>1</v>
      </c>
      <c r="AD2430" t="b">
        <f>IFERROR(IF(FIND("P1",PGOptionList!D2430)&gt;0,TRUE),FALSE)</f>
        <v>0</v>
      </c>
      <c r="AE2430" t="b">
        <f>IFERROR(IF(FIND("P0",PGOptionList!D2430)&gt;0,TRUE),FALSE)</f>
        <v>0</v>
      </c>
      <c r="AF2430" t="b">
        <f>IF(AND(Z2430,AA2430,AB2430,AC2430,IF(C2430=Auswahlhilfe!$L$7,TRUE,FALSE)),D2430,FALSE)</f>
        <v>0</v>
      </c>
      <c r="AG2430" t="b">
        <f>IF(AND(Z2430,AA2430,AB2430,AD2430,IF(C2430=Auswahlhilfe!$L$17,TRUE,FALSE)),D2430,FALSE)</f>
        <v>0</v>
      </c>
      <c r="AH2430" t="b">
        <f>IF(AND(Z2430,AA2430,AB2430,AE2430,IF(C2430=Auswahlhilfe!$L$17,TRUE,FALSE)),D2430,FALSE)</f>
        <v>0</v>
      </c>
      <c r="AI2430" t="s">
        <v>4817</v>
      </c>
      <c r="AJ2430" s="90" t="str">
        <f t="shared" si="113"/>
        <v>mailto:info@oxni.ch?subject=Anfrage TE-205-006-S1-P2</v>
      </c>
    </row>
    <row r="2431" spans="2:36" x14ac:dyDescent="0.2">
      <c r="B2431" s="78" t="str">
        <f t="shared" si="111"/>
        <v/>
      </c>
      <c r="C2431" s="19" t="s">
        <v>123</v>
      </c>
      <c r="D2431" s="19" t="s">
        <v>2732</v>
      </c>
      <c r="E2431" s="19">
        <v>180</v>
      </c>
      <c r="F2431" s="19" t="s">
        <v>58</v>
      </c>
      <c r="G2431" s="19">
        <v>6</v>
      </c>
      <c r="H2431" s="19">
        <v>5</v>
      </c>
      <c r="I2431" s="19">
        <v>145</v>
      </c>
      <c r="J2431" s="19">
        <v>97</v>
      </c>
      <c r="K2431" s="19">
        <v>1108</v>
      </c>
      <c r="L2431" s="19">
        <v>3324</v>
      </c>
      <c r="M2431" s="19" t="s">
        <v>92</v>
      </c>
      <c r="N2431" s="19">
        <v>3000</v>
      </c>
      <c r="O2431" s="19">
        <v>6000</v>
      </c>
      <c r="P2431" s="19">
        <v>13050</v>
      </c>
      <c r="Q2431" s="19" t="s">
        <v>57</v>
      </c>
      <c r="R2431" s="19">
        <v>7250</v>
      </c>
      <c r="S2431" s="19">
        <v>20000</v>
      </c>
      <c r="T2431" s="19">
        <v>22.75</v>
      </c>
      <c r="U2431" s="19">
        <v>34</v>
      </c>
      <c r="V2431" s="19">
        <v>0.24</v>
      </c>
      <c r="W2431" s="19">
        <v>67</v>
      </c>
      <c r="X2431" s="93">
        <v>1151</v>
      </c>
      <c r="Y2431">
        <f t="shared" si="112"/>
        <v>500</v>
      </c>
      <c r="Z2431" t="b">
        <f>IF(N2431/G2431&gt;=Auswahlhilfe!$C$8,TRUE,FALSE)</f>
        <v>1</v>
      </c>
      <c r="AA2431" t="b">
        <f>IF(K2431&gt;Auswahlhilfe!$C$7,TRUE,FALSE)</f>
        <v>1</v>
      </c>
      <c r="AB2431" t="b">
        <f>IF(Auswahlhilfe!$C$17=F2431,TRUE,FALSE)</f>
        <v>1</v>
      </c>
      <c r="AC2431" t="b">
        <f>IFERROR(IF(FIND("P2",PGOptionList!D2431)&gt;0,TRUE),FALSE)</f>
        <v>1</v>
      </c>
      <c r="AD2431" t="b">
        <f>IFERROR(IF(FIND("P1",PGOptionList!D2431)&gt;0,TRUE),FALSE)</f>
        <v>0</v>
      </c>
      <c r="AE2431" t="b">
        <f>IFERROR(IF(FIND("P0",PGOptionList!D2431)&gt;0,TRUE),FALSE)</f>
        <v>0</v>
      </c>
      <c r="AF2431" t="b">
        <f>IF(AND(Z2431,AA2431,AB2431,AC2431,IF(C2431=Auswahlhilfe!$L$7,TRUE,FALSE)),D2431,FALSE)</f>
        <v>0</v>
      </c>
      <c r="AG2431" t="b">
        <f>IF(AND(Z2431,AA2431,AB2431,AD2431,IF(C2431=Auswahlhilfe!$L$17,TRUE,FALSE)),D2431,FALSE)</f>
        <v>0</v>
      </c>
      <c r="AH2431" t="b">
        <f>IF(AND(Z2431,AA2431,AB2431,AE2431,IF(C2431=Auswahlhilfe!$L$17,TRUE,FALSE)),D2431,FALSE)</f>
        <v>0</v>
      </c>
      <c r="AI2431" t="s">
        <v>4818</v>
      </c>
      <c r="AJ2431" s="90" t="str">
        <f t="shared" si="113"/>
        <v>https://shop.oxni.ch/de/shop/motoren/planetengetriebe/te-205-006-s2-p2</v>
      </c>
    </row>
    <row r="2432" spans="2:36" x14ac:dyDescent="0.2">
      <c r="B2432" s="78" t="str">
        <f t="shared" si="111"/>
        <v/>
      </c>
      <c r="C2432" s="19" t="s">
        <v>123</v>
      </c>
      <c r="D2432" s="19" t="s">
        <v>2733</v>
      </c>
      <c r="E2432" s="19">
        <v>180</v>
      </c>
      <c r="F2432" s="19" t="s">
        <v>55</v>
      </c>
      <c r="G2432" s="19">
        <v>5</v>
      </c>
      <c r="H2432" s="19">
        <v>3</v>
      </c>
      <c r="I2432" s="19">
        <v>145</v>
      </c>
      <c r="J2432" s="19">
        <v>97</v>
      </c>
      <c r="K2432" s="19">
        <v>1200</v>
      </c>
      <c r="L2432" s="19">
        <v>3600</v>
      </c>
      <c r="M2432" s="19" t="s">
        <v>91</v>
      </c>
      <c r="N2432" s="19">
        <v>3000</v>
      </c>
      <c r="O2432" s="19">
        <v>6000</v>
      </c>
      <c r="P2432" s="19">
        <v>13050</v>
      </c>
      <c r="Q2432" s="19" t="s">
        <v>57</v>
      </c>
      <c r="R2432" s="19">
        <v>7250</v>
      </c>
      <c r="S2432" s="19">
        <v>20000</v>
      </c>
      <c r="T2432" s="19">
        <v>23.29</v>
      </c>
      <c r="U2432" s="19">
        <v>34</v>
      </c>
      <c r="V2432" s="19">
        <v>0.24</v>
      </c>
      <c r="W2432" s="19">
        <v>67</v>
      </c>
      <c r="X2432" s="93">
        <v>1472</v>
      </c>
      <c r="Y2432">
        <f t="shared" si="112"/>
        <v>600</v>
      </c>
      <c r="Z2432" t="b">
        <f>IF(N2432/G2432&gt;=Auswahlhilfe!$C$8,TRUE,FALSE)</f>
        <v>1</v>
      </c>
      <c r="AA2432" t="b">
        <f>IF(K2432&gt;Auswahlhilfe!$C$7,TRUE,FALSE)</f>
        <v>1</v>
      </c>
      <c r="AB2432" t="b">
        <f>IF(Auswahlhilfe!$C$17=F2432,TRUE,FALSE)</f>
        <v>0</v>
      </c>
      <c r="AC2432" t="b">
        <f>IFERROR(IF(FIND("P2",PGOptionList!D2432)&gt;0,TRUE),FALSE)</f>
        <v>0</v>
      </c>
      <c r="AD2432" t="b">
        <f>IFERROR(IF(FIND("P1",PGOptionList!D2432)&gt;0,TRUE),FALSE)</f>
        <v>1</v>
      </c>
      <c r="AE2432" t="b">
        <f>IFERROR(IF(FIND("P0",PGOptionList!D2432)&gt;0,TRUE),FALSE)</f>
        <v>0</v>
      </c>
      <c r="AF2432" t="b">
        <f>IF(AND(Z2432,AA2432,AB2432,AC2432,IF(C2432=Auswahlhilfe!$L$7,TRUE,FALSE)),D2432,FALSE)</f>
        <v>0</v>
      </c>
      <c r="AG2432" t="b">
        <f>IF(AND(Z2432,AA2432,AB2432,AD2432,IF(C2432=Auswahlhilfe!$L$17,TRUE,FALSE)),D2432,FALSE)</f>
        <v>0</v>
      </c>
      <c r="AH2432" t="b">
        <f>IF(AND(Z2432,AA2432,AB2432,AE2432,IF(C2432=Auswahlhilfe!$L$17,TRUE,FALSE)),D2432,FALSE)</f>
        <v>0</v>
      </c>
      <c r="AI2432" t="s">
        <v>4817</v>
      </c>
      <c r="AJ2432" s="90" t="str">
        <f t="shared" si="113"/>
        <v>mailto:info@oxni.ch?subject=Anfrage TE-205-005-S1-P1</v>
      </c>
    </row>
    <row r="2433" spans="2:36" x14ac:dyDescent="0.2">
      <c r="B2433" s="78" t="str">
        <f t="shared" si="111"/>
        <v/>
      </c>
      <c r="C2433" s="19" t="s">
        <v>123</v>
      </c>
      <c r="D2433" s="19" t="s">
        <v>2734</v>
      </c>
      <c r="E2433" s="19">
        <v>180</v>
      </c>
      <c r="F2433" s="19" t="s">
        <v>58</v>
      </c>
      <c r="G2433" s="19">
        <v>5</v>
      </c>
      <c r="H2433" s="19">
        <v>3</v>
      </c>
      <c r="I2433" s="19">
        <v>145</v>
      </c>
      <c r="J2433" s="19">
        <v>97</v>
      </c>
      <c r="K2433" s="19">
        <v>1200</v>
      </c>
      <c r="L2433" s="19">
        <v>3600</v>
      </c>
      <c r="M2433" s="19" t="s">
        <v>91</v>
      </c>
      <c r="N2433" s="19">
        <v>3000</v>
      </c>
      <c r="O2433" s="19">
        <v>6000</v>
      </c>
      <c r="P2433" s="19">
        <v>13050</v>
      </c>
      <c r="Q2433" s="19" t="s">
        <v>57</v>
      </c>
      <c r="R2433" s="19">
        <v>7250</v>
      </c>
      <c r="S2433" s="19">
        <v>20000</v>
      </c>
      <c r="T2433" s="19">
        <v>23.29</v>
      </c>
      <c r="U2433" s="19">
        <v>34</v>
      </c>
      <c r="V2433" s="19">
        <v>0.24</v>
      </c>
      <c r="W2433" s="19">
        <v>67</v>
      </c>
      <c r="X2433" s="93">
        <v>1472</v>
      </c>
      <c r="Y2433">
        <f t="shared" si="112"/>
        <v>600</v>
      </c>
      <c r="Z2433" t="b">
        <f>IF(N2433/G2433&gt;=Auswahlhilfe!$C$8,TRUE,FALSE)</f>
        <v>1</v>
      </c>
      <c r="AA2433" t="b">
        <f>IF(K2433&gt;Auswahlhilfe!$C$7,TRUE,FALSE)</f>
        <v>1</v>
      </c>
      <c r="AB2433" t="b">
        <f>IF(Auswahlhilfe!$C$17=F2433,TRUE,FALSE)</f>
        <v>1</v>
      </c>
      <c r="AC2433" t="b">
        <f>IFERROR(IF(FIND("P2",PGOptionList!D2433)&gt;0,TRUE),FALSE)</f>
        <v>0</v>
      </c>
      <c r="AD2433" t="b">
        <f>IFERROR(IF(FIND("P1",PGOptionList!D2433)&gt;0,TRUE),FALSE)</f>
        <v>1</v>
      </c>
      <c r="AE2433" t="b">
        <f>IFERROR(IF(FIND("P0",PGOptionList!D2433)&gt;0,TRUE),FALSE)</f>
        <v>0</v>
      </c>
      <c r="AF2433" t="b">
        <f>IF(AND(Z2433,AA2433,AB2433,AC2433,IF(C2433=Auswahlhilfe!$L$7,TRUE,FALSE)),D2433,FALSE)</f>
        <v>0</v>
      </c>
      <c r="AG2433" t="b">
        <f>IF(AND(Z2433,AA2433,AB2433,AD2433,IF(C2433=Auswahlhilfe!$L$17,TRUE,FALSE)),D2433,FALSE)</f>
        <v>0</v>
      </c>
      <c r="AH2433" t="b">
        <f>IF(AND(Z2433,AA2433,AB2433,AE2433,IF(C2433=Auswahlhilfe!$L$17,TRUE,FALSE)),D2433,FALSE)</f>
        <v>0</v>
      </c>
      <c r="AI2433" t="s">
        <v>4818</v>
      </c>
      <c r="AJ2433" s="90" t="str">
        <f t="shared" si="113"/>
        <v>https://shop.oxni.ch/de/shop/motoren/planetengetriebe/te-205-005-s2-p1</v>
      </c>
    </row>
    <row r="2434" spans="2:36" x14ac:dyDescent="0.2">
      <c r="B2434" s="78" t="str">
        <f t="shared" si="111"/>
        <v/>
      </c>
      <c r="C2434" s="19" t="s">
        <v>123</v>
      </c>
      <c r="D2434" s="19" t="s">
        <v>2735</v>
      </c>
      <c r="E2434" s="19">
        <v>180</v>
      </c>
      <c r="F2434" s="19" t="s">
        <v>55</v>
      </c>
      <c r="G2434" s="19">
        <v>5</v>
      </c>
      <c r="H2434" s="19">
        <v>5</v>
      </c>
      <c r="I2434" s="19">
        <v>145</v>
      </c>
      <c r="J2434" s="19">
        <v>97</v>
      </c>
      <c r="K2434" s="19">
        <v>1200</v>
      </c>
      <c r="L2434" s="19">
        <v>3600</v>
      </c>
      <c r="M2434" s="19" t="s">
        <v>91</v>
      </c>
      <c r="N2434" s="19">
        <v>3000</v>
      </c>
      <c r="O2434" s="19">
        <v>6000</v>
      </c>
      <c r="P2434" s="19">
        <v>13050</v>
      </c>
      <c r="Q2434" s="19" t="s">
        <v>57</v>
      </c>
      <c r="R2434" s="19">
        <v>7250</v>
      </c>
      <c r="S2434" s="19">
        <v>20000</v>
      </c>
      <c r="T2434" s="19">
        <v>23.29</v>
      </c>
      <c r="U2434" s="19">
        <v>34</v>
      </c>
      <c r="V2434" s="19">
        <v>0.24</v>
      </c>
      <c r="W2434" s="19">
        <v>67</v>
      </c>
      <c r="X2434" s="93">
        <v>1151</v>
      </c>
      <c r="Y2434">
        <f t="shared" si="112"/>
        <v>600</v>
      </c>
      <c r="Z2434" t="b">
        <f>IF(N2434/G2434&gt;=Auswahlhilfe!$C$8,TRUE,FALSE)</f>
        <v>1</v>
      </c>
      <c r="AA2434" t="b">
        <f>IF(K2434&gt;Auswahlhilfe!$C$7,TRUE,FALSE)</f>
        <v>1</v>
      </c>
      <c r="AB2434" t="b">
        <f>IF(Auswahlhilfe!$C$17=F2434,TRUE,FALSE)</f>
        <v>0</v>
      </c>
      <c r="AC2434" t="b">
        <f>IFERROR(IF(FIND("P2",PGOptionList!D2434)&gt;0,TRUE),FALSE)</f>
        <v>1</v>
      </c>
      <c r="AD2434" t="b">
        <f>IFERROR(IF(FIND("P1",PGOptionList!D2434)&gt;0,TRUE),FALSE)</f>
        <v>0</v>
      </c>
      <c r="AE2434" t="b">
        <f>IFERROR(IF(FIND("P0",PGOptionList!D2434)&gt;0,TRUE),FALSE)</f>
        <v>0</v>
      </c>
      <c r="AF2434" t="b">
        <f>IF(AND(Z2434,AA2434,AB2434,AC2434,IF(C2434=Auswahlhilfe!$L$7,TRUE,FALSE)),D2434,FALSE)</f>
        <v>0</v>
      </c>
      <c r="AG2434" t="b">
        <f>IF(AND(Z2434,AA2434,AB2434,AD2434,IF(C2434=Auswahlhilfe!$L$17,TRUE,FALSE)),D2434,FALSE)</f>
        <v>0</v>
      </c>
      <c r="AH2434" t="b">
        <f>IF(AND(Z2434,AA2434,AB2434,AE2434,IF(C2434=Auswahlhilfe!$L$17,TRUE,FALSE)),D2434,FALSE)</f>
        <v>0</v>
      </c>
      <c r="AI2434" t="s">
        <v>4817</v>
      </c>
      <c r="AJ2434" s="90" t="str">
        <f t="shared" si="113"/>
        <v>mailto:info@oxni.ch?subject=Anfrage TE-205-005-S1-P2</v>
      </c>
    </row>
    <row r="2435" spans="2:36" x14ac:dyDescent="0.2">
      <c r="B2435" s="78" t="str">
        <f t="shared" si="111"/>
        <v/>
      </c>
      <c r="C2435" s="19" t="s">
        <v>123</v>
      </c>
      <c r="D2435" s="19" t="s">
        <v>2736</v>
      </c>
      <c r="E2435" s="19">
        <v>180</v>
      </c>
      <c r="F2435" s="19" t="s">
        <v>58</v>
      </c>
      <c r="G2435" s="19">
        <v>5</v>
      </c>
      <c r="H2435" s="19">
        <v>5</v>
      </c>
      <c r="I2435" s="19">
        <v>145</v>
      </c>
      <c r="J2435" s="19">
        <v>97</v>
      </c>
      <c r="K2435" s="19">
        <v>1200</v>
      </c>
      <c r="L2435" s="19">
        <v>3600</v>
      </c>
      <c r="M2435" s="19" t="s">
        <v>91</v>
      </c>
      <c r="N2435" s="19">
        <v>3000</v>
      </c>
      <c r="O2435" s="19">
        <v>6000</v>
      </c>
      <c r="P2435" s="19">
        <v>13050</v>
      </c>
      <c r="Q2435" s="19" t="s">
        <v>57</v>
      </c>
      <c r="R2435" s="19">
        <v>7250</v>
      </c>
      <c r="S2435" s="19">
        <v>20000</v>
      </c>
      <c r="T2435" s="19">
        <v>23.29</v>
      </c>
      <c r="U2435" s="19">
        <v>34</v>
      </c>
      <c r="V2435" s="19">
        <v>0.24</v>
      </c>
      <c r="W2435" s="19">
        <v>67</v>
      </c>
      <c r="X2435" s="93">
        <v>1151</v>
      </c>
      <c r="Y2435">
        <f t="shared" si="112"/>
        <v>600</v>
      </c>
      <c r="Z2435" t="b">
        <f>IF(N2435/G2435&gt;=Auswahlhilfe!$C$8,TRUE,FALSE)</f>
        <v>1</v>
      </c>
      <c r="AA2435" t="b">
        <f>IF(K2435&gt;Auswahlhilfe!$C$7,TRUE,FALSE)</f>
        <v>1</v>
      </c>
      <c r="AB2435" t="b">
        <f>IF(Auswahlhilfe!$C$17=F2435,TRUE,FALSE)</f>
        <v>1</v>
      </c>
      <c r="AC2435" t="b">
        <f>IFERROR(IF(FIND("P2",PGOptionList!D2435)&gt;0,TRUE),FALSE)</f>
        <v>1</v>
      </c>
      <c r="AD2435" t="b">
        <f>IFERROR(IF(FIND("P1",PGOptionList!D2435)&gt;0,TRUE),FALSE)</f>
        <v>0</v>
      </c>
      <c r="AE2435" t="b">
        <f>IFERROR(IF(FIND("P0",PGOptionList!D2435)&gt;0,TRUE),FALSE)</f>
        <v>0</v>
      </c>
      <c r="AF2435" t="b">
        <f>IF(AND(Z2435,AA2435,AB2435,AC2435,IF(C2435=Auswahlhilfe!$L$7,TRUE,FALSE)),D2435,FALSE)</f>
        <v>0</v>
      </c>
      <c r="AG2435" t="b">
        <f>IF(AND(Z2435,AA2435,AB2435,AD2435,IF(C2435=Auswahlhilfe!$L$17,TRUE,FALSE)),D2435,FALSE)</f>
        <v>0</v>
      </c>
      <c r="AH2435" t="b">
        <f>IF(AND(Z2435,AA2435,AB2435,AE2435,IF(C2435=Auswahlhilfe!$L$17,TRUE,FALSE)),D2435,FALSE)</f>
        <v>0</v>
      </c>
      <c r="AI2435" t="s">
        <v>4818</v>
      </c>
      <c r="AJ2435" s="90" t="str">
        <f t="shared" si="113"/>
        <v>https://shop.oxni.ch/de/shop/motoren/planetengetriebe/te-205-005-s2-p2</v>
      </c>
    </row>
    <row r="2436" spans="2:36" x14ac:dyDescent="0.2">
      <c r="B2436" s="78" t="str">
        <f t="shared" si="111"/>
        <v/>
      </c>
      <c r="C2436" s="19" t="s">
        <v>123</v>
      </c>
      <c r="D2436" s="19" t="s">
        <v>2737</v>
      </c>
      <c r="E2436" s="19">
        <v>180</v>
      </c>
      <c r="F2436" s="19" t="s">
        <v>55</v>
      </c>
      <c r="G2436" s="19">
        <v>4</v>
      </c>
      <c r="H2436" s="19">
        <v>3</v>
      </c>
      <c r="I2436" s="19">
        <v>145</v>
      </c>
      <c r="J2436" s="19">
        <v>97</v>
      </c>
      <c r="K2436" s="19">
        <v>1050</v>
      </c>
      <c r="L2436" s="19">
        <v>3150</v>
      </c>
      <c r="M2436" s="19" t="s">
        <v>90</v>
      </c>
      <c r="N2436" s="19">
        <v>3000</v>
      </c>
      <c r="O2436" s="19">
        <v>6000</v>
      </c>
      <c r="P2436" s="19">
        <v>13050</v>
      </c>
      <c r="Q2436" s="19" t="s">
        <v>57</v>
      </c>
      <c r="R2436" s="19">
        <v>7250</v>
      </c>
      <c r="S2436" s="19">
        <v>20000</v>
      </c>
      <c r="T2436" s="19">
        <v>23.67</v>
      </c>
      <c r="U2436" s="19">
        <v>34</v>
      </c>
      <c r="V2436" s="19">
        <v>0.24</v>
      </c>
      <c r="W2436" s="19">
        <v>67</v>
      </c>
      <c r="X2436" s="93">
        <v>1472</v>
      </c>
      <c r="Y2436">
        <f t="shared" si="112"/>
        <v>750</v>
      </c>
      <c r="Z2436" t="b">
        <f>IF(N2436/G2436&gt;=Auswahlhilfe!$C$8,TRUE,FALSE)</f>
        <v>1</v>
      </c>
      <c r="AA2436" t="b">
        <f>IF(K2436&gt;Auswahlhilfe!$C$7,TRUE,FALSE)</f>
        <v>1</v>
      </c>
      <c r="AB2436" t="b">
        <f>IF(Auswahlhilfe!$C$17=F2436,TRUE,FALSE)</f>
        <v>0</v>
      </c>
      <c r="AC2436" t="b">
        <f>IFERROR(IF(FIND("P2",PGOptionList!D2436)&gt;0,TRUE),FALSE)</f>
        <v>0</v>
      </c>
      <c r="AD2436" t="b">
        <f>IFERROR(IF(FIND("P1",PGOptionList!D2436)&gt;0,TRUE),FALSE)</f>
        <v>1</v>
      </c>
      <c r="AE2436" t="b">
        <f>IFERROR(IF(FIND("P0",PGOptionList!D2436)&gt;0,TRUE),FALSE)</f>
        <v>0</v>
      </c>
      <c r="AF2436" t="b">
        <f>IF(AND(Z2436,AA2436,AB2436,AC2436,IF(C2436=Auswahlhilfe!$L$7,TRUE,FALSE)),D2436,FALSE)</f>
        <v>0</v>
      </c>
      <c r="AG2436" t="b">
        <f>IF(AND(Z2436,AA2436,AB2436,AD2436,IF(C2436=Auswahlhilfe!$L$17,TRUE,FALSE)),D2436,FALSE)</f>
        <v>0</v>
      </c>
      <c r="AH2436" t="b">
        <f>IF(AND(Z2436,AA2436,AB2436,AE2436,IF(C2436=Auswahlhilfe!$L$17,TRUE,FALSE)),D2436,FALSE)</f>
        <v>0</v>
      </c>
      <c r="AI2436" t="s">
        <v>4817</v>
      </c>
      <c r="AJ2436" s="90" t="str">
        <f t="shared" si="113"/>
        <v>mailto:info@oxni.ch?subject=Anfrage TE-205-004-S1-P1</v>
      </c>
    </row>
    <row r="2437" spans="2:36" x14ac:dyDescent="0.2">
      <c r="B2437" s="78" t="str">
        <f t="shared" si="111"/>
        <v/>
      </c>
      <c r="C2437" s="19" t="s">
        <v>123</v>
      </c>
      <c r="D2437" s="19" t="s">
        <v>2738</v>
      </c>
      <c r="E2437" s="19">
        <v>180</v>
      </c>
      <c r="F2437" s="19" t="s">
        <v>58</v>
      </c>
      <c r="G2437" s="19">
        <v>4</v>
      </c>
      <c r="H2437" s="19">
        <v>3</v>
      </c>
      <c r="I2437" s="19">
        <v>145</v>
      </c>
      <c r="J2437" s="19">
        <v>97</v>
      </c>
      <c r="K2437" s="19">
        <v>1050</v>
      </c>
      <c r="L2437" s="19">
        <v>3150</v>
      </c>
      <c r="M2437" s="19" t="s">
        <v>90</v>
      </c>
      <c r="N2437" s="19">
        <v>3000</v>
      </c>
      <c r="O2437" s="19">
        <v>6000</v>
      </c>
      <c r="P2437" s="19">
        <v>13050</v>
      </c>
      <c r="Q2437" s="19" t="s">
        <v>57</v>
      </c>
      <c r="R2437" s="19">
        <v>7250</v>
      </c>
      <c r="S2437" s="19">
        <v>20000</v>
      </c>
      <c r="T2437" s="19">
        <v>23.67</v>
      </c>
      <c r="U2437" s="19">
        <v>34</v>
      </c>
      <c r="V2437" s="19">
        <v>0.24</v>
      </c>
      <c r="W2437" s="19">
        <v>67</v>
      </c>
      <c r="X2437" s="93">
        <v>1472</v>
      </c>
      <c r="Y2437">
        <f t="shared" si="112"/>
        <v>750</v>
      </c>
      <c r="Z2437" t="b">
        <f>IF(N2437/G2437&gt;=Auswahlhilfe!$C$8,TRUE,FALSE)</f>
        <v>1</v>
      </c>
      <c r="AA2437" t="b">
        <f>IF(K2437&gt;Auswahlhilfe!$C$7,TRUE,FALSE)</f>
        <v>1</v>
      </c>
      <c r="AB2437" t="b">
        <f>IF(Auswahlhilfe!$C$17=F2437,TRUE,FALSE)</f>
        <v>1</v>
      </c>
      <c r="AC2437" t="b">
        <f>IFERROR(IF(FIND("P2",PGOptionList!D2437)&gt;0,TRUE),FALSE)</f>
        <v>0</v>
      </c>
      <c r="AD2437" t="b">
        <f>IFERROR(IF(FIND("P1",PGOptionList!D2437)&gt;0,TRUE),FALSE)</f>
        <v>1</v>
      </c>
      <c r="AE2437" t="b">
        <f>IFERROR(IF(FIND("P0",PGOptionList!D2437)&gt;0,TRUE),FALSE)</f>
        <v>0</v>
      </c>
      <c r="AF2437" t="b">
        <f>IF(AND(Z2437,AA2437,AB2437,AC2437,IF(C2437=Auswahlhilfe!$L$7,TRUE,FALSE)),D2437,FALSE)</f>
        <v>0</v>
      </c>
      <c r="AG2437" t="b">
        <f>IF(AND(Z2437,AA2437,AB2437,AD2437,IF(C2437=Auswahlhilfe!$L$17,TRUE,FALSE)),D2437,FALSE)</f>
        <v>0</v>
      </c>
      <c r="AH2437" t="b">
        <f>IF(AND(Z2437,AA2437,AB2437,AE2437,IF(C2437=Auswahlhilfe!$L$17,TRUE,FALSE)),D2437,FALSE)</f>
        <v>0</v>
      </c>
      <c r="AI2437" t="s">
        <v>4818</v>
      </c>
      <c r="AJ2437" s="90" t="str">
        <f t="shared" si="113"/>
        <v>https://shop.oxni.ch/de/shop/motoren/planetengetriebe/te-205-004-s2-p1</v>
      </c>
    </row>
    <row r="2438" spans="2:36" x14ac:dyDescent="0.2">
      <c r="B2438" s="78" t="str">
        <f t="shared" si="111"/>
        <v/>
      </c>
      <c r="C2438" s="19" t="s">
        <v>123</v>
      </c>
      <c r="D2438" s="19" t="s">
        <v>2739</v>
      </c>
      <c r="E2438" s="19">
        <v>180</v>
      </c>
      <c r="F2438" s="19" t="s">
        <v>55</v>
      </c>
      <c r="G2438" s="19">
        <v>4</v>
      </c>
      <c r="H2438" s="19">
        <v>5</v>
      </c>
      <c r="I2438" s="19">
        <v>145</v>
      </c>
      <c r="J2438" s="19">
        <v>97</v>
      </c>
      <c r="K2438" s="19">
        <v>1050</v>
      </c>
      <c r="L2438" s="19">
        <v>3150</v>
      </c>
      <c r="M2438" s="19" t="s">
        <v>90</v>
      </c>
      <c r="N2438" s="19">
        <v>3000</v>
      </c>
      <c r="O2438" s="19">
        <v>6000</v>
      </c>
      <c r="P2438" s="19">
        <v>13050</v>
      </c>
      <c r="Q2438" s="19" t="s">
        <v>57</v>
      </c>
      <c r="R2438" s="19">
        <v>7250</v>
      </c>
      <c r="S2438" s="19">
        <v>20000</v>
      </c>
      <c r="T2438" s="19">
        <v>23.67</v>
      </c>
      <c r="U2438" s="19">
        <v>34</v>
      </c>
      <c r="V2438" s="19">
        <v>0.24</v>
      </c>
      <c r="W2438" s="19">
        <v>67</v>
      </c>
      <c r="X2438" s="93">
        <v>1151</v>
      </c>
      <c r="Y2438">
        <f t="shared" si="112"/>
        <v>750</v>
      </c>
      <c r="Z2438" t="b">
        <f>IF(N2438/G2438&gt;=Auswahlhilfe!$C$8,TRUE,FALSE)</f>
        <v>1</v>
      </c>
      <c r="AA2438" t="b">
        <f>IF(K2438&gt;Auswahlhilfe!$C$7,TRUE,FALSE)</f>
        <v>1</v>
      </c>
      <c r="AB2438" t="b">
        <f>IF(Auswahlhilfe!$C$17=F2438,TRUE,FALSE)</f>
        <v>0</v>
      </c>
      <c r="AC2438" t="b">
        <f>IFERROR(IF(FIND("P2",PGOptionList!D2438)&gt;0,TRUE),FALSE)</f>
        <v>1</v>
      </c>
      <c r="AD2438" t="b">
        <f>IFERROR(IF(FIND("P1",PGOptionList!D2438)&gt;0,TRUE),FALSE)</f>
        <v>0</v>
      </c>
      <c r="AE2438" t="b">
        <f>IFERROR(IF(FIND("P0",PGOptionList!D2438)&gt;0,TRUE),FALSE)</f>
        <v>0</v>
      </c>
      <c r="AF2438" t="b">
        <f>IF(AND(Z2438,AA2438,AB2438,AC2438,IF(C2438=Auswahlhilfe!$L$7,TRUE,FALSE)),D2438,FALSE)</f>
        <v>0</v>
      </c>
      <c r="AG2438" t="b">
        <f>IF(AND(Z2438,AA2438,AB2438,AD2438,IF(C2438=Auswahlhilfe!$L$17,TRUE,FALSE)),D2438,FALSE)</f>
        <v>0</v>
      </c>
      <c r="AH2438" t="b">
        <f>IF(AND(Z2438,AA2438,AB2438,AE2438,IF(C2438=Auswahlhilfe!$L$17,TRUE,FALSE)),D2438,FALSE)</f>
        <v>0</v>
      </c>
      <c r="AI2438" t="s">
        <v>4817</v>
      </c>
      <c r="AJ2438" s="90" t="str">
        <f t="shared" si="113"/>
        <v>mailto:info@oxni.ch?subject=Anfrage TE-205-004-S1-P2</v>
      </c>
    </row>
    <row r="2439" spans="2:36" x14ac:dyDescent="0.2">
      <c r="B2439" s="78" t="str">
        <f t="shared" si="111"/>
        <v/>
      </c>
      <c r="C2439" s="19" t="s">
        <v>123</v>
      </c>
      <c r="D2439" s="19" t="s">
        <v>2740</v>
      </c>
      <c r="E2439" s="19">
        <v>180</v>
      </c>
      <c r="F2439" s="19" t="s">
        <v>58</v>
      </c>
      <c r="G2439" s="19">
        <v>4</v>
      </c>
      <c r="H2439" s="19">
        <v>5</v>
      </c>
      <c r="I2439" s="19">
        <v>145</v>
      </c>
      <c r="J2439" s="19">
        <v>97</v>
      </c>
      <c r="K2439" s="19">
        <v>1050</v>
      </c>
      <c r="L2439" s="19">
        <v>3150</v>
      </c>
      <c r="M2439" s="19" t="s">
        <v>90</v>
      </c>
      <c r="N2439" s="19">
        <v>3000</v>
      </c>
      <c r="O2439" s="19">
        <v>6000</v>
      </c>
      <c r="P2439" s="19">
        <v>13050</v>
      </c>
      <c r="Q2439" s="19" t="s">
        <v>57</v>
      </c>
      <c r="R2439" s="19">
        <v>7250</v>
      </c>
      <c r="S2439" s="19">
        <v>20000</v>
      </c>
      <c r="T2439" s="19">
        <v>23.67</v>
      </c>
      <c r="U2439" s="19">
        <v>34</v>
      </c>
      <c r="V2439" s="19">
        <v>0.24</v>
      </c>
      <c r="W2439" s="19">
        <v>67</v>
      </c>
      <c r="X2439" s="93">
        <v>1151</v>
      </c>
      <c r="Y2439">
        <f t="shared" si="112"/>
        <v>750</v>
      </c>
      <c r="Z2439" t="b">
        <f>IF(N2439/G2439&gt;=Auswahlhilfe!$C$8,TRUE,FALSE)</f>
        <v>1</v>
      </c>
      <c r="AA2439" t="b">
        <f>IF(K2439&gt;Auswahlhilfe!$C$7,TRUE,FALSE)</f>
        <v>1</v>
      </c>
      <c r="AB2439" t="b">
        <f>IF(Auswahlhilfe!$C$17=F2439,TRUE,FALSE)</f>
        <v>1</v>
      </c>
      <c r="AC2439" t="b">
        <f>IFERROR(IF(FIND("P2",PGOptionList!D2439)&gt;0,TRUE),FALSE)</f>
        <v>1</v>
      </c>
      <c r="AD2439" t="b">
        <f>IFERROR(IF(FIND("P1",PGOptionList!D2439)&gt;0,TRUE),FALSE)</f>
        <v>0</v>
      </c>
      <c r="AE2439" t="b">
        <f>IFERROR(IF(FIND("P0",PGOptionList!D2439)&gt;0,TRUE),FALSE)</f>
        <v>0</v>
      </c>
      <c r="AF2439" t="b">
        <f>IF(AND(Z2439,AA2439,AB2439,AC2439,IF(C2439=Auswahlhilfe!$L$7,TRUE,FALSE)),D2439,FALSE)</f>
        <v>0</v>
      </c>
      <c r="AG2439" t="b">
        <f>IF(AND(Z2439,AA2439,AB2439,AD2439,IF(C2439=Auswahlhilfe!$L$17,TRUE,FALSE)),D2439,FALSE)</f>
        <v>0</v>
      </c>
      <c r="AH2439" t="b">
        <f>IF(AND(Z2439,AA2439,AB2439,AE2439,IF(C2439=Auswahlhilfe!$L$17,TRUE,FALSE)),D2439,FALSE)</f>
        <v>0</v>
      </c>
      <c r="AI2439" t="s">
        <v>4818</v>
      </c>
      <c r="AJ2439" s="90" t="str">
        <f t="shared" si="113"/>
        <v>https://shop.oxni.ch/de/shop/motoren/planetengetriebe/te-205-004-s2-p2</v>
      </c>
    </row>
    <row r="2440" spans="2:36" x14ac:dyDescent="0.2">
      <c r="B2440" s="78" t="str">
        <f t="shared" si="111"/>
        <v/>
      </c>
      <c r="C2440" s="19" t="s">
        <v>123</v>
      </c>
      <c r="D2440" s="19" t="s">
        <v>2741</v>
      </c>
      <c r="E2440" s="19">
        <v>180</v>
      </c>
      <c r="F2440" s="19" t="s">
        <v>55</v>
      </c>
      <c r="G2440" s="19">
        <v>3</v>
      </c>
      <c r="H2440" s="19">
        <v>3</v>
      </c>
      <c r="I2440" s="19">
        <v>145</v>
      </c>
      <c r="J2440" s="19">
        <v>97</v>
      </c>
      <c r="K2440" s="19">
        <v>590</v>
      </c>
      <c r="L2440" s="19">
        <v>1770</v>
      </c>
      <c r="M2440" s="19" t="s">
        <v>89</v>
      </c>
      <c r="N2440" s="19">
        <v>3000</v>
      </c>
      <c r="O2440" s="19">
        <v>6000</v>
      </c>
      <c r="P2440" s="19">
        <v>13050</v>
      </c>
      <c r="Q2440" s="19" t="s">
        <v>57</v>
      </c>
      <c r="R2440" s="19">
        <v>7250</v>
      </c>
      <c r="S2440" s="19">
        <v>20000</v>
      </c>
      <c r="T2440" s="19">
        <v>28.98</v>
      </c>
      <c r="U2440" s="19">
        <v>34</v>
      </c>
      <c r="V2440" s="19">
        <v>0.24</v>
      </c>
      <c r="W2440" s="19">
        <v>67</v>
      </c>
      <c r="X2440" s="93">
        <v>1472</v>
      </c>
      <c r="Y2440">
        <f t="shared" si="112"/>
        <v>1000</v>
      </c>
      <c r="Z2440" t="b">
        <f>IF(N2440/G2440&gt;=Auswahlhilfe!$C$8,TRUE,FALSE)</f>
        <v>1</v>
      </c>
      <c r="AA2440" t="b">
        <f>IF(K2440&gt;Auswahlhilfe!$C$7,TRUE,FALSE)</f>
        <v>1</v>
      </c>
      <c r="AB2440" t="b">
        <f>IF(Auswahlhilfe!$C$17=F2440,TRUE,FALSE)</f>
        <v>0</v>
      </c>
      <c r="AC2440" t="b">
        <f>IFERROR(IF(FIND("P2",PGOptionList!D2440)&gt;0,TRUE),FALSE)</f>
        <v>0</v>
      </c>
      <c r="AD2440" t="b">
        <f>IFERROR(IF(FIND("P1",PGOptionList!D2440)&gt;0,TRUE),FALSE)</f>
        <v>1</v>
      </c>
      <c r="AE2440" t="b">
        <f>IFERROR(IF(FIND("P0",PGOptionList!D2440)&gt;0,TRUE),FALSE)</f>
        <v>0</v>
      </c>
      <c r="AF2440" t="b">
        <f>IF(AND(Z2440,AA2440,AB2440,AC2440,IF(C2440=Auswahlhilfe!$L$7,TRUE,FALSE)),D2440,FALSE)</f>
        <v>0</v>
      </c>
      <c r="AG2440" t="b">
        <f>IF(AND(Z2440,AA2440,AB2440,AD2440,IF(C2440=Auswahlhilfe!$L$17,TRUE,FALSE)),D2440,FALSE)</f>
        <v>0</v>
      </c>
      <c r="AH2440" t="b">
        <f>IF(AND(Z2440,AA2440,AB2440,AE2440,IF(C2440=Auswahlhilfe!$L$17,TRUE,FALSE)),D2440,FALSE)</f>
        <v>0</v>
      </c>
      <c r="AI2440" t="s">
        <v>4817</v>
      </c>
      <c r="AJ2440" s="90" t="str">
        <f t="shared" si="113"/>
        <v>mailto:info@oxni.ch?subject=Anfrage TE-205-003-S1-P1</v>
      </c>
    </row>
    <row r="2441" spans="2:36" x14ac:dyDescent="0.2">
      <c r="B2441" s="78" t="str">
        <f t="shared" si="111"/>
        <v/>
      </c>
      <c r="C2441" s="19" t="s">
        <v>123</v>
      </c>
      <c r="D2441" s="19" t="s">
        <v>2742</v>
      </c>
      <c r="E2441" s="19">
        <v>180</v>
      </c>
      <c r="F2441" s="19" t="s">
        <v>58</v>
      </c>
      <c r="G2441" s="19">
        <v>3</v>
      </c>
      <c r="H2441" s="19">
        <v>3</v>
      </c>
      <c r="I2441" s="19">
        <v>145</v>
      </c>
      <c r="J2441" s="19">
        <v>97</v>
      </c>
      <c r="K2441" s="19">
        <v>590</v>
      </c>
      <c r="L2441" s="19">
        <v>1770</v>
      </c>
      <c r="M2441" s="19" t="s">
        <v>89</v>
      </c>
      <c r="N2441" s="19">
        <v>3000</v>
      </c>
      <c r="O2441" s="19">
        <v>6000</v>
      </c>
      <c r="P2441" s="19">
        <v>13050</v>
      </c>
      <c r="Q2441" s="19" t="s">
        <v>57</v>
      </c>
      <c r="R2441" s="19">
        <v>7250</v>
      </c>
      <c r="S2441" s="19">
        <v>20000</v>
      </c>
      <c r="T2441" s="19">
        <v>28.98</v>
      </c>
      <c r="U2441" s="19">
        <v>34</v>
      </c>
      <c r="V2441" s="19">
        <v>0.24</v>
      </c>
      <c r="W2441" s="19">
        <v>67</v>
      </c>
      <c r="X2441" s="93">
        <v>1472</v>
      </c>
      <c r="Y2441">
        <f t="shared" si="112"/>
        <v>1000</v>
      </c>
      <c r="Z2441" t="b">
        <f>IF(N2441/G2441&gt;=Auswahlhilfe!$C$8,TRUE,FALSE)</f>
        <v>1</v>
      </c>
      <c r="AA2441" t="b">
        <f>IF(K2441&gt;Auswahlhilfe!$C$7,TRUE,FALSE)</f>
        <v>1</v>
      </c>
      <c r="AB2441" t="b">
        <f>IF(Auswahlhilfe!$C$17=F2441,TRUE,FALSE)</f>
        <v>1</v>
      </c>
      <c r="AC2441" t="b">
        <f>IFERROR(IF(FIND("P2",PGOptionList!D2441)&gt;0,TRUE),FALSE)</f>
        <v>0</v>
      </c>
      <c r="AD2441" t="b">
        <f>IFERROR(IF(FIND("P1",PGOptionList!D2441)&gt;0,TRUE),FALSE)</f>
        <v>1</v>
      </c>
      <c r="AE2441" t="b">
        <f>IFERROR(IF(FIND("P0",PGOptionList!D2441)&gt;0,TRUE),FALSE)</f>
        <v>0</v>
      </c>
      <c r="AF2441" t="b">
        <f>IF(AND(Z2441,AA2441,AB2441,AC2441,IF(C2441=Auswahlhilfe!$L$7,TRUE,FALSE)),D2441,FALSE)</f>
        <v>0</v>
      </c>
      <c r="AG2441" t="b">
        <f>IF(AND(Z2441,AA2441,AB2441,AD2441,IF(C2441=Auswahlhilfe!$L$17,TRUE,FALSE)),D2441,FALSE)</f>
        <v>0</v>
      </c>
      <c r="AH2441" t="b">
        <f>IF(AND(Z2441,AA2441,AB2441,AE2441,IF(C2441=Auswahlhilfe!$L$17,TRUE,FALSE)),D2441,FALSE)</f>
        <v>0</v>
      </c>
      <c r="AI2441" t="s">
        <v>4818</v>
      </c>
      <c r="AJ2441" s="90" t="str">
        <f t="shared" si="113"/>
        <v>https://shop.oxni.ch/de/shop/motoren/planetengetriebe/te-205-003-s2-p1</v>
      </c>
    </row>
    <row r="2442" spans="2:36" x14ac:dyDescent="0.2">
      <c r="B2442" s="78" t="str">
        <f t="shared" ref="B2442:B2505" si="114">IF(AF2442=D2442,"Economy",IF(AG2442=D2442,"Standard",IF(AH2442=D2442,"Präzision","")))</f>
        <v/>
      </c>
      <c r="C2442" s="19" t="s">
        <v>123</v>
      </c>
      <c r="D2442" s="19" t="s">
        <v>2743</v>
      </c>
      <c r="E2442" s="19">
        <v>180</v>
      </c>
      <c r="F2442" s="19" t="s">
        <v>55</v>
      </c>
      <c r="G2442" s="19">
        <v>3</v>
      </c>
      <c r="H2442" s="19">
        <v>5</v>
      </c>
      <c r="I2442" s="19">
        <v>145</v>
      </c>
      <c r="J2442" s="19">
        <v>97</v>
      </c>
      <c r="K2442" s="19">
        <v>590</v>
      </c>
      <c r="L2442" s="19">
        <v>1770</v>
      </c>
      <c r="M2442" s="19" t="s">
        <v>89</v>
      </c>
      <c r="N2442" s="19">
        <v>3000</v>
      </c>
      <c r="O2442" s="19">
        <v>6000</v>
      </c>
      <c r="P2442" s="19">
        <v>13050</v>
      </c>
      <c r="Q2442" s="19" t="s">
        <v>57</v>
      </c>
      <c r="R2442" s="19">
        <v>7250</v>
      </c>
      <c r="S2442" s="19">
        <v>20000</v>
      </c>
      <c r="T2442" s="19">
        <v>28.98</v>
      </c>
      <c r="U2442" s="19">
        <v>34</v>
      </c>
      <c r="V2442" s="19">
        <v>0.24</v>
      </c>
      <c r="W2442" s="19">
        <v>67</v>
      </c>
      <c r="X2442" s="93">
        <v>1151</v>
      </c>
      <c r="Y2442">
        <f t="shared" ref="Y2442:Y2505" si="115">N2442/G2442</f>
        <v>1000</v>
      </c>
      <c r="Z2442" t="b">
        <f>IF(N2442/G2442&gt;=Auswahlhilfe!$C$8,TRUE,FALSE)</f>
        <v>1</v>
      </c>
      <c r="AA2442" t="b">
        <f>IF(K2442&gt;Auswahlhilfe!$C$7,TRUE,FALSE)</f>
        <v>1</v>
      </c>
      <c r="AB2442" t="b">
        <f>IF(Auswahlhilfe!$C$17=F2442,TRUE,FALSE)</f>
        <v>0</v>
      </c>
      <c r="AC2442" t="b">
        <f>IFERROR(IF(FIND("P2",PGOptionList!D2442)&gt;0,TRUE),FALSE)</f>
        <v>1</v>
      </c>
      <c r="AD2442" t="b">
        <f>IFERROR(IF(FIND("P1",PGOptionList!D2442)&gt;0,TRUE),FALSE)</f>
        <v>0</v>
      </c>
      <c r="AE2442" t="b">
        <f>IFERROR(IF(FIND("P0",PGOptionList!D2442)&gt;0,TRUE),FALSE)</f>
        <v>0</v>
      </c>
      <c r="AF2442" t="b">
        <f>IF(AND(Z2442,AA2442,AB2442,AC2442,IF(C2442=Auswahlhilfe!$L$7,TRUE,FALSE)),D2442,FALSE)</f>
        <v>0</v>
      </c>
      <c r="AG2442" t="b">
        <f>IF(AND(Z2442,AA2442,AB2442,AD2442,IF(C2442=Auswahlhilfe!$L$17,TRUE,FALSE)),D2442,FALSE)</f>
        <v>0</v>
      </c>
      <c r="AH2442" t="b">
        <f>IF(AND(Z2442,AA2442,AB2442,AE2442,IF(C2442=Auswahlhilfe!$L$17,TRUE,FALSE)),D2442,FALSE)</f>
        <v>0</v>
      </c>
      <c r="AI2442" t="s">
        <v>4817</v>
      </c>
      <c r="AJ2442" s="90" t="str">
        <f t="shared" ref="AJ2442:AJ2505" si="116">IF(AI2442="ja",HYPERLINK(_xlfn.CONCAT("https://shop.oxni.ch/de/shop/motoren/planetengetriebe/",LOWER(D2442))),_xlfn.CONCAT("mailto:info@oxni.ch?subject=Anfrage ",D2442))</f>
        <v>mailto:info@oxni.ch?subject=Anfrage TE-205-003-S1-P2</v>
      </c>
    </row>
    <row r="2443" spans="2:36" x14ac:dyDescent="0.2">
      <c r="B2443" s="78" t="str">
        <f t="shared" si="114"/>
        <v/>
      </c>
      <c r="C2443" s="19" t="s">
        <v>123</v>
      </c>
      <c r="D2443" s="19" t="s">
        <v>2744</v>
      </c>
      <c r="E2443" s="19">
        <v>180</v>
      </c>
      <c r="F2443" s="19" t="s">
        <v>58</v>
      </c>
      <c r="G2443" s="19">
        <v>3</v>
      </c>
      <c r="H2443" s="19">
        <v>5</v>
      </c>
      <c r="I2443" s="19">
        <v>145</v>
      </c>
      <c r="J2443" s="19">
        <v>97</v>
      </c>
      <c r="K2443" s="19">
        <v>590</v>
      </c>
      <c r="L2443" s="19">
        <v>1770</v>
      </c>
      <c r="M2443" s="19" t="s">
        <v>89</v>
      </c>
      <c r="N2443" s="19">
        <v>3000</v>
      </c>
      <c r="O2443" s="19">
        <v>6000</v>
      </c>
      <c r="P2443" s="19">
        <v>13050</v>
      </c>
      <c r="Q2443" s="19" t="s">
        <v>57</v>
      </c>
      <c r="R2443" s="19">
        <v>7250</v>
      </c>
      <c r="S2443" s="19">
        <v>20000</v>
      </c>
      <c r="T2443" s="19">
        <v>28.98</v>
      </c>
      <c r="U2443" s="19">
        <v>34</v>
      </c>
      <c r="V2443" s="19">
        <v>0.24</v>
      </c>
      <c r="W2443" s="19">
        <v>67</v>
      </c>
      <c r="X2443" s="93">
        <v>1151</v>
      </c>
      <c r="Y2443">
        <f t="shared" si="115"/>
        <v>1000</v>
      </c>
      <c r="Z2443" t="b">
        <f>IF(N2443/G2443&gt;=Auswahlhilfe!$C$8,TRUE,FALSE)</f>
        <v>1</v>
      </c>
      <c r="AA2443" t="b">
        <f>IF(K2443&gt;Auswahlhilfe!$C$7,TRUE,FALSE)</f>
        <v>1</v>
      </c>
      <c r="AB2443" t="b">
        <f>IF(Auswahlhilfe!$C$17=F2443,TRUE,FALSE)</f>
        <v>1</v>
      </c>
      <c r="AC2443" t="b">
        <f>IFERROR(IF(FIND("P2",PGOptionList!D2443)&gt;0,TRUE),FALSE)</f>
        <v>1</v>
      </c>
      <c r="AD2443" t="b">
        <f>IFERROR(IF(FIND("P1",PGOptionList!D2443)&gt;0,TRUE),FALSE)</f>
        <v>0</v>
      </c>
      <c r="AE2443" t="b">
        <f>IFERROR(IF(FIND("P0",PGOptionList!D2443)&gt;0,TRUE),FALSE)</f>
        <v>0</v>
      </c>
      <c r="AF2443" t="b">
        <f>IF(AND(Z2443,AA2443,AB2443,AC2443,IF(C2443=Auswahlhilfe!$L$7,TRUE,FALSE)),D2443,FALSE)</f>
        <v>0</v>
      </c>
      <c r="AG2443" t="b">
        <f>IF(AND(Z2443,AA2443,AB2443,AD2443,IF(C2443=Auswahlhilfe!$L$17,TRUE,FALSE)),D2443,FALSE)</f>
        <v>0</v>
      </c>
      <c r="AH2443" t="b">
        <f>IF(AND(Z2443,AA2443,AB2443,AE2443,IF(C2443=Auswahlhilfe!$L$17,TRUE,FALSE)),D2443,FALSE)</f>
        <v>0</v>
      </c>
      <c r="AI2443" t="s">
        <v>4818</v>
      </c>
      <c r="AJ2443" s="90" t="str">
        <f t="shared" si="116"/>
        <v>https://shop.oxni.ch/de/shop/motoren/planetengetriebe/te-205-003-s2-p2</v>
      </c>
    </row>
    <row r="2444" spans="2:36" x14ac:dyDescent="0.2">
      <c r="B2444" s="78" t="str">
        <f t="shared" si="114"/>
        <v/>
      </c>
      <c r="C2444" s="19" t="s">
        <v>123</v>
      </c>
      <c r="D2444" s="19" t="s">
        <v>2745</v>
      </c>
      <c r="E2444" s="19">
        <v>220</v>
      </c>
      <c r="F2444" s="19" t="s">
        <v>55</v>
      </c>
      <c r="G2444" s="19">
        <v>100</v>
      </c>
      <c r="H2444" s="19">
        <v>5</v>
      </c>
      <c r="I2444" s="19">
        <v>225</v>
      </c>
      <c r="J2444" s="19">
        <v>94</v>
      </c>
      <c r="K2444" s="19">
        <v>1550</v>
      </c>
      <c r="L2444" s="19">
        <v>4650</v>
      </c>
      <c r="M2444" s="19" t="s">
        <v>102</v>
      </c>
      <c r="N2444" s="19">
        <v>2000</v>
      </c>
      <c r="O2444" s="19">
        <v>4000</v>
      </c>
      <c r="P2444" s="19">
        <v>48700</v>
      </c>
      <c r="Q2444" s="19" t="s">
        <v>57</v>
      </c>
      <c r="R2444" s="19">
        <v>18000</v>
      </c>
      <c r="S2444" s="19">
        <v>20000</v>
      </c>
      <c r="T2444" s="19">
        <v>22.51</v>
      </c>
      <c r="U2444" s="19">
        <v>66</v>
      </c>
      <c r="V2444" s="19">
        <v>0.24</v>
      </c>
      <c r="W2444" s="19">
        <v>70</v>
      </c>
      <c r="X2444" s="93"/>
      <c r="Y2444">
        <f t="shared" si="115"/>
        <v>20</v>
      </c>
      <c r="Z2444" t="b">
        <f>IF(N2444/G2444&gt;=Auswahlhilfe!$C$8,TRUE,FALSE)</f>
        <v>1</v>
      </c>
      <c r="AA2444" t="b">
        <f>IF(K2444&gt;Auswahlhilfe!$C$7,TRUE,FALSE)</f>
        <v>1</v>
      </c>
      <c r="AB2444" t="b">
        <f>IF(Auswahlhilfe!$C$17=F2444,TRUE,FALSE)</f>
        <v>0</v>
      </c>
      <c r="AC2444" t="b">
        <f>IFERROR(IF(FIND("P2",PGOptionList!D2444)&gt;0,TRUE),FALSE)</f>
        <v>0</v>
      </c>
      <c r="AD2444" t="b">
        <f>IFERROR(IF(FIND("P1",PGOptionList!D2444)&gt;0,TRUE),FALSE)</f>
        <v>1</v>
      </c>
      <c r="AE2444" t="b">
        <f>IFERROR(IF(FIND("P0",PGOptionList!D2444)&gt;0,TRUE),FALSE)</f>
        <v>0</v>
      </c>
      <c r="AF2444" t="b">
        <f>IF(AND(Z2444,AA2444,AB2444,AC2444,IF(C2444=Auswahlhilfe!$L$7,TRUE,FALSE)),D2444,FALSE)</f>
        <v>0</v>
      </c>
      <c r="AG2444" t="b">
        <f>IF(AND(Z2444,AA2444,AB2444,AD2444,IF(C2444=Auswahlhilfe!$L$17,TRUE,FALSE)),D2444,FALSE)</f>
        <v>0</v>
      </c>
      <c r="AH2444" t="b">
        <f>IF(AND(Z2444,AA2444,AB2444,AE2444,IF(C2444=Auswahlhilfe!$L$17,TRUE,FALSE)),D2444,FALSE)</f>
        <v>0</v>
      </c>
      <c r="AI2444" t="s">
        <v>4817</v>
      </c>
      <c r="AJ2444" s="90" t="str">
        <f t="shared" si="116"/>
        <v>mailto:info@oxni.ch?subject=Anfrage TE-235-100-S1-P1</v>
      </c>
    </row>
    <row r="2445" spans="2:36" x14ac:dyDescent="0.2">
      <c r="B2445" s="78" t="str">
        <f t="shared" si="114"/>
        <v/>
      </c>
      <c r="C2445" s="19" t="s">
        <v>123</v>
      </c>
      <c r="D2445" s="19" t="s">
        <v>2746</v>
      </c>
      <c r="E2445" s="19">
        <v>220</v>
      </c>
      <c r="F2445" s="19" t="s">
        <v>58</v>
      </c>
      <c r="G2445" s="19">
        <v>100</v>
      </c>
      <c r="H2445" s="19">
        <v>5</v>
      </c>
      <c r="I2445" s="19">
        <v>225</v>
      </c>
      <c r="J2445" s="19">
        <v>94</v>
      </c>
      <c r="K2445" s="19">
        <v>1550</v>
      </c>
      <c r="L2445" s="19">
        <v>4650</v>
      </c>
      <c r="M2445" s="19" t="s">
        <v>102</v>
      </c>
      <c r="N2445" s="19">
        <v>2000</v>
      </c>
      <c r="O2445" s="19">
        <v>4000</v>
      </c>
      <c r="P2445" s="19">
        <v>48700</v>
      </c>
      <c r="Q2445" s="19" t="s">
        <v>57</v>
      </c>
      <c r="R2445" s="19">
        <v>18000</v>
      </c>
      <c r="S2445" s="19">
        <v>20000</v>
      </c>
      <c r="T2445" s="19">
        <v>22.51</v>
      </c>
      <c r="U2445" s="19">
        <v>66</v>
      </c>
      <c r="V2445" s="19">
        <v>0.24</v>
      </c>
      <c r="W2445" s="19">
        <v>70</v>
      </c>
      <c r="X2445" s="93"/>
      <c r="Y2445">
        <f t="shared" si="115"/>
        <v>20</v>
      </c>
      <c r="Z2445" t="b">
        <f>IF(N2445/G2445&gt;=Auswahlhilfe!$C$8,TRUE,FALSE)</f>
        <v>1</v>
      </c>
      <c r="AA2445" t="b">
        <f>IF(K2445&gt;Auswahlhilfe!$C$7,TRUE,FALSE)</f>
        <v>1</v>
      </c>
      <c r="AB2445" t="b">
        <f>IF(Auswahlhilfe!$C$17=F2445,TRUE,FALSE)</f>
        <v>1</v>
      </c>
      <c r="AC2445" t="b">
        <f>IFERROR(IF(FIND("P2",PGOptionList!D2445)&gt;0,TRUE),FALSE)</f>
        <v>0</v>
      </c>
      <c r="AD2445" t="b">
        <f>IFERROR(IF(FIND("P1",PGOptionList!D2445)&gt;0,TRUE),FALSE)</f>
        <v>1</v>
      </c>
      <c r="AE2445" t="b">
        <f>IFERROR(IF(FIND("P0",PGOptionList!D2445)&gt;0,TRUE),FALSE)</f>
        <v>0</v>
      </c>
      <c r="AF2445" t="b">
        <f>IF(AND(Z2445,AA2445,AB2445,AC2445,IF(C2445=Auswahlhilfe!$L$7,TRUE,FALSE)),D2445,FALSE)</f>
        <v>0</v>
      </c>
      <c r="AG2445" t="b">
        <f>IF(AND(Z2445,AA2445,AB2445,AD2445,IF(C2445=Auswahlhilfe!$L$17,TRUE,FALSE)),D2445,FALSE)</f>
        <v>0</v>
      </c>
      <c r="AH2445" t="b">
        <f>IF(AND(Z2445,AA2445,AB2445,AE2445,IF(C2445=Auswahlhilfe!$L$17,TRUE,FALSE)),D2445,FALSE)</f>
        <v>0</v>
      </c>
      <c r="AI2445" t="s">
        <v>4817</v>
      </c>
      <c r="AJ2445" s="90" t="str">
        <f t="shared" si="116"/>
        <v>mailto:info@oxni.ch?subject=Anfrage TE-235-100-S2-P1</v>
      </c>
    </row>
    <row r="2446" spans="2:36" x14ac:dyDescent="0.2">
      <c r="B2446" s="78" t="str">
        <f t="shared" si="114"/>
        <v/>
      </c>
      <c r="C2446" s="19" t="s">
        <v>123</v>
      </c>
      <c r="D2446" s="19" t="s">
        <v>2747</v>
      </c>
      <c r="E2446" s="19">
        <v>220</v>
      </c>
      <c r="F2446" s="19" t="s">
        <v>55</v>
      </c>
      <c r="G2446" s="19">
        <v>100</v>
      </c>
      <c r="H2446" s="19">
        <v>7</v>
      </c>
      <c r="I2446" s="19">
        <v>225</v>
      </c>
      <c r="J2446" s="19">
        <v>94</v>
      </c>
      <c r="K2446" s="19">
        <v>1550</v>
      </c>
      <c r="L2446" s="19">
        <v>4650</v>
      </c>
      <c r="M2446" s="19" t="s">
        <v>102</v>
      </c>
      <c r="N2446" s="19">
        <v>2000</v>
      </c>
      <c r="O2446" s="19">
        <v>4000</v>
      </c>
      <c r="P2446" s="19">
        <v>48700</v>
      </c>
      <c r="Q2446" s="19" t="s">
        <v>57</v>
      </c>
      <c r="R2446" s="19">
        <v>18000</v>
      </c>
      <c r="S2446" s="19">
        <v>20000</v>
      </c>
      <c r="T2446" s="19">
        <v>22.51</v>
      </c>
      <c r="U2446" s="19">
        <v>66</v>
      </c>
      <c r="V2446" s="19">
        <v>0.24</v>
      </c>
      <c r="W2446" s="19">
        <v>70</v>
      </c>
      <c r="X2446" s="93"/>
      <c r="Y2446">
        <f t="shared" si="115"/>
        <v>20</v>
      </c>
      <c r="Z2446" t="b">
        <f>IF(N2446/G2446&gt;=Auswahlhilfe!$C$8,TRUE,FALSE)</f>
        <v>1</v>
      </c>
      <c r="AA2446" t="b">
        <f>IF(K2446&gt;Auswahlhilfe!$C$7,TRUE,FALSE)</f>
        <v>1</v>
      </c>
      <c r="AB2446" t="b">
        <f>IF(Auswahlhilfe!$C$17=F2446,TRUE,FALSE)</f>
        <v>0</v>
      </c>
      <c r="AC2446" t="b">
        <f>IFERROR(IF(FIND("P2",PGOptionList!D2446)&gt;0,TRUE),FALSE)</f>
        <v>1</v>
      </c>
      <c r="AD2446" t="b">
        <f>IFERROR(IF(FIND("P1",PGOptionList!D2446)&gt;0,TRUE),FALSE)</f>
        <v>0</v>
      </c>
      <c r="AE2446" t="b">
        <f>IFERROR(IF(FIND("P0",PGOptionList!D2446)&gt;0,TRUE),FALSE)</f>
        <v>0</v>
      </c>
      <c r="AF2446" t="b">
        <f>IF(AND(Z2446,AA2446,AB2446,AC2446,IF(C2446=Auswahlhilfe!$L$7,TRUE,FALSE)),D2446,FALSE)</f>
        <v>0</v>
      </c>
      <c r="AG2446" t="b">
        <f>IF(AND(Z2446,AA2446,AB2446,AD2446,IF(C2446=Auswahlhilfe!$L$17,TRUE,FALSE)),D2446,FALSE)</f>
        <v>0</v>
      </c>
      <c r="AH2446" t="b">
        <f>IF(AND(Z2446,AA2446,AB2446,AE2446,IF(C2446=Auswahlhilfe!$L$17,TRUE,FALSE)),D2446,FALSE)</f>
        <v>0</v>
      </c>
      <c r="AI2446" t="s">
        <v>4817</v>
      </c>
      <c r="AJ2446" s="90" t="str">
        <f t="shared" si="116"/>
        <v>mailto:info@oxni.ch?subject=Anfrage TE-235-100-S1-P2</v>
      </c>
    </row>
    <row r="2447" spans="2:36" x14ac:dyDescent="0.2">
      <c r="B2447" s="78" t="str">
        <f t="shared" si="114"/>
        <v/>
      </c>
      <c r="C2447" s="19" t="s">
        <v>123</v>
      </c>
      <c r="D2447" s="19" t="s">
        <v>2748</v>
      </c>
      <c r="E2447" s="19">
        <v>220</v>
      </c>
      <c r="F2447" s="19" t="s">
        <v>58</v>
      </c>
      <c r="G2447" s="19">
        <v>100</v>
      </c>
      <c r="H2447" s="19">
        <v>7</v>
      </c>
      <c r="I2447" s="19">
        <v>225</v>
      </c>
      <c r="J2447" s="19">
        <v>94</v>
      </c>
      <c r="K2447" s="19">
        <v>1550</v>
      </c>
      <c r="L2447" s="19">
        <v>4650</v>
      </c>
      <c r="M2447" s="19" t="s">
        <v>102</v>
      </c>
      <c r="N2447" s="19">
        <v>2000</v>
      </c>
      <c r="O2447" s="19">
        <v>4000</v>
      </c>
      <c r="P2447" s="19">
        <v>48700</v>
      </c>
      <c r="Q2447" s="19" t="s">
        <v>57</v>
      </c>
      <c r="R2447" s="19">
        <v>18000</v>
      </c>
      <c r="S2447" s="19">
        <v>20000</v>
      </c>
      <c r="T2447" s="19">
        <v>22.51</v>
      </c>
      <c r="U2447" s="19">
        <v>66</v>
      </c>
      <c r="V2447" s="19">
        <v>0.24</v>
      </c>
      <c r="W2447" s="19">
        <v>70</v>
      </c>
      <c r="X2447" s="93"/>
      <c r="Y2447">
        <f t="shared" si="115"/>
        <v>20</v>
      </c>
      <c r="Z2447" t="b">
        <f>IF(N2447/G2447&gt;=Auswahlhilfe!$C$8,TRUE,FALSE)</f>
        <v>1</v>
      </c>
      <c r="AA2447" t="b">
        <f>IF(K2447&gt;Auswahlhilfe!$C$7,TRUE,FALSE)</f>
        <v>1</v>
      </c>
      <c r="AB2447" t="b">
        <f>IF(Auswahlhilfe!$C$17=F2447,TRUE,FALSE)</f>
        <v>1</v>
      </c>
      <c r="AC2447" t="b">
        <f>IFERROR(IF(FIND("P2",PGOptionList!D2447)&gt;0,TRUE),FALSE)</f>
        <v>1</v>
      </c>
      <c r="AD2447" t="b">
        <f>IFERROR(IF(FIND("P1",PGOptionList!D2447)&gt;0,TRUE),FALSE)</f>
        <v>0</v>
      </c>
      <c r="AE2447" t="b">
        <f>IFERROR(IF(FIND("P0",PGOptionList!D2447)&gt;0,TRUE),FALSE)</f>
        <v>0</v>
      </c>
      <c r="AF2447" t="b">
        <f>IF(AND(Z2447,AA2447,AB2447,AC2447,IF(C2447=Auswahlhilfe!$L$7,TRUE,FALSE)),D2447,FALSE)</f>
        <v>0</v>
      </c>
      <c r="AG2447" t="b">
        <f>IF(AND(Z2447,AA2447,AB2447,AD2447,IF(C2447=Auswahlhilfe!$L$17,TRUE,FALSE)),D2447,FALSE)</f>
        <v>0</v>
      </c>
      <c r="AH2447" t="b">
        <f>IF(AND(Z2447,AA2447,AB2447,AE2447,IF(C2447=Auswahlhilfe!$L$17,TRUE,FALSE)),D2447,FALSE)</f>
        <v>0</v>
      </c>
      <c r="AI2447" t="s">
        <v>4817</v>
      </c>
      <c r="AJ2447" s="90" t="str">
        <f t="shared" si="116"/>
        <v>mailto:info@oxni.ch?subject=Anfrage TE-235-100-S2-P2</v>
      </c>
    </row>
    <row r="2448" spans="2:36" x14ac:dyDescent="0.2">
      <c r="B2448" s="78" t="str">
        <f t="shared" si="114"/>
        <v/>
      </c>
      <c r="C2448" s="19" t="s">
        <v>123</v>
      </c>
      <c r="D2448" s="19" t="s">
        <v>2749</v>
      </c>
      <c r="E2448" s="19">
        <v>220</v>
      </c>
      <c r="F2448" s="19" t="s">
        <v>55</v>
      </c>
      <c r="G2448" s="19">
        <v>80</v>
      </c>
      <c r="H2448" s="19">
        <v>5</v>
      </c>
      <c r="I2448" s="19">
        <v>225</v>
      </c>
      <c r="J2448" s="19">
        <v>94</v>
      </c>
      <c r="K2448" s="19">
        <v>1600</v>
      </c>
      <c r="L2448" s="19">
        <v>4800</v>
      </c>
      <c r="M2448" s="19" t="s">
        <v>101</v>
      </c>
      <c r="N2448" s="19">
        <v>2000</v>
      </c>
      <c r="O2448" s="19">
        <v>4000</v>
      </c>
      <c r="P2448" s="19">
        <v>48700</v>
      </c>
      <c r="Q2448" s="19" t="s">
        <v>57</v>
      </c>
      <c r="R2448" s="19">
        <v>18000</v>
      </c>
      <c r="S2448" s="19">
        <v>20000</v>
      </c>
      <c r="T2448" s="19">
        <v>22.51</v>
      </c>
      <c r="U2448" s="19">
        <v>66</v>
      </c>
      <c r="V2448" s="19">
        <v>0.24</v>
      </c>
      <c r="W2448" s="19">
        <v>70</v>
      </c>
      <c r="X2448" s="93"/>
      <c r="Y2448">
        <f t="shared" si="115"/>
        <v>25</v>
      </c>
      <c r="Z2448" t="b">
        <f>IF(N2448/G2448&gt;=Auswahlhilfe!$C$8,TRUE,FALSE)</f>
        <v>1</v>
      </c>
      <c r="AA2448" t="b">
        <f>IF(K2448&gt;Auswahlhilfe!$C$7,TRUE,FALSE)</f>
        <v>1</v>
      </c>
      <c r="AB2448" t="b">
        <f>IF(Auswahlhilfe!$C$17=F2448,TRUE,FALSE)</f>
        <v>0</v>
      </c>
      <c r="AC2448" t="b">
        <f>IFERROR(IF(FIND("P2",PGOptionList!D2448)&gt;0,TRUE),FALSE)</f>
        <v>0</v>
      </c>
      <c r="AD2448" t="b">
        <f>IFERROR(IF(FIND("P1",PGOptionList!D2448)&gt;0,TRUE),FALSE)</f>
        <v>1</v>
      </c>
      <c r="AE2448" t="b">
        <f>IFERROR(IF(FIND("P0",PGOptionList!D2448)&gt;0,TRUE),FALSE)</f>
        <v>0</v>
      </c>
      <c r="AF2448" t="b">
        <f>IF(AND(Z2448,AA2448,AB2448,AC2448,IF(C2448=Auswahlhilfe!$L$7,TRUE,FALSE)),D2448,FALSE)</f>
        <v>0</v>
      </c>
      <c r="AG2448" t="b">
        <f>IF(AND(Z2448,AA2448,AB2448,AD2448,IF(C2448=Auswahlhilfe!$L$17,TRUE,FALSE)),D2448,FALSE)</f>
        <v>0</v>
      </c>
      <c r="AH2448" t="b">
        <f>IF(AND(Z2448,AA2448,AB2448,AE2448,IF(C2448=Auswahlhilfe!$L$17,TRUE,FALSE)),D2448,FALSE)</f>
        <v>0</v>
      </c>
      <c r="AI2448" t="s">
        <v>4817</v>
      </c>
      <c r="AJ2448" s="90" t="str">
        <f t="shared" si="116"/>
        <v>mailto:info@oxni.ch?subject=Anfrage TE-235-080-S1-P1</v>
      </c>
    </row>
    <row r="2449" spans="2:36" x14ac:dyDescent="0.2">
      <c r="B2449" s="78" t="str">
        <f t="shared" si="114"/>
        <v/>
      </c>
      <c r="C2449" s="19" t="s">
        <v>123</v>
      </c>
      <c r="D2449" s="19" t="s">
        <v>2750</v>
      </c>
      <c r="E2449" s="19">
        <v>220</v>
      </c>
      <c r="F2449" s="19" t="s">
        <v>58</v>
      </c>
      <c r="G2449" s="19">
        <v>80</v>
      </c>
      <c r="H2449" s="19">
        <v>5</v>
      </c>
      <c r="I2449" s="19">
        <v>225</v>
      </c>
      <c r="J2449" s="19">
        <v>94</v>
      </c>
      <c r="K2449" s="19">
        <v>1600</v>
      </c>
      <c r="L2449" s="19">
        <v>4800</v>
      </c>
      <c r="M2449" s="19" t="s">
        <v>101</v>
      </c>
      <c r="N2449" s="19">
        <v>2000</v>
      </c>
      <c r="O2449" s="19">
        <v>4000</v>
      </c>
      <c r="P2449" s="19">
        <v>48700</v>
      </c>
      <c r="Q2449" s="19" t="s">
        <v>57</v>
      </c>
      <c r="R2449" s="19">
        <v>18000</v>
      </c>
      <c r="S2449" s="19">
        <v>20000</v>
      </c>
      <c r="T2449" s="19">
        <v>22.51</v>
      </c>
      <c r="U2449" s="19">
        <v>66</v>
      </c>
      <c r="V2449" s="19">
        <v>0.24</v>
      </c>
      <c r="W2449" s="19">
        <v>70</v>
      </c>
      <c r="X2449" s="93"/>
      <c r="Y2449">
        <f t="shared" si="115"/>
        <v>25</v>
      </c>
      <c r="Z2449" t="b">
        <f>IF(N2449/G2449&gt;=Auswahlhilfe!$C$8,TRUE,FALSE)</f>
        <v>1</v>
      </c>
      <c r="AA2449" t="b">
        <f>IF(K2449&gt;Auswahlhilfe!$C$7,TRUE,FALSE)</f>
        <v>1</v>
      </c>
      <c r="AB2449" t="b">
        <f>IF(Auswahlhilfe!$C$17=F2449,TRUE,FALSE)</f>
        <v>1</v>
      </c>
      <c r="AC2449" t="b">
        <f>IFERROR(IF(FIND("P2",PGOptionList!D2449)&gt;0,TRUE),FALSE)</f>
        <v>0</v>
      </c>
      <c r="AD2449" t="b">
        <f>IFERROR(IF(FIND("P1",PGOptionList!D2449)&gt;0,TRUE),FALSE)</f>
        <v>1</v>
      </c>
      <c r="AE2449" t="b">
        <f>IFERROR(IF(FIND("P0",PGOptionList!D2449)&gt;0,TRUE),FALSE)</f>
        <v>0</v>
      </c>
      <c r="AF2449" t="b">
        <f>IF(AND(Z2449,AA2449,AB2449,AC2449,IF(C2449=Auswahlhilfe!$L$7,TRUE,FALSE)),D2449,FALSE)</f>
        <v>0</v>
      </c>
      <c r="AG2449" t="b">
        <f>IF(AND(Z2449,AA2449,AB2449,AD2449,IF(C2449=Auswahlhilfe!$L$17,TRUE,FALSE)),D2449,FALSE)</f>
        <v>0</v>
      </c>
      <c r="AH2449" t="b">
        <f>IF(AND(Z2449,AA2449,AB2449,AE2449,IF(C2449=Auswahlhilfe!$L$17,TRUE,FALSE)),D2449,FALSE)</f>
        <v>0</v>
      </c>
      <c r="AI2449" t="s">
        <v>4817</v>
      </c>
      <c r="AJ2449" s="90" t="str">
        <f t="shared" si="116"/>
        <v>mailto:info@oxni.ch?subject=Anfrage TE-235-080-S2-P1</v>
      </c>
    </row>
    <row r="2450" spans="2:36" x14ac:dyDescent="0.2">
      <c r="B2450" s="78" t="str">
        <f t="shared" si="114"/>
        <v/>
      </c>
      <c r="C2450" s="19" t="s">
        <v>123</v>
      </c>
      <c r="D2450" s="19" t="s">
        <v>2751</v>
      </c>
      <c r="E2450" s="19">
        <v>220</v>
      </c>
      <c r="F2450" s="19" t="s">
        <v>55</v>
      </c>
      <c r="G2450" s="19">
        <v>80</v>
      </c>
      <c r="H2450" s="19">
        <v>7</v>
      </c>
      <c r="I2450" s="19">
        <v>225</v>
      </c>
      <c r="J2450" s="19">
        <v>94</v>
      </c>
      <c r="K2450" s="19">
        <v>1600</v>
      </c>
      <c r="L2450" s="19">
        <v>4800</v>
      </c>
      <c r="M2450" s="19" t="s">
        <v>101</v>
      </c>
      <c r="N2450" s="19">
        <v>2000</v>
      </c>
      <c r="O2450" s="19">
        <v>4000</v>
      </c>
      <c r="P2450" s="19">
        <v>48700</v>
      </c>
      <c r="Q2450" s="19" t="s">
        <v>57</v>
      </c>
      <c r="R2450" s="19">
        <v>18000</v>
      </c>
      <c r="S2450" s="19">
        <v>20000</v>
      </c>
      <c r="T2450" s="19">
        <v>22.51</v>
      </c>
      <c r="U2450" s="19">
        <v>66</v>
      </c>
      <c r="V2450" s="19">
        <v>0.24</v>
      </c>
      <c r="W2450" s="19">
        <v>70</v>
      </c>
      <c r="X2450" s="93"/>
      <c r="Y2450">
        <f t="shared" si="115"/>
        <v>25</v>
      </c>
      <c r="Z2450" t="b">
        <f>IF(N2450/G2450&gt;=Auswahlhilfe!$C$8,TRUE,FALSE)</f>
        <v>1</v>
      </c>
      <c r="AA2450" t="b">
        <f>IF(K2450&gt;Auswahlhilfe!$C$7,TRUE,FALSE)</f>
        <v>1</v>
      </c>
      <c r="AB2450" t="b">
        <f>IF(Auswahlhilfe!$C$17=F2450,TRUE,FALSE)</f>
        <v>0</v>
      </c>
      <c r="AC2450" t="b">
        <f>IFERROR(IF(FIND("P2",PGOptionList!D2450)&gt;0,TRUE),FALSE)</f>
        <v>1</v>
      </c>
      <c r="AD2450" t="b">
        <f>IFERROR(IF(FIND("P1",PGOptionList!D2450)&gt;0,TRUE),FALSE)</f>
        <v>0</v>
      </c>
      <c r="AE2450" t="b">
        <f>IFERROR(IF(FIND("P0",PGOptionList!D2450)&gt;0,TRUE),FALSE)</f>
        <v>0</v>
      </c>
      <c r="AF2450" t="b">
        <f>IF(AND(Z2450,AA2450,AB2450,AC2450,IF(C2450=Auswahlhilfe!$L$7,TRUE,FALSE)),D2450,FALSE)</f>
        <v>0</v>
      </c>
      <c r="AG2450" t="b">
        <f>IF(AND(Z2450,AA2450,AB2450,AD2450,IF(C2450=Auswahlhilfe!$L$17,TRUE,FALSE)),D2450,FALSE)</f>
        <v>0</v>
      </c>
      <c r="AH2450" t="b">
        <f>IF(AND(Z2450,AA2450,AB2450,AE2450,IF(C2450=Auswahlhilfe!$L$17,TRUE,FALSE)),D2450,FALSE)</f>
        <v>0</v>
      </c>
      <c r="AI2450" t="s">
        <v>4817</v>
      </c>
      <c r="AJ2450" s="90" t="str">
        <f t="shared" si="116"/>
        <v>mailto:info@oxni.ch?subject=Anfrage TE-235-080-S1-P2</v>
      </c>
    </row>
    <row r="2451" spans="2:36" x14ac:dyDescent="0.2">
      <c r="B2451" s="78" t="str">
        <f t="shared" si="114"/>
        <v/>
      </c>
      <c r="C2451" s="19" t="s">
        <v>123</v>
      </c>
      <c r="D2451" s="19" t="s">
        <v>2752</v>
      </c>
      <c r="E2451" s="19">
        <v>220</v>
      </c>
      <c r="F2451" s="19" t="s">
        <v>58</v>
      </c>
      <c r="G2451" s="19">
        <v>80</v>
      </c>
      <c r="H2451" s="19">
        <v>7</v>
      </c>
      <c r="I2451" s="19">
        <v>225</v>
      </c>
      <c r="J2451" s="19">
        <v>94</v>
      </c>
      <c r="K2451" s="19">
        <v>1600</v>
      </c>
      <c r="L2451" s="19">
        <v>4800</v>
      </c>
      <c r="M2451" s="19" t="s">
        <v>101</v>
      </c>
      <c r="N2451" s="19">
        <v>2000</v>
      </c>
      <c r="O2451" s="19">
        <v>4000</v>
      </c>
      <c r="P2451" s="19">
        <v>48700</v>
      </c>
      <c r="Q2451" s="19" t="s">
        <v>57</v>
      </c>
      <c r="R2451" s="19">
        <v>18000</v>
      </c>
      <c r="S2451" s="19">
        <v>20000</v>
      </c>
      <c r="T2451" s="19">
        <v>22.51</v>
      </c>
      <c r="U2451" s="19">
        <v>66</v>
      </c>
      <c r="V2451" s="19">
        <v>0.24</v>
      </c>
      <c r="W2451" s="19">
        <v>70</v>
      </c>
      <c r="X2451" s="93"/>
      <c r="Y2451">
        <f t="shared" si="115"/>
        <v>25</v>
      </c>
      <c r="Z2451" t="b">
        <f>IF(N2451/G2451&gt;=Auswahlhilfe!$C$8,TRUE,FALSE)</f>
        <v>1</v>
      </c>
      <c r="AA2451" t="b">
        <f>IF(K2451&gt;Auswahlhilfe!$C$7,TRUE,FALSE)</f>
        <v>1</v>
      </c>
      <c r="AB2451" t="b">
        <f>IF(Auswahlhilfe!$C$17=F2451,TRUE,FALSE)</f>
        <v>1</v>
      </c>
      <c r="AC2451" t="b">
        <f>IFERROR(IF(FIND("P2",PGOptionList!D2451)&gt;0,TRUE),FALSE)</f>
        <v>1</v>
      </c>
      <c r="AD2451" t="b">
        <f>IFERROR(IF(FIND("P1",PGOptionList!D2451)&gt;0,TRUE),FALSE)</f>
        <v>0</v>
      </c>
      <c r="AE2451" t="b">
        <f>IFERROR(IF(FIND("P0",PGOptionList!D2451)&gt;0,TRUE),FALSE)</f>
        <v>0</v>
      </c>
      <c r="AF2451" t="b">
        <f>IF(AND(Z2451,AA2451,AB2451,AC2451,IF(C2451=Auswahlhilfe!$L$7,TRUE,FALSE)),D2451,FALSE)</f>
        <v>0</v>
      </c>
      <c r="AG2451" t="b">
        <f>IF(AND(Z2451,AA2451,AB2451,AD2451,IF(C2451=Auswahlhilfe!$L$17,TRUE,FALSE)),D2451,FALSE)</f>
        <v>0</v>
      </c>
      <c r="AH2451" t="b">
        <f>IF(AND(Z2451,AA2451,AB2451,AE2451,IF(C2451=Auswahlhilfe!$L$17,TRUE,FALSE)),D2451,FALSE)</f>
        <v>0</v>
      </c>
      <c r="AI2451" t="s">
        <v>4817</v>
      </c>
      <c r="AJ2451" s="90" t="str">
        <f t="shared" si="116"/>
        <v>mailto:info@oxni.ch?subject=Anfrage TE-235-080-S2-P2</v>
      </c>
    </row>
    <row r="2452" spans="2:36" x14ac:dyDescent="0.2">
      <c r="B2452" s="78" t="str">
        <f t="shared" si="114"/>
        <v/>
      </c>
      <c r="C2452" s="19" t="s">
        <v>123</v>
      </c>
      <c r="D2452" s="19" t="s">
        <v>2753</v>
      </c>
      <c r="E2452" s="19">
        <v>220</v>
      </c>
      <c r="F2452" s="19" t="s">
        <v>55</v>
      </c>
      <c r="G2452" s="19">
        <v>70</v>
      </c>
      <c r="H2452" s="19">
        <v>5</v>
      </c>
      <c r="I2452" s="19">
        <v>225</v>
      </c>
      <c r="J2452" s="19">
        <v>94</v>
      </c>
      <c r="K2452" s="19">
        <v>1810</v>
      </c>
      <c r="L2452" s="19">
        <v>5430</v>
      </c>
      <c r="M2452" s="19" t="s">
        <v>100</v>
      </c>
      <c r="N2452" s="19">
        <v>2000</v>
      </c>
      <c r="O2452" s="19">
        <v>4000</v>
      </c>
      <c r="P2452" s="19">
        <v>48700</v>
      </c>
      <c r="Q2452" s="19" t="s">
        <v>57</v>
      </c>
      <c r="R2452" s="19">
        <v>18000</v>
      </c>
      <c r="S2452" s="19">
        <v>20000</v>
      </c>
      <c r="T2452" s="19">
        <v>22.51</v>
      </c>
      <c r="U2452" s="19">
        <v>66</v>
      </c>
      <c r="V2452" s="19">
        <v>0.24</v>
      </c>
      <c r="W2452" s="19">
        <v>70</v>
      </c>
      <c r="X2452" s="93"/>
      <c r="Y2452">
        <f t="shared" si="115"/>
        <v>28.571428571428573</v>
      </c>
      <c r="Z2452" t="b">
        <f>IF(N2452/G2452&gt;=Auswahlhilfe!$C$8,TRUE,FALSE)</f>
        <v>1</v>
      </c>
      <c r="AA2452" t="b">
        <f>IF(K2452&gt;Auswahlhilfe!$C$7,TRUE,FALSE)</f>
        <v>1</v>
      </c>
      <c r="AB2452" t="b">
        <f>IF(Auswahlhilfe!$C$17=F2452,TRUE,FALSE)</f>
        <v>0</v>
      </c>
      <c r="AC2452" t="b">
        <f>IFERROR(IF(FIND("P2",PGOptionList!D2452)&gt;0,TRUE),FALSE)</f>
        <v>0</v>
      </c>
      <c r="AD2452" t="b">
        <f>IFERROR(IF(FIND("P1",PGOptionList!D2452)&gt;0,TRUE),FALSE)</f>
        <v>1</v>
      </c>
      <c r="AE2452" t="b">
        <f>IFERROR(IF(FIND("P0",PGOptionList!D2452)&gt;0,TRUE),FALSE)</f>
        <v>0</v>
      </c>
      <c r="AF2452" t="b">
        <f>IF(AND(Z2452,AA2452,AB2452,AC2452,IF(C2452=Auswahlhilfe!$L$7,TRUE,FALSE)),D2452,FALSE)</f>
        <v>0</v>
      </c>
      <c r="AG2452" t="b">
        <f>IF(AND(Z2452,AA2452,AB2452,AD2452,IF(C2452=Auswahlhilfe!$L$17,TRUE,FALSE)),D2452,FALSE)</f>
        <v>0</v>
      </c>
      <c r="AH2452" t="b">
        <f>IF(AND(Z2452,AA2452,AB2452,AE2452,IF(C2452=Auswahlhilfe!$L$17,TRUE,FALSE)),D2452,FALSE)</f>
        <v>0</v>
      </c>
      <c r="AI2452" t="s">
        <v>4817</v>
      </c>
      <c r="AJ2452" s="90" t="str">
        <f t="shared" si="116"/>
        <v>mailto:info@oxni.ch?subject=Anfrage TE-235-070-S1-P1</v>
      </c>
    </row>
    <row r="2453" spans="2:36" x14ac:dyDescent="0.2">
      <c r="B2453" s="78" t="str">
        <f t="shared" si="114"/>
        <v/>
      </c>
      <c r="C2453" s="19" t="s">
        <v>123</v>
      </c>
      <c r="D2453" s="19" t="s">
        <v>2754</v>
      </c>
      <c r="E2453" s="19">
        <v>220</v>
      </c>
      <c r="F2453" s="19" t="s">
        <v>58</v>
      </c>
      <c r="G2453" s="19">
        <v>70</v>
      </c>
      <c r="H2453" s="19">
        <v>5</v>
      </c>
      <c r="I2453" s="19">
        <v>225</v>
      </c>
      <c r="J2453" s="19">
        <v>94</v>
      </c>
      <c r="K2453" s="19">
        <v>1810</v>
      </c>
      <c r="L2453" s="19">
        <v>5430</v>
      </c>
      <c r="M2453" s="19" t="s">
        <v>100</v>
      </c>
      <c r="N2453" s="19">
        <v>2000</v>
      </c>
      <c r="O2453" s="19">
        <v>4000</v>
      </c>
      <c r="P2453" s="19">
        <v>48700</v>
      </c>
      <c r="Q2453" s="19" t="s">
        <v>57</v>
      </c>
      <c r="R2453" s="19">
        <v>18000</v>
      </c>
      <c r="S2453" s="19">
        <v>20000</v>
      </c>
      <c r="T2453" s="19">
        <v>22.51</v>
      </c>
      <c r="U2453" s="19">
        <v>66</v>
      </c>
      <c r="V2453" s="19">
        <v>0.24</v>
      </c>
      <c r="W2453" s="19">
        <v>70</v>
      </c>
      <c r="X2453" s="93"/>
      <c r="Y2453">
        <f t="shared" si="115"/>
        <v>28.571428571428573</v>
      </c>
      <c r="Z2453" t="b">
        <f>IF(N2453/G2453&gt;=Auswahlhilfe!$C$8,TRUE,FALSE)</f>
        <v>1</v>
      </c>
      <c r="AA2453" t="b">
        <f>IF(K2453&gt;Auswahlhilfe!$C$7,TRUE,FALSE)</f>
        <v>1</v>
      </c>
      <c r="AB2453" t="b">
        <f>IF(Auswahlhilfe!$C$17=F2453,TRUE,FALSE)</f>
        <v>1</v>
      </c>
      <c r="AC2453" t="b">
        <f>IFERROR(IF(FIND("P2",PGOptionList!D2453)&gt;0,TRUE),FALSE)</f>
        <v>0</v>
      </c>
      <c r="AD2453" t="b">
        <f>IFERROR(IF(FIND("P1",PGOptionList!D2453)&gt;0,TRUE),FALSE)</f>
        <v>1</v>
      </c>
      <c r="AE2453" t="b">
        <f>IFERROR(IF(FIND("P0",PGOptionList!D2453)&gt;0,TRUE),FALSE)</f>
        <v>0</v>
      </c>
      <c r="AF2453" t="b">
        <f>IF(AND(Z2453,AA2453,AB2453,AC2453,IF(C2453=Auswahlhilfe!$L$7,TRUE,FALSE)),D2453,FALSE)</f>
        <v>0</v>
      </c>
      <c r="AG2453" t="b">
        <f>IF(AND(Z2453,AA2453,AB2453,AD2453,IF(C2453=Auswahlhilfe!$L$17,TRUE,FALSE)),D2453,FALSE)</f>
        <v>0</v>
      </c>
      <c r="AH2453" t="b">
        <f>IF(AND(Z2453,AA2453,AB2453,AE2453,IF(C2453=Auswahlhilfe!$L$17,TRUE,FALSE)),D2453,FALSE)</f>
        <v>0</v>
      </c>
      <c r="AI2453" t="s">
        <v>4817</v>
      </c>
      <c r="AJ2453" s="90" t="str">
        <f t="shared" si="116"/>
        <v>mailto:info@oxni.ch?subject=Anfrage TE-235-070-S2-P1</v>
      </c>
    </row>
    <row r="2454" spans="2:36" x14ac:dyDescent="0.2">
      <c r="B2454" s="78" t="str">
        <f t="shared" si="114"/>
        <v/>
      </c>
      <c r="C2454" s="19" t="s">
        <v>123</v>
      </c>
      <c r="D2454" s="19" t="s">
        <v>2755</v>
      </c>
      <c r="E2454" s="19">
        <v>220</v>
      </c>
      <c r="F2454" s="19" t="s">
        <v>55</v>
      </c>
      <c r="G2454" s="19">
        <v>70</v>
      </c>
      <c r="H2454" s="19">
        <v>7</v>
      </c>
      <c r="I2454" s="19">
        <v>225</v>
      </c>
      <c r="J2454" s="19">
        <v>94</v>
      </c>
      <c r="K2454" s="19">
        <v>1810</v>
      </c>
      <c r="L2454" s="19">
        <v>5430</v>
      </c>
      <c r="M2454" s="19" t="s">
        <v>100</v>
      </c>
      <c r="N2454" s="19">
        <v>2000</v>
      </c>
      <c r="O2454" s="19">
        <v>4000</v>
      </c>
      <c r="P2454" s="19">
        <v>48700</v>
      </c>
      <c r="Q2454" s="19" t="s">
        <v>57</v>
      </c>
      <c r="R2454" s="19">
        <v>18000</v>
      </c>
      <c r="S2454" s="19">
        <v>20000</v>
      </c>
      <c r="T2454" s="19">
        <v>22.51</v>
      </c>
      <c r="U2454" s="19">
        <v>66</v>
      </c>
      <c r="V2454" s="19">
        <v>0.24</v>
      </c>
      <c r="W2454" s="19">
        <v>70</v>
      </c>
      <c r="X2454" s="93"/>
      <c r="Y2454">
        <f t="shared" si="115"/>
        <v>28.571428571428573</v>
      </c>
      <c r="Z2454" t="b">
        <f>IF(N2454/G2454&gt;=Auswahlhilfe!$C$8,TRUE,FALSE)</f>
        <v>1</v>
      </c>
      <c r="AA2454" t="b">
        <f>IF(K2454&gt;Auswahlhilfe!$C$7,TRUE,FALSE)</f>
        <v>1</v>
      </c>
      <c r="AB2454" t="b">
        <f>IF(Auswahlhilfe!$C$17=F2454,TRUE,FALSE)</f>
        <v>0</v>
      </c>
      <c r="AC2454" t="b">
        <f>IFERROR(IF(FIND("P2",PGOptionList!D2454)&gt;0,TRUE),FALSE)</f>
        <v>1</v>
      </c>
      <c r="AD2454" t="b">
        <f>IFERROR(IF(FIND("P1",PGOptionList!D2454)&gt;0,TRUE),FALSE)</f>
        <v>0</v>
      </c>
      <c r="AE2454" t="b">
        <f>IFERROR(IF(FIND("P0",PGOptionList!D2454)&gt;0,TRUE),FALSE)</f>
        <v>0</v>
      </c>
      <c r="AF2454" t="b">
        <f>IF(AND(Z2454,AA2454,AB2454,AC2454,IF(C2454=Auswahlhilfe!$L$7,TRUE,FALSE)),D2454,FALSE)</f>
        <v>0</v>
      </c>
      <c r="AG2454" t="b">
        <f>IF(AND(Z2454,AA2454,AB2454,AD2454,IF(C2454=Auswahlhilfe!$L$17,TRUE,FALSE)),D2454,FALSE)</f>
        <v>0</v>
      </c>
      <c r="AH2454" t="b">
        <f>IF(AND(Z2454,AA2454,AB2454,AE2454,IF(C2454=Auswahlhilfe!$L$17,TRUE,FALSE)),D2454,FALSE)</f>
        <v>0</v>
      </c>
      <c r="AI2454" t="s">
        <v>4817</v>
      </c>
      <c r="AJ2454" s="90" t="str">
        <f t="shared" si="116"/>
        <v>mailto:info@oxni.ch?subject=Anfrage TE-235-070-S1-P2</v>
      </c>
    </row>
    <row r="2455" spans="2:36" x14ac:dyDescent="0.2">
      <c r="B2455" s="78" t="str">
        <f t="shared" si="114"/>
        <v/>
      </c>
      <c r="C2455" s="19" t="s">
        <v>123</v>
      </c>
      <c r="D2455" s="19" t="s">
        <v>2756</v>
      </c>
      <c r="E2455" s="19">
        <v>220</v>
      </c>
      <c r="F2455" s="19" t="s">
        <v>58</v>
      </c>
      <c r="G2455" s="19">
        <v>70</v>
      </c>
      <c r="H2455" s="19">
        <v>7</v>
      </c>
      <c r="I2455" s="19">
        <v>225</v>
      </c>
      <c r="J2455" s="19">
        <v>94</v>
      </c>
      <c r="K2455" s="19">
        <v>1810</v>
      </c>
      <c r="L2455" s="19">
        <v>5430</v>
      </c>
      <c r="M2455" s="19" t="s">
        <v>100</v>
      </c>
      <c r="N2455" s="19">
        <v>2000</v>
      </c>
      <c r="O2455" s="19">
        <v>4000</v>
      </c>
      <c r="P2455" s="19">
        <v>48700</v>
      </c>
      <c r="Q2455" s="19" t="s">
        <v>57</v>
      </c>
      <c r="R2455" s="19">
        <v>18000</v>
      </c>
      <c r="S2455" s="19">
        <v>20000</v>
      </c>
      <c r="T2455" s="19">
        <v>22.51</v>
      </c>
      <c r="U2455" s="19">
        <v>66</v>
      </c>
      <c r="V2455" s="19">
        <v>0.24</v>
      </c>
      <c r="W2455" s="19">
        <v>70</v>
      </c>
      <c r="X2455" s="93"/>
      <c r="Y2455">
        <f t="shared" si="115"/>
        <v>28.571428571428573</v>
      </c>
      <c r="Z2455" t="b">
        <f>IF(N2455/G2455&gt;=Auswahlhilfe!$C$8,TRUE,FALSE)</f>
        <v>1</v>
      </c>
      <c r="AA2455" t="b">
        <f>IF(K2455&gt;Auswahlhilfe!$C$7,TRUE,FALSE)</f>
        <v>1</v>
      </c>
      <c r="AB2455" t="b">
        <f>IF(Auswahlhilfe!$C$17=F2455,TRUE,FALSE)</f>
        <v>1</v>
      </c>
      <c r="AC2455" t="b">
        <f>IFERROR(IF(FIND("P2",PGOptionList!D2455)&gt;0,TRUE),FALSE)</f>
        <v>1</v>
      </c>
      <c r="AD2455" t="b">
        <f>IFERROR(IF(FIND("P1",PGOptionList!D2455)&gt;0,TRUE),FALSE)</f>
        <v>0</v>
      </c>
      <c r="AE2455" t="b">
        <f>IFERROR(IF(FIND("P0",PGOptionList!D2455)&gt;0,TRUE),FALSE)</f>
        <v>0</v>
      </c>
      <c r="AF2455" t="b">
        <f>IF(AND(Z2455,AA2455,AB2455,AC2455,IF(C2455=Auswahlhilfe!$L$7,TRUE,FALSE)),D2455,FALSE)</f>
        <v>0</v>
      </c>
      <c r="AG2455" t="b">
        <f>IF(AND(Z2455,AA2455,AB2455,AD2455,IF(C2455=Auswahlhilfe!$L$17,TRUE,FALSE)),D2455,FALSE)</f>
        <v>0</v>
      </c>
      <c r="AH2455" t="b">
        <f>IF(AND(Z2455,AA2455,AB2455,AE2455,IF(C2455=Auswahlhilfe!$L$17,TRUE,FALSE)),D2455,FALSE)</f>
        <v>0</v>
      </c>
      <c r="AI2455" t="s">
        <v>4817</v>
      </c>
      <c r="AJ2455" s="90" t="str">
        <f t="shared" si="116"/>
        <v>mailto:info@oxni.ch?subject=Anfrage TE-235-070-S2-P2</v>
      </c>
    </row>
    <row r="2456" spans="2:36" x14ac:dyDescent="0.2">
      <c r="B2456" s="78" t="str">
        <f t="shared" si="114"/>
        <v/>
      </c>
      <c r="C2456" s="19" t="s">
        <v>123</v>
      </c>
      <c r="D2456" s="19" t="s">
        <v>2757</v>
      </c>
      <c r="E2456" s="19">
        <v>220</v>
      </c>
      <c r="F2456" s="19" t="s">
        <v>55</v>
      </c>
      <c r="G2456" s="19">
        <v>60</v>
      </c>
      <c r="H2456" s="19">
        <v>5</v>
      </c>
      <c r="I2456" s="19">
        <v>225</v>
      </c>
      <c r="J2456" s="19">
        <v>94</v>
      </c>
      <c r="K2456" s="19">
        <v>1900</v>
      </c>
      <c r="L2456" s="19">
        <v>5700</v>
      </c>
      <c r="M2456" s="19" t="s">
        <v>99</v>
      </c>
      <c r="N2456" s="19">
        <v>2000</v>
      </c>
      <c r="O2456" s="19">
        <v>4000</v>
      </c>
      <c r="P2456" s="19">
        <v>48700</v>
      </c>
      <c r="Q2456" s="19" t="s">
        <v>57</v>
      </c>
      <c r="R2456" s="19">
        <v>18000</v>
      </c>
      <c r="S2456" s="19">
        <v>20000</v>
      </c>
      <c r="T2456" s="19">
        <v>22.51</v>
      </c>
      <c r="U2456" s="19">
        <v>66</v>
      </c>
      <c r="V2456" s="19">
        <v>0.24</v>
      </c>
      <c r="W2456" s="19">
        <v>70</v>
      </c>
      <c r="X2456" s="93"/>
      <c r="Y2456">
        <f t="shared" si="115"/>
        <v>33.333333333333336</v>
      </c>
      <c r="Z2456" t="b">
        <f>IF(N2456/G2456&gt;=Auswahlhilfe!$C$8,TRUE,FALSE)</f>
        <v>1</v>
      </c>
      <c r="AA2456" t="b">
        <f>IF(K2456&gt;Auswahlhilfe!$C$7,TRUE,FALSE)</f>
        <v>1</v>
      </c>
      <c r="AB2456" t="b">
        <f>IF(Auswahlhilfe!$C$17=F2456,TRUE,FALSE)</f>
        <v>0</v>
      </c>
      <c r="AC2456" t="b">
        <f>IFERROR(IF(FIND("P2",PGOptionList!D2456)&gt;0,TRUE),FALSE)</f>
        <v>0</v>
      </c>
      <c r="AD2456" t="b">
        <f>IFERROR(IF(FIND("P1",PGOptionList!D2456)&gt;0,TRUE),FALSE)</f>
        <v>1</v>
      </c>
      <c r="AE2456" t="b">
        <f>IFERROR(IF(FIND("P0",PGOptionList!D2456)&gt;0,TRUE),FALSE)</f>
        <v>0</v>
      </c>
      <c r="AF2456" t="b">
        <f>IF(AND(Z2456,AA2456,AB2456,AC2456,IF(C2456=Auswahlhilfe!$L$7,TRUE,FALSE)),D2456,FALSE)</f>
        <v>0</v>
      </c>
      <c r="AG2456" t="b">
        <f>IF(AND(Z2456,AA2456,AB2456,AD2456,IF(C2456=Auswahlhilfe!$L$17,TRUE,FALSE)),D2456,FALSE)</f>
        <v>0</v>
      </c>
      <c r="AH2456" t="b">
        <f>IF(AND(Z2456,AA2456,AB2456,AE2456,IF(C2456=Auswahlhilfe!$L$17,TRUE,FALSE)),D2456,FALSE)</f>
        <v>0</v>
      </c>
      <c r="AI2456" t="s">
        <v>4817</v>
      </c>
      <c r="AJ2456" s="90" t="str">
        <f t="shared" si="116"/>
        <v>mailto:info@oxni.ch?subject=Anfrage TE-235-060-S1-P1</v>
      </c>
    </row>
    <row r="2457" spans="2:36" x14ac:dyDescent="0.2">
      <c r="B2457" s="78" t="str">
        <f t="shared" si="114"/>
        <v/>
      </c>
      <c r="C2457" s="19" t="s">
        <v>123</v>
      </c>
      <c r="D2457" s="19" t="s">
        <v>2758</v>
      </c>
      <c r="E2457" s="19">
        <v>220</v>
      </c>
      <c r="F2457" s="19" t="s">
        <v>58</v>
      </c>
      <c r="G2457" s="19">
        <v>60</v>
      </c>
      <c r="H2457" s="19">
        <v>5</v>
      </c>
      <c r="I2457" s="19">
        <v>225</v>
      </c>
      <c r="J2457" s="19">
        <v>94</v>
      </c>
      <c r="K2457" s="19">
        <v>1900</v>
      </c>
      <c r="L2457" s="19">
        <v>5700</v>
      </c>
      <c r="M2457" s="19" t="s">
        <v>99</v>
      </c>
      <c r="N2457" s="19">
        <v>2000</v>
      </c>
      <c r="O2457" s="19">
        <v>4000</v>
      </c>
      <c r="P2457" s="19">
        <v>48700</v>
      </c>
      <c r="Q2457" s="19" t="s">
        <v>57</v>
      </c>
      <c r="R2457" s="19">
        <v>18000</v>
      </c>
      <c r="S2457" s="19">
        <v>20000</v>
      </c>
      <c r="T2457" s="19">
        <v>22.51</v>
      </c>
      <c r="U2457" s="19">
        <v>66</v>
      </c>
      <c r="V2457" s="19">
        <v>0.24</v>
      </c>
      <c r="W2457" s="19">
        <v>70</v>
      </c>
      <c r="X2457" s="93"/>
      <c r="Y2457">
        <f t="shared" si="115"/>
        <v>33.333333333333336</v>
      </c>
      <c r="Z2457" t="b">
        <f>IF(N2457/G2457&gt;=Auswahlhilfe!$C$8,TRUE,FALSE)</f>
        <v>1</v>
      </c>
      <c r="AA2457" t="b">
        <f>IF(K2457&gt;Auswahlhilfe!$C$7,TRUE,FALSE)</f>
        <v>1</v>
      </c>
      <c r="AB2457" t="b">
        <f>IF(Auswahlhilfe!$C$17=F2457,TRUE,FALSE)</f>
        <v>1</v>
      </c>
      <c r="AC2457" t="b">
        <f>IFERROR(IF(FIND("P2",PGOptionList!D2457)&gt;0,TRUE),FALSE)</f>
        <v>0</v>
      </c>
      <c r="AD2457" t="b">
        <f>IFERROR(IF(FIND("P1",PGOptionList!D2457)&gt;0,TRUE),FALSE)</f>
        <v>1</v>
      </c>
      <c r="AE2457" t="b">
        <f>IFERROR(IF(FIND("P0",PGOptionList!D2457)&gt;0,TRUE),FALSE)</f>
        <v>0</v>
      </c>
      <c r="AF2457" t="b">
        <f>IF(AND(Z2457,AA2457,AB2457,AC2457,IF(C2457=Auswahlhilfe!$L$7,TRUE,FALSE)),D2457,FALSE)</f>
        <v>0</v>
      </c>
      <c r="AG2457" t="b">
        <f>IF(AND(Z2457,AA2457,AB2457,AD2457,IF(C2457=Auswahlhilfe!$L$17,TRUE,FALSE)),D2457,FALSE)</f>
        <v>0</v>
      </c>
      <c r="AH2457" t="b">
        <f>IF(AND(Z2457,AA2457,AB2457,AE2457,IF(C2457=Auswahlhilfe!$L$17,TRUE,FALSE)),D2457,FALSE)</f>
        <v>0</v>
      </c>
      <c r="AI2457" t="s">
        <v>4817</v>
      </c>
      <c r="AJ2457" s="90" t="str">
        <f t="shared" si="116"/>
        <v>mailto:info@oxni.ch?subject=Anfrage TE-235-060-S2-P1</v>
      </c>
    </row>
    <row r="2458" spans="2:36" x14ac:dyDescent="0.2">
      <c r="B2458" s="78" t="str">
        <f t="shared" si="114"/>
        <v/>
      </c>
      <c r="C2458" s="19" t="s">
        <v>123</v>
      </c>
      <c r="D2458" s="19" t="s">
        <v>2759</v>
      </c>
      <c r="E2458" s="19">
        <v>220</v>
      </c>
      <c r="F2458" s="19" t="s">
        <v>55</v>
      </c>
      <c r="G2458" s="19">
        <v>60</v>
      </c>
      <c r="H2458" s="19">
        <v>7</v>
      </c>
      <c r="I2458" s="19">
        <v>225</v>
      </c>
      <c r="J2458" s="19">
        <v>94</v>
      </c>
      <c r="K2458" s="19">
        <v>1900</v>
      </c>
      <c r="L2458" s="19">
        <v>5700</v>
      </c>
      <c r="M2458" s="19" t="s">
        <v>99</v>
      </c>
      <c r="N2458" s="19">
        <v>2000</v>
      </c>
      <c r="O2458" s="19">
        <v>4000</v>
      </c>
      <c r="P2458" s="19">
        <v>48700</v>
      </c>
      <c r="Q2458" s="19" t="s">
        <v>57</v>
      </c>
      <c r="R2458" s="19">
        <v>18000</v>
      </c>
      <c r="S2458" s="19">
        <v>20000</v>
      </c>
      <c r="T2458" s="19">
        <v>22.51</v>
      </c>
      <c r="U2458" s="19">
        <v>66</v>
      </c>
      <c r="V2458" s="19">
        <v>0.24</v>
      </c>
      <c r="W2458" s="19">
        <v>70</v>
      </c>
      <c r="X2458" s="93"/>
      <c r="Y2458">
        <f t="shared" si="115"/>
        <v>33.333333333333336</v>
      </c>
      <c r="Z2458" t="b">
        <f>IF(N2458/G2458&gt;=Auswahlhilfe!$C$8,TRUE,FALSE)</f>
        <v>1</v>
      </c>
      <c r="AA2458" t="b">
        <f>IF(K2458&gt;Auswahlhilfe!$C$7,TRUE,FALSE)</f>
        <v>1</v>
      </c>
      <c r="AB2458" t="b">
        <f>IF(Auswahlhilfe!$C$17=F2458,TRUE,FALSE)</f>
        <v>0</v>
      </c>
      <c r="AC2458" t="b">
        <f>IFERROR(IF(FIND("P2",PGOptionList!D2458)&gt;0,TRUE),FALSE)</f>
        <v>1</v>
      </c>
      <c r="AD2458" t="b">
        <f>IFERROR(IF(FIND("P1",PGOptionList!D2458)&gt;0,TRUE),FALSE)</f>
        <v>0</v>
      </c>
      <c r="AE2458" t="b">
        <f>IFERROR(IF(FIND("P0",PGOptionList!D2458)&gt;0,TRUE),FALSE)</f>
        <v>0</v>
      </c>
      <c r="AF2458" t="b">
        <f>IF(AND(Z2458,AA2458,AB2458,AC2458,IF(C2458=Auswahlhilfe!$L$7,TRUE,FALSE)),D2458,FALSE)</f>
        <v>0</v>
      </c>
      <c r="AG2458" t="b">
        <f>IF(AND(Z2458,AA2458,AB2458,AD2458,IF(C2458=Auswahlhilfe!$L$17,TRUE,FALSE)),D2458,FALSE)</f>
        <v>0</v>
      </c>
      <c r="AH2458" t="b">
        <f>IF(AND(Z2458,AA2458,AB2458,AE2458,IF(C2458=Auswahlhilfe!$L$17,TRUE,FALSE)),D2458,FALSE)</f>
        <v>0</v>
      </c>
      <c r="AI2458" t="s">
        <v>4817</v>
      </c>
      <c r="AJ2458" s="90" t="str">
        <f t="shared" si="116"/>
        <v>mailto:info@oxni.ch?subject=Anfrage TE-235-060-S1-P2</v>
      </c>
    </row>
    <row r="2459" spans="2:36" x14ac:dyDescent="0.2">
      <c r="B2459" s="78" t="str">
        <f t="shared" si="114"/>
        <v/>
      </c>
      <c r="C2459" s="19" t="s">
        <v>123</v>
      </c>
      <c r="D2459" s="19" t="s">
        <v>2760</v>
      </c>
      <c r="E2459" s="19">
        <v>220</v>
      </c>
      <c r="F2459" s="19" t="s">
        <v>58</v>
      </c>
      <c r="G2459" s="19">
        <v>60</v>
      </c>
      <c r="H2459" s="19">
        <v>7</v>
      </c>
      <c r="I2459" s="19">
        <v>225</v>
      </c>
      <c r="J2459" s="19">
        <v>94</v>
      </c>
      <c r="K2459" s="19">
        <v>1900</v>
      </c>
      <c r="L2459" s="19">
        <v>5700</v>
      </c>
      <c r="M2459" s="19" t="s">
        <v>99</v>
      </c>
      <c r="N2459" s="19">
        <v>2000</v>
      </c>
      <c r="O2459" s="19">
        <v>4000</v>
      </c>
      <c r="P2459" s="19">
        <v>48700</v>
      </c>
      <c r="Q2459" s="19" t="s">
        <v>57</v>
      </c>
      <c r="R2459" s="19">
        <v>18000</v>
      </c>
      <c r="S2459" s="19">
        <v>20000</v>
      </c>
      <c r="T2459" s="19">
        <v>22.51</v>
      </c>
      <c r="U2459" s="19">
        <v>66</v>
      </c>
      <c r="V2459" s="19">
        <v>0.24</v>
      </c>
      <c r="W2459" s="19">
        <v>70</v>
      </c>
      <c r="X2459" s="93"/>
      <c r="Y2459">
        <f t="shared" si="115"/>
        <v>33.333333333333336</v>
      </c>
      <c r="Z2459" t="b">
        <f>IF(N2459/G2459&gt;=Auswahlhilfe!$C$8,TRUE,FALSE)</f>
        <v>1</v>
      </c>
      <c r="AA2459" t="b">
        <f>IF(K2459&gt;Auswahlhilfe!$C$7,TRUE,FALSE)</f>
        <v>1</v>
      </c>
      <c r="AB2459" t="b">
        <f>IF(Auswahlhilfe!$C$17=F2459,TRUE,FALSE)</f>
        <v>1</v>
      </c>
      <c r="AC2459" t="b">
        <f>IFERROR(IF(FIND("P2",PGOptionList!D2459)&gt;0,TRUE),FALSE)</f>
        <v>1</v>
      </c>
      <c r="AD2459" t="b">
        <f>IFERROR(IF(FIND("P1",PGOptionList!D2459)&gt;0,TRUE),FALSE)</f>
        <v>0</v>
      </c>
      <c r="AE2459" t="b">
        <f>IFERROR(IF(FIND("P0",PGOptionList!D2459)&gt;0,TRUE),FALSE)</f>
        <v>0</v>
      </c>
      <c r="AF2459" t="b">
        <f>IF(AND(Z2459,AA2459,AB2459,AC2459,IF(C2459=Auswahlhilfe!$L$7,TRUE,FALSE)),D2459,FALSE)</f>
        <v>0</v>
      </c>
      <c r="AG2459" t="b">
        <f>IF(AND(Z2459,AA2459,AB2459,AD2459,IF(C2459=Auswahlhilfe!$L$17,TRUE,FALSE)),D2459,FALSE)</f>
        <v>0</v>
      </c>
      <c r="AH2459" t="b">
        <f>IF(AND(Z2459,AA2459,AB2459,AE2459,IF(C2459=Auswahlhilfe!$L$17,TRUE,FALSE)),D2459,FALSE)</f>
        <v>0</v>
      </c>
      <c r="AI2459" t="s">
        <v>4817</v>
      </c>
      <c r="AJ2459" s="90" t="str">
        <f t="shared" si="116"/>
        <v>mailto:info@oxni.ch?subject=Anfrage TE-235-060-S2-P2</v>
      </c>
    </row>
    <row r="2460" spans="2:36" x14ac:dyDescent="0.2">
      <c r="B2460" s="78" t="str">
        <f t="shared" si="114"/>
        <v/>
      </c>
      <c r="C2460" s="19" t="s">
        <v>123</v>
      </c>
      <c r="D2460" s="19" t="s">
        <v>2761</v>
      </c>
      <c r="E2460" s="19">
        <v>220</v>
      </c>
      <c r="F2460" s="19" t="s">
        <v>55</v>
      </c>
      <c r="G2460" s="19">
        <v>50</v>
      </c>
      <c r="H2460" s="19">
        <v>5</v>
      </c>
      <c r="I2460" s="19">
        <v>225</v>
      </c>
      <c r="J2460" s="19">
        <v>94</v>
      </c>
      <c r="K2460" s="19">
        <v>2008</v>
      </c>
      <c r="L2460" s="19">
        <v>6024</v>
      </c>
      <c r="M2460" s="19" t="s">
        <v>98</v>
      </c>
      <c r="N2460" s="19">
        <v>2000</v>
      </c>
      <c r="O2460" s="19">
        <v>4000</v>
      </c>
      <c r="P2460" s="19">
        <v>48700</v>
      </c>
      <c r="Q2460" s="19" t="s">
        <v>57</v>
      </c>
      <c r="R2460" s="19">
        <v>18000</v>
      </c>
      <c r="S2460" s="19">
        <v>20000</v>
      </c>
      <c r="T2460" s="19">
        <v>22.51</v>
      </c>
      <c r="U2460" s="19">
        <v>66</v>
      </c>
      <c r="V2460" s="19">
        <v>0.24</v>
      </c>
      <c r="W2460" s="19">
        <v>70</v>
      </c>
      <c r="X2460" s="93"/>
      <c r="Y2460">
        <f t="shared" si="115"/>
        <v>40</v>
      </c>
      <c r="Z2460" t="b">
        <f>IF(N2460/G2460&gt;=Auswahlhilfe!$C$8,TRUE,FALSE)</f>
        <v>1</v>
      </c>
      <c r="AA2460" t="b">
        <f>IF(K2460&gt;Auswahlhilfe!$C$7,TRUE,FALSE)</f>
        <v>1</v>
      </c>
      <c r="AB2460" t="b">
        <f>IF(Auswahlhilfe!$C$17=F2460,TRUE,FALSE)</f>
        <v>0</v>
      </c>
      <c r="AC2460" t="b">
        <f>IFERROR(IF(FIND("P2",PGOptionList!D2460)&gt;0,TRUE),FALSE)</f>
        <v>0</v>
      </c>
      <c r="AD2460" t="b">
        <f>IFERROR(IF(FIND("P1",PGOptionList!D2460)&gt;0,TRUE),FALSE)</f>
        <v>1</v>
      </c>
      <c r="AE2460" t="b">
        <f>IFERROR(IF(FIND("P0",PGOptionList!D2460)&gt;0,TRUE),FALSE)</f>
        <v>0</v>
      </c>
      <c r="AF2460" t="b">
        <f>IF(AND(Z2460,AA2460,AB2460,AC2460,IF(C2460=Auswahlhilfe!$L$7,TRUE,FALSE)),D2460,FALSE)</f>
        <v>0</v>
      </c>
      <c r="AG2460" t="b">
        <f>IF(AND(Z2460,AA2460,AB2460,AD2460,IF(C2460=Auswahlhilfe!$L$17,TRUE,FALSE)),D2460,FALSE)</f>
        <v>0</v>
      </c>
      <c r="AH2460" t="b">
        <f>IF(AND(Z2460,AA2460,AB2460,AE2460,IF(C2460=Auswahlhilfe!$L$17,TRUE,FALSE)),D2460,FALSE)</f>
        <v>0</v>
      </c>
      <c r="AI2460" t="s">
        <v>4817</v>
      </c>
      <c r="AJ2460" s="90" t="str">
        <f t="shared" si="116"/>
        <v>mailto:info@oxni.ch?subject=Anfrage TE-235-050-S1-P1</v>
      </c>
    </row>
    <row r="2461" spans="2:36" x14ac:dyDescent="0.2">
      <c r="B2461" s="78" t="str">
        <f t="shared" si="114"/>
        <v/>
      </c>
      <c r="C2461" s="19" t="s">
        <v>123</v>
      </c>
      <c r="D2461" s="19" t="s">
        <v>2762</v>
      </c>
      <c r="E2461" s="19">
        <v>220</v>
      </c>
      <c r="F2461" s="19" t="s">
        <v>58</v>
      </c>
      <c r="G2461" s="19">
        <v>50</v>
      </c>
      <c r="H2461" s="19">
        <v>5</v>
      </c>
      <c r="I2461" s="19">
        <v>225</v>
      </c>
      <c r="J2461" s="19">
        <v>94</v>
      </c>
      <c r="K2461" s="19">
        <v>2008</v>
      </c>
      <c r="L2461" s="19">
        <v>6024</v>
      </c>
      <c r="M2461" s="19" t="s">
        <v>98</v>
      </c>
      <c r="N2461" s="19">
        <v>2000</v>
      </c>
      <c r="O2461" s="19">
        <v>4000</v>
      </c>
      <c r="P2461" s="19">
        <v>48700</v>
      </c>
      <c r="Q2461" s="19" t="s">
        <v>57</v>
      </c>
      <c r="R2461" s="19">
        <v>18000</v>
      </c>
      <c r="S2461" s="19">
        <v>20000</v>
      </c>
      <c r="T2461" s="19">
        <v>22.51</v>
      </c>
      <c r="U2461" s="19">
        <v>66</v>
      </c>
      <c r="V2461" s="19">
        <v>0.24</v>
      </c>
      <c r="W2461" s="19">
        <v>70</v>
      </c>
      <c r="X2461" s="93"/>
      <c r="Y2461">
        <f t="shared" si="115"/>
        <v>40</v>
      </c>
      <c r="Z2461" t="b">
        <f>IF(N2461/G2461&gt;=Auswahlhilfe!$C$8,TRUE,FALSE)</f>
        <v>1</v>
      </c>
      <c r="AA2461" t="b">
        <f>IF(K2461&gt;Auswahlhilfe!$C$7,TRUE,FALSE)</f>
        <v>1</v>
      </c>
      <c r="AB2461" t="b">
        <f>IF(Auswahlhilfe!$C$17=F2461,TRUE,FALSE)</f>
        <v>1</v>
      </c>
      <c r="AC2461" t="b">
        <f>IFERROR(IF(FIND("P2",PGOptionList!D2461)&gt;0,TRUE),FALSE)</f>
        <v>0</v>
      </c>
      <c r="AD2461" t="b">
        <f>IFERROR(IF(FIND("P1",PGOptionList!D2461)&gt;0,TRUE),FALSE)</f>
        <v>1</v>
      </c>
      <c r="AE2461" t="b">
        <f>IFERROR(IF(FIND("P0",PGOptionList!D2461)&gt;0,TRUE),FALSE)</f>
        <v>0</v>
      </c>
      <c r="AF2461" t="b">
        <f>IF(AND(Z2461,AA2461,AB2461,AC2461,IF(C2461=Auswahlhilfe!$L$7,TRUE,FALSE)),D2461,FALSE)</f>
        <v>0</v>
      </c>
      <c r="AG2461" t="b">
        <f>IF(AND(Z2461,AA2461,AB2461,AD2461,IF(C2461=Auswahlhilfe!$L$17,TRUE,FALSE)),D2461,FALSE)</f>
        <v>0</v>
      </c>
      <c r="AH2461" t="b">
        <f>IF(AND(Z2461,AA2461,AB2461,AE2461,IF(C2461=Auswahlhilfe!$L$17,TRUE,FALSE)),D2461,FALSE)</f>
        <v>0</v>
      </c>
      <c r="AI2461" t="s">
        <v>4817</v>
      </c>
      <c r="AJ2461" s="90" t="str">
        <f t="shared" si="116"/>
        <v>mailto:info@oxni.ch?subject=Anfrage TE-235-050-S2-P1</v>
      </c>
    </row>
    <row r="2462" spans="2:36" x14ac:dyDescent="0.2">
      <c r="B2462" s="78" t="str">
        <f t="shared" si="114"/>
        <v/>
      </c>
      <c r="C2462" s="19" t="s">
        <v>123</v>
      </c>
      <c r="D2462" s="19" t="s">
        <v>2763</v>
      </c>
      <c r="E2462" s="19">
        <v>220</v>
      </c>
      <c r="F2462" s="19" t="s">
        <v>55</v>
      </c>
      <c r="G2462" s="19">
        <v>50</v>
      </c>
      <c r="H2462" s="19">
        <v>7</v>
      </c>
      <c r="I2462" s="19">
        <v>225</v>
      </c>
      <c r="J2462" s="19">
        <v>94</v>
      </c>
      <c r="K2462" s="19">
        <v>2008</v>
      </c>
      <c r="L2462" s="19">
        <v>6024</v>
      </c>
      <c r="M2462" s="19" t="s">
        <v>98</v>
      </c>
      <c r="N2462" s="19">
        <v>2000</v>
      </c>
      <c r="O2462" s="19">
        <v>4000</v>
      </c>
      <c r="P2462" s="19">
        <v>48700</v>
      </c>
      <c r="Q2462" s="19" t="s">
        <v>57</v>
      </c>
      <c r="R2462" s="19">
        <v>18000</v>
      </c>
      <c r="S2462" s="19">
        <v>20000</v>
      </c>
      <c r="T2462" s="19">
        <v>22.51</v>
      </c>
      <c r="U2462" s="19">
        <v>66</v>
      </c>
      <c r="V2462" s="19">
        <v>0.24</v>
      </c>
      <c r="W2462" s="19">
        <v>70</v>
      </c>
      <c r="X2462" s="93"/>
      <c r="Y2462">
        <f t="shared" si="115"/>
        <v>40</v>
      </c>
      <c r="Z2462" t="b">
        <f>IF(N2462/G2462&gt;=Auswahlhilfe!$C$8,TRUE,FALSE)</f>
        <v>1</v>
      </c>
      <c r="AA2462" t="b">
        <f>IF(K2462&gt;Auswahlhilfe!$C$7,TRUE,FALSE)</f>
        <v>1</v>
      </c>
      <c r="AB2462" t="b">
        <f>IF(Auswahlhilfe!$C$17=F2462,TRUE,FALSE)</f>
        <v>0</v>
      </c>
      <c r="AC2462" t="b">
        <f>IFERROR(IF(FIND("P2",PGOptionList!D2462)&gt;0,TRUE),FALSE)</f>
        <v>1</v>
      </c>
      <c r="AD2462" t="b">
        <f>IFERROR(IF(FIND("P1",PGOptionList!D2462)&gt;0,TRUE),FALSE)</f>
        <v>0</v>
      </c>
      <c r="AE2462" t="b">
        <f>IFERROR(IF(FIND("P0",PGOptionList!D2462)&gt;0,TRUE),FALSE)</f>
        <v>0</v>
      </c>
      <c r="AF2462" t="b">
        <f>IF(AND(Z2462,AA2462,AB2462,AC2462,IF(C2462=Auswahlhilfe!$L$7,TRUE,FALSE)),D2462,FALSE)</f>
        <v>0</v>
      </c>
      <c r="AG2462" t="b">
        <f>IF(AND(Z2462,AA2462,AB2462,AD2462,IF(C2462=Auswahlhilfe!$L$17,TRUE,FALSE)),D2462,FALSE)</f>
        <v>0</v>
      </c>
      <c r="AH2462" t="b">
        <f>IF(AND(Z2462,AA2462,AB2462,AE2462,IF(C2462=Auswahlhilfe!$L$17,TRUE,FALSE)),D2462,FALSE)</f>
        <v>0</v>
      </c>
      <c r="AI2462" t="s">
        <v>4817</v>
      </c>
      <c r="AJ2462" s="90" t="str">
        <f t="shared" si="116"/>
        <v>mailto:info@oxni.ch?subject=Anfrage TE-235-050-S1-P2</v>
      </c>
    </row>
    <row r="2463" spans="2:36" x14ac:dyDescent="0.2">
      <c r="B2463" s="78" t="str">
        <f t="shared" si="114"/>
        <v/>
      </c>
      <c r="C2463" s="19" t="s">
        <v>123</v>
      </c>
      <c r="D2463" s="19" t="s">
        <v>2764</v>
      </c>
      <c r="E2463" s="19">
        <v>220</v>
      </c>
      <c r="F2463" s="19" t="s">
        <v>58</v>
      </c>
      <c r="G2463" s="19">
        <v>50</v>
      </c>
      <c r="H2463" s="19">
        <v>7</v>
      </c>
      <c r="I2463" s="19">
        <v>225</v>
      </c>
      <c r="J2463" s="19">
        <v>94</v>
      </c>
      <c r="K2463" s="19">
        <v>2008</v>
      </c>
      <c r="L2463" s="19">
        <v>6024</v>
      </c>
      <c r="M2463" s="19" t="s">
        <v>98</v>
      </c>
      <c r="N2463" s="19">
        <v>2000</v>
      </c>
      <c r="O2463" s="19">
        <v>4000</v>
      </c>
      <c r="P2463" s="19">
        <v>48700</v>
      </c>
      <c r="Q2463" s="19" t="s">
        <v>57</v>
      </c>
      <c r="R2463" s="19">
        <v>18000</v>
      </c>
      <c r="S2463" s="19">
        <v>20000</v>
      </c>
      <c r="T2463" s="19">
        <v>22.51</v>
      </c>
      <c r="U2463" s="19">
        <v>66</v>
      </c>
      <c r="V2463" s="19">
        <v>0.24</v>
      </c>
      <c r="W2463" s="19">
        <v>70</v>
      </c>
      <c r="X2463" s="93"/>
      <c r="Y2463">
        <f t="shared" si="115"/>
        <v>40</v>
      </c>
      <c r="Z2463" t="b">
        <f>IF(N2463/G2463&gt;=Auswahlhilfe!$C$8,TRUE,FALSE)</f>
        <v>1</v>
      </c>
      <c r="AA2463" t="b">
        <f>IF(K2463&gt;Auswahlhilfe!$C$7,TRUE,FALSE)</f>
        <v>1</v>
      </c>
      <c r="AB2463" t="b">
        <f>IF(Auswahlhilfe!$C$17=F2463,TRUE,FALSE)</f>
        <v>1</v>
      </c>
      <c r="AC2463" t="b">
        <f>IFERROR(IF(FIND("P2",PGOptionList!D2463)&gt;0,TRUE),FALSE)</f>
        <v>1</v>
      </c>
      <c r="AD2463" t="b">
        <f>IFERROR(IF(FIND("P1",PGOptionList!D2463)&gt;0,TRUE),FALSE)</f>
        <v>0</v>
      </c>
      <c r="AE2463" t="b">
        <f>IFERROR(IF(FIND("P0",PGOptionList!D2463)&gt;0,TRUE),FALSE)</f>
        <v>0</v>
      </c>
      <c r="AF2463" t="b">
        <f>IF(AND(Z2463,AA2463,AB2463,AC2463,IF(C2463=Auswahlhilfe!$L$7,TRUE,FALSE)),D2463,FALSE)</f>
        <v>0</v>
      </c>
      <c r="AG2463" t="b">
        <f>IF(AND(Z2463,AA2463,AB2463,AD2463,IF(C2463=Auswahlhilfe!$L$17,TRUE,FALSE)),D2463,FALSE)</f>
        <v>0</v>
      </c>
      <c r="AH2463" t="b">
        <f>IF(AND(Z2463,AA2463,AB2463,AE2463,IF(C2463=Auswahlhilfe!$L$17,TRUE,FALSE)),D2463,FALSE)</f>
        <v>0</v>
      </c>
      <c r="AI2463" t="s">
        <v>4817</v>
      </c>
      <c r="AJ2463" s="90" t="str">
        <f t="shared" si="116"/>
        <v>mailto:info@oxni.ch?subject=Anfrage TE-235-050-S2-P2</v>
      </c>
    </row>
    <row r="2464" spans="2:36" x14ac:dyDescent="0.2">
      <c r="B2464" s="78" t="str">
        <f t="shared" si="114"/>
        <v/>
      </c>
      <c r="C2464" s="19" t="s">
        <v>123</v>
      </c>
      <c r="D2464" s="19" t="s">
        <v>2765</v>
      </c>
      <c r="E2464" s="19">
        <v>220</v>
      </c>
      <c r="F2464" s="19" t="s">
        <v>55</v>
      </c>
      <c r="G2464" s="19">
        <v>40</v>
      </c>
      <c r="H2464" s="19">
        <v>5</v>
      </c>
      <c r="I2464" s="19">
        <v>225</v>
      </c>
      <c r="J2464" s="19">
        <v>94</v>
      </c>
      <c r="K2464" s="19">
        <v>1600</v>
      </c>
      <c r="L2464" s="19">
        <v>4800</v>
      </c>
      <c r="M2464" s="19" t="s">
        <v>101</v>
      </c>
      <c r="N2464" s="19">
        <v>2000</v>
      </c>
      <c r="O2464" s="19">
        <v>4000</v>
      </c>
      <c r="P2464" s="19">
        <v>48700</v>
      </c>
      <c r="Q2464" s="19" t="s">
        <v>57</v>
      </c>
      <c r="R2464" s="19">
        <v>18000</v>
      </c>
      <c r="S2464" s="19">
        <v>20000</v>
      </c>
      <c r="T2464" s="19">
        <v>22.51</v>
      </c>
      <c r="U2464" s="19">
        <v>66</v>
      </c>
      <c r="V2464" s="19">
        <v>0.24</v>
      </c>
      <c r="W2464" s="19">
        <v>70</v>
      </c>
      <c r="X2464" s="93"/>
      <c r="Y2464">
        <f t="shared" si="115"/>
        <v>50</v>
      </c>
      <c r="Z2464" t="b">
        <f>IF(N2464/G2464&gt;=Auswahlhilfe!$C$8,TRUE,FALSE)</f>
        <v>1</v>
      </c>
      <c r="AA2464" t="b">
        <f>IF(K2464&gt;Auswahlhilfe!$C$7,TRUE,FALSE)</f>
        <v>1</v>
      </c>
      <c r="AB2464" t="b">
        <f>IF(Auswahlhilfe!$C$17=F2464,TRUE,FALSE)</f>
        <v>0</v>
      </c>
      <c r="AC2464" t="b">
        <f>IFERROR(IF(FIND("P2",PGOptionList!D2464)&gt;0,TRUE),FALSE)</f>
        <v>0</v>
      </c>
      <c r="AD2464" t="b">
        <f>IFERROR(IF(FIND("P1",PGOptionList!D2464)&gt;0,TRUE),FALSE)</f>
        <v>1</v>
      </c>
      <c r="AE2464" t="b">
        <f>IFERROR(IF(FIND("P0",PGOptionList!D2464)&gt;0,TRUE),FALSE)</f>
        <v>0</v>
      </c>
      <c r="AF2464" t="b">
        <f>IF(AND(Z2464,AA2464,AB2464,AC2464,IF(C2464=Auswahlhilfe!$L$7,TRUE,FALSE)),D2464,FALSE)</f>
        <v>0</v>
      </c>
      <c r="AG2464" t="b">
        <f>IF(AND(Z2464,AA2464,AB2464,AD2464,IF(C2464=Auswahlhilfe!$L$17,TRUE,FALSE)),D2464,FALSE)</f>
        <v>0</v>
      </c>
      <c r="AH2464" t="b">
        <f>IF(AND(Z2464,AA2464,AB2464,AE2464,IF(C2464=Auswahlhilfe!$L$17,TRUE,FALSE)),D2464,FALSE)</f>
        <v>0</v>
      </c>
      <c r="AI2464" t="s">
        <v>4817</v>
      </c>
      <c r="AJ2464" s="90" t="str">
        <f t="shared" si="116"/>
        <v>mailto:info@oxni.ch?subject=Anfrage TE-235-040-S1-P1</v>
      </c>
    </row>
    <row r="2465" spans="2:36" x14ac:dyDescent="0.2">
      <c r="B2465" s="78" t="str">
        <f t="shared" si="114"/>
        <v/>
      </c>
      <c r="C2465" s="19" t="s">
        <v>123</v>
      </c>
      <c r="D2465" s="19" t="s">
        <v>2766</v>
      </c>
      <c r="E2465" s="19">
        <v>220</v>
      </c>
      <c r="F2465" s="19" t="s">
        <v>58</v>
      </c>
      <c r="G2465" s="19">
        <v>40</v>
      </c>
      <c r="H2465" s="19">
        <v>5</v>
      </c>
      <c r="I2465" s="19">
        <v>225</v>
      </c>
      <c r="J2465" s="19">
        <v>94</v>
      </c>
      <c r="K2465" s="19">
        <v>1600</v>
      </c>
      <c r="L2465" s="19">
        <v>4800</v>
      </c>
      <c r="M2465" s="19" t="s">
        <v>101</v>
      </c>
      <c r="N2465" s="19">
        <v>2000</v>
      </c>
      <c r="O2465" s="19">
        <v>4000</v>
      </c>
      <c r="P2465" s="19">
        <v>48700</v>
      </c>
      <c r="Q2465" s="19" t="s">
        <v>57</v>
      </c>
      <c r="R2465" s="19">
        <v>18000</v>
      </c>
      <c r="S2465" s="19">
        <v>20000</v>
      </c>
      <c r="T2465" s="19">
        <v>22.51</v>
      </c>
      <c r="U2465" s="19">
        <v>66</v>
      </c>
      <c r="V2465" s="19">
        <v>0.24</v>
      </c>
      <c r="W2465" s="19">
        <v>70</v>
      </c>
      <c r="X2465" s="93"/>
      <c r="Y2465">
        <f t="shared" si="115"/>
        <v>50</v>
      </c>
      <c r="Z2465" t="b">
        <f>IF(N2465/G2465&gt;=Auswahlhilfe!$C$8,TRUE,FALSE)</f>
        <v>1</v>
      </c>
      <c r="AA2465" t="b">
        <f>IF(K2465&gt;Auswahlhilfe!$C$7,TRUE,FALSE)</f>
        <v>1</v>
      </c>
      <c r="AB2465" t="b">
        <f>IF(Auswahlhilfe!$C$17=F2465,TRUE,FALSE)</f>
        <v>1</v>
      </c>
      <c r="AC2465" t="b">
        <f>IFERROR(IF(FIND("P2",PGOptionList!D2465)&gt;0,TRUE),FALSE)</f>
        <v>0</v>
      </c>
      <c r="AD2465" t="b">
        <f>IFERROR(IF(FIND("P1",PGOptionList!D2465)&gt;0,TRUE),FALSE)</f>
        <v>1</v>
      </c>
      <c r="AE2465" t="b">
        <f>IFERROR(IF(FIND("P0",PGOptionList!D2465)&gt;0,TRUE),FALSE)</f>
        <v>0</v>
      </c>
      <c r="AF2465" t="b">
        <f>IF(AND(Z2465,AA2465,AB2465,AC2465,IF(C2465=Auswahlhilfe!$L$7,TRUE,FALSE)),D2465,FALSE)</f>
        <v>0</v>
      </c>
      <c r="AG2465" t="b">
        <f>IF(AND(Z2465,AA2465,AB2465,AD2465,IF(C2465=Auswahlhilfe!$L$17,TRUE,FALSE)),D2465,FALSE)</f>
        <v>0</v>
      </c>
      <c r="AH2465" t="b">
        <f>IF(AND(Z2465,AA2465,AB2465,AE2465,IF(C2465=Auswahlhilfe!$L$17,TRUE,FALSE)),D2465,FALSE)</f>
        <v>0</v>
      </c>
      <c r="AI2465" t="s">
        <v>4817</v>
      </c>
      <c r="AJ2465" s="90" t="str">
        <f t="shared" si="116"/>
        <v>mailto:info@oxni.ch?subject=Anfrage TE-235-040-S2-P1</v>
      </c>
    </row>
    <row r="2466" spans="2:36" x14ac:dyDescent="0.2">
      <c r="B2466" s="78" t="str">
        <f t="shared" si="114"/>
        <v/>
      </c>
      <c r="C2466" s="19" t="s">
        <v>123</v>
      </c>
      <c r="D2466" s="19" t="s">
        <v>2767</v>
      </c>
      <c r="E2466" s="19">
        <v>220</v>
      </c>
      <c r="F2466" s="19" t="s">
        <v>55</v>
      </c>
      <c r="G2466" s="19">
        <v>40</v>
      </c>
      <c r="H2466" s="19">
        <v>7</v>
      </c>
      <c r="I2466" s="19">
        <v>225</v>
      </c>
      <c r="J2466" s="19">
        <v>94</v>
      </c>
      <c r="K2466" s="19">
        <v>1600</v>
      </c>
      <c r="L2466" s="19">
        <v>4800</v>
      </c>
      <c r="M2466" s="19" t="s">
        <v>101</v>
      </c>
      <c r="N2466" s="19">
        <v>2000</v>
      </c>
      <c r="O2466" s="19">
        <v>4000</v>
      </c>
      <c r="P2466" s="19">
        <v>48700</v>
      </c>
      <c r="Q2466" s="19" t="s">
        <v>57</v>
      </c>
      <c r="R2466" s="19">
        <v>18000</v>
      </c>
      <c r="S2466" s="19">
        <v>20000</v>
      </c>
      <c r="T2466" s="19">
        <v>22.51</v>
      </c>
      <c r="U2466" s="19">
        <v>66</v>
      </c>
      <c r="V2466" s="19">
        <v>0.24</v>
      </c>
      <c r="W2466" s="19">
        <v>70</v>
      </c>
      <c r="X2466" s="93"/>
      <c r="Y2466">
        <f t="shared" si="115"/>
        <v>50</v>
      </c>
      <c r="Z2466" t="b">
        <f>IF(N2466/G2466&gt;=Auswahlhilfe!$C$8,TRUE,FALSE)</f>
        <v>1</v>
      </c>
      <c r="AA2466" t="b">
        <f>IF(K2466&gt;Auswahlhilfe!$C$7,TRUE,FALSE)</f>
        <v>1</v>
      </c>
      <c r="AB2466" t="b">
        <f>IF(Auswahlhilfe!$C$17=F2466,TRUE,FALSE)</f>
        <v>0</v>
      </c>
      <c r="AC2466" t="b">
        <f>IFERROR(IF(FIND("P2",PGOptionList!D2466)&gt;0,TRUE),FALSE)</f>
        <v>1</v>
      </c>
      <c r="AD2466" t="b">
        <f>IFERROR(IF(FIND("P1",PGOptionList!D2466)&gt;0,TRUE),FALSE)</f>
        <v>0</v>
      </c>
      <c r="AE2466" t="b">
        <f>IFERROR(IF(FIND("P0",PGOptionList!D2466)&gt;0,TRUE),FALSE)</f>
        <v>0</v>
      </c>
      <c r="AF2466" t="b">
        <f>IF(AND(Z2466,AA2466,AB2466,AC2466,IF(C2466=Auswahlhilfe!$L$7,TRUE,FALSE)),D2466,FALSE)</f>
        <v>0</v>
      </c>
      <c r="AG2466" t="b">
        <f>IF(AND(Z2466,AA2466,AB2466,AD2466,IF(C2466=Auswahlhilfe!$L$17,TRUE,FALSE)),D2466,FALSE)</f>
        <v>0</v>
      </c>
      <c r="AH2466" t="b">
        <f>IF(AND(Z2466,AA2466,AB2466,AE2466,IF(C2466=Auswahlhilfe!$L$17,TRUE,FALSE)),D2466,FALSE)</f>
        <v>0</v>
      </c>
      <c r="AI2466" t="s">
        <v>4817</v>
      </c>
      <c r="AJ2466" s="90" t="str">
        <f t="shared" si="116"/>
        <v>mailto:info@oxni.ch?subject=Anfrage TE-235-040-S1-P2</v>
      </c>
    </row>
    <row r="2467" spans="2:36" x14ac:dyDescent="0.2">
      <c r="B2467" s="78" t="str">
        <f t="shared" si="114"/>
        <v/>
      </c>
      <c r="C2467" s="19" t="s">
        <v>123</v>
      </c>
      <c r="D2467" s="19" t="s">
        <v>2768</v>
      </c>
      <c r="E2467" s="19">
        <v>220</v>
      </c>
      <c r="F2467" s="19" t="s">
        <v>58</v>
      </c>
      <c r="G2467" s="19">
        <v>40</v>
      </c>
      <c r="H2467" s="19">
        <v>7</v>
      </c>
      <c r="I2467" s="19">
        <v>225</v>
      </c>
      <c r="J2467" s="19">
        <v>94</v>
      </c>
      <c r="K2467" s="19">
        <v>1600</v>
      </c>
      <c r="L2467" s="19">
        <v>4800</v>
      </c>
      <c r="M2467" s="19" t="s">
        <v>101</v>
      </c>
      <c r="N2467" s="19">
        <v>2000</v>
      </c>
      <c r="O2467" s="19">
        <v>4000</v>
      </c>
      <c r="P2467" s="19">
        <v>48700</v>
      </c>
      <c r="Q2467" s="19" t="s">
        <v>57</v>
      </c>
      <c r="R2467" s="19">
        <v>18000</v>
      </c>
      <c r="S2467" s="19">
        <v>20000</v>
      </c>
      <c r="T2467" s="19">
        <v>22.51</v>
      </c>
      <c r="U2467" s="19">
        <v>66</v>
      </c>
      <c r="V2467" s="19">
        <v>0.24</v>
      </c>
      <c r="W2467" s="19">
        <v>70</v>
      </c>
      <c r="X2467" s="93"/>
      <c r="Y2467">
        <f t="shared" si="115"/>
        <v>50</v>
      </c>
      <c r="Z2467" t="b">
        <f>IF(N2467/G2467&gt;=Auswahlhilfe!$C$8,TRUE,FALSE)</f>
        <v>1</v>
      </c>
      <c r="AA2467" t="b">
        <f>IF(K2467&gt;Auswahlhilfe!$C$7,TRUE,FALSE)</f>
        <v>1</v>
      </c>
      <c r="AB2467" t="b">
        <f>IF(Auswahlhilfe!$C$17=F2467,TRUE,FALSE)</f>
        <v>1</v>
      </c>
      <c r="AC2467" t="b">
        <f>IFERROR(IF(FIND("P2",PGOptionList!D2467)&gt;0,TRUE),FALSE)</f>
        <v>1</v>
      </c>
      <c r="AD2467" t="b">
        <f>IFERROR(IF(FIND("P1",PGOptionList!D2467)&gt;0,TRUE),FALSE)</f>
        <v>0</v>
      </c>
      <c r="AE2467" t="b">
        <f>IFERROR(IF(FIND("P0",PGOptionList!D2467)&gt;0,TRUE),FALSE)</f>
        <v>0</v>
      </c>
      <c r="AF2467" t="b">
        <f>IF(AND(Z2467,AA2467,AB2467,AC2467,IF(C2467=Auswahlhilfe!$L$7,TRUE,FALSE)),D2467,FALSE)</f>
        <v>0</v>
      </c>
      <c r="AG2467" t="b">
        <f>IF(AND(Z2467,AA2467,AB2467,AD2467,IF(C2467=Auswahlhilfe!$L$17,TRUE,FALSE)),D2467,FALSE)</f>
        <v>0</v>
      </c>
      <c r="AH2467" t="b">
        <f>IF(AND(Z2467,AA2467,AB2467,AE2467,IF(C2467=Auswahlhilfe!$L$17,TRUE,FALSE)),D2467,FALSE)</f>
        <v>0</v>
      </c>
      <c r="AI2467" t="s">
        <v>4817</v>
      </c>
      <c r="AJ2467" s="90" t="str">
        <f t="shared" si="116"/>
        <v>mailto:info@oxni.ch?subject=Anfrage TE-235-040-S2-P2</v>
      </c>
    </row>
    <row r="2468" spans="2:36" x14ac:dyDescent="0.2">
      <c r="B2468" s="78" t="str">
        <f t="shared" si="114"/>
        <v/>
      </c>
      <c r="C2468" s="19" t="s">
        <v>123</v>
      </c>
      <c r="D2468" s="19" t="s">
        <v>2769</v>
      </c>
      <c r="E2468" s="19">
        <v>220</v>
      </c>
      <c r="F2468" s="19" t="s">
        <v>55</v>
      </c>
      <c r="G2468" s="19">
        <v>35</v>
      </c>
      <c r="H2468" s="19">
        <v>5</v>
      </c>
      <c r="I2468" s="19">
        <v>225</v>
      </c>
      <c r="J2468" s="19">
        <v>94</v>
      </c>
      <c r="K2468" s="19">
        <v>1810</v>
      </c>
      <c r="L2468" s="19">
        <v>5430</v>
      </c>
      <c r="M2468" s="19" t="s">
        <v>100</v>
      </c>
      <c r="N2468" s="19">
        <v>2000</v>
      </c>
      <c r="O2468" s="19">
        <v>4000</v>
      </c>
      <c r="P2468" s="19">
        <v>48700</v>
      </c>
      <c r="Q2468" s="19" t="s">
        <v>57</v>
      </c>
      <c r="R2468" s="19">
        <v>18000</v>
      </c>
      <c r="S2468" s="19">
        <v>20000</v>
      </c>
      <c r="T2468" s="19">
        <v>23.29</v>
      </c>
      <c r="U2468" s="19">
        <v>66</v>
      </c>
      <c r="V2468" s="19">
        <v>0.24</v>
      </c>
      <c r="W2468" s="19">
        <v>70</v>
      </c>
      <c r="X2468" s="93"/>
      <c r="Y2468">
        <f t="shared" si="115"/>
        <v>57.142857142857146</v>
      </c>
      <c r="Z2468" t="b">
        <f>IF(N2468/G2468&gt;=Auswahlhilfe!$C$8,TRUE,FALSE)</f>
        <v>1</v>
      </c>
      <c r="AA2468" t="b">
        <f>IF(K2468&gt;Auswahlhilfe!$C$7,TRUE,FALSE)</f>
        <v>1</v>
      </c>
      <c r="AB2468" t="b">
        <f>IF(Auswahlhilfe!$C$17=F2468,TRUE,FALSE)</f>
        <v>0</v>
      </c>
      <c r="AC2468" t="b">
        <f>IFERROR(IF(FIND("P2",PGOptionList!D2468)&gt;0,TRUE),FALSE)</f>
        <v>0</v>
      </c>
      <c r="AD2468" t="b">
        <f>IFERROR(IF(FIND("P1",PGOptionList!D2468)&gt;0,TRUE),FALSE)</f>
        <v>1</v>
      </c>
      <c r="AE2468" t="b">
        <f>IFERROR(IF(FIND("P0",PGOptionList!D2468)&gt;0,TRUE),FALSE)</f>
        <v>0</v>
      </c>
      <c r="AF2468" t="b">
        <f>IF(AND(Z2468,AA2468,AB2468,AC2468,IF(C2468=Auswahlhilfe!$L$7,TRUE,FALSE)),D2468,FALSE)</f>
        <v>0</v>
      </c>
      <c r="AG2468" t="b">
        <f>IF(AND(Z2468,AA2468,AB2468,AD2468,IF(C2468=Auswahlhilfe!$L$17,TRUE,FALSE)),D2468,FALSE)</f>
        <v>0</v>
      </c>
      <c r="AH2468" t="b">
        <f>IF(AND(Z2468,AA2468,AB2468,AE2468,IF(C2468=Auswahlhilfe!$L$17,TRUE,FALSE)),D2468,FALSE)</f>
        <v>0</v>
      </c>
      <c r="AI2468" t="s">
        <v>4817</v>
      </c>
      <c r="AJ2468" s="90" t="str">
        <f t="shared" si="116"/>
        <v>mailto:info@oxni.ch?subject=Anfrage TE-235-035-S1-P1</v>
      </c>
    </row>
    <row r="2469" spans="2:36" x14ac:dyDescent="0.2">
      <c r="B2469" s="78" t="str">
        <f t="shared" si="114"/>
        <v/>
      </c>
      <c r="C2469" s="19" t="s">
        <v>123</v>
      </c>
      <c r="D2469" s="19" t="s">
        <v>2770</v>
      </c>
      <c r="E2469" s="19">
        <v>220</v>
      </c>
      <c r="F2469" s="19" t="s">
        <v>58</v>
      </c>
      <c r="G2469" s="19">
        <v>35</v>
      </c>
      <c r="H2469" s="19">
        <v>5</v>
      </c>
      <c r="I2469" s="19">
        <v>225</v>
      </c>
      <c r="J2469" s="19">
        <v>94</v>
      </c>
      <c r="K2469" s="19">
        <v>1810</v>
      </c>
      <c r="L2469" s="19">
        <v>5430</v>
      </c>
      <c r="M2469" s="19" t="s">
        <v>100</v>
      </c>
      <c r="N2469" s="19">
        <v>2000</v>
      </c>
      <c r="O2469" s="19">
        <v>4000</v>
      </c>
      <c r="P2469" s="19">
        <v>48700</v>
      </c>
      <c r="Q2469" s="19" t="s">
        <v>57</v>
      </c>
      <c r="R2469" s="19">
        <v>18000</v>
      </c>
      <c r="S2469" s="19">
        <v>20000</v>
      </c>
      <c r="T2469" s="19">
        <v>23.29</v>
      </c>
      <c r="U2469" s="19">
        <v>66</v>
      </c>
      <c r="V2469" s="19">
        <v>0.24</v>
      </c>
      <c r="W2469" s="19">
        <v>70</v>
      </c>
      <c r="X2469" s="93"/>
      <c r="Y2469">
        <f t="shared" si="115"/>
        <v>57.142857142857146</v>
      </c>
      <c r="Z2469" t="b">
        <f>IF(N2469/G2469&gt;=Auswahlhilfe!$C$8,TRUE,FALSE)</f>
        <v>1</v>
      </c>
      <c r="AA2469" t="b">
        <f>IF(K2469&gt;Auswahlhilfe!$C$7,TRUE,FALSE)</f>
        <v>1</v>
      </c>
      <c r="AB2469" t="b">
        <f>IF(Auswahlhilfe!$C$17=F2469,TRUE,FALSE)</f>
        <v>1</v>
      </c>
      <c r="AC2469" t="b">
        <f>IFERROR(IF(FIND("P2",PGOptionList!D2469)&gt;0,TRUE),FALSE)</f>
        <v>0</v>
      </c>
      <c r="AD2469" t="b">
        <f>IFERROR(IF(FIND("P1",PGOptionList!D2469)&gt;0,TRUE),FALSE)</f>
        <v>1</v>
      </c>
      <c r="AE2469" t="b">
        <f>IFERROR(IF(FIND("P0",PGOptionList!D2469)&gt;0,TRUE),FALSE)</f>
        <v>0</v>
      </c>
      <c r="AF2469" t="b">
        <f>IF(AND(Z2469,AA2469,AB2469,AC2469,IF(C2469=Auswahlhilfe!$L$7,TRUE,FALSE)),D2469,FALSE)</f>
        <v>0</v>
      </c>
      <c r="AG2469" t="b">
        <f>IF(AND(Z2469,AA2469,AB2469,AD2469,IF(C2469=Auswahlhilfe!$L$17,TRUE,FALSE)),D2469,FALSE)</f>
        <v>0</v>
      </c>
      <c r="AH2469" t="b">
        <f>IF(AND(Z2469,AA2469,AB2469,AE2469,IF(C2469=Auswahlhilfe!$L$17,TRUE,FALSE)),D2469,FALSE)</f>
        <v>0</v>
      </c>
      <c r="AI2469" t="s">
        <v>4817</v>
      </c>
      <c r="AJ2469" s="90" t="str">
        <f t="shared" si="116"/>
        <v>mailto:info@oxni.ch?subject=Anfrage TE-235-035-S2-P1</v>
      </c>
    </row>
    <row r="2470" spans="2:36" x14ac:dyDescent="0.2">
      <c r="B2470" s="78" t="str">
        <f t="shared" si="114"/>
        <v/>
      </c>
      <c r="C2470" s="19" t="s">
        <v>123</v>
      </c>
      <c r="D2470" s="19" t="s">
        <v>2771</v>
      </c>
      <c r="E2470" s="19">
        <v>220</v>
      </c>
      <c r="F2470" s="19" t="s">
        <v>55</v>
      </c>
      <c r="G2470" s="19">
        <v>35</v>
      </c>
      <c r="H2470" s="19">
        <v>7</v>
      </c>
      <c r="I2470" s="19">
        <v>225</v>
      </c>
      <c r="J2470" s="19">
        <v>94</v>
      </c>
      <c r="K2470" s="19">
        <v>1810</v>
      </c>
      <c r="L2470" s="19">
        <v>5430</v>
      </c>
      <c r="M2470" s="19" t="s">
        <v>100</v>
      </c>
      <c r="N2470" s="19">
        <v>2000</v>
      </c>
      <c r="O2470" s="19">
        <v>4000</v>
      </c>
      <c r="P2470" s="19">
        <v>48700</v>
      </c>
      <c r="Q2470" s="19" t="s">
        <v>57</v>
      </c>
      <c r="R2470" s="19">
        <v>18000</v>
      </c>
      <c r="S2470" s="19">
        <v>20000</v>
      </c>
      <c r="T2470" s="19">
        <v>23.29</v>
      </c>
      <c r="U2470" s="19">
        <v>66</v>
      </c>
      <c r="V2470" s="19">
        <v>0.24</v>
      </c>
      <c r="W2470" s="19">
        <v>70</v>
      </c>
      <c r="X2470" s="93"/>
      <c r="Y2470">
        <f t="shared" si="115"/>
        <v>57.142857142857146</v>
      </c>
      <c r="Z2470" t="b">
        <f>IF(N2470/G2470&gt;=Auswahlhilfe!$C$8,TRUE,FALSE)</f>
        <v>1</v>
      </c>
      <c r="AA2470" t="b">
        <f>IF(K2470&gt;Auswahlhilfe!$C$7,TRUE,FALSE)</f>
        <v>1</v>
      </c>
      <c r="AB2470" t="b">
        <f>IF(Auswahlhilfe!$C$17=F2470,TRUE,FALSE)</f>
        <v>0</v>
      </c>
      <c r="AC2470" t="b">
        <f>IFERROR(IF(FIND("P2",PGOptionList!D2470)&gt;0,TRUE),FALSE)</f>
        <v>1</v>
      </c>
      <c r="AD2470" t="b">
        <f>IFERROR(IF(FIND("P1",PGOptionList!D2470)&gt;0,TRUE),FALSE)</f>
        <v>0</v>
      </c>
      <c r="AE2470" t="b">
        <f>IFERROR(IF(FIND("P0",PGOptionList!D2470)&gt;0,TRUE),FALSE)</f>
        <v>0</v>
      </c>
      <c r="AF2470" t="b">
        <f>IF(AND(Z2470,AA2470,AB2470,AC2470,IF(C2470=Auswahlhilfe!$L$7,TRUE,FALSE)),D2470,FALSE)</f>
        <v>0</v>
      </c>
      <c r="AG2470" t="b">
        <f>IF(AND(Z2470,AA2470,AB2470,AD2470,IF(C2470=Auswahlhilfe!$L$17,TRUE,FALSE)),D2470,FALSE)</f>
        <v>0</v>
      </c>
      <c r="AH2470" t="b">
        <f>IF(AND(Z2470,AA2470,AB2470,AE2470,IF(C2470=Auswahlhilfe!$L$17,TRUE,FALSE)),D2470,FALSE)</f>
        <v>0</v>
      </c>
      <c r="AI2470" t="s">
        <v>4817</v>
      </c>
      <c r="AJ2470" s="90" t="str">
        <f t="shared" si="116"/>
        <v>mailto:info@oxni.ch?subject=Anfrage TE-235-035-S1-P2</v>
      </c>
    </row>
    <row r="2471" spans="2:36" x14ac:dyDescent="0.2">
      <c r="B2471" s="78" t="str">
        <f t="shared" si="114"/>
        <v/>
      </c>
      <c r="C2471" s="19" t="s">
        <v>123</v>
      </c>
      <c r="D2471" s="19" t="s">
        <v>2772</v>
      </c>
      <c r="E2471" s="19">
        <v>220</v>
      </c>
      <c r="F2471" s="19" t="s">
        <v>58</v>
      </c>
      <c r="G2471" s="19">
        <v>35</v>
      </c>
      <c r="H2471" s="19">
        <v>7</v>
      </c>
      <c r="I2471" s="19">
        <v>225</v>
      </c>
      <c r="J2471" s="19">
        <v>94</v>
      </c>
      <c r="K2471" s="19">
        <v>1810</v>
      </c>
      <c r="L2471" s="19">
        <v>5430</v>
      </c>
      <c r="M2471" s="19" t="s">
        <v>100</v>
      </c>
      <c r="N2471" s="19">
        <v>2000</v>
      </c>
      <c r="O2471" s="19">
        <v>4000</v>
      </c>
      <c r="P2471" s="19">
        <v>48700</v>
      </c>
      <c r="Q2471" s="19" t="s">
        <v>57</v>
      </c>
      <c r="R2471" s="19">
        <v>18000</v>
      </c>
      <c r="S2471" s="19">
        <v>20000</v>
      </c>
      <c r="T2471" s="19">
        <v>23.29</v>
      </c>
      <c r="U2471" s="19">
        <v>66</v>
      </c>
      <c r="V2471" s="19">
        <v>0.24</v>
      </c>
      <c r="W2471" s="19">
        <v>70</v>
      </c>
      <c r="X2471" s="93"/>
      <c r="Y2471">
        <f t="shared" si="115"/>
        <v>57.142857142857146</v>
      </c>
      <c r="Z2471" t="b">
        <f>IF(N2471/G2471&gt;=Auswahlhilfe!$C$8,TRUE,FALSE)</f>
        <v>1</v>
      </c>
      <c r="AA2471" t="b">
        <f>IF(K2471&gt;Auswahlhilfe!$C$7,TRUE,FALSE)</f>
        <v>1</v>
      </c>
      <c r="AB2471" t="b">
        <f>IF(Auswahlhilfe!$C$17=F2471,TRUE,FALSE)</f>
        <v>1</v>
      </c>
      <c r="AC2471" t="b">
        <f>IFERROR(IF(FIND("P2",PGOptionList!D2471)&gt;0,TRUE),FALSE)</f>
        <v>1</v>
      </c>
      <c r="AD2471" t="b">
        <f>IFERROR(IF(FIND("P1",PGOptionList!D2471)&gt;0,TRUE),FALSE)</f>
        <v>0</v>
      </c>
      <c r="AE2471" t="b">
        <f>IFERROR(IF(FIND("P0",PGOptionList!D2471)&gt;0,TRUE),FALSE)</f>
        <v>0</v>
      </c>
      <c r="AF2471" t="b">
        <f>IF(AND(Z2471,AA2471,AB2471,AC2471,IF(C2471=Auswahlhilfe!$L$7,TRUE,FALSE)),D2471,FALSE)</f>
        <v>0</v>
      </c>
      <c r="AG2471" t="b">
        <f>IF(AND(Z2471,AA2471,AB2471,AD2471,IF(C2471=Auswahlhilfe!$L$17,TRUE,FALSE)),D2471,FALSE)</f>
        <v>0</v>
      </c>
      <c r="AH2471" t="b">
        <f>IF(AND(Z2471,AA2471,AB2471,AE2471,IF(C2471=Auswahlhilfe!$L$17,TRUE,FALSE)),D2471,FALSE)</f>
        <v>0</v>
      </c>
      <c r="AI2471" t="s">
        <v>4817</v>
      </c>
      <c r="AJ2471" s="90" t="str">
        <f t="shared" si="116"/>
        <v>mailto:info@oxni.ch?subject=Anfrage TE-235-035-S2-P2</v>
      </c>
    </row>
    <row r="2472" spans="2:36" x14ac:dyDescent="0.2">
      <c r="B2472" s="78" t="str">
        <f t="shared" si="114"/>
        <v/>
      </c>
      <c r="C2472" s="19" t="s">
        <v>123</v>
      </c>
      <c r="D2472" s="19" t="s">
        <v>2773</v>
      </c>
      <c r="E2472" s="19">
        <v>220</v>
      </c>
      <c r="F2472" s="19" t="s">
        <v>55</v>
      </c>
      <c r="G2472" s="19">
        <v>30</v>
      </c>
      <c r="H2472" s="19">
        <v>5</v>
      </c>
      <c r="I2472" s="19">
        <v>225</v>
      </c>
      <c r="J2472" s="19">
        <v>94</v>
      </c>
      <c r="K2472" s="19">
        <v>1900</v>
      </c>
      <c r="L2472" s="19">
        <v>5700</v>
      </c>
      <c r="M2472" s="19" t="s">
        <v>99</v>
      </c>
      <c r="N2472" s="19">
        <v>2000</v>
      </c>
      <c r="O2472" s="19">
        <v>4000</v>
      </c>
      <c r="P2472" s="19">
        <v>48700</v>
      </c>
      <c r="Q2472" s="19" t="s">
        <v>57</v>
      </c>
      <c r="R2472" s="19">
        <v>18000</v>
      </c>
      <c r="S2472" s="19">
        <v>20000</v>
      </c>
      <c r="T2472" s="19">
        <v>23.29</v>
      </c>
      <c r="U2472" s="19">
        <v>66</v>
      </c>
      <c r="V2472" s="19">
        <v>0.24</v>
      </c>
      <c r="W2472" s="19">
        <v>70</v>
      </c>
      <c r="X2472" s="93"/>
      <c r="Y2472">
        <f t="shared" si="115"/>
        <v>66.666666666666671</v>
      </c>
      <c r="Z2472" t="b">
        <f>IF(N2472/G2472&gt;=Auswahlhilfe!$C$8,TRUE,FALSE)</f>
        <v>1</v>
      </c>
      <c r="AA2472" t="b">
        <f>IF(K2472&gt;Auswahlhilfe!$C$7,TRUE,FALSE)</f>
        <v>1</v>
      </c>
      <c r="AB2472" t="b">
        <f>IF(Auswahlhilfe!$C$17=F2472,TRUE,FALSE)</f>
        <v>0</v>
      </c>
      <c r="AC2472" t="b">
        <f>IFERROR(IF(FIND("P2",PGOptionList!D2472)&gt;0,TRUE),FALSE)</f>
        <v>0</v>
      </c>
      <c r="AD2472" t="b">
        <f>IFERROR(IF(FIND("P1",PGOptionList!D2472)&gt;0,TRUE),FALSE)</f>
        <v>1</v>
      </c>
      <c r="AE2472" t="b">
        <f>IFERROR(IF(FIND("P0",PGOptionList!D2472)&gt;0,TRUE),FALSE)</f>
        <v>0</v>
      </c>
      <c r="AF2472" t="b">
        <f>IF(AND(Z2472,AA2472,AB2472,AC2472,IF(C2472=Auswahlhilfe!$L$7,TRUE,FALSE)),D2472,FALSE)</f>
        <v>0</v>
      </c>
      <c r="AG2472" t="b">
        <f>IF(AND(Z2472,AA2472,AB2472,AD2472,IF(C2472=Auswahlhilfe!$L$17,TRUE,FALSE)),D2472,FALSE)</f>
        <v>0</v>
      </c>
      <c r="AH2472" t="b">
        <f>IF(AND(Z2472,AA2472,AB2472,AE2472,IF(C2472=Auswahlhilfe!$L$17,TRUE,FALSE)),D2472,FALSE)</f>
        <v>0</v>
      </c>
      <c r="AI2472" t="s">
        <v>4817</v>
      </c>
      <c r="AJ2472" s="90" t="str">
        <f t="shared" si="116"/>
        <v>mailto:info@oxni.ch?subject=Anfrage TE-235-030-S1-P1</v>
      </c>
    </row>
    <row r="2473" spans="2:36" x14ac:dyDescent="0.2">
      <c r="B2473" s="78" t="str">
        <f t="shared" si="114"/>
        <v/>
      </c>
      <c r="C2473" s="19" t="s">
        <v>123</v>
      </c>
      <c r="D2473" s="19" t="s">
        <v>2774</v>
      </c>
      <c r="E2473" s="19">
        <v>220</v>
      </c>
      <c r="F2473" s="19" t="s">
        <v>58</v>
      </c>
      <c r="G2473" s="19">
        <v>30</v>
      </c>
      <c r="H2473" s="19">
        <v>5</v>
      </c>
      <c r="I2473" s="19">
        <v>225</v>
      </c>
      <c r="J2473" s="19">
        <v>94</v>
      </c>
      <c r="K2473" s="19">
        <v>1900</v>
      </c>
      <c r="L2473" s="19">
        <v>5700</v>
      </c>
      <c r="M2473" s="19" t="s">
        <v>99</v>
      </c>
      <c r="N2473" s="19">
        <v>2000</v>
      </c>
      <c r="O2473" s="19">
        <v>4000</v>
      </c>
      <c r="P2473" s="19">
        <v>48700</v>
      </c>
      <c r="Q2473" s="19" t="s">
        <v>57</v>
      </c>
      <c r="R2473" s="19">
        <v>18000</v>
      </c>
      <c r="S2473" s="19">
        <v>20000</v>
      </c>
      <c r="T2473" s="19">
        <v>23.29</v>
      </c>
      <c r="U2473" s="19">
        <v>66</v>
      </c>
      <c r="V2473" s="19">
        <v>0.24</v>
      </c>
      <c r="W2473" s="19">
        <v>70</v>
      </c>
      <c r="X2473" s="93"/>
      <c r="Y2473">
        <f t="shared" si="115"/>
        <v>66.666666666666671</v>
      </c>
      <c r="Z2473" t="b">
        <f>IF(N2473/G2473&gt;=Auswahlhilfe!$C$8,TRUE,FALSE)</f>
        <v>1</v>
      </c>
      <c r="AA2473" t="b">
        <f>IF(K2473&gt;Auswahlhilfe!$C$7,TRUE,FALSE)</f>
        <v>1</v>
      </c>
      <c r="AB2473" t="b">
        <f>IF(Auswahlhilfe!$C$17=F2473,TRUE,FALSE)</f>
        <v>1</v>
      </c>
      <c r="AC2473" t="b">
        <f>IFERROR(IF(FIND("P2",PGOptionList!D2473)&gt;0,TRUE),FALSE)</f>
        <v>0</v>
      </c>
      <c r="AD2473" t="b">
        <f>IFERROR(IF(FIND("P1",PGOptionList!D2473)&gt;0,TRUE),FALSE)</f>
        <v>1</v>
      </c>
      <c r="AE2473" t="b">
        <f>IFERROR(IF(FIND("P0",PGOptionList!D2473)&gt;0,TRUE),FALSE)</f>
        <v>0</v>
      </c>
      <c r="AF2473" t="b">
        <f>IF(AND(Z2473,AA2473,AB2473,AC2473,IF(C2473=Auswahlhilfe!$L$7,TRUE,FALSE)),D2473,FALSE)</f>
        <v>0</v>
      </c>
      <c r="AG2473" t="b">
        <f>IF(AND(Z2473,AA2473,AB2473,AD2473,IF(C2473=Auswahlhilfe!$L$17,TRUE,FALSE)),D2473,FALSE)</f>
        <v>0</v>
      </c>
      <c r="AH2473" t="b">
        <f>IF(AND(Z2473,AA2473,AB2473,AE2473,IF(C2473=Auswahlhilfe!$L$17,TRUE,FALSE)),D2473,FALSE)</f>
        <v>0</v>
      </c>
      <c r="AI2473" t="s">
        <v>4817</v>
      </c>
      <c r="AJ2473" s="90" t="str">
        <f t="shared" si="116"/>
        <v>mailto:info@oxni.ch?subject=Anfrage TE-235-030-S2-P1</v>
      </c>
    </row>
    <row r="2474" spans="2:36" x14ac:dyDescent="0.2">
      <c r="B2474" s="78" t="str">
        <f t="shared" si="114"/>
        <v/>
      </c>
      <c r="C2474" s="19" t="s">
        <v>123</v>
      </c>
      <c r="D2474" s="19" t="s">
        <v>2775</v>
      </c>
      <c r="E2474" s="19">
        <v>220</v>
      </c>
      <c r="F2474" s="19" t="s">
        <v>55</v>
      </c>
      <c r="G2474" s="19">
        <v>30</v>
      </c>
      <c r="H2474" s="19">
        <v>7</v>
      </c>
      <c r="I2474" s="19">
        <v>225</v>
      </c>
      <c r="J2474" s="19">
        <v>94</v>
      </c>
      <c r="K2474" s="19">
        <v>1900</v>
      </c>
      <c r="L2474" s="19">
        <v>5700</v>
      </c>
      <c r="M2474" s="19" t="s">
        <v>99</v>
      </c>
      <c r="N2474" s="19">
        <v>2000</v>
      </c>
      <c r="O2474" s="19">
        <v>4000</v>
      </c>
      <c r="P2474" s="19">
        <v>48700</v>
      </c>
      <c r="Q2474" s="19" t="s">
        <v>57</v>
      </c>
      <c r="R2474" s="19">
        <v>18000</v>
      </c>
      <c r="S2474" s="19">
        <v>20000</v>
      </c>
      <c r="T2474" s="19">
        <v>23.29</v>
      </c>
      <c r="U2474" s="19">
        <v>66</v>
      </c>
      <c r="V2474" s="19">
        <v>0.24</v>
      </c>
      <c r="W2474" s="19">
        <v>70</v>
      </c>
      <c r="X2474" s="93"/>
      <c r="Y2474">
        <f t="shared" si="115"/>
        <v>66.666666666666671</v>
      </c>
      <c r="Z2474" t="b">
        <f>IF(N2474/G2474&gt;=Auswahlhilfe!$C$8,TRUE,FALSE)</f>
        <v>1</v>
      </c>
      <c r="AA2474" t="b">
        <f>IF(K2474&gt;Auswahlhilfe!$C$7,TRUE,FALSE)</f>
        <v>1</v>
      </c>
      <c r="AB2474" t="b">
        <f>IF(Auswahlhilfe!$C$17=F2474,TRUE,FALSE)</f>
        <v>0</v>
      </c>
      <c r="AC2474" t="b">
        <f>IFERROR(IF(FIND("P2",PGOptionList!D2474)&gt;0,TRUE),FALSE)</f>
        <v>1</v>
      </c>
      <c r="AD2474" t="b">
        <f>IFERROR(IF(FIND("P1",PGOptionList!D2474)&gt;0,TRUE),FALSE)</f>
        <v>0</v>
      </c>
      <c r="AE2474" t="b">
        <f>IFERROR(IF(FIND("P0",PGOptionList!D2474)&gt;0,TRUE),FALSE)</f>
        <v>0</v>
      </c>
      <c r="AF2474" t="b">
        <f>IF(AND(Z2474,AA2474,AB2474,AC2474,IF(C2474=Auswahlhilfe!$L$7,TRUE,FALSE)),D2474,FALSE)</f>
        <v>0</v>
      </c>
      <c r="AG2474" t="b">
        <f>IF(AND(Z2474,AA2474,AB2474,AD2474,IF(C2474=Auswahlhilfe!$L$17,TRUE,FALSE)),D2474,FALSE)</f>
        <v>0</v>
      </c>
      <c r="AH2474" t="b">
        <f>IF(AND(Z2474,AA2474,AB2474,AE2474,IF(C2474=Auswahlhilfe!$L$17,TRUE,FALSE)),D2474,FALSE)</f>
        <v>0</v>
      </c>
      <c r="AI2474" t="s">
        <v>4817</v>
      </c>
      <c r="AJ2474" s="90" t="str">
        <f t="shared" si="116"/>
        <v>mailto:info@oxni.ch?subject=Anfrage TE-235-030-S1-P2</v>
      </c>
    </row>
    <row r="2475" spans="2:36" x14ac:dyDescent="0.2">
      <c r="B2475" s="78" t="str">
        <f t="shared" si="114"/>
        <v/>
      </c>
      <c r="C2475" s="19" t="s">
        <v>123</v>
      </c>
      <c r="D2475" s="19" t="s">
        <v>2776</v>
      </c>
      <c r="E2475" s="19">
        <v>220</v>
      </c>
      <c r="F2475" s="19" t="s">
        <v>58</v>
      </c>
      <c r="G2475" s="19">
        <v>30</v>
      </c>
      <c r="H2475" s="19">
        <v>7</v>
      </c>
      <c r="I2475" s="19">
        <v>225</v>
      </c>
      <c r="J2475" s="19">
        <v>94</v>
      </c>
      <c r="K2475" s="19">
        <v>1900</v>
      </c>
      <c r="L2475" s="19">
        <v>5700</v>
      </c>
      <c r="M2475" s="19" t="s">
        <v>99</v>
      </c>
      <c r="N2475" s="19">
        <v>2000</v>
      </c>
      <c r="O2475" s="19">
        <v>4000</v>
      </c>
      <c r="P2475" s="19">
        <v>48700</v>
      </c>
      <c r="Q2475" s="19" t="s">
        <v>57</v>
      </c>
      <c r="R2475" s="19">
        <v>18000</v>
      </c>
      <c r="S2475" s="19">
        <v>20000</v>
      </c>
      <c r="T2475" s="19">
        <v>23.29</v>
      </c>
      <c r="U2475" s="19">
        <v>66</v>
      </c>
      <c r="V2475" s="19">
        <v>0.24</v>
      </c>
      <c r="W2475" s="19">
        <v>70</v>
      </c>
      <c r="X2475" s="93"/>
      <c r="Y2475">
        <f t="shared" si="115"/>
        <v>66.666666666666671</v>
      </c>
      <c r="Z2475" t="b">
        <f>IF(N2475/G2475&gt;=Auswahlhilfe!$C$8,TRUE,FALSE)</f>
        <v>1</v>
      </c>
      <c r="AA2475" t="b">
        <f>IF(K2475&gt;Auswahlhilfe!$C$7,TRUE,FALSE)</f>
        <v>1</v>
      </c>
      <c r="AB2475" t="b">
        <f>IF(Auswahlhilfe!$C$17=F2475,TRUE,FALSE)</f>
        <v>1</v>
      </c>
      <c r="AC2475" t="b">
        <f>IFERROR(IF(FIND("P2",PGOptionList!D2475)&gt;0,TRUE),FALSE)</f>
        <v>1</v>
      </c>
      <c r="AD2475" t="b">
        <f>IFERROR(IF(FIND("P1",PGOptionList!D2475)&gt;0,TRUE),FALSE)</f>
        <v>0</v>
      </c>
      <c r="AE2475" t="b">
        <f>IFERROR(IF(FIND("P0",PGOptionList!D2475)&gt;0,TRUE),FALSE)</f>
        <v>0</v>
      </c>
      <c r="AF2475" t="b">
        <f>IF(AND(Z2475,AA2475,AB2475,AC2475,IF(C2475=Auswahlhilfe!$L$7,TRUE,FALSE)),D2475,FALSE)</f>
        <v>0</v>
      </c>
      <c r="AG2475" t="b">
        <f>IF(AND(Z2475,AA2475,AB2475,AD2475,IF(C2475=Auswahlhilfe!$L$17,TRUE,FALSE)),D2475,FALSE)</f>
        <v>0</v>
      </c>
      <c r="AH2475" t="b">
        <f>IF(AND(Z2475,AA2475,AB2475,AE2475,IF(C2475=Auswahlhilfe!$L$17,TRUE,FALSE)),D2475,FALSE)</f>
        <v>0</v>
      </c>
      <c r="AI2475" t="s">
        <v>4817</v>
      </c>
      <c r="AJ2475" s="90" t="str">
        <f t="shared" si="116"/>
        <v>mailto:info@oxni.ch?subject=Anfrage TE-235-030-S2-P2</v>
      </c>
    </row>
    <row r="2476" spans="2:36" x14ac:dyDescent="0.2">
      <c r="B2476" s="78" t="str">
        <f t="shared" si="114"/>
        <v/>
      </c>
      <c r="C2476" s="19" t="s">
        <v>123</v>
      </c>
      <c r="D2476" s="19" t="s">
        <v>2777</v>
      </c>
      <c r="E2476" s="19">
        <v>220</v>
      </c>
      <c r="F2476" s="19" t="s">
        <v>55</v>
      </c>
      <c r="G2476" s="19">
        <v>25</v>
      </c>
      <c r="H2476" s="19">
        <v>5</v>
      </c>
      <c r="I2476" s="19">
        <v>225</v>
      </c>
      <c r="J2476" s="19">
        <v>94</v>
      </c>
      <c r="K2476" s="19">
        <v>2008</v>
      </c>
      <c r="L2476" s="19">
        <v>6024</v>
      </c>
      <c r="M2476" s="19" t="s">
        <v>98</v>
      </c>
      <c r="N2476" s="19">
        <v>2000</v>
      </c>
      <c r="O2476" s="19">
        <v>4000</v>
      </c>
      <c r="P2476" s="19">
        <v>48700</v>
      </c>
      <c r="Q2476" s="19" t="s">
        <v>57</v>
      </c>
      <c r="R2476" s="19">
        <v>18000</v>
      </c>
      <c r="S2476" s="19">
        <v>20000</v>
      </c>
      <c r="T2476" s="19">
        <v>23.29</v>
      </c>
      <c r="U2476" s="19">
        <v>66</v>
      </c>
      <c r="V2476" s="19">
        <v>0.24</v>
      </c>
      <c r="W2476" s="19">
        <v>70</v>
      </c>
      <c r="X2476" s="93"/>
      <c r="Y2476">
        <f t="shared" si="115"/>
        <v>80</v>
      </c>
      <c r="Z2476" t="b">
        <f>IF(N2476/G2476&gt;=Auswahlhilfe!$C$8,TRUE,FALSE)</f>
        <v>1</v>
      </c>
      <c r="AA2476" t="b">
        <f>IF(K2476&gt;Auswahlhilfe!$C$7,TRUE,FALSE)</f>
        <v>1</v>
      </c>
      <c r="AB2476" t="b">
        <f>IF(Auswahlhilfe!$C$17=F2476,TRUE,FALSE)</f>
        <v>0</v>
      </c>
      <c r="AC2476" t="b">
        <f>IFERROR(IF(FIND("P2",PGOptionList!D2476)&gt;0,TRUE),FALSE)</f>
        <v>0</v>
      </c>
      <c r="AD2476" t="b">
        <f>IFERROR(IF(FIND("P1",PGOptionList!D2476)&gt;0,TRUE),FALSE)</f>
        <v>1</v>
      </c>
      <c r="AE2476" t="b">
        <f>IFERROR(IF(FIND("P0",PGOptionList!D2476)&gt;0,TRUE),FALSE)</f>
        <v>0</v>
      </c>
      <c r="AF2476" t="b">
        <f>IF(AND(Z2476,AA2476,AB2476,AC2476,IF(C2476=Auswahlhilfe!$L$7,TRUE,FALSE)),D2476,FALSE)</f>
        <v>0</v>
      </c>
      <c r="AG2476" t="b">
        <f>IF(AND(Z2476,AA2476,AB2476,AD2476,IF(C2476=Auswahlhilfe!$L$17,TRUE,FALSE)),D2476,FALSE)</f>
        <v>0</v>
      </c>
      <c r="AH2476" t="b">
        <f>IF(AND(Z2476,AA2476,AB2476,AE2476,IF(C2476=Auswahlhilfe!$L$17,TRUE,FALSE)),D2476,FALSE)</f>
        <v>0</v>
      </c>
      <c r="AI2476" t="s">
        <v>4817</v>
      </c>
      <c r="AJ2476" s="90" t="str">
        <f t="shared" si="116"/>
        <v>mailto:info@oxni.ch?subject=Anfrage TE-235-025-S1-P1</v>
      </c>
    </row>
    <row r="2477" spans="2:36" x14ac:dyDescent="0.2">
      <c r="B2477" s="78" t="str">
        <f t="shared" si="114"/>
        <v/>
      </c>
      <c r="C2477" s="19" t="s">
        <v>123</v>
      </c>
      <c r="D2477" s="19" t="s">
        <v>2778</v>
      </c>
      <c r="E2477" s="19">
        <v>220</v>
      </c>
      <c r="F2477" s="19" t="s">
        <v>58</v>
      </c>
      <c r="G2477" s="19">
        <v>25</v>
      </c>
      <c r="H2477" s="19">
        <v>5</v>
      </c>
      <c r="I2477" s="19">
        <v>225</v>
      </c>
      <c r="J2477" s="19">
        <v>94</v>
      </c>
      <c r="K2477" s="19">
        <v>2008</v>
      </c>
      <c r="L2477" s="19">
        <v>6024</v>
      </c>
      <c r="M2477" s="19" t="s">
        <v>98</v>
      </c>
      <c r="N2477" s="19">
        <v>2000</v>
      </c>
      <c r="O2477" s="19">
        <v>4000</v>
      </c>
      <c r="P2477" s="19">
        <v>48700</v>
      </c>
      <c r="Q2477" s="19" t="s">
        <v>57</v>
      </c>
      <c r="R2477" s="19">
        <v>18000</v>
      </c>
      <c r="S2477" s="19">
        <v>20000</v>
      </c>
      <c r="T2477" s="19">
        <v>23.29</v>
      </c>
      <c r="U2477" s="19">
        <v>66</v>
      </c>
      <c r="V2477" s="19">
        <v>0.24</v>
      </c>
      <c r="W2477" s="19">
        <v>70</v>
      </c>
      <c r="X2477" s="93"/>
      <c r="Y2477">
        <f t="shared" si="115"/>
        <v>80</v>
      </c>
      <c r="Z2477" t="b">
        <f>IF(N2477/G2477&gt;=Auswahlhilfe!$C$8,TRUE,FALSE)</f>
        <v>1</v>
      </c>
      <c r="AA2477" t="b">
        <f>IF(K2477&gt;Auswahlhilfe!$C$7,TRUE,FALSE)</f>
        <v>1</v>
      </c>
      <c r="AB2477" t="b">
        <f>IF(Auswahlhilfe!$C$17=F2477,TRUE,FALSE)</f>
        <v>1</v>
      </c>
      <c r="AC2477" t="b">
        <f>IFERROR(IF(FIND("P2",PGOptionList!D2477)&gt;0,TRUE),FALSE)</f>
        <v>0</v>
      </c>
      <c r="AD2477" t="b">
        <f>IFERROR(IF(FIND("P1",PGOptionList!D2477)&gt;0,TRUE),FALSE)</f>
        <v>1</v>
      </c>
      <c r="AE2477" t="b">
        <f>IFERROR(IF(FIND("P0",PGOptionList!D2477)&gt;0,TRUE),FALSE)</f>
        <v>0</v>
      </c>
      <c r="AF2477" t="b">
        <f>IF(AND(Z2477,AA2477,AB2477,AC2477,IF(C2477=Auswahlhilfe!$L$7,TRUE,FALSE)),D2477,FALSE)</f>
        <v>0</v>
      </c>
      <c r="AG2477" t="b">
        <f>IF(AND(Z2477,AA2477,AB2477,AD2477,IF(C2477=Auswahlhilfe!$L$17,TRUE,FALSE)),D2477,FALSE)</f>
        <v>0</v>
      </c>
      <c r="AH2477" t="b">
        <f>IF(AND(Z2477,AA2477,AB2477,AE2477,IF(C2477=Auswahlhilfe!$L$17,TRUE,FALSE)),D2477,FALSE)</f>
        <v>0</v>
      </c>
      <c r="AI2477" t="s">
        <v>4817</v>
      </c>
      <c r="AJ2477" s="90" t="str">
        <f t="shared" si="116"/>
        <v>mailto:info@oxni.ch?subject=Anfrage TE-235-025-S2-P1</v>
      </c>
    </row>
    <row r="2478" spans="2:36" x14ac:dyDescent="0.2">
      <c r="B2478" s="78" t="str">
        <f t="shared" si="114"/>
        <v/>
      </c>
      <c r="C2478" s="19" t="s">
        <v>123</v>
      </c>
      <c r="D2478" s="19" t="s">
        <v>2779</v>
      </c>
      <c r="E2478" s="19">
        <v>220</v>
      </c>
      <c r="F2478" s="19" t="s">
        <v>55</v>
      </c>
      <c r="G2478" s="19">
        <v>25</v>
      </c>
      <c r="H2478" s="19">
        <v>7</v>
      </c>
      <c r="I2478" s="19">
        <v>225</v>
      </c>
      <c r="J2478" s="19">
        <v>94</v>
      </c>
      <c r="K2478" s="19">
        <v>2008</v>
      </c>
      <c r="L2478" s="19">
        <v>6024</v>
      </c>
      <c r="M2478" s="19" t="s">
        <v>98</v>
      </c>
      <c r="N2478" s="19">
        <v>2000</v>
      </c>
      <c r="O2478" s="19">
        <v>4000</v>
      </c>
      <c r="P2478" s="19">
        <v>48700</v>
      </c>
      <c r="Q2478" s="19" t="s">
        <v>57</v>
      </c>
      <c r="R2478" s="19">
        <v>18000</v>
      </c>
      <c r="S2478" s="19">
        <v>20000</v>
      </c>
      <c r="T2478" s="19">
        <v>23.29</v>
      </c>
      <c r="U2478" s="19">
        <v>66</v>
      </c>
      <c r="V2478" s="19">
        <v>0.24</v>
      </c>
      <c r="W2478" s="19">
        <v>70</v>
      </c>
      <c r="X2478" s="93"/>
      <c r="Y2478">
        <f t="shared" si="115"/>
        <v>80</v>
      </c>
      <c r="Z2478" t="b">
        <f>IF(N2478/G2478&gt;=Auswahlhilfe!$C$8,TRUE,FALSE)</f>
        <v>1</v>
      </c>
      <c r="AA2478" t="b">
        <f>IF(K2478&gt;Auswahlhilfe!$C$7,TRUE,FALSE)</f>
        <v>1</v>
      </c>
      <c r="AB2478" t="b">
        <f>IF(Auswahlhilfe!$C$17=F2478,TRUE,FALSE)</f>
        <v>0</v>
      </c>
      <c r="AC2478" t="b">
        <f>IFERROR(IF(FIND("P2",PGOptionList!D2478)&gt;0,TRUE),FALSE)</f>
        <v>1</v>
      </c>
      <c r="AD2478" t="b">
        <f>IFERROR(IF(FIND("P1",PGOptionList!D2478)&gt;0,TRUE),FALSE)</f>
        <v>0</v>
      </c>
      <c r="AE2478" t="b">
        <f>IFERROR(IF(FIND("P0",PGOptionList!D2478)&gt;0,TRUE),FALSE)</f>
        <v>0</v>
      </c>
      <c r="AF2478" t="b">
        <f>IF(AND(Z2478,AA2478,AB2478,AC2478,IF(C2478=Auswahlhilfe!$L$7,TRUE,FALSE)),D2478,FALSE)</f>
        <v>0</v>
      </c>
      <c r="AG2478" t="b">
        <f>IF(AND(Z2478,AA2478,AB2478,AD2478,IF(C2478=Auswahlhilfe!$L$17,TRUE,FALSE)),D2478,FALSE)</f>
        <v>0</v>
      </c>
      <c r="AH2478" t="b">
        <f>IF(AND(Z2478,AA2478,AB2478,AE2478,IF(C2478=Auswahlhilfe!$L$17,TRUE,FALSE)),D2478,FALSE)</f>
        <v>0</v>
      </c>
      <c r="AI2478" t="s">
        <v>4817</v>
      </c>
      <c r="AJ2478" s="90" t="str">
        <f t="shared" si="116"/>
        <v>mailto:info@oxni.ch?subject=Anfrage TE-235-025-S1-P2</v>
      </c>
    </row>
    <row r="2479" spans="2:36" x14ac:dyDescent="0.2">
      <c r="B2479" s="78" t="str">
        <f t="shared" si="114"/>
        <v/>
      </c>
      <c r="C2479" s="19" t="s">
        <v>123</v>
      </c>
      <c r="D2479" s="19" t="s">
        <v>2780</v>
      </c>
      <c r="E2479" s="19">
        <v>220</v>
      </c>
      <c r="F2479" s="19" t="s">
        <v>58</v>
      </c>
      <c r="G2479" s="19">
        <v>25</v>
      </c>
      <c r="H2479" s="19">
        <v>7</v>
      </c>
      <c r="I2479" s="19">
        <v>225</v>
      </c>
      <c r="J2479" s="19">
        <v>94</v>
      </c>
      <c r="K2479" s="19">
        <v>2008</v>
      </c>
      <c r="L2479" s="19">
        <v>6024</v>
      </c>
      <c r="M2479" s="19" t="s">
        <v>98</v>
      </c>
      <c r="N2479" s="19">
        <v>2000</v>
      </c>
      <c r="O2479" s="19">
        <v>4000</v>
      </c>
      <c r="P2479" s="19">
        <v>48700</v>
      </c>
      <c r="Q2479" s="19" t="s">
        <v>57</v>
      </c>
      <c r="R2479" s="19">
        <v>18000</v>
      </c>
      <c r="S2479" s="19">
        <v>20000</v>
      </c>
      <c r="T2479" s="19">
        <v>23.29</v>
      </c>
      <c r="U2479" s="19">
        <v>66</v>
      </c>
      <c r="V2479" s="19">
        <v>0.24</v>
      </c>
      <c r="W2479" s="19">
        <v>70</v>
      </c>
      <c r="X2479" s="93"/>
      <c r="Y2479">
        <f t="shared" si="115"/>
        <v>80</v>
      </c>
      <c r="Z2479" t="b">
        <f>IF(N2479/G2479&gt;=Auswahlhilfe!$C$8,TRUE,FALSE)</f>
        <v>1</v>
      </c>
      <c r="AA2479" t="b">
        <f>IF(K2479&gt;Auswahlhilfe!$C$7,TRUE,FALSE)</f>
        <v>1</v>
      </c>
      <c r="AB2479" t="b">
        <f>IF(Auswahlhilfe!$C$17=F2479,TRUE,FALSE)</f>
        <v>1</v>
      </c>
      <c r="AC2479" t="b">
        <f>IFERROR(IF(FIND("P2",PGOptionList!D2479)&gt;0,TRUE),FALSE)</f>
        <v>1</v>
      </c>
      <c r="AD2479" t="b">
        <f>IFERROR(IF(FIND("P1",PGOptionList!D2479)&gt;0,TRUE),FALSE)</f>
        <v>0</v>
      </c>
      <c r="AE2479" t="b">
        <f>IFERROR(IF(FIND("P0",PGOptionList!D2479)&gt;0,TRUE),FALSE)</f>
        <v>0</v>
      </c>
      <c r="AF2479" t="b">
        <f>IF(AND(Z2479,AA2479,AB2479,AC2479,IF(C2479=Auswahlhilfe!$L$7,TRUE,FALSE)),D2479,FALSE)</f>
        <v>0</v>
      </c>
      <c r="AG2479" t="b">
        <f>IF(AND(Z2479,AA2479,AB2479,AD2479,IF(C2479=Auswahlhilfe!$L$17,TRUE,FALSE)),D2479,FALSE)</f>
        <v>0</v>
      </c>
      <c r="AH2479" t="b">
        <f>IF(AND(Z2479,AA2479,AB2479,AE2479,IF(C2479=Auswahlhilfe!$L$17,TRUE,FALSE)),D2479,FALSE)</f>
        <v>0</v>
      </c>
      <c r="AI2479" t="s">
        <v>4817</v>
      </c>
      <c r="AJ2479" s="90" t="str">
        <f t="shared" si="116"/>
        <v>mailto:info@oxni.ch?subject=Anfrage TE-235-025-S2-P2</v>
      </c>
    </row>
    <row r="2480" spans="2:36" x14ac:dyDescent="0.2">
      <c r="B2480" s="78" t="str">
        <f t="shared" si="114"/>
        <v/>
      </c>
      <c r="C2480" s="19" t="s">
        <v>123</v>
      </c>
      <c r="D2480" s="19" t="s">
        <v>2781</v>
      </c>
      <c r="E2480" s="19">
        <v>220</v>
      </c>
      <c r="F2480" s="19" t="s">
        <v>55</v>
      </c>
      <c r="G2480" s="19">
        <v>20</v>
      </c>
      <c r="H2480" s="19">
        <v>5</v>
      </c>
      <c r="I2480" s="19">
        <v>225</v>
      </c>
      <c r="J2480" s="19">
        <v>94</v>
      </c>
      <c r="K2480" s="19">
        <v>1700</v>
      </c>
      <c r="L2480" s="19">
        <v>5100</v>
      </c>
      <c r="M2480" s="19" t="s">
        <v>97</v>
      </c>
      <c r="N2480" s="19">
        <v>2000</v>
      </c>
      <c r="O2480" s="19">
        <v>4000</v>
      </c>
      <c r="P2480" s="19">
        <v>48700</v>
      </c>
      <c r="Q2480" s="19" t="s">
        <v>57</v>
      </c>
      <c r="R2480" s="19">
        <v>18000</v>
      </c>
      <c r="S2480" s="19">
        <v>20000</v>
      </c>
      <c r="T2480" s="19">
        <v>23.29</v>
      </c>
      <c r="U2480" s="19">
        <v>66</v>
      </c>
      <c r="V2480" s="19">
        <v>0.24</v>
      </c>
      <c r="W2480" s="19">
        <v>70</v>
      </c>
      <c r="X2480" s="93"/>
      <c r="Y2480">
        <f t="shared" si="115"/>
        <v>100</v>
      </c>
      <c r="Z2480" t="b">
        <f>IF(N2480/G2480&gt;=Auswahlhilfe!$C$8,TRUE,FALSE)</f>
        <v>1</v>
      </c>
      <c r="AA2480" t="b">
        <f>IF(K2480&gt;Auswahlhilfe!$C$7,TRUE,FALSE)</f>
        <v>1</v>
      </c>
      <c r="AB2480" t="b">
        <f>IF(Auswahlhilfe!$C$17=F2480,TRUE,FALSE)</f>
        <v>0</v>
      </c>
      <c r="AC2480" t="b">
        <f>IFERROR(IF(FIND("P2",PGOptionList!D2480)&gt;0,TRUE),FALSE)</f>
        <v>0</v>
      </c>
      <c r="AD2480" t="b">
        <f>IFERROR(IF(FIND("P1",PGOptionList!D2480)&gt;0,TRUE),FALSE)</f>
        <v>1</v>
      </c>
      <c r="AE2480" t="b">
        <f>IFERROR(IF(FIND("P0",PGOptionList!D2480)&gt;0,TRUE),FALSE)</f>
        <v>0</v>
      </c>
      <c r="AF2480" t="b">
        <f>IF(AND(Z2480,AA2480,AB2480,AC2480,IF(C2480=Auswahlhilfe!$L$7,TRUE,FALSE)),D2480,FALSE)</f>
        <v>0</v>
      </c>
      <c r="AG2480" t="b">
        <f>IF(AND(Z2480,AA2480,AB2480,AD2480,IF(C2480=Auswahlhilfe!$L$17,TRUE,FALSE)),D2480,FALSE)</f>
        <v>0</v>
      </c>
      <c r="AH2480" t="b">
        <f>IF(AND(Z2480,AA2480,AB2480,AE2480,IF(C2480=Auswahlhilfe!$L$17,TRUE,FALSE)),D2480,FALSE)</f>
        <v>0</v>
      </c>
      <c r="AI2480" t="s">
        <v>4817</v>
      </c>
      <c r="AJ2480" s="90" t="str">
        <f t="shared" si="116"/>
        <v>mailto:info@oxni.ch?subject=Anfrage TE-235-020-S1-P1</v>
      </c>
    </row>
    <row r="2481" spans="2:36" x14ac:dyDescent="0.2">
      <c r="B2481" s="78" t="str">
        <f t="shared" si="114"/>
        <v/>
      </c>
      <c r="C2481" s="19" t="s">
        <v>123</v>
      </c>
      <c r="D2481" s="19" t="s">
        <v>2782</v>
      </c>
      <c r="E2481" s="19">
        <v>220</v>
      </c>
      <c r="F2481" s="19" t="s">
        <v>58</v>
      </c>
      <c r="G2481" s="19">
        <v>20</v>
      </c>
      <c r="H2481" s="19">
        <v>5</v>
      </c>
      <c r="I2481" s="19">
        <v>225</v>
      </c>
      <c r="J2481" s="19">
        <v>94</v>
      </c>
      <c r="K2481" s="19">
        <v>1700</v>
      </c>
      <c r="L2481" s="19">
        <v>5100</v>
      </c>
      <c r="M2481" s="19" t="s">
        <v>97</v>
      </c>
      <c r="N2481" s="19">
        <v>2000</v>
      </c>
      <c r="O2481" s="19">
        <v>4000</v>
      </c>
      <c r="P2481" s="19">
        <v>48700</v>
      </c>
      <c r="Q2481" s="19" t="s">
        <v>57</v>
      </c>
      <c r="R2481" s="19">
        <v>18000</v>
      </c>
      <c r="S2481" s="19">
        <v>20000</v>
      </c>
      <c r="T2481" s="19">
        <v>23.29</v>
      </c>
      <c r="U2481" s="19">
        <v>66</v>
      </c>
      <c r="V2481" s="19">
        <v>0.24</v>
      </c>
      <c r="W2481" s="19">
        <v>70</v>
      </c>
      <c r="X2481" s="93"/>
      <c r="Y2481">
        <f t="shared" si="115"/>
        <v>100</v>
      </c>
      <c r="Z2481" t="b">
        <f>IF(N2481/G2481&gt;=Auswahlhilfe!$C$8,TRUE,FALSE)</f>
        <v>1</v>
      </c>
      <c r="AA2481" t="b">
        <f>IF(K2481&gt;Auswahlhilfe!$C$7,TRUE,FALSE)</f>
        <v>1</v>
      </c>
      <c r="AB2481" t="b">
        <f>IF(Auswahlhilfe!$C$17=F2481,TRUE,FALSE)</f>
        <v>1</v>
      </c>
      <c r="AC2481" t="b">
        <f>IFERROR(IF(FIND("P2",PGOptionList!D2481)&gt;0,TRUE),FALSE)</f>
        <v>0</v>
      </c>
      <c r="AD2481" t="b">
        <f>IFERROR(IF(FIND("P1",PGOptionList!D2481)&gt;0,TRUE),FALSE)</f>
        <v>1</v>
      </c>
      <c r="AE2481" t="b">
        <f>IFERROR(IF(FIND("P0",PGOptionList!D2481)&gt;0,TRUE),FALSE)</f>
        <v>0</v>
      </c>
      <c r="AF2481" t="b">
        <f>IF(AND(Z2481,AA2481,AB2481,AC2481,IF(C2481=Auswahlhilfe!$L$7,TRUE,FALSE)),D2481,FALSE)</f>
        <v>0</v>
      </c>
      <c r="AG2481" t="b">
        <f>IF(AND(Z2481,AA2481,AB2481,AD2481,IF(C2481=Auswahlhilfe!$L$17,TRUE,FALSE)),D2481,FALSE)</f>
        <v>0</v>
      </c>
      <c r="AH2481" t="b">
        <f>IF(AND(Z2481,AA2481,AB2481,AE2481,IF(C2481=Auswahlhilfe!$L$17,TRUE,FALSE)),D2481,FALSE)</f>
        <v>0</v>
      </c>
      <c r="AI2481" t="s">
        <v>4817</v>
      </c>
      <c r="AJ2481" s="90" t="str">
        <f t="shared" si="116"/>
        <v>mailto:info@oxni.ch?subject=Anfrage TE-235-020-S2-P1</v>
      </c>
    </row>
    <row r="2482" spans="2:36" x14ac:dyDescent="0.2">
      <c r="B2482" s="78" t="str">
        <f t="shared" si="114"/>
        <v/>
      </c>
      <c r="C2482" s="19" t="s">
        <v>123</v>
      </c>
      <c r="D2482" s="19" t="s">
        <v>2783</v>
      </c>
      <c r="E2482" s="19">
        <v>220</v>
      </c>
      <c r="F2482" s="19" t="s">
        <v>55</v>
      </c>
      <c r="G2482" s="19">
        <v>20</v>
      </c>
      <c r="H2482" s="19">
        <v>7</v>
      </c>
      <c r="I2482" s="19">
        <v>225</v>
      </c>
      <c r="J2482" s="19">
        <v>94</v>
      </c>
      <c r="K2482" s="19">
        <v>1700</v>
      </c>
      <c r="L2482" s="19">
        <v>5100</v>
      </c>
      <c r="M2482" s="19" t="s">
        <v>97</v>
      </c>
      <c r="N2482" s="19">
        <v>2000</v>
      </c>
      <c r="O2482" s="19">
        <v>4000</v>
      </c>
      <c r="P2482" s="19">
        <v>48700</v>
      </c>
      <c r="Q2482" s="19" t="s">
        <v>57</v>
      </c>
      <c r="R2482" s="19">
        <v>18000</v>
      </c>
      <c r="S2482" s="19">
        <v>20000</v>
      </c>
      <c r="T2482" s="19">
        <v>23.29</v>
      </c>
      <c r="U2482" s="19">
        <v>66</v>
      </c>
      <c r="V2482" s="19">
        <v>0.24</v>
      </c>
      <c r="W2482" s="19">
        <v>70</v>
      </c>
      <c r="X2482" s="93"/>
      <c r="Y2482">
        <f t="shared" si="115"/>
        <v>100</v>
      </c>
      <c r="Z2482" t="b">
        <f>IF(N2482/G2482&gt;=Auswahlhilfe!$C$8,TRUE,FALSE)</f>
        <v>1</v>
      </c>
      <c r="AA2482" t="b">
        <f>IF(K2482&gt;Auswahlhilfe!$C$7,TRUE,FALSE)</f>
        <v>1</v>
      </c>
      <c r="AB2482" t="b">
        <f>IF(Auswahlhilfe!$C$17=F2482,TRUE,FALSE)</f>
        <v>0</v>
      </c>
      <c r="AC2482" t="b">
        <f>IFERROR(IF(FIND("P2",PGOptionList!D2482)&gt;0,TRUE),FALSE)</f>
        <v>1</v>
      </c>
      <c r="AD2482" t="b">
        <f>IFERROR(IF(FIND("P1",PGOptionList!D2482)&gt;0,TRUE),FALSE)</f>
        <v>0</v>
      </c>
      <c r="AE2482" t="b">
        <f>IFERROR(IF(FIND("P0",PGOptionList!D2482)&gt;0,TRUE),FALSE)</f>
        <v>0</v>
      </c>
      <c r="AF2482" t="b">
        <f>IF(AND(Z2482,AA2482,AB2482,AC2482,IF(C2482=Auswahlhilfe!$L$7,TRUE,FALSE)),D2482,FALSE)</f>
        <v>0</v>
      </c>
      <c r="AG2482" t="b">
        <f>IF(AND(Z2482,AA2482,AB2482,AD2482,IF(C2482=Auswahlhilfe!$L$17,TRUE,FALSE)),D2482,FALSE)</f>
        <v>0</v>
      </c>
      <c r="AH2482" t="b">
        <f>IF(AND(Z2482,AA2482,AB2482,AE2482,IF(C2482=Auswahlhilfe!$L$17,TRUE,FALSE)),D2482,FALSE)</f>
        <v>0</v>
      </c>
      <c r="AI2482" t="s">
        <v>4817</v>
      </c>
      <c r="AJ2482" s="90" t="str">
        <f t="shared" si="116"/>
        <v>mailto:info@oxni.ch?subject=Anfrage TE-235-020-S1-P2</v>
      </c>
    </row>
    <row r="2483" spans="2:36" x14ac:dyDescent="0.2">
      <c r="B2483" s="78" t="str">
        <f t="shared" si="114"/>
        <v/>
      </c>
      <c r="C2483" s="19" t="s">
        <v>123</v>
      </c>
      <c r="D2483" s="19" t="s">
        <v>2784</v>
      </c>
      <c r="E2483" s="19">
        <v>220</v>
      </c>
      <c r="F2483" s="19" t="s">
        <v>58</v>
      </c>
      <c r="G2483" s="19">
        <v>20</v>
      </c>
      <c r="H2483" s="19">
        <v>7</v>
      </c>
      <c r="I2483" s="19">
        <v>225</v>
      </c>
      <c r="J2483" s="19">
        <v>94</v>
      </c>
      <c r="K2483" s="19">
        <v>1700</v>
      </c>
      <c r="L2483" s="19">
        <v>5100</v>
      </c>
      <c r="M2483" s="19" t="s">
        <v>97</v>
      </c>
      <c r="N2483" s="19">
        <v>2000</v>
      </c>
      <c r="O2483" s="19">
        <v>4000</v>
      </c>
      <c r="P2483" s="19">
        <v>48700</v>
      </c>
      <c r="Q2483" s="19" t="s">
        <v>57</v>
      </c>
      <c r="R2483" s="19">
        <v>18000</v>
      </c>
      <c r="S2483" s="19">
        <v>20000</v>
      </c>
      <c r="T2483" s="19">
        <v>23.29</v>
      </c>
      <c r="U2483" s="19">
        <v>66</v>
      </c>
      <c r="V2483" s="19">
        <v>0.24</v>
      </c>
      <c r="W2483" s="19">
        <v>70</v>
      </c>
      <c r="X2483" s="93"/>
      <c r="Y2483">
        <f t="shared" si="115"/>
        <v>100</v>
      </c>
      <c r="Z2483" t="b">
        <f>IF(N2483/G2483&gt;=Auswahlhilfe!$C$8,TRUE,FALSE)</f>
        <v>1</v>
      </c>
      <c r="AA2483" t="b">
        <f>IF(K2483&gt;Auswahlhilfe!$C$7,TRUE,FALSE)</f>
        <v>1</v>
      </c>
      <c r="AB2483" t="b">
        <f>IF(Auswahlhilfe!$C$17=F2483,TRUE,FALSE)</f>
        <v>1</v>
      </c>
      <c r="AC2483" t="b">
        <f>IFERROR(IF(FIND("P2",PGOptionList!D2483)&gt;0,TRUE),FALSE)</f>
        <v>1</v>
      </c>
      <c r="AD2483" t="b">
        <f>IFERROR(IF(FIND("P1",PGOptionList!D2483)&gt;0,TRUE),FALSE)</f>
        <v>0</v>
      </c>
      <c r="AE2483" t="b">
        <f>IFERROR(IF(FIND("P0",PGOptionList!D2483)&gt;0,TRUE),FALSE)</f>
        <v>0</v>
      </c>
      <c r="AF2483" t="b">
        <f>IF(AND(Z2483,AA2483,AB2483,AC2483,IF(C2483=Auswahlhilfe!$L$7,TRUE,FALSE)),D2483,FALSE)</f>
        <v>0</v>
      </c>
      <c r="AG2483" t="b">
        <f>IF(AND(Z2483,AA2483,AB2483,AD2483,IF(C2483=Auswahlhilfe!$L$17,TRUE,FALSE)),D2483,FALSE)</f>
        <v>0</v>
      </c>
      <c r="AH2483" t="b">
        <f>IF(AND(Z2483,AA2483,AB2483,AE2483,IF(C2483=Auswahlhilfe!$L$17,TRUE,FALSE)),D2483,FALSE)</f>
        <v>0</v>
      </c>
      <c r="AI2483" t="s">
        <v>4817</v>
      </c>
      <c r="AJ2483" s="90" t="str">
        <f t="shared" si="116"/>
        <v>mailto:info@oxni.ch?subject=Anfrage TE-235-020-S2-P2</v>
      </c>
    </row>
    <row r="2484" spans="2:36" x14ac:dyDescent="0.2">
      <c r="B2484" s="78" t="str">
        <f t="shared" si="114"/>
        <v/>
      </c>
      <c r="C2484" s="19" t="s">
        <v>123</v>
      </c>
      <c r="D2484" s="19" t="s">
        <v>2785</v>
      </c>
      <c r="E2484" s="19">
        <v>220</v>
      </c>
      <c r="F2484" s="19" t="s">
        <v>55</v>
      </c>
      <c r="G2484" s="19">
        <v>15</v>
      </c>
      <c r="H2484" s="19">
        <v>5</v>
      </c>
      <c r="I2484" s="19">
        <v>225</v>
      </c>
      <c r="J2484" s="19">
        <v>94</v>
      </c>
      <c r="K2484" s="19">
        <v>1150</v>
      </c>
      <c r="L2484" s="19">
        <v>3450</v>
      </c>
      <c r="M2484" s="19" t="s">
        <v>96</v>
      </c>
      <c r="N2484" s="19">
        <v>2000</v>
      </c>
      <c r="O2484" s="19">
        <v>4000</v>
      </c>
      <c r="P2484" s="19">
        <v>48700</v>
      </c>
      <c r="Q2484" s="19" t="s">
        <v>57</v>
      </c>
      <c r="R2484" s="19">
        <v>18000</v>
      </c>
      <c r="S2484" s="19">
        <v>20000</v>
      </c>
      <c r="T2484" s="19">
        <v>23.29</v>
      </c>
      <c r="U2484" s="19">
        <v>66</v>
      </c>
      <c r="V2484" s="19">
        <v>0.24</v>
      </c>
      <c r="W2484" s="19">
        <v>70</v>
      </c>
      <c r="X2484" s="93"/>
      <c r="Y2484">
        <f t="shared" si="115"/>
        <v>133.33333333333334</v>
      </c>
      <c r="Z2484" t="b">
        <f>IF(N2484/G2484&gt;=Auswahlhilfe!$C$8,TRUE,FALSE)</f>
        <v>1</v>
      </c>
      <c r="AA2484" t="b">
        <f>IF(K2484&gt;Auswahlhilfe!$C$7,TRUE,FALSE)</f>
        <v>1</v>
      </c>
      <c r="AB2484" t="b">
        <f>IF(Auswahlhilfe!$C$17=F2484,TRUE,FALSE)</f>
        <v>0</v>
      </c>
      <c r="AC2484" t="b">
        <f>IFERROR(IF(FIND("P2",PGOptionList!D2484)&gt;0,TRUE),FALSE)</f>
        <v>0</v>
      </c>
      <c r="AD2484" t="b">
        <f>IFERROR(IF(FIND("P1",PGOptionList!D2484)&gt;0,TRUE),FALSE)</f>
        <v>1</v>
      </c>
      <c r="AE2484" t="b">
        <f>IFERROR(IF(FIND("P0",PGOptionList!D2484)&gt;0,TRUE),FALSE)</f>
        <v>0</v>
      </c>
      <c r="AF2484" t="b">
        <f>IF(AND(Z2484,AA2484,AB2484,AC2484,IF(C2484=Auswahlhilfe!$L$7,TRUE,FALSE)),D2484,FALSE)</f>
        <v>0</v>
      </c>
      <c r="AG2484" t="b">
        <f>IF(AND(Z2484,AA2484,AB2484,AD2484,IF(C2484=Auswahlhilfe!$L$17,TRUE,FALSE)),D2484,FALSE)</f>
        <v>0</v>
      </c>
      <c r="AH2484" t="b">
        <f>IF(AND(Z2484,AA2484,AB2484,AE2484,IF(C2484=Auswahlhilfe!$L$17,TRUE,FALSE)),D2484,FALSE)</f>
        <v>0</v>
      </c>
      <c r="AI2484" t="s">
        <v>4817</v>
      </c>
      <c r="AJ2484" s="90" t="str">
        <f t="shared" si="116"/>
        <v>mailto:info@oxni.ch?subject=Anfrage TE-235-015-S1-P1</v>
      </c>
    </row>
    <row r="2485" spans="2:36" x14ac:dyDescent="0.2">
      <c r="B2485" s="78" t="str">
        <f t="shared" si="114"/>
        <v/>
      </c>
      <c r="C2485" s="19" t="s">
        <v>123</v>
      </c>
      <c r="D2485" s="19" t="s">
        <v>2786</v>
      </c>
      <c r="E2485" s="19">
        <v>220</v>
      </c>
      <c r="F2485" s="19" t="s">
        <v>58</v>
      </c>
      <c r="G2485" s="19">
        <v>15</v>
      </c>
      <c r="H2485" s="19">
        <v>5</v>
      </c>
      <c r="I2485" s="19">
        <v>225</v>
      </c>
      <c r="J2485" s="19">
        <v>94</v>
      </c>
      <c r="K2485" s="19">
        <v>1150</v>
      </c>
      <c r="L2485" s="19">
        <v>3450</v>
      </c>
      <c r="M2485" s="19" t="s">
        <v>96</v>
      </c>
      <c r="N2485" s="19">
        <v>2000</v>
      </c>
      <c r="O2485" s="19">
        <v>4000</v>
      </c>
      <c r="P2485" s="19">
        <v>48700</v>
      </c>
      <c r="Q2485" s="19" t="s">
        <v>57</v>
      </c>
      <c r="R2485" s="19">
        <v>18000</v>
      </c>
      <c r="S2485" s="19">
        <v>20000</v>
      </c>
      <c r="T2485" s="19">
        <v>23.29</v>
      </c>
      <c r="U2485" s="19">
        <v>66</v>
      </c>
      <c r="V2485" s="19">
        <v>0.24</v>
      </c>
      <c r="W2485" s="19">
        <v>70</v>
      </c>
      <c r="X2485" s="93"/>
      <c r="Y2485">
        <f t="shared" si="115"/>
        <v>133.33333333333334</v>
      </c>
      <c r="Z2485" t="b">
        <f>IF(N2485/G2485&gt;=Auswahlhilfe!$C$8,TRUE,FALSE)</f>
        <v>1</v>
      </c>
      <c r="AA2485" t="b">
        <f>IF(K2485&gt;Auswahlhilfe!$C$7,TRUE,FALSE)</f>
        <v>1</v>
      </c>
      <c r="AB2485" t="b">
        <f>IF(Auswahlhilfe!$C$17=F2485,TRUE,FALSE)</f>
        <v>1</v>
      </c>
      <c r="AC2485" t="b">
        <f>IFERROR(IF(FIND("P2",PGOptionList!D2485)&gt;0,TRUE),FALSE)</f>
        <v>0</v>
      </c>
      <c r="AD2485" t="b">
        <f>IFERROR(IF(FIND("P1",PGOptionList!D2485)&gt;0,TRUE),FALSE)</f>
        <v>1</v>
      </c>
      <c r="AE2485" t="b">
        <f>IFERROR(IF(FIND("P0",PGOptionList!D2485)&gt;0,TRUE),FALSE)</f>
        <v>0</v>
      </c>
      <c r="AF2485" t="b">
        <f>IF(AND(Z2485,AA2485,AB2485,AC2485,IF(C2485=Auswahlhilfe!$L$7,TRUE,FALSE)),D2485,FALSE)</f>
        <v>0</v>
      </c>
      <c r="AG2485" t="b">
        <f>IF(AND(Z2485,AA2485,AB2485,AD2485,IF(C2485=Auswahlhilfe!$L$17,TRUE,FALSE)),D2485,FALSE)</f>
        <v>0</v>
      </c>
      <c r="AH2485" t="b">
        <f>IF(AND(Z2485,AA2485,AB2485,AE2485,IF(C2485=Auswahlhilfe!$L$17,TRUE,FALSE)),D2485,FALSE)</f>
        <v>0</v>
      </c>
      <c r="AI2485" t="s">
        <v>4817</v>
      </c>
      <c r="AJ2485" s="90" t="str">
        <f t="shared" si="116"/>
        <v>mailto:info@oxni.ch?subject=Anfrage TE-235-015-S2-P1</v>
      </c>
    </row>
    <row r="2486" spans="2:36" x14ac:dyDescent="0.2">
      <c r="B2486" s="78" t="str">
        <f t="shared" si="114"/>
        <v/>
      </c>
      <c r="C2486" s="19" t="s">
        <v>123</v>
      </c>
      <c r="D2486" s="19" t="s">
        <v>2787</v>
      </c>
      <c r="E2486" s="19">
        <v>220</v>
      </c>
      <c r="F2486" s="19" t="s">
        <v>55</v>
      </c>
      <c r="G2486" s="19">
        <v>15</v>
      </c>
      <c r="H2486" s="19">
        <v>7</v>
      </c>
      <c r="I2486" s="19">
        <v>225</v>
      </c>
      <c r="J2486" s="19">
        <v>94</v>
      </c>
      <c r="K2486" s="19">
        <v>1150</v>
      </c>
      <c r="L2486" s="19">
        <v>3450</v>
      </c>
      <c r="M2486" s="19" t="s">
        <v>96</v>
      </c>
      <c r="N2486" s="19">
        <v>2000</v>
      </c>
      <c r="O2486" s="19">
        <v>4000</v>
      </c>
      <c r="P2486" s="19">
        <v>48700</v>
      </c>
      <c r="Q2486" s="19" t="s">
        <v>57</v>
      </c>
      <c r="R2486" s="19">
        <v>18000</v>
      </c>
      <c r="S2486" s="19">
        <v>20000</v>
      </c>
      <c r="T2486" s="19">
        <v>23.29</v>
      </c>
      <c r="U2486" s="19">
        <v>66</v>
      </c>
      <c r="V2486" s="19">
        <v>0.24</v>
      </c>
      <c r="W2486" s="19">
        <v>70</v>
      </c>
      <c r="X2486" s="93"/>
      <c r="Y2486">
        <f t="shared" si="115"/>
        <v>133.33333333333334</v>
      </c>
      <c r="Z2486" t="b">
        <f>IF(N2486/G2486&gt;=Auswahlhilfe!$C$8,TRUE,FALSE)</f>
        <v>1</v>
      </c>
      <c r="AA2486" t="b">
        <f>IF(K2486&gt;Auswahlhilfe!$C$7,TRUE,FALSE)</f>
        <v>1</v>
      </c>
      <c r="AB2486" t="b">
        <f>IF(Auswahlhilfe!$C$17=F2486,TRUE,FALSE)</f>
        <v>0</v>
      </c>
      <c r="AC2486" t="b">
        <f>IFERROR(IF(FIND("P2",PGOptionList!D2486)&gt;0,TRUE),FALSE)</f>
        <v>1</v>
      </c>
      <c r="AD2486" t="b">
        <f>IFERROR(IF(FIND("P1",PGOptionList!D2486)&gt;0,TRUE),FALSE)</f>
        <v>0</v>
      </c>
      <c r="AE2486" t="b">
        <f>IFERROR(IF(FIND("P0",PGOptionList!D2486)&gt;0,TRUE),FALSE)</f>
        <v>0</v>
      </c>
      <c r="AF2486" t="b">
        <f>IF(AND(Z2486,AA2486,AB2486,AC2486,IF(C2486=Auswahlhilfe!$L$7,TRUE,FALSE)),D2486,FALSE)</f>
        <v>0</v>
      </c>
      <c r="AG2486" t="b">
        <f>IF(AND(Z2486,AA2486,AB2486,AD2486,IF(C2486=Auswahlhilfe!$L$17,TRUE,FALSE)),D2486,FALSE)</f>
        <v>0</v>
      </c>
      <c r="AH2486" t="b">
        <f>IF(AND(Z2486,AA2486,AB2486,AE2486,IF(C2486=Auswahlhilfe!$L$17,TRUE,FALSE)),D2486,FALSE)</f>
        <v>0</v>
      </c>
      <c r="AI2486" t="s">
        <v>4817</v>
      </c>
      <c r="AJ2486" s="90" t="str">
        <f t="shared" si="116"/>
        <v>mailto:info@oxni.ch?subject=Anfrage TE-235-015-S1-P2</v>
      </c>
    </row>
    <row r="2487" spans="2:36" x14ac:dyDescent="0.2">
      <c r="B2487" s="78" t="str">
        <f t="shared" si="114"/>
        <v/>
      </c>
      <c r="C2487" s="19" t="s">
        <v>123</v>
      </c>
      <c r="D2487" s="19" t="s">
        <v>2788</v>
      </c>
      <c r="E2487" s="19">
        <v>220</v>
      </c>
      <c r="F2487" s="19" t="s">
        <v>58</v>
      </c>
      <c r="G2487" s="19">
        <v>15</v>
      </c>
      <c r="H2487" s="19">
        <v>7</v>
      </c>
      <c r="I2487" s="19">
        <v>225</v>
      </c>
      <c r="J2487" s="19">
        <v>94</v>
      </c>
      <c r="K2487" s="19">
        <v>1150</v>
      </c>
      <c r="L2487" s="19">
        <v>3450</v>
      </c>
      <c r="M2487" s="19" t="s">
        <v>96</v>
      </c>
      <c r="N2487" s="19">
        <v>2000</v>
      </c>
      <c r="O2487" s="19">
        <v>4000</v>
      </c>
      <c r="P2487" s="19">
        <v>48700</v>
      </c>
      <c r="Q2487" s="19" t="s">
        <v>57</v>
      </c>
      <c r="R2487" s="19">
        <v>18000</v>
      </c>
      <c r="S2487" s="19">
        <v>20000</v>
      </c>
      <c r="T2487" s="19">
        <v>23.29</v>
      </c>
      <c r="U2487" s="19">
        <v>66</v>
      </c>
      <c r="V2487" s="19">
        <v>0.24</v>
      </c>
      <c r="W2487" s="19">
        <v>70</v>
      </c>
      <c r="X2487" s="93"/>
      <c r="Y2487">
        <f t="shared" si="115"/>
        <v>133.33333333333334</v>
      </c>
      <c r="Z2487" t="b">
        <f>IF(N2487/G2487&gt;=Auswahlhilfe!$C$8,TRUE,FALSE)</f>
        <v>1</v>
      </c>
      <c r="AA2487" t="b">
        <f>IF(K2487&gt;Auswahlhilfe!$C$7,TRUE,FALSE)</f>
        <v>1</v>
      </c>
      <c r="AB2487" t="b">
        <f>IF(Auswahlhilfe!$C$17=F2487,TRUE,FALSE)</f>
        <v>1</v>
      </c>
      <c r="AC2487" t="b">
        <f>IFERROR(IF(FIND("P2",PGOptionList!D2487)&gt;0,TRUE),FALSE)</f>
        <v>1</v>
      </c>
      <c r="AD2487" t="b">
        <f>IFERROR(IF(FIND("P1",PGOptionList!D2487)&gt;0,TRUE),FALSE)</f>
        <v>0</v>
      </c>
      <c r="AE2487" t="b">
        <f>IFERROR(IF(FIND("P0",PGOptionList!D2487)&gt;0,TRUE),FALSE)</f>
        <v>0</v>
      </c>
      <c r="AF2487" t="b">
        <f>IF(AND(Z2487,AA2487,AB2487,AC2487,IF(C2487=Auswahlhilfe!$L$7,TRUE,FALSE)),D2487,FALSE)</f>
        <v>0</v>
      </c>
      <c r="AG2487" t="b">
        <f>IF(AND(Z2487,AA2487,AB2487,AD2487,IF(C2487=Auswahlhilfe!$L$17,TRUE,FALSE)),D2487,FALSE)</f>
        <v>0</v>
      </c>
      <c r="AH2487" t="b">
        <f>IF(AND(Z2487,AA2487,AB2487,AE2487,IF(C2487=Auswahlhilfe!$L$17,TRUE,FALSE)),D2487,FALSE)</f>
        <v>0</v>
      </c>
      <c r="AI2487" t="s">
        <v>4817</v>
      </c>
      <c r="AJ2487" s="90" t="str">
        <f t="shared" si="116"/>
        <v>mailto:info@oxni.ch?subject=Anfrage TE-235-015-S2-P2</v>
      </c>
    </row>
    <row r="2488" spans="2:36" x14ac:dyDescent="0.2">
      <c r="B2488" s="78" t="str">
        <f t="shared" si="114"/>
        <v/>
      </c>
      <c r="C2488" s="19" t="s">
        <v>123</v>
      </c>
      <c r="D2488" s="19" t="s">
        <v>2789</v>
      </c>
      <c r="E2488" s="19">
        <v>220</v>
      </c>
      <c r="F2488" s="19" t="s">
        <v>55</v>
      </c>
      <c r="G2488" s="19">
        <v>10</v>
      </c>
      <c r="H2488" s="19">
        <v>3</v>
      </c>
      <c r="I2488" s="19">
        <v>225</v>
      </c>
      <c r="J2488" s="19">
        <v>97</v>
      </c>
      <c r="K2488" s="19">
        <v>1550</v>
      </c>
      <c r="L2488" s="19">
        <v>4650</v>
      </c>
      <c r="M2488" s="19" t="s">
        <v>102</v>
      </c>
      <c r="N2488" s="19">
        <v>2000</v>
      </c>
      <c r="O2488" s="19">
        <v>4000</v>
      </c>
      <c r="P2488" s="19">
        <v>48700</v>
      </c>
      <c r="Q2488" s="19" t="s">
        <v>57</v>
      </c>
      <c r="R2488" s="19">
        <v>18000</v>
      </c>
      <c r="S2488" s="19">
        <v>20000</v>
      </c>
      <c r="T2488" s="19">
        <v>50.56</v>
      </c>
      <c r="U2488" s="19">
        <v>53</v>
      </c>
      <c r="V2488" s="19">
        <v>0.24</v>
      </c>
      <c r="W2488" s="19">
        <v>70</v>
      </c>
      <c r="X2488" s="93"/>
      <c r="Y2488">
        <f t="shared" si="115"/>
        <v>200</v>
      </c>
      <c r="Z2488" t="b">
        <f>IF(N2488/G2488&gt;=Auswahlhilfe!$C$8,TRUE,FALSE)</f>
        <v>1</v>
      </c>
      <c r="AA2488" t="b">
        <f>IF(K2488&gt;Auswahlhilfe!$C$7,TRUE,FALSE)</f>
        <v>1</v>
      </c>
      <c r="AB2488" t="b">
        <f>IF(Auswahlhilfe!$C$17=F2488,TRUE,FALSE)</f>
        <v>0</v>
      </c>
      <c r="AC2488" t="b">
        <f>IFERROR(IF(FIND("P2",PGOptionList!D2488)&gt;0,TRUE),FALSE)</f>
        <v>0</v>
      </c>
      <c r="AD2488" t="b">
        <f>IFERROR(IF(FIND("P1",PGOptionList!D2488)&gt;0,TRUE),FALSE)</f>
        <v>1</v>
      </c>
      <c r="AE2488" t="b">
        <f>IFERROR(IF(FIND("P0",PGOptionList!D2488)&gt;0,TRUE),FALSE)</f>
        <v>0</v>
      </c>
      <c r="AF2488" t="b">
        <f>IF(AND(Z2488,AA2488,AB2488,AC2488,IF(C2488=Auswahlhilfe!$L$7,TRUE,FALSE)),D2488,FALSE)</f>
        <v>0</v>
      </c>
      <c r="AG2488" t="b">
        <f>IF(AND(Z2488,AA2488,AB2488,AD2488,IF(C2488=Auswahlhilfe!$L$17,TRUE,FALSE)),D2488,FALSE)</f>
        <v>0</v>
      </c>
      <c r="AH2488" t="b">
        <f>IF(AND(Z2488,AA2488,AB2488,AE2488,IF(C2488=Auswahlhilfe!$L$17,TRUE,FALSE)),D2488,FALSE)</f>
        <v>0</v>
      </c>
      <c r="AI2488" t="s">
        <v>4817</v>
      </c>
      <c r="AJ2488" s="90" t="str">
        <f t="shared" si="116"/>
        <v>mailto:info@oxni.ch?subject=Anfrage TE-235-010-S1-P1</v>
      </c>
    </row>
    <row r="2489" spans="2:36" x14ac:dyDescent="0.2">
      <c r="B2489" s="78" t="str">
        <f t="shared" si="114"/>
        <v/>
      </c>
      <c r="C2489" s="19" t="s">
        <v>123</v>
      </c>
      <c r="D2489" s="19" t="s">
        <v>2790</v>
      </c>
      <c r="E2489" s="19">
        <v>220</v>
      </c>
      <c r="F2489" s="19" t="s">
        <v>58</v>
      </c>
      <c r="G2489" s="19">
        <v>10</v>
      </c>
      <c r="H2489" s="19">
        <v>3</v>
      </c>
      <c r="I2489" s="19">
        <v>225</v>
      </c>
      <c r="J2489" s="19">
        <v>97</v>
      </c>
      <c r="K2489" s="19">
        <v>1550</v>
      </c>
      <c r="L2489" s="19">
        <v>4650</v>
      </c>
      <c r="M2489" s="19" t="s">
        <v>102</v>
      </c>
      <c r="N2489" s="19">
        <v>2000</v>
      </c>
      <c r="O2489" s="19">
        <v>4000</v>
      </c>
      <c r="P2489" s="19">
        <v>48700</v>
      </c>
      <c r="Q2489" s="19" t="s">
        <v>57</v>
      </c>
      <c r="R2489" s="19">
        <v>18000</v>
      </c>
      <c r="S2489" s="19">
        <v>20000</v>
      </c>
      <c r="T2489" s="19">
        <v>50.56</v>
      </c>
      <c r="U2489" s="19">
        <v>53</v>
      </c>
      <c r="V2489" s="19">
        <v>0.24</v>
      </c>
      <c r="W2489" s="19">
        <v>70</v>
      </c>
      <c r="X2489" s="93"/>
      <c r="Y2489">
        <f t="shared" si="115"/>
        <v>200</v>
      </c>
      <c r="Z2489" t="b">
        <f>IF(N2489/G2489&gt;=Auswahlhilfe!$C$8,TRUE,FALSE)</f>
        <v>1</v>
      </c>
      <c r="AA2489" t="b">
        <f>IF(K2489&gt;Auswahlhilfe!$C$7,TRUE,FALSE)</f>
        <v>1</v>
      </c>
      <c r="AB2489" t="b">
        <f>IF(Auswahlhilfe!$C$17=F2489,TRUE,FALSE)</f>
        <v>1</v>
      </c>
      <c r="AC2489" t="b">
        <f>IFERROR(IF(FIND("P2",PGOptionList!D2489)&gt;0,TRUE),FALSE)</f>
        <v>0</v>
      </c>
      <c r="AD2489" t="b">
        <f>IFERROR(IF(FIND("P1",PGOptionList!D2489)&gt;0,TRUE),FALSE)</f>
        <v>1</v>
      </c>
      <c r="AE2489" t="b">
        <f>IFERROR(IF(FIND("P0",PGOptionList!D2489)&gt;0,TRUE),FALSE)</f>
        <v>0</v>
      </c>
      <c r="AF2489" t="b">
        <f>IF(AND(Z2489,AA2489,AB2489,AC2489,IF(C2489=Auswahlhilfe!$L$7,TRUE,FALSE)),D2489,FALSE)</f>
        <v>0</v>
      </c>
      <c r="AG2489" t="b">
        <f>IF(AND(Z2489,AA2489,AB2489,AD2489,IF(C2489=Auswahlhilfe!$L$17,TRUE,FALSE)),D2489,FALSE)</f>
        <v>0</v>
      </c>
      <c r="AH2489" t="b">
        <f>IF(AND(Z2489,AA2489,AB2489,AE2489,IF(C2489=Auswahlhilfe!$L$17,TRUE,FALSE)),D2489,FALSE)</f>
        <v>0</v>
      </c>
      <c r="AI2489" t="s">
        <v>4817</v>
      </c>
      <c r="AJ2489" s="90" t="str">
        <f t="shared" si="116"/>
        <v>mailto:info@oxni.ch?subject=Anfrage TE-235-010-S2-P1</v>
      </c>
    </row>
    <row r="2490" spans="2:36" x14ac:dyDescent="0.2">
      <c r="B2490" s="78" t="str">
        <f t="shared" si="114"/>
        <v/>
      </c>
      <c r="C2490" s="19" t="s">
        <v>123</v>
      </c>
      <c r="D2490" s="19" t="s">
        <v>2791</v>
      </c>
      <c r="E2490" s="19">
        <v>220</v>
      </c>
      <c r="F2490" s="19" t="s">
        <v>55</v>
      </c>
      <c r="G2490" s="19">
        <v>10</v>
      </c>
      <c r="H2490" s="19">
        <v>5</v>
      </c>
      <c r="I2490" s="19">
        <v>225</v>
      </c>
      <c r="J2490" s="19">
        <v>97</v>
      </c>
      <c r="K2490" s="19">
        <v>1550</v>
      </c>
      <c r="L2490" s="19">
        <v>4650</v>
      </c>
      <c r="M2490" s="19" t="s">
        <v>102</v>
      </c>
      <c r="N2490" s="19">
        <v>2000</v>
      </c>
      <c r="O2490" s="19">
        <v>4000</v>
      </c>
      <c r="P2490" s="19">
        <v>48700</v>
      </c>
      <c r="Q2490" s="19" t="s">
        <v>57</v>
      </c>
      <c r="R2490" s="19">
        <v>18000</v>
      </c>
      <c r="S2490" s="19">
        <v>20000</v>
      </c>
      <c r="T2490" s="19">
        <v>50.56</v>
      </c>
      <c r="U2490" s="19">
        <v>53</v>
      </c>
      <c r="V2490" s="19">
        <v>0.24</v>
      </c>
      <c r="W2490" s="19">
        <v>70</v>
      </c>
      <c r="X2490" s="93"/>
      <c r="Y2490">
        <f t="shared" si="115"/>
        <v>200</v>
      </c>
      <c r="Z2490" t="b">
        <f>IF(N2490/G2490&gt;=Auswahlhilfe!$C$8,TRUE,FALSE)</f>
        <v>1</v>
      </c>
      <c r="AA2490" t="b">
        <f>IF(K2490&gt;Auswahlhilfe!$C$7,TRUE,FALSE)</f>
        <v>1</v>
      </c>
      <c r="AB2490" t="b">
        <f>IF(Auswahlhilfe!$C$17=F2490,TRUE,FALSE)</f>
        <v>0</v>
      </c>
      <c r="AC2490" t="b">
        <f>IFERROR(IF(FIND("P2",PGOptionList!D2490)&gt;0,TRUE),FALSE)</f>
        <v>1</v>
      </c>
      <c r="AD2490" t="b">
        <f>IFERROR(IF(FIND("P1",PGOptionList!D2490)&gt;0,TRUE),FALSE)</f>
        <v>0</v>
      </c>
      <c r="AE2490" t="b">
        <f>IFERROR(IF(FIND("P0",PGOptionList!D2490)&gt;0,TRUE),FALSE)</f>
        <v>0</v>
      </c>
      <c r="AF2490" t="b">
        <f>IF(AND(Z2490,AA2490,AB2490,AC2490,IF(C2490=Auswahlhilfe!$L$7,TRUE,FALSE)),D2490,FALSE)</f>
        <v>0</v>
      </c>
      <c r="AG2490" t="b">
        <f>IF(AND(Z2490,AA2490,AB2490,AD2490,IF(C2490=Auswahlhilfe!$L$17,TRUE,FALSE)),D2490,FALSE)</f>
        <v>0</v>
      </c>
      <c r="AH2490" t="b">
        <f>IF(AND(Z2490,AA2490,AB2490,AE2490,IF(C2490=Auswahlhilfe!$L$17,TRUE,FALSE)),D2490,FALSE)</f>
        <v>0</v>
      </c>
      <c r="AI2490" t="s">
        <v>4817</v>
      </c>
      <c r="AJ2490" s="90" t="str">
        <f t="shared" si="116"/>
        <v>mailto:info@oxni.ch?subject=Anfrage TE-235-010-S1-P2</v>
      </c>
    </row>
    <row r="2491" spans="2:36" x14ac:dyDescent="0.2">
      <c r="B2491" s="78" t="str">
        <f t="shared" si="114"/>
        <v/>
      </c>
      <c r="C2491" s="19" t="s">
        <v>123</v>
      </c>
      <c r="D2491" s="19" t="s">
        <v>2792</v>
      </c>
      <c r="E2491" s="19">
        <v>220</v>
      </c>
      <c r="F2491" s="19" t="s">
        <v>58</v>
      </c>
      <c r="G2491" s="19">
        <v>10</v>
      </c>
      <c r="H2491" s="19">
        <v>5</v>
      </c>
      <c r="I2491" s="19">
        <v>225</v>
      </c>
      <c r="J2491" s="19">
        <v>97</v>
      </c>
      <c r="K2491" s="19">
        <v>1550</v>
      </c>
      <c r="L2491" s="19">
        <v>4650</v>
      </c>
      <c r="M2491" s="19" t="s">
        <v>102</v>
      </c>
      <c r="N2491" s="19">
        <v>2000</v>
      </c>
      <c r="O2491" s="19">
        <v>4000</v>
      </c>
      <c r="P2491" s="19">
        <v>48700</v>
      </c>
      <c r="Q2491" s="19" t="s">
        <v>57</v>
      </c>
      <c r="R2491" s="19">
        <v>18000</v>
      </c>
      <c r="S2491" s="19">
        <v>20000</v>
      </c>
      <c r="T2491" s="19">
        <v>50.56</v>
      </c>
      <c r="U2491" s="19">
        <v>53</v>
      </c>
      <c r="V2491" s="19">
        <v>0.24</v>
      </c>
      <c r="W2491" s="19">
        <v>70</v>
      </c>
      <c r="X2491" s="93"/>
      <c r="Y2491">
        <f t="shared" si="115"/>
        <v>200</v>
      </c>
      <c r="Z2491" t="b">
        <f>IF(N2491/G2491&gt;=Auswahlhilfe!$C$8,TRUE,FALSE)</f>
        <v>1</v>
      </c>
      <c r="AA2491" t="b">
        <f>IF(K2491&gt;Auswahlhilfe!$C$7,TRUE,FALSE)</f>
        <v>1</v>
      </c>
      <c r="AB2491" t="b">
        <f>IF(Auswahlhilfe!$C$17=F2491,TRUE,FALSE)</f>
        <v>1</v>
      </c>
      <c r="AC2491" t="b">
        <f>IFERROR(IF(FIND("P2",PGOptionList!D2491)&gt;0,TRUE),FALSE)</f>
        <v>1</v>
      </c>
      <c r="AD2491" t="b">
        <f>IFERROR(IF(FIND("P1",PGOptionList!D2491)&gt;0,TRUE),FALSE)</f>
        <v>0</v>
      </c>
      <c r="AE2491" t="b">
        <f>IFERROR(IF(FIND("P0",PGOptionList!D2491)&gt;0,TRUE),FALSE)</f>
        <v>0</v>
      </c>
      <c r="AF2491" t="b">
        <f>IF(AND(Z2491,AA2491,AB2491,AC2491,IF(C2491=Auswahlhilfe!$L$7,TRUE,FALSE)),D2491,FALSE)</f>
        <v>0</v>
      </c>
      <c r="AG2491" t="b">
        <f>IF(AND(Z2491,AA2491,AB2491,AD2491,IF(C2491=Auswahlhilfe!$L$17,TRUE,FALSE)),D2491,FALSE)</f>
        <v>0</v>
      </c>
      <c r="AH2491" t="b">
        <f>IF(AND(Z2491,AA2491,AB2491,AE2491,IF(C2491=Auswahlhilfe!$L$17,TRUE,FALSE)),D2491,FALSE)</f>
        <v>0</v>
      </c>
      <c r="AI2491" t="s">
        <v>4817</v>
      </c>
      <c r="AJ2491" s="90" t="str">
        <f t="shared" si="116"/>
        <v>mailto:info@oxni.ch?subject=Anfrage TE-235-010-S2-P2</v>
      </c>
    </row>
    <row r="2492" spans="2:36" x14ac:dyDescent="0.2">
      <c r="B2492" s="78" t="str">
        <f t="shared" si="114"/>
        <v/>
      </c>
      <c r="C2492" s="19" t="s">
        <v>123</v>
      </c>
      <c r="D2492" s="19" t="s">
        <v>2793</v>
      </c>
      <c r="E2492" s="19">
        <v>220</v>
      </c>
      <c r="F2492" s="19" t="s">
        <v>55</v>
      </c>
      <c r="G2492" s="19">
        <v>8</v>
      </c>
      <c r="H2492" s="19">
        <v>3</v>
      </c>
      <c r="I2492" s="19">
        <v>225</v>
      </c>
      <c r="J2492" s="19">
        <v>97</v>
      </c>
      <c r="K2492" s="19">
        <v>1600</v>
      </c>
      <c r="L2492" s="19">
        <v>4800</v>
      </c>
      <c r="M2492" s="19" t="s">
        <v>101</v>
      </c>
      <c r="N2492" s="19">
        <v>2000</v>
      </c>
      <c r="O2492" s="19">
        <v>4000</v>
      </c>
      <c r="P2492" s="19">
        <v>48700</v>
      </c>
      <c r="Q2492" s="19" t="s">
        <v>57</v>
      </c>
      <c r="R2492" s="19">
        <v>18000</v>
      </c>
      <c r="S2492" s="19">
        <v>20000</v>
      </c>
      <c r="T2492" s="19">
        <v>50.84</v>
      </c>
      <c r="U2492" s="19">
        <v>53</v>
      </c>
      <c r="V2492" s="19">
        <v>0.24</v>
      </c>
      <c r="W2492" s="19">
        <v>70</v>
      </c>
      <c r="X2492" s="93"/>
      <c r="Y2492">
        <f t="shared" si="115"/>
        <v>250</v>
      </c>
      <c r="Z2492" t="b">
        <f>IF(N2492/G2492&gt;=Auswahlhilfe!$C$8,TRUE,FALSE)</f>
        <v>1</v>
      </c>
      <c r="AA2492" t="b">
        <f>IF(K2492&gt;Auswahlhilfe!$C$7,TRUE,FALSE)</f>
        <v>1</v>
      </c>
      <c r="AB2492" t="b">
        <f>IF(Auswahlhilfe!$C$17=F2492,TRUE,FALSE)</f>
        <v>0</v>
      </c>
      <c r="AC2492" t="b">
        <f>IFERROR(IF(FIND("P2",PGOptionList!D2492)&gt;0,TRUE),FALSE)</f>
        <v>0</v>
      </c>
      <c r="AD2492" t="b">
        <f>IFERROR(IF(FIND("P1",PGOptionList!D2492)&gt;0,TRUE),FALSE)</f>
        <v>1</v>
      </c>
      <c r="AE2492" t="b">
        <f>IFERROR(IF(FIND("P0",PGOptionList!D2492)&gt;0,TRUE),FALSE)</f>
        <v>0</v>
      </c>
      <c r="AF2492" t="b">
        <f>IF(AND(Z2492,AA2492,AB2492,AC2492,IF(C2492=Auswahlhilfe!$L$7,TRUE,FALSE)),D2492,FALSE)</f>
        <v>0</v>
      </c>
      <c r="AG2492" t="b">
        <f>IF(AND(Z2492,AA2492,AB2492,AD2492,IF(C2492=Auswahlhilfe!$L$17,TRUE,FALSE)),D2492,FALSE)</f>
        <v>0</v>
      </c>
      <c r="AH2492" t="b">
        <f>IF(AND(Z2492,AA2492,AB2492,AE2492,IF(C2492=Auswahlhilfe!$L$17,TRUE,FALSE)),D2492,FALSE)</f>
        <v>0</v>
      </c>
      <c r="AI2492" t="s">
        <v>4817</v>
      </c>
      <c r="AJ2492" s="90" t="str">
        <f t="shared" si="116"/>
        <v>mailto:info@oxni.ch?subject=Anfrage TE-235-008-S1-P1</v>
      </c>
    </row>
    <row r="2493" spans="2:36" x14ac:dyDescent="0.2">
      <c r="B2493" s="78" t="str">
        <f t="shared" si="114"/>
        <v/>
      </c>
      <c r="C2493" s="19" t="s">
        <v>123</v>
      </c>
      <c r="D2493" s="19" t="s">
        <v>2794</v>
      </c>
      <c r="E2493" s="19">
        <v>220</v>
      </c>
      <c r="F2493" s="19" t="s">
        <v>58</v>
      </c>
      <c r="G2493" s="19">
        <v>8</v>
      </c>
      <c r="H2493" s="19">
        <v>3</v>
      </c>
      <c r="I2493" s="19">
        <v>225</v>
      </c>
      <c r="J2493" s="19">
        <v>97</v>
      </c>
      <c r="K2493" s="19">
        <v>1600</v>
      </c>
      <c r="L2493" s="19">
        <v>4800</v>
      </c>
      <c r="M2493" s="19" t="s">
        <v>101</v>
      </c>
      <c r="N2493" s="19">
        <v>2000</v>
      </c>
      <c r="O2493" s="19">
        <v>4000</v>
      </c>
      <c r="P2493" s="19">
        <v>48700</v>
      </c>
      <c r="Q2493" s="19" t="s">
        <v>57</v>
      </c>
      <c r="R2493" s="19">
        <v>18000</v>
      </c>
      <c r="S2493" s="19">
        <v>20000</v>
      </c>
      <c r="T2493" s="19">
        <v>50.84</v>
      </c>
      <c r="U2493" s="19">
        <v>53</v>
      </c>
      <c r="V2493" s="19">
        <v>0.24</v>
      </c>
      <c r="W2493" s="19">
        <v>70</v>
      </c>
      <c r="X2493" s="93"/>
      <c r="Y2493">
        <f t="shared" si="115"/>
        <v>250</v>
      </c>
      <c r="Z2493" t="b">
        <f>IF(N2493/G2493&gt;=Auswahlhilfe!$C$8,TRUE,FALSE)</f>
        <v>1</v>
      </c>
      <c r="AA2493" t="b">
        <f>IF(K2493&gt;Auswahlhilfe!$C$7,TRUE,FALSE)</f>
        <v>1</v>
      </c>
      <c r="AB2493" t="b">
        <f>IF(Auswahlhilfe!$C$17=F2493,TRUE,FALSE)</f>
        <v>1</v>
      </c>
      <c r="AC2493" t="b">
        <f>IFERROR(IF(FIND("P2",PGOptionList!D2493)&gt;0,TRUE),FALSE)</f>
        <v>0</v>
      </c>
      <c r="AD2493" t="b">
        <f>IFERROR(IF(FIND("P1",PGOptionList!D2493)&gt;0,TRUE),FALSE)</f>
        <v>1</v>
      </c>
      <c r="AE2493" t="b">
        <f>IFERROR(IF(FIND("P0",PGOptionList!D2493)&gt;0,TRUE),FALSE)</f>
        <v>0</v>
      </c>
      <c r="AF2493" t="b">
        <f>IF(AND(Z2493,AA2493,AB2493,AC2493,IF(C2493=Auswahlhilfe!$L$7,TRUE,FALSE)),D2493,FALSE)</f>
        <v>0</v>
      </c>
      <c r="AG2493" t="b">
        <f>IF(AND(Z2493,AA2493,AB2493,AD2493,IF(C2493=Auswahlhilfe!$L$17,TRUE,FALSE)),D2493,FALSE)</f>
        <v>0</v>
      </c>
      <c r="AH2493" t="b">
        <f>IF(AND(Z2493,AA2493,AB2493,AE2493,IF(C2493=Auswahlhilfe!$L$17,TRUE,FALSE)),D2493,FALSE)</f>
        <v>0</v>
      </c>
      <c r="AI2493" t="s">
        <v>4817</v>
      </c>
      <c r="AJ2493" s="90" t="str">
        <f t="shared" si="116"/>
        <v>mailto:info@oxni.ch?subject=Anfrage TE-235-008-S2-P1</v>
      </c>
    </row>
    <row r="2494" spans="2:36" x14ac:dyDescent="0.2">
      <c r="B2494" s="78" t="str">
        <f t="shared" si="114"/>
        <v/>
      </c>
      <c r="C2494" s="19" t="s">
        <v>123</v>
      </c>
      <c r="D2494" s="19" t="s">
        <v>2795</v>
      </c>
      <c r="E2494" s="19">
        <v>220</v>
      </c>
      <c r="F2494" s="19" t="s">
        <v>55</v>
      </c>
      <c r="G2494" s="19">
        <v>8</v>
      </c>
      <c r="H2494" s="19">
        <v>5</v>
      </c>
      <c r="I2494" s="19">
        <v>225</v>
      </c>
      <c r="J2494" s="19">
        <v>97</v>
      </c>
      <c r="K2494" s="19">
        <v>1600</v>
      </c>
      <c r="L2494" s="19">
        <v>4800</v>
      </c>
      <c r="M2494" s="19" t="s">
        <v>101</v>
      </c>
      <c r="N2494" s="19">
        <v>2000</v>
      </c>
      <c r="O2494" s="19">
        <v>4000</v>
      </c>
      <c r="P2494" s="19">
        <v>48700</v>
      </c>
      <c r="Q2494" s="19" t="s">
        <v>57</v>
      </c>
      <c r="R2494" s="19">
        <v>18000</v>
      </c>
      <c r="S2494" s="19">
        <v>20000</v>
      </c>
      <c r="T2494" s="19">
        <v>50.84</v>
      </c>
      <c r="U2494" s="19">
        <v>53</v>
      </c>
      <c r="V2494" s="19">
        <v>0.24</v>
      </c>
      <c r="W2494" s="19">
        <v>70</v>
      </c>
      <c r="X2494" s="93"/>
      <c r="Y2494">
        <f t="shared" si="115"/>
        <v>250</v>
      </c>
      <c r="Z2494" t="b">
        <f>IF(N2494/G2494&gt;=Auswahlhilfe!$C$8,TRUE,FALSE)</f>
        <v>1</v>
      </c>
      <c r="AA2494" t="b">
        <f>IF(K2494&gt;Auswahlhilfe!$C$7,TRUE,FALSE)</f>
        <v>1</v>
      </c>
      <c r="AB2494" t="b">
        <f>IF(Auswahlhilfe!$C$17=F2494,TRUE,FALSE)</f>
        <v>0</v>
      </c>
      <c r="AC2494" t="b">
        <f>IFERROR(IF(FIND("P2",PGOptionList!D2494)&gt;0,TRUE),FALSE)</f>
        <v>1</v>
      </c>
      <c r="AD2494" t="b">
        <f>IFERROR(IF(FIND("P1",PGOptionList!D2494)&gt;0,TRUE),FALSE)</f>
        <v>0</v>
      </c>
      <c r="AE2494" t="b">
        <f>IFERROR(IF(FIND("P0",PGOptionList!D2494)&gt;0,TRUE),FALSE)</f>
        <v>0</v>
      </c>
      <c r="AF2494" t="b">
        <f>IF(AND(Z2494,AA2494,AB2494,AC2494,IF(C2494=Auswahlhilfe!$L$7,TRUE,FALSE)),D2494,FALSE)</f>
        <v>0</v>
      </c>
      <c r="AG2494" t="b">
        <f>IF(AND(Z2494,AA2494,AB2494,AD2494,IF(C2494=Auswahlhilfe!$L$17,TRUE,FALSE)),D2494,FALSE)</f>
        <v>0</v>
      </c>
      <c r="AH2494" t="b">
        <f>IF(AND(Z2494,AA2494,AB2494,AE2494,IF(C2494=Auswahlhilfe!$L$17,TRUE,FALSE)),D2494,FALSE)</f>
        <v>0</v>
      </c>
      <c r="AI2494" t="s">
        <v>4817</v>
      </c>
      <c r="AJ2494" s="90" t="str">
        <f t="shared" si="116"/>
        <v>mailto:info@oxni.ch?subject=Anfrage TE-235-008-S1-P2</v>
      </c>
    </row>
    <row r="2495" spans="2:36" x14ac:dyDescent="0.2">
      <c r="B2495" s="78" t="str">
        <f t="shared" si="114"/>
        <v/>
      </c>
      <c r="C2495" s="19" t="s">
        <v>123</v>
      </c>
      <c r="D2495" s="19" t="s">
        <v>2796</v>
      </c>
      <c r="E2495" s="19">
        <v>220</v>
      </c>
      <c r="F2495" s="19" t="s">
        <v>58</v>
      </c>
      <c r="G2495" s="19">
        <v>8</v>
      </c>
      <c r="H2495" s="19">
        <v>5</v>
      </c>
      <c r="I2495" s="19">
        <v>225</v>
      </c>
      <c r="J2495" s="19">
        <v>97</v>
      </c>
      <c r="K2495" s="19">
        <v>1600</v>
      </c>
      <c r="L2495" s="19">
        <v>4800</v>
      </c>
      <c r="M2495" s="19" t="s">
        <v>101</v>
      </c>
      <c r="N2495" s="19">
        <v>2000</v>
      </c>
      <c r="O2495" s="19">
        <v>4000</v>
      </c>
      <c r="P2495" s="19">
        <v>48700</v>
      </c>
      <c r="Q2495" s="19" t="s">
        <v>57</v>
      </c>
      <c r="R2495" s="19">
        <v>18000</v>
      </c>
      <c r="S2495" s="19">
        <v>20000</v>
      </c>
      <c r="T2495" s="19">
        <v>50.84</v>
      </c>
      <c r="U2495" s="19">
        <v>53</v>
      </c>
      <c r="V2495" s="19">
        <v>0.24</v>
      </c>
      <c r="W2495" s="19">
        <v>70</v>
      </c>
      <c r="X2495" s="93"/>
      <c r="Y2495">
        <f t="shared" si="115"/>
        <v>250</v>
      </c>
      <c r="Z2495" t="b">
        <f>IF(N2495/G2495&gt;=Auswahlhilfe!$C$8,TRUE,FALSE)</f>
        <v>1</v>
      </c>
      <c r="AA2495" t="b">
        <f>IF(K2495&gt;Auswahlhilfe!$C$7,TRUE,FALSE)</f>
        <v>1</v>
      </c>
      <c r="AB2495" t="b">
        <f>IF(Auswahlhilfe!$C$17=F2495,TRUE,FALSE)</f>
        <v>1</v>
      </c>
      <c r="AC2495" t="b">
        <f>IFERROR(IF(FIND("P2",PGOptionList!D2495)&gt;0,TRUE),FALSE)</f>
        <v>1</v>
      </c>
      <c r="AD2495" t="b">
        <f>IFERROR(IF(FIND("P1",PGOptionList!D2495)&gt;0,TRUE),FALSE)</f>
        <v>0</v>
      </c>
      <c r="AE2495" t="b">
        <f>IFERROR(IF(FIND("P0",PGOptionList!D2495)&gt;0,TRUE),FALSE)</f>
        <v>0</v>
      </c>
      <c r="AF2495" t="b">
        <f>IF(AND(Z2495,AA2495,AB2495,AC2495,IF(C2495=Auswahlhilfe!$L$7,TRUE,FALSE)),D2495,FALSE)</f>
        <v>0</v>
      </c>
      <c r="AG2495" t="b">
        <f>IF(AND(Z2495,AA2495,AB2495,AD2495,IF(C2495=Auswahlhilfe!$L$17,TRUE,FALSE)),D2495,FALSE)</f>
        <v>0</v>
      </c>
      <c r="AH2495" t="b">
        <f>IF(AND(Z2495,AA2495,AB2495,AE2495,IF(C2495=Auswahlhilfe!$L$17,TRUE,FALSE)),D2495,FALSE)</f>
        <v>0</v>
      </c>
      <c r="AI2495" t="s">
        <v>4817</v>
      </c>
      <c r="AJ2495" s="90" t="str">
        <f t="shared" si="116"/>
        <v>mailto:info@oxni.ch?subject=Anfrage TE-235-008-S2-P2</v>
      </c>
    </row>
    <row r="2496" spans="2:36" x14ac:dyDescent="0.2">
      <c r="B2496" s="78" t="str">
        <f t="shared" si="114"/>
        <v/>
      </c>
      <c r="C2496" s="19" t="s">
        <v>123</v>
      </c>
      <c r="D2496" s="19" t="s">
        <v>2797</v>
      </c>
      <c r="E2496" s="19">
        <v>220</v>
      </c>
      <c r="F2496" s="19" t="s">
        <v>55</v>
      </c>
      <c r="G2496" s="19">
        <v>7</v>
      </c>
      <c r="H2496" s="19">
        <v>3</v>
      </c>
      <c r="I2496" s="19">
        <v>225</v>
      </c>
      <c r="J2496" s="19">
        <v>97</v>
      </c>
      <c r="K2496" s="19">
        <v>1810</v>
      </c>
      <c r="L2496" s="19">
        <v>5430</v>
      </c>
      <c r="M2496" s="19" t="s">
        <v>100</v>
      </c>
      <c r="N2496" s="19">
        <v>2000</v>
      </c>
      <c r="O2496" s="19">
        <v>4000</v>
      </c>
      <c r="P2496" s="19">
        <v>48700</v>
      </c>
      <c r="Q2496" s="19" t="s">
        <v>57</v>
      </c>
      <c r="R2496" s="19">
        <v>18000</v>
      </c>
      <c r="S2496" s="19">
        <v>20000</v>
      </c>
      <c r="T2496" s="19">
        <v>50.97</v>
      </c>
      <c r="U2496" s="19">
        <v>53</v>
      </c>
      <c r="V2496" s="19">
        <v>0.24</v>
      </c>
      <c r="W2496" s="19">
        <v>70</v>
      </c>
      <c r="X2496" s="93"/>
      <c r="Y2496">
        <f t="shared" si="115"/>
        <v>285.71428571428572</v>
      </c>
      <c r="Z2496" t="b">
        <f>IF(N2496/G2496&gt;=Auswahlhilfe!$C$8,TRUE,FALSE)</f>
        <v>1</v>
      </c>
      <c r="AA2496" t="b">
        <f>IF(K2496&gt;Auswahlhilfe!$C$7,TRUE,FALSE)</f>
        <v>1</v>
      </c>
      <c r="AB2496" t="b">
        <f>IF(Auswahlhilfe!$C$17=F2496,TRUE,FALSE)</f>
        <v>0</v>
      </c>
      <c r="AC2496" t="b">
        <f>IFERROR(IF(FIND("P2",PGOptionList!D2496)&gt;0,TRUE),FALSE)</f>
        <v>0</v>
      </c>
      <c r="AD2496" t="b">
        <f>IFERROR(IF(FIND("P1",PGOptionList!D2496)&gt;0,TRUE),FALSE)</f>
        <v>1</v>
      </c>
      <c r="AE2496" t="b">
        <f>IFERROR(IF(FIND("P0",PGOptionList!D2496)&gt;0,TRUE),FALSE)</f>
        <v>0</v>
      </c>
      <c r="AF2496" t="b">
        <f>IF(AND(Z2496,AA2496,AB2496,AC2496,IF(C2496=Auswahlhilfe!$L$7,TRUE,FALSE)),D2496,FALSE)</f>
        <v>0</v>
      </c>
      <c r="AG2496" t="b">
        <f>IF(AND(Z2496,AA2496,AB2496,AD2496,IF(C2496=Auswahlhilfe!$L$17,TRUE,FALSE)),D2496,FALSE)</f>
        <v>0</v>
      </c>
      <c r="AH2496" t="b">
        <f>IF(AND(Z2496,AA2496,AB2496,AE2496,IF(C2496=Auswahlhilfe!$L$17,TRUE,FALSE)),D2496,FALSE)</f>
        <v>0</v>
      </c>
      <c r="AI2496" t="s">
        <v>4817</v>
      </c>
      <c r="AJ2496" s="90" t="str">
        <f t="shared" si="116"/>
        <v>mailto:info@oxni.ch?subject=Anfrage TE-235-007-S1-P1</v>
      </c>
    </row>
    <row r="2497" spans="2:36" x14ac:dyDescent="0.2">
      <c r="B2497" s="78" t="str">
        <f t="shared" si="114"/>
        <v/>
      </c>
      <c r="C2497" s="19" t="s">
        <v>123</v>
      </c>
      <c r="D2497" s="19" t="s">
        <v>2798</v>
      </c>
      <c r="E2497" s="19">
        <v>220</v>
      </c>
      <c r="F2497" s="19" t="s">
        <v>58</v>
      </c>
      <c r="G2497" s="19">
        <v>7</v>
      </c>
      <c r="H2497" s="19">
        <v>3</v>
      </c>
      <c r="I2497" s="19">
        <v>225</v>
      </c>
      <c r="J2497" s="19">
        <v>97</v>
      </c>
      <c r="K2497" s="19">
        <v>1810</v>
      </c>
      <c r="L2497" s="19">
        <v>5430</v>
      </c>
      <c r="M2497" s="19" t="s">
        <v>100</v>
      </c>
      <c r="N2497" s="19">
        <v>2000</v>
      </c>
      <c r="O2497" s="19">
        <v>4000</v>
      </c>
      <c r="P2497" s="19">
        <v>48700</v>
      </c>
      <c r="Q2497" s="19" t="s">
        <v>57</v>
      </c>
      <c r="R2497" s="19">
        <v>18000</v>
      </c>
      <c r="S2497" s="19">
        <v>20000</v>
      </c>
      <c r="T2497" s="19">
        <v>50.97</v>
      </c>
      <c r="U2497" s="19">
        <v>53</v>
      </c>
      <c r="V2497" s="19">
        <v>0.24</v>
      </c>
      <c r="W2497" s="19">
        <v>70</v>
      </c>
      <c r="X2497" s="93"/>
      <c r="Y2497">
        <f t="shared" si="115"/>
        <v>285.71428571428572</v>
      </c>
      <c r="Z2497" t="b">
        <f>IF(N2497/G2497&gt;=Auswahlhilfe!$C$8,TRUE,FALSE)</f>
        <v>1</v>
      </c>
      <c r="AA2497" t="b">
        <f>IF(K2497&gt;Auswahlhilfe!$C$7,TRUE,FALSE)</f>
        <v>1</v>
      </c>
      <c r="AB2497" t="b">
        <f>IF(Auswahlhilfe!$C$17=F2497,TRUE,FALSE)</f>
        <v>1</v>
      </c>
      <c r="AC2497" t="b">
        <f>IFERROR(IF(FIND("P2",PGOptionList!D2497)&gt;0,TRUE),FALSE)</f>
        <v>0</v>
      </c>
      <c r="AD2497" t="b">
        <f>IFERROR(IF(FIND("P1",PGOptionList!D2497)&gt;0,TRUE),FALSE)</f>
        <v>1</v>
      </c>
      <c r="AE2497" t="b">
        <f>IFERROR(IF(FIND("P0",PGOptionList!D2497)&gt;0,TRUE),FALSE)</f>
        <v>0</v>
      </c>
      <c r="AF2497" t="b">
        <f>IF(AND(Z2497,AA2497,AB2497,AC2497,IF(C2497=Auswahlhilfe!$L$7,TRUE,FALSE)),D2497,FALSE)</f>
        <v>0</v>
      </c>
      <c r="AG2497" t="b">
        <f>IF(AND(Z2497,AA2497,AB2497,AD2497,IF(C2497=Auswahlhilfe!$L$17,TRUE,FALSE)),D2497,FALSE)</f>
        <v>0</v>
      </c>
      <c r="AH2497" t="b">
        <f>IF(AND(Z2497,AA2497,AB2497,AE2497,IF(C2497=Auswahlhilfe!$L$17,TRUE,FALSE)),D2497,FALSE)</f>
        <v>0</v>
      </c>
      <c r="AI2497" t="s">
        <v>4817</v>
      </c>
      <c r="AJ2497" s="90" t="str">
        <f t="shared" si="116"/>
        <v>mailto:info@oxni.ch?subject=Anfrage TE-235-007-S2-P1</v>
      </c>
    </row>
    <row r="2498" spans="2:36" x14ac:dyDescent="0.2">
      <c r="B2498" s="78" t="str">
        <f t="shared" si="114"/>
        <v/>
      </c>
      <c r="C2498" s="19" t="s">
        <v>123</v>
      </c>
      <c r="D2498" s="19" t="s">
        <v>2799</v>
      </c>
      <c r="E2498" s="19">
        <v>220</v>
      </c>
      <c r="F2498" s="19" t="s">
        <v>55</v>
      </c>
      <c r="G2498" s="19">
        <v>7</v>
      </c>
      <c r="H2498" s="19">
        <v>5</v>
      </c>
      <c r="I2498" s="19">
        <v>225</v>
      </c>
      <c r="J2498" s="19">
        <v>97</v>
      </c>
      <c r="K2498" s="19">
        <v>1810</v>
      </c>
      <c r="L2498" s="19">
        <v>5430</v>
      </c>
      <c r="M2498" s="19" t="s">
        <v>100</v>
      </c>
      <c r="N2498" s="19">
        <v>2000</v>
      </c>
      <c r="O2498" s="19">
        <v>4000</v>
      </c>
      <c r="P2498" s="19">
        <v>48700</v>
      </c>
      <c r="Q2498" s="19" t="s">
        <v>57</v>
      </c>
      <c r="R2498" s="19">
        <v>18000</v>
      </c>
      <c r="S2498" s="19">
        <v>20000</v>
      </c>
      <c r="T2498" s="19">
        <v>50.97</v>
      </c>
      <c r="U2498" s="19">
        <v>53</v>
      </c>
      <c r="V2498" s="19">
        <v>0.24</v>
      </c>
      <c r="W2498" s="19">
        <v>70</v>
      </c>
      <c r="X2498" s="93"/>
      <c r="Y2498">
        <f t="shared" si="115"/>
        <v>285.71428571428572</v>
      </c>
      <c r="Z2498" t="b">
        <f>IF(N2498/G2498&gt;=Auswahlhilfe!$C$8,TRUE,FALSE)</f>
        <v>1</v>
      </c>
      <c r="AA2498" t="b">
        <f>IF(K2498&gt;Auswahlhilfe!$C$7,TRUE,FALSE)</f>
        <v>1</v>
      </c>
      <c r="AB2498" t="b">
        <f>IF(Auswahlhilfe!$C$17=F2498,TRUE,FALSE)</f>
        <v>0</v>
      </c>
      <c r="AC2498" t="b">
        <f>IFERROR(IF(FIND("P2",PGOptionList!D2498)&gt;0,TRUE),FALSE)</f>
        <v>1</v>
      </c>
      <c r="AD2498" t="b">
        <f>IFERROR(IF(FIND("P1",PGOptionList!D2498)&gt;0,TRUE),FALSE)</f>
        <v>0</v>
      </c>
      <c r="AE2498" t="b">
        <f>IFERROR(IF(FIND("P0",PGOptionList!D2498)&gt;0,TRUE),FALSE)</f>
        <v>0</v>
      </c>
      <c r="AF2498" t="b">
        <f>IF(AND(Z2498,AA2498,AB2498,AC2498,IF(C2498=Auswahlhilfe!$L$7,TRUE,FALSE)),D2498,FALSE)</f>
        <v>0</v>
      </c>
      <c r="AG2498" t="b">
        <f>IF(AND(Z2498,AA2498,AB2498,AD2498,IF(C2498=Auswahlhilfe!$L$17,TRUE,FALSE)),D2498,FALSE)</f>
        <v>0</v>
      </c>
      <c r="AH2498" t="b">
        <f>IF(AND(Z2498,AA2498,AB2498,AE2498,IF(C2498=Auswahlhilfe!$L$17,TRUE,FALSE)),D2498,FALSE)</f>
        <v>0</v>
      </c>
      <c r="AI2498" t="s">
        <v>4817</v>
      </c>
      <c r="AJ2498" s="90" t="str">
        <f t="shared" si="116"/>
        <v>mailto:info@oxni.ch?subject=Anfrage TE-235-007-S1-P2</v>
      </c>
    </row>
    <row r="2499" spans="2:36" x14ac:dyDescent="0.2">
      <c r="B2499" s="78" t="str">
        <f t="shared" si="114"/>
        <v/>
      </c>
      <c r="C2499" s="19" t="s">
        <v>123</v>
      </c>
      <c r="D2499" s="19" t="s">
        <v>2800</v>
      </c>
      <c r="E2499" s="19">
        <v>220</v>
      </c>
      <c r="F2499" s="19" t="s">
        <v>58</v>
      </c>
      <c r="G2499" s="19">
        <v>7</v>
      </c>
      <c r="H2499" s="19">
        <v>5</v>
      </c>
      <c r="I2499" s="19">
        <v>225</v>
      </c>
      <c r="J2499" s="19">
        <v>97</v>
      </c>
      <c r="K2499" s="19">
        <v>1810</v>
      </c>
      <c r="L2499" s="19">
        <v>5430</v>
      </c>
      <c r="M2499" s="19" t="s">
        <v>100</v>
      </c>
      <c r="N2499" s="19">
        <v>2000</v>
      </c>
      <c r="O2499" s="19">
        <v>4000</v>
      </c>
      <c r="P2499" s="19">
        <v>48700</v>
      </c>
      <c r="Q2499" s="19" t="s">
        <v>57</v>
      </c>
      <c r="R2499" s="19">
        <v>18000</v>
      </c>
      <c r="S2499" s="19">
        <v>20000</v>
      </c>
      <c r="T2499" s="19">
        <v>50.97</v>
      </c>
      <c r="U2499" s="19">
        <v>53</v>
      </c>
      <c r="V2499" s="19">
        <v>0.24</v>
      </c>
      <c r="W2499" s="19">
        <v>70</v>
      </c>
      <c r="X2499" s="93"/>
      <c r="Y2499">
        <f t="shared" si="115"/>
        <v>285.71428571428572</v>
      </c>
      <c r="Z2499" t="b">
        <f>IF(N2499/G2499&gt;=Auswahlhilfe!$C$8,TRUE,FALSE)</f>
        <v>1</v>
      </c>
      <c r="AA2499" t="b">
        <f>IF(K2499&gt;Auswahlhilfe!$C$7,TRUE,FALSE)</f>
        <v>1</v>
      </c>
      <c r="AB2499" t="b">
        <f>IF(Auswahlhilfe!$C$17=F2499,TRUE,FALSE)</f>
        <v>1</v>
      </c>
      <c r="AC2499" t="b">
        <f>IFERROR(IF(FIND("P2",PGOptionList!D2499)&gt;0,TRUE),FALSE)</f>
        <v>1</v>
      </c>
      <c r="AD2499" t="b">
        <f>IFERROR(IF(FIND("P1",PGOptionList!D2499)&gt;0,TRUE),FALSE)</f>
        <v>0</v>
      </c>
      <c r="AE2499" t="b">
        <f>IFERROR(IF(FIND("P0",PGOptionList!D2499)&gt;0,TRUE),FALSE)</f>
        <v>0</v>
      </c>
      <c r="AF2499" t="b">
        <f>IF(AND(Z2499,AA2499,AB2499,AC2499,IF(C2499=Auswahlhilfe!$L$7,TRUE,FALSE)),D2499,FALSE)</f>
        <v>0</v>
      </c>
      <c r="AG2499" t="b">
        <f>IF(AND(Z2499,AA2499,AB2499,AD2499,IF(C2499=Auswahlhilfe!$L$17,TRUE,FALSE)),D2499,FALSE)</f>
        <v>0</v>
      </c>
      <c r="AH2499" t="b">
        <f>IF(AND(Z2499,AA2499,AB2499,AE2499,IF(C2499=Auswahlhilfe!$L$17,TRUE,FALSE)),D2499,FALSE)</f>
        <v>0</v>
      </c>
      <c r="AI2499" t="s">
        <v>4817</v>
      </c>
      <c r="AJ2499" s="90" t="str">
        <f t="shared" si="116"/>
        <v>mailto:info@oxni.ch?subject=Anfrage TE-235-007-S2-P2</v>
      </c>
    </row>
    <row r="2500" spans="2:36" x14ac:dyDescent="0.2">
      <c r="B2500" s="78" t="str">
        <f t="shared" si="114"/>
        <v/>
      </c>
      <c r="C2500" s="19" t="s">
        <v>123</v>
      </c>
      <c r="D2500" s="19" t="s">
        <v>2801</v>
      </c>
      <c r="E2500" s="19">
        <v>220</v>
      </c>
      <c r="F2500" s="19" t="s">
        <v>55</v>
      </c>
      <c r="G2500" s="19">
        <v>6</v>
      </c>
      <c r="H2500" s="19">
        <v>3</v>
      </c>
      <c r="I2500" s="19">
        <v>225</v>
      </c>
      <c r="J2500" s="19">
        <v>97</v>
      </c>
      <c r="K2500" s="19">
        <v>1900</v>
      </c>
      <c r="L2500" s="19">
        <v>5700</v>
      </c>
      <c r="M2500" s="19" t="s">
        <v>99</v>
      </c>
      <c r="N2500" s="19">
        <v>2000</v>
      </c>
      <c r="O2500" s="19">
        <v>4000</v>
      </c>
      <c r="P2500" s="19">
        <v>48700</v>
      </c>
      <c r="Q2500" s="19" t="s">
        <v>57</v>
      </c>
      <c r="R2500" s="19">
        <v>18000</v>
      </c>
      <c r="S2500" s="19">
        <v>20000</v>
      </c>
      <c r="T2500" s="19">
        <v>51.72</v>
      </c>
      <c r="U2500" s="19">
        <v>53</v>
      </c>
      <c r="V2500" s="19">
        <v>0.24</v>
      </c>
      <c r="W2500" s="19">
        <v>70</v>
      </c>
      <c r="X2500" s="93"/>
      <c r="Y2500">
        <f t="shared" si="115"/>
        <v>333.33333333333331</v>
      </c>
      <c r="Z2500" t="b">
        <f>IF(N2500/G2500&gt;=Auswahlhilfe!$C$8,TRUE,FALSE)</f>
        <v>1</v>
      </c>
      <c r="AA2500" t="b">
        <f>IF(K2500&gt;Auswahlhilfe!$C$7,TRUE,FALSE)</f>
        <v>1</v>
      </c>
      <c r="AB2500" t="b">
        <f>IF(Auswahlhilfe!$C$17=F2500,TRUE,FALSE)</f>
        <v>0</v>
      </c>
      <c r="AC2500" t="b">
        <f>IFERROR(IF(FIND("P2",PGOptionList!D2500)&gt;0,TRUE),FALSE)</f>
        <v>0</v>
      </c>
      <c r="AD2500" t="b">
        <f>IFERROR(IF(FIND("P1",PGOptionList!D2500)&gt;0,TRUE),FALSE)</f>
        <v>1</v>
      </c>
      <c r="AE2500" t="b">
        <f>IFERROR(IF(FIND("P0",PGOptionList!D2500)&gt;0,TRUE),FALSE)</f>
        <v>0</v>
      </c>
      <c r="AF2500" t="b">
        <f>IF(AND(Z2500,AA2500,AB2500,AC2500,IF(C2500=Auswahlhilfe!$L$7,TRUE,FALSE)),D2500,FALSE)</f>
        <v>0</v>
      </c>
      <c r="AG2500" t="b">
        <f>IF(AND(Z2500,AA2500,AB2500,AD2500,IF(C2500=Auswahlhilfe!$L$17,TRUE,FALSE)),D2500,FALSE)</f>
        <v>0</v>
      </c>
      <c r="AH2500" t="b">
        <f>IF(AND(Z2500,AA2500,AB2500,AE2500,IF(C2500=Auswahlhilfe!$L$17,TRUE,FALSE)),D2500,FALSE)</f>
        <v>0</v>
      </c>
      <c r="AI2500" t="s">
        <v>4817</v>
      </c>
      <c r="AJ2500" s="90" t="str">
        <f t="shared" si="116"/>
        <v>mailto:info@oxni.ch?subject=Anfrage TE-235-006-S1-P1</v>
      </c>
    </row>
    <row r="2501" spans="2:36" x14ac:dyDescent="0.2">
      <c r="B2501" s="78" t="str">
        <f t="shared" si="114"/>
        <v/>
      </c>
      <c r="C2501" s="19" t="s">
        <v>123</v>
      </c>
      <c r="D2501" s="19" t="s">
        <v>2802</v>
      </c>
      <c r="E2501" s="19">
        <v>220</v>
      </c>
      <c r="F2501" s="19" t="s">
        <v>58</v>
      </c>
      <c r="G2501" s="19">
        <v>6</v>
      </c>
      <c r="H2501" s="19">
        <v>3</v>
      </c>
      <c r="I2501" s="19">
        <v>225</v>
      </c>
      <c r="J2501" s="19">
        <v>97</v>
      </c>
      <c r="K2501" s="19">
        <v>1900</v>
      </c>
      <c r="L2501" s="19">
        <v>5700</v>
      </c>
      <c r="M2501" s="19" t="s">
        <v>99</v>
      </c>
      <c r="N2501" s="19">
        <v>2000</v>
      </c>
      <c r="O2501" s="19">
        <v>4000</v>
      </c>
      <c r="P2501" s="19">
        <v>48700</v>
      </c>
      <c r="Q2501" s="19" t="s">
        <v>57</v>
      </c>
      <c r="R2501" s="19">
        <v>18000</v>
      </c>
      <c r="S2501" s="19">
        <v>20000</v>
      </c>
      <c r="T2501" s="19">
        <v>51.72</v>
      </c>
      <c r="U2501" s="19">
        <v>53</v>
      </c>
      <c r="V2501" s="19">
        <v>0.24</v>
      </c>
      <c r="W2501" s="19">
        <v>70</v>
      </c>
      <c r="X2501" s="93"/>
      <c r="Y2501">
        <f t="shared" si="115"/>
        <v>333.33333333333331</v>
      </c>
      <c r="Z2501" t="b">
        <f>IF(N2501/G2501&gt;=Auswahlhilfe!$C$8,TRUE,FALSE)</f>
        <v>1</v>
      </c>
      <c r="AA2501" t="b">
        <f>IF(K2501&gt;Auswahlhilfe!$C$7,TRUE,FALSE)</f>
        <v>1</v>
      </c>
      <c r="AB2501" t="b">
        <f>IF(Auswahlhilfe!$C$17=F2501,TRUE,FALSE)</f>
        <v>1</v>
      </c>
      <c r="AC2501" t="b">
        <f>IFERROR(IF(FIND("P2",PGOptionList!D2501)&gt;0,TRUE),FALSE)</f>
        <v>0</v>
      </c>
      <c r="AD2501" t="b">
        <f>IFERROR(IF(FIND("P1",PGOptionList!D2501)&gt;0,TRUE),FALSE)</f>
        <v>1</v>
      </c>
      <c r="AE2501" t="b">
        <f>IFERROR(IF(FIND("P0",PGOptionList!D2501)&gt;0,TRUE),FALSE)</f>
        <v>0</v>
      </c>
      <c r="AF2501" t="b">
        <f>IF(AND(Z2501,AA2501,AB2501,AC2501,IF(C2501=Auswahlhilfe!$L$7,TRUE,FALSE)),D2501,FALSE)</f>
        <v>0</v>
      </c>
      <c r="AG2501" t="b">
        <f>IF(AND(Z2501,AA2501,AB2501,AD2501,IF(C2501=Auswahlhilfe!$L$17,TRUE,FALSE)),D2501,FALSE)</f>
        <v>0</v>
      </c>
      <c r="AH2501" t="b">
        <f>IF(AND(Z2501,AA2501,AB2501,AE2501,IF(C2501=Auswahlhilfe!$L$17,TRUE,FALSE)),D2501,FALSE)</f>
        <v>0</v>
      </c>
      <c r="AI2501" t="s">
        <v>4817</v>
      </c>
      <c r="AJ2501" s="90" t="str">
        <f t="shared" si="116"/>
        <v>mailto:info@oxni.ch?subject=Anfrage TE-235-006-S2-P1</v>
      </c>
    </row>
    <row r="2502" spans="2:36" x14ac:dyDescent="0.2">
      <c r="B2502" s="78" t="str">
        <f t="shared" si="114"/>
        <v/>
      </c>
      <c r="C2502" s="19" t="s">
        <v>123</v>
      </c>
      <c r="D2502" s="19" t="s">
        <v>2803</v>
      </c>
      <c r="E2502" s="19">
        <v>220</v>
      </c>
      <c r="F2502" s="19" t="s">
        <v>55</v>
      </c>
      <c r="G2502" s="19">
        <v>6</v>
      </c>
      <c r="H2502" s="19">
        <v>5</v>
      </c>
      <c r="I2502" s="19">
        <v>225</v>
      </c>
      <c r="J2502" s="19">
        <v>97</v>
      </c>
      <c r="K2502" s="19">
        <v>1900</v>
      </c>
      <c r="L2502" s="19">
        <v>5700</v>
      </c>
      <c r="M2502" s="19" t="s">
        <v>99</v>
      </c>
      <c r="N2502" s="19">
        <v>2000</v>
      </c>
      <c r="O2502" s="19">
        <v>4000</v>
      </c>
      <c r="P2502" s="19">
        <v>48700</v>
      </c>
      <c r="Q2502" s="19" t="s">
        <v>57</v>
      </c>
      <c r="R2502" s="19">
        <v>18000</v>
      </c>
      <c r="S2502" s="19">
        <v>20000</v>
      </c>
      <c r="T2502" s="19">
        <v>51.72</v>
      </c>
      <c r="U2502" s="19">
        <v>53</v>
      </c>
      <c r="V2502" s="19">
        <v>0.24</v>
      </c>
      <c r="W2502" s="19">
        <v>70</v>
      </c>
      <c r="X2502" s="93"/>
      <c r="Y2502">
        <f t="shared" si="115"/>
        <v>333.33333333333331</v>
      </c>
      <c r="Z2502" t="b">
        <f>IF(N2502/G2502&gt;=Auswahlhilfe!$C$8,TRUE,FALSE)</f>
        <v>1</v>
      </c>
      <c r="AA2502" t="b">
        <f>IF(K2502&gt;Auswahlhilfe!$C$7,TRUE,FALSE)</f>
        <v>1</v>
      </c>
      <c r="AB2502" t="b">
        <f>IF(Auswahlhilfe!$C$17=F2502,TRUE,FALSE)</f>
        <v>0</v>
      </c>
      <c r="AC2502" t="b">
        <f>IFERROR(IF(FIND("P2",PGOptionList!D2502)&gt;0,TRUE),FALSE)</f>
        <v>1</v>
      </c>
      <c r="AD2502" t="b">
        <f>IFERROR(IF(FIND("P1",PGOptionList!D2502)&gt;0,TRUE),FALSE)</f>
        <v>0</v>
      </c>
      <c r="AE2502" t="b">
        <f>IFERROR(IF(FIND("P0",PGOptionList!D2502)&gt;0,TRUE),FALSE)</f>
        <v>0</v>
      </c>
      <c r="AF2502" t="b">
        <f>IF(AND(Z2502,AA2502,AB2502,AC2502,IF(C2502=Auswahlhilfe!$L$7,TRUE,FALSE)),D2502,FALSE)</f>
        <v>0</v>
      </c>
      <c r="AG2502" t="b">
        <f>IF(AND(Z2502,AA2502,AB2502,AD2502,IF(C2502=Auswahlhilfe!$L$17,TRUE,FALSE)),D2502,FALSE)</f>
        <v>0</v>
      </c>
      <c r="AH2502" t="b">
        <f>IF(AND(Z2502,AA2502,AB2502,AE2502,IF(C2502=Auswahlhilfe!$L$17,TRUE,FALSE)),D2502,FALSE)</f>
        <v>0</v>
      </c>
      <c r="AI2502" t="s">
        <v>4817</v>
      </c>
      <c r="AJ2502" s="90" t="str">
        <f t="shared" si="116"/>
        <v>mailto:info@oxni.ch?subject=Anfrage TE-235-006-S1-P2</v>
      </c>
    </row>
    <row r="2503" spans="2:36" x14ac:dyDescent="0.2">
      <c r="B2503" s="78" t="str">
        <f t="shared" si="114"/>
        <v/>
      </c>
      <c r="C2503" s="19" t="s">
        <v>123</v>
      </c>
      <c r="D2503" s="19" t="s">
        <v>2804</v>
      </c>
      <c r="E2503" s="19">
        <v>220</v>
      </c>
      <c r="F2503" s="19" t="s">
        <v>58</v>
      </c>
      <c r="G2503" s="19">
        <v>6</v>
      </c>
      <c r="H2503" s="19">
        <v>5</v>
      </c>
      <c r="I2503" s="19">
        <v>225</v>
      </c>
      <c r="J2503" s="19">
        <v>97</v>
      </c>
      <c r="K2503" s="19">
        <v>1900</v>
      </c>
      <c r="L2503" s="19">
        <v>5700</v>
      </c>
      <c r="M2503" s="19" t="s">
        <v>99</v>
      </c>
      <c r="N2503" s="19">
        <v>2000</v>
      </c>
      <c r="O2503" s="19">
        <v>4000</v>
      </c>
      <c r="P2503" s="19">
        <v>48700</v>
      </c>
      <c r="Q2503" s="19" t="s">
        <v>57</v>
      </c>
      <c r="R2503" s="19">
        <v>18000</v>
      </c>
      <c r="S2503" s="19">
        <v>20000</v>
      </c>
      <c r="T2503" s="19">
        <v>51.72</v>
      </c>
      <c r="U2503" s="19">
        <v>53</v>
      </c>
      <c r="V2503" s="19">
        <v>0.24</v>
      </c>
      <c r="W2503" s="19">
        <v>70</v>
      </c>
      <c r="X2503" s="93"/>
      <c r="Y2503">
        <f t="shared" si="115"/>
        <v>333.33333333333331</v>
      </c>
      <c r="Z2503" t="b">
        <f>IF(N2503/G2503&gt;=Auswahlhilfe!$C$8,TRUE,FALSE)</f>
        <v>1</v>
      </c>
      <c r="AA2503" t="b">
        <f>IF(K2503&gt;Auswahlhilfe!$C$7,TRUE,FALSE)</f>
        <v>1</v>
      </c>
      <c r="AB2503" t="b">
        <f>IF(Auswahlhilfe!$C$17=F2503,TRUE,FALSE)</f>
        <v>1</v>
      </c>
      <c r="AC2503" t="b">
        <f>IFERROR(IF(FIND("P2",PGOptionList!D2503)&gt;0,TRUE),FALSE)</f>
        <v>1</v>
      </c>
      <c r="AD2503" t="b">
        <f>IFERROR(IF(FIND("P1",PGOptionList!D2503)&gt;0,TRUE),FALSE)</f>
        <v>0</v>
      </c>
      <c r="AE2503" t="b">
        <f>IFERROR(IF(FIND("P0",PGOptionList!D2503)&gt;0,TRUE),FALSE)</f>
        <v>0</v>
      </c>
      <c r="AF2503" t="b">
        <f>IF(AND(Z2503,AA2503,AB2503,AC2503,IF(C2503=Auswahlhilfe!$L$7,TRUE,FALSE)),D2503,FALSE)</f>
        <v>0</v>
      </c>
      <c r="AG2503" t="b">
        <f>IF(AND(Z2503,AA2503,AB2503,AD2503,IF(C2503=Auswahlhilfe!$L$17,TRUE,FALSE)),D2503,FALSE)</f>
        <v>0</v>
      </c>
      <c r="AH2503" t="b">
        <f>IF(AND(Z2503,AA2503,AB2503,AE2503,IF(C2503=Auswahlhilfe!$L$17,TRUE,FALSE)),D2503,FALSE)</f>
        <v>0</v>
      </c>
      <c r="AI2503" t="s">
        <v>4817</v>
      </c>
      <c r="AJ2503" s="90" t="str">
        <f t="shared" si="116"/>
        <v>mailto:info@oxni.ch?subject=Anfrage TE-235-006-S2-P2</v>
      </c>
    </row>
    <row r="2504" spans="2:36" x14ac:dyDescent="0.2">
      <c r="B2504" s="78" t="str">
        <f t="shared" si="114"/>
        <v/>
      </c>
      <c r="C2504" s="19" t="s">
        <v>123</v>
      </c>
      <c r="D2504" s="19" t="s">
        <v>2805</v>
      </c>
      <c r="E2504" s="19">
        <v>220</v>
      </c>
      <c r="F2504" s="19" t="s">
        <v>55</v>
      </c>
      <c r="G2504" s="19">
        <v>5</v>
      </c>
      <c r="H2504" s="19">
        <v>3</v>
      </c>
      <c r="I2504" s="19">
        <v>225</v>
      </c>
      <c r="J2504" s="19">
        <v>97</v>
      </c>
      <c r="K2504" s="19">
        <v>2008</v>
      </c>
      <c r="L2504" s="19">
        <v>6024</v>
      </c>
      <c r="M2504" s="19" t="s">
        <v>98</v>
      </c>
      <c r="N2504" s="19">
        <v>2000</v>
      </c>
      <c r="O2504" s="19">
        <v>4000</v>
      </c>
      <c r="P2504" s="19">
        <v>48700</v>
      </c>
      <c r="Q2504" s="19" t="s">
        <v>57</v>
      </c>
      <c r="R2504" s="19">
        <v>18000</v>
      </c>
      <c r="S2504" s="19">
        <v>20000</v>
      </c>
      <c r="T2504" s="19">
        <v>53.27</v>
      </c>
      <c r="U2504" s="19">
        <v>53</v>
      </c>
      <c r="V2504" s="19">
        <v>0.24</v>
      </c>
      <c r="W2504" s="19">
        <v>70</v>
      </c>
      <c r="X2504" s="93"/>
      <c r="Y2504">
        <f t="shared" si="115"/>
        <v>400</v>
      </c>
      <c r="Z2504" t="b">
        <f>IF(N2504/G2504&gt;=Auswahlhilfe!$C$8,TRUE,FALSE)</f>
        <v>1</v>
      </c>
      <c r="AA2504" t="b">
        <f>IF(K2504&gt;Auswahlhilfe!$C$7,TRUE,FALSE)</f>
        <v>1</v>
      </c>
      <c r="AB2504" t="b">
        <f>IF(Auswahlhilfe!$C$17=F2504,TRUE,FALSE)</f>
        <v>0</v>
      </c>
      <c r="AC2504" t="b">
        <f>IFERROR(IF(FIND("P2",PGOptionList!D2504)&gt;0,TRUE),FALSE)</f>
        <v>0</v>
      </c>
      <c r="AD2504" t="b">
        <f>IFERROR(IF(FIND("P1",PGOptionList!D2504)&gt;0,TRUE),FALSE)</f>
        <v>1</v>
      </c>
      <c r="AE2504" t="b">
        <f>IFERROR(IF(FIND("P0",PGOptionList!D2504)&gt;0,TRUE),FALSE)</f>
        <v>0</v>
      </c>
      <c r="AF2504" t="b">
        <f>IF(AND(Z2504,AA2504,AB2504,AC2504,IF(C2504=Auswahlhilfe!$L$7,TRUE,FALSE)),D2504,FALSE)</f>
        <v>0</v>
      </c>
      <c r="AG2504" t="b">
        <f>IF(AND(Z2504,AA2504,AB2504,AD2504,IF(C2504=Auswahlhilfe!$L$17,TRUE,FALSE)),D2504,FALSE)</f>
        <v>0</v>
      </c>
      <c r="AH2504" t="b">
        <f>IF(AND(Z2504,AA2504,AB2504,AE2504,IF(C2504=Auswahlhilfe!$L$17,TRUE,FALSE)),D2504,FALSE)</f>
        <v>0</v>
      </c>
      <c r="AI2504" t="s">
        <v>4817</v>
      </c>
      <c r="AJ2504" s="90" t="str">
        <f t="shared" si="116"/>
        <v>mailto:info@oxni.ch?subject=Anfrage TE-235-005-S1-P1</v>
      </c>
    </row>
    <row r="2505" spans="2:36" x14ac:dyDescent="0.2">
      <c r="B2505" s="78" t="str">
        <f t="shared" si="114"/>
        <v/>
      </c>
      <c r="C2505" s="19" t="s">
        <v>123</v>
      </c>
      <c r="D2505" s="19" t="s">
        <v>2806</v>
      </c>
      <c r="E2505" s="19">
        <v>220</v>
      </c>
      <c r="F2505" s="19" t="s">
        <v>58</v>
      </c>
      <c r="G2505" s="19">
        <v>5</v>
      </c>
      <c r="H2505" s="19">
        <v>3</v>
      </c>
      <c r="I2505" s="19">
        <v>225</v>
      </c>
      <c r="J2505" s="19">
        <v>97</v>
      </c>
      <c r="K2505" s="19">
        <v>2008</v>
      </c>
      <c r="L2505" s="19">
        <v>6024</v>
      </c>
      <c r="M2505" s="19" t="s">
        <v>98</v>
      </c>
      <c r="N2505" s="19">
        <v>2000</v>
      </c>
      <c r="O2505" s="19">
        <v>4000</v>
      </c>
      <c r="P2505" s="19">
        <v>48700</v>
      </c>
      <c r="Q2505" s="19" t="s">
        <v>57</v>
      </c>
      <c r="R2505" s="19">
        <v>18000</v>
      </c>
      <c r="S2505" s="19">
        <v>20000</v>
      </c>
      <c r="T2505" s="19">
        <v>53.27</v>
      </c>
      <c r="U2505" s="19">
        <v>53</v>
      </c>
      <c r="V2505" s="19">
        <v>0.24</v>
      </c>
      <c r="W2505" s="19">
        <v>70</v>
      </c>
      <c r="X2505" s="93"/>
      <c r="Y2505">
        <f t="shared" si="115"/>
        <v>400</v>
      </c>
      <c r="Z2505" t="b">
        <f>IF(N2505/G2505&gt;=Auswahlhilfe!$C$8,TRUE,FALSE)</f>
        <v>1</v>
      </c>
      <c r="AA2505" t="b">
        <f>IF(K2505&gt;Auswahlhilfe!$C$7,TRUE,FALSE)</f>
        <v>1</v>
      </c>
      <c r="AB2505" t="b">
        <f>IF(Auswahlhilfe!$C$17=F2505,TRUE,FALSE)</f>
        <v>1</v>
      </c>
      <c r="AC2505" t="b">
        <f>IFERROR(IF(FIND("P2",PGOptionList!D2505)&gt;0,TRUE),FALSE)</f>
        <v>0</v>
      </c>
      <c r="AD2505" t="b">
        <f>IFERROR(IF(FIND("P1",PGOptionList!D2505)&gt;0,TRUE),FALSE)</f>
        <v>1</v>
      </c>
      <c r="AE2505" t="b">
        <f>IFERROR(IF(FIND("P0",PGOptionList!D2505)&gt;0,TRUE),FALSE)</f>
        <v>0</v>
      </c>
      <c r="AF2505" t="b">
        <f>IF(AND(Z2505,AA2505,AB2505,AC2505,IF(C2505=Auswahlhilfe!$L$7,TRUE,FALSE)),D2505,FALSE)</f>
        <v>0</v>
      </c>
      <c r="AG2505" t="b">
        <f>IF(AND(Z2505,AA2505,AB2505,AD2505,IF(C2505=Auswahlhilfe!$L$17,TRUE,FALSE)),D2505,FALSE)</f>
        <v>0</v>
      </c>
      <c r="AH2505" t="b">
        <f>IF(AND(Z2505,AA2505,AB2505,AE2505,IF(C2505=Auswahlhilfe!$L$17,TRUE,FALSE)),D2505,FALSE)</f>
        <v>0</v>
      </c>
      <c r="AI2505" t="s">
        <v>4817</v>
      </c>
      <c r="AJ2505" s="90" t="str">
        <f t="shared" si="116"/>
        <v>mailto:info@oxni.ch?subject=Anfrage TE-235-005-S2-P1</v>
      </c>
    </row>
    <row r="2506" spans="2:36" x14ac:dyDescent="0.2">
      <c r="B2506" s="78" t="str">
        <f t="shared" ref="B2506:B2569" si="117">IF(AF2506=D2506,"Economy",IF(AG2506=D2506,"Standard",IF(AH2506=D2506,"Präzision","")))</f>
        <v/>
      </c>
      <c r="C2506" s="19" t="s">
        <v>123</v>
      </c>
      <c r="D2506" s="19" t="s">
        <v>2807</v>
      </c>
      <c r="E2506" s="19">
        <v>220</v>
      </c>
      <c r="F2506" s="19" t="s">
        <v>55</v>
      </c>
      <c r="G2506" s="19">
        <v>5</v>
      </c>
      <c r="H2506" s="19">
        <v>5</v>
      </c>
      <c r="I2506" s="19">
        <v>225</v>
      </c>
      <c r="J2506" s="19">
        <v>97</v>
      </c>
      <c r="K2506" s="19">
        <v>2008</v>
      </c>
      <c r="L2506" s="19">
        <v>6024</v>
      </c>
      <c r="M2506" s="19" t="s">
        <v>98</v>
      </c>
      <c r="N2506" s="19">
        <v>2000</v>
      </c>
      <c r="O2506" s="19">
        <v>4000</v>
      </c>
      <c r="P2506" s="19">
        <v>48700</v>
      </c>
      <c r="Q2506" s="19" t="s">
        <v>57</v>
      </c>
      <c r="R2506" s="19">
        <v>18000</v>
      </c>
      <c r="S2506" s="19">
        <v>20000</v>
      </c>
      <c r="T2506" s="19">
        <v>53.27</v>
      </c>
      <c r="U2506" s="19">
        <v>53</v>
      </c>
      <c r="V2506" s="19">
        <v>0.24</v>
      </c>
      <c r="W2506" s="19">
        <v>70</v>
      </c>
      <c r="X2506" s="93"/>
      <c r="Y2506">
        <f t="shared" ref="Y2506:Y2569" si="118">N2506/G2506</f>
        <v>400</v>
      </c>
      <c r="Z2506" t="b">
        <f>IF(N2506/G2506&gt;=Auswahlhilfe!$C$8,TRUE,FALSE)</f>
        <v>1</v>
      </c>
      <c r="AA2506" t="b">
        <f>IF(K2506&gt;Auswahlhilfe!$C$7,TRUE,FALSE)</f>
        <v>1</v>
      </c>
      <c r="AB2506" t="b">
        <f>IF(Auswahlhilfe!$C$17=F2506,TRUE,FALSE)</f>
        <v>0</v>
      </c>
      <c r="AC2506" t="b">
        <f>IFERROR(IF(FIND("P2",PGOptionList!D2506)&gt;0,TRUE),FALSE)</f>
        <v>1</v>
      </c>
      <c r="AD2506" t="b">
        <f>IFERROR(IF(FIND("P1",PGOptionList!D2506)&gt;0,TRUE),FALSE)</f>
        <v>0</v>
      </c>
      <c r="AE2506" t="b">
        <f>IFERROR(IF(FIND("P0",PGOptionList!D2506)&gt;0,TRUE),FALSE)</f>
        <v>0</v>
      </c>
      <c r="AF2506" t="b">
        <f>IF(AND(Z2506,AA2506,AB2506,AC2506,IF(C2506=Auswahlhilfe!$L$7,TRUE,FALSE)),D2506,FALSE)</f>
        <v>0</v>
      </c>
      <c r="AG2506" t="b">
        <f>IF(AND(Z2506,AA2506,AB2506,AD2506,IF(C2506=Auswahlhilfe!$L$17,TRUE,FALSE)),D2506,FALSE)</f>
        <v>0</v>
      </c>
      <c r="AH2506" t="b">
        <f>IF(AND(Z2506,AA2506,AB2506,AE2506,IF(C2506=Auswahlhilfe!$L$17,TRUE,FALSE)),D2506,FALSE)</f>
        <v>0</v>
      </c>
      <c r="AI2506" t="s">
        <v>4817</v>
      </c>
      <c r="AJ2506" s="90" t="str">
        <f t="shared" ref="AJ2506:AJ2569" si="119">IF(AI2506="ja",HYPERLINK(_xlfn.CONCAT("https://shop.oxni.ch/de/shop/motoren/planetengetriebe/",LOWER(D2506))),_xlfn.CONCAT("mailto:info@oxni.ch?subject=Anfrage ",D2506))</f>
        <v>mailto:info@oxni.ch?subject=Anfrage TE-235-005-S1-P2</v>
      </c>
    </row>
    <row r="2507" spans="2:36" x14ac:dyDescent="0.2">
      <c r="B2507" s="78" t="str">
        <f t="shared" si="117"/>
        <v/>
      </c>
      <c r="C2507" s="19" t="s">
        <v>123</v>
      </c>
      <c r="D2507" s="19" t="s">
        <v>2808</v>
      </c>
      <c r="E2507" s="19">
        <v>220</v>
      </c>
      <c r="F2507" s="19" t="s">
        <v>58</v>
      </c>
      <c r="G2507" s="19">
        <v>5</v>
      </c>
      <c r="H2507" s="19">
        <v>5</v>
      </c>
      <c r="I2507" s="19">
        <v>225</v>
      </c>
      <c r="J2507" s="19">
        <v>97</v>
      </c>
      <c r="K2507" s="19">
        <v>2008</v>
      </c>
      <c r="L2507" s="19">
        <v>6024</v>
      </c>
      <c r="M2507" s="19" t="s">
        <v>98</v>
      </c>
      <c r="N2507" s="19">
        <v>2000</v>
      </c>
      <c r="O2507" s="19">
        <v>4000</v>
      </c>
      <c r="P2507" s="19">
        <v>48700</v>
      </c>
      <c r="Q2507" s="19" t="s">
        <v>57</v>
      </c>
      <c r="R2507" s="19">
        <v>18000</v>
      </c>
      <c r="S2507" s="19">
        <v>20000</v>
      </c>
      <c r="T2507" s="19">
        <v>53.27</v>
      </c>
      <c r="U2507" s="19">
        <v>53</v>
      </c>
      <c r="V2507" s="19">
        <v>0.24</v>
      </c>
      <c r="W2507" s="19">
        <v>70</v>
      </c>
      <c r="X2507" s="93"/>
      <c r="Y2507">
        <f t="shared" si="118"/>
        <v>400</v>
      </c>
      <c r="Z2507" t="b">
        <f>IF(N2507/G2507&gt;=Auswahlhilfe!$C$8,TRUE,FALSE)</f>
        <v>1</v>
      </c>
      <c r="AA2507" t="b">
        <f>IF(K2507&gt;Auswahlhilfe!$C$7,TRUE,FALSE)</f>
        <v>1</v>
      </c>
      <c r="AB2507" t="b">
        <f>IF(Auswahlhilfe!$C$17=F2507,TRUE,FALSE)</f>
        <v>1</v>
      </c>
      <c r="AC2507" t="b">
        <f>IFERROR(IF(FIND("P2",PGOptionList!D2507)&gt;0,TRUE),FALSE)</f>
        <v>1</v>
      </c>
      <c r="AD2507" t="b">
        <f>IFERROR(IF(FIND("P1",PGOptionList!D2507)&gt;0,TRUE),FALSE)</f>
        <v>0</v>
      </c>
      <c r="AE2507" t="b">
        <f>IFERROR(IF(FIND("P0",PGOptionList!D2507)&gt;0,TRUE),FALSE)</f>
        <v>0</v>
      </c>
      <c r="AF2507" t="b">
        <f>IF(AND(Z2507,AA2507,AB2507,AC2507,IF(C2507=Auswahlhilfe!$L$7,TRUE,FALSE)),D2507,FALSE)</f>
        <v>0</v>
      </c>
      <c r="AG2507" t="b">
        <f>IF(AND(Z2507,AA2507,AB2507,AD2507,IF(C2507=Auswahlhilfe!$L$17,TRUE,FALSE)),D2507,FALSE)</f>
        <v>0</v>
      </c>
      <c r="AH2507" t="b">
        <f>IF(AND(Z2507,AA2507,AB2507,AE2507,IF(C2507=Auswahlhilfe!$L$17,TRUE,FALSE)),D2507,FALSE)</f>
        <v>0</v>
      </c>
      <c r="AI2507" t="s">
        <v>4817</v>
      </c>
      <c r="AJ2507" s="90" t="str">
        <f t="shared" si="119"/>
        <v>mailto:info@oxni.ch?subject=Anfrage TE-235-005-S2-P2</v>
      </c>
    </row>
    <row r="2508" spans="2:36" x14ac:dyDescent="0.2">
      <c r="B2508" s="78" t="str">
        <f t="shared" si="117"/>
        <v/>
      </c>
      <c r="C2508" s="19" t="s">
        <v>123</v>
      </c>
      <c r="D2508" s="19" t="s">
        <v>2809</v>
      </c>
      <c r="E2508" s="19">
        <v>220</v>
      </c>
      <c r="F2508" s="19" t="s">
        <v>55</v>
      </c>
      <c r="G2508" s="19">
        <v>4</v>
      </c>
      <c r="H2508" s="19">
        <v>3</v>
      </c>
      <c r="I2508" s="19">
        <v>225</v>
      </c>
      <c r="J2508" s="19">
        <v>97</v>
      </c>
      <c r="K2508" s="19">
        <v>1700</v>
      </c>
      <c r="L2508" s="19">
        <v>5100</v>
      </c>
      <c r="M2508" s="19" t="s">
        <v>97</v>
      </c>
      <c r="N2508" s="19">
        <v>2000</v>
      </c>
      <c r="O2508" s="19">
        <v>4000</v>
      </c>
      <c r="P2508" s="19">
        <v>48700</v>
      </c>
      <c r="Q2508" s="19" t="s">
        <v>57</v>
      </c>
      <c r="R2508" s="19">
        <v>18000</v>
      </c>
      <c r="S2508" s="19">
        <v>20000</v>
      </c>
      <c r="T2508" s="19">
        <v>54.27</v>
      </c>
      <c r="U2508" s="19">
        <v>53</v>
      </c>
      <c r="V2508" s="19">
        <v>0.24</v>
      </c>
      <c r="W2508" s="19">
        <v>70</v>
      </c>
      <c r="X2508" s="93"/>
      <c r="Y2508">
        <f t="shared" si="118"/>
        <v>500</v>
      </c>
      <c r="Z2508" t="b">
        <f>IF(N2508/G2508&gt;=Auswahlhilfe!$C$8,TRUE,FALSE)</f>
        <v>1</v>
      </c>
      <c r="AA2508" t="b">
        <f>IF(K2508&gt;Auswahlhilfe!$C$7,TRUE,FALSE)</f>
        <v>1</v>
      </c>
      <c r="AB2508" t="b">
        <f>IF(Auswahlhilfe!$C$17=F2508,TRUE,FALSE)</f>
        <v>0</v>
      </c>
      <c r="AC2508" t="b">
        <f>IFERROR(IF(FIND("P2",PGOptionList!D2508)&gt;0,TRUE),FALSE)</f>
        <v>0</v>
      </c>
      <c r="AD2508" t="b">
        <f>IFERROR(IF(FIND("P1",PGOptionList!D2508)&gt;0,TRUE),FALSE)</f>
        <v>1</v>
      </c>
      <c r="AE2508" t="b">
        <f>IFERROR(IF(FIND("P0",PGOptionList!D2508)&gt;0,TRUE),FALSE)</f>
        <v>0</v>
      </c>
      <c r="AF2508" t="b">
        <f>IF(AND(Z2508,AA2508,AB2508,AC2508,IF(C2508=Auswahlhilfe!$L$7,TRUE,FALSE)),D2508,FALSE)</f>
        <v>0</v>
      </c>
      <c r="AG2508" t="b">
        <f>IF(AND(Z2508,AA2508,AB2508,AD2508,IF(C2508=Auswahlhilfe!$L$17,TRUE,FALSE)),D2508,FALSE)</f>
        <v>0</v>
      </c>
      <c r="AH2508" t="b">
        <f>IF(AND(Z2508,AA2508,AB2508,AE2508,IF(C2508=Auswahlhilfe!$L$17,TRUE,FALSE)),D2508,FALSE)</f>
        <v>0</v>
      </c>
      <c r="AI2508" t="s">
        <v>4817</v>
      </c>
      <c r="AJ2508" s="90" t="str">
        <f t="shared" si="119"/>
        <v>mailto:info@oxni.ch?subject=Anfrage TE-235-004-S1-P1</v>
      </c>
    </row>
    <row r="2509" spans="2:36" x14ac:dyDescent="0.2">
      <c r="B2509" s="78" t="str">
        <f t="shared" si="117"/>
        <v/>
      </c>
      <c r="C2509" s="19" t="s">
        <v>123</v>
      </c>
      <c r="D2509" s="19" t="s">
        <v>2810</v>
      </c>
      <c r="E2509" s="19">
        <v>220</v>
      </c>
      <c r="F2509" s="19" t="s">
        <v>58</v>
      </c>
      <c r="G2509" s="19">
        <v>4</v>
      </c>
      <c r="H2509" s="19">
        <v>3</v>
      </c>
      <c r="I2509" s="19">
        <v>225</v>
      </c>
      <c r="J2509" s="19">
        <v>97</v>
      </c>
      <c r="K2509" s="19">
        <v>1700</v>
      </c>
      <c r="L2509" s="19">
        <v>5100</v>
      </c>
      <c r="M2509" s="19" t="s">
        <v>97</v>
      </c>
      <c r="N2509" s="19">
        <v>2000</v>
      </c>
      <c r="O2509" s="19">
        <v>4000</v>
      </c>
      <c r="P2509" s="19">
        <v>48700</v>
      </c>
      <c r="Q2509" s="19" t="s">
        <v>57</v>
      </c>
      <c r="R2509" s="19">
        <v>18000</v>
      </c>
      <c r="S2509" s="19">
        <v>20000</v>
      </c>
      <c r="T2509" s="19">
        <v>54.27</v>
      </c>
      <c r="U2509" s="19">
        <v>53</v>
      </c>
      <c r="V2509" s="19">
        <v>0.24</v>
      </c>
      <c r="W2509" s="19">
        <v>70</v>
      </c>
      <c r="X2509" s="93"/>
      <c r="Y2509">
        <f t="shared" si="118"/>
        <v>500</v>
      </c>
      <c r="Z2509" t="b">
        <f>IF(N2509/G2509&gt;=Auswahlhilfe!$C$8,TRUE,FALSE)</f>
        <v>1</v>
      </c>
      <c r="AA2509" t="b">
        <f>IF(K2509&gt;Auswahlhilfe!$C$7,TRUE,FALSE)</f>
        <v>1</v>
      </c>
      <c r="AB2509" t="b">
        <f>IF(Auswahlhilfe!$C$17=F2509,TRUE,FALSE)</f>
        <v>1</v>
      </c>
      <c r="AC2509" t="b">
        <f>IFERROR(IF(FIND("P2",PGOptionList!D2509)&gt;0,TRUE),FALSE)</f>
        <v>0</v>
      </c>
      <c r="AD2509" t="b">
        <f>IFERROR(IF(FIND("P1",PGOptionList!D2509)&gt;0,TRUE),FALSE)</f>
        <v>1</v>
      </c>
      <c r="AE2509" t="b">
        <f>IFERROR(IF(FIND("P0",PGOptionList!D2509)&gt;0,TRUE),FALSE)</f>
        <v>0</v>
      </c>
      <c r="AF2509" t="b">
        <f>IF(AND(Z2509,AA2509,AB2509,AC2509,IF(C2509=Auswahlhilfe!$L$7,TRUE,FALSE)),D2509,FALSE)</f>
        <v>0</v>
      </c>
      <c r="AG2509" t="b">
        <f>IF(AND(Z2509,AA2509,AB2509,AD2509,IF(C2509=Auswahlhilfe!$L$17,TRUE,FALSE)),D2509,FALSE)</f>
        <v>0</v>
      </c>
      <c r="AH2509" t="b">
        <f>IF(AND(Z2509,AA2509,AB2509,AE2509,IF(C2509=Auswahlhilfe!$L$17,TRUE,FALSE)),D2509,FALSE)</f>
        <v>0</v>
      </c>
      <c r="AI2509" t="s">
        <v>4817</v>
      </c>
      <c r="AJ2509" s="90" t="str">
        <f t="shared" si="119"/>
        <v>mailto:info@oxni.ch?subject=Anfrage TE-235-004-S2-P1</v>
      </c>
    </row>
    <row r="2510" spans="2:36" x14ac:dyDescent="0.2">
      <c r="B2510" s="78" t="str">
        <f t="shared" si="117"/>
        <v/>
      </c>
      <c r="C2510" s="19" t="s">
        <v>123</v>
      </c>
      <c r="D2510" s="19" t="s">
        <v>2811</v>
      </c>
      <c r="E2510" s="19">
        <v>220</v>
      </c>
      <c r="F2510" s="19" t="s">
        <v>55</v>
      </c>
      <c r="G2510" s="19">
        <v>4</v>
      </c>
      <c r="H2510" s="19">
        <v>5</v>
      </c>
      <c r="I2510" s="19">
        <v>225</v>
      </c>
      <c r="J2510" s="19">
        <v>97</v>
      </c>
      <c r="K2510" s="19">
        <v>1700</v>
      </c>
      <c r="L2510" s="19">
        <v>5100</v>
      </c>
      <c r="M2510" s="19" t="s">
        <v>97</v>
      </c>
      <c r="N2510" s="19">
        <v>2000</v>
      </c>
      <c r="O2510" s="19">
        <v>4000</v>
      </c>
      <c r="P2510" s="19">
        <v>48700</v>
      </c>
      <c r="Q2510" s="19" t="s">
        <v>57</v>
      </c>
      <c r="R2510" s="19">
        <v>18000</v>
      </c>
      <c r="S2510" s="19">
        <v>20000</v>
      </c>
      <c r="T2510" s="19">
        <v>54.27</v>
      </c>
      <c r="U2510" s="19">
        <v>53</v>
      </c>
      <c r="V2510" s="19">
        <v>0.24</v>
      </c>
      <c r="W2510" s="19">
        <v>70</v>
      </c>
      <c r="X2510" s="93"/>
      <c r="Y2510">
        <f t="shared" si="118"/>
        <v>500</v>
      </c>
      <c r="Z2510" t="b">
        <f>IF(N2510/G2510&gt;=Auswahlhilfe!$C$8,TRUE,FALSE)</f>
        <v>1</v>
      </c>
      <c r="AA2510" t="b">
        <f>IF(K2510&gt;Auswahlhilfe!$C$7,TRUE,FALSE)</f>
        <v>1</v>
      </c>
      <c r="AB2510" t="b">
        <f>IF(Auswahlhilfe!$C$17=F2510,TRUE,FALSE)</f>
        <v>0</v>
      </c>
      <c r="AC2510" t="b">
        <f>IFERROR(IF(FIND("P2",PGOptionList!D2510)&gt;0,TRUE),FALSE)</f>
        <v>1</v>
      </c>
      <c r="AD2510" t="b">
        <f>IFERROR(IF(FIND("P1",PGOptionList!D2510)&gt;0,TRUE),FALSE)</f>
        <v>0</v>
      </c>
      <c r="AE2510" t="b">
        <f>IFERROR(IF(FIND("P0",PGOptionList!D2510)&gt;0,TRUE),FALSE)</f>
        <v>0</v>
      </c>
      <c r="AF2510" t="b">
        <f>IF(AND(Z2510,AA2510,AB2510,AC2510,IF(C2510=Auswahlhilfe!$L$7,TRUE,FALSE)),D2510,FALSE)</f>
        <v>0</v>
      </c>
      <c r="AG2510" t="b">
        <f>IF(AND(Z2510,AA2510,AB2510,AD2510,IF(C2510=Auswahlhilfe!$L$17,TRUE,FALSE)),D2510,FALSE)</f>
        <v>0</v>
      </c>
      <c r="AH2510" t="b">
        <f>IF(AND(Z2510,AA2510,AB2510,AE2510,IF(C2510=Auswahlhilfe!$L$17,TRUE,FALSE)),D2510,FALSE)</f>
        <v>0</v>
      </c>
      <c r="AI2510" t="s">
        <v>4817</v>
      </c>
      <c r="AJ2510" s="90" t="str">
        <f t="shared" si="119"/>
        <v>mailto:info@oxni.ch?subject=Anfrage TE-235-004-S1-P2</v>
      </c>
    </row>
    <row r="2511" spans="2:36" x14ac:dyDescent="0.2">
      <c r="B2511" s="78" t="str">
        <f t="shared" si="117"/>
        <v/>
      </c>
      <c r="C2511" s="19" t="s">
        <v>123</v>
      </c>
      <c r="D2511" s="19" t="s">
        <v>2812</v>
      </c>
      <c r="E2511" s="19">
        <v>220</v>
      </c>
      <c r="F2511" s="19" t="s">
        <v>58</v>
      </c>
      <c r="G2511" s="19">
        <v>4</v>
      </c>
      <c r="H2511" s="19">
        <v>5</v>
      </c>
      <c r="I2511" s="19">
        <v>225</v>
      </c>
      <c r="J2511" s="19">
        <v>97</v>
      </c>
      <c r="K2511" s="19">
        <v>1700</v>
      </c>
      <c r="L2511" s="19">
        <v>5100</v>
      </c>
      <c r="M2511" s="19" t="s">
        <v>97</v>
      </c>
      <c r="N2511" s="19">
        <v>2000</v>
      </c>
      <c r="O2511" s="19">
        <v>4000</v>
      </c>
      <c r="P2511" s="19">
        <v>48700</v>
      </c>
      <c r="Q2511" s="19" t="s">
        <v>57</v>
      </c>
      <c r="R2511" s="19">
        <v>18000</v>
      </c>
      <c r="S2511" s="19">
        <v>20000</v>
      </c>
      <c r="T2511" s="19">
        <v>54.27</v>
      </c>
      <c r="U2511" s="19">
        <v>53</v>
      </c>
      <c r="V2511" s="19">
        <v>0.24</v>
      </c>
      <c r="W2511" s="19">
        <v>70</v>
      </c>
      <c r="X2511" s="93"/>
      <c r="Y2511">
        <f t="shared" si="118"/>
        <v>500</v>
      </c>
      <c r="Z2511" t="b">
        <f>IF(N2511/G2511&gt;=Auswahlhilfe!$C$8,TRUE,FALSE)</f>
        <v>1</v>
      </c>
      <c r="AA2511" t="b">
        <f>IF(K2511&gt;Auswahlhilfe!$C$7,TRUE,FALSE)</f>
        <v>1</v>
      </c>
      <c r="AB2511" t="b">
        <f>IF(Auswahlhilfe!$C$17=F2511,TRUE,FALSE)</f>
        <v>1</v>
      </c>
      <c r="AC2511" t="b">
        <f>IFERROR(IF(FIND("P2",PGOptionList!D2511)&gt;0,TRUE),FALSE)</f>
        <v>1</v>
      </c>
      <c r="AD2511" t="b">
        <f>IFERROR(IF(FIND("P1",PGOptionList!D2511)&gt;0,TRUE),FALSE)</f>
        <v>0</v>
      </c>
      <c r="AE2511" t="b">
        <f>IFERROR(IF(FIND("P0",PGOptionList!D2511)&gt;0,TRUE),FALSE)</f>
        <v>0</v>
      </c>
      <c r="AF2511" t="b">
        <f>IF(AND(Z2511,AA2511,AB2511,AC2511,IF(C2511=Auswahlhilfe!$L$7,TRUE,FALSE)),D2511,FALSE)</f>
        <v>0</v>
      </c>
      <c r="AG2511" t="b">
        <f>IF(AND(Z2511,AA2511,AB2511,AD2511,IF(C2511=Auswahlhilfe!$L$17,TRUE,FALSE)),D2511,FALSE)</f>
        <v>0</v>
      </c>
      <c r="AH2511" t="b">
        <f>IF(AND(Z2511,AA2511,AB2511,AE2511,IF(C2511=Auswahlhilfe!$L$17,TRUE,FALSE)),D2511,FALSE)</f>
        <v>0</v>
      </c>
      <c r="AI2511" t="s">
        <v>4817</v>
      </c>
      <c r="AJ2511" s="90" t="str">
        <f t="shared" si="119"/>
        <v>mailto:info@oxni.ch?subject=Anfrage TE-235-004-S2-P2</v>
      </c>
    </row>
    <row r="2512" spans="2:36" x14ac:dyDescent="0.2">
      <c r="B2512" s="78" t="str">
        <f t="shared" si="117"/>
        <v/>
      </c>
      <c r="C2512" s="19" t="s">
        <v>123</v>
      </c>
      <c r="D2512" s="19" t="s">
        <v>2813</v>
      </c>
      <c r="E2512" s="19">
        <v>220</v>
      </c>
      <c r="F2512" s="19" t="s">
        <v>55</v>
      </c>
      <c r="G2512" s="19">
        <v>3</v>
      </c>
      <c r="H2512" s="19">
        <v>3</v>
      </c>
      <c r="I2512" s="19">
        <v>225</v>
      </c>
      <c r="J2512" s="19">
        <v>97</v>
      </c>
      <c r="K2512" s="19">
        <v>1150</v>
      </c>
      <c r="L2512" s="19">
        <v>3450</v>
      </c>
      <c r="M2512" s="19" t="s">
        <v>96</v>
      </c>
      <c r="N2512" s="19">
        <v>2000</v>
      </c>
      <c r="O2512" s="19">
        <v>4000</v>
      </c>
      <c r="P2512" s="19">
        <v>48700</v>
      </c>
      <c r="Q2512" s="19" t="s">
        <v>57</v>
      </c>
      <c r="R2512" s="19">
        <v>18000</v>
      </c>
      <c r="S2512" s="19">
        <v>20000</v>
      </c>
      <c r="T2512" s="19">
        <v>69.61</v>
      </c>
      <c r="U2512" s="19">
        <v>53</v>
      </c>
      <c r="V2512" s="19">
        <v>0.24</v>
      </c>
      <c r="W2512" s="19">
        <v>70</v>
      </c>
      <c r="X2512" s="93"/>
      <c r="Y2512">
        <f t="shared" si="118"/>
        <v>666.66666666666663</v>
      </c>
      <c r="Z2512" t="b">
        <f>IF(N2512/G2512&gt;=Auswahlhilfe!$C$8,TRUE,FALSE)</f>
        <v>1</v>
      </c>
      <c r="AA2512" t="b">
        <f>IF(K2512&gt;Auswahlhilfe!$C$7,TRUE,FALSE)</f>
        <v>1</v>
      </c>
      <c r="AB2512" t="b">
        <f>IF(Auswahlhilfe!$C$17=F2512,TRUE,FALSE)</f>
        <v>0</v>
      </c>
      <c r="AC2512" t="b">
        <f>IFERROR(IF(FIND("P2",PGOptionList!D2512)&gt;0,TRUE),FALSE)</f>
        <v>0</v>
      </c>
      <c r="AD2512" t="b">
        <f>IFERROR(IF(FIND("P1",PGOptionList!D2512)&gt;0,TRUE),FALSE)</f>
        <v>1</v>
      </c>
      <c r="AE2512" t="b">
        <f>IFERROR(IF(FIND("P0",PGOptionList!D2512)&gt;0,TRUE),FALSE)</f>
        <v>0</v>
      </c>
      <c r="AF2512" t="b">
        <f>IF(AND(Z2512,AA2512,AB2512,AC2512,IF(C2512=Auswahlhilfe!$L$7,TRUE,FALSE)),D2512,FALSE)</f>
        <v>0</v>
      </c>
      <c r="AG2512" t="b">
        <f>IF(AND(Z2512,AA2512,AB2512,AD2512,IF(C2512=Auswahlhilfe!$L$17,TRUE,FALSE)),D2512,FALSE)</f>
        <v>0</v>
      </c>
      <c r="AH2512" t="b">
        <f>IF(AND(Z2512,AA2512,AB2512,AE2512,IF(C2512=Auswahlhilfe!$L$17,TRUE,FALSE)),D2512,FALSE)</f>
        <v>0</v>
      </c>
      <c r="AI2512" t="s">
        <v>4817</v>
      </c>
      <c r="AJ2512" s="90" t="str">
        <f t="shared" si="119"/>
        <v>mailto:info@oxni.ch?subject=Anfrage TE-235-003-S1-P1</v>
      </c>
    </row>
    <row r="2513" spans="2:36" x14ac:dyDescent="0.2">
      <c r="B2513" s="78" t="str">
        <f t="shared" si="117"/>
        <v/>
      </c>
      <c r="C2513" s="19" t="s">
        <v>123</v>
      </c>
      <c r="D2513" s="19" t="s">
        <v>2814</v>
      </c>
      <c r="E2513" s="19">
        <v>220</v>
      </c>
      <c r="F2513" s="19" t="s">
        <v>58</v>
      </c>
      <c r="G2513" s="19">
        <v>3</v>
      </c>
      <c r="H2513" s="19">
        <v>3</v>
      </c>
      <c r="I2513" s="19">
        <v>225</v>
      </c>
      <c r="J2513" s="19">
        <v>97</v>
      </c>
      <c r="K2513" s="19">
        <v>1150</v>
      </c>
      <c r="L2513" s="19">
        <v>3450</v>
      </c>
      <c r="M2513" s="19" t="s">
        <v>96</v>
      </c>
      <c r="N2513" s="19">
        <v>2000</v>
      </c>
      <c r="O2513" s="19">
        <v>4000</v>
      </c>
      <c r="P2513" s="19">
        <v>48700</v>
      </c>
      <c r="Q2513" s="19" t="s">
        <v>57</v>
      </c>
      <c r="R2513" s="19">
        <v>18000</v>
      </c>
      <c r="S2513" s="19">
        <v>20000</v>
      </c>
      <c r="T2513" s="19">
        <v>69.61</v>
      </c>
      <c r="U2513" s="19">
        <v>53</v>
      </c>
      <c r="V2513" s="19">
        <v>0.24</v>
      </c>
      <c r="W2513" s="19">
        <v>70</v>
      </c>
      <c r="X2513" s="93"/>
      <c r="Y2513">
        <f t="shared" si="118"/>
        <v>666.66666666666663</v>
      </c>
      <c r="Z2513" t="b">
        <f>IF(N2513/G2513&gt;=Auswahlhilfe!$C$8,TRUE,FALSE)</f>
        <v>1</v>
      </c>
      <c r="AA2513" t="b">
        <f>IF(K2513&gt;Auswahlhilfe!$C$7,TRUE,FALSE)</f>
        <v>1</v>
      </c>
      <c r="AB2513" t="b">
        <f>IF(Auswahlhilfe!$C$17=F2513,TRUE,FALSE)</f>
        <v>1</v>
      </c>
      <c r="AC2513" t="b">
        <f>IFERROR(IF(FIND("P2",PGOptionList!D2513)&gt;0,TRUE),FALSE)</f>
        <v>0</v>
      </c>
      <c r="AD2513" t="b">
        <f>IFERROR(IF(FIND("P1",PGOptionList!D2513)&gt;0,TRUE),FALSE)</f>
        <v>1</v>
      </c>
      <c r="AE2513" t="b">
        <f>IFERROR(IF(FIND("P0",PGOptionList!D2513)&gt;0,TRUE),FALSE)</f>
        <v>0</v>
      </c>
      <c r="AF2513" t="b">
        <f>IF(AND(Z2513,AA2513,AB2513,AC2513,IF(C2513=Auswahlhilfe!$L$7,TRUE,FALSE)),D2513,FALSE)</f>
        <v>0</v>
      </c>
      <c r="AG2513" t="b">
        <f>IF(AND(Z2513,AA2513,AB2513,AD2513,IF(C2513=Auswahlhilfe!$L$17,TRUE,FALSE)),D2513,FALSE)</f>
        <v>0</v>
      </c>
      <c r="AH2513" t="b">
        <f>IF(AND(Z2513,AA2513,AB2513,AE2513,IF(C2513=Auswahlhilfe!$L$17,TRUE,FALSE)),D2513,FALSE)</f>
        <v>0</v>
      </c>
      <c r="AI2513" t="s">
        <v>4817</v>
      </c>
      <c r="AJ2513" s="90" t="str">
        <f t="shared" si="119"/>
        <v>mailto:info@oxni.ch?subject=Anfrage TE-235-003-S2-P1</v>
      </c>
    </row>
    <row r="2514" spans="2:36" x14ac:dyDescent="0.2">
      <c r="B2514" s="78" t="str">
        <f t="shared" si="117"/>
        <v/>
      </c>
      <c r="C2514" s="19" t="s">
        <v>123</v>
      </c>
      <c r="D2514" s="19" t="s">
        <v>2815</v>
      </c>
      <c r="E2514" s="19">
        <v>220</v>
      </c>
      <c r="F2514" s="19" t="s">
        <v>55</v>
      </c>
      <c r="G2514" s="19">
        <v>3</v>
      </c>
      <c r="H2514" s="19">
        <v>5</v>
      </c>
      <c r="I2514" s="19">
        <v>225</v>
      </c>
      <c r="J2514" s="19">
        <v>97</v>
      </c>
      <c r="K2514" s="19">
        <v>1150</v>
      </c>
      <c r="L2514" s="19">
        <v>3450</v>
      </c>
      <c r="M2514" s="19" t="s">
        <v>96</v>
      </c>
      <c r="N2514" s="19">
        <v>2000</v>
      </c>
      <c r="O2514" s="19">
        <v>4000</v>
      </c>
      <c r="P2514" s="19">
        <v>48700</v>
      </c>
      <c r="Q2514" s="19" t="s">
        <v>57</v>
      </c>
      <c r="R2514" s="19">
        <v>18000</v>
      </c>
      <c r="S2514" s="19">
        <v>20000</v>
      </c>
      <c r="T2514" s="19">
        <v>69.61</v>
      </c>
      <c r="U2514" s="19">
        <v>53</v>
      </c>
      <c r="V2514" s="19">
        <v>0.24</v>
      </c>
      <c r="W2514" s="19">
        <v>70</v>
      </c>
      <c r="X2514" s="93"/>
      <c r="Y2514">
        <f t="shared" si="118"/>
        <v>666.66666666666663</v>
      </c>
      <c r="Z2514" t="b">
        <f>IF(N2514/G2514&gt;=Auswahlhilfe!$C$8,TRUE,FALSE)</f>
        <v>1</v>
      </c>
      <c r="AA2514" t="b">
        <f>IF(K2514&gt;Auswahlhilfe!$C$7,TRUE,FALSE)</f>
        <v>1</v>
      </c>
      <c r="AB2514" t="b">
        <f>IF(Auswahlhilfe!$C$17=F2514,TRUE,FALSE)</f>
        <v>0</v>
      </c>
      <c r="AC2514" t="b">
        <f>IFERROR(IF(FIND("P2",PGOptionList!D2514)&gt;0,TRUE),FALSE)</f>
        <v>1</v>
      </c>
      <c r="AD2514" t="b">
        <f>IFERROR(IF(FIND("P1",PGOptionList!D2514)&gt;0,TRUE),FALSE)</f>
        <v>0</v>
      </c>
      <c r="AE2514" t="b">
        <f>IFERROR(IF(FIND("P0",PGOptionList!D2514)&gt;0,TRUE),FALSE)</f>
        <v>0</v>
      </c>
      <c r="AF2514" t="b">
        <f>IF(AND(Z2514,AA2514,AB2514,AC2514,IF(C2514=Auswahlhilfe!$L$7,TRUE,FALSE)),D2514,FALSE)</f>
        <v>0</v>
      </c>
      <c r="AG2514" t="b">
        <f>IF(AND(Z2514,AA2514,AB2514,AD2514,IF(C2514=Auswahlhilfe!$L$17,TRUE,FALSE)),D2514,FALSE)</f>
        <v>0</v>
      </c>
      <c r="AH2514" t="b">
        <f>IF(AND(Z2514,AA2514,AB2514,AE2514,IF(C2514=Auswahlhilfe!$L$17,TRUE,FALSE)),D2514,FALSE)</f>
        <v>0</v>
      </c>
      <c r="AI2514" t="s">
        <v>4817</v>
      </c>
      <c r="AJ2514" s="90" t="str">
        <f t="shared" si="119"/>
        <v>mailto:info@oxni.ch?subject=Anfrage TE-235-003-S1-P2</v>
      </c>
    </row>
    <row r="2515" spans="2:36" x14ac:dyDescent="0.2">
      <c r="B2515" s="78" t="str">
        <f t="shared" si="117"/>
        <v/>
      </c>
      <c r="C2515" s="19" t="s">
        <v>123</v>
      </c>
      <c r="D2515" s="19" t="s">
        <v>2816</v>
      </c>
      <c r="E2515" s="19">
        <v>220</v>
      </c>
      <c r="F2515" s="19" t="s">
        <v>58</v>
      </c>
      <c r="G2515" s="19">
        <v>3</v>
      </c>
      <c r="H2515" s="19">
        <v>5</v>
      </c>
      <c r="I2515" s="19">
        <v>225</v>
      </c>
      <c r="J2515" s="19">
        <v>97</v>
      </c>
      <c r="K2515" s="19">
        <v>1150</v>
      </c>
      <c r="L2515" s="19">
        <v>3450</v>
      </c>
      <c r="M2515" s="19" t="s">
        <v>96</v>
      </c>
      <c r="N2515" s="19">
        <v>2000</v>
      </c>
      <c r="O2515" s="19">
        <v>4000</v>
      </c>
      <c r="P2515" s="19">
        <v>48700</v>
      </c>
      <c r="Q2515" s="19" t="s">
        <v>57</v>
      </c>
      <c r="R2515" s="19">
        <v>18000</v>
      </c>
      <c r="S2515" s="19">
        <v>20000</v>
      </c>
      <c r="T2515" s="19">
        <v>69.61</v>
      </c>
      <c r="U2515" s="19">
        <v>53</v>
      </c>
      <c r="V2515" s="19">
        <v>0.24</v>
      </c>
      <c r="W2515" s="19">
        <v>70</v>
      </c>
      <c r="X2515" s="93"/>
      <c r="Y2515">
        <f t="shared" si="118"/>
        <v>666.66666666666663</v>
      </c>
      <c r="Z2515" t="b">
        <f>IF(N2515/G2515&gt;=Auswahlhilfe!$C$8,TRUE,FALSE)</f>
        <v>1</v>
      </c>
      <c r="AA2515" t="b">
        <f>IF(K2515&gt;Auswahlhilfe!$C$7,TRUE,FALSE)</f>
        <v>1</v>
      </c>
      <c r="AB2515" t="b">
        <f>IF(Auswahlhilfe!$C$17=F2515,TRUE,FALSE)</f>
        <v>1</v>
      </c>
      <c r="AC2515" t="b">
        <f>IFERROR(IF(FIND("P2",PGOptionList!D2515)&gt;0,TRUE),FALSE)</f>
        <v>1</v>
      </c>
      <c r="AD2515" t="b">
        <f>IFERROR(IF(FIND("P1",PGOptionList!D2515)&gt;0,TRUE),FALSE)</f>
        <v>0</v>
      </c>
      <c r="AE2515" t="b">
        <f>IFERROR(IF(FIND("P0",PGOptionList!D2515)&gt;0,TRUE),FALSE)</f>
        <v>0</v>
      </c>
      <c r="AF2515" t="b">
        <f>IF(AND(Z2515,AA2515,AB2515,AC2515,IF(C2515=Auswahlhilfe!$L$7,TRUE,FALSE)),D2515,FALSE)</f>
        <v>0</v>
      </c>
      <c r="AG2515" t="b">
        <f>IF(AND(Z2515,AA2515,AB2515,AD2515,IF(C2515=Auswahlhilfe!$L$17,TRUE,FALSE)),D2515,FALSE)</f>
        <v>0</v>
      </c>
      <c r="AH2515" t="b">
        <f>IF(AND(Z2515,AA2515,AB2515,AE2515,IF(C2515=Auswahlhilfe!$L$17,TRUE,FALSE)),D2515,FALSE)</f>
        <v>0</v>
      </c>
      <c r="AI2515" t="s">
        <v>4817</v>
      </c>
      <c r="AJ2515" s="90" t="str">
        <f t="shared" si="119"/>
        <v>mailto:info@oxni.ch?subject=Anfrage TE-235-003-S2-P2</v>
      </c>
    </row>
    <row r="2516" spans="2:36" x14ac:dyDescent="0.2">
      <c r="B2516" s="78" t="str">
        <f t="shared" si="117"/>
        <v/>
      </c>
      <c r="C2516" s="19" t="s">
        <v>124</v>
      </c>
      <c r="D2516" s="19" t="s">
        <v>2817</v>
      </c>
      <c r="E2516" s="19">
        <v>60</v>
      </c>
      <c r="F2516" s="19" t="s">
        <v>55</v>
      </c>
      <c r="G2516" s="19">
        <v>200</v>
      </c>
      <c r="H2516" s="19">
        <v>7</v>
      </c>
      <c r="I2516" s="19">
        <v>7</v>
      </c>
      <c r="J2516" s="19">
        <v>92</v>
      </c>
      <c r="K2516" s="19">
        <v>42</v>
      </c>
      <c r="L2516" s="19">
        <v>126</v>
      </c>
      <c r="M2516" s="19" t="s">
        <v>68</v>
      </c>
      <c r="N2516" s="19">
        <v>5000</v>
      </c>
      <c r="O2516" s="19">
        <v>10000</v>
      </c>
      <c r="P2516" s="19">
        <v>1377</v>
      </c>
      <c r="Q2516" s="19" t="s">
        <v>57</v>
      </c>
      <c r="R2516" s="19">
        <v>765</v>
      </c>
      <c r="S2516" s="19">
        <v>20000</v>
      </c>
      <c r="T2516" s="19">
        <v>0.09</v>
      </c>
      <c r="U2516" s="19">
        <v>2.5</v>
      </c>
      <c r="V2516" s="19">
        <v>0.24</v>
      </c>
      <c r="W2516" s="19">
        <v>63</v>
      </c>
      <c r="X2516" s="93"/>
      <c r="Y2516">
        <f t="shared" si="118"/>
        <v>25</v>
      </c>
      <c r="Z2516" t="b">
        <f>IF(N2516/G2516&gt;=Auswahlhilfe!$C$8,TRUE,FALSE)</f>
        <v>1</v>
      </c>
      <c r="AA2516" t="b">
        <f>IF(K2516&gt;Auswahlhilfe!$C$7,TRUE,FALSE)</f>
        <v>1</v>
      </c>
      <c r="AB2516" t="b">
        <f>IF(Auswahlhilfe!$C$17=F2516,TRUE,FALSE)</f>
        <v>0</v>
      </c>
      <c r="AC2516" t="b">
        <f>IFERROR(IF(FIND("P2",PGOptionList!D2516)&gt;0,TRUE),FALSE)</f>
        <v>0</v>
      </c>
      <c r="AD2516" t="b">
        <f>IFERROR(IF(FIND("P1",PGOptionList!D2516)&gt;0,TRUE),FALSE)</f>
        <v>1</v>
      </c>
      <c r="AE2516" t="b">
        <f>IFERROR(IF(FIND("P0",PGOptionList!D2516)&gt;0,TRUE),FALSE)</f>
        <v>0</v>
      </c>
      <c r="AF2516" t="b">
        <f>IF(AND(Z2516,AA2516,AB2516,AC2516,IF(C2516=Auswahlhilfe!$L$7,TRUE,FALSE)),D2516,FALSE)</f>
        <v>0</v>
      </c>
      <c r="AG2516" t="b">
        <f>IF(AND(Z2516,AA2516,AB2516,AD2516,IF(C2516=Auswahlhilfe!$L$17,TRUE,FALSE)),D2516,FALSE)</f>
        <v>0</v>
      </c>
      <c r="AH2516" t="b">
        <f>IF(AND(Z2516,AA2516,AB2516,AE2516,IF(C2516=Auswahlhilfe!$L$17,TRUE,FALSE)),D2516,FALSE)</f>
        <v>0</v>
      </c>
      <c r="AI2516" t="s">
        <v>4817</v>
      </c>
      <c r="AJ2516" s="90" t="str">
        <f t="shared" si="119"/>
        <v>mailto:info@oxni.ch?subject=Anfrage TER-070-200-S1-P1</v>
      </c>
    </row>
    <row r="2517" spans="2:36" x14ac:dyDescent="0.2">
      <c r="B2517" s="78" t="str">
        <f t="shared" si="117"/>
        <v/>
      </c>
      <c r="C2517" s="19" t="s">
        <v>124</v>
      </c>
      <c r="D2517" s="19" t="s">
        <v>2818</v>
      </c>
      <c r="E2517" s="19">
        <v>60</v>
      </c>
      <c r="F2517" s="19" t="s">
        <v>58</v>
      </c>
      <c r="G2517" s="19">
        <v>200</v>
      </c>
      <c r="H2517" s="19">
        <v>7</v>
      </c>
      <c r="I2517" s="19">
        <v>7</v>
      </c>
      <c r="J2517" s="19">
        <v>92</v>
      </c>
      <c r="K2517" s="19">
        <v>42</v>
      </c>
      <c r="L2517" s="19">
        <v>126</v>
      </c>
      <c r="M2517" s="19" t="s">
        <v>68</v>
      </c>
      <c r="N2517" s="19">
        <v>5000</v>
      </c>
      <c r="O2517" s="19">
        <v>10000</v>
      </c>
      <c r="P2517" s="19">
        <v>1377</v>
      </c>
      <c r="Q2517" s="19" t="s">
        <v>57</v>
      </c>
      <c r="R2517" s="19">
        <v>765</v>
      </c>
      <c r="S2517" s="19">
        <v>20000</v>
      </c>
      <c r="T2517" s="19">
        <v>0.09</v>
      </c>
      <c r="U2517" s="19">
        <v>2.5</v>
      </c>
      <c r="V2517" s="19">
        <v>0.24</v>
      </c>
      <c r="W2517" s="19">
        <v>63</v>
      </c>
      <c r="X2517" s="93"/>
      <c r="Y2517">
        <f t="shared" si="118"/>
        <v>25</v>
      </c>
      <c r="Z2517" t="b">
        <f>IF(N2517/G2517&gt;=Auswahlhilfe!$C$8,TRUE,FALSE)</f>
        <v>1</v>
      </c>
      <c r="AA2517" t="b">
        <f>IF(K2517&gt;Auswahlhilfe!$C$7,TRUE,FALSE)</f>
        <v>1</v>
      </c>
      <c r="AB2517" t="b">
        <f>IF(Auswahlhilfe!$C$17=F2517,TRUE,FALSE)</f>
        <v>1</v>
      </c>
      <c r="AC2517" t="b">
        <f>IFERROR(IF(FIND("P2",PGOptionList!D2517)&gt;0,TRUE),FALSE)</f>
        <v>0</v>
      </c>
      <c r="AD2517" t="b">
        <f>IFERROR(IF(FIND("P1",PGOptionList!D2517)&gt;0,TRUE),FALSE)</f>
        <v>1</v>
      </c>
      <c r="AE2517" t="b">
        <f>IFERROR(IF(FIND("P0",PGOptionList!D2517)&gt;0,TRUE),FALSE)</f>
        <v>0</v>
      </c>
      <c r="AF2517" t="b">
        <f>IF(AND(Z2517,AA2517,AB2517,AC2517,IF(C2517=Auswahlhilfe!$L$7,TRUE,FALSE)),D2517,FALSE)</f>
        <v>0</v>
      </c>
      <c r="AG2517" t="b">
        <f>IF(AND(Z2517,AA2517,AB2517,AD2517,IF(C2517=Auswahlhilfe!$L$17,TRUE,FALSE)),D2517,FALSE)</f>
        <v>0</v>
      </c>
      <c r="AH2517" t="b">
        <f>IF(AND(Z2517,AA2517,AB2517,AE2517,IF(C2517=Auswahlhilfe!$L$17,TRUE,FALSE)),D2517,FALSE)</f>
        <v>0</v>
      </c>
      <c r="AI2517" t="s">
        <v>4817</v>
      </c>
      <c r="AJ2517" s="90" t="str">
        <f t="shared" si="119"/>
        <v>mailto:info@oxni.ch?subject=Anfrage TER-070-200-S2-P1</v>
      </c>
    </row>
    <row r="2518" spans="2:36" x14ac:dyDescent="0.2">
      <c r="B2518" s="78" t="str">
        <f t="shared" si="117"/>
        <v/>
      </c>
      <c r="C2518" s="19" t="s">
        <v>124</v>
      </c>
      <c r="D2518" s="19" t="s">
        <v>2819</v>
      </c>
      <c r="E2518" s="19">
        <v>60</v>
      </c>
      <c r="F2518" s="19" t="s">
        <v>55</v>
      </c>
      <c r="G2518" s="19">
        <v>200</v>
      </c>
      <c r="H2518" s="19">
        <v>9</v>
      </c>
      <c r="I2518" s="19">
        <v>7</v>
      </c>
      <c r="J2518" s="19">
        <v>92</v>
      </c>
      <c r="K2518" s="19">
        <v>42</v>
      </c>
      <c r="L2518" s="19">
        <v>126</v>
      </c>
      <c r="M2518" s="19" t="s">
        <v>68</v>
      </c>
      <c r="N2518" s="19">
        <v>5000</v>
      </c>
      <c r="O2518" s="19">
        <v>10000</v>
      </c>
      <c r="P2518" s="19">
        <v>1377</v>
      </c>
      <c r="Q2518" s="19" t="s">
        <v>57</v>
      </c>
      <c r="R2518" s="19">
        <v>765</v>
      </c>
      <c r="S2518" s="19">
        <v>20000</v>
      </c>
      <c r="T2518" s="19">
        <v>0.09</v>
      </c>
      <c r="U2518" s="19">
        <v>2.5</v>
      </c>
      <c r="V2518" s="19">
        <v>0.24</v>
      </c>
      <c r="W2518" s="19">
        <v>63</v>
      </c>
      <c r="X2518" s="93"/>
      <c r="Y2518">
        <f t="shared" si="118"/>
        <v>25</v>
      </c>
      <c r="Z2518" t="b">
        <f>IF(N2518/G2518&gt;=Auswahlhilfe!$C$8,TRUE,FALSE)</f>
        <v>1</v>
      </c>
      <c r="AA2518" t="b">
        <f>IF(K2518&gt;Auswahlhilfe!$C$7,TRUE,FALSE)</f>
        <v>1</v>
      </c>
      <c r="AB2518" t="b">
        <f>IF(Auswahlhilfe!$C$17=F2518,TRUE,FALSE)</f>
        <v>0</v>
      </c>
      <c r="AC2518" t="b">
        <f>IFERROR(IF(FIND("P2",PGOptionList!D2518)&gt;0,TRUE),FALSE)</f>
        <v>1</v>
      </c>
      <c r="AD2518" t="b">
        <f>IFERROR(IF(FIND("P1",PGOptionList!D2518)&gt;0,TRUE),FALSE)</f>
        <v>0</v>
      </c>
      <c r="AE2518" t="b">
        <f>IFERROR(IF(FIND("P0",PGOptionList!D2518)&gt;0,TRUE),FALSE)</f>
        <v>0</v>
      </c>
      <c r="AF2518" t="b">
        <f>IF(AND(Z2518,AA2518,AB2518,AC2518,IF(C2518=Auswahlhilfe!$L$7,TRUE,FALSE)),D2518,FALSE)</f>
        <v>0</v>
      </c>
      <c r="AG2518" t="b">
        <f>IF(AND(Z2518,AA2518,AB2518,AD2518,IF(C2518=Auswahlhilfe!$L$17,TRUE,FALSE)),D2518,FALSE)</f>
        <v>0</v>
      </c>
      <c r="AH2518" t="b">
        <f>IF(AND(Z2518,AA2518,AB2518,AE2518,IF(C2518=Auswahlhilfe!$L$17,TRUE,FALSE)),D2518,FALSE)</f>
        <v>0</v>
      </c>
      <c r="AI2518" t="s">
        <v>4817</v>
      </c>
      <c r="AJ2518" s="90" t="str">
        <f t="shared" si="119"/>
        <v>mailto:info@oxni.ch?subject=Anfrage TER-070-200-S1-P2</v>
      </c>
    </row>
    <row r="2519" spans="2:36" x14ac:dyDescent="0.2">
      <c r="B2519" s="78" t="str">
        <f t="shared" si="117"/>
        <v/>
      </c>
      <c r="C2519" s="19" t="s">
        <v>124</v>
      </c>
      <c r="D2519" s="19" t="s">
        <v>2820</v>
      </c>
      <c r="E2519" s="19">
        <v>60</v>
      </c>
      <c r="F2519" s="19" t="s">
        <v>58</v>
      </c>
      <c r="G2519" s="19">
        <v>200</v>
      </c>
      <c r="H2519" s="19">
        <v>9</v>
      </c>
      <c r="I2519" s="19">
        <v>7</v>
      </c>
      <c r="J2519" s="19">
        <v>92</v>
      </c>
      <c r="K2519" s="19">
        <v>42</v>
      </c>
      <c r="L2519" s="19">
        <v>126</v>
      </c>
      <c r="M2519" s="19" t="s">
        <v>68</v>
      </c>
      <c r="N2519" s="19">
        <v>5000</v>
      </c>
      <c r="O2519" s="19">
        <v>10000</v>
      </c>
      <c r="P2519" s="19">
        <v>1377</v>
      </c>
      <c r="Q2519" s="19" t="s">
        <v>57</v>
      </c>
      <c r="R2519" s="19">
        <v>765</v>
      </c>
      <c r="S2519" s="19">
        <v>20000</v>
      </c>
      <c r="T2519" s="19">
        <v>0.09</v>
      </c>
      <c r="U2519" s="19">
        <v>2.5</v>
      </c>
      <c r="V2519" s="19">
        <v>0.24</v>
      </c>
      <c r="W2519" s="19">
        <v>63</v>
      </c>
      <c r="X2519" s="93"/>
      <c r="Y2519">
        <f t="shared" si="118"/>
        <v>25</v>
      </c>
      <c r="Z2519" t="b">
        <f>IF(N2519/G2519&gt;=Auswahlhilfe!$C$8,TRUE,FALSE)</f>
        <v>1</v>
      </c>
      <c r="AA2519" t="b">
        <f>IF(K2519&gt;Auswahlhilfe!$C$7,TRUE,FALSE)</f>
        <v>1</v>
      </c>
      <c r="AB2519" t="b">
        <f>IF(Auswahlhilfe!$C$17=F2519,TRUE,FALSE)</f>
        <v>1</v>
      </c>
      <c r="AC2519" t="b">
        <f>IFERROR(IF(FIND("P2",PGOptionList!D2519)&gt;0,TRUE),FALSE)</f>
        <v>1</v>
      </c>
      <c r="AD2519" t="b">
        <f>IFERROR(IF(FIND("P1",PGOptionList!D2519)&gt;0,TRUE),FALSE)</f>
        <v>0</v>
      </c>
      <c r="AE2519" t="b">
        <f>IFERROR(IF(FIND("P0",PGOptionList!D2519)&gt;0,TRUE),FALSE)</f>
        <v>0</v>
      </c>
      <c r="AF2519" t="b">
        <f>IF(AND(Z2519,AA2519,AB2519,AC2519,IF(C2519=Auswahlhilfe!$L$7,TRUE,FALSE)),D2519,FALSE)</f>
        <v>0</v>
      </c>
      <c r="AG2519" t="b">
        <f>IF(AND(Z2519,AA2519,AB2519,AD2519,IF(C2519=Auswahlhilfe!$L$17,TRUE,FALSE)),D2519,FALSE)</f>
        <v>0</v>
      </c>
      <c r="AH2519" t="b">
        <f>IF(AND(Z2519,AA2519,AB2519,AE2519,IF(C2519=Auswahlhilfe!$L$17,TRUE,FALSE)),D2519,FALSE)</f>
        <v>0</v>
      </c>
      <c r="AI2519" t="s">
        <v>4817</v>
      </c>
      <c r="AJ2519" s="90" t="str">
        <f t="shared" si="119"/>
        <v>mailto:info@oxni.ch?subject=Anfrage TER-070-200-S2-P2</v>
      </c>
    </row>
    <row r="2520" spans="2:36" x14ac:dyDescent="0.2">
      <c r="B2520" s="78" t="str">
        <f t="shared" si="117"/>
        <v/>
      </c>
      <c r="C2520" s="19" t="s">
        <v>124</v>
      </c>
      <c r="D2520" s="19" t="s">
        <v>2821</v>
      </c>
      <c r="E2520" s="19">
        <v>60</v>
      </c>
      <c r="F2520" s="19" t="s">
        <v>55</v>
      </c>
      <c r="G2520" s="19">
        <v>160</v>
      </c>
      <c r="H2520" s="19">
        <v>7</v>
      </c>
      <c r="I2520" s="19">
        <v>7</v>
      </c>
      <c r="J2520" s="19">
        <v>92</v>
      </c>
      <c r="K2520" s="19">
        <v>45</v>
      </c>
      <c r="L2520" s="19">
        <v>135</v>
      </c>
      <c r="M2520" s="19" t="s">
        <v>67</v>
      </c>
      <c r="N2520" s="19">
        <v>5000</v>
      </c>
      <c r="O2520" s="19">
        <v>10000</v>
      </c>
      <c r="P2520" s="19">
        <v>1377</v>
      </c>
      <c r="Q2520" s="19" t="s">
        <v>57</v>
      </c>
      <c r="R2520" s="19">
        <v>765</v>
      </c>
      <c r="S2520" s="19">
        <v>20000</v>
      </c>
      <c r="T2520" s="19">
        <v>0.09</v>
      </c>
      <c r="U2520" s="19">
        <v>2.5</v>
      </c>
      <c r="V2520" s="19">
        <v>0.24</v>
      </c>
      <c r="W2520" s="19">
        <v>63</v>
      </c>
      <c r="X2520" s="93"/>
      <c r="Y2520">
        <f t="shared" si="118"/>
        <v>31.25</v>
      </c>
      <c r="Z2520" t="b">
        <f>IF(N2520/G2520&gt;=Auswahlhilfe!$C$8,TRUE,FALSE)</f>
        <v>1</v>
      </c>
      <c r="AA2520" t="b">
        <f>IF(K2520&gt;Auswahlhilfe!$C$7,TRUE,FALSE)</f>
        <v>1</v>
      </c>
      <c r="AB2520" t="b">
        <f>IF(Auswahlhilfe!$C$17=F2520,TRUE,FALSE)</f>
        <v>0</v>
      </c>
      <c r="AC2520" t="b">
        <f>IFERROR(IF(FIND("P2",PGOptionList!D2520)&gt;0,TRUE),FALSE)</f>
        <v>0</v>
      </c>
      <c r="AD2520" t="b">
        <f>IFERROR(IF(FIND("P1",PGOptionList!D2520)&gt;0,TRUE),FALSE)</f>
        <v>1</v>
      </c>
      <c r="AE2520" t="b">
        <f>IFERROR(IF(FIND("P0",PGOptionList!D2520)&gt;0,TRUE),FALSE)</f>
        <v>0</v>
      </c>
      <c r="AF2520" t="b">
        <f>IF(AND(Z2520,AA2520,AB2520,AC2520,IF(C2520=Auswahlhilfe!$L$7,TRUE,FALSE)),D2520,FALSE)</f>
        <v>0</v>
      </c>
      <c r="AG2520" t="b">
        <f>IF(AND(Z2520,AA2520,AB2520,AD2520,IF(C2520=Auswahlhilfe!$L$17,TRUE,FALSE)),D2520,FALSE)</f>
        <v>0</v>
      </c>
      <c r="AH2520" t="b">
        <f>IF(AND(Z2520,AA2520,AB2520,AE2520,IF(C2520=Auswahlhilfe!$L$17,TRUE,FALSE)),D2520,FALSE)</f>
        <v>0</v>
      </c>
      <c r="AI2520" t="s">
        <v>4817</v>
      </c>
      <c r="AJ2520" s="90" t="str">
        <f t="shared" si="119"/>
        <v>mailto:info@oxni.ch?subject=Anfrage TER-070-160-S1-P1</v>
      </c>
    </row>
    <row r="2521" spans="2:36" x14ac:dyDescent="0.2">
      <c r="B2521" s="78" t="str">
        <f t="shared" si="117"/>
        <v/>
      </c>
      <c r="C2521" s="19" t="s">
        <v>124</v>
      </c>
      <c r="D2521" s="19" t="s">
        <v>2822</v>
      </c>
      <c r="E2521" s="19">
        <v>60</v>
      </c>
      <c r="F2521" s="19" t="s">
        <v>58</v>
      </c>
      <c r="G2521" s="19">
        <v>160</v>
      </c>
      <c r="H2521" s="19">
        <v>7</v>
      </c>
      <c r="I2521" s="19">
        <v>7</v>
      </c>
      <c r="J2521" s="19">
        <v>92</v>
      </c>
      <c r="K2521" s="19">
        <v>45</v>
      </c>
      <c r="L2521" s="19">
        <v>135</v>
      </c>
      <c r="M2521" s="19" t="s">
        <v>67</v>
      </c>
      <c r="N2521" s="19">
        <v>5000</v>
      </c>
      <c r="O2521" s="19">
        <v>10000</v>
      </c>
      <c r="P2521" s="19">
        <v>1377</v>
      </c>
      <c r="Q2521" s="19" t="s">
        <v>57</v>
      </c>
      <c r="R2521" s="19">
        <v>765</v>
      </c>
      <c r="S2521" s="19">
        <v>20000</v>
      </c>
      <c r="T2521" s="19">
        <v>0.09</v>
      </c>
      <c r="U2521" s="19">
        <v>2.5</v>
      </c>
      <c r="V2521" s="19">
        <v>0.24</v>
      </c>
      <c r="W2521" s="19">
        <v>63</v>
      </c>
      <c r="X2521" s="93"/>
      <c r="Y2521">
        <f t="shared" si="118"/>
        <v>31.25</v>
      </c>
      <c r="Z2521" t="b">
        <f>IF(N2521/G2521&gt;=Auswahlhilfe!$C$8,TRUE,FALSE)</f>
        <v>1</v>
      </c>
      <c r="AA2521" t="b">
        <f>IF(K2521&gt;Auswahlhilfe!$C$7,TRUE,FALSE)</f>
        <v>1</v>
      </c>
      <c r="AB2521" t="b">
        <f>IF(Auswahlhilfe!$C$17=F2521,TRUE,FALSE)</f>
        <v>1</v>
      </c>
      <c r="AC2521" t="b">
        <f>IFERROR(IF(FIND("P2",PGOptionList!D2521)&gt;0,TRUE),FALSE)</f>
        <v>0</v>
      </c>
      <c r="AD2521" t="b">
        <f>IFERROR(IF(FIND("P1",PGOptionList!D2521)&gt;0,TRUE),FALSE)</f>
        <v>1</v>
      </c>
      <c r="AE2521" t="b">
        <f>IFERROR(IF(FIND("P0",PGOptionList!D2521)&gt;0,TRUE),FALSE)</f>
        <v>0</v>
      </c>
      <c r="AF2521" t="b">
        <f>IF(AND(Z2521,AA2521,AB2521,AC2521,IF(C2521=Auswahlhilfe!$L$7,TRUE,FALSE)),D2521,FALSE)</f>
        <v>0</v>
      </c>
      <c r="AG2521" t="b">
        <f>IF(AND(Z2521,AA2521,AB2521,AD2521,IF(C2521=Auswahlhilfe!$L$17,TRUE,FALSE)),D2521,FALSE)</f>
        <v>0</v>
      </c>
      <c r="AH2521" t="b">
        <f>IF(AND(Z2521,AA2521,AB2521,AE2521,IF(C2521=Auswahlhilfe!$L$17,TRUE,FALSE)),D2521,FALSE)</f>
        <v>0</v>
      </c>
      <c r="AI2521" t="s">
        <v>4817</v>
      </c>
      <c r="AJ2521" s="90" t="str">
        <f t="shared" si="119"/>
        <v>mailto:info@oxni.ch?subject=Anfrage TER-070-160-S2-P1</v>
      </c>
    </row>
    <row r="2522" spans="2:36" x14ac:dyDescent="0.2">
      <c r="B2522" s="78" t="str">
        <f t="shared" si="117"/>
        <v/>
      </c>
      <c r="C2522" s="19" t="s">
        <v>124</v>
      </c>
      <c r="D2522" s="19" t="s">
        <v>2823</v>
      </c>
      <c r="E2522" s="19">
        <v>60</v>
      </c>
      <c r="F2522" s="19" t="s">
        <v>55</v>
      </c>
      <c r="G2522" s="19">
        <v>160</v>
      </c>
      <c r="H2522" s="19">
        <v>9</v>
      </c>
      <c r="I2522" s="19">
        <v>7</v>
      </c>
      <c r="J2522" s="19">
        <v>92</v>
      </c>
      <c r="K2522" s="19">
        <v>45</v>
      </c>
      <c r="L2522" s="19">
        <v>135</v>
      </c>
      <c r="M2522" s="19" t="s">
        <v>67</v>
      </c>
      <c r="N2522" s="19">
        <v>5000</v>
      </c>
      <c r="O2522" s="19">
        <v>10000</v>
      </c>
      <c r="P2522" s="19">
        <v>1377</v>
      </c>
      <c r="Q2522" s="19" t="s">
        <v>57</v>
      </c>
      <c r="R2522" s="19">
        <v>765</v>
      </c>
      <c r="S2522" s="19">
        <v>20000</v>
      </c>
      <c r="T2522" s="19">
        <v>0.09</v>
      </c>
      <c r="U2522" s="19">
        <v>2.5</v>
      </c>
      <c r="V2522" s="19">
        <v>0.24</v>
      </c>
      <c r="W2522" s="19">
        <v>63</v>
      </c>
      <c r="X2522" s="93"/>
      <c r="Y2522">
        <f t="shared" si="118"/>
        <v>31.25</v>
      </c>
      <c r="Z2522" t="b">
        <f>IF(N2522/G2522&gt;=Auswahlhilfe!$C$8,TRUE,FALSE)</f>
        <v>1</v>
      </c>
      <c r="AA2522" t="b">
        <f>IF(K2522&gt;Auswahlhilfe!$C$7,TRUE,FALSE)</f>
        <v>1</v>
      </c>
      <c r="AB2522" t="b">
        <f>IF(Auswahlhilfe!$C$17=F2522,TRUE,FALSE)</f>
        <v>0</v>
      </c>
      <c r="AC2522" t="b">
        <f>IFERROR(IF(FIND("P2",PGOptionList!D2522)&gt;0,TRUE),FALSE)</f>
        <v>1</v>
      </c>
      <c r="AD2522" t="b">
        <f>IFERROR(IF(FIND("P1",PGOptionList!D2522)&gt;0,TRUE),FALSE)</f>
        <v>0</v>
      </c>
      <c r="AE2522" t="b">
        <f>IFERROR(IF(FIND("P0",PGOptionList!D2522)&gt;0,TRUE),FALSE)</f>
        <v>0</v>
      </c>
      <c r="AF2522" t="b">
        <f>IF(AND(Z2522,AA2522,AB2522,AC2522,IF(C2522=Auswahlhilfe!$L$7,TRUE,FALSE)),D2522,FALSE)</f>
        <v>0</v>
      </c>
      <c r="AG2522" t="b">
        <f>IF(AND(Z2522,AA2522,AB2522,AD2522,IF(C2522=Auswahlhilfe!$L$17,TRUE,FALSE)),D2522,FALSE)</f>
        <v>0</v>
      </c>
      <c r="AH2522" t="b">
        <f>IF(AND(Z2522,AA2522,AB2522,AE2522,IF(C2522=Auswahlhilfe!$L$17,TRUE,FALSE)),D2522,FALSE)</f>
        <v>0</v>
      </c>
      <c r="AI2522" t="s">
        <v>4817</v>
      </c>
      <c r="AJ2522" s="90" t="str">
        <f t="shared" si="119"/>
        <v>mailto:info@oxni.ch?subject=Anfrage TER-070-160-S1-P2</v>
      </c>
    </row>
    <row r="2523" spans="2:36" x14ac:dyDescent="0.2">
      <c r="B2523" s="78" t="str">
        <f t="shared" si="117"/>
        <v/>
      </c>
      <c r="C2523" s="19" t="s">
        <v>124</v>
      </c>
      <c r="D2523" s="19" t="s">
        <v>2824</v>
      </c>
      <c r="E2523" s="19">
        <v>60</v>
      </c>
      <c r="F2523" s="19" t="s">
        <v>58</v>
      </c>
      <c r="G2523" s="19">
        <v>160</v>
      </c>
      <c r="H2523" s="19">
        <v>9</v>
      </c>
      <c r="I2523" s="19">
        <v>7</v>
      </c>
      <c r="J2523" s="19">
        <v>92</v>
      </c>
      <c r="K2523" s="19">
        <v>45</v>
      </c>
      <c r="L2523" s="19">
        <v>135</v>
      </c>
      <c r="M2523" s="19" t="s">
        <v>67</v>
      </c>
      <c r="N2523" s="19">
        <v>5000</v>
      </c>
      <c r="O2523" s="19">
        <v>10000</v>
      </c>
      <c r="P2523" s="19">
        <v>1377</v>
      </c>
      <c r="Q2523" s="19" t="s">
        <v>57</v>
      </c>
      <c r="R2523" s="19">
        <v>765</v>
      </c>
      <c r="S2523" s="19">
        <v>20000</v>
      </c>
      <c r="T2523" s="19">
        <v>0.09</v>
      </c>
      <c r="U2523" s="19">
        <v>2.5</v>
      </c>
      <c r="V2523" s="19">
        <v>0.24</v>
      </c>
      <c r="W2523" s="19">
        <v>63</v>
      </c>
      <c r="X2523" s="93"/>
      <c r="Y2523">
        <f t="shared" si="118"/>
        <v>31.25</v>
      </c>
      <c r="Z2523" t="b">
        <f>IF(N2523/G2523&gt;=Auswahlhilfe!$C$8,TRUE,FALSE)</f>
        <v>1</v>
      </c>
      <c r="AA2523" t="b">
        <f>IF(K2523&gt;Auswahlhilfe!$C$7,TRUE,FALSE)</f>
        <v>1</v>
      </c>
      <c r="AB2523" t="b">
        <f>IF(Auswahlhilfe!$C$17=F2523,TRUE,FALSE)</f>
        <v>1</v>
      </c>
      <c r="AC2523" t="b">
        <f>IFERROR(IF(FIND("P2",PGOptionList!D2523)&gt;0,TRUE),FALSE)</f>
        <v>1</v>
      </c>
      <c r="AD2523" t="b">
        <f>IFERROR(IF(FIND("P1",PGOptionList!D2523)&gt;0,TRUE),FALSE)</f>
        <v>0</v>
      </c>
      <c r="AE2523" t="b">
        <f>IFERROR(IF(FIND("P0",PGOptionList!D2523)&gt;0,TRUE),FALSE)</f>
        <v>0</v>
      </c>
      <c r="AF2523" t="b">
        <f>IF(AND(Z2523,AA2523,AB2523,AC2523,IF(C2523=Auswahlhilfe!$L$7,TRUE,FALSE)),D2523,FALSE)</f>
        <v>0</v>
      </c>
      <c r="AG2523" t="b">
        <f>IF(AND(Z2523,AA2523,AB2523,AD2523,IF(C2523=Auswahlhilfe!$L$17,TRUE,FALSE)),D2523,FALSE)</f>
        <v>0</v>
      </c>
      <c r="AH2523" t="b">
        <f>IF(AND(Z2523,AA2523,AB2523,AE2523,IF(C2523=Auswahlhilfe!$L$17,TRUE,FALSE)),D2523,FALSE)</f>
        <v>0</v>
      </c>
      <c r="AI2523" t="s">
        <v>4817</v>
      </c>
      <c r="AJ2523" s="90" t="str">
        <f t="shared" si="119"/>
        <v>mailto:info@oxni.ch?subject=Anfrage TER-070-160-S2-P2</v>
      </c>
    </row>
    <row r="2524" spans="2:36" x14ac:dyDescent="0.2">
      <c r="B2524" s="78" t="str">
        <f t="shared" si="117"/>
        <v/>
      </c>
      <c r="C2524" s="19" t="s">
        <v>124</v>
      </c>
      <c r="D2524" s="19" t="s">
        <v>2825</v>
      </c>
      <c r="E2524" s="19">
        <v>60</v>
      </c>
      <c r="F2524" s="19" t="s">
        <v>55</v>
      </c>
      <c r="G2524" s="19">
        <v>140</v>
      </c>
      <c r="H2524" s="19">
        <v>7</v>
      </c>
      <c r="I2524" s="19">
        <v>7</v>
      </c>
      <c r="J2524" s="19">
        <v>92</v>
      </c>
      <c r="K2524" s="19">
        <v>50</v>
      </c>
      <c r="L2524" s="19">
        <v>150</v>
      </c>
      <c r="M2524" s="19" t="s">
        <v>64</v>
      </c>
      <c r="N2524" s="19">
        <v>5000</v>
      </c>
      <c r="O2524" s="19">
        <v>10000</v>
      </c>
      <c r="P2524" s="19">
        <v>1377</v>
      </c>
      <c r="Q2524" s="19" t="s">
        <v>57</v>
      </c>
      <c r="R2524" s="19">
        <v>765</v>
      </c>
      <c r="S2524" s="19">
        <v>20000</v>
      </c>
      <c r="T2524" s="19">
        <v>0.09</v>
      </c>
      <c r="U2524" s="19">
        <v>2.5</v>
      </c>
      <c r="V2524" s="19">
        <v>0.24</v>
      </c>
      <c r="W2524" s="19">
        <v>63</v>
      </c>
      <c r="X2524" s="93"/>
      <c r="Y2524">
        <f t="shared" si="118"/>
        <v>35.714285714285715</v>
      </c>
      <c r="Z2524" t="b">
        <f>IF(N2524/G2524&gt;=Auswahlhilfe!$C$8,TRUE,FALSE)</f>
        <v>1</v>
      </c>
      <c r="AA2524" t="b">
        <f>IF(K2524&gt;Auswahlhilfe!$C$7,TRUE,FALSE)</f>
        <v>1</v>
      </c>
      <c r="AB2524" t="b">
        <f>IF(Auswahlhilfe!$C$17=F2524,TRUE,FALSE)</f>
        <v>0</v>
      </c>
      <c r="AC2524" t="b">
        <f>IFERROR(IF(FIND("P2",PGOptionList!D2524)&gt;0,TRUE),FALSE)</f>
        <v>0</v>
      </c>
      <c r="AD2524" t="b">
        <f>IFERROR(IF(FIND("P1",PGOptionList!D2524)&gt;0,TRUE),FALSE)</f>
        <v>1</v>
      </c>
      <c r="AE2524" t="b">
        <f>IFERROR(IF(FIND("P0",PGOptionList!D2524)&gt;0,TRUE),FALSE)</f>
        <v>0</v>
      </c>
      <c r="AF2524" t="b">
        <f>IF(AND(Z2524,AA2524,AB2524,AC2524,IF(C2524=Auswahlhilfe!$L$7,TRUE,FALSE)),D2524,FALSE)</f>
        <v>0</v>
      </c>
      <c r="AG2524" t="b">
        <f>IF(AND(Z2524,AA2524,AB2524,AD2524,IF(C2524=Auswahlhilfe!$L$17,TRUE,FALSE)),D2524,FALSE)</f>
        <v>0</v>
      </c>
      <c r="AH2524" t="b">
        <f>IF(AND(Z2524,AA2524,AB2524,AE2524,IF(C2524=Auswahlhilfe!$L$17,TRUE,FALSE)),D2524,FALSE)</f>
        <v>0</v>
      </c>
      <c r="AI2524" t="s">
        <v>4817</v>
      </c>
      <c r="AJ2524" s="90" t="str">
        <f t="shared" si="119"/>
        <v>mailto:info@oxni.ch?subject=Anfrage TER-070-140-S1-P1</v>
      </c>
    </row>
    <row r="2525" spans="2:36" x14ac:dyDescent="0.2">
      <c r="B2525" s="78" t="str">
        <f t="shared" si="117"/>
        <v/>
      </c>
      <c r="C2525" s="19" t="s">
        <v>124</v>
      </c>
      <c r="D2525" s="19" t="s">
        <v>2826</v>
      </c>
      <c r="E2525" s="19">
        <v>60</v>
      </c>
      <c r="F2525" s="19" t="s">
        <v>58</v>
      </c>
      <c r="G2525" s="19">
        <v>140</v>
      </c>
      <c r="H2525" s="19">
        <v>7</v>
      </c>
      <c r="I2525" s="19">
        <v>7</v>
      </c>
      <c r="J2525" s="19">
        <v>92</v>
      </c>
      <c r="K2525" s="19">
        <v>50</v>
      </c>
      <c r="L2525" s="19">
        <v>150</v>
      </c>
      <c r="M2525" s="19" t="s">
        <v>64</v>
      </c>
      <c r="N2525" s="19">
        <v>5000</v>
      </c>
      <c r="O2525" s="19">
        <v>10000</v>
      </c>
      <c r="P2525" s="19">
        <v>1377</v>
      </c>
      <c r="Q2525" s="19" t="s">
        <v>57</v>
      </c>
      <c r="R2525" s="19">
        <v>765</v>
      </c>
      <c r="S2525" s="19">
        <v>20000</v>
      </c>
      <c r="T2525" s="19">
        <v>0.09</v>
      </c>
      <c r="U2525" s="19">
        <v>2.5</v>
      </c>
      <c r="V2525" s="19">
        <v>0.24</v>
      </c>
      <c r="W2525" s="19">
        <v>63</v>
      </c>
      <c r="X2525" s="93"/>
      <c r="Y2525">
        <f t="shared" si="118"/>
        <v>35.714285714285715</v>
      </c>
      <c r="Z2525" t="b">
        <f>IF(N2525/G2525&gt;=Auswahlhilfe!$C$8,TRUE,FALSE)</f>
        <v>1</v>
      </c>
      <c r="AA2525" t="b">
        <f>IF(K2525&gt;Auswahlhilfe!$C$7,TRUE,FALSE)</f>
        <v>1</v>
      </c>
      <c r="AB2525" t="b">
        <f>IF(Auswahlhilfe!$C$17=F2525,TRUE,FALSE)</f>
        <v>1</v>
      </c>
      <c r="AC2525" t="b">
        <f>IFERROR(IF(FIND("P2",PGOptionList!D2525)&gt;0,TRUE),FALSE)</f>
        <v>0</v>
      </c>
      <c r="AD2525" t="b">
        <f>IFERROR(IF(FIND("P1",PGOptionList!D2525)&gt;0,TRUE),FALSE)</f>
        <v>1</v>
      </c>
      <c r="AE2525" t="b">
        <f>IFERROR(IF(FIND("P0",PGOptionList!D2525)&gt;0,TRUE),FALSE)</f>
        <v>0</v>
      </c>
      <c r="AF2525" t="b">
        <f>IF(AND(Z2525,AA2525,AB2525,AC2525,IF(C2525=Auswahlhilfe!$L$7,TRUE,FALSE)),D2525,FALSE)</f>
        <v>0</v>
      </c>
      <c r="AG2525" t="b">
        <f>IF(AND(Z2525,AA2525,AB2525,AD2525,IF(C2525=Auswahlhilfe!$L$17,TRUE,FALSE)),D2525,FALSE)</f>
        <v>0</v>
      </c>
      <c r="AH2525" t="b">
        <f>IF(AND(Z2525,AA2525,AB2525,AE2525,IF(C2525=Auswahlhilfe!$L$17,TRUE,FALSE)),D2525,FALSE)</f>
        <v>0</v>
      </c>
      <c r="AI2525" t="s">
        <v>4817</v>
      </c>
      <c r="AJ2525" s="90" t="str">
        <f t="shared" si="119"/>
        <v>mailto:info@oxni.ch?subject=Anfrage TER-070-140-S2-P1</v>
      </c>
    </row>
    <row r="2526" spans="2:36" x14ac:dyDescent="0.2">
      <c r="B2526" s="78" t="str">
        <f t="shared" si="117"/>
        <v/>
      </c>
      <c r="C2526" s="19" t="s">
        <v>124</v>
      </c>
      <c r="D2526" s="19" t="s">
        <v>2827</v>
      </c>
      <c r="E2526" s="19">
        <v>60</v>
      </c>
      <c r="F2526" s="19" t="s">
        <v>55</v>
      </c>
      <c r="G2526" s="19">
        <v>140</v>
      </c>
      <c r="H2526" s="19">
        <v>9</v>
      </c>
      <c r="I2526" s="19">
        <v>7</v>
      </c>
      <c r="J2526" s="19">
        <v>92</v>
      </c>
      <c r="K2526" s="19">
        <v>50</v>
      </c>
      <c r="L2526" s="19">
        <v>150</v>
      </c>
      <c r="M2526" s="19" t="s">
        <v>64</v>
      </c>
      <c r="N2526" s="19">
        <v>5000</v>
      </c>
      <c r="O2526" s="19">
        <v>10000</v>
      </c>
      <c r="P2526" s="19">
        <v>1377</v>
      </c>
      <c r="Q2526" s="19" t="s">
        <v>57</v>
      </c>
      <c r="R2526" s="19">
        <v>765</v>
      </c>
      <c r="S2526" s="19">
        <v>20000</v>
      </c>
      <c r="T2526" s="19">
        <v>0.09</v>
      </c>
      <c r="U2526" s="19">
        <v>2.5</v>
      </c>
      <c r="V2526" s="19">
        <v>0.24</v>
      </c>
      <c r="W2526" s="19">
        <v>63</v>
      </c>
      <c r="X2526" s="93"/>
      <c r="Y2526">
        <f t="shared" si="118"/>
        <v>35.714285714285715</v>
      </c>
      <c r="Z2526" t="b">
        <f>IF(N2526/G2526&gt;=Auswahlhilfe!$C$8,TRUE,FALSE)</f>
        <v>1</v>
      </c>
      <c r="AA2526" t="b">
        <f>IF(K2526&gt;Auswahlhilfe!$C$7,TRUE,FALSE)</f>
        <v>1</v>
      </c>
      <c r="AB2526" t="b">
        <f>IF(Auswahlhilfe!$C$17=F2526,TRUE,FALSE)</f>
        <v>0</v>
      </c>
      <c r="AC2526" t="b">
        <f>IFERROR(IF(FIND("P2",PGOptionList!D2526)&gt;0,TRUE),FALSE)</f>
        <v>1</v>
      </c>
      <c r="AD2526" t="b">
        <f>IFERROR(IF(FIND("P1",PGOptionList!D2526)&gt;0,TRUE),FALSE)</f>
        <v>0</v>
      </c>
      <c r="AE2526" t="b">
        <f>IFERROR(IF(FIND("P0",PGOptionList!D2526)&gt;0,TRUE),FALSE)</f>
        <v>0</v>
      </c>
      <c r="AF2526" t="b">
        <f>IF(AND(Z2526,AA2526,AB2526,AC2526,IF(C2526=Auswahlhilfe!$L$7,TRUE,FALSE)),D2526,FALSE)</f>
        <v>0</v>
      </c>
      <c r="AG2526" t="b">
        <f>IF(AND(Z2526,AA2526,AB2526,AD2526,IF(C2526=Auswahlhilfe!$L$17,TRUE,FALSE)),D2526,FALSE)</f>
        <v>0</v>
      </c>
      <c r="AH2526" t="b">
        <f>IF(AND(Z2526,AA2526,AB2526,AE2526,IF(C2526=Auswahlhilfe!$L$17,TRUE,FALSE)),D2526,FALSE)</f>
        <v>0</v>
      </c>
      <c r="AI2526" t="s">
        <v>4817</v>
      </c>
      <c r="AJ2526" s="90" t="str">
        <f t="shared" si="119"/>
        <v>mailto:info@oxni.ch?subject=Anfrage TER-070-140-S1-P2</v>
      </c>
    </row>
    <row r="2527" spans="2:36" x14ac:dyDescent="0.2">
      <c r="B2527" s="78" t="str">
        <f t="shared" si="117"/>
        <v/>
      </c>
      <c r="C2527" s="19" t="s">
        <v>124</v>
      </c>
      <c r="D2527" s="19" t="s">
        <v>2828</v>
      </c>
      <c r="E2527" s="19">
        <v>60</v>
      </c>
      <c r="F2527" s="19" t="s">
        <v>58</v>
      </c>
      <c r="G2527" s="19">
        <v>140</v>
      </c>
      <c r="H2527" s="19">
        <v>9</v>
      </c>
      <c r="I2527" s="19">
        <v>7</v>
      </c>
      <c r="J2527" s="19">
        <v>92</v>
      </c>
      <c r="K2527" s="19">
        <v>50</v>
      </c>
      <c r="L2527" s="19">
        <v>150</v>
      </c>
      <c r="M2527" s="19" t="s">
        <v>64</v>
      </c>
      <c r="N2527" s="19">
        <v>5000</v>
      </c>
      <c r="O2527" s="19">
        <v>10000</v>
      </c>
      <c r="P2527" s="19">
        <v>1377</v>
      </c>
      <c r="Q2527" s="19" t="s">
        <v>57</v>
      </c>
      <c r="R2527" s="19">
        <v>765</v>
      </c>
      <c r="S2527" s="19">
        <v>20000</v>
      </c>
      <c r="T2527" s="19">
        <v>0.09</v>
      </c>
      <c r="U2527" s="19">
        <v>2.5</v>
      </c>
      <c r="V2527" s="19">
        <v>0.24</v>
      </c>
      <c r="W2527" s="19">
        <v>63</v>
      </c>
      <c r="X2527" s="93"/>
      <c r="Y2527">
        <f t="shared" si="118"/>
        <v>35.714285714285715</v>
      </c>
      <c r="Z2527" t="b">
        <f>IF(N2527/G2527&gt;=Auswahlhilfe!$C$8,TRUE,FALSE)</f>
        <v>1</v>
      </c>
      <c r="AA2527" t="b">
        <f>IF(K2527&gt;Auswahlhilfe!$C$7,TRUE,FALSE)</f>
        <v>1</v>
      </c>
      <c r="AB2527" t="b">
        <f>IF(Auswahlhilfe!$C$17=F2527,TRUE,FALSE)</f>
        <v>1</v>
      </c>
      <c r="AC2527" t="b">
        <f>IFERROR(IF(FIND("P2",PGOptionList!D2527)&gt;0,TRUE),FALSE)</f>
        <v>1</v>
      </c>
      <c r="AD2527" t="b">
        <f>IFERROR(IF(FIND("P1",PGOptionList!D2527)&gt;0,TRUE),FALSE)</f>
        <v>0</v>
      </c>
      <c r="AE2527" t="b">
        <f>IFERROR(IF(FIND("P0",PGOptionList!D2527)&gt;0,TRUE),FALSE)</f>
        <v>0</v>
      </c>
      <c r="AF2527" t="b">
        <f>IF(AND(Z2527,AA2527,AB2527,AC2527,IF(C2527=Auswahlhilfe!$L$7,TRUE,FALSE)),D2527,FALSE)</f>
        <v>0</v>
      </c>
      <c r="AG2527" t="b">
        <f>IF(AND(Z2527,AA2527,AB2527,AD2527,IF(C2527=Auswahlhilfe!$L$17,TRUE,FALSE)),D2527,FALSE)</f>
        <v>0</v>
      </c>
      <c r="AH2527" t="b">
        <f>IF(AND(Z2527,AA2527,AB2527,AE2527,IF(C2527=Auswahlhilfe!$L$17,TRUE,FALSE)),D2527,FALSE)</f>
        <v>0</v>
      </c>
      <c r="AI2527" t="s">
        <v>4817</v>
      </c>
      <c r="AJ2527" s="90" t="str">
        <f t="shared" si="119"/>
        <v>mailto:info@oxni.ch?subject=Anfrage TER-070-140-S2-P2</v>
      </c>
    </row>
    <row r="2528" spans="2:36" x14ac:dyDescent="0.2">
      <c r="B2528" s="78" t="str">
        <f t="shared" si="117"/>
        <v/>
      </c>
      <c r="C2528" s="19" t="s">
        <v>124</v>
      </c>
      <c r="D2528" s="19" t="s">
        <v>2829</v>
      </c>
      <c r="E2528" s="19">
        <v>60</v>
      </c>
      <c r="F2528" s="19" t="s">
        <v>55</v>
      </c>
      <c r="G2528" s="19">
        <v>120</v>
      </c>
      <c r="H2528" s="19">
        <v>7</v>
      </c>
      <c r="I2528" s="19">
        <v>7</v>
      </c>
      <c r="J2528" s="19">
        <v>92</v>
      </c>
      <c r="K2528" s="19">
        <v>55</v>
      </c>
      <c r="L2528" s="19">
        <v>165</v>
      </c>
      <c r="M2528" s="19" t="s">
        <v>66</v>
      </c>
      <c r="N2528" s="19">
        <v>5000</v>
      </c>
      <c r="O2528" s="19">
        <v>10000</v>
      </c>
      <c r="P2528" s="19">
        <v>1377</v>
      </c>
      <c r="Q2528" s="19" t="s">
        <v>57</v>
      </c>
      <c r="R2528" s="19">
        <v>765</v>
      </c>
      <c r="S2528" s="19">
        <v>20000</v>
      </c>
      <c r="T2528" s="19">
        <v>0.09</v>
      </c>
      <c r="U2528" s="19">
        <v>2.5</v>
      </c>
      <c r="V2528" s="19">
        <v>0.24</v>
      </c>
      <c r="W2528" s="19">
        <v>63</v>
      </c>
      <c r="X2528" s="93"/>
      <c r="Y2528">
        <f t="shared" si="118"/>
        <v>41.666666666666664</v>
      </c>
      <c r="Z2528" t="b">
        <f>IF(N2528/G2528&gt;=Auswahlhilfe!$C$8,TRUE,FALSE)</f>
        <v>1</v>
      </c>
      <c r="AA2528" t="b">
        <f>IF(K2528&gt;Auswahlhilfe!$C$7,TRUE,FALSE)</f>
        <v>1</v>
      </c>
      <c r="AB2528" t="b">
        <f>IF(Auswahlhilfe!$C$17=F2528,TRUE,FALSE)</f>
        <v>0</v>
      </c>
      <c r="AC2528" t="b">
        <f>IFERROR(IF(FIND("P2",PGOptionList!D2528)&gt;0,TRUE),FALSE)</f>
        <v>0</v>
      </c>
      <c r="AD2528" t="b">
        <f>IFERROR(IF(FIND("P1",PGOptionList!D2528)&gt;0,TRUE),FALSE)</f>
        <v>1</v>
      </c>
      <c r="AE2528" t="b">
        <f>IFERROR(IF(FIND("P0",PGOptionList!D2528)&gt;0,TRUE),FALSE)</f>
        <v>0</v>
      </c>
      <c r="AF2528" t="b">
        <f>IF(AND(Z2528,AA2528,AB2528,AC2528,IF(C2528=Auswahlhilfe!$L$7,TRUE,FALSE)),D2528,FALSE)</f>
        <v>0</v>
      </c>
      <c r="AG2528" t="b">
        <f>IF(AND(Z2528,AA2528,AB2528,AD2528,IF(C2528=Auswahlhilfe!$L$17,TRUE,FALSE)),D2528,FALSE)</f>
        <v>0</v>
      </c>
      <c r="AH2528" t="b">
        <f>IF(AND(Z2528,AA2528,AB2528,AE2528,IF(C2528=Auswahlhilfe!$L$17,TRUE,FALSE)),D2528,FALSE)</f>
        <v>0</v>
      </c>
      <c r="AI2528" t="s">
        <v>4817</v>
      </c>
      <c r="AJ2528" s="90" t="str">
        <f t="shared" si="119"/>
        <v>mailto:info@oxni.ch?subject=Anfrage TER-070-120-S1-P1</v>
      </c>
    </row>
    <row r="2529" spans="2:36" x14ac:dyDescent="0.2">
      <c r="B2529" s="78" t="str">
        <f t="shared" si="117"/>
        <v/>
      </c>
      <c r="C2529" s="19" t="s">
        <v>124</v>
      </c>
      <c r="D2529" s="19" t="s">
        <v>2830</v>
      </c>
      <c r="E2529" s="19">
        <v>60</v>
      </c>
      <c r="F2529" s="19" t="s">
        <v>58</v>
      </c>
      <c r="G2529" s="19">
        <v>120</v>
      </c>
      <c r="H2529" s="19">
        <v>7</v>
      </c>
      <c r="I2529" s="19">
        <v>7</v>
      </c>
      <c r="J2529" s="19">
        <v>92</v>
      </c>
      <c r="K2529" s="19">
        <v>55</v>
      </c>
      <c r="L2529" s="19">
        <v>165</v>
      </c>
      <c r="M2529" s="19" t="s">
        <v>66</v>
      </c>
      <c r="N2529" s="19">
        <v>5000</v>
      </c>
      <c r="O2529" s="19">
        <v>10000</v>
      </c>
      <c r="P2529" s="19">
        <v>1377</v>
      </c>
      <c r="Q2529" s="19" t="s">
        <v>57</v>
      </c>
      <c r="R2529" s="19">
        <v>765</v>
      </c>
      <c r="S2529" s="19">
        <v>20000</v>
      </c>
      <c r="T2529" s="19">
        <v>0.09</v>
      </c>
      <c r="U2529" s="19">
        <v>2.5</v>
      </c>
      <c r="V2529" s="19">
        <v>0.24</v>
      </c>
      <c r="W2529" s="19">
        <v>63</v>
      </c>
      <c r="X2529" s="93"/>
      <c r="Y2529">
        <f t="shared" si="118"/>
        <v>41.666666666666664</v>
      </c>
      <c r="Z2529" t="b">
        <f>IF(N2529/G2529&gt;=Auswahlhilfe!$C$8,TRUE,FALSE)</f>
        <v>1</v>
      </c>
      <c r="AA2529" t="b">
        <f>IF(K2529&gt;Auswahlhilfe!$C$7,TRUE,FALSE)</f>
        <v>1</v>
      </c>
      <c r="AB2529" t="b">
        <f>IF(Auswahlhilfe!$C$17=F2529,TRUE,FALSE)</f>
        <v>1</v>
      </c>
      <c r="AC2529" t="b">
        <f>IFERROR(IF(FIND("P2",PGOptionList!D2529)&gt;0,TRUE),FALSE)</f>
        <v>0</v>
      </c>
      <c r="AD2529" t="b">
        <f>IFERROR(IF(FIND("P1",PGOptionList!D2529)&gt;0,TRUE),FALSE)</f>
        <v>1</v>
      </c>
      <c r="AE2529" t="b">
        <f>IFERROR(IF(FIND("P0",PGOptionList!D2529)&gt;0,TRUE),FALSE)</f>
        <v>0</v>
      </c>
      <c r="AF2529" t="b">
        <f>IF(AND(Z2529,AA2529,AB2529,AC2529,IF(C2529=Auswahlhilfe!$L$7,TRUE,FALSE)),D2529,FALSE)</f>
        <v>0</v>
      </c>
      <c r="AG2529" t="b">
        <f>IF(AND(Z2529,AA2529,AB2529,AD2529,IF(C2529=Auswahlhilfe!$L$17,TRUE,FALSE)),D2529,FALSE)</f>
        <v>0</v>
      </c>
      <c r="AH2529" t="b">
        <f>IF(AND(Z2529,AA2529,AB2529,AE2529,IF(C2529=Auswahlhilfe!$L$17,TRUE,FALSE)),D2529,FALSE)</f>
        <v>0</v>
      </c>
      <c r="AI2529" t="s">
        <v>4817</v>
      </c>
      <c r="AJ2529" s="90" t="str">
        <f t="shared" si="119"/>
        <v>mailto:info@oxni.ch?subject=Anfrage TER-070-120-S2-P1</v>
      </c>
    </row>
    <row r="2530" spans="2:36" x14ac:dyDescent="0.2">
      <c r="B2530" s="78" t="str">
        <f t="shared" si="117"/>
        <v/>
      </c>
      <c r="C2530" s="19" t="s">
        <v>124</v>
      </c>
      <c r="D2530" s="19" t="s">
        <v>2831</v>
      </c>
      <c r="E2530" s="19">
        <v>60</v>
      </c>
      <c r="F2530" s="19" t="s">
        <v>55</v>
      </c>
      <c r="G2530" s="19">
        <v>120</v>
      </c>
      <c r="H2530" s="19">
        <v>9</v>
      </c>
      <c r="I2530" s="19">
        <v>7</v>
      </c>
      <c r="J2530" s="19">
        <v>92</v>
      </c>
      <c r="K2530" s="19">
        <v>55</v>
      </c>
      <c r="L2530" s="19">
        <v>165</v>
      </c>
      <c r="M2530" s="19" t="s">
        <v>66</v>
      </c>
      <c r="N2530" s="19">
        <v>5000</v>
      </c>
      <c r="O2530" s="19">
        <v>10000</v>
      </c>
      <c r="P2530" s="19">
        <v>1377</v>
      </c>
      <c r="Q2530" s="19" t="s">
        <v>57</v>
      </c>
      <c r="R2530" s="19">
        <v>765</v>
      </c>
      <c r="S2530" s="19">
        <v>20000</v>
      </c>
      <c r="T2530" s="19">
        <v>0.09</v>
      </c>
      <c r="U2530" s="19">
        <v>2.5</v>
      </c>
      <c r="V2530" s="19">
        <v>0.24</v>
      </c>
      <c r="W2530" s="19">
        <v>63</v>
      </c>
      <c r="X2530" s="93"/>
      <c r="Y2530">
        <f t="shared" si="118"/>
        <v>41.666666666666664</v>
      </c>
      <c r="Z2530" t="b">
        <f>IF(N2530/G2530&gt;=Auswahlhilfe!$C$8,TRUE,FALSE)</f>
        <v>1</v>
      </c>
      <c r="AA2530" t="b">
        <f>IF(K2530&gt;Auswahlhilfe!$C$7,TRUE,FALSE)</f>
        <v>1</v>
      </c>
      <c r="AB2530" t="b">
        <f>IF(Auswahlhilfe!$C$17=F2530,TRUE,FALSE)</f>
        <v>0</v>
      </c>
      <c r="AC2530" t="b">
        <f>IFERROR(IF(FIND("P2",PGOptionList!D2530)&gt;0,TRUE),FALSE)</f>
        <v>1</v>
      </c>
      <c r="AD2530" t="b">
        <f>IFERROR(IF(FIND("P1",PGOptionList!D2530)&gt;0,TRUE),FALSE)</f>
        <v>0</v>
      </c>
      <c r="AE2530" t="b">
        <f>IFERROR(IF(FIND("P0",PGOptionList!D2530)&gt;0,TRUE),FALSE)</f>
        <v>0</v>
      </c>
      <c r="AF2530" t="b">
        <f>IF(AND(Z2530,AA2530,AB2530,AC2530,IF(C2530=Auswahlhilfe!$L$7,TRUE,FALSE)),D2530,FALSE)</f>
        <v>0</v>
      </c>
      <c r="AG2530" t="b">
        <f>IF(AND(Z2530,AA2530,AB2530,AD2530,IF(C2530=Auswahlhilfe!$L$17,TRUE,FALSE)),D2530,FALSE)</f>
        <v>0</v>
      </c>
      <c r="AH2530" t="b">
        <f>IF(AND(Z2530,AA2530,AB2530,AE2530,IF(C2530=Auswahlhilfe!$L$17,TRUE,FALSE)),D2530,FALSE)</f>
        <v>0</v>
      </c>
      <c r="AI2530" t="s">
        <v>4817</v>
      </c>
      <c r="AJ2530" s="90" t="str">
        <f t="shared" si="119"/>
        <v>mailto:info@oxni.ch?subject=Anfrage TER-070-120-S1-P2</v>
      </c>
    </row>
    <row r="2531" spans="2:36" x14ac:dyDescent="0.2">
      <c r="B2531" s="78" t="str">
        <f t="shared" si="117"/>
        <v/>
      </c>
      <c r="C2531" s="19" t="s">
        <v>124</v>
      </c>
      <c r="D2531" s="19" t="s">
        <v>2832</v>
      </c>
      <c r="E2531" s="19">
        <v>60</v>
      </c>
      <c r="F2531" s="19" t="s">
        <v>58</v>
      </c>
      <c r="G2531" s="19">
        <v>120</v>
      </c>
      <c r="H2531" s="19">
        <v>9</v>
      </c>
      <c r="I2531" s="19">
        <v>7</v>
      </c>
      <c r="J2531" s="19">
        <v>92</v>
      </c>
      <c r="K2531" s="19">
        <v>55</v>
      </c>
      <c r="L2531" s="19">
        <v>165</v>
      </c>
      <c r="M2531" s="19" t="s">
        <v>66</v>
      </c>
      <c r="N2531" s="19">
        <v>5000</v>
      </c>
      <c r="O2531" s="19">
        <v>10000</v>
      </c>
      <c r="P2531" s="19">
        <v>1377</v>
      </c>
      <c r="Q2531" s="19" t="s">
        <v>57</v>
      </c>
      <c r="R2531" s="19">
        <v>765</v>
      </c>
      <c r="S2531" s="19">
        <v>20000</v>
      </c>
      <c r="T2531" s="19">
        <v>0.09</v>
      </c>
      <c r="U2531" s="19">
        <v>2.5</v>
      </c>
      <c r="V2531" s="19">
        <v>0.24</v>
      </c>
      <c r="W2531" s="19">
        <v>63</v>
      </c>
      <c r="X2531" s="93"/>
      <c r="Y2531">
        <f t="shared" si="118"/>
        <v>41.666666666666664</v>
      </c>
      <c r="Z2531" t="b">
        <f>IF(N2531/G2531&gt;=Auswahlhilfe!$C$8,TRUE,FALSE)</f>
        <v>1</v>
      </c>
      <c r="AA2531" t="b">
        <f>IF(K2531&gt;Auswahlhilfe!$C$7,TRUE,FALSE)</f>
        <v>1</v>
      </c>
      <c r="AB2531" t="b">
        <f>IF(Auswahlhilfe!$C$17=F2531,TRUE,FALSE)</f>
        <v>1</v>
      </c>
      <c r="AC2531" t="b">
        <f>IFERROR(IF(FIND("P2",PGOptionList!D2531)&gt;0,TRUE),FALSE)</f>
        <v>1</v>
      </c>
      <c r="AD2531" t="b">
        <f>IFERROR(IF(FIND("P1",PGOptionList!D2531)&gt;0,TRUE),FALSE)</f>
        <v>0</v>
      </c>
      <c r="AE2531" t="b">
        <f>IFERROR(IF(FIND("P0",PGOptionList!D2531)&gt;0,TRUE),FALSE)</f>
        <v>0</v>
      </c>
      <c r="AF2531" t="b">
        <f>IF(AND(Z2531,AA2531,AB2531,AC2531,IF(C2531=Auswahlhilfe!$L$7,TRUE,FALSE)),D2531,FALSE)</f>
        <v>0</v>
      </c>
      <c r="AG2531" t="b">
        <f>IF(AND(Z2531,AA2531,AB2531,AD2531,IF(C2531=Auswahlhilfe!$L$17,TRUE,FALSE)),D2531,FALSE)</f>
        <v>0</v>
      </c>
      <c r="AH2531" t="b">
        <f>IF(AND(Z2531,AA2531,AB2531,AE2531,IF(C2531=Auswahlhilfe!$L$17,TRUE,FALSE)),D2531,FALSE)</f>
        <v>0</v>
      </c>
      <c r="AI2531" t="s">
        <v>4817</v>
      </c>
      <c r="AJ2531" s="90" t="str">
        <f t="shared" si="119"/>
        <v>mailto:info@oxni.ch?subject=Anfrage TER-070-120-S2-P2</v>
      </c>
    </row>
    <row r="2532" spans="2:36" x14ac:dyDescent="0.2">
      <c r="B2532" s="78" t="str">
        <f t="shared" si="117"/>
        <v/>
      </c>
      <c r="C2532" s="19" t="s">
        <v>124</v>
      </c>
      <c r="D2532" s="19" t="s">
        <v>2833</v>
      </c>
      <c r="E2532" s="19">
        <v>60</v>
      </c>
      <c r="F2532" s="19" t="s">
        <v>55</v>
      </c>
      <c r="G2532" s="19">
        <v>100</v>
      </c>
      <c r="H2532" s="19">
        <v>7</v>
      </c>
      <c r="I2532" s="19">
        <v>7</v>
      </c>
      <c r="J2532" s="19">
        <v>92</v>
      </c>
      <c r="K2532" s="19">
        <v>42</v>
      </c>
      <c r="L2532" s="19">
        <v>126</v>
      </c>
      <c r="M2532" s="19" t="s">
        <v>68</v>
      </c>
      <c r="N2532" s="19">
        <v>5000</v>
      </c>
      <c r="O2532" s="19">
        <v>10000</v>
      </c>
      <c r="P2532" s="19">
        <v>1377</v>
      </c>
      <c r="Q2532" s="19" t="s">
        <v>57</v>
      </c>
      <c r="R2532" s="19">
        <v>765</v>
      </c>
      <c r="S2532" s="19">
        <v>20000</v>
      </c>
      <c r="T2532" s="19">
        <v>0.09</v>
      </c>
      <c r="U2532" s="19">
        <v>2.5</v>
      </c>
      <c r="V2532" s="19">
        <v>0.24</v>
      </c>
      <c r="W2532" s="19">
        <v>63</v>
      </c>
      <c r="X2532" s="93"/>
      <c r="Y2532">
        <f t="shared" si="118"/>
        <v>50</v>
      </c>
      <c r="Z2532" t="b">
        <f>IF(N2532/G2532&gt;=Auswahlhilfe!$C$8,TRUE,FALSE)</f>
        <v>1</v>
      </c>
      <c r="AA2532" t="b">
        <f>IF(K2532&gt;Auswahlhilfe!$C$7,TRUE,FALSE)</f>
        <v>1</v>
      </c>
      <c r="AB2532" t="b">
        <f>IF(Auswahlhilfe!$C$17=F2532,TRUE,FALSE)</f>
        <v>0</v>
      </c>
      <c r="AC2532" t="b">
        <f>IFERROR(IF(FIND("P2",PGOptionList!D2532)&gt;0,TRUE),FALSE)</f>
        <v>0</v>
      </c>
      <c r="AD2532" t="b">
        <f>IFERROR(IF(FIND("P1",PGOptionList!D2532)&gt;0,TRUE),FALSE)</f>
        <v>1</v>
      </c>
      <c r="AE2532" t="b">
        <f>IFERROR(IF(FIND("P0",PGOptionList!D2532)&gt;0,TRUE),FALSE)</f>
        <v>0</v>
      </c>
      <c r="AF2532" t="b">
        <f>IF(AND(Z2532,AA2532,AB2532,AC2532,IF(C2532=Auswahlhilfe!$L$7,TRUE,FALSE)),D2532,FALSE)</f>
        <v>0</v>
      </c>
      <c r="AG2532" t="b">
        <f>IF(AND(Z2532,AA2532,AB2532,AD2532,IF(C2532=Auswahlhilfe!$L$17,TRUE,FALSE)),D2532,FALSE)</f>
        <v>0</v>
      </c>
      <c r="AH2532" t="b">
        <f>IF(AND(Z2532,AA2532,AB2532,AE2532,IF(C2532=Auswahlhilfe!$L$17,TRUE,FALSE)),D2532,FALSE)</f>
        <v>0</v>
      </c>
      <c r="AI2532" t="s">
        <v>4817</v>
      </c>
      <c r="AJ2532" s="90" t="str">
        <f t="shared" si="119"/>
        <v>mailto:info@oxni.ch?subject=Anfrage TER-070-100-S1-P1</v>
      </c>
    </row>
    <row r="2533" spans="2:36" x14ac:dyDescent="0.2">
      <c r="B2533" s="78" t="str">
        <f t="shared" si="117"/>
        <v/>
      </c>
      <c r="C2533" s="19" t="s">
        <v>124</v>
      </c>
      <c r="D2533" s="19" t="s">
        <v>2834</v>
      </c>
      <c r="E2533" s="19">
        <v>60</v>
      </c>
      <c r="F2533" s="19" t="s">
        <v>58</v>
      </c>
      <c r="G2533" s="19">
        <v>100</v>
      </c>
      <c r="H2533" s="19">
        <v>7</v>
      </c>
      <c r="I2533" s="19">
        <v>7</v>
      </c>
      <c r="J2533" s="19">
        <v>92</v>
      </c>
      <c r="K2533" s="19">
        <v>42</v>
      </c>
      <c r="L2533" s="19">
        <v>126</v>
      </c>
      <c r="M2533" s="19" t="s">
        <v>68</v>
      </c>
      <c r="N2533" s="19">
        <v>5000</v>
      </c>
      <c r="O2533" s="19">
        <v>10000</v>
      </c>
      <c r="P2533" s="19">
        <v>1377</v>
      </c>
      <c r="Q2533" s="19" t="s">
        <v>57</v>
      </c>
      <c r="R2533" s="19">
        <v>765</v>
      </c>
      <c r="S2533" s="19">
        <v>20000</v>
      </c>
      <c r="T2533" s="19">
        <v>0.09</v>
      </c>
      <c r="U2533" s="19">
        <v>2.5</v>
      </c>
      <c r="V2533" s="19">
        <v>0.24</v>
      </c>
      <c r="W2533" s="19">
        <v>63</v>
      </c>
      <c r="X2533" s="93"/>
      <c r="Y2533">
        <f t="shared" si="118"/>
        <v>50</v>
      </c>
      <c r="Z2533" t="b">
        <f>IF(N2533/G2533&gt;=Auswahlhilfe!$C$8,TRUE,FALSE)</f>
        <v>1</v>
      </c>
      <c r="AA2533" t="b">
        <f>IF(K2533&gt;Auswahlhilfe!$C$7,TRUE,FALSE)</f>
        <v>1</v>
      </c>
      <c r="AB2533" t="b">
        <f>IF(Auswahlhilfe!$C$17=F2533,TRUE,FALSE)</f>
        <v>1</v>
      </c>
      <c r="AC2533" t="b">
        <f>IFERROR(IF(FIND("P2",PGOptionList!D2533)&gt;0,TRUE),FALSE)</f>
        <v>0</v>
      </c>
      <c r="AD2533" t="b">
        <f>IFERROR(IF(FIND("P1",PGOptionList!D2533)&gt;0,TRUE),FALSE)</f>
        <v>1</v>
      </c>
      <c r="AE2533" t="b">
        <f>IFERROR(IF(FIND("P0",PGOptionList!D2533)&gt;0,TRUE),FALSE)</f>
        <v>0</v>
      </c>
      <c r="AF2533" t="b">
        <f>IF(AND(Z2533,AA2533,AB2533,AC2533,IF(C2533=Auswahlhilfe!$L$7,TRUE,FALSE)),D2533,FALSE)</f>
        <v>0</v>
      </c>
      <c r="AG2533" t="b">
        <f>IF(AND(Z2533,AA2533,AB2533,AD2533,IF(C2533=Auswahlhilfe!$L$17,TRUE,FALSE)),D2533,FALSE)</f>
        <v>0</v>
      </c>
      <c r="AH2533" t="b">
        <f>IF(AND(Z2533,AA2533,AB2533,AE2533,IF(C2533=Auswahlhilfe!$L$17,TRUE,FALSE)),D2533,FALSE)</f>
        <v>0</v>
      </c>
      <c r="AI2533" t="s">
        <v>4817</v>
      </c>
      <c r="AJ2533" s="90" t="str">
        <f t="shared" si="119"/>
        <v>mailto:info@oxni.ch?subject=Anfrage TER-070-100-S2-P1</v>
      </c>
    </row>
    <row r="2534" spans="2:36" x14ac:dyDescent="0.2">
      <c r="B2534" s="78" t="str">
        <f t="shared" si="117"/>
        <v/>
      </c>
      <c r="C2534" s="19" t="s">
        <v>124</v>
      </c>
      <c r="D2534" s="19" t="s">
        <v>2835</v>
      </c>
      <c r="E2534" s="19">
        <v>60</v>
      </c>
      <c r="F2534" s="19" t="s">
        <v>55</v>
      </c>
      <c r="G2534" s="19">
        <v>100</v>
      </c>
      <c r="H2534" s="19">
        <v>9</v>
      </c>
      <c r="I2534" s="19">
        <v>7</v>
      </c>
      <c r="J2534" s="19">
        <v>92</v>
      </c>
      <c r="K2534" s="19">
        <v>42</v>
      </c>
      <c r="L2534" s="19">
        <v>126</v>
      </c>
      <c r="M2534" s="19" t="s">
        <v>68</v>
      </c>
      <c r="N2534" s="19">
        <v>5000</v>
      </c>
      <c r="O2534" s="19">
        <v>10000</v>
      </c>
      <c r="P2534" s="19">
        <v>1377</v>
      </c>
      <c r="Q2534" s="19" t="s">
        <v>57</v>
      </c>
      <c r="R2534" s="19">
        <v>765</v>
      </c>
      <c r="S2534" s="19">
        <v>20000</v>
      </c>
      <c r="T2534" s="19">
        <v>0.09</v>
      </c>
      <c r="U2534" s="19">
        <v>2.5</v>
      </c>
      <c r="V2534" s="19">
        <v>0.24</v>
      </c>
      <c r="W2534" s="19">
        <v>63</v>
      </c>
      <c r="X2534" s="93"/>
      <c r="Y2534">
        <f t="shared" si="118"/>
        <v>50</v>
      </c>
      <c r="Z2534" t="b">
        <f>IF(N2534/G2534&gt;=Auswahlhilfe!$C$8,TRUE,FALSE)</f>
        <v>1</v>
      </c>
      <c r="AA2534" t="b">
        <f>IF(K2534&gt;Auswahlhilfe!$C$7,TRUE,FALSE)</f>
        <v>1</v>
      </c>
      <c r="AB2534" t="b">
        <f>IF(Auswahlhilfe!$C$17=F2534,TRUE,FALSE)</f>
        <v>0</v>
      </c>
      <c r="AC2534" t="b">
        <f>IFERROR(IF(FIND("P2",PGOptionList!D2534)&gt;0,TRUE),FALSE)</f>
        <v>1</v>
      </c>
      <c r="AD2534" t="b">
        <f>IFERROR(IF(FIND("P1",PGOptionList!D2534)&gt;0,TRUE),FALSE)</f>
        <v>0</v>
      </c>
      <c r="AE2534" t="b">
        <f>IFERROR(IF(FIND("P0",PGOptionList!D2534)&gt;0,TRUE),FALSE)</f>
        <v>0</v>
      </c>
      <c r="AF2534" t="b">
        <f>IF(AND(Z2534,AA2534,AB2534,AC2534,IF(C2534=Auswahlhilfe!$L$7,TRUE,FALSE)),D2534,FALSE)</f>
        <v>0</v>
      </c>
      <c r="AG2534" t="b">
        <f>IF(AND(Z2534,AA2534,AB2534,AD2534,IF(C2534=Auswahlhilfe!$L$17,TRUE,FALSE)),D2534,FALSE)</f>
        <v>0</v>
      </c>
      <c r="AH2534" t="b">
        <f>IF(AND(Z2534,AA2534,AB2534,AE2534,IF(C2534=Auswahlhilfe!$L$17,TRUE,FALSE)),D2534,FALSE)</f>
        <v>0</v>
      </c>
      <c r="AI2534" t="s">
        <v>4817</v>
      </c>
      <c r="AJ2534" s="90" t="str">
        <f t="shared" si="119"/>
        <v>mailto:info@oxni.ch?subject=Anfrage TER-070-100-S1-P2</v>
      </c>
    </row>
    <row r="2535" spans="2:36" x14ac:dyDescent="0.2">
      <c r="B2535" s="78" t="str">
        <f t="shared" si="117"/>
        <v/>
      </c>
      <c r="C2535" s="19" t="s">
        <v>124</v>
      </c>
      <c r="D2535" s="19" t="s">
        <v>2836</v>
      </c>
      <c r="E2535" s="19">
        <v>60</v>
      </c>
      <c r="F2535" s="19" t="s">
        <v>58</v>
      </c>
      <c r="G2535" s="19">
        <v>100</v>
      </c>
      <c r="H2535" s="19">
        <v>9</v>
      </c>
      <c r="I2535" s="19">
        <v>7</v>
      </c>
      <c r="J2535" s="19">
        <v>92</v>
      </c>
      <c r="K2535" s="19">
        <v>42</v>
      </c>
      <c r="L2535" s="19">
        <v>126</v>
      </c>
      <c r="M2535" s="19" t="s">
        <v>68</v>
      </c>
      <c r="N2535" s="19">
        <v>5000</v>
      </c>
      <c r="O2535" s="19">
        <v>10000</v>
      </c>
      <c r="P2535" s="19">
        <v>1377</v>
      </c>
      <c r="Q2535" s="19" t="s">
        <v>57</v>
      </c>
      <c r="R2535" s="19">
        <v>765</v>
      </c>
      <c r="S2535" s="19">
        <v>20000</v>
      </c>
      <c r="T2535" s="19">
        <v>0.09</v>
      </c>
      <c r="U2535" s="19">
        <v>2.5</v>
      </c>
      <c r="V2535" s="19">
        <v>0.24</v>
      </c>
      <c r="W2535" s="19">
        <v>63</v>
      </c>
      <c r="X2535" s="93"/>
      <c r="Y2535">
        <f t="shared" si="118"/>
        <v>50</v>
      </c>
      <c r="Z2535" t="b">
        <f>IF(N2535/G2535&gt;=Auswahlhilfe!$C$8,TRUE,FALSE)</f>
        <v>1</v>
      </c>
      <c r="AA2535" t="b">
        <f>IF(K2535&gt;Auswahlhilfe!$C$7,TRUE,FALSE)</f>
        <v>1</v>
      </c>
      <c r="AB2535" t="b">
        <f>IF(Auswahlhilfe!$C$17=F2535,TRUE,FALSE)</f>
        <v>1</v>
      </c>
      <c r="AC2535" t="b">
        <f>IFERROR(IF(FIND("P2",PGOptionList!D2535)&gt;0,TRUE),FALSE)</f>
        <v>1</v>
      </c>
      <c r="AD2535" t="b">
        <f>IFERROR(IF(FIND("P1",PGOptionList!D2535)&gt;0,TRUE),FALSE)</f>
        <v>0</v>
      </c>
      <c r="AE2535" t="b">
        <f>IFERROR(IF(FIND("P0",PGOptionList!D2535)&gt;0,TRUE),FALSE)</f>
        <v>0</v>
      </c>
      <c r="AF2535" t="b">
        <f>IF(AND(Z2535,AA2535,AB2535,AC2535,IF(C2535=Auswahlhilfe!$L$7,TRUE,FALSE)),D2535,FALSE)</f>
        <v>0</v>
      </c>
      <c r="AG2535" t="b">
        <f>IF(AND(Z2535,AA2535,AB2535,AD2535,IF(C2535=Auswahlhilfe!$L$17,TRUE,FALSE)),D2535,FALSE)</f>
        <v>0</v>
      </c>
      <c r="AH2535" t="b">
        <f>IF(AND(Z2535,AA2535,AB2535,AE2535,IF(C2535=Auswahlhilfe!$L$17,TRUE,FALSE)),D2535,FALSE)</f>
        <v>0</v>
      </c>
      <c r="AI2535" t="s">
        <v>4817</v>
      </c>
      <c r="AJ2535" s="90" t="str">
        <f t="shared" si="119"/>
        <v>mailto:info@oxni.ch?subject=Anfrage TER-070-100-S2-P2</v>
      </c>
    </row>
    <row r="2536" spans="2:36" x14ac:dyDescent="0.2">
      <c r="B2536" s="78" t="str">
        <f t="shared" si="117"/>
        <v/>
      </c>
      <c r="C2536" s="19" t="s">
        <v>124</v>
      </c>
      <c r="D2536" s="19" t="s">
        <v>2837</v>
      </c>
      <c r="E2536" s="19">
        <v>60</v>
      </c>
      <c r="F2536" s="19" t="s">
        <v>55</v>
      </c>
      <c r="G2536" s="19">
        <v>80</v>
      </c>
      <c r="H2536" s="19">
        <v>7</v>
      </c>
      <c r="I2536" s="19">
        <v>7</v>
      </c>
      <c r="J2536" s="19">
        <v>92</v>
      </c>
      <c r="K2536" s="19">
        <v>45</v>
      </c>
      <c r="L2536" s="19">
        <v>135</v>
      </c>
      <c r="M2536" s="19" t="s">
        <v>67</v>
      </c>
      <c r="N2536" s="19">
        <v>5000</v>
      </c>
      <c r="O2536" s="19">
        <v>10000</v>
      </c>
      <c r="P2536" s="19">
        <v>1377</v>
      </c>
      <c r="Q2536" s="19" t="s">
        <v>57</v>
      </c>
      <c r="R2536" s="19">
        <v>765</v>
      </c>
      <c r="S2536" s="19">
        <v>20000</v>
      </c>
      <c r="T2536" s="19">
        <v>0.09</v>
      </c>
      <c r="U2536" s="19">
        <v>2.5</v>
      </c>
      <c r="V2536" s="19">
        <v>0.24</v>
      </c>
      <c r="W2536" s="19">
        <v>63</v>
      </c>
      <c r="X2536" s="93"/>
      <c r="Y2536">
        <f t="shared" si="118"/>
        <v>62.5</v>
      </c>
      <c r="Z2536" t="b">
        <f>IF(N2536/G2536&gt;=Auswahlhilfe!$C$8,TRUE,FALSE)</f>
        <v>1</v>
      </c>
      <c r="AA2536" t="b">
        <f>IF(K2536&gt;Auswahlhilfe!$C$7,TRUE,FALSE)</f>
        <v>1</v>
      </c>
      <c r="AB2536" t="b">
        <f>IF(Auswahlhilfe!$C$17=F2536,TRUE,FALSE)</f>
        <v>0</v>
      </c>
      <c r="AC2536" t="b">
        <f>IFERROR(IF(FIND("P2",PGOptionList!D2536)&gt;0,TRUE),FALSE)</f>
        <v>0</v>
      </c>
      <c r="AD2536" t="b">
        <f>IFERROR(IF(FIND("P1",PGOptionList!D2536)&gt;0,TRUE),FALSE)</f>
        <v>1</v>
      </c>
      <c r="AE2536" t="b">
        <f>IFERROR(IF(FIND("P0",PGOptionList!D2536)&gt;0,TRUE),FALSE)</f>
        <v>0</v>
      </c>
      <c r="AF2536" t="b">
        <f>IF(AND(Z2536,AA2536,AB2536,AC2536,IF(C2536=Auswahlhilfe!$L$7,TRUE,FALSE)),D2536,FALSE)</f>
        <v>0</v>
      </c>
      <c r="AG2536" t="b">
        <f>IF(AND(Z2536,AA2536,AB2536,AD2536,IF(C2536=Auswahlhilfe!$L$17,TRUE,FALSE)),D2536,FALSE)</f>
        <v>0</v>
      </c>
      <c r="AH2536" t="b">
        <f>IF(AND(Z2536,AA2536,AB2536,AE2536,IF(C2536=Auswahlhilfe!$L$17,TRUE,FALSE)),D2536,FALSE)</f>
        <v>0</v>
      </c>
      <c r="AI2536" t="s">
        <v>4817</v>
      </c>
      <c r="AJ2536" s="90" t="str">
        <f t="shared" si="119"/>
        <v>mailto:info@oxni.ch?subject=Anfrage TER-070-080-S1-P1</v>
      </c>
    </row>
    <row r="2537" spans="2:36" x14ac:dyDescent="0.2">
      <c r="B2537" s="78" t="str">
        <f t="shared" si="117"/>
        <v/>
      </c>
      <c r="C2537" s="19" t="s">
        <v>124</v>
      </c>
      <c r="D2537" s="19" t="s">
        <v>2838</v>
      </c>
      <c r="E2537" s="19">
        <v>60</v>
      </c>
      <c r="F2537" s="19" t="s">
        <v>58</v>
      </c>
      <c r="G2537" s="19">
        <v>80</v>
      </c>
      <c r="H2537" s="19">
        <v>7</v>
      </c>
      <c r="I2537" s="19">
        <v>7</v>
      </c>
      <c r="J2537" s="19">
        <v>92</v>
      </c>
      <c r="K2537" s="19">
        <v>45</v>
      </c>
      <c r="L2537" s="19">
        <v>135</v>
      </c>
      <c r="M2537" s="19" t="s">
        <v>67</v>
      </c>
      <c r="N2537" s="19">
        <v>5000</v>
      </c>
      <c r="O2537" s="19">
        <v>10000</v>
      </c>
      <c r="P2537" s="19">
        <v>1377</v>
      </c>
      <c r="Q2537" s="19" t="s">
        <v>57</v>
      </c>
      <c r="R2537" s="19">
        <v>765</v>
      </c>
      <c r="S2537" s="19">
        <v>20000</v>
      </c>
      <c r="T2537" s="19">
        <v>0.09</v>
      </c>
      <c r="U2537" s="19">
        <v>2.5</v>
      </c>
      <c r="V2537" s="19">
        <v>0.24</v>
      </c>
      <c r="W2537" s="19">
        <v>63</v>
      </c>
      <c r="X2537" s="93"/>
      <c r="Y2537">
        <f t="shared" si="118"/>
        <v>62.5</v>
      </c>
      <c r="Z2537" t="b">
        <f>IF(N2537/G2537&gt;=Auswahlhilfe!$C$8,TRUE,FALSE)</f>
        <v>1</v>
      </c>
      <c r="AA2537" t="b">
        <f>IF(K2537&gt;Auswahlhilfe!$C$7,TRUE,FALSE)</f>
        <v>1</v>
      </c>
      <c r="AB2537" t="b">
        <f>IF(Auswahlhilfe!$C$17=F2537,TRUE,FALSE)</f>
        <v>1</v>
      </c>
      <c r="AC2537" t="b">
        <f>IFERROR(IF(FIND("P2",PGOptionList!D2537)&gt;0,TRUE),FALSE)</f>
        <v>0</v>
      </c>
      <c r="AD2537" t="b">
        <f>IFERROR(IF(FIND("P1",PGOptionList!D2537)&gt;0,TRUE),FALSE)</f>
        <v>1</v>
      </c>
      <c r="AE2537" t="b">
        <f>IFERROR(IF(FIND("P0",PGOptionList!D2537)&gt;0,TRUE),FALSE)</f>
        <v>0</v>
      </c>
      <c r="AF2537" t="b">
        <f>IF(AND(Z2537,AA2537,AB2537,AC2537,IF(C2537=Auswahlhilfe!$L$7,TRUE,FALSE)),D2537,FALSE)</f>
        <v>0</v>
      </c>
      <c r="AG2537" t="b">
        <f>IF(AND(Z2537,AA2537,AB2537,AD2537,IF(C2537=Auswahlhilfe!$L$17,TRUE,FALSE)),D2537,FALSE)</f>
        <v>0</v>
      </c>
      <c r="AH2537" t="b">
        <f>IF(AND(Z2537,AA2537,AB2537,AE2537,IF(C2537=Auswahlhilfe!$L$17,TRUE,FALSE)),D2537,FALSE)</f>
        <v>0</v>
      </c>
      <c r="AI2537" t="s">
        <v>4817</v>
      </c>
      <c r="AJ2537" s="90" t="str">
        <f t="shared" si="119"/>
        <v>mailto:info@oxni.ch?subject=Anfrage TER-070-080-S2-P1</v>
      </c>
    </row>
    <row r="2538" spans="2:36" x14ac:dyDescent="0.2">
      <c r="B2538" s="78" t="str">
        <f t="shared" si="117"/>
        <v/>
      </c>
      <c r="C2538" s="19" t="s">
        <v>124</v>
      </c>
      <c r="D2538" s="19" t="s">
        <v>2839</v>
      </c>
      <c r="E2538" s="19">
        <v>60</v>
      </c>
      <c r="F2538" s="19" t="s">
        <v>55</v>
      </c>
      <c r="G2538" s="19">
        <v>80</v>
      </c>
      <c r="H2538" s="19">
        <v>9</v>
      </c>
      <c r="I2538" s="19">
        <v>7</v>
      </c>
      <c r="J2538" s="19">
        <v>92</v>
      </c>
      <c r="K2538" s="19">
        <v>45</v>
      </c>
      <c r="L2538" s="19">
        <v>135</v>
      </c>
      <c r="M2538" s="19" t="s">
        <v>67</v>
      </c>
      <c r="N2538" s="19">
        <v>5000</v>
      </c>
      <c r="O2538" s="19">
        <v>10000</v>
      </c>
      <c r="P2538" s="19">
        <v>1377</v>
      </c>
      <c r="Q2538" s="19" t="s">
        <v>57</v>
      </c>
      <c r="R2538" s="19">
        <v>765</v>
      </c>
      <c r="S2538" s="19">
        <v>20000</v>
      </c>
      <c r="T2538" s="19">
        <v>0.09</v>
      </c>
      <c r="U2538" s="19">
        <v>2.5</v>
      </c>
      <c r="V2538" s="19">
        <v>0.24</v>
      </c>
      <c r="W2538" s="19">
        <v>63</v>
      </c>
      <c r="X2538" s="93"/>
      <c r="Y2538">
        <f t="shared" si="118"/>
        <v>62.5</v>
      </c>
      <c r="Z2538" t="b">
        <f>IF(N2538/G2538&gt;=Auswahlhilfe!$C$8,TRUE,FALSE)</f>
        <v>1</v>
      </c>
      <c r="AA2538" t="b">
        <f>IF(K2538&gt;Auswahlhilfe!$C$7,TRUE,FALSE)</f>
        <v>1</v>
      </c>
      <c r="AB2538" t="b">
        <f>IF(Auswahlhilfe!$C$17=F2538,TRUE,FALSE)</f>
        <v>0</v>
      </c>
      <c r="AC2538" t="b">
        <f>IFERROR(IF(FIND("P2",PGOptionList!D2538)&gt;0,TRUE),FALSE)</f>
        <v>1</v>
      </c>
      <c r="AD2538" t="b">
        <f>IFERROR(IF(FIND("P1",PGOptionList!D2538)&gt;0,TRUE),FALSE)</f>
        <v>0</v>
      </c>
      <c r="AE2538" t="b">
        <f>IFERROR(IF(FIND("P0",PGOptionList!D2538)&gt;0,TRUE),FALSE)</f>
        <v>0</v>
      </c>
      <c r="AF2538" t="b">
        <f>IF(AND(Z2538,AA2538,AB2538,AC2538,IF(C2538=Auswahlhilfe!$L$7,TRUE,FALSE)),D2538,FALSE)</f>
        <v>0</v>
      </c>
      <c r="AG2538" t="b">
        <f>IF(AND(Z2538,AA2538,AB2538,AD2538,IF(C2538=Auswahlhilfe!$L$17,TRUE,FALSE)),D2538,FALSE)</f>
        <v>0</v>
      </c>
      <c r="AH2538" t="b">
        <f>IF(AND(Z2538,AA2538,AB2538,AE2538,IF(C2538=Auswahlhilfe!$L$17,TRUE,FALSE)),D2538,FALSE)</f>
        <v>0</v>
      </c>
      <c r="AI2538" t="s">
        <v>4817</v>
      </c>
      <c r="AJ2538" s="90" t="str">
        <f t="shared" si="119"/>
        <v>mailto:info@oxni.ch?subject=Anfrage TER-070-080-S1-P2</v>
      </c>
    </row>
    <row r="2539" spans="2:36" x14ac:dyDescent="0.2">
      <c r="B2539" s="78" t="str">
        <f t="shared" si="117"/>
        <v/>
      </c>
      <c r="C2539" s="19" t="s">
        <v>124</v>
      </c>
      <c r="D2539" s="19" t="s">
        <v>2840</v>
      </c>
      <c r="E2539" s="19">
        <v>60</v>
      </c>
      <c r="F2539" s="19" t="s">
        <v>58</v>
      </c>
      <c r="G2539" s="19">
        <v>80</v>
      </c>
      <c r="H2539" s="19">
        <v>9</v>
      </c>
      <c r="I2539" s="19">
        <v>7</v>
      </c>
      <c r="J2539" s="19">
        <v>92</v>
      </c>
      <c r="K2539" s="19">
        <v>45</v>
      </c>
      <c r="L2539" s="19">
        <v>135</v>
      </c>
      <c r="M2539" s="19" t="s">
        <v>67</v>
      </c>
      <c r="N2539" s="19">
        <v>5000</v>
      </c>
      <c r="O2539" s="19">
        <v>10000</v>
      </c>
      <c r="P2539" s="19">
        <v>1377</v>
      </c>
      <c r="Q2539" s="19" t="s">
        <v>57</v>
      </c>
      <c r="R2539" s="19">
        <v>765</v>
      </c>
      <c r="S2539" s="19">
        <v>20000</v>
      </c>
      <c r="T2539" s="19">
        <v>0.09</v>
      </c>
      <c r="U2539" s="19">
        <v>2.5</v>
      </c>
      <c r="V2539" s="19">
        <v>0.24</v>
      </c>
      <c r="W2539" s="19">
        <v>63</v>
      </c>
      <c r="X2539" s="93"/>
      <c r="Y2539">
        <f t="shared" si="118"/>
        <v>62.5</v>
      </c>
      <c r="Z2539" t="b">
        <f>IF(N2539/G2539&gt;=Auswahlhilfe!$C$8,TRUE,FALSE)</f>
        <v>1</v>
      </c>
      <c r="AA2539" t="b">
        <f>IF(K2539&gt;Auswahlhilfe!$C$7,TRUE,FALSE)</f>
        <v>1</v>
      </c>
      <c r="AB2539" t="b">
        <f>IF(Auswahlhilfe!$C$17=F2539,TRUE,FALSE)</f>
        <v>1</v>
      </c>
      <c r="AC2539" t="b">
        <f>IFERROR(IF(FIND("P2",PGOptionList!D2539)&gt;0,TRUE),FALSE)</f>
        <v>1</v>
      </c>
      <c r="AD2539" t="b">
        <f>IFERROR(IF(FIND("P1",PGOptionList!D2539)&gt;0,TRUE),FALSE)</f>
        <v>0</v>
      </c>
      <c r="AE2539" t="b">
        <f>IFERROR(IF(FIND("P0",PGOptionList!D2539)&gt;0,TRUE),FALSE)</f>
        <v>0</v>
      </c>
      <c r="AF2539" t="b">
        <f>IF(AND(Z2539,AA2539,AB2539,AC2539,IF(C2539=Auswahlhilfe!$L$7,TRUE,FALSE)),D2539,FALSE)</f>
        <v>0</v>
      </c>
      <c r="AG2539" t="b">
        <f>IF(AND(Z2539,AA2539,AB2539,AD2539,IF(C2539=Auswahlhilfe!$L$17,TRUE,FALSE)),D2539,FALSE)</f>
        <v>0</v>
      </c>
      <c r="AH2539" t="b">
        <f>IF(AND(Z2539,AA2539,AB2539,AE2539,IF(C2539=Auswahlhilfe!$L$17,TRUE,FALSE)),D2539,FALSE)</f>
        <v>0</v>
      </c>
      <c r="AI2539" t="s">
        <v>4817</v>
      </c>
      <c r="AJ2539" s="90" t="str">
        <f t="shared" si="119"/>
        <v>mailto:info@oxni.ch?subject=Anfrage TER-070-080-S2-P2</v>
      </c>
    </row>
    <row r="2540" spans="2:36" x14ac:dyDescent="0.2">
      <c r="B2540" s="78" t="str">
        <f t="shared" si="117"/>
        <v/>
      </c>
      <c r="C2540" s="19" t="s">
        <v>124</v>
      </c>
      <c r="D2540" s="19" t="s">
        <v>2841</v>
      </c>
      <c r="E2540" s="19">
        <v>60</v>
      </c>
      <c r="F2540" s="19" t="s">
        <v>55</v>
      </c>
      <c r="G2540" s="19">
        <v>70</v>
      </c>
      <c r="H2540" s="19">
        <v>7</v>
      </c>
      <c r="I2540" s="19">
        <v>7</v>
      </c>
      <c r="J2540" s="19">
        <v>92</v>
      </c>
      <c r="K2540" s="19">
        <v>50</v>
      </c>
      <c r="L2540" s="19">
        <v>150</v>
      </c>
      <c r="M2540" s="19" t="s">
        <v>64</v>
      </c>
      <c r="N2540" s="19">
        <v>5000</v>
      </c>
      <c r="O2540" s="19">
        <v>10000</v>
      </c>
      <c r="P2540" s="19">
        <v>1377</v>
      </c>
      <c r="Q2540" s="19" t="s">
        <v>57</v>
      </c>
      <c r="R2540" s="19">
        <v>765</v>
      </c>
      <c r="S2540" s="19">
        <v>20000</v>
      </c>
      <c r="T2540" s="19">
        <v>0.09</v>
      </c>
      <c r="U2540" s="19">
        <v>2.5</v>
      </c>
      <c r="V2540" s="19">
        <v>0.24</v>
      </c>
      <c r="W2540" s="19">
        <v>63</v>
      </c>
      <c r="X2540" s="93"/>
      <c r="Y2540">
        <f t="shared" si="118"/>
        <v>71.428571428571431</v>
      </c>
      <c r="Z2540" t="b">
        <f>IF(N2540/G2540&gt;=Auswahlhilfe!$C$8,TRUE,FALSE)</f>
        <v>1</v>
      </c>
      <c r="AA2540" t="b">
        <f>IF(K2540&gt;Auswahlhilfe!$C$7,TRUE,FALSE)</f>
        <v>1</v>
      </c>
      <c r="AB2540" t="b">
        <f>IF(Auswahlhilfe!$C$17=F2540,TRUE,FALSE)</f>
        <v>0</v>
      </c>
      <c r="AC2540" t="b">
        <f>IFERROR(IF(FIND("P2",PGOptionList!D2540)&gt;0,TRUE),FALSE)</f>
        <v>0</v>
      </c>
      <c r="AD2540" t="b">
        <f>IFERROR(IF(FIND("P1",PGOptionList!D2540)&gt;0,TRUE),FALSE)</f>
        <v>1</v>
      </c>
      <c r="AE2540" t="b">
        <f>IFERROR(IF(FIND("P0",PGOptionList!D2540)&gt;0,TRUE),FALSE)</f>
        <v>0</v>
      </c>
      <c r="AF2540" t="b">
        <f>IF(AND(Z2540,AA2540,AB2540,AC2540,IF(C2540=Auswahlhilfe!$L$7,TRUE,FALSE)),D2540,FALSE)</f>
        <v>0</v>
      </c>
      <c r="AG2540" t="b">
        <f>IF(AND(Z2540,AA2540,AB2540,AD2540,IF(C2540=Auswahlhilfe!$L$17,TRUE,FALSE)),D2540,FALSE)</f>
        <v>0</v>
      </c>
      <c r="AH2540" t="b">
        <f>IF(AND(Z2540,AA2540,AB2540,AE2540,IF(C2540=Auswahlhilfe!$L$17,TRUE,FALSE)),D2540,FALSE)</f>
        <v>0</v>
      </c>
      <c r="AI2540" t="s">
        <v>4817</v>
      </c>
      <c r="AJ2540" s="90" t="str">
        <f t="shared" si="119"/>
        <v>mailto:info@oxni.ch?subject=Anfrage TER-070-070-S1-P1</v>
      </c>
    </row>
    <row r="2541" spans="2:36" x14ac:dyDescent="0.2">
      <c r="B2541" s="78" t="str">
        <f t="shared" si="117"/>
        <v/>
      </c>
      <c r="C2541" s="19" t="s">
        <v>124</v>
      </c>
      <c r="D2541" s="19" t="s">
        <v>2842</v>
      </c>
      <c r="E2541" s="19">
        <v>60</v>
      </c>
      <c r="F2541" s="19" t="s">
        <v>58</v>
      </c>
      <c r="G2541" s="19">
        <v>70</v>
      </c>
      <c r="H2541" s="19">
        <v>7</v>
      </c>
      <c r="I2541" s="19">
        <v>7</v>
      </c>
      <c r="J2541" s="19">
        <v>92</v>
      </c>
      <c r="K2541" s="19">
        <v>50</v>
      </c>
      <c r="L2541" s="19">
        <v>150</v>
      </c>
      <c r="M2541" s="19" t="s">
        <v>64</v>
      </c>
      <c r="N2541" s="19">
        <v>5000</v>
      </c>
      <c r="O2541" s="19">
        <v>10000</v>
      </c>
      <c r="P2541" s="19">
        <v>1377</v>
      </c>
      <c r="Q2541" s="19" t="s">
        <v>57</v>
      </c>
      <c r="R2541" s="19">
        <v>765</v>
      </c>
      <c r="S2541" s="19">
        <v>20000</v>
      </c>
      <c r="T2541" s="19">
        <v>0.09</v>
      </c>
      <c r="U2541" s="19">
        <v>2.5</v>
      </c>
      <c r="V2541" s="19">
        <v>0.24</v>
      </c>
      <c r="W2541" s="19">
        <v>63</v>
      </c>
      <c r="X2541" s="93"/>
      <c r="Y2541">
        <f t="shared" si="118"/>
        <v>71.428571428571431</v>
      </c>
      <c r="Z2541" t="b">
        <f>IF(N2541/G2541&gt;=Auswahlhilfe!$C$8,TRUE,FALSE)</f>
        <v>1</v>
      </c>
      <c r="AA2541" t="b">
        <f>IF(K2541&gt;Auswahlhilfe!$C$7,TRUE,FALSE)</f>
        <v>1</v>
      </c>
      <c r="AB2541" t="b">
        <f>IF(Auswahlhilfe!$C$17=F2541,TRUE,FALSE)</f>
        <v>1</v>
      </c>
      <c r="AC2541" t="b">
        <f>IFERROR(IF(FIND("P2",PGOptionList!D2541)&gt;0,TRUE),FALSE)</f>
        <v>0</v>
      </c>
      <c r="AD2541" t="b">
        <f>IFERROR(IF(FIND("P1",PGOptionList!D2541)&gt;0,TRUE),FALSE)</f>
        <v>1</v>
      </c>
      <c r="AE2541" t="b">
        <f>IFERROR(IF(FIND("P0",PGOptionList!D2541)&gt;0,TRUE),FALSE)</f>
        <v>0</v>
      </c>
      <c r="AF2541" t="b">
        <f>IF(AND(Z2541,AA2541,AB2541,AC2541,IF(C2541=Auswahlhilfe!$L$7,TRUE,FALSE)),D2541,FALSE)</f>
        <v>0</v>
      </c>
      <c r="AG2541" t="b">
        <f>IF(AND(Z2541,AA2541,AB2541,AD2541,IF(C2541=Auswahlhilfe!$L$17,TRUE,FALSE)),D2541,FALSE)</f>
        <v>0</v>
      </c>
      <c r="AH2541" t="b">
        <f>IF(AND(Z2541,AA2541,AB2541,AE2541,IF(C2541=Auswahlhilfe!$L$17,TRUE,FALSE)),D2541,FALSE)</f>
        <v>0</v>
      </c>
      <c r="AI2541" t="s">
        <v>4817</v>
      </c>
      <c r="AJ2541" s="90" t="str">
        <f t="shared" si="119"/>
        <v>mailto:info@oxni.ch?subject=Anfrage TER-070-070-S2-P1</v>
      </c>
    </row>
    <row r="2542" spans="2:36" x14ac:dyDescent="0.2">
      <c r="B2542" s="78" t="str">
        <f t="shared" si="117"/>
        <v/>
      </c>
      <c r="C2542" s="19" t="s">
        <v>124</v>
      </c>
      <c r="D2542" s="19" t="s">
        <v>2843</v>
      </c>
      <c r="E2542" s="19">
        <v>60</v>
      </c>
      <c r="F2542" s="19" t="s">
        <v>55</v>
      </c>
      <c r="G2542" s="19">
        <v>70</v>
      </c>
      <c r="H2542" s="19">
        <v>9</v>
      </c>
      <c r="I2542" s="19">
        <v>7</v>
      </c>
      <c r="J2542" s="19">
        <v>92</v>
      </c>
      <c r="K2542" s="19">
        <v>50</v>
      </c>
      <c r="L2542" s="19">
        <v>150</v>
      </c>
      <c r="M2542" s="19" t="s">
        <v>64</v>
      </c>
      <c r="N2542" s="19">
        <v>5000</v>
      </c>
      <c r="O2542" s="19">
        <v>10000</v>
      </c>
      <c r="P2542" s="19">
        <v>1377</v>
      </c>
      <c r="Q2542" s="19" t="s">
        <v>57</v>
      </c>
      <c r="R2542" s="19">
        <v>765</v>
      </c>
      <c r="S2542" s="19">
        <v>20000</v>
      </c>
      <c r="T2542" s="19">
        <v>0.09</v>
      </c>
      <c r="U2542" s="19">
        <v>2.5</v>
      </c>
      <c r="V2542" s="19">
        <v>0.24</v>
      </c>
      <c r="W2542" s="19">
        <v>63</v>
      </c>
      <c r="X2542" s="93"/>
      <c r="Y2542">
        <f t="shared" si="118"/>
        <v>71.428571428571431</v>
      </c>
      <c r="Z2542" t="b">
        <f>IF(N2542/G2542&gt;=Auswahlhilfe!$C$8,TRUE,FALSE)</f>
        <v>1</v>
      </c>
      <c r="AA2542" t="b">
        <f>IF(K2542&gt;Auswahlhilfe!$C$7,TRUE,FALSE)</f>
        <v>1</v>
      </c>
      <c r="AB2542" t="b">
        <f>IF(Auswahlhilfe!$C$17=F2542,TRUE,FALSE)</f>
        <v>0</v>
      </c>
      <c r="AC2542" t="b">
        <f>IFERROR(IF(FIND("P2",PGOptionList!D2542)&gt;0,TRUE),FALSE)</f>
        <v>1</v>
      </c>
      <c r="AD2542" t="b">
        <f>IFERROR(IF(FIND("P1",PGOptionList!D2542)&gt;0,TRUE),FALSE)</f>
        <v>0</v>
      </c>
      <c r="AE2542" t="b">
        <f>IFERROR(IF(FIND("P0",PGOptionList!D2542)&gt;0,TRUE),FALSE)</f>
        <v>0</v>
      </c>
      <c r="AF2542" t="b">
        <f>IF(AND(Z2542,AA2542,AB2542,AC2542,IF(C2542=Auswahlhilfe!$L$7,TRUE,FALSE)),D2542,FALSE)</f>
        <v>0</v>
      </c>
      <c r="AG2542" t="b">
        <f>IF(AND(Z2542,AA2542,AB2542,AD2542,IF(C2542=Auswahlhilfe!$L$17,TRUE,FALSE)),D2542,FALSE)</f>
        <v>0</v>
      </c>
      <c r="AH2542" t="b">
        <f>IF(AND(Z2542,AA2542,AB2542,AE2542,IF(C2542=Auswahlhilfe!$L$17,TRUE,FALSE)),D2542,FALSE)</f>
        <v>0</v>
      </c>
      <c r="AI2542" t="s">
        <v>4817</v>
      </c>
      <c r="AJ2542" s="90" t="str">
        <f t="shared" si="119"/>
        <v>mailto:info@oxni.ch?subject=Anfrage TER-070-070-S1-P2</v>
      </c>
    </row>
    <row r="2543" spans="2:36" x14ac:dyDescent="0.2">
      <c r="B2543" s="78" t="str">
        <f t="shared" si="117"/>
        <v/>
      </c>
      <c r="C2543" s="19" t="s">
        <v>124</v>
      </c>
      <c r="D2543" s="19" t="s">
        <v>2844</v>
      </c>
      <c r="E2543" s="19">
        <v>60</v>
      </c>
      <c r="F2543" s="19" t="s">
        <v>58</v>
      </c>
      <c r="G2543" s="19">
        <v>70</v>
      </c>
      <c r="H2543" s="19">
        <v>9</v>
      </c>
      <c r="I2543" s="19">
        <v>7</v>
      </c>
      <c r="J2543" s="19">
        <v>92</v>
      </c>
      <c r="K2543" s="19">
        <v>50</v>
      </c>
      <c r="L2543" s="19">
        <v>150</v>
      </c>
      <c r="M2543" s="19" t="s">
        <v>64</v>
      </c>
      <c r="N2543" s="19">
        <v>5000</v>
      </c>
      <c r="O2543" s="19">
        <v>10000</v>
      </c>
      <c r="P2543" s="19">
        <v>1377</v>
      </c>
      <c r="Q2543" s="19" t="s">
        <v>57</v>
      </c>
      <c r="R2543" s="19">
        <v>765</v>
      </c>
      <c r="S2543" s="19">
        <v>20000</v>
      </c>
      <c r="T2543" s="19">
        <v>0.09</v>
      </c>
      <c r="U2543" s="19">
        <v>2.5</v>
      </c>
      <c r="V2543" s="19">
        <v>0.24</v>
      </c>
      <c r="W2543" s="19">
        <v>63</v>
      </c>
      <c r="X2543" s="93"/>
      <c r="Y2543">
        <f t="shared" si="118"/>
        <v>71.428571428571431</v>
      </c>
      <c r="Z2543" t="b">
        <f>IF(N2543/G2543&gt;=Auswahlhilfe!$C$8,TRUE,FALSE)</f>
        <v>1</v>
      </c>
      <c r="AA2543" t="b">
        <f>IF(K2543&gt;Auswahlhilfe!$C$7,TRUE,FALSE)</f>
        <v>1</v>
      </c>
      <c r="AB2543" t="b">
        <f>IF(Auswahlhilfe!$C$17=F2543,TRUE,FALSE)</f>
        <v>1</v>
      </c>
      <c r="AC2543" t="b">
        <f>IFERROR(IF(FIND("P2",PGOptionList!D2543)&gt;0,TRUE),FALSE)</f>
        <v>1</v>
      </c>
      <c r="AD2543" t="b">
        <f>IFERROR(IF(FIND("P1",PGOptionList!D2543)&gt;0,TRUE),FALSE)</f>
        <v>0</v>
      </c>
      <c r="AE2543" t="b">
        <f>IFERROR(IF(FIND("P0",PGOptionList!D2543)&gt;0,TRUE),FALSE)</f>
        <v>0</v>
      </c>
      <c r="AF2543" t="b">
        <f>IF(AND(Z2543,AA2543,AB2543,AC2543,IF(C2543=Auswahlhilfe!$L$7,TRUE,FALSE)),D2543,FALSE)</f>
        <v>0</v>
      </c>
      <c r="AG2543" t="b">
        <f>IF(AND(Z2543,AA2543,AB2543,AD2543,IF(C2543=Auswahlhilfe!$L$17,TRUE,FALSE)),D2543,FALSE)</f>
        <v>0</v>
      </c>
      <c r="AH2543" t="b">
        <f>IF(AND(Z2543,AA2543,AB2543,AE2543,IF(C2543=Auswahlhilfe!$L$17,TRUE,FALSE)),D2543,FALSE)</f>
        <v>0</v>
      </c>
      <c r="AI2543" t="s">
        <v>4817</v>
      </c>
      <c r="AJ2543" s="90" t="str">
        <f t="shared" si="119"/>
        <v>mailto:info@oxni.ch?subject=Anfrage TER-070-070-S2-P2</v>
      </c>
    </row>
    <row r="2544" spans="2:36" x14ac:dyDescent="0.2">
      <c r="B2544" s="78" t="str">
        <f t="shared" si="117"/>
        <v/>
      </c>
      <c r="C2544" s="19" t="s">
        <v>124</v>
      </c>
      <c r="D2544" s="19" t="s">
        <v>2845</v>
      </c>
      <c r="E2544" s="19">
        <v>60</v>
      </c>
      <c r="F2544" s="19" t="s">
        <v>55</v>
      </c>
      <c r="G2544" s="19">
        <v>60</v>
      </c>
      <c r="H2544" s="19">
        <v>7</v>
      </c>
      <c r="I2544" s="19">
        <v>7</v>
      </c>
      <c r="J2544" s="19">
        <v>92</v>
      </c>
      <c r="K2544" s="19">
        <v>55</v>
      </c>
      <c r="L2544" s="19">
        <v>165</v>
      </c>
      <c r="M2544" s="19" t="s">
        <v>66</v>
      </c>
      <c r="N2544" s="19">
        <v>5000</v>
      </c>
      <c r="O2544" s="19">
        <v>10000</v>
      </c>
      <c r="P2544" s="19">
        <v>1377</v>
      </c>
      <c r="Q2544" s="19" t="s">
        <v>57</v>
      </c>
      <c r="R2544" s="19">
        <v>765</v>
      </c>
      <c r="S2544" s="19">
        <v>20000</v>
      </c>
      <c r="T2544" s="19">
        <v>0.09</v>
      </c>
      <c r="U2544" s="19">
        <v>2.5</v>
      </c>
      <c r="V2544" s="19">
        <v>0.24</v>
      </c>
      <c r="W2544" s="19">
        <v>63</v>
      </c>
      <c r="X2544" s="93"/>
      <c r="Y2544">
        <f t="shared" si="118"/>
        <v>83.333333333333329</v>
      </c>
      <c r="Z2544" t="b">
        <f>IF(N2544/G2544&gt;=Auswahlhilfe!$C$8,TRUE,FALSE)</f>
        <v>1</v>
      </c>
      <c r="AA2544" t="b">
        <f>IF(K2544&gt;Auswahlhilfe!$C$7,TRUE,FALSE)</f>
        <v>1</v>
      </c>
      <c r="AB2544" t="b">
        <f>IF(Auswahlhilfe!$C$17=F2544,TRUE,FALSE)</f>
        <v>0</v>
      </c>
      <c r="AC2544" t="b">
        <f>IFERROR(IF(FIND("P2",PGOptionList!D2544)&gt;0,TRUE),FALSE)</f>
        <v>0</v>
      </c>
      <c r="AD2544" t="b">
        <f>IFERROR(IF(FIND("P1",PGOptionList!D2544)&gt;0,TRUE),FALSE)</f>
        <v>1</v>
      </c>
      <c r="AE2544" t="b">
        <f>IFERROR(IF(FIND("P0",PGOptionList!D2544)&gt;0,TRUE),FALSE)</f>
        <v>0</v>
      </c>
      <c r="AF2544" t="b">
        <f>IF(AND(Z2544,AA2544,AB2544,AC2544,IF(C2544=Auswahlhilfe!$L$7,TRUE,FALSE)),D2544,FALSE)</f>
        <v>0</v>
      </c>
      <c r="AG2544" t="b">
        <f>IF(AND(Z2544,AA2544,AB2544,AD2544,IF(C2544=Auswahlhilfe!$L$17,TRUE,FALSE)),D2544,FALSE)</f>
        <v>0</v>
      </c>
      <c r="AH2544" t="b">
        <f>IF(AND(Z2544,AA2544,AB2544,AE2544,IF(C2544=Auswahlhilfe!$L$17,TRUE,FALSE)),D2544,FALSE)</f>
        <v>0</v>
      </c>
      <c r="AI2544" t="s">
        <v>4817</v>
      </c>
      <c r="AJ2544" s="90" t="str">
        <f t="shared" si="119"/>
        <v>mailto:info@oxni.ch?subject=Anfrage TER-070-060-S1-P1</v>
      </c>
    </row>
    <row r="2545" spans="2:36" x14ac:dyDescent="0.2">
      <c r="B2545" s="78" t="str">
        <f t="shared" si="117"/>
        <v/>
      </c>
      <c r="C2545" s="19" t="s">
        <v>124</v>
      </c>
      <c r="D2545" s="19" t="s">
        <v>2846</v>
      </c>
      <c r="E2545" s="19">
        <v>60</v>
      </c>
      <c r="F2545" s="19" t="s">
        <v>58</v>
      </c>
      <c r="G2545" s="19">
        <v>60</v>
      </c>
      <c r="H2545" s="19">
        <v>7</v>
      </c>
      <c r="I2545" s="19">
        <v>7</v>
      </c>
      <c r="J2545" s="19">
        <v>92</v>
      </c>
      <c r="K2545" s="19">
        <v>55</v>
      </c>
      <c r="L2545" s="19">
        <v>165</v>
      </c>
      <c r="M2545" s="19" t="s">
        <v>66</v>
      </c>
      <c r="N2545" s="19">
        <v>5000</v>
      </c>
      <c r="O2545" s="19">
        <v>10000</v>
      </c>
      <c r="P2545" s="19">
        <v>1377</v>
      </c>
      <c r="Q2545" s="19" t="s">
        <v>57</v>
      </c>
      <c r="R2545" s="19">
        <v>765</v>
      </c>
      <c r="S2545" s="19">
        <v>20000</v>
      </c>
      <c r="T2545" s="19">
        <v>0.09</v>
      </c>
      <c r="U2545" s="19">
        <v>2.5</v>
      </c>
      <c r="V2545" s="19">
        <v>0.24</v>
      </c>
      <c r="W2545" s="19">
        <v>63</v>
      </c>
      <c r="X2545" s="93"/>
      <c r="Y2545">
        <f t="shared" si="118"/>
        <v>83.333333333333329</v>
      </c>
      <c r="Z2545" t="b">
        <f>IF(N2545/G2545&gt;=Auswahlhilfe!$C$8,TRUE,FALSE)</f>
        <v>1</v>
      </c>
      <c r="AA2545" t="b">
        <f>IF(K2545&gt;Auswahlhilfe!$C$7,TRUE,FALSE)</f>
        <v>1</v>
      </c>
      <c r="AB2545" t="b">
        <f>IF(Auswahlhilfe!$C$17=F2545,TRUE,FALSE)</f>
        <v>1</v>
      </c>
      <c r="AC2545" t="b">
        <f>IFERROR(IF(FIND("P2",PGOptionList!D2545)&gt;0,TRUE),FALSE)</f>
        <v>0</v>
      </c>
      <c r="AD2545" t="b">
        <f>IFERROR(IF(FIND("P1",PGOptionList!D2545)&gt;0,TRUE),FALSE)</f>
        <v>1</v>
      </c>
      <c r="AE2545" t="b">
        <f>IFERROR(IF(FIND("P0",PGOptionList!D2545)&gt;0,TRUE),FALSE)</f>
        <v>0</v>
      </c>
      <c r="AF2545" t="b">
        <f>IF(AND(Z2545,AA2545,AB2545,AC2545,IF(C2545=Auswahlhilfe!$L$7,TRUE,FALSE)),D2545,FALSE)</f>
        <v>0</v>
      </c>
      <c r="AG2545" t="b">
        <f>IF(AND(Z2545,AA2545,AB2545,AD2545,IF(C2545=Auswahlhilfe!$L$17,TRUE,FALSE)),D2545,FALSE)</f>
        <v>0</v>
      </c>
      <c r="AH2545" t="b">
        <f>IF(AND(Z2545,AA2545,AB2545,AE2545,IF(C2545=Auswahlhilfe!$L$17,TRUE,FALSE)),D2545,FALSE)</f>
        <v>0</v>
      </c>
      <c r="AI2545" t="s">
        <v>4817</v>
      </c>
      <c r="AJ2545" s="90" t="str">
        <f t="shared" si="119"/>
        <v>mailto:info@oxni.ch?subject=Anfrage TER-070-060-S2-P1</v>
      </c>
    </row>
    <row r="2546" spans="2:36" x14ac:dyDescent="0.2">
      <c r="B2546" s="78" t="str">
        <f t="shared" si="117"/>
        <v/>
      </c>
      <c r="C2546" s="19" t="s">
        <v>124</v>
      </c>
      <c r="D2546" s="19" t="s">
        <v>2847</v>
      </c>
      <c r="E2546" s="19">
        <v>60</v>
      </c>
      <c r="F2546" s="19" t="s">
        <v>55</v>
      </c>
      <c r="G2546" s="19">
        <v>60</v>
      </c>
      <c r="H2546" s="19">
        <v>9</v>
      </c>
      <c r="I2546" s="19">
        <v>7</v>
      </c>
      <c r="J2546" s="19">
        <v>92</v>
      </c>
      <c r="K2546" s="19">
        <v>55</v>
      </c>
      <c r="L2546" s="19">
        <v>165</v>
      </c>
      <c r="M2546" s="19" t="s">
        <v>66</v>
      </c>
      <c r="N2546" s="19">
        <v>5000</v>
      </c>
      <c r="O2546" s="19">
        <v>10000</v>
      </c>
      <c r="P2546" s="19">
        <v>1377</v>
      </c>
      <c r="Q2546" s="19" t="s">
        <v>57</v>
      </c>
      <c r="R2546" s="19">
        <v>765</v>
      </c>
      <c r="S2546" s="19">
        <v>20000</v>
      </c>
      <c r="T2546" s="19">
        <v>0.09</v>
      </c>
      <c r="U2546" s="19">
        <v>2.5</v>
      </c>
      <c r="V2546" s="19">
        <v>0.24</v>
      </c>
      <c r="W2546" s="19">
        <v>63</v>
      </c>
      <c r="X2546" s="93"/>
      <c r="Y2546">
        <f t="shared" si="118"/>
        <v>83.333333333333329</v>
      </c>
      <c r="Z2546" t="b">
        <f>IF(N2546/G2546&gt;=Auswahlhilfe!$C$8,TRUE,FALSE)</f>
        <v>1</v>
      </c>
      <c r="AA2546" t="b">
        <f>IF(K2546&gt;Auswahlhilfe!$C$7,TRUE,FALSE)</f>
        <v>1</v>
      </c>
      <c r="AB2546" t="b">
        <f>IF(Auswahlhilfe!$C$17=F2546,TRUE,FALSE)</f>
        <v>0</v>
      </c>
      <c r="AC2546" t="b">
        <f>IFERROR(IF(FIND("P2",PGOptionList!D2546)&gt;0,TRUE),FALSE)</f>
        <v>1</v>
      </c>
      <c r="AD2546" t="b">
        <f>IFERROR(IF(FIND("P1",PGOptionList!D2546)&gt;0,TRUE),FALSE)</f>
        <v>0</v>
      </c>
      <c r="AE2546" t="b">
        <f>IFERROR(IF(FIND("P0",PGOptionList!D2546)&gt;0,TRUE),FALSE)</f>
        <v>0</v>
      </c>
      <c r="AF2546" t="b">
        <f>IF(AND(Z2546,AA2546,AB2546,AC2546,IF(C2546=Auswahlhilfe!$L$7,TRUE,FALSE)),D2546,FALSE)</f>
        <v>0</v>
      </c>
      <c r="AG2546" t="b">
        <f>IF(AND(Z2546,AA2546,AB2546,AD2546,IF(C2546=Auswahlhilfe!$L$17,TRUE,FALSE)),D2546,FALSE)</f>
        <v>0</v>
      </c>
      <c r="AH2546" t="b">
        <f>IF(AND(Z2546,AA2546,AB2546,AE2546,IF(C2546=Auswahlhilfe!$L$17,TRUE,FALSE)),D2546,FALSE)</f>
        <v>0</v>
      </c>
      <c r="AI2546" t="s">
        <v>4817</v>
      </c>
      <c r="AJ2546" s="90" t="str">
        <f t="shared" si="119"/>
        <v>mailto:info@oxni.ch?subject=Anfrage TER-070-060-S1-P2</v>
      </c>
    </row>
    <row r="2547" spans="2:36" x14ac:dyDescent="0.2">
      <c r="B2547" s="78" t="str">
        <f t="shared" si="117"/>
        <v/>
      </c>
      <c r="C2547" s="19" t="s">
        <v>124</v>
      </c>
      <c r="D2547" s="19" t="s">
        <v>2848</v>
      </c>
      <c r="E2547" s="19">
        <v>60</v>
      </c>
      <c r="F2547" s="19" t="s">
        <v>58</v>
      </c>
      <c r="G2547" s="19">
        <v>60</v>
      </c>
      <c r="H2547" s="19">
        <v>9</v>
      </c>
      <c r="I2547" s="19">
        <v>7</v>
      </c>
      <c r="J2547" s="19">
        <v>92</v>
      </c>
      <c r="K2547" s="19">
        <v>55</v>
      </c>
      <c r="L2547" s="19">
        <v>165</v>
      </c>
      <c r="M2547" s="19" t="s">
        <v>66</v>
      </c>
      <c r="N2547" s="19">
        <v>5000</v>
      </c>
      <c r="O2547" s="19">
        <v>10000</v>
      </c>
      <c r="P2547" s="19">
        <v>1377</v>
      </c>
      <c r="Q2547" s="19" t="s">
        <v>57</v>
      </c>
      <c r="R2547" s="19">
        <v>765</v>
      </c>
      <c r="S2547" s="19">
        <v>20000</v>
      </c>
      <c r="T2547" s="19">
        <v>0.09</v>
      </c>
      <c r="U2547" s="19">
        <v>2.5</v>
      </c>
      <c r="V2547" s="19">
        <v>0.24</v>
      </c>
      <c r="W2547" s="19">
        <v>63</v>
      </c>
      <c r="X2547" s="93"/>
      <c r="Y2547">
        <f t="shared" si="118"/>
        <v>83.333333333333329</v>
      </c>
      <c r="Z2547" t="b">
        <f>IF(N2547/G2547&gt;=Auswahlhilfe!$C$8,TRUE,FALSE)</f>
        <v>1</v>
      </c>
      <c r="AA2547" t="b">
        <f>IF(K2547&gt;Auswahlhilfe!$C$7,TRUE,FALSE)</f>
        <v>1</v>
      </c>
      <c r="AB2547" t="b">
        <f>IF(Auswahlhilfe!$C$17=F2547,TRUE,FALSE)</f>
        <v>1</v>
      </c>
      <c r="AC2547" t="b">
        <f>IFERROR(IF(FIND("P2",PGOptionList!D2547)&gt;0,TRUE),FALSE)</f>
        <v>1</v>
      </c>
      <c r="AD2547" t="b">
        <f>IFERROR(IF(FIND("P1",PGOptionList!D2547)&gt;0,TRUE),FALSE)</f>
        <v>0</v>
      </c>
      <c r="AE2547" t="b">
        <f>IFERROR(IF(FIND("P0",PGOptionList!D2547)&gt;0,TRUE),FALSE)</f>
        <v>0</v>
      </c>
      <c r="AF2547" t="b">
        <f>IF(AND(Z2547,AA2547,AB2547,AC2547,IF(C2547=Auswahlhilfe!$L$7,TRUE,FALSE)),D2547,FALSE)</f>
        <v>0</v>
      </c>
      <c r="AG2547" t="b">
        <f>IF(AND(Z2547,AA2547,AB2547,AD2547,IF(C2547=Auswahlhilfe!$L$17,TRUE,FALSE)),D2547,FALSE)</f>
        <v>0</v>
      </c>
      <c r="AH2547" t="b">
        <f>IF(AND(Z2547,AA2547,AB2547,AE2547,IF(C2547=Auswahlhilfe!$L$17,TRUE,FALSE)),D2547,FALSE)</f>
        <v>0</v>
      </c>
      <c r="AI2547" t="s">
        <v>4817</v>
      </c>
      <c r="AJ2547" s="90" t="str">
        <f t="shared" si="119"/>
        <v>mailto:info@oxni.ch?subject=Anfrage TER-070-060-S2-P2</v>
      </c>
    </row>
    <row r="2548" spans="2:36" x14ac:dyDescent="0.2">
      <c r="B2548" s="78" t="str">
        <f t="shared" si="117"/>
        <v/>
      </c>
      <c r="C2548" s="19" t="s">
        <v>124</v>
      </c>
      <c r="D2548" s="19" t="s">
        <v>2849</v>
      </c>
      <c r="E2548" s="19">
        <v>60</v>
      </c>
      <c r="F2548" s="19" t="s">
        <v>55</v>
      </c>
      <c r="G2548" s="19">
        <v>50</v>
      </c>
      <c r="H2548" s="19">
        <v>7</v>
      </c>
      <c r="I2548" s="19">
        <v>7</v>
      </c>
      <c r="J2548" s="19">
        <v>92</v>
      </c>
      <c r="K2548" s="19">
        <v>58</v>
      </c>
      <c r="L2548" s="19">
        <v>174</v>
      </c>
      <c r="M2548" s="19" t="s">
        <v>65</v>
      </c>
      <c r="N2548" s="19">
        <v>5000</v>
      </c>
      <c r="O2548" s="19">
        <v>10000</v>
      </c>
      <c r="P2548" s="19">
        <v>1377</v>
      </c>
      <c r="Q2548" s="19" t="s">
        <v>57</v>
      </c>
      <c r="R2548" s="19">
        <v>765</v>
      </c>
      <c r="S2548" s="19">
        <v>20000</v>
      </c>
      <c r="T2548" s="19">
        <v>0.09</v>
      </c>
      <c r="U2548" s="19">
        <v>2.5</v>
      </c>
      <c r="V2548" s="19">
        <v>0.24</v>
      </c>
      <c r="W2548" s="19">
        <v>63</v>
      </c>
      <c r="X2548" s="93"/>
      <c r="Y2548">
        <f t="shared" si="118"/>
        <v>100</v>
      </c>
      <c r="Z2548" t="b">
        <f>IF(N2548/G2548&gt;=Auswahlhilfe!$C$8,TRUE,FALSE)</f>
        <v>1</v>
      </c>
      <c r="AA2548" t="b">
        <f>IF(K2548&gt;Auswahlhilfe!$C$7,TRUE,FALSE)</f>
        <v>1</v>
      </c>
      <c r="AB2548" t="b">
        <f>IF(Auswahlhilfe!$C$17=F2548,TRUE,FALSE)</f>
        <v>0</v>
      </c>
      <c r="AC2548" t="b">
        <f>IFERROR(IF(FIND("P2",PGOptionList!D2548)&gt;0,TRUE),FALSE)</f>
        <v>0</v>
      </c>
      <c r="AD2548" t="b">
        <f>IFERROR(IF(FIND("P1",PGOptionList!D2548)&gt;0,TRUE),FALSE)</f>
        <v>1</v>
      </c>
      <c r="AE2548" t="b">
        <f>IFERROR(IF(FIND("P0",PGOptionList!D2548)&gt;0,TRUE),FALSE)</f>
        <v>0</v>
      </c>
      <c r="AF2548" t="b">
        <f>IF(AND(Z2548,AA2548,AB2548,AC2548,IF(C2548=Auswahlhilfe!$L$7,TRUE,FALSE)),D2548,FALSE)</f>
        <v>0</v>
      </c>
      <c r="AG2548" t="b">
        <f>IF(AND(Z2548,AA2548,AB2548,AD2548,IF(C2548=Auswahlhilfe!$L$17,TRUE,FALSE)),D2548,FALSE)</f>
        <v>0</v>
      </c>
      <c r="AH2548" t="b">
        <f>IF(AND(Z2548,AA2548,AB2548,AE2548,IF(C2548=Auswahlhilfe!$L$17,TRUE,FALSE)),D2548,FALSE)</f>
        <v>0</v>
      </c>
      <c r="AI2548" t="s">
        <v>4817</v>
      </c>
      <c r="AJ2548" s="90" t="str">
        <f t="shared" si="119"/>
        <v>mailto:info@oxni.ch?subject=Anfrage TER-070-050-S1-P1</v>
      </c>
    </row>
    <row r="2549" spans="2:36" x14ac:dyDescent="0.2">
      <c r="B2549" s="78" t="str">
        <f t="shared" si="117"/>
        <v/>
      </c>
      <c r="C2549" s="19" t="s">
        <v>124</v>
      </c>
      <c r="D2549" s="19" t="s">
        <v>2850</v>
      </c>
      <c r="E2549" s="19">
        <v>60</v>
      </c>
      <c r="F2549" s="19" t="s">
        <v>58</v>
      </c>
      <c r="G2549" s="19">
        <v>50</v>
      </c>
      <c r="H2549" s="19">
        <v>7</v>
      </c>
      <c r="I2549" s="19">
        <v>7</v>
      </c>
      <c r="J2549" s="19">
        <v>92</v>
      </c>
      <c r="K2549" s="19">
        <v>58</v>
      </c>
      <c r="L2549" s="19">
        <v>174</v>
      </c>
      <c r="M2549" s="19" t="s">
        <v>65</v>
      </c>
      <c r="N2549" s="19">
        <v>5000</v>
      </c>
      <c r="O2549" s="19">
        <v>10000</v>
      </c>
      <c r="P2549" s="19">
        <v>1377</v>
      </c>
      <c r="Q2549" s="19" t="s">
        <v>57</v>
      </c>
      <c r="R2549" s="19">
        <v>765</v>
      </c>
      <c r="S2549" s="19">
        <v>20000</v>
      </c>
      <c r="T2549" s="19">
        <v>0.09</v>
      </c>
      <c r="U2549" s="19">
        <v>2.5</v>
      </c>
      <c r="V2549" s="19">
        <v>0.24</v>
      </c>
      <c r="W2549" s="19">
        <v>63</v>
      </c>
      <c r="X2549" s="93"/>
      <c r="Y2549">
        <f t="shared" si="118"/>
        <v>100</v>
      </c>
      <c r="Z2549" t="b">
        <f>IF(N2549/G2549&gt;=Auswahlhilfe!$C$8,TRUE,FALSE)</f>
        <v>1</v>
      </c>
      <c r="AA2549" t="b">
        <f>IF(K2549&gt;Auswahlhilfe!$C$7,TRUE,FALSE)</f>
        <v>1</v>
      </c>
      <c r="AB2549" t="b">
        <f>IF(Auswahlhilfe!$C$17=F2549,TRUE,FALSE)</f>
        <v>1</v>
      </c>
      <c r="AC2549" t="b">
        <f>IFERROR(IF(FIND("P2",PGOptionList!D2549)&gt;0,TRUE),FALSE)</f>
        <v>0</v>
      </c>
      <c r="AD2549" t="b">
        <f>IFERROR(IF(FIND("P1",PGOptionList!D2549)&gt;0,TRUE),FALSE)</f>
        <v>1</v>
      </c>
      <c r="AE2549" t="b">
        <f>IFERROR(IF(FIND("P0",PGOptionList!D2549)&gt;0,TRUE),FALSE)</f>
        <v>0</v>
      </c>
      <c r="AF2549" t="b">
        <f>IF(AND(Z2549,AA2549,AB2549,AC2549,IF(C2549=Auswahlhilfe!$L$7,TRUE,FALSE)),D2549,FALSE)</f>
        <v>0</v>
      </c>
      <c r="AG2549" t="b">
        <f>IF(AND(Z2549,AA2549,AB2549,AD2549,IF(C2549=Auswahlhilfe!$L$17,TRUE,FALSE)),D2549,FALSE)</f>
        <v>0</v>
      </c>
      <c r="AH2549" t="b">
        <f>IF(AND(Z2549,AA2549,AB2549,AE2549,IF(C2549=Auswahlhilfe!$L$17,TRUE,FALSE)),D2549,FALSE)</f>
        <v>0</v>
      </c>
      <c r="AI2549" t="s">
        <v>4817</v>
      </c>
      <c r="AJ2549" s="90" t="str">
        <f t="shared" si="119"/>
        <v>mailto:info@oxni.ch?subject=Anfrage TER-070-050-S2-P1</v>
      </c>
    </row>
    <row r="2550" spans="2:36" x14ac:dyDescent="0.2">
      <c r="B2550" s="78" t="str">
        <f t="shared" si="117"/>
        <v/>
      </c>
      <c r="C2550" s="19" t="s">
        <v>124</v>
      </c>
      <c r="D2550" s="19" t="s">
        <v>2851</v>
      </c>
      <c r="E2550" s="19">
        <v>60</v>
      </c>
      <c r="F2550" s="19" t="s">
        <v>55</v>
      </c>
      <c r="G2550" s="19">
        <v>50</v>
      </c>
      <c r="H2550" s="19">
        <v>9</v>
      </c>
      <c r="I2550" s="19">
        <v>7</v>
      </c>
      <c r="J2550" s="19">
        <v>92</v>
      </c>
      <c r="K2550" s="19">
        <v>58</v>
      </c>
      <c r="L2550" s="19">
        <v>174</v>
      </c>
      <c r="M2550" s="19" t="s">
        <v>65</v>
      </c>
      <c r="N2550" s="19">
        <v>5000</v>
      </c>
      <c r="O2550" s="19">
        <v>10000</v>
      </c>
      <c r="P2550" s="19">
        <v>1377</v>
      </c>
      <c r="Q2550" s="19" t="s">
        <v>57</v>
      </c>
      <c r="R2550" s="19">
        <v>765</v>
      </c>
      <c r="S2550" s="19">
        <v>20000</v>
      </c>
      <c r="T2550" s="19">
        <v>0.09</v>
      </c>
      <c r="U2550" s="19">
        <v>2.5</v>
      </c>
      <c r="V2550" s="19">
        <v>0.24</v>
      </c>
      <c r="W2550" s="19">
        <v>63</v>
      </c>
      <c r="X2550" s="93"/>
      <c r="Y2550">
        <f t="shared" si="118"/>
        <v>100</v>
      </c>
      <c r="Z2550" t="b">
        <f>IF(N2550/G2550&gt;=Auswahlhilfe!$C$8,TRUE,FALSE)</f>
        <v>1</v>
      </c>
      <c r="AA2550" t="b">
        <f>IF(K2550&gt;Auswahlhilfe!$C$7,TRUE,FALSE)</f>
        <v>1</v>
      </c>
      <c r="AB2550" t="b">
        <f>IF(Auswahlhilfe!$C$17=F2550,TRUE,FALSE)</f>
        <v>0</v>
      </c>
      <c r="AC2550" t="b">
        <f>IFERROR(IF(FIND("P2",PGOptionList!D2550)&gt;0,TRUE),FALSE)</f>
        <v>1</v>
      </c>
      <c r="AD2550" t="b">
        <f>IFERROR(IF(FIND("P1",PGOptionList!D2550)&gt;0,TRUE),FALSE)</f>
        <v>0</v>
      </c>
      <c r="AE2550" t="b">
        <f>IFERROR(IF(FIND("P0",PGOptionList!D2550)&gt;0,TRUE),FALSE)</f>
        <v>0</v>
      </c>
      <c r="AF2550" t="b">
        <f>IF(AND(Z2550,AA2550,AB2550,AC2550,IF(C2550=Auswahlhilfe!$L$7,TRUE,FALSE)),D2550,FALSE)</f>
        <v>0</v>
      </c>
      <c r="AG2550" t="b">
        <f>IF(AND(Z2550,AA2550,AB2550,AD2550,IF(C2550=Auswahlhilfe!$L$17,TRUE,FALSE)),D2550,FALSE)</f>
        <v>0</v>
      </c>
      <c r="AH2550" t="b">
        <f>IF(AND(Z2550,AA2550,AB2550,AE2550,IF(C2550=Auswahlhilfe!$L$17,TRUE,FALSE)),D2550,FALSE)</f>
        <v>0</v>
      </c>
      <c r="AI2550" t="s">
        <v>4817</v>
      </c>
      <c r="AJ2550" s="90" t="str">
        <f t="shared" si="119"/>
        <v>mailto:info@oxni.ch?subject=Anfrage TER-070-050-S1-P2</v>
      </c>
    </row>
    <row r="2551" spans="2:36" x14ac:dyDescent="0.2">
      <c r="B2551" s="78" t="str">
        <f t="shared" si="117"/>
        <v/>
      </c>
      <c r="C2551" s="19" t="s">
        <v>124</v>
      </c>
      <c r="D2551" s="19" t="s">
        <v>2852</v>
      </c>
      <c r="E2551" s="19">
        <v>60</v>
      </c>
      <c r="F2551" s="19" t="s">
        <v>58</v>
      </c>
      <c r="G2551" s="19">
        <v>50</v>
      </c>
      <c r="H2551" s="19">
        <v>9</v>
      </c>
      <c r="I2551" s="19">
        <v>7</v>
      </c>
      <c r="J2551" s="19">
        <v>92</v>
      </c>
      <c r="K2551" s="19">
        <v>58</v>
      </c>
      <c r="L2551" s="19">
        <v>174</v>
      </c>
      <c r="M2551" s="19" t="s">
        <v>65</v>
      </c>
      <c r="N2551" s="19">
        <v>5000</v>
      </c>
      <c r="O2551" s="19">
        <v>10000</v>
      </c>
      <c r="P2551" s="19">
        <v>1377</v>
      </c>
      <c r="Q2551" s="19" t="s">
        <v>57</v>
      </c>
      <c r="R2551" s="19">
        <v>765</v>
      </c>
      <c r="S2551" s="19">
        <v>20000</v>
      </c>
      <c r="T2551" s="19">
        <v>0.09</v>
      </c>
      <c r="U2551" s="19">
        <v>2.5</v>
      </c>
      <c r="V2551" s="19">
        <v>0.24</v>
      </c>
      <c r="W2551" s="19">
        <v>63</v>
      </c>
      <c r="X2551" s="93"/>
      <c r="Y2551">
        <f t="shared" si="118"/>
        <v>100</v>
      </c>
      <c r="Z2551" t="b">
        <f>IF(N2551/G2551&gt;=Auswahlhilfe!$C$8,TRUE,FALSE)</f>
        <v>1</v>
      </c>
      <c r="AA2551" t="b">
        <f>IF(K2551&gt;Auswahlhilfe!$C$7,TRUE,FALSE)</f>
        <v>1</v>
      </c>
      <c r="AB2551" t="b">
        <f>IF(Auswahlhilfe!$C$17=F2551,TRUE,FALSE)</f>
        <v>1</v>
      </c>
      <c r="AC2551" t="b">
        <f>IFERROR(IF(FIND("P2",PGOptionList!D2551)&gt;0,TRUE),FALSE)</f>
        <v>1</v>
      </c>
      <c r="AD2551" t="b">
        <f>IFERROR(IF(FIND("P1",PGOptionList!D2551)&gt;0,TRUE),FALSE)</f>
        <v>0</v>
      </c>
      <c r="AE2551" t="b">
        <f>IFERROR(IF(FIND("P0",PGOptionList!D2551)&gt;0,TRUE),FALSE)</f>
        <v>0</v>
      </c>
      <c r="AF2551" t="b">
        <f>IF(AND(Z2551,AA2551,AB2551,AC2551,IF(C2551=Auswahlhilfe!$L$7,TRUE,FALSE)),D2551,FALSE)</f>
        <v>0</v>
      </c>
      <c r="AG2551" t="b">
        <f>IF(AND(Z2551,AA2551,AB2551,AD2551,IF(C2551=Auswahlhilfe!$L$17,TRUE,FALSE)),D2551,FALSE)</f>
        <v>0</v>
      </c>
      <c r="AH2551" t="b">
        <f>IF(AND(Z2551,AA2551,AB2551,AE2551,IF(C2551=Auswahlhilfe!$L$17,TRUE,FALSE)),D2551,FALSE)</f>
        <v>0</v>
      </c>
      <c r="AI2551" t="s">
        <v>4817</v>
      </c>
      <c r="AJ2551" s="90" t="str">
        <f t="shared" si="119"/>
        <v>mailto:info@oxni.ch?subject=Anfrage TER-070-050-S2-P2</v>
      </c>
    </row>
    <row r="2552" spans="2:36" x14ac:dyDescent="0.2">
      <c r="B2552" s="78" t="str">
        <f t="shared" si="117"/>
        <v/>
      </c>
      <c r="C2552" s="19" t="s">
        <v>124</v>
      </c>
      <c r="D2552" s="19" t="s">
        <v>2853</v>
      </c>
      <c r="E2552" s="19">
        <v>60</v>
      </c>
      <c r="F2552" s="19" t="s">
        <v>55</v>
      </c>
      <c r="G2552" s="19">
        <v>40</v>
      </c>
      <c r="H2552" s="19">
        <v>7</v>
      </c>
      <c r="I2552" s="19">
        <v>7</v>
      </c>
      <c r="J2552" s="19">
        <v>92</v>
      </c>
      <c r="K2552" s="19">
        <v>45</v>
      </c>
      <c r="L2552" s="19">
        <v>135</v>
      </c>
      <c r="M2552" s="19" t="s">
        <v>67</v>
      </c>
      <c r="N2552" s="19">
        <v>5000</v>
      </c>
      <c r="O2552" s="19">
        <v>10000</v>
      </c>
      <c r="P2552" s="19">
        <v>1377</v>
      </c>
      <c r="Q2552" s="19" t="s">
        <v>57</v>
      </c>
      <c r="R2552" s="19">
        <v>765</v>
      </c>
      <c r="S2552" s="19">
        <v>20000</v>
      </c>
      <c r="T2552" s="19">
        <v>0.09</v>
      </c>
      <c r="U2552" s="19">
        <v>2.5</v>
      </c>
      <c r="V2552" s="19">
        <v>0.24</v>
      </c>
      <c r="W2552" s="19">
        <v>63</v>
      </c>
      <c r="X2552" s="93"/>
      <c r="Y2552">
        <f t="shared" si="118"/>
        <v>125</v>
      </c>
      <c r="Z2552" t="b">
        <f>IF(N2552/G2552&gt;=Auswahlhilfe!$C$8,TRUE,FALSE)</f>
        <v>1</v>
      </c>
      <c r="AA2552" t="b">
        <f>IF(K2552&gt;Auswahlhilfe!$C$7,TRUE,FALSE)</f>
        <v>1</v>
      </c>
      <c r="AB2552" t="b">
        <f>IF(Auswahlhilfe!$C$17=F2552,TRUE,FALSE)</f>
        <v>0</v>
      </c>
      <c r="AC2552" t="b">
        <f>IFERROR(IF(FIND("P2",PGOptionList!D2552)&gt;0,TRUE),FALSE)</f>
        <v>0</v>
      </c>
      <c r="AD2552" t="b">
        <f>IFERROR(IF(FIND("P1",PGOptionList!D2552)&gt;0,TRUE),FALSE)</f>
        <v>1</v>
      </c>
      <c r="AE2552" t="b">
        <f>IFERROR(IF(FIND("P0",PGOptionList!D2552)&gt;0,TRUE),FALSE)</f>
        <v>0</v>
      </c>
      <c r="AF2552" t="b">
        <f>IF(AND(Z2552,AA2552,AB2552,AC2552,IF(C2552=Auswahlhilfe!$L$7,TRUE,FALSE)),D2552,FALSE)</f>
        <v>0</v>
      </c>
      <c r="AG2552" t="b">
        <f>IF(AND(Z2552,AA2552,AB2552,AD2552,IF(C2552=Auswahlhilfe!$L$17,TRUE,FALSE)),D2552,FALSE)</f>
        <v>0</v>
      </c>
      <c r="AH2552" t="b">
        <f>IF(AND(Z2552,AA2552,AB2552,AE2552,IF(C2552=Auswahlhilfe!$L$17,TRUE,FALSE)),D2552,FALSE)</f>
        <v>0</v>
      </c>
      <c r="AI2552" t="s">
        <v>4817</v>
      </c>
      <c r="AJ2552" s="90" t="str">
        <f t="shared" si="119"/>
        <v>mailto:info@oxni.ch?subject=Anfrage TER-070-040-S1-P1</v>
      </c>
    </row>
    <row r="2553" spans="2:36" x14ac:dyDescent="0.2">
      <c r="B2553" s="78" t="str">
        <f t="shared" si="117"/>
        <v/>
      </c>
      <c r="C2553" s="19" t="s">
        <v>124</v>
      </c>
      <c r="D2553" s="19" t="s">
        <v>2854</v>
      </c>
      <c r="E2553" s="19">
        <v>60</v>
      </c>
      <c r="F2553" s="19" t="s">
        <v>58</v>
      </c>
      <c r="G2553" s="19">
        <v>40</v>
      </c>
      <c r="H2553" s="19">
        <v>7</v>
      </c>
      <c r="I2553" s="19">
        <v>7</v>
      </c>
      <c r="J2553" s="19">
        <v>92</v>
      </c>
      <c r="K2553" s="19">
        <v>45</v>
      </c>
      <c r="L2553" s="19">
        <v>135</v>
      </c>
      <c r="M2553" s="19" t="s">
        <v>67</v>
      </c>
      <c r="N2553" s="19">
        <v>5000</v>
      </c>
      <c r="O2553" s="19">
        <v>10000</v>
      </c>
      <c r="P2553" s="19">
        <v>1377</v>
      </c>
      <c r="Q2553" s="19" t="s">
        <v>57</v>
      </c>
      <c r="R2553" s="19">
        <v>765</v>
      </c>
      <c r="S2553" s="19">
        <v>20000</v>
      </c>
      <c r="T2553" s="19">
        <v>0.09</v>
      </c>
      <c r="U2553" s="19">
        <v>2.5</v>
      </c>
      <c r="V2553" s="19">
        <v>0.24</v>
      </c>
      <c r="W2553" s="19">
        <v>63</v>
      </c>
      <c r="X2553" s="93"/>
      <c r="Y2553">
        <f t="shared" si="118"/>
        <v>125</v>
      </c>
      <c r="Z2553" t="b">
        <f>IF(N2553/G2553&gt;=Auswahlhilfe!$C$8,TRUE,FALSE)</f>
        <v>1</v>
      </c>
      <c r="AA2553" t="b">
        <f>IF(K2553&gt;Auswahlhilfe!$C$7,TRUE,FALSE)</f>
        <v>1</v>
      </c>
      <c r="AB2553" t="b">
        <f>IF(Auswahlhilfe!$C$17=F2553,TRUE,FALSE)</f>
        <v>1</v>
      </c>
      <c r="AC2553" t="b">
        <f>IFERROR(IF(FIND("P2",PGOptionList!D2553)&gt;0,TRUE),FALSE)</f>
        <v>0</v>
      </c>
      <c r="AD2553" t="b">
        <f>IFERROR(IF(FIND("P1",PGOptionList!D2553)&gt;0,TRUE),FALSE)</f>
        <v>1</v>
      </c>
      <c r="AE2553" t="b">
        <f>IFERROR(IF(FIND("P0",PGOptionList!D2553)&gt;0,TRUE),FALSE)</f>
        <v>0</v>
      </c>
      <c r="AF2553" t="b">
        <f>IF(AND(Z2553,AA2553,AB2553,AC2553,IF(C2553=Auswahlhilfe!$L$7,TRUE,FALSE)),D2553,FALSE)</f>
        <v>0</v>
      </c>
      <c r="AG2553" t="b">
        <f>IF(AND(Z2553,AA2553,AB2553,AD2553,IF(C2553=Auswahlhilfe!$L$17,TRUE,FALSE)),D2553,FALSE)</f>
        <v>0</v>
      </c>
      <c r="AH2553" t="b">
        <f>IF(AND(Z2553,AA2553,AB2553,AE2553,IF(C2553=Auswahlhilfe!$L$17,TRUE,FALSE)),D2553,FALSE)</f>
        <v>0</v>
      </c>
      <c r="AI2553" t="s">
        <v>4817</v>
      </c>
      <c r="AJ2553" s="90" t="str">
        <f t="shared" si="119"/>
        <v>mailto:info@oxni.ch?subject=Anfrage TER-070-040-S2-P1</v>
      </c>
    </row>
    <row r="2554" spans="2:36" x14ac:dyDescent="0.2">
      <c r="B2554" s="78" t="str">
        <f t="shared" si="117"/>
        <v/>
      </c>
      <c r="C2554" s="19" t="s">
        <v>124</v>
      </c>
      <c r="D2554" s="19" t="s">
        <v>2855</v>
      </c>
      <c r="E2554" s="19">
        <v>60</v>
      </c>
      <c r="F2554" s="19" t="s">
        <v>55</v>
      </c>
      <c r="G2554" s="19">
        <v>40</v>
      </c>
      <c r="H2554" s="19">
        <v>9</v>
      </c>
      <c r="I2554" s="19">
        <v>7</v>
      </c>
      <c r="J2554" s="19">
        <v>92</v>
      </c>
      <c r="K2554" s="19">
        <v>45</v>
      </c>
      <c r="L2554" s="19">
        <v>135</v>
      </c>
      <c r="M2554" s="19" t="s">
        <v>67</v>
      </c>
      <c r="N2554" s="19">
        <v>5000</v>
      </c>
      <c r="O2554" s="19">
        <v>10000</v>
      </c>
      <c r="P2554" s="19">
        <v>1377</v>
      </c>
      <c r="Q2554" s="19" t="s">
        <v>57</v>
      </c>
      <c r="R2554" s="19">
        <v>765</v>
      </c>
      <c r="S2554" s="19">
        <v>20000</v>
      </c>
      <c r="T2554" s="19">
        <v>0.09</v>
      </c>
      <c r="U2554" s="19">
        <v>2.5</v>
      </c>
      <c r="V2554" s="19">
        <v>0.24</v>
      </c>
      <c r="W2554" s="19">
        <v>63</v>
      </c>
      <c r="X2554" s="93"/>
      <c r="Y2554">
        <f t="shared" si="118"/>
        <v>125</v>
      </c>
      <c r="Z2554" t="b">
        <f>IF(N2554/G2554&gt;=Auswahlhilfe!$C$8,TRUE,FALSE)</f>
        <v>1</v>
      </c>
      <c r="AA2554" t="b">
        <f>IF(K2554&gt;Auswahlhilfe!$C$7,TRUE,FALSE)</f>
        <v>1</v>
      </c>
      <c r="AB2554" t="b">
        <f>IF(Auswahlhilfe!$C$17=F2554,TRUE,FALSE)</f>
        <v>0</v>
      </c>
      <c r="AC2554" t="b">
        <f>IFERROR(IF(FIND("P2",PGOptionList!D2554)&gt;0,TRUE),FALSE)</f>
        <v>1</v>
      </c>
      <c r="AD2554" t="b">
        <f>IFERROR(IF(FIND("P1",PGOptionList!D2554)&gt;0,TRUE),FALSE)</f>
        <v>0</v>
      </c>
      <c r="AE2554" t="b">
        <f>IFERROR(IF(FIND("P0",PGOptionList!D2554)&gt;0,TRUE),FALSE)</f>
        <v>0</v>
      </c>
      <c r="AF2554" t="b">
        <f>IF(AND(Z2554,AA2554,AB2554,AC2554,IF(C2554=Auswahlhilfe!$L$7,TRUE,FALSE)),D2554,FALSE)</f>
        <v>0</v>
      </c>
      <c r="AG2554" t="b">
        <f>IF(AND(Z2554,AA2554,AB2554,AD2554,IF(C2554=Auswahlhilfe!$L$17,TRUE,FALSE)),D2554,FALSE)</f>
        <v>0</v>
      </c>
      <c r="AH2554" t="b">
        <f>IF(AND(Z2554,AA2554,AB2554,AE2554,IF(C2554=Auswahlhilfe!$L$17,TRUE,FALSE)),D2554,FALSE)</f>
        <v>0</v>
      </c>
      <c r="AI2554" t="s">
        <v>4817</v>
      </c>
      <c r="AJ2554" s="90" t="str">
        <f t="shared" si="119"/>
        <v>mailto:info@oxni.ch?subject=Anfrage TER-070-040-S1-P2</v>
      </c>
    </row>
    <row r="2555" spans="2:36" x14ac:dyDescent="0.2">
      <c r="B2555" s="78" t="str">
        <f t="shared" si="117"/>
        <v/>
      </c>
      <c r="C2555" s="19" t="s">
        <v>124</v>
      </c>
      <c r="D2555" s="19" t="s">
        <v>2856</v>
      </c>
      <c r="E2555" s="19">
        <v>60</v>
      </c>
      <c r="F2555" s="19" t="s">
        <v>58</v>
      </c>
      <c r="G2555" s="19">
        <v>40</v>
      </c>
      <c r="H2555" s="19">
        <v>9</v>
      </c>
      <c r="I2555" s="19">
        <v>7</v>
      </c>
      <c r="J2555" s="19">
        <v>92</v>
      </c>
      <c r="K2555" s="19">
        <v>45</v>
      </c>
      <c r="L2555" s="19">
        <v>135</v>
      </c>
      <c r="M2555" s="19" t="s">
        <v>67</v>
      </c>
      <c r="N2555" s="19">
        <v>5000</v>
      </c>
      <c r="O2555" s="19">
        <v>10000</v>
      </c>
      <c r="P2555" s="19">
        <v>1377</v>
      </c>
      <c r="Q2555" s="19" t="s">
        <v>57</v>
      </c>
      <c r="R2555" s="19">
        <v>765</v>
      </c>
      <c r="S2555" s="19">
        <v>20000</v>
      </c>
      <c r="T2555" s="19">
        <v>0.09</v>
      </c>
      <c r="U2555" s="19">
        <v>2.5</v>
      </c>
      <c r="V2555" s="19">
        <v>0.24</v>
      </c>
      <c r="W2555" s="19">
        <v>63</v>
      </c>
      <c r="X2555" s="93"/>
      <c r="Y2555">
        <f t="shared" si="118"/>
        <v>125</v>
      </c>
      <c r="Z2555" t="b">
        <f>IF(N2555/G2555&gt;=Auswahlhilfe!$C$8,TRUE,FALSE)</f>
        <v>1</v>
      </c>
      <c r="AA2555" t="b">
        <f>IF(K2555&gt;Auswahlhilfe!$C$7,TRUE,FALSE)</f>
        <v>1</v>
      </c>
      <c r="AB2555" t="b">
        <f>IF(Auswahlhilfe!$C$17=F2555,TRUE,FALSE)</f>
        <v>1</v>
      </c>
      <c r="AC2555" t="b">
        <f>IFERROR(IF(FIND("P2",PGOptionList!D2555)&gt;0,TRUE),FALSE)</f>
        <v>1</v>
      </c>
      <c r="AD2555" t="b">
        <f>IFERROR(IF(FIND("P1",PGOptionList!D2555)&gt;0,TRUE),FALSE)</f>
        <v>0</v>
      </c>
      <c r="AE2555" t="b">
        <f>IFERROR(IF(FIND("P0",PGOptionList!D2555)&gt;0,TRUE),FALSE)</f>
        <v>0</v>
      </c>
      <c r="AF2555" t="b">
        <f>IF(AND(Z2555,AA2555,AB2555,AC2555,IF(C2555=Auswahlhilfe!$L$7,TRUE,FALSE)),D2555,FALSE)</f>
        <v>0</v>
      </c>
      <c r="AG2555" t="b">
        <f>IF(AND(Z2555,AA2555,AB2555,AD2555,IF(C2555=Auswahlhilfe!$L$17,TRUE,FALSE)),D2555,FALSE)</f>
        <v>0</v>
      </c>
      <c r="AH2555" t="b">
        <f>IF(AND(Z2555,AA2555,AB2555,AE2555,IF(C2555=Auswahlhilfe!$L$17,TRUE,FALSE)),D2555,FALSE)</f>
        <v>0</v>
      </c>
      <c r="AI2555" t="s">
        <v>4817</v>
      </c>
      <c r="AJ2555" s="90" t="str">
        <f t="shared" si="119"/>
        <v>mailto:info@oxni.ch?subject=Anfrage TER-070-040-S2-P2</v>
      </c>
    </row>
    <row r="2556" spans="2:36" x14ac:dyDescent="0.2">
      <c r="B2556" s="78" t="str">
        <f t="shared" si="117"/>
        <v/>
      </c>
      <c r="C2556" s="19" t="s">
        <v>124</v>
      </c>
      <c r="D2556" s="19" t="s">
        <v>2857</v>
      </c>
      <c r="E2556" s="19">
        <v>60</v>
      </c>
      <c r="F2556" s="19" t="s">
        <v>55</v>
      </c>
      <c r="G2556" s="19">
        <v>35</v>
      </c>
      <c r="H2556" s="19">
        <v>7</v>
      </c>
      <c r="I2556" s="19">
        <v>7</v>
      </c>
      <c r="J2556" s="19">
        <v>92</v>
      </c>
      <c r="K2556" s="19">
        <v>50</v>
      </c>
      <c r="L2556" s="19">
        <v>150</v>
      </c>
      <c r="M2556" s="19" t="s">
        <v>64</v>
      </c>
      <c r="N2556" s="19">
        <v>5000</v>
      </c>
      <c r="O2556" s="19">
        <v>10000</v>
      </c>
      <c r="P2556" s="19">
        <v>1377</v>
      </c>
      <c r="Q2556" s="19" t="s">
        <v>57</v>
      </c>
      <c r="R2556" s="19">
        <v>765</v>
      </c>
      <c r="S2556" s="19">
        <v>20000</v>
      </c>
      <c r="T2556" s="19">
        <v>0.09</v>
      </c>
      <c r="U2556" s="19">
        <v>2.5</v>
      </c>
      <c r="V2556" s="19">
        <v>0.24</v>
      </c>
      <c r="W2556" s="19">
        <v>63</v>
      </c>
      <c r="X2556" s="93"/>
      <c r="Y2556">
        <f t="shared" si="118"/>
        <v>142.85714285714286</v>
      </c>
      <c r="Z2556" t="b">
        <f>IF(N2556/G2556&gt;=Auswahlhilfe!$C$8,TRUE,FALSE)</f>
        <v>1</v>
      </c>
      <c r="AA2556" t="b">
        <f>IF(K2556&gt;Auswahlhilfe!$C$7,TRUE,FALSE)</f>
        <v>1</v>
      </c>
      <c r="AB2556" t="b">
        <f>IF(Auswahlhilfe!$C$17=F2556,TRUE,FALSE)</f>
        <v>0</v>
      </c>
      <c r="AC2556" t="b">
        <f>IFERROR(IF(FIND("P2",PGOptionList!D2556)&gt;0,TRUE),FALSE)</f>
        <v>0</v>
      </c>
      <c r="AD2556" t="b">
        <f>IFERROR(IF(FIND("P1",PGOptionList!D2556)&gt;0,TRUE),FALSE)</f>
        <v>1</v>
      </c>
      <c r="AE2556" t="b">
        <f>IFERROR(IF(FIND("P0",PGOptionList!D2556)&gt;0,TRUE),FALSE)</f>
        <v>0</v>
      </c>
      <c r="AF2556" t="b">
        <f>IF(AND(Z2556,AA2556,AB2556,AC2556,IF(C2556=Auswahlhilfe!$L$7,TRUE,FALSE)),D2556,FALSE)</f>
        <v>0</v>
      </c>
      <c r="AG2556" t="b">
        <f>IF(AND(Z2556,AA2556,AB2556,AD2556,IF(C2556=Auswahlhilfe!$L$17,TRUE,FALSE)),D2556,FALSE)</f>
        <v>0</v>
      </c>
      <c r="AH2556" t="b">
        <f>IF(AND(Z2556,AA2556,AB2556,AE2556,IF(C2556=Auswahlhilfe!$L$17,TRUE,FALSE)),D2556,FALSE)</f>
        <v>0</v>
      </c>
      <c r="AI2556" t="s">
        <v>4817</v>
      </c>
      <c r="AJ2556" s="90" t="str">
        <f t="shared" si="119"/>
        <v>mailto:info@oxni.ch?subject=Anfrage TER-070-035-S1-P1</v>
      </c>
    </row>
    <row r="2557" spans="2:36" x14ac:dyDescent="0.2">
      <c r="B2557" s="78" t="str">
        <f t="shared" si="117"/>
        <v/>
      </c>
      <c r="C2557" s="19" t="s">
        <v>124</v>
      </c>
      <c r="D2557" s="19" t="s">
        <v>2858</v>
      </c>
      <c r="E2557" s="19">
        <v>60</v>
      </c>
      <c r="F2557" s="19" t="s">
        <v>58</v>
      </c>
      <c r="G2557" s="19">
        <v>35</v>
      </c>
      <c r="H2557" s="19">
        <v>7</v>
      </c>
      <c r="I2557" s="19">
        <v>7</v>
      </c>
      <c r="J2557" s="19">
        <v>92</v>
      </c>
      <c r="K2557" s="19">
        <v>50</v>
      </c>
      <c r="L2557" s="19">
        <v>150</v>
      </c>
      <c r="M2557" s="19" t="s">
        <v>64</v>
      </c>
      <c r="N2557" s="19">
        <v>5000</v>
      </c>
      <c r="O2557" s="19">
        <v>10000</v>
      </c>
      <c r="P2557" s="19">
        <v>1377</v>
      </c>
      <c r="Q2557" s="19" t="s">
        <v>57</v>
      </c>
      <c r="R2557" s="19">
        <v>765</v>
      </c>
      <c r="S2557" s="19">
        <v>20000</v>
      </c>
      <c r="T2557" s="19">
        <v>0.09</v>
      </c>
      <c r="U2557" s="19">
        <v>2.5</v>
      </c>
      <c r="V2557" s="19">
        <v>0.24</v>
      </c>
      <c r="W2557" s="19">
        <v>63</v>
      </c>
      <c r="X2557" s="93"/>
      <c r="Y2557">
        <f t="shared" si="118"/>
        <v>142.85714285714286</v>
      </c>
      <c r="Z2557" t="b">
        <f>IF(N2557/G2557&gt;=Auswahlhilfe!$C$8,TRUE,FALSE)</f>
        <v>1</v>
      </c>
      <c r="AA2557" t="b">
        <f>IF(K2557&gt;Auswahlhilfe!$C$7,TRUE,FALSE)</f>
        <v>1</v>
      </c>
      <c r="AB2557" t="b">
        <f>IF(Auswahlhilfe!$C$17=F2557,TRUE,FALSE)</f>
        <v>1</v>
      </c>
      <c r="AC2557" t="b">
        <f>IFERROR(IF(FIND("P2",PGOptionList!D2557)&gt;0,TRUE),FALSE)</f>
        <v>0</v>
      </c>
      <c r="AD2557" t="b">
        <f>IFERROR(IF(FIND("P1",PGOptionList!D2557)&gt;0,TRUE),FALSE)</f>
        <v>1</v>
      </c>
      <c r="AE2557" t="b">
        <f>IFERROR(IF(FIND("P0",PGOptionList!D2557)&gt;0,TRUE),FALSE)</f>
        <v>0</v>
      </c>
      <c r="AF2557" t="b">
        <f>IF(AND(Z2557,AA2557,AB2557,AC2557,IF(C2557=Auswahlhilfe!$L$7,TRUE,FALSE)),D2557,FALSE)</f>
        <v>0</v>
      </c>
      <c r="AG2557" t="b">
        <f>IF(AND(Z2557,AA2557,AB2557,AD2557,IF(C2557=Auswahlhilfe!$L$17,TRUE,FALSE)),D2557,FALSE)</f>
        <v>0</v>
      </c>
      <c r="AH2557" t="b">
        <f>IF(AND(Z2557,AA2557,AB2557,AE2557,IF(C2557=Auswahlhilfe!$L$17,TRUE,FALSE)),D2557,FALSE)</f>
        <v>0</v>
      </c>
      <c r="AI2557" t="s">
        <v>4817</v>
      </c>
      <c r="AJ2557" s="90" t="str">
        <f t="shared" si="119"/>
        <v>mailto:info@oxni.ch?subject=Anfrage TER-070-035-S2-P1</v>
      </c>
    </row>
    <row r="2558" spans="2:36" x14ac:dyDescent="0.2">
      <c r="B2558" s="78" t="str">
        <f t="shared" si="117"/>
        <v/>
      </c>
      <c r="C2558" s="19" t="s">
        <v>124</v>
      </c>
      <c r="D2558" s="19" t="s">
        <v>2859</v>
      </c>
      <c r="E2558" s="19">
        <v>60</v>
      </c>
      <c r="F2558" s="19" t="s">
        <v>55</v>
      </c>
      <c r="G2558" s="19">
        <v>35</v>
      </c>
      <c r="H2558" s="19">
        <v>9</v>
      </c>
      <c r="I2558" s="19">
        <v>7</v>
      </c>
      <c r="J2558" s="19">
        <v>92</v>
      </c>
      <c r="K2558" s="19">
        <v>50</v>
      </c>
      <c r="L2558" s="19">
        <v>150</v>
      </c>
      <c r="M2558" s="19" t="s">
        <v>64</v>
      </c>
      <c r="N2558" s="19">
        <v>5000</v>
      </c>
      <c r="O2558" s="19">
        <v>10000</v>
      </c>
      <c r="P2558" s="19">
        <v>1377</v>
      </c>
      <c r="Q2558" s="19" t="s">
        <v>57</v>
      </c>
      <c r="R2558" s="19">
        <v>765</v>
      </c>
      <c r="S2558" s="19">
        <v>20000</v>
      </c>
      <c r="T2558" s="19">
        <v>0.09</v>
      </c>
      <c r="U2558" s="19">
        <v>2.5</v>
      </c>
      <c r="V2558" s="19">
        <v>0.24</v>
      </c>
      <c r="W2558" s="19">
        <v>63</v>
      </c>
      <c r="X2558" s="93"/>
      <c r="Y2558">
        <f t="shared" si="118"/>
        <v>142.85714285714286</v>
      </c>
      <c r="Z2558" t="b">
        <f>IF(N2558/G2558&gt;=Auswahlhilfe!$C$8,TRUE,FALSE)</f>
        <v>1</v>
      </c>
      <c r="AA2558" t="b">
        <f>IF(K2558&gt;Auswahlhilfe!$C$7,TRUE,FALSE)</f>
        <v>1</v>
      </c>
      <c r="AB2558" t="b">
        <f>IF(Auswahlhilfe!$C$17=F2558,TRUE,FALSE)</f>
        <v>0</v>
      </c>
      <c r="AC2558" t="b">
        <f>IFERROR(IF(FIND("P2",PGOptionList!D2558)&gt;0,TRUE),FALSE)</f>
        <v>1</v>
      </c>
      <c r="AD2558" t="b">
        <f>IFERROR(IF(FIND("P1",PGOptionList!D2558)&gt;0,TRUE),FALSE)</f>
        <v>0</v>
      </c>
      <c r="AE2558" t="b">
        <f>IFERROR(IF(FIND("P0",PGOptionList!D2558)&gt;0,TRUE),FALSE)</f>
        <v>0</v>
      </c>
      <c r="AF2558" t="b">
        <f>IF(AND(Z2558,AA2558,AB2558,AC2558,IF(C2558=Auswahlhilfe!$L$7,TRUE,FALSE)),D2558,FALSE)</f>
        <v>0</v>
      </c>
      <c r="AG2558" t="b">
        <f>IF(AND(Z2558,AA2558,AB2558,AD2558,IF(C2558=Auswahlhilfe!$L$17,TRUE,FALSE)),D2558,FALSE)</f>
        <v>0</v>
      </c>
      <c r="AH2558" t="b">
        <f>IF(AND(Z2558,AA2558,AB2558,AE2558,IF(C2558=Auswahlhilfe!$L$17,TRUE,FALSE)),D2558,FALSE)</f>
        <v>0</v>
      </c>
      <c r="AI2558" t="s">
        <v>4817</v>
      </c>
      <c r="AJ2558" s="90" t="str">
        <f t="shared" si="119"/>
        <v>mailto:info@oxni.ch?subject=Anfrage TER-070-035-S1-P2</v>
      </c>
    </row>
    <row r="2559" spans="2:36" x14ac:dyDescent="0.2">
      <c r="B2559" s="78" t="str">
        <f t="shared" si="117"/>
        <v/>
      </c>
      <c r="C2559" s="19" t="s">
        <v>124</v>
      </c>
      <c r="D2559" s="19" t="s">
        <v>2860</v>
      </c>
      <c r="E2559" s="19">
        <v>60</v>
      </c>
      <c r="F2559" s="19" t="s">
        <v>58</v>
      </c>
      <c r="G2559" s="19">
        <v>35</v>
      </c>
      <c r="H2559" s="19">
        <v>9</v>
      </c>
      <c r="I2559" s="19">
        <v>7</v>
      </c>
      <c r="J2559" s="19">
        <v>92</v>
      </c>
      <c r="K2559" s="19">
        <v>50</v>
      </c>
      <c r="L2559" s="19">
        <v>150</v>
      </c>
      <c r="M2559" s="19" t="s">
        <v>64</v>
      </c>
      <c r="N2559" s="19">
        <v>5000</v>
      </c>
      <c r="O2559" s="19">
        <v>10000</v>
      </c>
      <c r="P2559" s="19">
        <v>1377</v>
      </c>
      <c r="Q2559" s="19" t="s">
        <v>57</v>
      </c>
      <c r="R2559" s="19">
        <v>765</v>
      </c>
      <c r="S2559" s="19">
        <v>20000</v>
      </c>
      <c r="T2559" s="19">
        <v>0.09</v>
      </c>
      <c r="U2559" s="19">
        <v>2.5</v>
      </c>
      <c r="V2559" s="19">
        <v>0.24</v>
      </c>
      <c r="W2559" s="19">
        <v>63</v>
      </c>
      <c r="X2559" s="93"/>
      <c r="Y2559">
        <f t="shared" si="118"/>
        <v>142.85714285714286</v>
      </c>
      <c r="Z2559" t="b">
        <f>IF(N2559/G2559&gt;=Auswahlhilfe!$C$8,TRUE,FALSE)</f>
        <v>1</v>
      </c>
      <c r="AA2559" t="b">
        <f>IF(K2559&gt;Auswahlhilfe!$C$7,TRUE,FALSE)</f>
        <v>1</v>
      </c>
      <c r="AB2559" t="b">
        <f>IF(Auswahlhilfe!$C$17=F2559,TRUE,FALSE)</f>
        <v>1</v>
      </c>
      <c r="AC2559" t="b">
        <f>IFERROR(IF(FIND("P2",PGOptionList!D2559)&gt;0,TRUE),FALSE)</f>
        <v>1</v>
      </c>
      <c r="AD2559" t="b">
        <f>IFERROR(IF(FIND("P1",PGOptionList!D2559)&gt;0,TRUE),FALSE)</f>
        <v>0</v>
      </c>
      <c r="AE2559" t="b">
        <f>IFERROR(IF(FIND("P0",PGOptionList!D2559)&gt;0,TRUE),FALSE)</f>
        <v>0</v>
      </c>
      <c r="AF2559" t="b">
        <f>IF(AND(Z2559,AA2559,AB2559,AC2559,IF(C2559=Auswahlhilfe!$L$7,TRUE,FALSE)),D2559,FALSE)</f>
        <v>0</v>
      </c>
      <c r="AG2559" t="b">
        <f>IF(AND(Z2559,AA2559,AB2559,AD2559,IF(C2559=Auswahlhilfe!$L$17,TRUE,FALSE)),D2559,FALSE)</f>
        <v>0</v>
      </c>
      <c r="AH2559" t="b">
        <f>IF(AND(Z2559,AA2559,AB2559,AE2559,IF(C2559=Auswahlhilfe!$L$17,TRUE,FALSE)),D2559,FALSE)</f>
        <v>0</v>
      </c>
      <c r="AI2559" t="s">
        <v>4817</v>
      </c>
      <c r="AJ2559" s="90" t="str">
        <f t="shared" si="119"/>
        <v>mailto:info@oxni.ch?subject=Anfrage TER-070-035-S2-P2</v>
      </c>
    </row>
    <row r="2560" spans="2:36" x14ac:dyDescent="0.2">
      <c r="B2560" s="78" t="str">
        <f t="shared" si="117"/>
        <v/>
      </c>
      <c r="C2560" s="19" t="s">
        <v>124</v>
      </c>
      <c r="D2560" s="19" t="s">
        <v>2861</v>
      </c>
      <c r="E2560" s="19">
        <v>60</v>
      </c>
      <c r="F2560" s="19" t="s">
        <v>55</v>
      </c>
      <c r="G2560" s="19">
        <v>30</v>
      </c>
      <c r="H2560" s="19">
        <v>7</v>
      </c>
      <c r="I2560" s="19">
        <v>7</v>
      </c>
      <c r="J2560" s="19">
        <v>92</v>
      </c>
      <c r="K2560" s="19">
        <v>55</v>
      </c>
      <c r="L2560" s="19">
        <v>165</v>
      </c>
      <c r="M2560" s="19" t="s">
        <v>66</v>
      </c>
      <c r="N2560" s="19">
        <v>5000</v>
      </c>
      <c r="O2560" s="19">
        <v>10000</v>
      </c>
      <c r="P2560" s="19">
        <v>1377</v>
      </c>
      <c r="Q2560" s="19" t="s">
        <v>57</v>
      </c>
      <c r="R2560" s="19">
        <v>765</v>
      </c>
      <c r="S2560" s="19">
        <v>20000</v>
      </c>
      <c r="T2560" s="19">
        <v>0.09</v>
      </c>
      <c r="U2560" s="19">
        <v>2.5</v>
      </c>
      <c r="V2560" s="19">
        <v>0.24</v>
      </c>
      <c r="W2560" s="19">
        <v>63</v>
      </c>
      <c r="X2560" s="93"/>
      <c r="Y2560">
        <f t="shared" si="118"/>
        <v>166.66666666666666</v>
      </c>
      <c r="Z2560" t="b">
        <f>IF(N2560/G2560&gt;=Auswahlhilfe!$C$8,TRUE,FALSE)</f>
        <v>1</v>
      </c>
      <c r="AA2560" t="b">
        <f>IF(K2560&gt;Auswahlhilfe!$C$7,TRUE,FALSE)</f>
        <v>1</v>
      </c>
      <c r="AB2560" t="b">
        <f>IF(Auswahlhilfe!$C$17=F2560,TRUE,FALSE)</f>
        <v>0</v>
      </c>
      <c r="AC2560" t="b">
        <f>IFERROR(IF(FIND("P2",PGOptionList!D2560)&gt;0,TRUE),FALSE)</f>
        <v>0</v>
      </c>
      <c r="AD2560" t="b">
        <f>IFERROR(IF(FIND("P1",PGOptionList!D2560)&gt;0,TRUE),FALSE)</f>
        <v>1</v>
      </c>
      <c r="AE2560" t="b">
        <f>IFERROR(IF(FIND("P0",PGOptionList!D2560)&gt;0,TRUE),FALSE)</f>
        <v>0</v>
      </c>
      <c r="AF2560" t="b">
        <f>IF(AND(Z2560,AA2560,AB2560,AC2560,IF(C2560=Auswahlhilfe!$L$7,TRUE,FALSE)),D2560,FALSE)</f>
        <v>0</v>
      </c>
      <c r="AG2560" t="b">
        <f>IF(AND(Z2560,AA2560,AB2560,AD2560,IF(C2560=Auswahlhilfe!$L$17,TRUE,FALSE)),D2560,FALSE)</f>
        <v>0</v>
      </c>
      <c r="AH2560" t="b">
        <f>IF(AND(Z2560,AA2560,AB2560,AE2560,IF(C2560=Auswahlhilfe!$L$17,TRUE,FALSE)),D2560,FALSE)</f>
        <v>0</v>
      </c>
      <c r="AI2560" t="s">
        <v>4817</v>
      </c>
      <c r="AJ2560" s="90" t="str">
        <f t="shared" si="119"/>
        <v>mailto:info@oxni.ch?subject=Anfrage TER-070-030-S1-P1</v>
      </c>
    </row>
    <row r="2561" spans="2:36" x14ac:dyDescent="0.2">
      <c r="B2561" s="78" t="str">
        <f t="shared" si="117"/>
        <v/>
      </c>
      <c r="C2561" s="19" t="s">
        <v>124</v>
      </c>
      <c r="D2561" s="19" t="s">
        <v>2862</v>
      </c>
      <c r="E2561" s="19">
        <v>60</v>
      </c>
      <c r="F2561" s="19" t="s">
        <v>58</v>
      </c>
      <c r="G2561" s="19">
        <v>30</v>
      </c>
      <c r="H2561" s="19">
        <v>7</v>
      </c>
      <c r="I2561" s="19">
        <v>7</v>
      </c>
      <c r="J2561" s="19">
        <v>92</v>
      </c>
      <c r="K2561" s="19">
        <v>55</v>
      </c>
      <c r="L2561" s="19">
        <v>165</v>
      </c>
      <c r="M2561" s="19" t="s">
        <v>66</v>
      </c>
      <c r="N2561" s="19">
        <v>5000</v>
      </c>
      <c r="O2561" s="19">
        <v>10000</v>
      </c>
      <c r="P2561" s="19">
        <v>1377</v>
      </c>
      <c r="Q2561" s="19" t="s">
        <v>57</v>
      </c>
      <c r="R2561" s="19">
        <v>765</v>
      </c>
      <c r="S2561" s="19">
        <v>20000</v>
      </c>
      <c r="T2561" s="19">
        <v>0.09</v>
      </c>
      <c r="U2561" s="19">
        <v>2.5</v>
      </c>
      <c r="V2561" s="19">
        <v>0.24</v>
      </c>
      <c r="W2561" s="19">
        <v>63</v>
      </c>
      <c r="X2561" s="93"/>
      <c r="Y2561">
        <f t="shared" si="118"/>
        <v>166.66666666666666</v>
      </c>
      <c r="Z2561" t="b">
        <f>IF(N2561/G2561&gt;=Auswahlhilfe!$C$8,TRUE,FALSE)</f>
        <v>1</v>
      </c>
      <c r="AA2561" t="b">
        <f>IF(K2561&gt;Auswahlhilfe!$C$7,TRUE,FALSE)</f>
        <v>1</v>
      </c>
      <c r="AB2561" t="b">
        <f>IF(Auswahlhilfe!$C$17=F2561,TRUE,FALSE)</f>
        <v>1</v>
      </c>
      <c r="AC2561" t="b">
        <f>IFERROR(IF(FIND("P2",PGOptionList!D2561)&gt;0,TRUE),FALSE)</f>
        <v>0</v>
      </c>
      <c r="AD2561" t="b">
        <f>IFERROR(IF(FIND("P1",PGOptionList!D2561)&gt;0,TRUE),FALSE)</f>
        <v>1</v>
      </c>
      <c r="AE2561" t="b">
        <f>IFERROR(IF(FIND("P0",PGOptionList!D2561)&gt;0,TRUE),FALSE)</f>
        <v>0</v>
      </c>
      <c r="AF2561" t="b">
        <f>IF(AND(Z2561,AA2561,AB2561,AC2561,IF(C2561=Auswahlhilfe!$L$7,TRUE,FALSE)),D2561,FALSE)</f>
        <v>0</v>
      </c>
      <c r="AG2561" t="b">
        <f>IF(AND(Z2561,AA2561,AB2561,AD2561,IF(C2561=Auswahlhilfe!$L$17,TRUE,FALSE)),D2561,FALSE)</f>
        <v>0</v>
      </c>
      <c r="AH2561" t="b">
        <f>IF(AND(Z2561,AA2561,AB2561,AE2561,IF(C2561=Auswahlhilfe!$L$17,TRUE,FALSE)),D2561,FALSE)</f>
        <v>0</v>
      </c>
      <c r="AI2561" t="s">
        <v>4817</v>
      </c>
      <c r="AJ2561" s="90" t="str">
        <f t="shared" si="119"/>
        <v>mailto:info@oxni.ch?subject=Anfrage TER-070-030-S2-P1</v>
      </c>
    </row>
    <row r="2562" spans="2:36" x14ac:dyDescent="0.2">
      <c r="B2562" s="78" t="str">
        <f t="shared" si="117"/>
        <v/>
      </c>
      <c r="C2562" s="19" t="s">
        <v>124</v>
      </c>
      <c r="D2562" s="19" t="s">
        <v>2863</v>
      </c>
      <c r="E2562" s="19">
        <v>60</v>
      </c>
      <c r="F2562" s="19" t="s">
        <v>55</v>
      </c>
      <c r="G2562" s="19">
        <v>30</v>
      </c>
      <c r="H2562" s="19">
        <v>9</v>
      </c>
      <c r="I2562" s="19">
        <v>7</v>
      </c>
      <c r="J2562" s="19">
        <v>92</v>
      </c>
      <c r="K2562" s="19">
        <v>55</v>
      </c>
      <c r="L2562" s="19">
        <v>165</v>
      </c>
      <c r="M2562" s="19" t="s">
        <v>66</v>
      </c>
      <c r="N2562" s="19">
        <v>5000</v>
      </c>
      <c r="O2562" s="19">
        <v>10000</v>
      </c>
      <c r="P2562" s="19">
        <v>1377</v>
      </c>
      <c r="Q2562" s="19" t="s">
        <v>57</v>
      </c>
      <c r="R2562" s="19">
        <v>765</v>
      </c>
      <c r="S2562" s="19">
        <v>20000</v>
      </c>
      <c r="T2562" s="19">
        <v>0.09</v>
      </c>
      <c r="U2562" s="19">
        <v>2.5</v>
      </c>
      <c r="V2562" s="19">
        <v>0.24</v>
      </c>
      <c r="W2562" s="19">
        <v>63</v>
      </c>
      <c r="X2562" s="93"/>
      <c r="Y2562">
        <f t="shared" si="118"/>
        <v>166.66666666666666</v>
      </c>
      <c r="Z2562" t="b">
        <f>IF(N2562/G2562&gt;=Auswahlhilfe!$C$8,TRUE,FALSE)</f>
        <v>1</v>
      </c>
      <c r="AA2562" t="b">
        <f>IF(K2562&gt;Auswahlhilfe!$C$7,TRUE,FALSE)</f>
        <v>1</v>
      </c>
      <c r="AB2562" t="b">
        <f>IF(Auswahlhilfe!$C$17=F2562,TRUE,FALSE)</f>
        <v>0</v>
      </c>
      <c r="AC2562" t="b">
        <f>IFERROR(IF(FIND("P2",PGOptionList!D2562)&gt;0,TRUE),FALSE)</f>
        <v>1</v>
      </c>
      <c r="AD2562" t="b">
        <f>IFERROR(IF(FIND("P1",PGOptionList!D2562)&gt;0,TRUE),FALSE)</f>
        <v>0</v>
      </c>
      <c r="AE2562" t="b">
        <f>IFERROR(IF(FIND("P0",PGOptionList!D2562)&gt;0,TRUE),FALSE)</f>
        <v>0</v>
      </c>
      <c r="AF2562" t="b">
        <f>IF(AND(Z2562,AA2562,AB2562,AC2562,IF(C2562=Auswahlhilfe!$L$7,TRUE,FALSE)),D2562,FALSE)</f>
        <v>0</v>
      </c>
      <c r="AG2562" t="b">
        <f>IF(AND(Z2562,AA2562,AB2562,AD2562,IF(C2562=Auswahlhilfe!$L$17,TRUE,FALSE)),D2562,FALSE)</f>
        <v>0</v>
      </c>
      <c r="AH2562" t="b">
        <f>IF(AND(Z2562,AA2562,AB2562,AE2562,IF(C2562=Auswahlhilfe!$L$17,TRUE,FALSE)),D2562,FALSE)</f>
        <v>0</v>
      </c>
      <c r="AI2562" t="s">
        <v>4817</v>
      </c>
      <c r="AJ2562" s="90" t="str">
        <f t="shared" si="119"/>
        <v>mailto:info@oxni.ch?subject=Anfrage TER-070-030-S1-P2</v>
      </c>
    </row>
    <row r="2563" spans="2:36" x14ac:dyDescent="0.2">
      <c r="B2563" s="78" t="str">
        <f t="shared" si="117"/>
        <v/>
      </c>
      <c r="C2563" s="19" t="s">
        <v>124</v>
      </c>
      <c r="D2563" s="19" t="s">
        <v>2864</v>
      </c>
      <c r="E2563" s="19">
        <v>60</v>
      </c>
      <c r="F2563" s="19" t="s">
        <v>58</v>
      </c>
      <c r="G2563" s="19">
        <v>30</v>
      </c>
      <c r="H2563" s="19">
        <v>9</v>
      </c>
      <c r="I2563" s="19">
        <v>7</v>
      </c>
      <c r="J2563" s="19">
        <v>92</v>
      </c>
      <c r="K2563" s="19">
        <v>55</v>
      </c>
      <c r="L2563" s="19">
        <v>165</v>
      </c>
      <c r="M2563" s="19" t="s">
        <v>66</v>
      </c>
      <c r="N2563" s="19">
        <v>5000</v>
      </c>
      <c r="O2563" s="19">
        <v>10000</v>
      </c>
      <c r="P2563" s="19">
        <v>1377</v>
      </c>
      <c r="Q2563" s="19" t="s">
        <v>57</v>
      </c>
      <c r="R2563" s="19">
        <v>765</v>
      </c>
      <c r="S2563" s="19">
        <v>20000</v>
      </c>
      <c r="T2563" s="19">
        <v>0.09</v>
      </c>
      <c r="U2563" s="19">
        <v>2.5</v>
      </c>
      <c r="V2563" s="19">
        <v>0.24</v>
      </c>
      <c r="W2563" s="19">
        <v>63</v>
      </c>
      <c r="X2563" s="93"/>
      <c r="Y2563">
        <f t="shared" si="118"/>
        <v>166.66666666666666</v>
      </c>
      <c r="Z2563" t="b">
        <f>IF(N2563/G2563&gt;=Auswahlhilfe!$C$8,TRUE,FALSE)</f>
        <v>1</v>
      </c>
      <c r="AA2563" t="b">
        <f>IF(K2563&gt;Auswahlhilfe!$C$7,TRUE,FALSE)</f>
        <v>1</v>
      </c>
      <c r="AB2563" t="b">
        <f>IF(Auswahlhilfe!$C$17=F2563,TRUE,FALSE)</f>
        <v>1</v>
      </c>
      <c r="AC2563" t="b">
        <f>IFERROR(IF(FIND("P2",PGOptionList!D2563)&gt;0,TRUE),FALSE)</f>
        <v>1</v>
      </c>
      <c r="AD2563" t="b">
        <f>IFERROR(IF(FIND("P1",PGOptionList!D2563)&gt;0,TRUE),FALSE)</f>
        <v>0</v>
      </c>
      <c r="AE2563" t="b">
        <f>IFERROR(IF(FIND("P0",PGOptionList!D2563)&gt;0,TRUE),FALSE)</f>
        <v>0</v>
      </c>
      <c r="AF2563" t="b">
        <f>IF(AND(Z2563,AA2563,AB2563,AC2563,IF(C2563=Auswahlhilfe!$L$7,TRUE,FALSE)),D2563,FALSE)</f>
        <v>0</v>
      </c>
      <c r="AG2563" t="b">
        <f>IF(AND(Z2563,AA2563,AB2563,AD2563,IF(C2563=Auswahlhilfe!$L$17,TRUE,FALSE)),D2563,FALSE)</f>
        <v>0</v>
      </c>
      <c r="AH2563" t="b">
        <f>IF(AND(Z2563,AA2563,AB2563,AE2563,IF(C2563=Auswahlhilfe!$L$17,TRUE,FALSE)),D2563,FALSE)</f>
        <v>0</v>
      </c>
      <c r="AI2563" t="s">
        <v>4817</v>
      </c>
      <c r="AJ2563" s="90" t="str">
        <f t="shared" si="119"/>
        <v>mailto:info@oxni.ch?subject=Anfrage TER-070-030-S2-P2</v>
      </c>
    </row>
    <row r="2564" spans="2:36" x14ac:dyDescent="0.2">
      <c r="B2564" s="78" t="str">
        <f t="shared" si="117"/>
        <v/>
      </c>
      <c r="C2564" s="19" t="s">
        <v>124</v>
      </c>
      <c r="D2564" s="19" t="s">
        <v>2865</v>
      </c>
      <c r="E2564" s="19">
        <v>60</v>
      </c>
      <c r="F2564" s="19" t="s">
        <v>55</v>
      </c>
      <c r="G2564" s="19">
        <v>25</v>
      </c>
      <c r="H2564" s="19">
        <v>7</v>
      </c>
      <c r="I2564" s="19">
        <v>7</v>
      </c>
      <c r="J2564" s="19">
        <v>92</v>
      </c>
      <c r="K2564" s="19">
        <v>58</v>
      </c>
      <c r="L2564" s="19">
        <v>174</v>
      </c>
      <c r="M2564" s="19" t="s">
        <v>65</v>
      </c>
      <c r="N2564" s="19">
        <v>5000</v>
      </c>
      <c r="O2564" s="19">
        <v>10000</v>
      </c>
      <c r="P2564" s="19">
        <v>1377</v>
      </c>
      <c r="Q2564" s="19" t="s">
        <v>57</v>
      </c>
      <c r="R2564" s="19">
        <v>765</v>
      </c>
      <c r="S2564" s="19">
        <v>20000</v>
      </c>
      <c r="T2564" s="19">
        <v>0.09</v>
      </c>
      <c r="U2564" s="19">
        <v>2.5</v>
      </c>
      <c r="V2564" s="19">
        <v>0.24</v>
      </c>
      <c r="W2564" s="19">
        <v>63</v>
      </c>
      <c r="X2564" s="93"/>
      <c r="Y2564">
        <f t="shared" si="118"/>
        <v>200</v>
      </c>
      <c r="Z2564" t="b">
        <f>IF(N2564/G2564&gt;=Auswahlhilfe!$C$8,TRUE,FALSE)</f>
        <v>1</v>
      </c>
      <c r="AA2564" t="b">
        <f>IF(K2564&gt;Auswahlhilfe!$C$7,TRUE,FALSE)</f>
        <v>1</v>
      </c>
      <c r="AB2564" t="b">
        <f>IF(Auswahlhilfe!$C$17=F2564,TRUE,FALSE)</f>
        <v>0</v>
      </c>
      <c r="AC2564" t="b">
        <f>IFERROR(IF(FIND("P2",PGOptionList!D2564)&gt;0,TRUE),FALSE)</f>
        <v>0</v>
      </c>
      <c r="AD2564" t="b">
        <f>IFERROR(IF(FIND("P1",PGOptionList!D2564)&gt;0,TRUE),FALSE)</f>
        <v>1</v>
      </c>
      <c r="AE2564" t="b">
        <f>IFERROR(IF(FIND("P0",PGOptionList!D2564)&gt;0,TRUE),FALSE)</f>
        <v>0</v>
      </c>
      <c r="AF2564" t="b">
        <f>IF(AND(Z2564,AA2564,AB2564,AC2564,IF(C2564=Auswahlhilfe!$L$7,TRUE,FALSE)),D2564,FALSE)</f>
        <v>0</v>
      </c>
      <c r="AG2564" t="b">
        <f>IF(AND(Z2564,AA2564,AB2564,AD2564,IF(C2564=Auswahlhilfe!$L$17,TRUE,FALSE)),D2564,FALSE)</f>
        <v>0</v>
      </c>
      <c r="AH2564" t="b">
        <f>IF(AND(Z2564,AA2564,AB2564,AE2564,IF(C2564=Auswahlhilfe!$L$17,TRUE,FALSE)),D2564,FALSE)</f>
        <v>0</v>
      </c>
      <c r="AI2564" t="s">
        <v>4817</v>
      </c>
      <c r="AJ2564" s="90" t="str">
        <f t="shared" si="119"/>
        <v>mailto:info@oxni.ch?subject=Anfrage TER-070-025-S1-P1</v>
      </c>
    </row>
    <row r="2565" spans="2:36" x14ac:dyDescent="0.2">
      <c r="B2565" s="78" t="str">
        <f t="shared" si="117"/>
        <v/>
      </c>
      <c r="C2565" s="19" t="s">
        <v>124</v>
      </c>
      <c r="D2565" s="19" t="s">
        <v>2866</v>
      </c>
      <c r="E2565" s="19">
        <v>60</v>
      </c>
      <c r="F2565" s="19" t="s">
        <v>58</v>
      </c>
      <c r="G2565" s="19">
        <v>25</v>
      </c>
      <c r="H2565" s="19">
        <v>7</v>
      </c>
      <c r="I2565" s="19">
        <v>7</v>
      </c>
      <c r="J2565" s="19">
        <v>92</v>
      </c>
      <c r="K2565" s="19">
        <v>58</v>
      </c>
      <c r="L2565" s="19">
        <v>174</v>
      </c>
      <c r="M2565" s="19" t="s">
        <v>65</v>
      </c>
      <c r="N2565" s="19">
        <v>5000</v>
      </c>
      <c r="O2565" s="19">
        <v>10000</v>
      </c>
      <c r="P2565" s="19">
        <v>1377</v>
      </c>
      <c r="Q2565" s="19" t="s">
        <v>57</v>
      </c>
      <c r="R2565" s="19">
        <v>765</v>
      </c>
      <c r="S2565" s="19">
        <v>20000</v>
      </c>
      <c r="T2565" s="19">
        <v>0.09</v>
      </c>
      <c r="U2565" s="19">
        <v>2.5</v>
      </c>
      <c r="V2565" s="19">
        <v>0.24</v>
      </c>
      <c r="W2565" s="19">
        <v>63</v>
      </c>
      <c r="X2565" s="93"/>
      <c r="Y2565">
        <f t="shared" si="118"/>
        <v>200</v>
      </c>
      <c r="Z2565" t="b">
        <f>IF(N2565/G2565&gt;=Auswahlhilfe!$C$8,TRUE,FALSE)</f>
        <v>1</v>
      </c>
      <c r="AA2565" t="b">
        <f>IF(K2565&gt;Auswahlhilfe!$C$7,TRUE,FALSE)</f>
        <v>1</v>
      </c>
      <c r="AB2565" t="b">
        <f>IF(Auswahlhilfe!$C$17=F2565,TRUE,FALSE)</f>
        <v>1</v>
      </c>
      <c r="AC2565" t="b">
        <f>IFERROR(IF(FIND("P2",PGOptionList!D2565)&gt;0,TRUE),FALSE)</f>
        <v>0</v>
      </c>
      <c r="AD2565" t="b">
        <f>IFERROR(IF(FIND("P1",PGOptionList!D2565)&gt;0,TRUE),FALSE)</f>
        <v>1</v>
      </c>
      <c r="AE2565" t="b">
        <f>IFERROR(IF(FIND("P0",PGOptionList!D2565)&gt;0,TRUE),FALSE)</f>
        <v>0</v>
      </c>
      <c r="AF2565" t="b">
        <f>IF(AND(Z2565,AA2565,AB2565,AC2565,IF(C2565=Auswahlhilfe!$L$7,TRUE,FALSE)),D2565,FALSE)</f>
        <v>0</v>
      </c>
      <c r="AG2565" t="b">
        <f>IF(AND(Z2565,AA2565,AB2565,AD2565,IF(C2565=Auswahlhilfe!$L$17,TRUE,FALSE)),D2565,FALSE)</f>
        <v>0</v>
      </c>
      <c r="AH2565" t="b">
        <f>IF(AND(Z2565,AA2565,AB2565,AE2565,IF(C2565=Auswahlhilfe!$L$17,TRUE,FALSE)),D2565,FALSE)</f>
        <v>0</v>
      </c>
      <c r="AI2565" t="s">
        <v>4817</v>
      </c>
      <c r="AJ2565" s="90" t="str">
        <f t="shared" si="119"/>
        <v>mailto:info@oxni.ch?subject=Anfrage TER-070-025-S2-P1</v>
      </c>
    </row>
    <row r="2566" spans="2:36" x14ac:dyDescent="0.2">
      <c r="B2566" s="78" t="str">
        <f t="shared" si="117"/>
        <v/>
      </c>
      <c r="C2566" s="19" t="s">
        <v>124</v>
      </c>
      <c r="D2566" s="19" t="s">
        <v>2867</v>
      </c>
      <c r="E2566" s="19">
        <v>60</v>
      </c>
      <c r="F2566" s="19" t="s">
        <v>55</v>
      </c>
      <c r="G2566" s="19">
        <v>25</v>
      </c>
      <c r="H2566" s="19">
        <v>9</v>
      </c>
      <c r="I2566" s="19">
        <v>7</v>
      </c>
      <c r="J2566" s="19">
        <v>92</v>
      </c>
      <c r="K2566" s="19">
        <v>58</v>
      </c>
      <c r="L2566" s="19">
        <v>174</v>
      </c>
      <c r="M2566" s="19" t="s">
        <v>65</v>
      </c>
      <c r="N2566" s="19">
        <v>5000</v>
      </c>
      <c r="O2566" s="19">
        <v>10000</v>
      </c>
      <c r="P2566" s="19">
        <v>1377</v>
      </c>
      <c r="Q2566" s="19" t="s">
        <v>57</v>
      </c>
      <c r="R2566" s="19">
        <v>765</v>
      </c>
      <c r="S2566" s="19">
        <v>20000</v>
      </c>
      <c r="T2566" s="19">
        <v>0.09</v>
      </c>
      <c r="U2566" s="19">
        <v>2.5</v>
      </c>
      <c r="V2566" s="19">
        <v>0.24</v>
      </c>
      <c r="W2566" s="19">
        <v>63</v>
      </c>
      <c r="X2566" s="93"/>
      <c r="Y2566">
        <f t="shared" si="118"/>
        <v>200</v>
      </c>
      <c r="Z2566" t="b">
        <f>IF(N2566/G2566&gt;=Auswahlhilfe!$C$8,TRUE,FALSE)</f>
        <v>1</v>
      </c>
      <c r="AA2566" t="b">
        <f>IF(K2566&gt;Auswahlhilfe!$C$7,TRUE,FALSE)</f>
        <v>1</v>
      </c>
      <c r="AB2566" t="b">
        <f>IF(Auswahlhilfe!$C$17=F2566,TRUE,FALSE)</f>
        <v>0</v>
      </c>
      <c r="AC2566" t="b">
        <f>IFERROR(IF(FIND("P2",PGOptionList!D2566)&gt;0,TRUE),FALSE)</f>
        <v>1</v>
      </c>
      <c r="AD2566" t="b">
        <f>IFERROR(IF(FIND("P1",PGOptionList!D2566)&gt;0,TRUE),FALSE)</f>
        <v>0</v>
      </c>
      <c r="AE2566" t="b">
        <f>IFERROR(IF(FIND("P0",PGOptionList!D2566)&gt;0,TRUE),FALSE)</f>
        <v>0</v>
      </c>
      <c r="AF2566" t="b">
        <f>IF(AND(Z2566,AA2566,AB2566,AC2566,IF(C2566=Auswahlhilfe!$L$7,TRUE,FALSE)),D2566,FALSE)</f>
        <v>0</v>
      </c>
      <c r="AG2566" t="b">
        <f>IF(AND(Z2566,AA2566,AB2566,AD2566,IF(C2566=Auswahlhilfe!$L$17,TRUE,FALSE)),D2566,FALSE)</f>
        <v>0</v>
      </c>
      <c r="AH2566" t="b">
        <f>IF(AND(Z2566,AA2566,AB2566,AE2566,IF(C2566=Auswahlhilfe!$L$17,TRUE,FALSE)),D2566,FALSE)</f>
        <v>0</v>
      </c>
      <c r="AI2566" t="s">
        <v>4817</v>
      </c>
      <c r="AJ2566" s="90" t="str">
        <f t="shared" si="119"/>
        <v>mailto:info@oxni.ch?subject=Anfrage TER-070-025-S1-P2</v>
      </c>
    </row>
    <row r="2567" spans="2:36" x14ac:dyDescent="0.2">
      <c r="B2567" s="78" t="str">
        <f t="shared" si="117"/>
        <v/>
      </c>
      <c r="C2567" s="19" t="s">
        <v>124</v>
      </c>
      <c r="D2567" s="19" t="s">
        <v>2868</v>
      </c>
      <c r="E2567" s="19">
        <v>60</v>
      </c>
      <c r="F2567" s="19" t="s">
        <v>58</v>
      </c>
      <c r="G2567" s="19">
        <v>25</v>
      </c>
      <c r="H2567" s="19">
        <v>9</v>
      </c>
      <c r="I2567" s="19">
        <v>7</v>
      </c>
      <c r="J2567" s="19">
        <v>92</v>
      </c>
      <c r="K2567" s="19">
        <v>58</v>
      </c>
      <c r="L2567" s="19">
        <v>174</v>
      </c>
      <c r="M2567" s="19" t="s">
        <v>65</v>
      </c>
      <c r="N2567" s="19">
        <v>5000</v>
      </c>
      <c r="O2567" s="19">
        <v>10000</v>
      </c>
      <c r="P2567" s="19">
        <v>1377</v>
      </c>
      <c r="Q2567" s="19" t="s">
        <v>57</v>
      </c>
      <c r="R2567" s="19">
        <v>765</v>
      </c>
      <c r="S2567" s="19">
        <v>20000</v>
      </c>
      <c r="T2567" s="19">
        <v>0.09</v>
      </c>
      <c r="U2567" s="19">
        <v>2.5</v>
      </c>
      <c r="V2567" s="19">
        <v>0.24</v>
      </c>
      <c r="W2567" s="19">
        <v>63</v>
      </c>
      <c r="X2567" s="93"/>
      <c r="Y2567">
        <f t="shared" si="118"/>
        <v>200</v>
      </c>
      <c r="Z2567" t="b">
        <f>IF(N2567/G2567&gt;=Auswahlhilfe!$C$8,TRUE,FALSE)</f>
        <v>1</v>
      </c>
      <c r="AA2567" t="b">
        <f>IF(K2567&gt;Auswahlhilfe!$C$7,TRUE,FALSE)</f>
        <v>1</v>
      </c>
      <c r="AB2567" t="b">
        <f>IF(Auswahlhilfe!$C$17=F2567,TRUE,FALSE)</f>
        <v>1</v>
      </c>
      <c r="AC2567" t="b">
        <f>IFERROR(IF(FIND("P2",PGOptionList!D2567)&gt;0,TRUE),FALSE)</f>
        <v>1</v>
      </c>
      <c r="AD2567" t="b">
        <f>IFERROR(IF(FIND("P1",PGOptionList!D2567)&gt;0,TRUE),FALSE)</f>
        <v>0</v>
      </c>
      <c r="AE2567" t="b">
        <f>IFERROR(IF(FIND("P0",PGOptionList!D2567)&gt;0,TRUE),FALSE)</f>
        <v>0</v>
      </c>
      <c r="AF2567" t="b">
        <f>IF(AND(Z2567,AA2567,AB2567,AC2567,IF(C2567=Auswahlhilfe!$L$7,TRUE,FALSE)),D2567,FALSE)</f>
        <v>0</v>
      </c>
      <c r="AG2567" t="b">
        <f>IF(AND(Z2567,AA2567,AB2567,AD2567,IF(C2567=Auswahlhilfe!$L$17,TRUE,FALSE)),D2567,FALSE)</f>
        <v>0</v>
      </c>
      <c r="AH2567" t="b">
        <f>IF(AND(Z2567,AA2567,AB2567,AE2567,IF(C2567=Auswahlhilfe!$L$17,TRUE,FALSE)),D2567,FALSE)</f>
        <v>0</v>
      </c>
      <c r="AI2567" t="s">
        <v>4817</v>
      </c>
      <c r="AJ2567" s="90" t="str">
        <f t="shared" si="119"/>
        <v>mailto:info@oxni.ch?subject=Anfrage TER-070-025-S2-P2</v>
      </c>
    </row>
    <row r="2568" spans="2:36" x14ac:dyDescent="0.2">
      <c r="B2568" s="78" t="str">
        <f t="shared" si="117"/>
        <v/>
      </c>
      <c r="C2568" s="19" t="s">
        <v>124</v>
      </c>
      <c r="D2568" s="19" t="s">
        <v>2869</v>
      </c>
      <c r="E2568" s="19">
        <v>60</v>
      </c>
      <c r="F2568" s="19" t="s">
        <v>55</v>
      </c>
      <c r="G2568" s="19">
        <v>20</v>
      </c>
      <c r="H2568" s="19">
        <v>4</v>
      </c>
      <c r="I2568" s="19">
        <v>7</v>
      </c>
      <c r="J2568" s="19">
        <v>95</v>
      </c>
      <c r="K2568" s="19">
        <v>42</v>
      </c>
      <c r="L2568" s="19">
        <v>126</v>
      </c>
      <c r="M2568" s="19" t="s">
        <v>68</v>
      </c>
      <c r="N2568" s="19">
        <v>5000</v>
      </c>
      <c r="O2568" s="19">
        <v>10000</v>
      </c>
      <c r="P2568" s="19">
        <v>1377</v>
      </c>
      <c r="Q2568" s="19" t="s">
        <v>57</v>
      </c>
      <c r="R2568" s="19">
        <v>765</v>
      </c>
      <c r="S2568" s="19">
        <v>20000</v>
      </c>
      <c r="T2568" s="19">
        <v>7.0000000000000007E-2</v>
      </c>
      <c r="U2568" s="19">
        <v>2.1</v>
      </c>
      <c r="V2568" s="19">
        <v>0.24</v>
      </c>
      <c r="W2568" s="19">
        <v>63</v>
      </c>
      <c r="X2568" s="93"/>
      <c r="Y2568">
        <f t="shared" si="118"/>
        <v>250</v>
      </c>
      <c r="Z2568" t="b">
        <f>IF(N2568/G2568&gt;=Auswahlhilfe!$C$8,TRUE,FALSE)</f>
        <v>1</v>
      </c>
      <c r="AA2568" t="b">
        <f>IF(K2568&gt;Auswahlhilfe!$C$7,TRUE,FALSE)</f>
        <v>1</v>
      </c>
      <c r="AB2568" t="b">
        <f>IF(Auswahlhilfe!$C$17=F2568,TRUE,FALSE)</f>
        <v>0</v>
      </c>
      <c r="AC2568" t="b">
        <f>IFERROR(IF(FIND("P2",PGOptionList!D2568)&gt;0,TRUE),FALSE)</f>
        <v>0</v>
      </c>
      <c r="AD2568" t="b">
        <f>IFERROR(IF(FIND("P1",PGOptionList!D2568)&gt;0,TRUE),FALSE)</f>
        <v>1</v>
      </c>
      <c r="AE2568" t="b">
        <f>IFERROR(IF(FIND("P0",PGOptionList!D2568)&gt;0,TRUE),FALSE)</f>
        <v>0</v>
      </c>
      <c r="AF2568" t="b">
        <f>IF(AND(Z2568,AA2568,AB2568,AC2568,IF(C2568=Auswahlhilfe!$L$7,TRUE,FALSE)),D2568,FALSE)</f>
        <v>0</v>
      </c>
      <c r="AG2568" t="b">
        <f>IF(AND(Z2568,AA2568,AB2568,AD2568,IF(C2568=Auswahlhilfe!$L$17,TRUE,FALSE)),D2568,FALSE)</f>
        <v>0</v>
      </c>
      <c r="AH2568" t="b">
        <f>IF(AND(Z2568,AA2568,AB2568,AE2568,IF(C2568=Auswahlhilfe!$L$17,TRUE,FALSE)),D2568,FALSE)</f>
        <v>0</v>
      </c>
      <c r="AI2568" t="s">
        <v>4817</v>
      </c>
      <c r="AJ2568" s="90" t="str">
        <f t="shared" si="119"/>
        <v>mailto:info@oxni.ch?subject=Anfrage TER-070-020-S1-P1</v>
      </c>
    </row>
    <row r="2569" spans="2:36" x14ac:dyDescent="0.2">
      <c r="B2569" s="78" t="str">
        <f t="shared" si="117"/>
        <v/>
      </c>
      <c r="C2569" s="19" t="s">
        <v>124</v>
      </c>
      <c r="D2569" s="19" t="s">
        <v>2870</v>
      </c>
      <c r="E2569" s="19">
        <v>60</v>
      </c>
      <c r="F2569" s="19" t="s">
        <v>58</v>
      </c>
      <c r="G2569" s="19">
        <v>20</v>
      </c>
      <c r="H2569" s="19">
        <v>4</v>
      </c>
      <c r="I2569" s="19">
        <v>7</v>
      </c>
      <c r="J2569" s="19">
        <v>95</v>
      </c>
      <c r="K2569" s="19">
        <v>42</v>
      </c>
      <c r="L2569" s="19">
        <v>126</v>
      </c>
      <c r="M2569" s="19" t="s">
        <v>68</v>
      </c>
      <c r="N2569" s="19">
        <v>5000</v>
      </c>
      <c r="O2569" s="19">
        <v>10000</v>
      </c>
      <c r="P2569" s="19">
        <v>1377</v>
      </c>
      <c r="Q2569" s="19" t="s">
        <v>57</v>
      </c>
      <c r="R2569" s="19">
        <v>765</v>
      </c>
      <c r="S2569" s="19">
        <v>20000</v>
      </c>
      <c r="T2569" s="19">
        <v>7.0000000000000007E-2</v>
      </c>
      <c r="U2569" s="19">
        <v>2.1</v>
      </c>
      <c r="V2569" s="19">
        <v>0.24</v>
      </c>
      <c r="W2569" s="19">
        <v>63</v>
      </c>
      <c r="X2569" s="93"/>
      <c r="Y2569">
        <f t="shared" si="118"/>
        <v>250</v>
      </c>
      <c r="Z2569" t="b">
        <f>IF(N2569/G2569&gt;=Auswahlhilfe!$C$8,TRUE,FALSE)</f>
        <v>1</v>
      </c>
      <c r="AA2569" t="b">
        <f>IF(K2569&gt;Auswahlhilfe!$C$7,TRUE,FALSE)</f>
        <v>1</v>
      </c>
      <c r="AB2569" t="b">
        <f>IF(Auswahlhilfe!$C$17=F2569,TRUE,FALSE)</f>
        <v>1</v>
      </c>
      <c r="AC2569" t="b">
        <f>IFERROR(IF(FIND("P2",PGOptionList!D2569)&gt;0,TRUE),FALSE)</f>
        <v>0</v>
      </c>
      <c r="AD2569" t="b">
        <f>IFERROR(IF(FIND("P1",PGOptionList!D2569)&gt;0,TRUE),FALSE)</f>
        <v>1</v>
      </c>
      <c r="AE2569" t="b">
        <f>IFERROR(IF(FIND("P0",PGOptionList!D2569)&gt;0,TRUE),FALSE)</f>
        <v>0</v>
      </c>
      <c r="AF2569" t="b">
        <f>IF(AND(Z2569,AA2569,AB2569,AC2569,IF(C2569=Auswahlhilfe!$L$7,TRUE,FALSE)),D2569,FALSE)</f>
        <v>0</v>
      </c>
      <c r="AG2569" t="b">
        <f>IF(AND(Z2569,AA2569,AB2569,AD2569,IF(C2569=Auswahlhilfe!$L$17,TRUE,FALSE)),D2569,FALSE)</f>
        <v>0</v>
      </c>
      <c r="AH2569" t="b">
        <f>IF(AND(Z2569,AA2569,AB2569,AE2569,IF(C2569=Auswahlhilfe!$L$17,TRUE,FALSE)),D2569,FALSE)</f>
        <v>0</v>
      </c>
      <c r="AI2569" t="s">
        <v>4817</v>
      </c>
      <c r="AJ2569" s="90" t="str">
        <f t="shared" si="119"/>
        <v>mailto:info@oxni.ch?subject=Anfrage TER-070-020-S2-P1</v>
      </c>
    </row>
    <row r="2570" spans="2:36" x14ac:dyDescent="0.2">
      <c r="B2570" s="78" t="str">
        <f t="shared" ref="B2570:B2633" si="120">IF(AF2570=D2570,"Economy",IF(AG2570=D2570,"Standard",IF(AH2570=D2570,"Präzision","")))</f>
        <v/>
      </c>
      <c r="C2570" s="19" t="s">
        <v>124</v>
      </c>
      <c r="D2570" s="19" t="s">
        <v>2871</v>
      </c>
      <c r="E2570" s="19">
        <v>60</v>
      </c>
      <c r="F2570" s="19" t="s">
        <v>55</v>
      </c>
      <c r="G2570" s="19">
        <v>20</v>
      </c>
      <c r="H2570" s="19">
        <v>6</v>
      </c>
      <c r="I2570" s="19">
        <v>7</v>
      </c>
      <c r="J2570" s="19">
        <v>95</v>
      </c>
      <c r="K2570" s="19">
        <v>42</v>
      </c>
      <c r="L2570" s="19">
        <v>126</v>
      </c>
      <c r="M2570" s="19" t="s">
        <v>68</v>
      </c>
      <c r="N2570" s="19">
        <v>5000</v>
      </c>
      <c r="O2570" s="19">
        <v>10000</v>
      </c>
      <c r="P2570" s="19">
        <v>1377</v>
      </c>
      <c r="Q2570" s="19" t="s">
        <v>57</v>
      </c>
      <c r="R2570" s="19">
        <v>765</v>
      </c>
      <c r="S2570" s="19">
        <v>20000</v>
      </c>
      <c r="T2570" s="19">
        <v>7.0000000000000007E-2</v>
      </c>
      <c r="U2570" s="19">
        <v>2.1</v>
      </c>
      <c r="V2570" s="19">
        <v>0.24</v>
      </c>
      <c r="W2570" s="19">
        <v>63</v>
      </c>
      <c r="X2570" s="93"/>
      <c r="Y2570">
        <f t="shared" ref="Y2570:Y2633" si="121">N2570/G2570</f>
        <v>250</v>
      </c>
      <c r="Z2570" t="b">
        <f>IF(N2570/G2570&gt;=Auswahlhilfe!$C$8,TRUE,FALSE)</f>
        <v>1</v>
      </c>
      <c r="AA2570" t="b">
        <f>IF(K2570&gt;Auswahlhilfe!$C$7,TRUE,FALSE)</f>
        <v>1</v>
      </c>
      <c r="AB2570" t="b">
        <f>IF(Auswahlhilfe!$C$17=F2570,TRUE,FALSE)</f>
        <v>0</v>
      </c>
      <c r="AC2570" t="b">
        <f>IFERROR(IF(FIND("P2",PGOptionList!D2570)&gt;0,TRUE),FALSE)</f>
        <v>1</v>
      </c>
      <c r="AD2570" t="b">
        <f>IFERROR(IF(FIND("P1",PGOptionList!D2570)&gt;0,TRUE),FALSE)</f>
        <v>0</v>
      </c>
      <c r="AE2570" t="b">
        <f>IFERROR(IF(FIND("P0",PGOptionList!D2570)&gt;0,TRUE),FALSE)</f>
        <v>0</v>
      </c>
      <c r="AF2570" t="b">
        <f>IF(AND(Z2570,AA2570,AB2570,AC2570,IF(C2570=Auswahlhilfe!$L$7,TRUE,FALSE)),D2570,FALSE)</f>
        <v>0</v>
      </c>
      <c r="AG2570" t="b">
        <f>IF(AND(Z2570,AA2570,AB2570,AD2570,IF(C2570=Auswahlhilfe!$L$17,TRUE,FALSE)),D2570,FALSE)</f>
        <v>0</v>
      </c>
      <c r="AH2570" t="b">
        <f>IF(AND(Z2570,AA2570,AB2570,AE2570,IF(C2570=Auswahlhilfe!$L$17,TRUE,FALSE)),D2570,FALSE)</f>
        <v>0</v>
      </c>
      <c r="AI2570" t="s">
        <v>4817</v>
      </c>
      <c r="AJ2570" s="90" t="str">
        <f t="shared" ref="AJ2570:AJ2633" si="122">IF(AI2570="ja",HYPERLINK(_xlfn.CONCAT("https://shop.oxni.ch/de/shop/motoren/planetengetriebe/",LOWER(D2570))),_xlfn.CONCAT("mailto:info@oxni.ch?subject=Anfrage ",D2570))</f>
        <v>mailto:info@oxni.ch?subject=Anfrage TER-070-020-S1-P2</v>
      </c>
    </row>
    <row r="2571" spans="2:36" x14ac:dyDescent="0.2">
      <c r="B2571" s="78" t="str">
        <f t="shared" si="120"/>
        <v/>
      </c>
      <c r="C2571" s="19" t="s">
        <v>124</v>
      </c>
      <c r="D2571" s="19" t="s">
        <v>2872</v>
      </c>
      <c r="E2571" s="19">
        <v>60</v>
      </c>
      <c r="F2571" s="19" t="s">
        <v>58</v>
      </c>
      <c r="G2571" s="19">
        <v>20</v>
      </c>
      <c r="H2571" s="19">
        <v>6</v>
      </c>
      <c r="I2571" s="19">
        <v>7</v>
      </c>
      <c r="J2571" s="19">
        <v>95</v>
      </c>
      <c r="K2571" s="19">
        <v>42</v>
      </c>
      <c r="L2571" s="19">
        <v>126</v>
      </c>
      <c r="M2571" s="19" t="s">
        <v>68</v>
      </c>
      <c r="N2571" s="19">
        <v>5000</v>
      </c>
      <c r="O2571" s="19">
        <v>10000</v>
      </c>
      <c r="P2571" s="19">
        <v>1377</v>
      </c>
      <c r="Q2571" s="19" t="s">
        <v>57</v>
      </c>
      <c r="R2571" s="19">
        <v>765</v>
      </c>
      <c r="S2571" s="19">
        <v>20000</v>
      </c>
      <c r="T2571" s="19">
        <v>7.0000000000000007E-2</v>
      </c>
      <c r="U2571" s="19">
        <v>2.1</v>
      </c>
      <c r="V2571" s="19">
        <v>0.24</v>
      </c>
      <c r="W2571" s="19">
        <v>63</v>
      </c>
      <c r="X2571" s="93"/>
      <c r="Y2571">
        <f t="shared" si="121"/>
        <v>250</v>
      </c>
      <c r="Z2571" t="b">
        <f>IF(N2571/G2571&gt;=Auswahlhilfe!$C$8,TRUE,FALSE)</f>
        <v>1</v>
      </c>
      <c r="AA2571" t="b">
        <f>IF(K2571&gt;Auswahlhilfe!$C$7,TRUE,FALSE)</f>
        <v>1</v>
      </c>
      <c r="AB2571" t="b">
        <f>IF(Auswahlhilfe!$C$17=F2571,TRUE,FALSE)</f>
        <v>1</v>
      </c>
      <c r="AC2571" t="b">
        <f>IFERROR(IF(FIND("P2",PGOptionList!D2571)&gt;0,TRUE),FALSE)</f>
        <v>1</v>
      </c>
      <c r="AD2571" t="b">
        <f>IFERROR(IF(FIND("P1",PGOptionList!D2571)&gt;0,TRUE),FALSE)</f>
        <v>0</v>
      </c>
      <c r="AE2571" t="b">
        <f>IFERROR(IF(FIND("P0",PGOptionList!D2571)&gt;0,TRUE),FALSE)</f>
        <v>0</v>
      </c>
      <c r="AF2571" t="b">
        <f>IF(AND(Z2571,AA2571,AB2571,AC2571,IF(C2571=Auswahlhilfe!$L$7,TRUE,FALSE)),D2571,FALSE)</f>
        <v>0</v>
      </c>
      <c r="AG2571" t="b">
        <f>IF(AND(Z2571,AA2571,AB2571,AD2571,IF(C2571=Auswahlhilfe!$L$17,TRUE,FALSE)),D2571,FALSE)</f>
        <v>0</v>
      </c>
      <c r="AH2571" t="b">
        <f>IF(AND(Z2571,AA2571,AB2571,AE2571,IF(C2571=Auswahlhilfe!$L$17,TRUE,FALSE)),D2571,FALSE)</f>
        <v>0</v>
      </c>
      <c r="AI2571" t="s">
        <v>4817</v>
      </c>
      <c r="AJ2571" s="90" t="str">
        <f t="shared" si="122"/>
        <v>mailto:info@oxni.ch?subject=Anfrage TER-070-020-S2-P2</v>
      </c>
    </row>
    <row r="2572" spans="2:36" x14ac:dyDescent="0.2">
      <c r="B2572" s="78" t="str">
        <f t="shared" si="120"/>
        <v/>
      </c>
      <c r="C2572" s="19" t="s">
        <v>124</v>
      </c>
      <c r="D2572" s="19" t="s">
        <v>2873</v>
      </c>
      <c r="E2572" s="19">
        <v>60</v>
      </c>
      <c r="F2572" s="19" t="s">
        <v>55</v>
      </c>
      <c r="G2572" s="19">
        <v>14</v>
      </c>
      <c r="H2572" s="19">
        <v>4</v>
      </c>
      <c r="I2572" s="19">
        <v>7</v>
      </c>
      <c r="J2572" s="19">
        <v>95</v>
      </c>
      <c r="K2572" s="19">
        <v>42</v>
      </c>
      <c r="L2572" s="19">
        <v>126</v>
      </c>
      <c r="M2572" s="19" t="s">
        <v>68</v>
      </c>
      <c r="N2572" s="19">
        <v>5000</v>
      </c>
      <c r="O2572" s="19">
        <v>10000</v>
      </c>
      <c r="P2572" s="19">
        <v>1377</v>
      </c>
      <c r="Q2572" s="19" t="s">
        <v>57</v>
      </c>
      <c r="R2572" s="19">
        <v>765</v>
      </c>
      <c r="S2572" s="19">
        <v>20000</v>
      </c>
      <c r="T2572" s="19">
        <v>7.0000000000000007E-2</v>
      </c>
      <c r="U2572" s="19">
        <v>2.1</v>
      </c>
      <c r="V2572" s="19">
        <v>0.24</v>
      </c>
      <c r="W2572" s="19">
        <v>63</v>
      </c>
      <c r="X2572" s="93"/>
      <c r="Y2572">
        <f t="shared" si="121"/>
        <v>357.14285714285717</v>
      </c>
      <c r="Z2572" t="b">
        <f>IF(N2572/G2572&gt;=Auswahlhilfe!$C$8,TRUE,FALSE)</f>
        <v>1</v>
      </c>
      <c r="AA2572" t="b">
        <f>IF(K2572&gt;Auswahlhilfe!$C$7,TRUE,FALSE)</f>
        <v>1</v>
      </c>
      <c r="AB2572" t="b">
        <f>IF(Auswahlhilfe!$C$17=F2572,TRUE,FALSE)</f>
        <v>0</v>
      </c>
      <c r="AC2572" t="b">
        <f>IFERROR(IF(FIND("P2",PGOptionList!D2572)&gt;0,TRUE),FALSE)</f>
        <v>0</v>
      </c>
      <c r="AD2572" t="b">
        <f>IFERROR(IF(FIND("P1",PGOptionList!D2572)&gt;0,TRUE),FALSE)</f>
        <v>1</v>
      </c>
      <c r="AE2572" t="b">
        <f>IFERROR(IF(FIND("P0",PGOptionList!D2572)&gt;0,TRUE),FALSE)</f>
        <v>0</v>
      </c>
      <c r="AF2572" t="b">
        <f>IF(AND(Z2572,AA2572,AB2572,AC2572,IF(C2572=Auswahlhilfe!$L$7,TRUE,FALSE)),D2572,FALSE)</f>
        <v>0</v>
      </c>
      <c r="AG2572" t="b">
        <f>IF(AND(Z2572,AA2572,AB2572,AD2572,IF(C2572=Auswahlhilfe!$L$17,TRUE,FALSE)),D2572,FALSE)</f>
        <v>0</v>
      </c>
      <c r="AH2572" t="b">
        <f>IF(AND(Z2572,AA2572,AB2572,AE2572,IF(C2572=Auswahlhilfe!$L$17,TRUE,FALSE)),D2572,FALSE)</f>
        <v>0</v>
      </c>
      <c r="AI2572" t="s">
        <v>4817</v>
      </c>
      <c r="AJ2572" s="90" t="str">
        <f t="shared" si="122"/>
        <v>mailto:info@oxni.ch?subject=Anfrage TER-070-014-S1-P1</v>
      </c>
    </row>
    <row r="2573" spans="2:36" x14ac:dyDescent="0.2">
      <c r="B2573" s="78" t="str">
        <f t="shared" si="120"/>
        <v/>
      </c>
      <c r="C2573" s="19" t="s">
        <v>124</v>
      </c>
      <c r="D2573" s="19" t="s">
        <v>2874</v>
      </c>
      <c r="E2573" s="19">
        <v>60</v>
      </c>
      <c r="F2573" s="19" t="s">
        <v>58</v>
      </c>
      <c r="G2573" s="19">
        <v>14</v>
      </c>
      <c r="H2573" s="19">
        <v>4</v>
      </c>
      <c r="I2573" s="19">
        <v>7</v>
      </c>
      <c r="J2573" s="19">
        <v>95</v>
      </c>
      <c r="K2573" s="19">
        <v>42</v>
      </c>
      <c r="L2573" s="19">
        <v>126</v>
      </c>
      <c r="M2573" s="19" t="s">
        <v>68</v>
      </c>
      <c r="N2573" s="19">
        <v>5000</v>
      </c>
      <c r="O2573" s="19">
        <v>10000</v>
      </c>
      <c r="P2573" s="19">
        <v>1377</v>
      </c>
      <c r="Q2573" s="19" t="s">
        <v>57</v>
      </c>
      <c r="R2573" s="19">
        <v>765</v>
      </c>
      <c r="S2573" s="19">
        <v>20000</v>
      </c>
      <c r="T2573" s="19">
        <v>7.0000000000000007E-2</v>
      </c>
      <c r="U2573" s="19">
        <v>2.1</v>
      </c>
      <c r="V2573" s="19">
        <v>0.24</v>
      </c>
      <c r="W2573" s="19">
        <v>63</v>
      </c>
      <c r="X2573" s="93"/>
      <c r="Y2573">
        <f t="shared" si="121"/>
        <v>357.14285714285717</v>
      </c>
      <c r="Z2573" t="b">
        <f>IF(N2573/G2573&gt;=Auswahlhilfe!$C$8,TRUE,FALSE)</f>
        <v>1</v>
      </c>
      <c r="AA2573" t="b">
        <f>IF(K2573&gt;Auswahlhilfe!$C$7,TRUE,FALSE)</f>
        <v>1</v>
      </c>
      <c r="AB2573" t="b">
        <f>IF(Auswahlhilfe!$C$17=F2573,TRUE,FALSE)</f>
        <v>1</v>
      </c>
      <c r="AC2573" t="b">
        <f>IFERROR(IF(FIND("P2",PGOptionList!D2573)&gt;0,TRUE),FALSE)</f>
        <v>0</v>
      </c>
      <c r="AD2573" t="b">
        <f>IFERROR(IF(FIND("P1",PGOptionList!D2573)&gt;0,TRUE),FALSE)</f>
        <v>1</v>
      </c>
      <c r="AE2573" t="b">
        <f>IFERROR(IF(FIND("P0",PGOptionList!D2573)&gt;0,TRUE),FALSE)</f>
        <v>0</v>
      </c>
      <c r="AF2573" t="b">
        <f>IF(AND(Z2573,AA2573,AB2573,AC2573,IF(C2573=Auswahlhilfe!$L$7,TRUE,FALSE)),D2573,FALSE)</f>
        <v>0</v>
      </c>
      <c r="AG2573" t="b">
        <f>IF(AND(Z2573,AA2573,AB2573,AD2573,IF(C2573=Auswahlhilfe!$L$17,TRUE,FALSE)),D2573,FALSE)</f>
        <v>0</v>
      </c>
      <c r="AH2573" t="b">
        <f>IF(AND(Z2573,AA2573,AB2573,AE2573,IF(C2573=Auswahlhilfe!$L$17,TRUE,FALSE)),D2573,FALSE)</f>
        <v>0</v>
      </c>
      <c r="AI2573" t="s">
        <v>4817</v>
      </c>
      <c r="AJ2573" s="90" t="str">
        <f t="shared" si="122"/>
        <v>mailto:info@oxni.ch?subject=Anfrage TER-070-014-S2-P1</v>
      </c>
    </row>
    <row r="2574" spans="2:36" x14ac:dyDescent="0.2">
      <c r="B2574" s="78" t="str">
        <f t="shared" si="120"/>
        <v/>
      </c>
      <c r="C2574" s="19" t="s">
        <v>124</v>
      </c>
      <c r="D2574" s="19" t="s">
        <v>2875</v>
      </c>
      <c r="E2574" s="19">
        <v>60</v>
      </c>
      <c r="F2574" s="19" t="s">
        <v>55</v>
      </c>
      <c r="G2574" s="19">
        <v>14</v>
      </c>
      <c r="H2574" s="19">
        <v>6</v>
      </c>
      <c r="I2574" s="19">
        <v>7</v>
      </c>
      <c r="J2574" s="19">
        <v>95</v>
      </c>
      <c r="K2574" s="19">
        <v>42</v>
      </c>
      <c r="L2574" s="19">
        <v>126</v>
      </c>
      <c r="M2574" s="19" t="s">
        <v>68</v>
      </c>
      <c r="N2574" s="19">
        <v>5000</v>
      </c>
      <c r="O2574" s="19">
        <v>10000</v>
      </c>
      <c r="P2574" s="19">
        <v>1377</v>
      </c>
      <c r="Q2574" s="19" t="s">
        <v>57</v>
      </c>
      <c r="R2574" s="19">
        <v>765</v>
      </c>
      <c r="S2574" s="19">
        <v>20000</v>
      </c>
      <c r="T2574" s="19">
        <v>7.0000000000000007E-2</v>
      </c>
      <c r="U2574" s="19">
        <v>2.1</v>
      </c>
      <c r="V2574" s="19">
        <v>0.24</v>
      </c>
      <c r="W2574" s="19">
        <v>63</v>
      </c>
      <c r="X2574" s="93"/>
      <c r="Y2574">
        <f t="shared" si="121"/>
        <v>357.14285714285717</v>
      </c>
      <c r="Z2574" t="b">
        <f>IF(N2574/G2574&gt;=Auswahlhilfe!$C$8,TRUE,FALSE)</f>
        <v>1</v>
      </c>
      <c r="AA2574" t="b">
        <f>IF(K2574&gt;Auswahlhilfe!$C$7,TRUE,FALSE)</f>
        <v>1</v>
      </c>
      <c r="AB2574" t="b">
        <f>IF(Auswahlhilfe!$C$17=F2574,TRUE,FALSE)</f>
        <v>0</v>
      </c>
      <c r="AC2574" t="b">
        <f>IFERROR(IF(FIND("P2",PGOptionList!D2574)&gt;0,TRUE),FALSE)</f>
        <v>1</v>
      </c>
      <c r="AD2574" t="b">
        <f>IFERROR(IF(FIND("P1",PGOptionList!D2574)&gt;0,TRUE),FALSE)</f>
        <v>0</v>
      </c>
      <c r="AE2574" t="b">
        <f>IFERROR(IF(FIND("P0",PGOptionList!D2574)&gt;0,TRUE),FALSE)</f>
        <v>0</v>
      </c>
      <c r="AF2574" t="b">
        <f>IF(AND(Z2574,AA2574,AB2574,AC2574,IF(C2574=Auswahlhilfe!$L$7,TRUE,FALSE)),D2574,FALSE)</f>
        <v>0</v>
      </c>
      <c r="AG2574" t="b">
        <f>IF(AND(Z2574,AA2574,AB2574,AD2574,IF(C2574=Auswahlhilfe!$L$17,TRUE,FALSE)),D2574,FALSE)</f>
        <v>0</v>
      </c>
      <c r="AH2574" t="b">
        <f>IF(AND(Z2574,AA2574,AB2574,AE2574,IF(C2574=Auswahlhilfe!$L$17,TRUE,FALSE)),D2574,FALSE)</f>
        <v>0</v>
      </c>
      <c r="AI2574" t="s">
        <v>4817</v>
      </c>
      <c r="AJ2574" s="90" t="str">
        <f t="shared" si="122"/>
        <v>mailto:info@oxni.ch?subject=Anfrage TER-070-014-S1-P2</v>
      </c>
    </row>
    <row r="2575" spans="2:36" x14ac:dyDescent="0.2">
      <c r="B2575" s="78" t="str">
        <f t="shared" si="120"/>
        <v/>
      </c>
      <c r="C2575" s="19" t="s">
        <v>124</v>
      </c>
      <c r="D2575" s="19" t="s">
        <v>2876</v>
      </c>
      <c r="E2575" s="19">
        <v>60</v>
      </c>
      <c r="F2575" s="19" t="s">
        <v>58</v>
      </c>
      <c r="G2575" s="19">
        <v>14</v>
      </c>
      <c r="H2575" s="19">
        <v>6</v>
      </c>
      <c r="I2575" s="19">
        <v>7</v>
      </c>
      <c r="J2575" s="19">
        <v>95</v>
      </c>
      <c r="K2575" s="19">
        <v>42</v>
      </c>
      <c r="L2575" s="19">
        <v>126</v>
      </c>
      <c r="M2575" s="19" t="s">
        <v>68</v>
      </c>
      <c r="N2575" s="19">
        <v>5000</v>
      </c>
      <c r="O2575" s="19">
        <v>10000</v>
      </c>
      <c r="P2575" s="19">
        <v>1377</v>
      </c>
      <c r="Q2575" s="19" t="s">
        <v>57</v>
      </c>
      <c r="R2575" s="19">
        <v>765</v>
      </c>
      <c r="S2575" s="19">
        <v>20000</v>
      </c>
      <c r="T2575" s="19">
        <v>7.0000000000000007E-2</v>
      </c>
      <c r="U2575" s="19">
        <v>2.1</v>
      </c>
      <c r="V2575" s="19">
        <v>0.24</v>
      </c>
      <c r="W2575" s="19">
        <v>63</v>
      </c>
      <c r="X2575" s="93"/>
      <c r="Y2575">
        <f t="shared" si="121"/>
        <v>357.14285714285717</v>
      </c>
      <c r="Z2575" t="b">
        <f>IF(N2575/G2575&gt;=Auswahlhilfe!$C$8,TRUE,FALSE)</f>
        <v>1</v>
      </c>
      <c r="AA2575" t="b">
        <f>IF(K2575&gt;Auswahlhilfe!$C$7,TRUE,FALSE)</f>
        <v>1</v>
      </c>
      <c r="AB2575" t="b">
        <f>IF(Auswahlhilfe!$C$17=F2575,TRUE,FALSE)</f>
        <v>1</v>
      </c>
      <c r="AC2575" t="b">
        <f>IFERROR(IF(FIND("P2",PGOptionList!D2575)&gt;0,TRUE),FALSE)</f>
        <v>1</v>
      </c>
      <c r="AD2575" t="b">
        <f>IFERROR(IF(FIND("P1",PGOptionList!D2575)&gt;0,TRUE),FALSE)</f>
        <v>0</v>
      </c>
      <c r="AE2575" t="b">
        <f>IFERROR(IF(FIND("P0",PGOptionList!D2575)&gt;0,TRUE),FALSE)</f>
        <v>0</v>
      </c>
      <c r="AF2575" t="b">
        <f>IF(AND(Z2575,AA2575,AB2575,AC2575,IF(C2575=Auswahlhilfe!$L$7,TRUE,FALSE)),D2575,FALSE)</f>
        <v>0</v>
      </c>
      <c r="AG2575" t="b">
        <f>IF(AND(Z2575,AA2575,AB2575,AD2575,IF(C2575=Auswahlhilfe!$L$17,TRUE,FALSE)),D2575,FALSE)</f>
        <v>0</v>
      </c>
      <c r="AH2575" t="b">
        <f>IF(AND(Z2575,AA2575,AB2575,AE2575,IF(C2575=Auswahlhilfe!$L$17,TRUE,FALSE)),D2575,FALSE)</f>
        <v>0</v>
      </c>
      <c r="AI2575" t="s">
        <v>4817</v>
      </c>
      <c r="AJ2575" s="90" t="str">
        <f t="shared" si="122"/>
        <v>mailto:info@oxni.ch?subject=Anfrage TER-070-014-S2-P2</v>
      </c>
    </row>
    <row r="2576" spans="2:36" x14ac:dyDescent="0.2">
      <c r="B2576" s="78" t="str">
        <f t="shared" si="120"/>
        <v/>
      </c>
      <c r="C2576" s="19" t="s">
        <v>124</v>
      </c>
      <c r="D2576" s="19" t="s">
        <v>2877</v>
      </c>
      <c r="E2576" s="19">
        <v>60</v>
      </c>
      <c r="F2576" s="19" t="s">
        <v>55</v>
      </c>
      <c r="G2576" s="19">
        <v>10</v>
      </c>
      <c r="H2576" s="19">
        <v>4</v>
      </c>
      <c r="I2576" s="19">
        <v>7</v>
      </c>
      <c r="J2576" s="19">
        <v>95</v>
      </c>
      <c r="K2576" s="19">
        <v>42</v>
      </c>
      <c r="L2576" s="19">
        <v>126</v>
      </c>
      <c r="M2576" s="19" t="s">
        <v>68</v>
      </c>
      <c r="N2576" s="19">
        <v>5000</v>
      </c>
      <c r="O2576" s="19">
        <v>10000</v>
      </c>
      <c r="P2576" s="19">
        <v>1377</v>
      </c>
      <c r="Q2576" s="19" t="s">
        <v>57</v>
      </c>
      <c r="R2576" s="19">
        <v>765</v>
      </c>
      <c r="S2576" s="19">
        <v>20000</v>
      </c>
      <c r="T2576" s="19">
        <v>0.35</v>
      </c>
      <c r="U2576" s="19">
        <v>2.1</v>
      </c>
      <c r="V2576" s="19">
        <v>0.24</v>
      </c>
      <c r="W2576" s="19">
        <v>63</v>
      </c>
      <c r="X2576" s="93"/>
      <c r="Y2576">
        <f t="shared" si="121"/>
        <v>500</v>
      </c>
      <c r="Z2576" t="b">
        <f>IF(N2576/G2576&gt;=Auswahlhilfe!$C$8,TRUE,FALSE)</f>
        <v>1</v>
      </c>
      <c r="AA2576" t="b">
        <f>IF(K2576&gt;Auswahlhilfe!$C$7,TRUE,FALSE)</f>
        <v>1</v>
      </c>
      <c r="AB2576" t="b">
        <f>IF(Auswahlhilfe!$C$17=F2576,TRUE,FALSE)</f>
        <v>0</v>
      </c>
      <c r="AC2576" t="b">
        <f>IFERROR(IF(FIND("P2",PGOptionList!D2576)&gt;0,TRUE),FALSE)</f>
        <v>0</v>
      </c>
      <c r="AD2576" t="b">
        <f>IFERROR(IF(FIND("P1",PGOptionList!D2576)&gt;0,TRUE),FALSE)</f>
        <v>1</v>
      </c>
      <c r="AE2576" t="b">
        <f>IFERROR(IF(FIND("P0",PGOptionList!D2576)&gt;0,TRUE),FALSE)</f>
        <v>0</v>
      </c>
      <c r="AF2576" t="b">
        <f>IF(AND(Z2576,AA2576,AB2576,AC2576,IF(C2576=Auswahlhilfe!$L$7,TRUE,FALSE)),D2576,FALSE)</f>
        <v>0</v>
      </c>
      <c r="AG2576" t="b">
        <f>IF(AND(Z2576,AA2576,AB2576,AD2576,IF(C2576=Auswahlhilfe!$L$17,TRUE,FALSE)),D2576,FALSE)</f>
        <v>0</v>
      </c>
      <c r="AH2576" t="b">
        <f>IF(AND(Z2576,AA2576,AB2576,AE2576,IF(C2576=Auswahlhilfe!$L$17,TRUE,FALSE)),D2576,FALSE)</f>
        <v>0</v>
      </c>
      <c r="AI2576" t="s">
        <v>4817</v>
      </c>
      <c r="AJ2576" s="90" t="str">
        <f t="shared" si="122"/>
        <v>mailto:info@oxni.ch?subject=Anfrage TER-070-010-S1-P1</v>
      </c>
    </row>
    <row r="2577" spans="2:36" x14ac:dyDescent="0.2">
      <c r="B2577" s="78" t="str">
        <f t="shared" si="120"/>
        <v/>
      </c>
      <c r="C2577" s="19" t="s">
        <v>124</v>
      </c>
      <c r="D2577" s="19" t="s">
        <v>2878</v>
      </c>
      <c r="E2577" s="19">
        <v>60</v>
      </c>
      <c r="F2577" s="19" t="s">
        <v>58</v>
      </c>
      <c r="G2577" s="19">
        <v>10</v>
      </c>
      <c r="H2577" s="19">
        <v>4</v>
      </c>
      <c r="I2577" s="19">
        <v>7</v>
      </c>
      <c r="J2577" s="19">
        <v>95</v>
      </c>
      <c r="K2577" s="19">
        <v>42</v>
      </c>
      <c r="L2577" s="19">
        <v>126</v>
      </c>
      <c r="M2577" s="19" t="s">
        <v>68</v>
      </c>
      <c r="N2577" s="19">
        <v>5000</v>
      </c>
      <c r="O2577" s="19">
        <v>10000</v>
      </c>
      <c r="P2577" s="19">
        <v>1377</v>
      </c>
      <c r="Q2577" s="19" t="s">
        <v>57</v>
      </c>
      <c r="R2577" s="19">
        <v>765</v>
      </c>
      <c r="S2577" s="19">
        <v>20000</v>
      </c>
      <c r="T2577" s="19">
        <v>0.35</v>
      </c>
      <c r="U2577" s="19">
        <v>2.1</v>
      </c>
      <c r="V2577" s="19">
        <v>0.24</v>
      </c>
      <c r="W2577" s="19">
        <v>63</v>
      </c>
      <c r="X2577" s="93"/>
      <c r="Y2577">
        <f t="shared" si="121"/>
        <v>500</v>
      </c>
      <c r="Z2577" t="b">
        <f>IF(N2577/G2577&gt;=Auswahlhilfe!$C$8,TRUE,FALSE)</f>
        <v>1</v>
      </c>
      <c r="AA2577" t="b">
        <f>IF(K2577&gt;Auswahlhilfe!$C$7,TRUE,FALSE)</f>
        <v>1</v>
      </c>
      <c r="AB2577" t="b">
        <f>IF(Auswahlhilfe!$C$17=F2577,TRUE,FALSE)</f>
        <v>1</v>
      </c>
      <c r="AC2577" t="b">
        <f>IFERROR(IF(FIND("P2",PGOptionList!D2577)&gt;0,TRUE),FALSE)</f>
        <v>0</v>
      </c>
      <c r="AD2577" t="b">
        <f>IFERROR(IF(FIND("P1",PGOptionList!D2577)&gt;0,TRUE),FALSE)</f>
        <v>1</v>
      </c>
      <c r="AE2577" t="b">
        <f>IFERROR(IF(FIND("P0",PGOptionList!D2577)&gt;0,TRUE),FALSE)</f>
        <v>0</v>
      </c>
      <c r="AF2577" t="b">
        <f>IF(AND(Z2577,AA2577,AB2577,AC2577,IF(C2577=Auswahlhilfe!$L$7,TRUE,FALSE)),D2577,FALSE)</f>
        <v>0</v>
      </c>
      <c r="AG2577" t="b">
        <f>IF(AND(Z2577,AA2577,AB2577,AD2577,IF(C2577=Auswahlhilfe!$L$17,TRUE,FALSE)),D2577,FALSE)</f>
        <v>0</v>
      </c>
      <c r="AH2577" t="b">
        <f>IF(AND(Z2577,AA2577,AB2577,AE2577,IF(C2577=Auswahlhilfe!$L$17,TRUE,FALSE)),D2577,FALSE)</f>
        <v>0</v>
      </c>
      <c r="AI2577" t="s">
        <v>4817</v>
      </c>
      <c r="AJ2577" s="90" t="str">
        <f t="shared" si="122"/>
        <v>mailto:info@oxni.ch?subject=Anfrage TER-070-010-S2-P1</v>
      </c>
    </row>
    <row r="2578" spans="2:36" x14ac:dyDescent="0.2">
      <c r="B2578" s="78" t="str">
        <f t="shared" si="120"/>
        <v/>
      </c>
      <c r="C2578" s="19" t="s">
        <v>124</v>
      </c>
      <c r="D2578" s="19" t="s">
        <v>2879</v>
      </c>
      <c r="E2578" s="19">
        <v>60</v>
      </c>
      <c r="F2578" s="19" t="s">
        <v>55</v>
      </c>
      <c r="G2578" s="19">
        <v>10</v>
      </c>
      <c r="H2578" s="19">
        <v>6</v>
      </c>
      <c r="I2578" s="19">
        <v>7</v>
      </c>
      <c r="J2578" s="19">
        <v>95</v>
      </c>
      <c r="K2578" s="19">
        <v>42</v>
      </c>
      <c r="L2578" s="19">
        <v>126</v>
      </c>
      <c r="M2578" s="19" t="s">
        <v>68</v>
      </c>
      <c r="N2578" s="19">
        <v>5000</v>
      </c>
      <c r="O2578" s="19">
        <v>10000</v>
      </c>
      <c r="P2578" s="19">
        <v>1377</v>
      </c>
      <c r="Q2578" s="19" t="s">
        <v>57</v>
      </c>
      <c r="R2578" s="19">
        <v>765</v>
      </c>
      <c r="S2578" s="19">
        <v>20000</v>
      </c>
      <c r="T2578" s="19">
        <v>0.35</v>
      </c>
      <c r="U2578" s="19">
        <v>2.1</v>
      </c>
      <c r="V2578" s="19">
        <v>0.24</v>
      </c>
      <c r="W2578" s="19">
        <v>63</v>
      </c>
      <c r="X2578" s="93"/>
      <c r="Y2578">
        <f t="shared" si="121"/>
        <v>500</v>
      </c>
      <c r="Z2578" t="b">
        <f>IF(N2578/G2578&gt;=Auswahlhilfe!$C$8,TRUE,FALSE)</f>
        <v>1</v>
      </c>
      <c r="AA2578" t="b">
        <f>IF(K2578&gt;Auswahlhilfe!$C$7,TRUE,FALSE)</f>
        <v>1</v>
      </c>
      <c r="AB2578" t="b">
        <f>IF(Auswahlhilfe!$C$17=F2578,TRUE,FALSE)</f>
        <v>0</v>
      </c>
      <c r="AC2578" t="b">
        <f>IFERROR(IF(FIND("P2",PGOptionList!D2578)&gt;0,TRUE),FALSE)</f>
        <v>1</v>
      </c>
      <c r="AD2578" t="b">
        <f>IFERROR(IF(FIND("P1",PGOptionList!D2578)&gt;0,TRUE),FALSE)</f>
        <v>0</v>
      </c>
      <c r="AE2578" t="b">
        <f>IFERROR(IF(FIND("P0",PGOptionList!D2578)&gt;0,TRUE),FALSE)</f>
        <v>0</v>
      </c>
      <c r="AF2578" t="b">
        <f>IF(AND(Z2578,AA2578,AB2578,AC2578,IF(C2578=Auswahlhilfe!$L$7,TRUE,FALSE)),D2578,FALSE)</f>
        <v>0</v>
      </c>
      <c r="AG2578" t="b">
        <f>IF(AND(Z2578,AA2578,AB2578,AD2578,IF(C2578=Auswahlhilfe!$L$17,TRUE,FALSE)),D2578,FALSE)</f>
        <v>0</v>
      </c>
      <c r="AH2578" t="b">
        <f>IF(AND(Z2578,AA2578,AB2578,AE2578,IF(C2578=Auswahlhilfe!$L$17,TRUE,FALSE)),D2578,FALSE)</f>
        <v>0</v>
      </c>
      <c r="AI2578" t="s">
        <v>4817</v>
      </c>
      <c r="AJ2578" s="90" t="str">
        <f t="shared" si="122"/>
        <v>mailto:info@oxni.ch?subject=Anfrage TER-070-010-S1-P2</v>
      </c>
    </row>
    <row r="2579" spans="2:36" x14ac:dyDescent="0.2">
      <c r="B2579" s="78" t="str">
        <f t="shared" si="120"/>
        <v/>
      </c>
      <c r="C2579" s="19" t="s">
        <v>124</v>
      </c>
      <c r="D2579" s="19" t="s">
        <v>2880</v>
      </c>
      <c r="E2579" s="19">
        <v>60</v>
      </c>
      <c r="F2579" s="19" t="s">
        <v>58</v>
      </c>
      <c r="G2579" s="19">
        <v>10</v>
      </c>
      <c r="H2579" s="19">
        <v>6</v>
      </c>
      <c r="I2579" s="19">
        <v>7</v>
      </c>
      <c r="J2579" s="19">
        <v>95</v>
      </c>
      <c r="K2579" s="19">
        <v>42</v>
      </c>
      <c r="L2579" s="19">
        <v>126</v>
      </c>
      <c r="M2579" s="19" t="s">
        <v>68</v>
      </c>
      <c r="N2579" s="19">
        <v>5000</v>
      </c>
      <c r="O2579" s="19">
        <v>10000</v>
      </c>
      <c r="P2579" s="19">
        <v>1377</v>
      </c>
      <c r="Q2579" s="19" t="s">
        <v>57</v>
      </c>
      <c r="R2579" s="19">
        <v>765</v>
      </c>
      <c r="S2579" s="19">
        <v>20000</v>
      </c>
      <c r="T2579" s="19">
        <v>0.35</v>
      </c>
      <c r="U2579" s="19">
        <v>2.1</v>
      </c>
      <c r="V2579" s="19">
        <v>0.24</v>
      </c>
      <c r="W2579" s="19">
        <v>63</v>
      </c>
      <c r="X2579" s="93"/>
      <c r="Y2579">
        <f t="shared" si="121"/>
        <v>500</v>
      </c>
      <c r="Z2579" t="b">
        <f>IF(N2579/G2579&gt;=Auswahlhilfe!$C$8,TRUE,FALSE)</f>
        <v>1</v>
      </c>
      <c r="AA2579" t="b">
        <f>IF(K2579&gt;Auswahlhilfe!$C$7,TRUE,FALSE)</f>
        <v>1</v>
      </c>
      <c r="AB2579" t="b">
        <f>IF(Auswahlhilfe!$C$17=F2579,TRUE,FALSE)</f>
        <v>1</v>
      </c>
      <c r="AC2579" t="b">
        <f>IFERROR(IF(FIND("P2",PGOptionList!D2579)&gt;0,TRUE),FALSE)</f>
        <v>1</v>
      </c>
      <c r="AD2579" t="b">
        <f>IFERROR(IF(FIND("P1",PGOptionList!D2579)&gt;0,TRUE),FALSE)</f>
        <v>0</v>
      </c>
      <c r="AE2579" t="b">
        <f>IFERROR(IF(FIND("P0",PGOptionList!D2579)&gt;0,TRUE),FALSE)</f>
        <v>0</v>
      </c>
      <c r="AF2579" t="b">
        <f>IF(AND(Z2579,AA2579,AB2579,AC2579,IF(C2579=Auswahlhilfe!$L$7,TRUE,FALSE)),D2579,FALSE)</f>
        <v>0</v>
      </c>
      <c r="AG2579" t="b">
        <f>IF(AND(Z2579,AA2579,AB2579,AD2579,IF(C2579=Auswahlhilfe!$L$17,TRUE,FALSE)),D2579,FALSE)</f>
        <v>0</v>
      </c>
      <c r="AH2579" t="b">
        <f>IF(AND(Z2579,AA2579,AB2579,AE2579,IF(C2579=Auswahlhilfe!$L$17,TRUE,FALSE)),D2579,FALSE)</f>
        <v>0</v>
      </c>
      <c r="AI2579" t="s">
        <v>4817</v>
      </c>
      <c r="AJ2579" s="90" t="str">
        <f t="shared" si="122"/>
        <v>mailto:info@oxni.ch?subject=Anfrage TER-070-010-S2-P2</v>
      </c>
    </row>
    <row r="2580" spans="2:36" x14ac:dyDescent="0.2">
      <c r="B2580" s="78" t="str">
        <f t="shared" si="120"/>
        <v/>
      </c>
      <c r="C2580" s="19" t="s">
        <v>124</v>
      </c>
      <c r="D2580" s="19" t="s">
        <v>2881</v>
      </c>
      <c r="E2580" s="19">
        <v>60</v>
      </c>
      <c r="F2580" s="19" t="s">
        <v>55</v>
      </c>
      <c r="G2580" s="19">
        <v>8</v>
      </c>
      <c r="H2580" s="19">
        <v>4</v>
      </c>
      <c r="I2580" s="19">
        <v>7</v>
      </c>
      <c r="J2580" s="19">
        <v>95</v>
      </c>
      <c r="K2580" s="19">
        <v>45</v>
      </c>
      <c r="L2580" s="19">
        <v>135</v>
      </c>
      <c r="M2580" s="19" t="s">
        <v>67</v>
      </c>
      <c r="N2580" s="19">
        <v>5000</v>
      </c>
      <c r="O2580" s="19">
        <v>10000</v>
      </c>
      <c r="P2580" s="19">
        <v>1377</v>
      </c>
      <c r="Q2580" s="19" t="s">
        <v>57</v>
      </c>
      <c r="R2580" s="19">
        <v>765</v>
      </c>
      <c r="S2580" s="19">
        <v>20000</v>
      </c>
      <c r="T2580" s="19">
        <v>0.35</v>
      </c>
      <c r="U2580" s="19">
        <v>2.1</v>
      </c>
      <c r="V2580" s="19">
        <v>0.24</v>
      </c>
      <c r="W2580" s="19">
        <v>63</v>
      </c>
      <c r="X2580" s="93"/>
      <c r="Y2580">
        <f t="shared" si="121"/>
        <v>625</v>
      </c>
      <c r="Z2580" t="b">
        <f>IF(N2580/G2580&gt;=Auswahlhilfe!$C$8,TRUE,FALSE)</f>
        <v>1</v>
      </c>
      <c r="AA2580" t="b">
        <f>IF(K2580&gt;Auswahlhilfe!$C$7,TRUE,FALSE)</f>
        <v>1</v>
      </c>
      <c r="AB2580" t="b">
        <f>IF(Auswahlhilfe!$C$17=F2580,TRUE,FALSE)</f>
        <v>0</v>
      </c>
      <c r="AC2580" t="b">
        <f>IFERROR(IF(FIND("P2",PGOptionList!D2580)&gt;0,TRUE),FALSE)</f>
        <v>0</v>
      </c>
      <c r="AD2580" t="b">
        <f>IFERROR(IF(FIND("P1",PGOptionList!D2580)&gt;0,TRUE),FALSE)</f>
        <v>1</v>
      </c>
      <c r="AE2580" t="b">
        <f>IFERROR(IF(FIND("P0",PGOptionList!D2580)&gt;0,TRUE),FALSE)</f>
        <v>0</v>
      </c>
      <c r="AF2580" t="b">
        <f>IF(AND(Z2580,AA2580,AB2580,AC2580,IF(C2580=Auswahlhilfe!$L$7,TRUE,FALSE)),D2580,FALSE)</f>
        <v>0</v>
      </c>
      <c r="AG2580" t="b">
        <f>IF(AND(Z2580,AA2580,AB2580,AD2580,IF(C2580=Auswahlhilfe!$L$17,TRUE,FALSE)),D2580,FALSE)</f>
        <v>0</v>
      </c>
      <c r="AH2580" t="b">
        <f>IF(AND(Z2580,AA2580,AB2580,AE2580,IF(C2580=Auswahlhilfe!$L$17,TRUE,FALSE)),D2580,FALSE)</f>
        <v>0</v>
      </c>
      <c r="AI2580" t="s">
        <v>4817</v>
      </c>
      <c r="AJ2580" s="90" t="str">
        <f t="shared" si="122"/>
        <v>mailto:info@oxni.ch?subject=Anfrage TER-070-008-S1-P1</v>
      </c>
    </row>
    <row r="2581" spans="2:36" x14ac:dyDescent="0.2">
      <c r="B2581" s="78" t="str">
        <f t="shared" si="120"/>
        <v/>
      </c>
      <c r="C2581" s="19" t="s">
        <v>124</v>
      </c>
      <c r="D2581" s="19" t="s">
        <v>2882</v>
      </c>
      <c r="E2581" s="19">
        <v>60</v>
      </c>
      <c r="F2581" s="19" t="s">
        <v>58</v>
      </c>
      <c r="G2581" s="19">
        <v>8</v>
      </c>
      <c r="H2581" s="19">
        <v>4</v>
      </c>
      <c r="I2581" s="19">
        <v>7</v>
      </c>
      <c r="J2581" s="19">
        <v>95</v>
      </c>
      <c r="K2581" s="19">
        <v>45</v>
      </c>
      <c r="L2581" s="19">
        <v>135</v>
      </c>
      <c r="M2581" s="19" t="s">
        <v>67</v>
      </c>
      <c r="N2581" s="19">
        <v>5000</v>
      </c>
      <c r="O2581" s="19">
        <v>10000</v>
      </c>
      <c r="P2581" s="19">
        <v>1377</v>
      </c>
      <c r="Q2581" s="19" t="s">
        <v>57</v>
      </c>
      <c r="R2581" s="19">
        <v>765</v>
      </c>
      <c r="S2581" s="19">
        <v>20000</v>
      </c>
      <c r="T2581" s="19">
        <v>0.35</v>
      </c>
      <c r="U2581" s="19">
        <v>2.1</v>
      </c>
      <c r="V2581" s="19">
        <v>0.24</v>
      </c>
      <c r="W2581" s="19">
        <v>63</v>
      </c>
      <c r="X2581" s="93"/>
      <c r="Y2581">
        <f t="shared" si="121"/>
        <v>625</v>
      </c>
      <c r="Z2581" t="b">
        <f>IF(N2581/G2581&gt;=Auswahlhilfe!$C$8,TRUE,FALSE)</f>
        <v>1</v>
      </c>
      <c r="AA2581" t="b">
        <f>IF(K2581&gt;Auswahlhilfe!$C$7,TRUE,FALSE)</f>
        <v>1</v>
      </c>
      <c r="AB2581" t="b">
        <f>IF(Auswahlhilfe!$C$17=F2581,TRUE,FALSE)</f>
        <v>1</v>
      </c>
      <c r="AC2581" t="b">
        <f>IFERROR(IF(FIND("P2",PGOptionList!D2581)&gt;0,TRUE),FALSE)</f>
        <v>0</v>
      </c>
      <c r="AD2581" t="b">
        <f>IFERROR(IF(FIND("P1",PGOptionList!D2581)&gt;0,TRUE),FALSE)</f>
        <v>1</v>
      </c>
      <c r="AE2581" t="b">
        <f>IFERROR(IF(FIND("P0",PGOptionList!D2581)&gt;0,TRUE),FALSE)</f>
        <v>0</v>
      </c>
      <c r="AF2581" t="b">
        <f>IF(AND(Z2581,AA2581,AB2581,AC2581,IF(C2581=Auswahlhilfe!$L$7,TRUE,FALSE)),D2581,FALSE)</f>
        <v>0</v>
      </c>
      <c r="AG2581" t="b">
        <f>IF(AND(Z2581,AA2581,AB2581,AD2581,IF(C2581=Auswahlhilfe!$L$17,TRUE,FALSE)),D2581,FALSE)</f>
        <v>0</v>
      </c>
      <c r="AH2581" t="b">
        <f>IF(AND(Z2581,AA2581,AB2581,AE2581,IF(C2581=Auswahlhilfe!$L$17,TRUE,FALSE)),D2581,FALSE)</f>
        <v>0</v>
      </c>
      <c r="AI2581" t="s">
        <v>4817</v>
      </c>
      <c r="AJ2581" s="90" t="str">
        <f t="shared" si="122"/>
        <v>mailto:info@oxni.ch?subject=Anfrage TER-070-008-S2-P1</v>
      </c>
    </row>
    <row r="2582" spans="2:36" x14ac:dyDescent="0.2">
      <c r="B2582" s="78" t="str">
        <f t="shared" si="120"/>
        <v/>
      </c>
      <c r="C2582" s="19" t="s">
        <v>124</v>
      </c>
      <c r="D2582" s="19" t="s">
        <v>2883</v>
      </c>
      <c r="E2582" s="19">
        <v>60</v>
      </c>
      <c r="F2582" s="19" t="s">
        <v>55</v>
      </c>
      <c r="G2582" s="19">
        <v>8</v>
      </c>
      <c r="H2582" s="19">
        <v>6</v>
      </c>
      <c r="I2582" s="19">
        <v>7</v>
      </c>
      <c r="J2582" s="19">
        <v>95</v>
      </c>
      <c r="K2582" s="19">
        <v>45</v>
      </c>
      <c r="L2582" s="19">
        <v>135</v>
      </c>
      <c r="M2582" s="19" t="s">
        <v>67</v>
      </c>
      <c r="N2582" s="19">
        <v>5000</v>
      </c>
      <c r="O2582" s="19">
        <v>10000</v>
      </c>
      <c r="P2582" s="19">
        <v>1377</v>
      </c>
      <c r="Q2582" s="19" t="s">
        <v>57</v>
      </c>
      <c r="R2582" s="19">
        <v>765</v>
      </c>
      <c r="S2582" s="19">
        <v>20000</v>
      </c>
      <c r="T2582" s="19">
        <v>0.35</v>
      </c>
      <c r="U2582" s="19">
        <v>2.1</v>
      </c>
      <c r="V2582" s="19">
        <v>0.24</v>
      </c>
      <c r="W2582" s="19">
        <v>63</v>
      </c>
      <c r="X2582" s="93"/>
      <c r="Y2582">
        <f t="shared" si="121"/>
        <v>625</v>
      </c>
      <c r="Z2582" t="b">
        <f>IF(N2582/G2582&gt;=Auswahlhilfe!$C$8,TRUE,FALSE)</f>
        <v>1</v>
      </c>
      <c r="AA2582" t="b">
        <f>IF(K2582&gt;Auswahlhilfe!$C$7,TRUE,FALSE)</f>
        <v>1</v>
      </c>
      <c r="AB2582" t="b">
        <f>IF(Auswahlhilfe!$C$17=F2582,TRUE,FALSE)</f>
        <v>0</v>
      </c>
      <c r="AC2582" t="b">
        <f>IFERROR(IF(FIND("P2",PGOptionList!D2582)&gt;0,TRUE),FALSE)</f>
        <v>1</v>
      </c>
      <c r="AD2582" t="b">
        <f>IFERROR(IF(FIND("P1",PGOptionList!D2582)&gt;0,TRUE),FALSE)</f>
        <v>0</v>
      </c>
      <c r="AE2582" t="b">
        <f>IFERROR(IF(FIND("P0",PGOptionList!D2582)&gt;0,TRUE),FALSE)</f>
        <v>0</v>
      </c>
      <c r="AF2582" t="b">
        <f>IF(AND(Z2582,AA2582,AB2582,AC2582,IF(C2582=Auswahlhilfe!$L$7,TRUE,FALSE)),D2582,FALSE)</f>
        <v>0</v>
      </c>
      <c r="AG2582" t="b">
        <f>IF(AND(Z2582,AA2582,AB2582,AD2582,IF(C2582=Auswahlhilfe!$L$17,TRUE,FALSE)),D2582,FALSE)</f>
        <v>0</v>
      </c>
      <c r="AH2582" t="b">
        <f>IF(AND(Z2582,AA2582,AB2582,AE2582,IF(C2582=Auswahlhilfe!$L$17,TRUE,FALSE)),D2582,FALSE)</f>
        <v>0</v>
      </c>
      <c r="AI2582" t="s">
        <v>4817</v>
      </c>
      <c r="AJ2582" s="90" t="str">
        <f t="shared" si="122"/>
        <v>mailto:info@oxni.ch?subject=Anfrage TER-070-008-S1-P2</v>
      </c>
    </row>
    <row r="2583" spans="2:36" x14ac:dyDescent="0.2">
      <c r="B2583" s="78" t="str">
        <f t="shared" si="120"/>
        <v/>
      </c>
      <c r="C2583" s="19" t="s">
        <v>124</v>
      </c>
      <c r="D2583" s="19" t="s">
        <v>2884</v>
      </c>
      <c r="E2583" s="19">
        <v>60</v>
      </c>
      <c r="F2583" s="19" t="s">
        <v>58</v>
      </c>
      <c r="G2583" s="19">
        <v>8</v>
      </c>
      <c r="H2583" s="19">
        <v>6</v>
      </c>
      <c r="I2583" s="19">
        <v>7</v>
      </c>
      <c r="J2583" s="19">
        <v>95</v>
      </c>
      <c r="K2583" s="19">
        <v>45</v>
      </c>
      <c r="L2583" s="19">
        <v>135</v>
      </c>
      <c r="M2583" s="19" t="s">
        <v>67</v>
      </c>
      <c r="N2583" s="19">
        <v>5000</v>
      </c>
      <c r="O2583" s="19">
        <v>10000</v>
      </c>
      <c r="P2583" s="19">
        <v>1377</v>
      </c>
      <c r="Q2583" s="19" t="s">
        <v>57</v>
      </c>
      <c r="R2583" s="19">
        <v>765</v>
      </c>
      <c r="S2583" s="19">
        <v>20000</v>
      </c>
      <c r="T2583" s="19">
        <v>0.35</v>
      </c>
      <c r="U2583" s="19">
        <v>2.1</v>
      </c>
      <c r="V2583" s="19">
        <v>0.24</v>
      </c>
      <c r="W2583" s="19">
        <v>63</v>
      </c>
      <c r="X2583" s="93"/>
      <c r="Y2583">
        <f t="shared" si="121"/>
        <v>625</v>
      </c>
      <c r="Z2583" t="b">
        <f>IF(N2583/G2583&gt;=Auswahlhilfe!$C$8,TRUE,FALSE)</f>
        <v>1</v>
      </c>
      <c r="AA2583" t="b">
        <f>IF(K2583&gt;Auswahlhilfe!$C$7,TRUE,FALSE)</f>
        <v>1</v>
      </c>
      <c r="AB2583" t="b">
        <f>IF(Auswahlhilfe!$C$17=F2583,TRUE,FALSE)</f>
        <v>1</v>
      </c>
      <c r="AC2583" t="b">
        <f>IFERROR(IF(FIND("P2",PGOptionList!D2583)&gt;0,TRUE),FALSE)</f>
        <v>1</v>
      </c>
      <c r="AD2583" t="b">
        <f>IFERROR(IF(FIND("P1",PGOptionList!D2583)&gt;0,TRUE),FALSE)</f>
        <v>0</v>
      </c>
      <c r="AE2583" t="b">
        <f>IFERROR(IF(FIND("P0",PGOptionList!D2583)&gt;0,TRUE),FALSE)</f>
        <v>0</v>
      </c>
      <c r="AF2583" t="b">
        <f>IF(AND(Z2583,AA2583,AB2583,AC2583,IF(C2583=Auswahlhilfe!$L$7,TRUE,FALSE)),D2583,FALSE)</f>
        <v>0</v>
      </c>
      <c r="AG2583" t="b">
        <f>IF(AND(Z2583,AA2583,AB2583,AD2583,IF(C2583=Auswahlhilfe!$L$17,TRUE,FALSE)),D2583,FALSE)</f>
        <v>0</v>
      </c>
      <c r="AH2583" t="b">
        <f>IF(AND(Z2583,AA2583,AB2583,AE2583,IF(C2583=Auswahlhilfe!$L$17,TRUE,FALSE)),D2583,FALSE)</f>
        <v>0</v>
      </c>
      <c r="AI2583" t="s">
        <v>4817</v>
      </c>
      <c r="AJ2583" s="90" t="str">
        <f t="shared" si="122"/>
        <v>mailto:info@oxni.ch?subject=Anfrage TER-070-008-S2-P2</v>
      </c>
    </row>
    <row r="2584" spans="2:36" x14ac:dyDescent="0.2">
      <c r="B2584" s="78" t="str">
        <f t="shared" si="120"/>
        <v/>
      </c>
      <c r="C2584" s="19" t="s">
        <v>124</v>
      </c>
      <c r="D2584" s="19" t="s">
        <v>2885</v>
      </c>
      <c r="E2584" s="19">
        <v>60</v>
      </c>
      <c r="F2584" s="19" t="s">
        <v>55</v>
      </c>
      <c r="G2584" s="19">
        <v>7</v>
      </c>
      <c r="H2584" s="19">
        <v>4</v>
      </c>
      <c r="I2584" s="19">
        <v>7</v>
      </c>
      <c r="J2584" s="19">
        <v>95</v>
      </c>
      <c r="K2584" s="19">
        <v>50</v>
      </c>
      <c r="L2584" s="19">
        <v>150</v>
      </c>
      <c r="M2584" s="19" t="s">
        <v>64</v>
      </c>
      <c r="N2584" s="19">
        <v>5000</v>
      </c>
      <c r="O2584" s="19">
        <v>10000</v>
      </c>
      <c r="P2584" s="19">
        <v>1377</v>
      </c>
      <c r="Q2584" s="19" t="s">
        <v>57</v>
      </c>
      <c r="R2584" s="19">
        <v>765</v>
      </c>
      <c r="S2584" s="19">
        <v>20000</v>
      </c>
      <c r="T2584" s="19">
        <v>0.35</v>
      </c>
      <c r="U2584" s="19">
        <v>2.1</v>
      </c>
      <c r="V2584" s="19">
        <v>0.24</v>
      </c>
      <c r="W2584" s="19">
        <v>63</v>
      </c>
      <c r="X2584" s="93"/>
      <c r="Y2584">
        <f t="shared" si="121"/>
        <v>714.28571428571433</v>
      </c>
      <c r="Z2584" t="b">
        <f>IF(N2584/G2584&gt;=Auswahlhilfe!$C$8,TRUE,FALSE)</f>
        <v>1</v>
      </c>
      <c r="AA2584" t="b">
        <f>IF(K2584&gt;Auswahlhilfe!$C$7,TRUE,FALSE)</f>
        <v>1</v>
      </c>
      <c r="AB2584" t="b">
        <f>IF(Auswahlhilfe!$C$17=F2584,TRUE,FALSE)</f>
        <v>0</v>
      </c>
      <c r="AC2584" t="b">
        <f>IFERROR(IF(FIND("P2",PGOptionList!D2584)&gt;0,TRUE),FALSE)</f>
        <v>0</v>
      </c>
      <c r="AD2584" t="b">
        <f>IFERROR(IF(FIND("P1",PGOptionList!D2584)&gt;0,TRUE),FALSE)</f>
        <v>1</v>
      </c>
      <c r="AE2584" t="b">
        <f>IFERROR(IF(FIND("P0",PGOptionList!D2584)&gt;0,TRUE),FALSE)</f>
        <v>0</v>
      </c>
      <c r="AF2584" t="b">
        <f>IF(AND(Z2584,AA2584,AB2584,AC2584,IF(C2584=Auswahlhilfe!$L$7,TRUE,FALSE)),D2584,FALSE)</f>
        <v>0</v>
      </c>
      <c r="AG2584" t="b">
        <f>IF(AND(Z2584,AA2584,AB2584,AD2584,IF(C2584=Auswahlhilfe!$L$17,TRUE,FALSE)),D2584,FALSE)</f>
        <v>0</v>
      </c>
      <c r="AH2584" t="b">
        <f>IF(AND(Z2584,AA2584,AB2584,AE2584,IF(C2584=Auswahlhilfe!$L$17,TRUE,FALSE)),D2584,FALSE)</f>
        <v>0</v>
      </c>
      <c r="AI2584" t="s">
        <v>4817</v>
      </c>
      <c r="AJ2584" s="90" t="str">
        <f t="shared" si="122"/>
        <v>mailto:info@oxni.ch?subject=Anfrage TER-070-007-S1-P1</v>
      </c>
    </row>
    <row r="2585" spans="2:36" x14ac:dyDescent="0.2">
      <c r="B2585" s="78" t="str">
        <f t="shared" si="120"/>
        <v/>
      </c>
      <c r="C2585" s="19" t="s">
        <v>124</v>
      </c>
      <c r="D2585" s="19" t="s">
        <v>2886</v>
      </c>
      <c r="E2585" s="19">
        <v>60</v>
      </c>
      <c r="F2585" s="19" t="s">
        <v>58</v>
      </c>
      <c r="G2585" s="19">
        <v>7</v>
      </c>
      <c r="H2585" s="19">
        <v>4</v>
      </c>
      <c r="I2585" s="19">
        <v>7</v>
      </c>
      <c r="J2585" s="19">
        <v>95</v>
      </c>
      <c r="K2585" s="19">
        <v>50</v>
      </c>
      <c r="L2585" s="19">
        <v>150</v>
      </c>
      <c r="M2585" s="19" t="s">
        <v>64</v>
      </c>
      <c r="N2585" s="19">
        <v>5000</v>
      </c>
      <c r="O2585" s="19">
        <v>10000</v>
      </c>
      <c r="P2585" s="19">
        <v>1377</v>
      </c>
      <c r="Q2585" s="19" t="s">
        <v>57</v>
      </c>
      <c r="R2585" s="19">
        <v>765</v>
      </c>
      <c r="S2585" s="19">
        <v>20000</v>
      </c>
      <c r="T2585" s="19">
        <v>0.35</v>
      </c>
      <c r="U2585" s="19">
        <v>2.1</v>
      </c>
      <c r="V2585" s="19">
        <v>0.24</v>
      </c>
      <c r="W2585" s="19">
        <v>63</v>
      </c>
      <c r="X2585" s="93"/>
      <c r="Y2585">
        <f t="shared" si="121"/>
        <v>714.28571428571433</v>
      </c>
      <c r="Z2585" t="b">
        <f>IF(N2585/G2585&gt;=Auswahlhilfe!$C$8,TRUE,FALSE)</f>
        <v>1</v>
      </c>
      <c r="AA2585" t="b">
        <f>IF(K2585&gt;Auswahlhilfe!$C$7,TRUE,FALSE)</f>
        <v>1</v>
      </c>
      <c r="AB2585" t="b">
        <f>IF(Auswahlhilfe!$C$17=F2585,TRUE,FALSE)</f>
        <v>1</v>
      </c>
      <c r="AC2585" t="b">
        <f>IFERROR(IF(FIND("P2",PGOptionList!D2585)&gt;0,TRUE),FALSE)</f>
        <v>0</v>
      </c>
      <c r="AD2585" t="b">
        <f>IFERROR(IF(FIND("P1",PGOptionList!D2585)&gt;0,TRUE),FALSE)</f>
        <v>1</v>
      </c>
      <c r="AE2585" t="b">
        <f>IFERROR(IF(FIND("P0",PGOptionList!D2585)&gt;0,TRUE),FALSE)</f>
        <v>0</v>
      </c>
      <c r="AF2585" t="b">
        <f>IF(AND(Z2585,AA2585,AB2585,AC2585,IF(C2585=Auswahlhilfe!$L$7,TRUE,FALSE)),D2585,FALSE)</f>
        <v>0</v>
      </c>
      <c r="AG2585" t="b">
        <f>IF(AND(Z2585,AA2585,AB2585,AD2585,IF(C2585=Auswahlhilfe!$L$17,TRUE,FALSE)),D2585,FALSE)</f>
        <v>0</v>
      </c>
      <c r="AH2585" t="b">
        <f>IF(AND(Z2585,AA2585,AB2585,AE2585,IF(C2585=Auswahlhilfe!$L$17,TRUE,FALSE)),D2585,FALSE)</f>
        <v>0</v>
      </c>
      <c r="AI2585" t="s">
        <v>4817</v>
      </c>
      <c r="AJ2585" s="90" t="str">
        <f t="shared" si="122"/>
        <v>mailto:info@oxni.ch?subject=Anfrage TER-070-007-S2-P1</v>
      </c>
    </row>
    <row r="2586" spans="2:36" x14ac:dyDescent="0.2">
      <c r="B2586" s="78" t="str">
        <f t="shared" si="120"/>
        <v/>
      </c>
      <c r="C2586" s="19" t="s">
        <v>124</v>
      </c>
      <c r="D2586" s="19" t="s">
        <v>2887</v>
      </c>
      <c r="E2586" s="19">
        <v>60</v>
      </c>
      <c r="F2586" s="19" t="s">
        <v>55</v>
      </c>
      <c r="G2586" s="19">
        <v>7</v>
      </c>
      <c r="H2586" s="19">
        <v>6</v>
      </c>
      <c r="I2586" s="19">
        <v>7</v>
      </c>
      <c r="J2586" s="19">
        <v>95</v>
      </c>
      <c r="K2586" s="19">
        <v>50</v>
      </c>
      <c r="L2586" s="19">
        <v>150</v>
      </c>
      <c r="M2586" s="19" t="s">
        <v>64</v>
      </c>
      <c r="N2586" s="19">
        <v>5000</v>
      </c>
      <c r="O2586" s="19">
        <v>10000</v>
      </c>
      <c r="P2586" s="19">
        <v>1377</v>
      </c>
      <c r="Q2586" s="19" t="s">
        <v>57</v>
      </c>
      <c r="R2586" s="19">
        <v>765</v>
      </c>
      <c r="S2586" s="19">
        <v>20000</v>
      </c>
      <c r="T2586" s="19">
        <v>0.35</v>
      </c>
      <c r="U2586" s="19">
        <v>2.1</v>
      </c>
      <c r="V2586" s="19">
        <v>0.24</v>
      </c>
      <c r="W2586" s="19">
        <v>63</v>
      </c>
      <c r="X2586" s="93"/>
      <c r="Y2586">
        <f t="shared" si="121"/>
        <v>714.28571428571433</v>
      </c>
      <c r="Z2586" t="b">
        <f>IF(N2586/G2586&gt;=Auswahlhilfe!$C$8,TRUE,FALSE)</f>
        <v>1</v>
      </c>
      <c r="AA2586" t="b">
        <f>IF(K2586&gt;Auswahlhilfe!$C$7,TRUE,FALSE)</f>
        <v>1</v>
      </c>
      <c r="AB2586" t="b">
        <f>IF(Auswahlhilfe!$C$17=F2586,TRUE,FALSE)</f>
        <v>0</v>
      </c>
      <c r="AC2586" t="b">
        <f>IFERROR(IF(FIND("P2",PGOptionList!D2586)&gt;0,TRUE),FALSE)</f>
        <v>1</v>
      </c>
      <c r="AD2586" t="b">
        <f>IFERROR(IF(FIND("P1",PGOptionList!D2586)&gt;0,TRUE),FALSE)</f>
        <v>0</v>
      </c>
      <c r="AE2586" t="b">
        <f>IFERROR(IF(FIND("P0",PGOptionList!D2586)&gt;0,TRUE),FALSE)</f>
        <v>0</v>
      </c>
      <c r="AF2586" t="b">
        <f>IF(AND(Z2586,AA2586,AB2586,AC2586,IF(C2586=Auswahlhilfe!$L$7,TRUE,FALSE)),D2586,FALSE)</f>
        <v>0</v>
      </c>
      <c r="AG2586" t="b">
        <f>IF(AND(Z2586,AA2586,AB2586,AD2586,IF(C2586=Auswahlhilfe!$L$17,TRUE,FALSE)),D2586,FALSE)</f>
        <v>0</v>
      </c>
      <c r="AH2586" t="b">
        <f>IF(AND(Z2586,AA2586,AB2586,AE2586,IF(C2586=Auswahlhilfe!$L$17,TRUE,FALSE)),D2586,FALSE)</f>
        <v>0</v>
      </c>
      <c r="AI2586" t="s">
        <v>4817</v>
      </c>
      <c r="AJ2586" s="90" t="str">
        <f t="shared" si="122"/>
        <v>mailto:info@oxni.ch?subject=Anfrage TER-070-007-S1-P2</v>
      </c>
    </row>
    <row r="2587" spans="2:36" x14ac:dyDescent="0.2">
      <c r="B2587" s="78" t="str">
        <f t="shared" si="120"/>
        <v/>
      </c>
      <c r="C2587" s="19" t="s">
        <v>124</v>
      </c>
      <c r="D2587" s="19" t="s">
        <v>2888</v>
      </c>
      <c r="E2587" s="19">
        <v>60</v>
      </c>
      <c r="F2587" s="19" t="s">
        <v>58</v>
      </c>
      <c r="G2587" s="19">
        <v>7</v>
      </c>
      <c r="H2587" s="19">
        <v>6</v>
      </c>
      <c r="I2587" s="19">
        <v>7</v>
      </c>
      <c r="J2587" s="19">
        <v>95</v>
      </c>
      <c r="K2587" s="19">
        <v>50</v>
      </c>
      <c r="L2587" s="19">
        <v>150</v>
      </c>
      <c r="M2587" s="19" t="s">
        <v>64</v>
      </c>
      <c r="N2587" s="19">
        <v>5000</v>
      </c>
      <c r="O2587" s="19">
        <v>10000</v>
      </c>
      <c r="P2587" s="19">
        <v>1377</v>
      </c>
      <c r="Q2587" s="19" t="s">
        <v>57</v>
      </c>
      <c r="R2587" s="19">
        <v>765</v>
      </c>
      <c r="S2587" s="19">
        <v>20000</v>
      </c>
      <c r="T2587" s="19">
        <v>0.35</v>
      </c>
      <c r="U2587" s="19">
        <v>2.1</v>
      </c>
      <c r="V2587" s="19">
        <v>0.24</v>
      </c>
      <c r="W2587" s="19">
        <v>63</v>
      </c>
      <c r="X2587" s="93"/>
      <c r="Y2587">
        <f t="shared" si="121"/>
        <v>714.28571428571433</v>
      </c>
      <c r="Z2587" t="b">
        <f>IF(N2587/G2587&gt;=Auswahlhilfe!$C$8,TRUE,FALSE)</f>
        <v>1</v>
      </c>
      <c r="AA2587" t="b">
        <f>IF(K2587&gt;Auswahlhilfe!$C$7,TRUE,FALSE)</f>
        <v>1</v>
      </c>
      <c r="AB2587" t="b">
        <f>IF(Auswahlhilfe!$C$17=F2587,TRUE,FALSE)</f>
        <v>1</v>
      </c>
      <c r="AC2587" t="b">
        <f>IFERROR(IF(FIND("P2",PGOptionList!D2587)&gt;0,TRUE),FALSE)</f>
        <v>1</v>
      </c>
      <c r="AD2587" t="b">
        <f>IFERROR(IF(FIND("P1",PGOptionList!D2587)&gt;0,TRUE),FALSE)</f>
        <v>0</v>
      </c>
      <c r="AE2587" t="b">
        <f>IFERROR(IF(FIND("P0",PGOptionList!D2587)&gt;0,TRUE),FALSE)</f>
        <v>0</v>
      </c>
      <c r="AF2587" t="b">
        <f>IF(AND(Z2587,AA2587,AB2587,AC2587,IF(C2587=Auswahlhilfe!$L$7,TRUE,FALSE)),D2587,FALSE)</f>
        <v>0</v>
      </c>
      <c r="AG2587" t="b">
        <f>IF(AND(Z2587,AA2587,AB2587,AD2587,IF(C2587=Auswahlhilfe!$L$17,TRUE,FALSE)),D2587,FALSE)</f>
        <v>0</v>
      </c>
      <c r="AH2587" t="b">
        <f>IF(AND(Z2587,AA2587,AB2587,AE2587,IF(C2587=Auswahlhilfe!$L$17,TRUE,FALSE)),D2587,FALSE)</f>
        <v>0</v>
      </c>
      <c r="AI2587" t="s">
        <v>4817</v>
      </c>
      <c r="AJ2587" s="90" t="str">
        <f t="shared" si="122"/>
        <v>mailto:info@oxni.ch?subject=Anfrage TER-070-007-S2-P2</v>
      </c>
    </row>
    <row r="2588" spans="2:36" x14ac:dyDescent="0.2">
      <c r="B2588" s="78" t="str">
        <f t="shared" si="120"/>
        <v/>
      </c>
      <c r="C2588" s="19" t="s">
        <v>124</v>
      </c>
      <c r="D2588" s="19" t="s">
        <v>2889</v>
      </c>
      <c r="E2588" s="19">
        <v>60</v>
      </c>
      <c r="F2588" s="19" t="s">
        <v>55</v>
      </c>
      <c r="G2588" s="19">
        <v>6</v>
      </c>
      <c r="H2588" s="19">
        <v>4</v>
      </c>
      <c r="I2588" s="19">
        <v>7</v>
      </c>
      <c r="J2588" s="19">
        <v>95</v>
      </c>
      <c r="K2588" s="19">
        <v>55</v>
      </c>
      <c r="L2588" s="19">
        <v>165</v>
      </c>
      <c r="M2588" s="19" t="s">
        <v>66</v>
      </c>
      <c r="N2588" s="19">
        <v>5000</v>
      </c>
      <c r="O2588" s="19">
        <v>10000</v>
      </c>
      <c r="P2588" s="19">
        <v>1377</v>
      </c>
      <c r="Q2588" s="19" t="s">
        <v>57</v>
      </c>
      <c r="R2588" s="19">
        <v>765</v>
      </c>
      <c r="S2588" s="19">
        <v>20000</v>
      </c>
      <c r="T2588" s="19">
        <v>0.35</v>
      </c>
      <c r="U2588" s="19">
        <v>2.1</v>
      </c>
      <c r="V2588" s="19">
        <v>0.24</v>
      </c>
      <c r="W2588" s="19">
        <v>63</v>
      </c>
      <c r="X2588" s="93"/>
      <c r="Y2588">
        <f t="shared" si="121"/>
        <v>833.33333333333337</v>
      </c>
      <c r="Z2588" t="b">
        <f>IF(N2588/G2588&gt;=Auswahlhilfe!$C$8,TRUE,FALSE)</f>
        <v>1</v>
      </c>
      <c r="AA2588" t="b">
        <f>IF(K2588&gt;Auswahlhilfe!$C$7,TRUE,FALSE)</f>
        <v>1</v>
      </c>
      <c r="AB2588" t="b">
        <f>IF(Auswahlhilfe!$C$17=F2588,TRUE,FALSE)</f>
        <v>0</v>
      </c>
      <c r="AC2588" t="b">
        <f>IFERROR(IF(FIND("P2",PGOptionList!D2588)&gt;0,TRUE),FALSE)</f>
        <v>0</v>
      </c>
      <c r="AD2588" t="b">
        <f>IFERROR(IF(FIND("P1",PGOptionList!D2588)&gt;0,TRUE),FALSE)</f>
        <v>1</v>
      </c>
      <c r="AE2588" t="b">
        <f>IFERROR(IF(FIND("P0",PGOptionList!D2588)&gt;0,TRUE),FALSE)</f>
        <v>0</v>
      </c>
      <c r="AF2588" t="b">
        <f>IF(AND(Z2588,AA2588,AB2588,AC2588,IF(C2588=Auswahlhilfe!$L$7,TRUE,FALSE)),D2588,FALSE)</f>
        <v>0</v>
      </c>
      <c r="AG2588" t="b">
        <f>IF(AND(Z2588,AA2588,AB2588,AD2588,IF(C2588=Auswahlhilfe!$L$17,TRUE,FALSE)),D2588,FALSE)</f>
        <v>0</v>
      </c>
      <c r="AH2588" t="b">
        <f>IF(AND(Z2588,AA2588,AB2588,AE2588,IF(C2588=Auswahlhilfe!$L$17,TRUE,FALSE)),D2588,FALSE)</f>
        <v>0</v>
      </c>
      <c r="AI2588" t="s">
        <v>4817</v>
      </c>
      <c r="AJ2588" s="90" t="str">
        <f t="shared" si="122"/>
        <v>mailto:info@oxni.ch?subject=Anfrage TER-070-006-S1-P1</v>
      </c>
    </row>
    <row r="2589" spans="2:36" x14ac:dyDescent="0.2">
      <c r="B2589" s="78" t="str">
        <f t="shared" si="120"/>
        <v/>
      </c>
      <c r="C2589" s="19" t="s">
        <v>124</v>
      </c>
      <c r="D2589" s="19" t="s">
        <v>2890</v>
      </c>
      <c r="E2589" s="19">
        <v>60</v>
      </c>
      <c r="F2589" s="19" t="s">
        <v>58</v>
      </c>
      <c r="G2589" s="19">
        <v>6</v>
      </c>
      <c r="H2589" s="19">
        <v>4</v>
      </c>
      <c r="I2589" s="19">
        <v>7</v>
      </c>
      <c r="J2589" s="19">
        <v>95</v>
      </c>
      <c r="K2589" s="19">
        <v>55</v>
      </c>
      <c r="L2589" s="19">
        <v>165</v>
      </c>
      <c r="M2589" s="19" t="s">
        <v>66</v>
      </c>
      <c r="N2589" s="19">
        <v>5000</v>
      </c>
      <c r="O2589" s="19">
        <v>10000</v>
      </c>
      <c r="P2589" s="19">
        <v>1377</v>
      </c>
      <c r="Q2589" s="19" t="s">
        <v>57</v>
      </c>
      <c r="R2589" s="19">
        <v>765</v>
      </c>
      <c r="S2589" s="19">
        <v>20000</v>
      </c>
      <c r="T2589" s="19">
        <v>0.35</v>
      </c>
      <c r="U2589" s="19">
        <v>2.1</v>
      </c>
      <c r="V2589" s="19">
        <v>0.24</v>
      </c>
      <c r="W2589" s="19">
        <v>63</v>
      </c>
      <c r="X2589" s="93"/>
      <c r="Y2589">
        <f t="shared" si="121"/>
        <v>833.33333333333337</v>
      </c>
      <c r="Z2589" t="b">
        <f>IF(N2589/G2589&gt;=Auswahlhilfe!$C$8,TRUE,FALSE)</f>
        <v>1</v>
      </c>
      <c r="AA2589" t="b">
        <f>IF(K2589&gt;Auswahlhilfe!$C$7,TRUE,FALSE)</f>
        <v>1</v>
      </c>
      <c r="AB2589" t="b">
        <f>IF(Auswahlhilfe!$C$17=F2589,TRUE,FALSE)</f>
        <v>1</v>
      </c>
      <c r="AC2589" t="b">
        <f>IFERROR(IF(FIND("P2",PGOptionList!D2589)&gt;0,TRUE),FALSE)</f>
        <v>0</v>
      </c>
      <c r="AD2589" t="b">
        <f>IFERROR(IF(FIND("P1",PGOptionList!D2589)&gt;0,TRUE),FALSE)</f>
        <v>1</v>
      </c>
      <c r="AE2589" t="b">
        <f>IFERROR(IF(FIND("P0",PGOptionList!D2589)&gt;0,TRUE),FALSE)</f>
        <v>0</v>
      </c>
      <c r="AF2589" t="b">
        <f>IF(AND(Z2589,AA2589,AB2589,AC2589,IF(C2589=Auswahlhilfe!$L$7,TRUE,FALSE)),D2589,FALSE)</f>
        <v>0</v>
      </c>
      <c r="AG2589" t="b">
        <f>IF(AND(Z2589,AA2589,AB2589,AD2589,IF(C2589=Auswahlhilfe!$L$17,TRUE,FALSE)),D2589,FALSE)</f>
        <v>0</v>
      </c>
      <c r="AH2589" t="b">
        <f>IF(AND(Z2589,AA2589,AB2589,AE2589,IF(C2589=Auswahlhilfe!$L$17,TRUE,FALSE)),D2589,FALSE)</f>
        <v>0</v>
      </c>
      <c r="AI2589" t="s">
        <v>4817</v>
      </c>
      <c r="AJ2589" s="90" t="str">
        <f t="shared" si="122"/>
        <v>mailto:info@oxni.ch?subject=Anfrage TER-070-006-S2-P1</v>
      </c>
    </row>
    <row r="2590" spans="2:36" x14ac:dyDescent="0.2">
      <c r="B2590" s="78" t="str">
        <f t="shared" si="120"/>
        <v/>
      </c>
      <c r="C2590" s="19" t="s">
        <v>124</v>
      </c>
      <c r="D2590" s="19" t="s">
        <v>2891</v>
      </c>
      <c r="E2590" s="19">
        <v>60</v>
      </c>
      <c r="F2590" s="19" t="s">
        <v>55</v>
      </c>
      <c r="G2590" s="19">
        <v>6</v>
      </c>
      <c r="H2590" s="19">
        <v>6</v>
      </c>
      <c r="I2590" s="19">
        <v>7</v>
      </c>
      <c r="J2590" s="19">
        <v>95</v>
      </c>
      <c r="K2590" s="19">
        <v>55</v>
      </c>
      <c r="L2590" s="19">
        <v>165</v>
      </c>
      <c r="M2590" s="19" t="s">
        <v>66</v>
      </c>
      <c r="N2590" s="19">
        <v>5000</v>
      </c>
      <c r="O2590" s="19">
        <v>10000</v>
      </c>
      <c r="P2590" s="19">
        <v>1377</v>
      </c>
      <c r="Q2590" s="19" t="s">
        <v>57</v>
      </c>
      <c r="R2590" s="19">
        <v>765</v>
      </c>
      <c r="S2590" s="19">
        <v>20000</v>
      </c>
      <c r="T2590" s="19">
        <v>0.35</v>
      </c>
      <c r="U2590" s="19">
        <v>2.1</v>
      </c>
      <c r="V2590" s="19">
        <v>0.24</v>
      </c>
      <c r="W2590" s="19">
        <v>63</v>
      </c>
      <c r="X2590" s="93"/>
      <c r="Y2590">
        <f t="shared" si="121"/>
        <v>833.33333333333337</v>
      </c>
      <c r="Z2590" t="b">
        <f>IF(N2590/G2590&gt;=Auswahlhilfe!$C$8,TRUE,FALSE)</f>
        <v>1</v>
      </c>
      <c r="AA2590" t="b">
        <f>IF(K2590&gt;Auswahlhilfe!$C$7,TRUE,FALSE)</f>
        <v>1</v>
      </c>
      <c r="AB2590" t="b">
        <f>IF(Auswahlhilfe!$C$17=F2590,TRUE,FALSE)</f>
        <v>0</v>
      </c>
      <c r="AC2590" t="b">
        <f>IFERROR(IF(FIND("P2",PGOptionList!D2590)&gt;0,TRUE),FALSE)</f>
        <v>1</v>
      </c>
      <c r="AD2590" t="b">
        <f>IFERROR(IF(FIND("P1",PGOptionList!D2590)&gt;0,TRUE),FALSE)</f>
        <v>0</v>
      </c>
      <c r="AE2590" t="b">
        <f>IFERROR(IF(FIND("P0",PGOptionList!D2590)&gt;0,TRUE),FALSE)</f>
        <v>0</v>
      </c>
      <c r="AF2590" t="b">
        <f>IF(AND(Z2590,AA2590,AB2590,AC2590,IF(C2590=Auswahlhilfe!$L$7,TRUE,FALSE)),D2590,FALSE)</f>
        <v>0</v>
      </c>
      <c r="AG2590" t="b">
        <f>IF(AND(Z2590,AA2590,AB2590,AD2590,IF(C2590=Auswahlhilfe!$L$17,TRUE,FALSE)),D2590,FALSE)</f>
        <v>0</v>
      </c>
      <c r="AH2590" t="b">
        <f>IF(AND(Z2590,AA2590,AB2590,AE2590,IF(C2590=Auswahlhilfe!$L$17,TRUE,FALSE)),D2590,FALSE)</f>
        <v>0</v>
      </c>
      <c r="AI2590" t="s">
        <v>4817</v>
      </c>
      <c r="AJ2590" s="90" t="str">
        <f t="shared" si="122"/>
        <v>mailto:info@oxni.ch?subject=Anfrage TER-070-006-S1-P2</v>
      </c>
    </row>
    <row r="2591" spans="2:36" x14ac:dyDescent="0.2">
      <c r="B2591" s="78" t="str">
        <f t="shared" si="120"/>
        <v/>
      </c>
      <c r="C2591" s="19" t="s">
        <v>124</v>
      </c>
      <c r="D2591" s="19" t="s">
        <v>2892</v>
      </c>
      <c r="E2591" s="19">
        <v>60</v>
      </c>
      <c r="F2591" s="19" t="s">
        <v>58</v>
      </c>
      <c r="G2591" s="19">
        <v>6</v>
      </c>
      <c r="H2591" s="19">
        <v>6</v>
      </c>
      <c r="I2591" s="19">
        <v>7</v>
      </c>
      <c r="J2591" s="19">
        <v>95</v>
      </c>
      <c r="K2591" s="19">
        <v>55</v>
      </c>
      <c r="L2591" s="19">
        <v>165</v>
      </c>
      <c r="M2591" s="19" t="s">
        <v>66</v>
      </c>
      <c r="N2591" s="19">
        <v>5000</v>
      </c>
      <c r="O2591" s="19">
        <v>10000</v>
      </c>
      <c r="P2591" s="19">
        <v>1377</v>
      </c>
      <c r="Q2591" s="19" t="s">
        <v>57</v>
      </c>
      <c r="R2591" s="19">
        <v>765</v>
      </c>
      <c r="S2591" s="19">
        <v>20000</v>
      </c>
      <c r="T2591" s="19">
        <v>0.35</v>
      </c>
      <c r="U2591" s="19">
        <v>2.1</v>
      </c>
      <c r="V2591" s="19">
        <v>0.24</v>
      </c>
      <c r="W2591" s="19">
        <v>63</v>
      </c>
      <c r="X2591" s="93"/>
      <c r="Y2591">
        <f t="shared" si="121"/>
        <v>833.33333333333337</v>
      </c>
      <c r="Z2591" t="b">
        <f>IF(N2591/G2591&gt;=Auswahlhilfe!$C$8,TRUE,FALSE)</f>
        <v>1</v>
      </c>
      <c r="AA2591" t="b">
        <f>IF(K2591&gt;Auswahlhilfe!$C$7,TRUE,FALSE)</f>
        <v>1</v>
      </c>
      <c r="AB2591" t="b">
        <f>IF(Auswahlhilfe!$C$17=F2591,TRUE,FALSE)</f>
        <v>1</v>
      </c>
      <c r="AC2591" t="b">
        <f>IFERROR(IF(FIND("P2",PGOptionList!D2591)&gt;0,TRUE),FALSE)</f>
        <v>1</v>
      </c>
      <c r="AD2591" t="b">
        <f>IFERROR(IF(FIND("P1",PGOptionList!D2591)&gt;0,TRUE),FALSE)</f>
        <v>0</v>
      </c>
      <c r="AE2591" t="b">
        <f>IFERROR(IF(FIND("P0",PGOptionList!D2591)&gt;0,TRUE),FALSE)</f>
        <v>0</v>
      </c>
      <c r="AF2591" t="b">
        <f>IF(AND(Z2591,AA2591,AB2591,AC2591,IF(C2591=Auswahlhilfe!$L$7,TRUE,FALSE)),D2591,FALSE)</f>
        <v>0</v>
      </c>
      <c r="AG2591" t="b">
        <f>IF(AND(Z2591,AA2591,AB2591,AD2591,IF(C2591=Auswahlhilfe!$L$17,TRUE,FALSE)),D2591,FALSE)</f>
        <v>0</v>
      </c>
      <c r="AH2591" t="b">
        <f>IF(AND(Z2591,AA2591,AB2591,AE2591,IF(C2591=Auswahlhilfe!$L$17,TRUE,FALSE)),D2591,FALSE)</f>
        <v>0</v>
      </c>
      <c r="AI2591" t="s">
        <v>4817</v>
      </c>
      <c r="AJ2591" s="90" t="str">
        <f t="shared" si="122"/>
        <v>mailto:info@oxni.ch?subject=Anfrage TER-070-006-S2-P2</v>
      </c>
    </row>
    <row r="2592" spans="2:36" x14ac:dyDescent="0.2">
      <c r="B2592" s="78" t="str">
        <f t="shared" si="120"/>
        <v/>
      </c>
      <c r="C2592" s="19" t="s">
        <v>124</v>
      </c>
      <c r="D2592" s="19" t="s">
        <v>2893</v>
      </c>
      <c r="E2592" s="19">
        <v>60</v>
      </c>
      <c r="F2592" s="19" t="s">
        <v>55</v>
      </c>
      <c r="G2592" s="19">
        <v>5</v>
      </c>
      <c r="H2592" s="19">
        <v>4</v>
      </c>
      <c r="I2592" s="19">
        <v>7</v>
      </c>
      <c r="J2592" s="19">
        <v>95</v>
      </c>
      <c r="K2592" s="19">
        <v>58</v>
      </c>
      <c r="L2592" s="19">
        <v>174</v>
      </c>
      <c r="M2592" s="19" t="s">
        <v>65</v>
      </c>
      <c r="N2592" s="19">
        <v>5000</v>
      </c>
      <c r="O2592" s="19">
        <v>10000</v>
      </c>
      <c r="P2592" s="19">
        <v>1377</v>
      </c>
      <c r="Q2592" s="19" t="s">
        <v>57</v>
      </c>
      <c r="R2592" s="19">
        <v>765</v>
      </c>
      <c r="S2592" s="19">
        <v>20000</v>
      </c>
      <c r="T2592" s="19">
        <v>0.35</v>
      </c>
      <c r="U2592" s="19">
        <v>2.1</v>
      </c>
      <c r="V2592" s="19">
        <v>0.24</v>
      </c>
      <c r="W2592" s="19">
        <v>63</v>
      </c>
      <c r="X2592" s="93"/>
      <c r="Y2592">
        <f t="shared" si="121"/>
        <v>1000</v>
      </c>
      <c r="Z2592" t="b">
        <f>IF(N2592/G2592&gt;=Auswahlhilfe!$C$8,TRUE,FALSE)</f>
        <v>1</v>
      </c>
      <c r="AA2592" t="b">
        <f>IF(K2592&gt;Auswahlhilfe!$C$7,TRUE,FALSE)</f>
        <v>1</v>
      </c>
      <c r="AB2592" t="b">
        <f>IF(Auswahlhilfe!$C$17=F2592,TRUE,FALSE)</f>
        <v>0</v>
      </c>
      <c r="AC2592" t="b">
        <f>IFERROR(IF(FIND("P2",PGOptionList!D2592)&gt;0,TRUE),FALSE)</f>
        <v>0</v>
      </c>
      <c r="AD2592" t="b">
        <f>IFERROR(IF(FIND("P1",PGOptionList!D2592)&gt;0,TRUE),FALSE)</f>
        <v>1</v>
      </c>
      <c r="AE2592" t="b">
        <f>IFERROR(IF(FIND("P0",PGOptionList!D2592)&gt;0,TRUE),FALSE)</f>
        <v>0</v>
      </c>
      <c r="AF2592" t="b">
        <f>IF(AND(Z2592,AA2592,AB2592,AC2592,IF(C2592=Auswahlhilfe!$L$7,TRUE,FALSE)),D2592,FALSE)</f>
        <v>0</v>
      </c>
      <c r="AG2592" t="b">
        <f>IF(AND(Z2592,AA2592,AB2592,AD2592,IF(C2592=Auswahlhilfe!$L$17,TRUE,FALSE)),D2592,FALSE)</f>
        <v>0</v>
      </c>
      <c r="AH2592" t="b">
        <f>IF(AND(Z2592,AA2592,AB2592,AE2592,IF(C2592=Auswahlhilfe!$L$17,TRUE,FALSE)),D2592,FALSE)</f>
        <v>0</v>
      </c>
      <c r="AI2592" t="s">
        <v>4817</v>
      </c>
      <c r="AJ2592" s="90" t="str">
        <f t="shared" si="122"/>
        <v>mailto:info@oxni.ch?subject=Anfrage TER-070-005-S1-P1</v>
      </c>
    </row>
    <row r="2593" spans="2:36" x14ac:dyDescent="0.2">
      <c r="B2593" s="78" t="str">
        <f t="shared" si="120"/>
        <v/>
      </c>
      <c r="C2593" s="19" t="s">
        <v>124</v>
      </c>
      <c r="D2593" s="19" t="s">
        <v>2894</v>
      </c>
      <c r="E2593" s="19">
        <v>60</v>
      </c>
      <c r="F2593" s="19" t="s">
        <v>58</v>
      </c>
      <c r="G2593" s="19">
        <v>5</v>
      </c>
      <c r="H2593" s="19">
        <v>4</v>
      </c>
      <c r="I2593" s="19">
        <v>7</v>
      </c>
      <c r="J2593" s="19">
        <v>95</v>
      </c>
      <c r="K2593" s="19">
        <v>58</v>
      </c>
      <c r="L2593" s="19">
        <v>174</v>
      </c>
      <c r="M2593" s="19" t="s">
        <v>65</v>
      </c>
      <c r="N2593" s="19">
        <v>5000</v>
      </c>
      <c r="O2593" s="19">
        <v>10000</v>
      </c>
      <c r="P2593" s="19">
        <v>1377</v>
      </c>
      <c r="Q2593" s="19" t="s">
        <v>57</v>
      </c>
      <c r="R2593" s="19">
        <v>765</v>
      </c>
      <c r="S2593" s="19">
        <v>20000</v>
      </c>
      <c r="T2593" s="19">
        <v>0.35</v>
      </c>
      <c r="U2593" s="19">
        <v>2.1</v>
      </c>
      <c r="V2593" s="19">
        <v>0.24</v>
      </c>
      <c r="W2593" s="19">
        <v>63</v>
      </c>
      <c r="X2593" s="93"/>
      <c r="Y2593">
        <f t="shared" si="121"/>
        <v>1000</v>
      </c>
      <c r="Z2593" t="b">
        <f>IF(N2593/G2593&gt;=Auswahlhilfe!$C$8,TRUE,FALSE)</f>
        <v>1</v>
      </c>
      <c r="AA2593" t="b">
        <f>IF(K2593&gt;Auswahlhilfe!$C$7,TRUE,FALSE)</f>
        <v>1</v>
      </c>
      <c r="AB2593" t="b">
        <f>IF(Auswahlhilfe!$C$17=F2593,TRUE,FALSE)</f>
        <v>1</v>
      </c>
      <c r="AC2593" t="b">
        <f>IFERROR(IF(FIND("P2",PGOptionList!D2593)&gt;0,TRUE),FALSE)</f>
        <v>0</v>
      </c>
      <c r="AD2593" t="b">
        <f>IFERROR(IF(FIND("P1",PGOptionList!D2593)&gt;0,TRUE),FALSE)</f>
        <v>1</v>
      </c>
      <c r="AE2593" t="b">
        <f>IFERROR(IF(FIND("P0",PGOptionList!D2593)&gt;0,TRUE),FALSE)</f>
        <v>0</v>
      </c>
      <c r="AF2593" t="b">
        <f>IF(AND(Z2593,AA2593,AB2593,AC2593,IF(C2593=Auswahlhilfe!$L$7,TRUE,FALSE)),D2593,FALSE)</f>
        <v>0</v>
      </c>
      <c r="AG2593" t="b">
        <f>IF(AND(Z2593,AA2593,AB2593,AD2593,IF(C2593=Auswahlhilfe!$L$17,TRUE,FALSE)),D2593,FALSE)</f>
        <v>0</v>
      </c>
      <c r="AH2593" t="b">
        <f>IF(AND(Z2593,AA2593,AB2593,AE2593,IF(C2593=Auswahlhilfe!$L$17,TRUE,FALSE)),D2593,FALSE)</f>
        <v>0</v>
      </c>
      <c r="AI2593" t="s">
        <v>4817</v>
      </c>
      <c r="AJ2593" s="90" t="str">
        <f t="shared" si="122"/>
        <v>mailto:info@oxni.ch?subject=Anfrage TER-070-005-S2-P1</v>
      </c>
    </row>
    <row r="2594" spans="2:36" x14ac:dyDescent="0.2">
      <c r="B2594" s="78" t="str">
        <f t="shared" si="120"/>
        <v/>
      </c>
      <c r="C2594" s="19" t="s">
        <v>124</v>
      </c>
      <c r="D2594" s="19" t="s">
        <v>2895</v>
      </c>
      <c r="E2594" s="19">
        <v>60</v>
      </c>
      <c r="F2594" s="19" t="s">
        <v>55</v>
      </c>
      <c r="G2594" s="19">
        <v>5</v>
      </c>
      <c r="H2594" s="19">
        <v>6</v>
      </c>
      <c r="I2594" s="19">
        <v>7</v>
      </c>
      <c r="J2594" s="19">
        <v>95</v>
      </c>
      <c r="K2594" s="19">
        <v>58</v>
      </c>
      <c r="L2594" s="19">
        <v>174</v>
      </c>
      <c r="M2594" s="19" t="s">
        <v>65</v>
      </c>
      <c r="N2594" s="19">
        <v>5000</v>
      </c>
      <c r="O2594" s="19">
        <v>10000</v>
      </c>
      <c r="P2594" s="19">
        <v>1377</v>
      </c>
      <c r="Q2594" s="19" t="s">
        <v>57</v>
      </c>
      <c r="R2594" s="19">
        <v>765</v>
      </c>
      <c r="S2594" s="19">
        <v>20000</v>
      </c>
      <c r="T2594" s="19">
        <v>0.35</v>
      </c>
      <c r="U2594" s="19">
        <v>2.1</v>
      </c>
      <c r="V2594" s="19">
        <v>0.24</v>
      </c>
      <c r="W2594" s="19">
        <v>63</v>
      </c>
      <c r="X2594" s="93"/>
      <c r="Y2594">
        <f t="shared" si="121"/>
        <v>1000</v>
      </c>
      <c r="Z2594" t="b">
        <f>IF(N2594/G2594&gt;=Auswahlhilfe!$C$8,TRUE,FALSE)</f>
        <v>1</v>
      </c>
      <c r="AA2594" t="b">
        <f>IF(K2594&gt;Auswahlhilfe!$C$7,TRUE,FALSE)</f>
        <v>1</v>
      </c>
      <c r="AB2594" t="b">
        <f>IF(Auswahlhilfe!$C$17=F2594,TRUE,FALSE)</f>
        <v>0</v>
      </c>
      <c r="AC2594" t="b">
        <f>IFERROR(IF(FIND("P2",PGOptionList!D2594)&gt;0,TRUE),FALSE)</f>
        <v>1</v>
      </c>
      <c r="AD2594" t="b">
        <f>IFERROR(IF(FIND("P1",PGOptionList!D2594)&gt;0,TRUE),FALSE)</f>
        <v>0</v>
      </c>
      <c r="AE2594" t="b">
        <f>IFERROR(IF(FIND("P0",PGOptionList!D2594)&gt;0,TRUE),FALSE)</f>
        <v>0</v>
      </c>
      <c r="AF2594" t="b">
        <f>IF(AND(Z2594,AA2594,AB2594,AC2594,IF(C2594=Auswahlhilfe!$L$7,TRUE,FALSE)),D2594,FALSE)</f>
        <v>0</v>
      </c>
      <c r="AG2594" t="b">
        <f>IF(AND(Z2594,AA2594,AB2594,AD2594,IF(C2594=Auswahlhilfe!$L$17,TRUE,FALSE)),D2594,FALSE)</f>
        <v>0</v>
      </c>
      <c r="AH2594" t="b">
        <f>IF(AND(Z2594,AA2594,AB2594,AE2594,IF(C2594=Auswahlhilfe!$L$17,TRUE,FALSE)),D2594,FALSE)</f>
        <v>0</v>
      </c>
      <c r="AI2594" t="s">
        <v>4817</v>
      </c>
      <c r="AJ2594" s="90" t="str">
        <f t="shared" si="122"/>
        <v>mailto:info@oxni.ch?subject=Anfrage TER-070-005-S1-P2</v>
      </c>
    </row>
    <row r="2595" spans="2:36" x14ac:dyDescent="0.2">
      <c r="B2595" s="78" t="str">
        <f t="shared" si="120"/>
        <v/>
      </c>
      <c r="C2595" s="19" t="s">
        <v>124</v>
      </c>
      <c r="D2595" s="19" t="s">
        <v>2896</v>
      </c>
      <c r="E2595" s="19">
        <v>60</v>
      </c>
      <c r="F2595" s="19" t="s">
        <v>58</v>
      </c>
      <c r="G2595" s="19">
        <v>5</v>
      </c>
      <c r="H2595" s="19">
        <v>6</v>
      </c>
      <c r="I2595" s="19">
        <v>7</v>
      </c>
      <c r="J2595" s="19">
        <v>95</v>
      </c>
      <c r="K2595" s="19">
        <v>58</v>
      </c>
      <c r="L2595" s="19">
        <v>174</v>
      </c>
      <c r="M2595" s="19" t="s">
        <v>65</v>
      </c>
      <c r="N2595" s="19">
        <v>5000</v>
      </c>
      <c r="O2595" s="19">
        <v>10000</v>
      </c>
      <c r="P2595" s="19">
        <v>1377</v>
      </c>
      <c r="Q2595" s="19" t="s">
        <v>57</v>
      </c>
      <c r="R2595" s="19">
        <v>765</v>
      </c>
      <c r="S2595" s="19">
        <v>20000</v>
      </c>
      <c r="T2595" s="19">
        <v>0.35</v>
      </c>
      <c r="U2595" s="19">
        <v>2.1</v>
      </c>
      <c r="V2595" s="19">
        <v>0.24</v>
      </c>
      <c r="W2595" s="19">
        <v>63</v>
      </c>
      <c r="X2595" s="93"/>
      <c r="Y2595">
        <f t="shared" si="121"/>
        <v>1000</v>
      </c>
      <c r="Z2595" t="b">
        <f>IF(N2595/G2595&gt;=Auswahlhilfe!$C$8,TRUE,FALSE)</f>
        <v>1</v>
      </c>
      <c r="AA2595" t="b">
        <f>IF(K2595&gt;Auswahlhilfe!$C$7,TRUE,FALSE)</f>
        <v>1</v>
      </c>
      <c r="AB2595" t="b">
        <f>IF(Auswahlhilfe!$C$17=F2595,TRUE,FALSE)</f>
        <v>1</v>
      </c>
      <c r="AC2595" t="b">
        <f>IFERROR(IF(FIND("P2",PGOptionList!D2595)&gt;0,TRUE),FALSE)</f>
        <v>1</v>
      </c>
      <c r="AD2595" t="b">
        <f>IFERROR(IF(FIND("P1",PGOptionList!D2595)&gt;0,TRUE),FALSE)</f>
        <v>0</v>
      </c>
      <c r="AE2595" t="b">
        <f>IFERROR(IF(FIND("P0",PGOptionList!D2595)&gt;0,TRUE),FALSE)</f>
        <v>0</v>
      </c>
      <c r="AF2595" t="b">
        <f>IF(AND(Z2595,AA2595,AB2595,AC2595,IF(C2595=Auswahlhilfe!$L$7,TRUE,FALSE)),D2595,FALSE)</f>
        <v>0</v>
      </c>
      <c r="AG2595" t="b">
        <f>IF(AND(Z2595,AA2595,AB2595,AD2595,IF(C2595=Auswahlhilfe!$L$17,TRUE,FALSE)),D2595,FALSE)</f>
        <v>0</v>
      </c>
      <c r="AH2595" t="b">
        <f>IF(AND(Z2595,AA2595,AB2595,AE2595,IF(C2595=Auswahlhilfe!$L$17,TRUE,FALSE)),D2595,FALSE)</f>
        <v>0</v>
      </c>
      <c r="AI2595" t="s">
        <v>4817</v>
      </c>
      <c r="AJ2595" s="90" t="str">
        <f t="shared" si="122"/>
        <v>mailto:info@oxni.ch?subject=Anfrage TER-070-005-S2-P2</v>
      </c>
    </row>
    <row r="2596" spans="2:36" x14ac:dyDescent="0.2">
      <c r="B2596" s="78" t="str">
        <f t="shared" si="120"/>
        <v/>
      </c>
      <c r="C2596" s="19" t="s">
        <v>124</v>
      </c>
      <c r="D2596" s="19" t="s">
        <v>2897</v>
      </c>
      <c r="E2596" s="19">
        <v>60</v>
      </c>
      <c r="F2596" s="19" t="s">
        <v>55</v>
      </c>
      <c r="G2596" s="19">
        <v>4</v>
      </c>
      <c r="H2596" s="19">
        <v>4</v>
      </c>
      <c r="I2596" s="19">
        <v>7</v>
      </c>
      <c r="J2596" s="19">
        <v>95</v>
      </c>
      <c r="K2596" s="19">
        <v>48</v>
      </c>
      <c r="L2596" s="19">
        <v>144</v>
      </c>
      <c r="M2596" s="19" t="s">
        <v>104</v>
      </c>
      <c r="N2596" s="19">
        <v>5000</v>
      </c>
      <c r="O2596" s="19">
        <v>10000</v>
      </c>
      <c r="P2596" s="19">
        <v>1377</v>
      </c>
      <c r="Q2596" s="19" t="s">
        <v>57</v>
      </c>
      <c r="R2596" s="19">
        <v>765</v>
      </c>
      <c r="S2596" s="19">
        <v>20000</v>
      </c>
      <c r="T2596" s="19">
        <v>0.35</v>
      </c>
      <c r="U2596" s="19">
        <v>2.1</v>
      </c>
      <c r="V2596" s="19">
        <v>0.24</v>
      </c>
      <c r="W2596" s="19">
        <v>63</v>
      </c>
      <c r="X2596" s="93"/>
      <c r="Y2596">
        <f t="shared" si="121"/>
        <v>1250</v>
      </c>
      <c r="Z2596" t="b">
        <f>IF(N2596/G2596&gt;=Auswahlhilfe!$C$8,TRUE,FALSE)</f>
        <v>1</v>
      </c>
      <c r="AA2596" t="b">
        <f>IF(K2596&gt;Auswahlhilfe!$C$7,TRUE,FALSE)</f>
        <v>1</v>
      </c>
      <c r="AB2596" t="b">
        <f>IF(Auswahlhilfe!$C$17=F2596,TRUE,FALSE)</f>
        <v>0</v>
      </c>
      <c r="AC2596" t="b">
        <f>IFERROR(IF(FIND("P2",PGOptionList!D2596)&gt;0,TRUE),FALSE)</f>
        <v>0</v>
      </c>
      <c r="AD2596" t="b">
        <f>IFERROR(IF(FIND("P1",PGOptionList!D2596)&gt;0,TRUE),FALSE)</f>
        <v>1</v>
      </c>
      <c r="AE2596" t="b">
        <f>IFERROR(IF(FIND("P0",PGOptionList!D2596)&gt;0,TRUE),FALSE)</f>
        <v>0</v>
      </c>
      <c r="AF2596" t="b">
        <f>IF(AND(Z2596,AA2596,AB2596,AC2596,IF(C2596=Auswahlhilfe!$L$7,TRUE,FALSE)),D2596,FALSE)</f>
        <v>0</v>
      </c>
      <c r="AG2596" t="b">
        <f>IF(AND(Z2596,AA2596,AB2596,AD2596,IF(C2596=Auswahlhilfe!$L$17,TRUE,FALSE)),D2596,FALSE)</f>
        <v>0</v>
      </c>
      <c r="AH2596" t="b">
        <f>IF(AND(Z2596,AA2596,AB2596,AE2596,IF(C2596=Auswahlhilfe!$L$17,TRUE,FALSE)),D2596,FALSE)</f>
        <v>0</v>
      </c>
      <c r="AI2596" t="s">
        <v>4817</v>
      </c>
      <c r="AJ2596" s="90" t="str">
        <f t="shared" si="122"/>
        <v>mailto:info@oxni.ch?subject=Anfrage TER-070-004-S1-P1</v>
      </c>
    </row>
    <row r="2597" spans="2:36" x14ac:dyDescent="0.2">
      <c r="B2597" s="78" t="str">
        <f t="shared" si="120"/>
        <v/>
      </c>
      <c r="C2597" s="19" t="s">
        <v>124</v>
      </c>
      <c r="D2597" s="19" t="s">
        <v>2898</v>
      </c>
      <c r="E2597" s="19">
        <v>60</v>
      </c>
      <c r="F2597" s="19" t="s">
        <v>58</v>
      </c>
      <c r="G2597" s="19">
        <v>4</v>
      </c>
      <c r="H2597" s="19">
        <v>4</v>
      </c>
      <c r="I2597" s="19">
        <v>7</v>
      </c>
      <c r="J2597" s="19">
        <v>95</v>
      </c>
      <c r="K2597" s="19">
        <v>48</v>
      </c>
      <c r="L2597" s="19">
        <v>144</v>
      </c>
      <c r="M2597" s="19" t="s">
        <v>104</v>
      </c>
      <c r="N2597" s="19">
        <v>5000</v>
      </c>
      <c r="O2597" s="19">
        <v>10000</v>
      </c>
      <c r="P2597" s="19">
        <v>1377</v>
      </c>
      <c r="Q2597" s="19" t="s">
        <v>57</v>
      </c>
      <c r="R2597" s="19">
        <v>765</v>
      </c>
      <c r="S2597" s="19">
        <v>20000</v>
      </c>
      <c r="T2597" s="19">
        <v>0.35</v>
      </c>
      <c r="U2597" s="19">
        <v>2.1</v>
      </c>
      <c r="V2597" s="19">
        <v>0.24</v>
      </c>
      <c r="W2597" s="19">
        <v>63</v>
      </c>
      <c r="X2597" s="93"/>
      <c r="Y2597">
        <f t="shared" si="121"/>
        <v>1250</v>
      </c>
      <c r="Z2597" t="b">
        <f>IF(N2597/G2597&gt;=Auswahlhilfe!$C$8,TRUE,FALSE)</f>
        <v>1</v>
      </c>
      <c r="AA2597" t="b">
        <f>IF(K2597&gt;Auswahlhilfe!$C$7,TRUE,FALSE)</f>
        <v>1</v>
      </c>
      <c r="AB2597" t="b">
        <f>IF(Auswahlhilfe!$C$17=F2597,TRUE,FALSE)</f>
        <v>1</v>
      </c>
      <c r="AC2597" t="b">
        <f>IFERROR(IF(FIND("P2",PGOptionList!D2597)&gt;0,TRUE),FALSE)</f>
        <v>0</v>
      </c>
      <c r="AD2597" t="b">
        <f>IFERROR(IF(FIND("P1",PGOptionList!D2597)&gt;0,TRUE),FALSE)</f>
        <v>1</v>
      </c>
      <c r="AE2597" t="b">
        <f>IFERROR(IF(FIND("P0",PGOptionList!D2597)&gt;0,TRUE),FALSE)</f>
        <v>0</v>
      </c>
      <c r="AF2597" t="b">
        <f>IF(AND(Z2597,AA2597,AB2597,AC2597,IF(C2597=Auswahlhilfe!$L$7,TRUE,FALSE)),D2597,FALSE)</f>
        <v>0</v>
      </c>
      <c r="AG2597" t="b">
        <f>IF(AND(Z2597,AA2597,AB2597,AD2597,IF(C2597=Auswahlhilfe!$L$17,TRUE,FALSE)),D2597,FALSE)</f>
        <v>0</v>
      </c>
      <c r="AH2597" t="b">
        <f>IF(AND(Z2597,AA2597,AB2597,AE2597,IF(C2597=Auswahlhilfe!$L$17,TRUE,FALSE)),D2597,FALSE)</f>
        <v>0</v>
      </c>
      <c r="AI2597" t="s">
        <v>4817</v>
      </c>
      <c r="AJ2597" s="90" t="str">
        <f t="shared" si="122"/>
        <v>mailto:info@oxni.ch?subject=Anfrage TER-070-004-S2-P1</v>
      </c>
    </row>
    <row r="2598" spans="2:36" x14ac:dyDescent="0.2">
      <c r="B2598" s="78" t="str">
        <f t="shared" si="120"/>
        <v/>
      </c>
      <c r="C2598" s="19" t="s">
        <v>124</v>
      </c>
      <c r="D2598" s="19" t="s">
        <v>2899</v>
      </c>
      <c r="E2598" s="19">
        <v>60</v>
      </c>
      <c r="F2598" s="19" t="s">
        <v>55</v>
      </c>
      <c r="G2598" s="19">
        <v>4</v>
      </c>
      <c r="H2598" s="19">
        <v>6</v>
      </c>
      <c r="I2598" s="19">
        <v>7</v>
      </c>
      <c r="J2598" s="19">
        <v>95</v>
      </c>
      <c r="K2598" s="19">
        <v>48</v>
      </c>
      <c r="L2598" s="19">
        <v>144</v>
      </c>
      <c r="M2598" s="19" t="s">
        <v>104</v>
      </c>
      <c r="N2598" s="19">
        <v>5000</v>
      </c>
      <c r="O2598" s="19">
        <v>10000</v>
      </c>
      <c r="P2598" s="19">
        <v>1377</v>
      </c>
      <c r="Q2598" s="19" t="s">
        <v>57</v>
      </c>
      <c r="R2598" s="19">
        <v>765</v>
      </c>
      <c r="S2598" s="19">
        <v>20000</v>
      </c>
      <c r="T2598" s="19">
        <v>0.35</v>
      </c>
      <c r="U2598" s="19">
        <v>2.1</v>
      </c>
      <c r="V2598" s="19">
        <v>0.24</v>
      </c>
      <c r="W2598" s="19">
        <v>63</v>
      </c>
      <c r="X2598" s="93"/>
      <c r="Y2598">
        <f t="shared" si="121"/>
        <v>1250</v>
      </c>
      <c r="Z2598" t="b">
        <f>IF(N2598/G2598&gt;=Auswahlhilfe!$C$8,TRUE,FALSE)</f>
        <v>1</v>
      </c>
      <c r="AA2598" t="b">
        <f>IF(K2598&gt;Auswahlhilfe!$C$7,TRUE,FALSE)</f>
        <v>1</v>
      </c>
      <c r="AB2598" t="b">
        <f>IF(Auswahlhilfe!$C$17=F2598,TRUE,FALSE)</f>
        <v>0</v>
      </c>
      <c r="AC2598" t="b">
        <f>IFERROR(IF(FIND("P2",PGOptionList!D2598)&gt;0,TRUE),FALSE)</f>
        <v>1</v>
      </c>
      <c r="AD2598" t="b">
        <f>IFERROR(IF(FIND("P1",PGOptionList!D2598)&gt;0,TRUE),FALSE)</f>
        <v>0</v>
      </c>
      <c r="AE2598" t="b">
        <f>IFERROR(IF(FIND("P0",PGOptionList!D2598)&gt;0,TRUE),FALSE)</f>
        <v>0</v>
      </c>
      <c r="AF2598" t="b">
        <f>IF(AND(Z2598,AA2598,AB2598,AC2598,IF(C2598=Auswahlhilfe!$L$7,TRUE,FALSE)),D2598,FALSE)</f>
        <v>0</v>
      </c>
      <c r="AG2598" t="b">
        <f>IF(AND(Z2598,AA2598,AB2598,AD2598,IF(C2598=Auswahlhilfe!$L$17,TRUE,FALSE)),D2598,FALSE)</f>
        <v>0</v>
      </c>
      <c r="AH2598" t="b">
        <f>IF(AND(Z2598,AA2598,AB2598,AE2598,IF(C2598=Auswahlhilfe!$L$17,TRUE,FALSE)),D2598,FALSE)</f>
        <v>0</v>
      </c>
      <c r="AI2598" t="s">
        <v>4817</v>
      </c>
      <c r="AJ2598" s="90" t="str">
        <f t="shared" si="122"/>
        <v>mailto:info@oxni.ch?subject=Anfrage TER-070-004-S1-P2</v>
      </c>
    </row>
    <row r="2599" spans="2:36" x14ac:dyDescent="0.2">
      <c r="B2599" s="78" t="str">
        <f t="shared" si="120"/>
        <v/>
      </c>
      <c r="C2599" s="19" t="s">
        <v>124</v>
      </c>
      <c r="D2599" s="19" t="s">
        <v>2900</v>
      </c>
      <c r="E2599" s="19">
        <v>60</v>
      </c>
      <c r="F2599" s="19" t="s">
        <v>58</v>
      </c>
      <c r="G2599" s="19">
        <v>4</v>
      </c>
      <c r="H2599" s="19">
        <v>6</v>
      </c>
      <c r="I2599" s="19">
        <v>7</v>
      </c>
      <c r="J2599" s="19">
        <v>95</v>
      </c>
      <c r="K2599" s="19">
        <v>48</v>
      </c>
      <c r="L2599" s="19">
        <v>144</v>
      </c>
      <c r="M2599" s="19" t="s">
        <v>104</v>
      </c>
      <c r="N2599" s="19">
        <v>5000</v>
      </c>
      <c r="O2599" s="19">
        <v>10000</v>
      </c>
      <c r="P2599" s="19">
        <v>1377</v>
      </c>
      <c r="Q2599" s="19" t="s">
        <v>57</v>
      </c>
      <c r="R2599" s="19">
        <v>765</v>
      </c>
      <c r="S2599" s="19">
        <v>20000</v>
      </c>
      <c r="T2599" s="19">
        <v>0.35</v>
      </c>
      <c r="U2599" s="19">
        <v>2.1</v>
      </c>
      <c r="V2599" s="19">
        <v>0.24</v>
      </c>
      <c r="W2599" s="19">
        <v>63</v>
      </c>
      <c r="X2599" s="93"/>
      <c r="Y2599">
        <f t="shared" si="121"/>
        <v>1250</v>
      </c>
      <c r="Z2599" t="b">
        <f>IF(N2599/G2599&gt;=Auswahlhilfe!$C$8,TRUE,FALSE)</f>
        <v>1</v>
      </c>
      <c r="AA2599" t="b">
        <f>IF(K2599&gt;Auswahlhilfe!$C$7,TRUE,FALSE)</f>
        <v>1</v>
      </c>
      <c r="AB2599" t="b">
        <f>IF(Auswahlhilfe!$C$17=F2599,TRUE,FALSE)</f>
        <v>1</v>
      </c>
      <c r="AC2599" t="b">
        <f>IFERROR(IF(FIND("P2",PGOptionList!D2599)&gt;0,TRUE),FALSE)</f>
        <v>1</v>
      </c>
      <c r="AD2599" t="b">
        <f>IFERROR(IF(FIND("P1",PGOptionList!D2599)&gt;0,TRUE),FALSE)</f>
        <v>0</v>
      </c>
      <c r="AE2599" t="b">
        <f>IFERROR(IF(FIND("P0",PGOptionList!D2599)&gt;0,TRUE),FALSE)</f>
        <v>0</v>
      </c>
      <c r="AF2599" t="b">
        <f>IF(AND(Z2599,AA2599,AB2599,AC2599,IF(C2599=Auswahlhilfe!$L$7,TRUE,FALSE)),D2599,FALSE)</f>
        <v>0</v>
      </c>
      <c r="AG2599" t="b">
        <f>IF(AND(Z2599,AA2599,AB2599,AD2599,IF(C2599=Auswahlhilfe!$L$17,TRUE,FALSE)),D2599,FALSE)</f>
        <v>0</v>
      </c>
      <c r="AH2599" t="b">
        <f>IF(AND(Z2599,AA2599,AB2599,AE2599,IF(C2599=Auswahlhilfe!$L$17,TRUE,FALSE)),D2599,FALSE)</f>
        <v>0</v>
      </c>
      <c r="AI2599" t="s">
        <v>4817</v>
      </c>
      <c r="AJ2599" s="90" t="str">
        <f t="shared" si="122"/>
        <v>mailto:info@oxni.ch?subject=Anfrage TER-070-004-S2-P2</v>
      </c>
    </row>
    <row r="2600" spans="2:36" x14ac:dyDescent="0.2">
      <c r="B2600" s="78" t="str">
        <f t="shared" si="120"/>
        <v/>
      </c>
      <c r="C2600" s="19" t="s">
        <v>124</v>
      </c>
      <c r="D2600" s="19" t="s">
        <v>2901</v>
      </c>
      <c r="E2600" s="19">
        <v>60</v>
      </c>
      <c r="F2600" s="19" t="s">
        <v>55</v>
      </c>
      <c r="G2600" s="19">
        <v>3</v>
      </c>
      <c r="H2600" s="19">
        <v>4</v>
      </c>
      <c r="I2600" s="19">
        <v>7</v>
      </c>
      <c r="J2600" s="19">
        <v>95</v>
      </c>
      <c r="K2600" s="19">
        <v>50</v>
      </c>
      <c r="L2600" s="19">
        <v>150</v>
      </c>
      <c r="M2600" s="19" t="s">
        <v>64</v>
      </c>
      <c r="N2600" s="19">
        <v>5000</v>
      </c>
      <c r="O2600" s="19">
        <v>10000</v>
      </c>
      <c r="P2600" s="19">
        <v>1377</v>
      </c>
      <c r="Q2600" s="19" t="s">
        <v>57</v>
      </c>
      <c r="R2600" s="19">
        <v>765</v>
      </c>
      <c r="S2600" s="19">
        <v>20000</v>
      </c>
      <c r="T2600" s="19">
        <v>0.35</v>
      </c>
      <c r="U2600" s="19">
        <v>2.1</v>
      </c>
      <c r="V2600" s="19">
        <v>0.24</v>
      </c>
      <c r="W2600" s="19">
        <v>63</v>
      </c>
      <c r="X2600" s="93"/>
      <c r="Y2600">
        <f t="shared" si="121"/>
        <v>1666.6666666666667</v>
      </c>
      <c r="Z2600" t="b">
        <f>IF(N2600/G2600&gt;=Auswahlhilfe!$C$8,TRUE,FALSE)</f>
        <v>1</v>
      </c>
      <c r="AA2600" t="b">
        <f>IF(K2600&gt;Auswahlhilfe!$C$7,TRUE,FALSE)</f>
        <v>1</v>
      </c>
      <c r="AB2600" t="b">
        <f>IF(Auswahlhilfe!$C$17=F2600,TRUE,FALSE)</f>
        <v>0</v>
      </c>
      <c r="AC2600" t="b">
        <f>IFERROR(IF(FIND("P2",PGOptionList!D2600)&gt;0,TRUE),FALSE)</f>
        <v>0</v>
      </c>
      <c r="AD2600" t="b">
        <f>IFERROR(IF(FIND("P1",PGOptionList!D2600)&gt;0,TRUE),FALSE)</f>
        <v>1</v>
      </c>
      <c r="AE2600" t="b">
        <f>IFERROR(IF(FIND("P0",PGOptionList!D2600)&gt;0,TRUE),FALSE)</f>
        <v>0</v>
      </c>
      <c r="AF2600" t="b">
        <f>IF(AND(Z2600,AA2600,AB2600,AC2600,IF(C2600=Auswahlhilfe!$L$7,TRUE,FALSE)),D2600,FALSE)</f>
        <v>0</v>
      </c>
      <c r="AG2600" t="b">
        <f>IF(AND(Z2600,AA2600,AB2600,AD2600,IF(C2600=Auswahlhilfe!$L$17,TRUE,FALSE)),D2600,FALSE)</f>
        <v>0</v>
      </c>
      <c r="AH2600" t="b">
        <f>IF(AND(Z2600,AA2600,AB2600,AE2600,IF(C2600=Auswahlhilfe!$L$17,TRUE,FALSE)),D2600,FALSE)</f>
        <v>0</v>
      </c>
      <c r="AI2600" t="s">
        <v>4817</v>
      </c>
      <c r="AJ2600" s="90" t="str">
        <f t="shared" si="122"/>
        <v>mailto:info@oxni.ch?subject=Anfrage TER-070-003-S1-P1</v>
      </c>
    </row>
    <row r="2601" spans="2:36" x14ac:dyDescent="0.2">
      <c r="B2601" s="78" t="str">
        <f t="shared" si="120"/>
        <v/>
      </c>
      <c r="C2601" s="19" t="s">
        <v>124</v>
      </c>
      <c r="D2601" s="19" t="s">
        <v>2902</v>
      </c>
      <c r="E2601" s="19">
        <v>60</v>
      </c>
      <c r="F2601" s="19" t="s">
        <v>58</v>
      </c>
      <c r="G2601" s="19">
        <v>3</v>
      </c>
      <c r="H2601" s="19">
        <v>4</v>
      </c>
      <c r="I2601" s="19">
        <v>7</v>
      </c>
      <c r="J2601" s="19">
        <v>95</v>
      </c>
      <c r="K2601" s="19">
        <v>50</v>
      </c>
      <c r="L2601" s="19">
        <v>150</v>
      </c>
      <c r="M2601" s="19" t="s">
        <v>64</v>
      </c>
      <c r="N2601" s="19">
        <v>5000</v>
      </c>
      <c r="O2601" s="19">
        <v>10000</v>
      </c>
      <c r="P2601" s="19">
        <v>1377</v>
      </c>
      <c r="Q2601" s="19" t="s">
        <v>57</v>
      </c>
      <c r="R2601" s="19">
        <v>765</v>
      </c>
      <c r="S2601" s="19">
        <v>20000</v>
      </c>
      <c r="T2601" s="19">
        <v>0.35</v>
      </c>
      <c r="U2601" s="19">
        <v>2.1</v>
      </c>
      <c r="V2601" s="19">
        <v>0.24</v>
      </c>
      <c r="W2601" s="19">
        <v>63</v>
      </c>
      <c r="X2601" s="93"/>
      <c r="Y2601">
        <f t="shared" si="121"/>
        <v>1666.6666666666667</v>
      </c>
      <c r="Z2601" t="b">
        <f>IF(N2601/G2601&gt;=Auswahlhilfe!$C$8,TRUE,FALSE)</f>
        <v>1</v>
      </c>
      <c r="AA2601" t="b">
        <f>IF(K2601&gt;Auswahlhilfe!$C$7,TRUE,FALSE)</f>
        <v>1</v>
      </c>
      <c r="AB2601" t="b">
        <f>IF(Auswahlhilfe!$C$17=F2601,TRUE,FALSE)</f>
        <v>1</v>
      </c>
      <c r="AC2601" t="b">
        <f>IFERROR(IF(FIND("P2",PGOptionList!D2601)&gt;0,TRUE),FALSE)</f>
        <v>0</v>
      </c>
      <c r="AD2601" t="b">
        <f>IFERROR(IF(FIND("P1",PGOptionList!D2601)&gt;0,TRUE),FALSE)</f>
        <v>1</v>
      </c>
      <c r="AE2601" t="b">
        <f>IFERROR(IF(FIND("P0",PGOptionList!D2601)&gt;0,TRUE),FALSE)</f>
        <v>0</v>
      </c>
      <c r="AF2601" t="b">
        <f>IF(AND(Z2601,AA2601,AB2601,AC2601,IF(C2601=Auswahlhilfe!$L$7,TRUE,FALSE)),D2601,FALSE)</f>
        <v>0</v>
      </c>
      <c r="AG2601" t="b">
        <f>IF(AND(Z2601,AA2601,AB2601,AD2601,IF(C2601=Auswahlhilfe!$L$17,TRUE,FALSE)),D2601,FALSE)</f>
        <v>0</v>
      </c>
      <c r="AH2601" t="b">
        <f>IF(AND(Z2601,AA2601,AB2601,AE2601,IF(C2601=Auswahlhilfe!$L$17,TRUE,FALSE)),D2601,FALSE)</f>
        <v>0</v>
      </c>
      <c r="AI2601" t="s">
        <v>4817</v>
      </c>
      <c r="AJ2601" s="90" t="str">
        <f t="shared" si="122"/>
        <v>mailto:info@oxni.ch?subject=Anfrage TER-070-003-S2-P1</v>
      </c>
    </row>
    <row r="2602" spans="2:36" x14ac:dyDescent="0.2">
      <c r="B2602" s="78" t="str">
        <f t="shared" si="120"/>
        <v/>
      </c>
      <c r="C2602" s="19" t="s">
        <v>124</v>
      </c>
      <c r="D2602" s="19" t="s">
        <v>2903</v>
      </c>
      <c r="E2602" s="19">
        <v>60</v>
      </c>
      <c r="F2602" s="19" t="s">
        <v>55</v>
      </c>
      <c r="G2602" s="19">
        <v>3</v>
      </c>
      <c r="H2602" s="19">
        <v>6</v>
      </c>
      <c r="I2602" s="19">
        <v>7</v>
      </c>
      <c r="J2602" s="19">
        <v>95</v>
      </c>
      <c r="K2602" s="19">
        <v>50</v>
      </c>
      <c r="L2602" s="19">
        <v>150</v>
      </c>
      <c r="M2602" s="19" t="s">
        <v>64</v>
      </c>
      <c r="N2602" s="19">
        <v>5000</v>
      </c>
      <c r="O2602" s="19">
        <v>10000</v>
      </c>
      <c r="P2602" s="19">
        <v>1377</v>
      </c>
      <c r="Q2602" s="19" t="s">
        <v>57</v>
      </c>
      <c r="R2602" s="19">
        <v>765</v>
      </c>
      <c r="S2602" s="19">
        <v>20000</v>
      </c>
      <c r="T2602" s="19">
        <v>0.35</v>
      </c>
      <c r="U2602" s="19">
        <v>2.1</v>
      </c>
      <c r="V2602" s="19">
        <v>0.24</v>
      </c>
      <c r="W2602" s="19">
        <v>63</v>
      </c>
      <c r="X2602" s="93"/>
      <c r="Y2602">
        <f t="shared" si="121"/>
        <v>1666.6666666666667</v>
      </c>
      <c r="Z2602" t="b">
        <f>IF(N2602/G2602&gt;=Auswahlhilfe!$C$8,TRUE,FALSE)</f>
        <v>1</v>
      </c>
      <c r="AA2602" t="b">
        <f>IF(K2602&gt;Auswahlhilfe!$C$7,TRUE,FALSE)</f>
        <v>1</v>
      </c>
      <c r="AB2602" t="b">
        <f>IF(Auswahlhilfe!$C$17=F2602,TRUE,FALSE)</f>
        <v>0</v>
      </c>
      <c r="AC2602" t="b">
        <f>IFERROR(IF(FIND("P2",PGOptionList!D2602)&gt;0,TRUE),FALSE)</f>
        <v>1</v>
      </c>
      <c r="AD2602" t="b">
        <f>IFERROR(IF(FIND("P1",PGOptionList!D2602)&gt;0,TRUE),FALSE)</f>
        <v>0</v>
      </c>
      <c r="AE2602" t="b">
        <f>IFERROR(IF(FIND("P0",PGOptionList!D2602)&gt;0,TRUE),FALSE)</f>
        <v>0</v>
      </c>
      <c r="AF2602" t="b">
        <f>IF(AND(Z2602,AA2602,AB2602,AC2602,IF(C2602=Auswahlhilfe!$L$7,TRUE,FALSE)),D2602,FALSE)</f>
        <v>0</v>
      </c>
      <c r="AG2602" t="b">
        <f>IF(AND(Z2602,AA2602,AB2602,AD2602,IF(C2602=Auswahlhilfe!$L$17,TRUE,FALSE)),D2602,FALSE)</f>
        <v>0</v>
      </c>
      <c r="AH2602" t="b">
        <f>IF(AND(Z2602,AA2602,AB2602,AE2602,IF(C2602=Auswahlhilfe!$L$17,TRUE,FALSE)),D2602,FALSE)</f>
        <v>0</v>
      </c>
      <c r="AI2602" t="s">
        <v>4817</v>
      </c>
      <c r="AJ2602" s="90" t="str">
        <f t="shared" si="122"/>
        <v>mailto:info@oxni.ch?subject=Anfrage TER-070-003-S1-P2</v>
      </c>
    </row>
    <row r="2603" spans="2:36" x14ac:dyDescent="0.2">
      <c r="B2603" s="78" t="str">
        <f t="shared" si="120"/>
        <v/>
      </c>
      <c r="C2603" s="19" t="s">
        <v>124</v>
      </c>
      <c r="D2603" s="19" t="s">
        <v>2904</v>
      </c>
      <c r="E2603" s="19">
        <v>60</v>
      </c>
      <c r="F2603" s="19" t="s">
        <v>58</v>
      </c>
      <c r="G2603" s="19">
        <v>3</v>
      </c>
      <c r="H2603" s="19">
        <v>6</v>
      </c>
      <c r="I2603" s="19">
        <v>7</v>
      </c>
      <c r="J2603" s="19">
        <v>95</v>
      </c>
      <c r="K2603" s="19">
        <v>50</v>
      </c>
      <c r="L2603" s="19">
        <v>150</v>
      </c>
      <c r="M2603" s="19" t="s">
        <v>64</v>
      </c>
      <c r="N2603" s="19">
        <v>5000</v>
      </c>
      <c r="O2603" s="19">
        <v>10000</v>
      </c>
      <c r="P2603" s="19">
        <v>1377</v>
      </c>
      <c r="Q2603" s="19" t="s">
        <v>57</v>
      </c>
      <c r="R2603" s="19">
        <v>765</v>
      </c>
      <c r="S2603" s="19">
        <v>20000</v>
      </c>
      <c r="T2603" s="19">
        <v>0.35</v>
      </c>
      <c r="U2603" s="19">
        <v>2.1</v>
      </c>
      <c r="V2603" s="19">
        <v>0.24</v>
      </c>
      <c r="W2603" s="19">
        <v>63</v>
      </c>
      <c r="X2603" s="93"/>
      <c r="Y2603">
        <f t="shared" si="121"/>
        <v>1666.6666666666667</v>
      </c>
      <c r="Z2603" t="b">
        <f>IF(N2603/G2603&gt;=Auswahlhilfe!$C$8,TRUE,FALSE)</f>
        <v>1</v>
      </c>
      <c r="AA2603" t="b">
        <f>IF(K2603&gt;Auswahlhilfe!$C$7,TRUE,FALSE)</f>
        <v>1</v>
      </c>
      <c r="AB2603" t="b">
        <f>IF(Auswahlhilfe!$C$17=F2603,TRUE,FALSE)</f>
        <v>1</v>
      </c>
      <c r="AC2603" t="b">
        <f>IFERROR(IF(FIND("P2",PGOptionList!D2603)&gt;0,TRUE),FALSE)</f>
        <v>1</v>
      </c>
      <c r="AD2603" t="b">
        <f>IFERROR(IF(FIND("P1",PGOptionList!D2603)&gt;0,TRUE),FALSE)</f>
        <v>0</v>
      </c>
      <c r="AE2603" t="b">
        <f>IFERROR(IF(FIND("P0",PGOptionList!D2603)&gt;0,TRUE),FALSE)</f>
        <v>0</v>
      </c>
      <c r="AF2603" t="b">
        <f>IF(AND(Z2603,AA2603,AB2603,AC2603,IF(C2603=Auswahlhilfe!$L$7,TRUE,FALSE)),D2603,FALSE)</f>
        <v>0</v>
      </c>
      <c r="AG2603" t="b">
        <f>IF(AND(Z2603,AA2603,AB2603,AD2603,IF(C2603=Auswahlhilfe!$L$17,TRUE,FALSE)),D2603,FALSE)</f>
        <v>0</v>
      </c>
      <c r="AH2603" t="b">
        <f>IF(AND(Z2603,AA2603,AB2603,AE2603,IF(C2603=Auswahlhilfe!$L$17,TRUE,FALSE)),D2603,FALSE)</f>
        <v>0</v>
      </c>
      <c r="AI2603" t="s">
        <v>4817</v>
      </c>
      <c r="AJ2603" s="90" t="str">
        <f t="shared" si="122"/>
        <v>mailto:info@oxni.ch?subject=Anfrage TER-070-003-S2-P2</v>
      </c>
    </row>
    <row r="2604" spans="2:36" x14ac:dyDescent="0.2">
      <c r="B2604" s="78" t="str">
        <f t="shared" si="120"/>
        <v/>
      </c>
      <c r="C2604" s="19" t="s">
        <v>124</v>
      </c>
      <c r="D2604" s="19" t="s">
        <v>2905</v>
      </c>
      <c r="E2604" s="19">
        <v>90</v>
      </c>
      <c r="F2604" s="19" t="s">
        <v>55</v>
      </c>
      <c r="G2604" s="19">
        <v>200</v>
      </c>
      <c r="H2604" s="19">
        <v>7</v>
      </c>
      <c r="I2604" s="19">
        <v>14</v>
      </c>
      <c r="J2604" s="19">
        <v>92</v>
      </c>
      <c r="K2604" s="19">
        <v>102</v>
      </c>
      <c r="L2604" s="19">
        <v>306</v>
      </c>
      <c r="M2604" s="19" t="s">
        <v>74</v>
      </c>
      <c r="N2604" s="19">
        <v>4000</v>
      </c>
      <c r="O2604" s="19">
        <v>8000</v>
      </c>
      <c r="P2604" s="19">
        <v>2985</v>
      </c>
      <c r="Q2604" s="19" t="s">
        <v>57</v>
      </c>
      <c r="R2604" s="19">
        <v>1625</v>
      </c>
      <c r="S2604" s="19">
        <v>20000</v>
      </c>
      <c r="T2604" s="19">
        <v>1.87</v>
      </c>
      <c r="U2604" s="19">
        <v>6.4</v>
      </c>
      <c r="V2604" s="19">
        <v>0.24</v>
      </c>
      <c r="W2604" s="19">
        <v>65</v>
      </c>
      <c r="X2604" s="93"/>
      <c r="Y2604">
        <f t="shared" si="121"/>
        <v>20</v>
      </c>
      <c r="Z2604" t="b">
        <f>IF(N2604/G2604&gt;=Auswahlhilfe!$C$8,TRUE,FALSE)</f>
        <v>1</v>
      </c>
      <c r="AA2604" t="b">
        <f>IF(K2604&gt;Auswahlhilfe!$C$7,TRUE,FALSE)</f>
        <v>1</v>
      </c>
      <c r="AB2604" t="b">
        <f>IF(Auswahlhilfe!$C$17=F2604,TRUE,FALSE)</f>
        <v>0</v>
      </c>
      <c r="AC2604" t="b">
        <f>IFERROR(IF(FIND("P2",PGOptionList!D2604)&gt;0,TRUE),FALSE)</f>
        <v>0</v>
      </c>
      <c r="AD2604" t="b">
        <f>IFERROR(IF(FIND("P1",PGOptionList!D2604)&gt;0,TRUE),FALSE)</f>
        <v>1</v>
      </c>
      <c r="AE2604" t="b">
        <f>IFERROR(IF(FIND("P0",PGOptionList!D2604)&gt;0,TRUE),FALSE)</f>
        <v>0</v>
      </c>
      <c r="AF2604" t="b">
        <f>IF(AND(Z2604,AA2604,AB2604,AC2604,IF(C2604=Auswahlhilfe!$L$7,TRUE,FALSE)),D2604,FALSE)</f>
        <v>0</v>
      </c>
      <c r="AG2604" t="b">
        <f>IF(AND(Z2604,AA2604,AB2604,AD2604,IF(C2604=Auswahlhilfe!$L$17,TRUE,FALSE)),D2604,FALSE)</f>
        <v>0</v>
      </c>
      <c r="AH2604" t="b">
        <f>IF(AND(Z2604,AA2604,AB2604,AE2604,IF(C2604=Auswahlhilfe!$L$17,TRUE,FALSE)),D2604,FALSE)</f>
        <v>0</v>
      </c>
      <c r="AI2604" t="s">
        <v>4817</v>
      </c>
      <c r="AJ2604" s="90" t="str">
        <f t="shared" si="122"/>
        <v>mailto:info@oxni.ch?subject=Anfrage TER-090-200-S1-P1</v>
      </c>
    </row>
    <row r="2605" spans="2:36" x14ac:dyDescent="0.2">
      <c r="B2605" s="78" t="str">
        <f t="shared" si="120"/>
        <v/>
      </c>
      <c r="C2605" s="19" t="s">
        <v>124</v>
      </c>
      <c r="D2605" s="19" t="s">
        <v>2906</v>
      </c>
      <c r="E2605" s="19">
        <v>90</v>
      </c>
      <c r="F2605" s="19" t="s">
        <v>58</v>
      </c>
      <c r="G2605" s="19">
        <v>200</v>
      </c>
      <c r="H2605" s="19">
        <v>7</v>
      </c>
      <c r="I2605" s="19">
        <v>14</v>
      </c>
      <c r="J2605" s="19">
        <v>92</v>
      </c>
      <c r="K2605" s="19">
        <v>102</v>
      </c>
      <c r="L2605" s="19">
        <v>306</v>
      </c>
      <c r="M2605" s="19" t="s">
        <v>74</v>
      </c>
      <c r="N2605" s="19">
        <v>4000</v>
      </c>
      <c r="O2605" s="19">
        <v>8000</v>
      </c>
      <c r="P2605" s="19">
        <v>2985</v>
      </c>
      <c r="Q2605" s="19" t="s">
        <v>57</v>
      </c>
      <c r="R2605" s="19">
        <v>1625</v>
      </c>
      <c r="S2605" s="19">
        <v>20000</v>
      </c>
      <c r="T2605" s="19">
        <v>1.87</v>
      </c>
      <c r="U2605" s="19">
        <v>6.4</v>
      </c>
      <c r="V2605" s="19">
        <v>0.24</v>
      </c>
      <c r="W2605" s="19">
        <v>65</v>
      </c>
      <c r="X2605" s="93"/>
      <c r="Y2605">
        <f t="shared" si="121"/>
        <v>20</v>
      </c>
      <c r="Z2605" t="b">
        <f>IF(N2605/G2605&gt;=Auswahlhilfe!$C$8,TRUE,FALSE)</f>
        <v>1</v>
      </c>
      <c r="AA2605" t="b">
        <f>IF(K2605&gt;Auswahlhilfe!$C$7,TRUE,FALSE)</f>
        <v>1</v>
      </c>
      <c r="AB2605" t="b">
        <f>IF(Auswahlhilfe!$C$17=F2605,TRUE,FALSE)</f>
        <v>1</v>
      </c>
      <c r="AC2605" t="b">
        <f>IFERROR(IF(FIND("P2",PGOptionList!D2605)&gt;0,TRUE),FALSE)</f>
        <v>0</v>
      </c>
      <c r="AD2605" t="b">
        <f>IFERROR(IF(FIND("P1",PGOptionList!D2605)&gt;0,TRUE),FALSE)</f>
        <v>1</v>
      </c>
      <c r="AE2605" t="b">
        <f>IFERROR(IF(FIND("P0",PGOptionList!D2605)&gt;0,TRUE),FALSE)</f>
        <v>0</v>
      </c>
      <c r="AF2605" t="b">
        <f>IF(AND(Z2605,AA2605,AB2605,AC2605,IF(C2605=Auswahlhilfe!$L$7,TRUE,FALSE)),D2605,FALSE)</f>
        <v>0</v>
      </c>
      <c r="AG2605" t="b">
        <f>IF(AND(Z2605,AA2605,AB2605,AD2605,IF(C2605=Auswahlhilfe!$L$17,TRUE,FALSE)),D2605,FALSE)</f>
        <v>0</v>
      </c>
      <c r="AH2605" t="b">
        <f>IF(AND(Z2605,AA2605,AB2605,AE2605,IF(C2605=Auswahlhilfe!$L$17,TRUE,FALSE)),D2605,FALSE)</f>
        <v>0</v>
      </c>
      <c r="AI2605" t="s">
        <v>4817</v>
      </c>
      <c r="AJ2605" s="90" t="str">
        <f t="shared" si="122"/>
        <v>mailto:info@oxni.ch?subject=Anfrage TER-090-200-S2-P1</v>
      </c>
    </row>
    <row r="2606" spans="2:36" x14ac:dyDescent="0.2">
      <c r="B2606" s="78" t="str">
        <f t="shared" si="120"/>
        <v/>
      </c>
      <c r="C2606" s="19" t="s">
        <v>124</v>
      </c>
      <c r="D2606" s="19" t="s">
        <v>2907</v>
      </c>
      <c r="E2606" s="19">
        <v>90</v>
      </c>
      <c r="F2606" s="19" t="s">
        <v>55</v>
      </c>
      <c r="G2606" s="19">
        <v>200</v>
      </c>
      <c r="H2606" s="19">
        <v>9</v>
      </c>
      <c r="I2606" s="19">
        <v>14</v>
      </c>
      <c r="J2606" s="19">
        <v>92</v>
      </c>
      <c r="K2606" s="19">
        <v>102</v>
      </c>
      <c r="L2606" s="19">
        <v>306</v>
      </c>
      <c r="M2606" s="19" t="s">
        <v>74</v>
      </c>
      <c r="N2606" s="19">
        <v>4000</v>
      </c>
      <c r="O2606" s="19">
        <v>8000</v>
      </c>
      <c r="P2606" s="19">
        <v>2985</v>
      </c>
      <c r="Q2606" s="19" t="s">
        <v>57</v>
      </c>
      <c r="R2606" s="19">
        <v>1625</v>
      </c>
      <c r="S2606" s="19">
        <v>20000</v>
      </c>
      <c r="T2606" s="19">
        <v>1.87</v>
      </c>
      <c r="U2606" s="19">
        <v>6.4</v>
      </c>
      <c r="V2606" s="19">
        <v>0.24</v>
      </c>
      <c r="W2606" s="19">
        <v>65</v>
      </c>
      <c r="X2606" s="93"/>
      <c r="Y2606">
        <f t="shared" si="121"/>
        <v>20</v>
      </c>
      <c r="Z2606" t="b">
        <f>IF(N2606/G2606&gt;=Auswahlhilfe!$C$8,TRUE,FALSE)</f>
        <v>1</v>
      </c>
      <c r="AA2606" t="b">
        <f>IF(K2606&gt;Auswahlhilfe!$C$7,TRUE,FALSE)</f>
        <v>1</v>
      </c>
      <c r="AB2606" t="b">
        <f>IF(Auswahlhilfe!$C$17=F2606,TRUE,FALSE)</f>
        <v>0</v>
      </c>
      <c r="AC2606" t="b">
        <f>IFERROR(IF(FIND("P2",PGOptionList!D2606)&gt;0,TRUE),FALSE)</f>
        <v>1</v>
      </c>
      <c r="AD2606" t="b">
        <f>IFERROR(IF(FIND("P1",PGOptionList!D2606)&gt;0,TRUE),FALSE)</f>
        <v>0</v>
      </c>
      <c r="AE2606" t="b">
        <f>IFERROR(IF(FIND("P0",PGOptionList!D2606)&gt;0,TRUE),FALSE)</f>
        <v>0</v>
      </c>
      <c r="AF2606" t="b">
        <f>IF(AND(Z2606,AA2606,AB2606,AC2606,IF(C2606=Auswahlhilfe!$L$7,TRUE,FALSE)),D2606,FALSE)</f>
        <v>0</v>
      </c>
      <c r="AG2606" t="b">
        <f>IF(AND(Z2606,AA2606,AB2606,AD2606,IF(C2606=Auswahlhilfe!$L$17,TRUE,FALSE)),D2606,FALSE)</f>
        <v>0</v>
      </c>
      <c r="AH2606" t="b">
        <f>IF(AND(Z2606,AA2606,AB2606,AE2606,IF(C2606=Auswahlhilfe!$L$17,TRUE,FALSE)),D2606,FALSE)</f>
        <v>0</v>
      </c>
      <c r="AI2606" t="s">
        <v>4817</v>
      </c>
      <c r="AJ2606" s="90" t="str">
        <f t="shared" si="122"/>
        <v>mailto:info@oxni.ch?subject=Anfrage TER-090-200-S1-P2</v>
      </c>
    </row>
    <row r="2607" spans="2:36" x14ac:dyDescent="0.2">
      <c r="B2607" s="78" t="str">
        <f t="shared" si="120"/>
        <v/>
      </c>
      <c r="C2607" s="19" t="s">
        <v>124</v>
      </c>
      <c r="D2607" s="19" t="s">
        <v>2908</v>
      </c>
      <c r="E2607" s="19">
        <v>90</v>
      </c>
      <c r="F2607" s="19" t="s">
        <v>58</v>
      </c>
      <c r="G2607" s="19">
        <v>200</v>
      </c>
      <c r="H2607" s="19">
        <v>9</v>
      </c>
      <c r="I2607" s="19">
        <v>14</v>
      </c>
      <c r="J2607" s="19">
        <v>92</v>
      </c>
      <c r="K2607" s="19">
        <v>102</v>
      </c>
      <c r="L2607" s="19">
        <v>306</v>
      </c>
      <c r="M2607" s="19" t="s">
        <v>74</v>
      </c>
      <c r="N2607" s="19">
        <v>4000</v>
      </c>
      <c r="O2607" s="19">
        <v>8000</v>
      </c>
      <c r="P2607" s="19">
        <v>2985</v>
      </c>
      <c r="Q2607" s="19" t="s">
        <v>57</v>
      </c>
      <c r="R2607" s="19">
        <v>1625</v>
      </c>
      <c r="S2607" s="19">
        <v>20000</v>
      </c>
      <c r="T2607" s="19">
        <v>1.87</v>
      </c>
      <c r="U2607" s="19">
        <v>6.4</v>
      </c>
      <c r="V2607" s="19">
        <v>0.24</v>
      </c>
      <c r="W2607" s="19">
        <v>65</v>
      </c>
      <c r="X2607" s="93"/>
      <c r="Y2607">
        <f t="shared" si="121"/>
        <v>20</v>
      </c>
      <c r="Z2607" t="b">
        <f>IF(N2607/G2607&gt;=Auswahlhilfe!$C$8,TRUE,FALSE)</f>
        <v>1</v>
      </c>
      <c r="AA2607" t="b">
        <f>IF(K2607&gt;Auswahlhilfe!$C$7,TRUE,FALSE)</f>
        <v>1</v>
      </c>
      <c r="AB2607" t="b">
        <f>IF(Auswahlhilfe!$C$17=F2607,TRUE,FALSE)</f>
        <v>1</v>
      </c>
      <c r="AC2607" t="b">
        <f>IFERROR(IF(FIND("P2",PGOptionList!D2607)&gt;0,TRUE),FALSE)</f>
        <v>1</v>
      </c>
      <c r="AD2607" t="b">
        <f>IFERROR(IF(FIND("P1",PGOptionList!D2607)&gt;0,TRUE),FALSE)</f>
        <v>0</v>
      </c>
      <c r="AE2607" t="b">
        <f>IFERROR(IF(FIND("P0",PGOptionList!D2607)&gt;0,TRUE),FALSE)</f>
        <v>0</v>
      </c>
      <c r="AF2607" t="b">
        <f>IF(AND(Z2607,AA2607,AB2607,AC2607,IF(C2607=Auswahlhilfe!$L$7,TRUE,FALSE)),D2607,FALSE)</f>
        <v>0</v>
      </c>
      <c r="AG2607" t="b">
        <f>IF(AND(Z2607,AA2607,AB2607,AD2607,IF(C2607=Auswahlhilfe!$L$17,TRUE,FALSE)),D2607,FALSE)</f>
        <v>0</v>
      </c>
      <c r="AH2607" t="b">
        <f>IF(AND(Z2607,AA2607,AB2607,AE2607,IF(C2607=Auswahlhilfe!$L$17,TRUE,FALSE)),D2607,FALSE)</f>
        <v>0</v>
      </c>
      <c r="AI2607" t="s">
        <v>4817</v>
      </c>
      <c r="AJ2607" s="90" t="str">
        <f t="shared" si="122"/>
        <v>mailto:info@oxni.ch?subject=Anfrage TER-090-200-S2-P2</v>
      </c>
    </row>
    <row r="2608" spans="2:36" x14ac:dyDescent="0.2">
      <c r="B2608" s="78" t="str">
        <f t="shared" si="120"/>
        <v/>
      </c>
      <c r="C2608" s="19" t="s">
        <v>124</v>
      </c>
      <c r="D2608" s="19" t="s">
        <v>2909</v>
      </c>
      <c r="E2608" s="19">
        <v>90</v>
      </c>
      <c r="F2608" s="19" t="s">
        <v>55</v>
      </c>
      <c r="G2608" s="19">
        <v>160</v>
      </c>
      <c r="H2608" s="19">
        <v>7</v>
      </c>
      <c r="I2608" s="19">
        <v>14</v>
      </c>
      <c r="J2608" s="19">
        <v>92</v>
      </c>
      <c r="K2608" s="19">
        <v>123</v>
      </c>
      <c r="L2608" s="19">
        <v>369</v>
      </c>
      <c r="M2608" s="19" t="s">
        <v>73</v>
      </c>
      <c r="N2608" s="19">
        <v>4000</v>
      </c>
      <c r="O2608" s="19">
        <v>8000</v>
      </c>
      <c r="P2608" s="19">
        <v>2985</v>
      </c>
      <c r="Q2608" s="19" t="s">
        <v>57</v>
      </c>
      <c r="R2608" s="19">
        <v>1625</v>
      </c>
      <c r="S2608" s="19">
        <v>20000</v>
      </c>
      <c r="T2608" s="19">
        <v>1.87</v>
      </c>
      <c r="U2608" s="19">
        <v>6.4</v>
      </c>
      <c r="V2608" s="19">
        <v>0.24</v>
      </c>
      <c r="W2608" s="19">
        <v>65</v>
      </c>
      <c r="X2608" s="93"/>
      <c r="Y2608">
        <f t="shared" si="121"/>
        <v>25</v>
      </c>
      <c r="Z2608" t="b">
        <f>IF(N2608/G2608&gt;=Auswahlhilfe!$C$8,TRUE,FALSE)</f>
        <v>1</v>
      </c>
      <c r="AA2608" t="b">
        <f>IF(K2608&gt;Auswahlhilfe!$C$7,TRUE,FALSE)</f>
        <v>1</v>
      </c>
      <c r="AB2608" t="b">
        <f>IF(Auswahlhilfe!$C$17=F2608,TRUE,FALSE)</f>
        <v>0</v>
      </c>
      <c r="AC2608" t="b">
        <f>IFERROR(IF(FIND("P2",PGOptionList!D2608)&gt;0,TRUE),FALSE)</f>
        <v>0</v>
      </c>
      <c r="AD2608" t="b">
        <f>IFERROR(IF(FIND("P1",PGOptionList!D2608)&gt;0,TRUE),FALSE)</f>
        <v>1</v>
      </c>
      <c r="AE2608" t="b">
        <f>IFERROR(IF(FIND("P0",PGOptionList!D2608)&gt;0,TRUE),FALSE)</f>
        <v>0</v>
      </c>
      <c r="AF2608" t="b">
        <f>IF(AND(Z2608,AA2608,AB2608,AC2608,IF(C2608=Auswahlhilfe!$L$7,TRUE,FALSE)),D2608,FALSE)</f>
        <v>0</v>
      </c>
      <c r="AG2608" t="b">
        <f>IF(AND(Z2608,AA2608,AB2608,AD2608,IF(C2608=Auswahlhilfe!$L$17,TRUE,FALSE)),D2608,FALSE)</f>
        <v>0</v>
      </c>
      <c r="AH2608" t="b">
        <f>IF(AND(Z2608,AA2608,AB2608,AE2608,IF(C2608=Auswahlhilfe!$L$17,TRUE,FALSE)),D2608,FALSE)</f>
        <v>0</v>
      </c>
      <c r="AI2608" t="s">
        <v>4817</v>
      </c>
      <c r="AJ2608" s="90" t="str">
        <f t="shared" si="122"/>
        <v>mailto:info@oxni.ch?subject=Anfrage TER-090-160-S1-P1</v>
      </c>
    </row>
    <row r="2609" spans="2:36" x14ac:dyDescent="0.2">
      <c r="B2609" s="78" t="str">
        <f t="shared" si="120"/>
        <v/>
      </c>
      <c r="C2609" s="19" t="s">
        <v>124</v>
      </c>
      <c r="D2609" s="19" t="s">
        <v>2910</v>
      </c>
      <c r="E2609" s="19">
        <v>90</v>
      </c>
      <c r="F2609" s="19" t="s">
        <v>58</v>
      </c>
      <c r="G2609" s="19">
        <v>160</v>
      </c>
      <c r="H2609" s="19">
        <v>7</v>
      </c>
      <c r="I2609" s="19">
        <v>14</v>
      </c>
      <c r="J2609" s="19">
        <v>92</v>
      </c>
      <c r="K2609" s="19">
        <v>123</v>
      </c>
      <c r="L2609" s="19">
        <v>369</v>
      </c>
      <c r="M2609" s="19" t="s">
        <v>73</v>
      </c>
      <c r="N2609" s="19">
        <v>4000</v>
      </c>
      <c r="O2609" s="19">
        <v>8000</v>
      </c>
      <c r="P2609" s="19">
        <v>2985</v>
      </c>
      <c r="Q2609" s="19" t="s">
        <v>57</v>
      </c>
      <c r="R2609" s="19">
        <v>1625</v>
      </c>
      <c r="S2609" s="19">
        <v>20000</v>
      </c>
      <c r="T2609" s="19">
        <v>1.87</v>
      </c>
      <c r="U2609" s="19">
        <v>6.4</v>
      </c>
      <c r="V2609" s="19">
        <v>0.24</v>
      </c>
      <c r="W2609" s="19">
        <v>65</v>
      </c>
      <c r="X2609" s="93"/>
      <c r="Y2609">
        <f t="shared" si="121"/>
        <v>25</v>
      </c>
      <c r="Z2609" t="b">
        <f>IF(N2609/G2609&gt;=Auswahlhilfe!$C$8,TRUE,FALSE)</f>
        <v>1</v>
      </c>
      <c r="AA2609" t="b">
        <f>IF(K2609&gt;Auswahlhilfe!$C$7,TRUE,FALSE)</f>
        <v>1</v>
      </c>
      <c r="AB2609" t="b">
        <f>IF(Auswahlhilfe!$C$17=F2609,TRUE,FALSE)</f>
        <v>1</v>
      </c>
      <c r="AC2609" t="b">
        <f>IFERROR(IF(FIND("P2",PGOptionList!D2609)&gt;0,TRUE),FALSE)</f>
        <v>0</v>
      </c>
      <c r="AD2609" t="b">
        <f>IFERROR(IF(FIND("P1",PGOptionList!D2609)&gt;0,TRUE),FALSE)</f>
        <v>1</v>
      </c>
      <c r="AE2609" t="b">
        <f>IFERROR(IF(FIND("P0",PGOptionList!D2609)&gt;0,TRUE),FALSE)</f>
        <v>0</v>
      </c>
      <c r="AF2609" t="b">
        <f>IF(AND(Z2609,AA2609,AB2609,AC2609,IF(C2609=Auswahlhilfe!$L$7,TRUE,FALSE)),D2609,FALSE)</f>
        <v>0</v>
      </c>
      <c r="AG2609" t="b">
        <f>IF(AND(Z2609,AA2609,AB2609,AD2609,IF(C2609=Auswahlhilfe!$L$17,TRUE,FALSE)),D2609,FALSE)</f>
        <v>0</v>
      </c>
      <c r="AH2609" t="b">
        <f>IF(AND(Z2609,AA2609,AB2609,AE2609,IF(C2609=Auswahlhilfe!$L$17,TRUE,FALSE)),D2609,FALSE)</f>
        <v>0</v>
      </c>
      <c r="AI2609" t="s">
        <v>4817</v>
      </c>
      <c r="AJ2609" s="90" t="str">
        <f t="shared" si="122"/>
        <v>mailto:info@oxni.ch?subject=Anfrage TER-090-160-S2-P1</v>
      </c>
    </row>
    <row r="2610" spans="2:36" x14ac:dyDescent="0.2">
      <c r="B2610" s="78" t="str">
        <f t="shared" si="120"/>
        <v/>
      </c>
      <c r="C2610" s="19" t="s">
        <v>124</v>
      </c>
      <c r="D2610" s="19" t="s">
        <v>2911</v>
      </c>
      <c r="E2610" s="19">
        <v>90</v>
      </c>
      <c r="F2610" s="19" t="s">
        <v>55</v>
      </c>
      <c r="G2610" s="19">
        <v>160</v>
      </c>
      <c r="H2610" s="19">
        <v>9</v>
      </c>
      <c r="I2610" s="19">
        <v>14</v>
      </c>
      <c r="J2610" s="19">
        <v>92</v>
      </c>
      <c r="K2610" s="19">
        <v>123</v>
      </c>
      <c r="L2610" s="19">
        <v>369</v>
      </c>
      <c r="M2610" s="19" t="s">
        <v>73</v>
      </c>
      <c r="N2610" s="19">
        <v>4000</v>
      </c>
      <c r="O2610" s="19">
        <v>8000</v>
      </c>
      <c r="P2610" s="19">
        <v>2985</v>
      </c>
      <c r="Q2610" s="19" t="s">
        <v>57</v>
      </c>
      <c r="R2610" s="19">
        <v>1625</v>
      </c>
      <c r="S2610" s="19">
        <v>20000</v>
      </c>
      <c r="T2610" s="19">
        <v>1.87</v>
      </c>
      <c r="U2610" s="19">
        <v>6.4</v>
      </c>
      <c r="V2610" s="19">
        <v>0.24</v>
      </c>
      <c r="W2610" s="19">
        <v>65</v>
      </c>
      <c r="X2610" s="93"/>
      <c r="Y2610">
        <f t="shared" si="121"/>
        <v>25</v>
      </c>
      <c r="Z2610" t="b">
        <f>IF(N2610/G2610&gt;=Auswahlhilfe!$C$8,TRUE,FALSE)</f>
        <v>1</v>
      </c>
      <c r="AA2610" t="b">
        <f>IF(K2610&gt;Auswahlhilfe!$C$7,TRUE,FALSE)</f>
        <v>1</v>
      </c>
      <c r="AB2610" t="b">
        <f>IF(Auswahlhilfe!$C$17=F2610,TRUE,FALSE)</f>
        <v>0</v>
      </c>
      <c r="AC2610" t="b">
        <f>IFERROR(IF(FIND("P2",PGOptionList!D2610)&gt;0,TRUE),FALSE)</f>
        <v>1</v>
      </c>
      <c r="AD2610" t="b">
        <f>IFERROR(IF(FIND("P1",PGOptionList!D2610)&gt;0,TRUE),FALSE)</f>
        <v>0</v>
      </c>
      <c r="AE2610" t="b">
        <f>IFERROR(IF(FIND("P0",PGOptionList!D2610)&gt;0,TRUE),FALSE)</f>
        <v>0</v>
      </c>
      <c r="AF2610" t="b">
        <f>IF(AND(Z2610,AA2610,AB2610,AC2610,IF(C2610=Auswahlhilfe!$L$7,TRUE,FALSE)),D2610,FALSE)</f>
        <v>0</v>
      </c>
      <c r="AG2610" t="b">
        <f>IF(AND(Z2610,AA2610,AB2610,AD2610,IF(C2610=Auswahlhilfe!$L$17,TRUE,FALSE)),D2610,FALSE)</f>
        <v>0</v>
      </c>
      <c r="AH2610" t="b">
        <f>IF(AND(Z2610,AA2610,AB2610,AE2610,IF(C2610=Auswahlhilfe!$L$17,TRUE,FALSE)),D2610,FALSE)</f>
        <v>0</v>
      </c>
      <c r="AI2610" t="s">
        <v>4817</v>
      </c>
      <c r="AJ2610" s="90" t="str">
        <f t="shared" si="122"/>
        <v>mailto:info@oxni.ch?subject=Anfrage TER-090-160-S1-P2</v>
      </c>
    </row>
    <row r="2611" spans="2:36" x14ac:dyDescent="0.2">
      <c r="B2611" s="78" t="str">
        <f t="shared" si="120"/>
        <v/>
      </c>
      <c r="C2611" s="19" t="s">
        <v>124</v>
      </c>
      <c r="D2611" s="19" t="s">
        <v>2912</v>
      </c>
      <c r="E2611" s="19">
        <v>90</v>
      </c>
      <c r="F2611" s="19" t="s">
        <v>58</v>
      </c>
      <c r="G2611" s="19">
        <v>160</v>
      </c>
      <c r="H2611" s="19">
        <v>9</v>
      </c>
      <c r="I2611" s="19">
        <v>14</v>
      </c>
      <c r="J2611" s="19">
        <v>92</v>
      </c>
      <c r="K2611" s="19">
        <v>123</v>
      </c>
      <c r="L2611" s="19">
        <v>369</v>
      </c>
      <c r="M2611" s="19" t="s">
        <v>73</v>
      </c>
      <c r="N2611" s="19">
        <v>4000</v>
      </c>
      <c r="O2611" s="19">
        <v>8000</v>
      </c>
      <c r="P2611" s="19">
        <v>2985</v>
      </c>
      <c r="Q2611" s="19" t="s">
        <v>57</v>
      </c>
      <c r="R2611" s="19">
        <v>1625</v>
      </c>
      <c r="S2611" s="19">
        <v>20000</v>
      </c>
      <c r="T2611" s="19">
        <v>1.87</v>
      </c>
      <c r="U2611" s="19">
        <v>6.4</v>
      </c>
      <c r="V2611" s="19">
        <v>0.24</v>
      </c>
      <c r="W2611" s="19">
        <v>65</v>
      </c>
      <c r="X2611" s="93"/>
      <c r="Y2611">
        <f t="shared" si="121"/>
        <v>25</v>
      </c>
      <c r="Z2611" t="b">
        <f>IF(N2611/G2611&gt;=Auswahlhilfe!$C$8,TRUE,FALSE)</f>
        <v>1</v>
      </c>
      <c r="AA2611" t="b">
        <f>IF(K2611&gt;Auswahlhilfe!$C$7,TRUE,FALSE)</f>
        <v>1</v>
      </c>
      <c r="AB2611" t="b">
        <f>IF(Auswahlhilfe!$C$17=F2611,TRUE,FALSE)</f>
        <v>1</v>
      </c>
      <c r="AC2611" t="b">
        <f>IFERROR(IF(FIND("P2",PGOptionList!D2611)&gt;0,TRUE),FALSE)</f>
        <v>1</v>
      </c>
      <c r="AD2611" t="b">
        <f>IFERROR(IF(FIND("P1",PGOptionList!D2611)&gt;0,TRUE),FALSE)</f>
        <v>0</v>
      </c>
      <c r="AE2611" t="b">
        <f>IFERROR(IF(FIND("P0",PGOptionList!D2611)&gt;0,TRUE),FALSE)</f>
        <v>0</v>
      </c>
      <c r="AF2611" t="b">
        <f>IF(AND(Z2611,AA2611,AB2611,AC2611,IF(C2611=Auswahlhilfe!$L$7,TRUE,FALSE)),D2611,FALSE)</f>
        <v>0</v>
      </c>
      <c r="AG2611" t="b">
        <f>IF(AND(Z2611,AA2611,AB2611,AD2611,IF(C2611=Auswahlhilfe!$L$17,TRUE,FALSE)),D2611,FALSE)</f>
        <v>0</v>
      </c>
      <c r="AH2611" t="b">
        <f>IF(AND(Z2611,AA2611,AB2611,AE2611,IF(C2611=Auswahlhilfe!$L$17,TRUE,FALSE)),D2611,FALSE)</f>
        <v>0</v>
      </c>
      <c r="AI2611" t="s">
        <v>4817</v>
      </c>
      <c r="AJ2611" s="90" t="str">
        <f t="shared" si="122"/>
        <v>mailto:info@oxni.ch?subject=Anfrage TER-090-160-S2-P2</v>
      </c>
    </row>
    <row r="2612" spans="2:36" x14ac:dyDescent="0.2">
      <c r="B2612" s="78" t="str">
        <f t="shared" si="120"/>
        <v/>
      </c>
      <c r="C2612" s="19" t="s">
        <v>124</v>
      </c>
      <c r="D2612" s="19" t="s">
        <v>2913</v>
      </c>
      <c r="E2612" s="19">
        <v>90</v>
      </c>
      <c r="F2612" s="19" t="s">
        <v>55</v>
      </c>
      <c r="G2612" s="19">
        <v>140</v>
      </c>
      <c r="H2612" s="19">
        <v>7</v>
      </c>
      <c r="I2612" s="19">
        <v>14</v>
      </c>
      <c r="J2612" s="19">
        <v>92</v>
      </c>
      <c r="K2612" s="19">
        <v>140</v>
      </c>
      <c r="L2612" s="19">
        <v>420</v>
      </c>
      <c r="M2612" s="19" t="s">
        <v>70</v>
      </c>
      <c r="N2612" s="19">
        <v>4000</v>
      </c>
      <c r="O2612" s="19">
        <v>8000</v>
      </c>
      <c r="P2612" s="19">
        <v>2985</v>
      </c>
      <c r="Q2612" s="19" t="s">
        <v>57</v>
      </c>
      <c r="R2612" s="19">
        <v>1625</v>
      </c>
      <c r="S2612" s="19">
        <v>20000</v>
      </c>
      <c r="T2612" s="19">
        <v>1.87</v>
      </c>
      <c r="U2612" s="19">
        <v>6.4</v>
      </c>
      <c r="V2612" s="19">
        <v>0.24</v>
      </c>
      <c r="W2612" s="19">
        <v>65</v>
      </c>
      <c r="X2612" s="93"/>
      <c r="Y2612">
        <f t="shared" si="121"/>
        <v>28.571428571428573</v>
      </c>
      <c r="Z2612" t="b">
        <f>IF(N2612/G2612&gt;=Auswahlhilfe!$C$8,TRUE,FALSE)</f>
        <v>1</v>
      </c>
      <c r="AA2612" t="b">
        <f>IF(K2612&gt;Auswahlhilfe!$C$7,TRUE,FALSE)</f>
        <v>1</v>
      </c>
      <c r="AB2612" t="b">
        <f>IF(Auswahlhilfe!$C$17=F2612,TRUE,FALSE)</f>
        <v>0</v>
      </c>
      <c r="AC2612" t="b">
        <f>IFERROR(IF(FIND("P2",PGOptionList!D2612)&gt;0,TRUE),FALSE)</f>
        <v>0</v>
      </c>
      <c r="AD2612" t="b">
        <f>IFERROR(IF(FIND("P1",PGOptionList!D2612)&gt;0,TRUE),FALSE)</f>
        <v>1</v>
      </c>
      <c r="AE2612" t="b">
        <f>IFERROR(IF(FIND("P0",PGOptionList!D2612)&gt;0,TRUE),FALSE)</f>
        <v>0</v>
      </c>
      <c r="AF2612" t="b">
        <f>IF(AND(Z2612,AA2612,AB2612,AC2612,IF(C2612=Auswahlhilfe!$L$7,TRUE,FALSE)),D2612,FALSE)</f>
        <v>0</v>
      </c>
      <c r="AG2612" t="b">
        <f>IF(AND(Z2612,AA2612,AB2612,AD2612,IF(C2612=Auswahlhilfe!$L$17,TRUE,FALSE)),D2612,FALSE)</f>
        <v>0</v>
      </c>
      <c r="AH2612" t="b">
        <f>IF(AND(Z2612,AA2612,AB2612,AE2612,IF(C2612=Auswahlhilfe!$L$17,TRUE,FALSE)),D2612,FALSE)</f>
        <v>0</v>
      </c>
      <c r="AI2612" t="s">
        <v>4817</v>
      </c>
      <c r="AJ2612" s="90" t="str">
        <f t="shared" si="122"/>
        <v>mailto:info@oxni.ch?subject=Anfrage TER-090-140-S1-P1</v>
      </c>
    </row>
    <row r="2613" spans="2:36" x14ac:dyDescent="0.2">
      <c r="B2613" s="78" t="str">
        <f t="shared" si="120"/>
        <v/>
      </c>
      <c r="C2613" s="19" t="s">
        <v>124</v>
      </c>
      <c r="D2613" s="19" t="s">
        <v>2914</v>
      </c>
      <c r="E2613" s="19">
        <v>90</v>
      </c>
      <c r="F2613" s="19" t="s">
        <v>58</v>
      </c>
      <c r="G2613" s="19">
        <v>140</v>
      </c>
      <c r="H2613" s="19">
        <v>7</v>
      </c>
      <c r="I2613" s="19">
        <v>14</v>
      </c>
      <c r="J2613" s="19">
        <v>92</v>
      </c>
      <c r="K2613" s="19">
        <v>140</v>
      </c>
      <c r="L2613" s="19">
        <v>420</v>
      </c>
      <c r="M2613" s="19" t="s">
        <v>70</v>
      </c>
      <c r="N2613" s="19">
        <v>4000</v>
      </c>
      <c r="O2613" s="19">
        <v>8000</v>
      </c>
      <c r="P2613" s="19">
        <v>2985</v>
      </c>
      <c r="Q2613" s="19" t="s">
        <v>57</v>
      </c>
      <c r="R2613" s="19">
        <v>1625</v>
      </c>
      <c r="S2613" s="19">
        <v>20000</v>
      </c>
      <c r="T2613" s="19">
        <v>1.87</v>
      </c>
      <c r="U2613" s="19">
        <v>6.4</v>
      </c>
      <c r="V2613" s="19">
        <v>0.24</v>
      </c>
      <c r="W2613" s="19">
        <v>65</v>
      </c>
      <c r="X2613" s="93"/>
      <c r="Y2613">
        <f t="shared" si="121"/>
        <v>28.571428571428573</v>
      </c>
      <c r="Z2613" t="b">
        <f>IF(N2613/G2613&gt;=Auswahlhilfe!$C$8,TRUE,FALSE)</f>
        <v>1</v>
      </c>
      <c r="AA2613" t="b">
        <f>IF(K2613&gt;Auswahlhilfe!$C$7,TRUE,FALSE)</f>
        <v>1</v>
      </c>
      <c r="AB2613" t="b">
        <f>IF(Auswahlhilfe!$C$17=F2613,TRUE,FALSE)</f>
        <v>1</v>
      </c>
      <c r="AC2613" t="b">
        <f>IFERROR(IF(FIND("P2",PGOptionList!D2613)&gt;0,TRUE),FALSE)</f>
        <v>0</v>
      </c>
      <c r="AD2613" t="b">
        <f>IFERROR(IF(FIND("P1",PGOptionList!D2613)&gt;0,TRUE),FALSE)</f>
        <v>1</v>
      </c>
      <c r="AE2613" t="b">
        <f>IFERROR(IF(FIND("P0",PGOptionList!D2613)&gt;0,TRUE),FALSE)</f>
        <v>0</v>
      </c>
      <c r="AF2613" t="b">
        <f>IF(AND(Z2613,AA2613,AB2613,AC2613,IF(C2613=Auswahlhilfe!$L$7,TRUE,FALSE)),D2613,FALSE)</f>
        <v>0</v>
      </c>
      <c r="AG2613" t="b">
        <f>IF(AND(Z2613,AA2613,AB2613,AD2613,IF(C2613=Auswahlhilfe!$L$17,TRUE,FALSE)),D2613,FALSE)</f>
        <v>0</v>
      </c>
      <c r="AH2613" t="b">
        <f>IF(AND(Z2613,AA2613,AB2613,AE2613,IF(C2613=Auswahlhilfe!$L$17,TRUE,FALSE)),D2613,FALSE)</f>
        <v>0</v>
      </c>
      <c r="AI2613" t="s">
        <v>4817</v>
      </c>
      <c r="AJ2613" s="90" t="str">
        <f t="shared" si="122"/>
        <v>mailto:info@oxni.ch?subject=Anfrage TER-090-140-S2-P1</v>
      </c>
    </row>
    <row r="2614" spans="2:36" x14ac:dyDescent="0.2">
      <c r="B2614" s="78" t="str">
        <f t="shared" si="120"/>
        <v/>
      </c>
      <c r="C2614" s="19" t="s">
        <v>124</v>
      </c>
      <c r="D2614" s="19" t="s">
        <v>2915</v>
      </c>
      <c r="E2614" s="19">
        <v>90</v>
      </c>
      <c r="F2614" s="19" t="s">
        <v>55</v>
      </c>
      <c r="G2614" s="19">
        <v>140</v>
      </c>
      <c r="H2614" s="19">
        <v>9</v>
      </c>
      <c r="I2614" s="19">
        <v>14</v>
      </c>
      <c r="J2614" s="19">
        <v>92</v>
      </c>
      <c r="K2614" s="19">
        <v>140</v>
      </c>
      <c r="L2614" s="19">
        <v>420</v>
      </c>
      <c r="M2614" s="19" t="s">
        <v>70</v>
      </c>
      <c r="N2614" s="19">
        <v>4000</v>
      </c>
      <c r="O2614" s="19">
        <v>8000</v>
      </c>
      <c r="P2614" s="19">
        <v>2985</v>
      </c>
      <c r="Q2614" s="19" t="s">
        <v>57</v>
      </c>
      <c r="R2614" s="19">
        <v>1625</v>
      </c>
      <c r="S2614" s="19">
        <v>20000</v>
      </c>
      <c r="T2614" s="19">
        <v>1.87</v>
      </c>
      <c r="U2614" s="19">
        <v>6.4</v>
      </c>
      <c r="V2614" s="19">
        <v>0.24</v>
      </c>
      <c r="W2614" s="19">
        <v>65</v>
      </c>
      <c r="X2614" s="93"/>
      <c r="Y2614">
        <f t="shared" si="121"/>
        <v>28.571428571428573</v>
      </c>
      <c r="Z2614" t="b">
        <f>IF(N2614/G2614&gt;=Auswahlhilfe!$C$8,TRUE,FALSE)</f>
        <v>1</v>
      </c>
      <c r="AA2614" t="b">
        <f>IF(K2614&gt;Auswahlhilfe!$C$7,TRUE,FALSE)</f>
        <v>1</v>
      </c>
      <c r="AB2614" t="b">
        <f>IF(Auswahlhilfe!$C$17=F2614,TRUE,FALSE)</f>
        <v>0</v>
      </c>
      <c r="AC2614" t="b">
        <f>IFERROR(IF(FIND("P2",PGOptionList!D2614)&gt;0,TRUE),FALSE)</f>
        <v>1</v>
      </c>
      <c r="AD2614" t="b">
        <f>IFERROR(IF(FIND("P1",PGOptionList!D2614)&gt;0,TRUE),FALSE)</f>
        <v>0</v>
      </c>
      <c r="AE2614" t="b">
        <f>IFERROR(IF(FIND("P0",PGOptionList!D2614)&gt;0,TRUE),FALSE)</f>
        <v>0</v>
      </c>
      <c r="AF2614" t="b">
        <f>IF(AND(Z2614,AA2614,AB2614,AC2614,IF(C2614=Auswahlhilfe!$L$7,TRUE,FALSE)),D2614,FALSE)</f>
        <v>0</v>
      </c>
      <c r="AG2614" t="b">
        <f>IF(AND(Z2614,AA2614,AB2614,AD2614,IF(C2614=Auswahlhilfe!$L$17,TRUE,FALSE)),D2614,FALSE)</f>
        <v>0</v>
      </c>
      <c r="AH2614" t="b">
        <f>IF(AND(Z2614,AA2614,AB2614,AE2614,IF(C2614=Auswahlhilfe!$L$17,TRUE,FALSE)),D2614,FALSE)</f>
        <v>0</v>
      </c>
      <c r="AI2614" t="s">
        <v>4817</v>
      </c>
      <c r="AJ2614" s="90" t="str">
        <f t="shared" si="122"/>
        <v>mailto:info@oxni.ch?subject=Anfrage TER-090-140-S1-P2</v>
      </c>
    </row>
    <row r="2615" spans="2:36" x14ac:dyDescent="0.2">
      <c r="B2615" s="78" t="str">
        <f t="shared" si="120"/>
        <v/>
      </c>
      <c r="C2615" s="19" t="s">
        <v>124</v>
      </c>
      <c r="D2615" s="19" t="s">
        <v>2916</v>
      </c>
      <c r="E2615" s="19">
        <v>90</v>
      </c>
      <c r="F2615" s="19" t="s">
        <v>58</v>
      </c>
      <c r="G2615" s="19">
        <v>140</v>
      </c>
      <c r="H2615" s="19">
        <v>9</v>
      </c>
      <c r="I2615" s="19">
        <v>14</v>
      </c>
      <c r="J2615" s="19">
        <v>92</v>
      </c>
      <c r="K2615" s="19">
        <v>140</v>
      </c>
      <c r="L2615" s="19">
        <v>420</v>
      </c>
      <c r="M2615" s="19" t="s">
        <v>70</v>
      </c>
      <c r="N2615" s="19">
        <v>4000</v>
      </c>
      <c r="O2615" s="19">
        <v>8000</v>
      </c>
      <c r="P2615" s="19">
        <v>2985</v>
      </c>
      <c r="Q2615" s="19" t="s">
        <v>57</v>
      </c>
      <c r="R2615" s="19">
        <v>1625</v>
      </c>
      <c r="S2615" s="19">
        <v>20000</v>
      </c>
      <c r="T2615" s="19">
        <v>1.87</v>
      </c>
      <c r="U2615" s="19">
        <v>6.4</v>
      </c>
      <c r="V2615" s="19">
        <v>0.24</v>
      </c>
      <c r="W2615" s="19">
        <v>65</v>
      </c>
      <c r="X2615" s="93"/>
      <c r="Y2615">
        <f t="shared" si="121"/>
        <v>28.571428571428573</v>
      </c>
      <c r="Z2615" t="b">
        <f>IF(N2615/G2615&gt;=Auswahlhilfe!$C$8,TRUE,FALSE)</f>
        <v>1</v>
      </c>
      <c r="AA2615" t="b">
        <f>IF(K2615&gt;Auswahlhilfe!$C$7,TRUE,FALSE)</f>
        <v>1</v>
      </c>
      <c r="AB2615" t="b">
        <f>IF(Auswahlhilfe!$C$17=F2615,TRUE,FALSE)</f>
        <v>1</v>
      </c>
      <c r="AC2615" t="b">
        <f>IFERROR(IF(FIND("P2",PGOptionList!D2615)&gt;0,TRUE),FALSE)</f>
        <v>1</v>
      </c>
      <c r="AD2615" t="b">
        <f>IFERROR(IF(FIND("P1",PGOptionList!D2615)&gt;0,TRUE),FALSE)</f>
        <v>0</v>
      </c>
      <c r="AE2615" t="b">
        <f>IFERROR(IF(FIND("P0",PGOptionList!D2615)&gt;0,TRUE),FALSE)</f>
        <v>0</v>
      </c>
      <c r="AF2615" t="b">
        <f>IF(AND(Z2615,AA2615,AB2615,AC2615,IF(C2615=Auswahlhilfe!$L$7,TRUE,FALSE)),D2615,FALSE)</f>
        <v>0</v>
      </c>
      <c r="AG2615" t="b">
        <f>IF(AND(Z2615,AA2615,AB2615,AD2615,IF(C2615=Auswahlhilfe!$L$17,TRUE,FALSE)),D2615,FALSE)</f>
        <v>0</v>
      </c>
      <c r="AH2615" t="b">
        <f>IF(AND(Z2615,AA2615,AB2615,AE2615,IF(C2615=Auswahlhilfe!$L$17,TRUE,FALSE)),D2615,FALSE)</f>
        <v>0</v>
      </c>
      <c r="AI2615" t="s">
        <v>4817</v>
      </c>
      <c r="AJ2615" s="90" t="str">
        <f t="shared" si="122"/>
        <v>mailto:info@oxni.ch?subject=Anfrage TER-090-140-S2-P2</v>
      </c>
    </row>
    <row r="2616" spans="2:36" x14ac:dyDescent="0.2">
      <c r="B2616" s="78" t="str">
        <f t="shared" si="120"/>
        <v/>
      </c>
      <c r="C2616" s="19" t="s">
        <v>124</v>
      </c>
      <c r="D2616" s="19" t="s">
        <v>2917</v>
      </c>
      <c r="E2616" s="19">
        <v>90</v>
      </c>
      <c r="F2616" s="19" t="s">
        <v>55</v>
      </c>
      <c r="G2616" s="19">
        <v>120</v>
      </c>
      <c r="H2616" s="19">
        <v>7</v>
      </c>
      <c r="I2616" s="19">
        <v>14</v>
      </c>
      <c r="J2616" s="19">
        <v>92</v>
      </c>
      <c r="K2616" s="19">
        <v>148</v>
      </c>
      <c r="L2616" s="19">
        <v>444</v>
      </c>
      <c r="M2616" s="19" t="s">
        <v>72</v>
      </c>
      <c r="N2616" s="19">
        <v>4000</v>
      </c>
      <c r="O2616" s="19">
        <v>8000</v>
      </c>
      <c r="P2616" s="19">
        <v>2985</v>
      </c>
      <c r="Q2616" s="19" t="s">
        <v>57</v>
      </c>
      <c r="R2616" s="19">
        <v>1625</v>
      </c>
      <c r="S2616" s="19">
        <v>20000</v>
      </c>
      <c r="T2616" s="19">
        <v>1.87</v>
      </c>
      <c r="U2616" s="19">
        <v>6.4</v>
      </c>
      <c r="V2616" s="19">
        <v>0.24</v>
      </c>
      <c r="W2616" s="19">
        <v>65</v>
      </c>
      <c r="X2616" s="93"/>
      <c r="Y2616">
        <f t="shared" si="121"/>
        <v>33.333333333333336</v>
      </c>
      <c r="Z2616" t="b">
        <f>IF(N2616/G2616&gt;=Auswahlhilfe!$C$8,TRUE,FALSE)</f>
        <v>1</v>
      </c>
      <c r="AA2616" t="b">
        <f>IF(K2616&gt;Auswahlhilfe!$C$7,TRUE,FALSE)</f>
        <v>1</v>
      </c>
      <c r="AB2616" t="b">
        <f>IF(Auswahlhilfe!$C$17=F2616,TRUE,FALSE)</f>
        <v>0</v>
      </c>
      <c r="AC2616" t="b">
        <f>IFERROR(IF(FIND("P2",PGOptionList!D2616)&gt;0,TRUE),FALSE)</f>
        <v>0</v>
      </c>
      <c r="AD2616" t="b">
        <f>IFERROR(IF(FIND("P1",PGOptionList!D2616)&gt;0,TRUE),FALSE)</f>
        <v>1</v>
      </c>
      <c r="AE2616" t="b">
        <f>IFERROR(IF(FIND("P0",PGOptionList!D2616)&gt;0,TRUE),FALSE)</f>
        <v>0</v>
      </c>
      <c r="AF2616" t="b">
        <f>IF(AND(Z2616,AA2616,AB2616,AC2616,IF(C2616=Auswahlhilfe!$L$7,TRUE,FALSE)),D2616,FALSE)</f>
        <v>0</v>
      </c>
      <c r="AG2616" t="b">
        <f>IF(AND(Z2616,AA2616,AB2616,AD2616,IF(C2616=Auswahlhilfe!$L$17,TRUE,FALSE)),D2616,FALSE)</f>
        <v>0</v>
      </c>
      <c r="AH2616" t="b">
        <f>IF(AND(Z2616,AA2616,AB2616,AE2616,IF(C2616=Auswahlhilfe!$L$17,TRUE,FALSE)),D2616,FALSE)</f>
        <v>0</v>
      </c>
      <c r="AI2616" t="s">
        <v>4817</v>
      </c>
      <c r="AJ2616" s="90" t="str">
        <f t="shared" si="122"/>
        <v>mailto:info@oxni.ch?subject=Anfrage TER-090-120-S1-P1</v>
      </c>
    </row>
    <row r="2617" spans="2:36" x14ac:dyDescent="0.2">
      <c r="B2617" s="78" t="str">
        <f t="shared" si="120"/>
        <v/>
      </c>
      <c r="C2617" s="19" t="s">
        <v>124</v>
      </c>
      <c r="D2617" s="19" t="s">
        <v>2918</v>
      </c>
      <c r="E2617" s="19">
        <v>90</v>
      </c>
      <c r="F2617" s="19" t="s">
        <v>58</v>
      </c>
      <c r="G2617" s="19">
        <v>120</v>
      </c>
      <c r="H2617" s="19">
        <v>7</v>
      </c>
      <c r="I2617" s="19">
        <v>14</v>
      </c>
      <c r="J2617" s="19">
        <v>92</v>
      </c>
      <c r="K2617" s="19">
        <v>148</v>
      </c>
      <c r="L2617" s="19">
        <v>444</v>
      </c>
      <c r="M2617" s="19" t="s">
        <v>72</v>
      </c>
      <c r="N2617" s="19">
        <v>4000</v>
      </c>
      <c r="O2617" s="19">
        <v>8000</v>
      </c>
      <c r="P2617" s="19">
        <v>2985</v>
      </c>
      <c r="Q2617" s="19" t="s">
        <v>57</v>
      </c>
      <c r="R2617" s="19">
        <v>1625</v>
      </c>
      <c r="S2617" s="19">
        <v>20000</v>
      </c>
      <c r="T2617" s="19">
        <v>1.87</v>
      </c>
      <c r="U2617" s="19">
        <v>6.4</v>
      </c>
      <c r="V2617" s="19">
        <v>0.24</v>
      </c>
      <c r="W2617" s="19">
        <v>65</v>
      </c>
      <c r="X2617" s="93"/>
      <c r="Y2617">
        <f t="shared" si="121"/>
        <v>33.333333333333336</v>
      </c>
      <c r="Z2617" t="b">
        <f>IF(N2617/G2617&gt;=Auswahlhilfe!$C$8,TRUE,FALSE)</f>
        <v>1</v>
      </c>
      <c r="AA2617" t="b">
        <f>IF(K2617&gt;Auswahlhilfe!$C$7,TRUE,FALSE)</f>
        <v>1</v>
      </c>
      <c r="AB2617" t="b">
        <f>IF(Auswahlhilfe!$C$17=F2617,TRUE,FALSE)</f>
        <v>1</v>
      </c>
      <c r="AC2617" t="b">
        <f>IFERROR(IF(FIND("P2",PGOptionList!D2617)&gt;0,TRUE),FALSE)</f>
        <v>0</v>
      </c>
      <c r="AD2617" t="b">
        <f>IFERROR(IF(FIND("P1",PGOptionList!D2617)&gt;0,TRUE),FALSE)</f>
        <v>1</v>
      </c>
      <c r="AE2617" t="b">
        <f>IFERROR(IF(FIND("P0",PGOptionList!D2617)&gt;0,TRUE),FALSE)</f>
        <v>0</v>
      </c>
      <c r="AF2617" t="b">
        <f>IF(AND(Z2617,AA2617,AB2617,AC2617,IF(C2617=Auswahlhilfe!$L$7,TRUE,FALSE)),D2617,FALSE)</f>
        <v>0</v>
      </c>
      <c r="AG2617" t="b">
        <f>IF(AND(Z2617,AA2617,AB2617,AD2617,IF(C2617=Auswahlhilfe!$L$17,TRUE,FALSE)),D2617,FALSE)</f>
        <v>0</v>
      </c>
      <c r="AH2617" t="b">
        <f>IF(AND(Z2617,AA2617,AB2617,AE2617,IF(C2617=Auswahlhilfe!$L$17,TRUE,FALSE)),D2617,FALSE)</f>
        <v>0</v>
      </c>
      <c r="AI2617" t="s">
        <v>4817</v>
      </c>
      <c r="AJ2617" s="90" t="str">
        <f t="shared" si="122"/>
        <v>mailto:info@oxni.ch?subject=Anfrage TER-090-120-S2-P1</v>
      </c>
    </row>
    <row r="2618" spans="2:36" x14ac:dyDescent="0.2">
      <c r="B2618" s="78" t="str">
        <f t="shared" si="120"/>
        <v/>
      </c>
      <c r="C2618" s="19" t="s">
        <v>124</v>
      </c>
      <c r="D2618" s="19" t="s">
        <v>2919</v>
      </c>
      <c r="E2618" s="19">
        <v>90</v>
      </c>
      <c r="F2618" s="19" t="s">
        <v>55</v>
      </c>
      <c r="G2618" s="19">
        <v>120</v>
      </c>
      <c r="H2618" s="19">
        <v>9</v>
      </c>
      <c r="I2618" s="19">
        <v>14</v>
      </c>
      <c r="J2618" s="19">
        <v>92</v>
      </c>
      <c r="K2618" s="19">
        <v>148</v>
      </c>
      <c r="L2618" s="19">
        <v>444</v>
      </c>
      <c r="M2618" s="19" t="s">
        <v>72</v>
      </c>
      <c r="N2618" s="19">
        <v>4000</v>
      </c>
      <c r="O2618" s="19">
        <v>8000</v>
      </c>
      <c r="P2618" s="19">
        <v>2985</v>
      </c>
      <c r="Q2618" s="19" t="s">
        <v>57</v>
      </c>
      <c r="R2618" s="19">
        <v>1625</v>
      </c>
      <c r="S2618" s="19">
        <v>20000</v>
      </c>
      <c r="T2618" s="19">
        <v>1.87</v>
      </c>
      <c r="U2618" s="19">
        <v>6.4</v>
      </c>
      <c r="V2618" s="19">
        <v>0.24</v>
      </c>
      <c r="W2618" s="19">
        <v>65</v>
      </c>
      <c r="X2618" s="93"/>
      <c r="Y2618">
        <f t="shared" si="121"/>
        <v>33.333333333333336</v>
      </c>
      <c r="Z2618" t="b">
        <f>IF(N2618/G2618&gt;=Auswahlhilfe!$C$8,TRUE,FALSE)</f>
        <v>1</v>
      </c>
      <c r="AA2618" t="b">
        <f>IF(K2618&gt;Auswahlhilfe!$C$7,TRUE,FALSE)</f>
        <v>1</v>
      </c>
      <c r="AB2618" t="b">
        <f>IF(Auswahlhilfe!$C$17=F2618,TRUE,FALSE)</f>
        <v>0</v>
      </c>
      <c r="AC2618" t="b">
        <f>IFERROR(IF(FIND("P2",PGOptionList!D2618)&gt;0,TRUE),FALSE)</f>
        <v>1</v>
      </c>
      <c r="AD2618" t="b">
        <f>IFERROR(IF(FIND("P1",PGOptionList!D2618)&gt;0,TRUE),FALSE)</f>
        <v>0</v>
      </c>
      <c r="AE2618" t="b">
        <f>IFERROR(IF(FIND("P0",PGOptionList!D2618)&gt;0,TRUE),FALSE)</f>
        <v>0</v>
      </c>
      <c r="AF2618" t="b">
        <f>IF(AND(Z2618,AA2618,AB2618,AC2618,IF(C2618=Auswahlhilfe!$L$7,TRUE,FALSE)),D2618,FALSE)</f>
        <v>0</v>
      </c>
      <c r="AG2618" t="b">
        <f>IF(AND(Z2618,AA2618,AB2618,AD2618,IF(C2618=Auswahlhilfe!$L$17,TRUE,FALSE)),D2618,FALSE)</f>
        <v>0</v>
      </c>
      <c r="AH2618" t="b">
        <f>IF(AND(Z2618,AA2618,AB2618,AE2618,IF(C2618=Auswahlhilfe!$L$17,TRUE,FALSE)),D2618,FALSE)</f>
        <v>0</v>
      </c>
      <c r="AI2618" t="s">
        <v>4817</v>
      </c>
      <c r="AJ2618" s="90" t="str">
        <f t="shared" si="122"/>
        <v>mailto:info@oxni.ch?subject=Anfrage TER-090-120-S1-P2</v>
      </c>
    </row>
    <row r="2619" spans="2:36" x14ac:dyDescent="0.2">
      <c r="B2619" s="78" t="str">
        <f t="shared" si="120"/>
        <v/>
      </c>
      <c r="C2619" s="19" t="s">
        <v>124</v>
      </c>
      <c r="D2619" s="19" t="s">
        <v>2920</v>
      </c>
      <c r="E2619" s="19">
        <v>90</v>
      </c>
      <c r="F2619" s="19" t="s">
        <v>58</v>
      </c>
      <c r="G2619" s="19">
        <v>120</v>
      </c>
      <c r="H2619" s="19">
        <v>9</v>
      </c>
      <c r="I2619" s="19">
        <v>14</v>
      </c>
      <c r="J2619" s="19">
        <v>92</v>
      </c>
      <c r="K2619" s="19">
        <v>148</v>
      </c>
      <c r="L2619" s="19">
        <v>444</v>
      </c>
      <c r="M2619" s="19" t="s">
        <v>72</v>
      </c>
      <c r="N2619" s="19">
        <v>4000</v>
      </c>
      <c r="O2619" s="19">
        <v>8000</v>
      </c>
      <c r="P2619" s="19">
        <v>2985</v>
      </c>
      <c r="Q2619" s="19" t="s">
        <v>57</v>
      </c>
      <c r="R2619" s="19">
        <v>1625</v>
      </c>
      <c r="S2619" s="19">
        <v>20000</v>
      </c>
      <c r="T2619" s="19">
        <v>1.87</v>
      </c>
      <c r="U2619" s="19">
        <v>6.4</v>
      </c>
      <c r="V2619" s="19">
        <v>0.24</v>
      </c>
      <c r="W2619" s="19">
        <v>65</v>
      </c>
      <c r="X2619" s="93"/>
      <c r="Y2619">
        <f t="shared" si="121"/>
        <v>33.333333333333336</v>
      </c>
      <c r="Z2619" t="b">
        <f>IF(N2619/G2619&gt;=Auswahlhilfe!$C$8,TRUE,FALSE)</f>
        <v>1</v>
      </c>
      <c r="AA2619" t="b">
        <f>IF(K2619&gt;Auswahlhilfe!$C$7,TRUE,FALSE)</f>
        <v>1</v>
      </c>
      <c r="AB2619" t="b">
        <f>IF(Auswahlhilfe!$C$17=F2619,TRUE,FALSE)</f>
        <v>1</v>
      </c>
      <c r="AC2619" t="b">
        <f>IFERROR(IF(FIND("P2",PGOptionList!D2619)&gt;0,TRUE),FALSE)</f>
        <v>1</v>
      </c>
      <c r="AD2619" t="b">
        <f>IFERROR(IF(FIND("P1",PGOptionList!D2619)&gt;0,TRUE),FALSE)</f>
        <v>0</v>
      </c>
      <c r="AE2619" t="b">
        <f>IFERROR(IF(FIND("P0",PGOptionList!D2619)&gt;0,TRUE),FALSE)</f>
        <v>0</v>
      </c>
      <c r="AF2619" t="b">
        <f>IF(AND(Z2619,AA2619,AB2619,AC2619,IF(C2619=Auswahlhilfe!$L$7,TRUE,FALSE)),D2619,FALSE)</f>
        <v>0</v>
      </c>
      <c r="AG2619" t="b">
        <f>IF(AND(Z2619,AA2619,AB2619,AD2619,IF(C2619=Auswahlhilfe!$L$17,TRUE,FALSE)),D2619,FALSE)</f>
        <v>0</v>
      </c>
      <c r="AH2619" t="b">
        <f>IF(AND(Z2619,AA2619,AB2619,AE2619,IF(C2619=Auswahlhilfe!$L$17,TRUE,FALSE)),D2619,FALSE)</f>
        <v>0</v>
      </c>
      <c r="AI2619" t="s">
        <v>4817</v>
      </c>
      <c r="AJ2619" s="90" t="str">
        <f t="shared" si="122"/>
        <v>mailto:info@oxni.ch?subject=Anfrage TER-090-120-S2-P2</v>
      </c>
    </row>
    <row r="2620" spans="2:36" x14ac:dyDescent="0.2">
      <c r="B2620" s="78" t="str">
        <f t="shared" si="120"/>
        <v/>
      </c>
      <c r="C2620" s="19" t="s">
        <v>124</v>
      </c>
      <c r="D2620" s="19" t="s">
        <v>2921</v>
      </c>
      <c r="E2620" s="19">
        <v>90</v>
      </c>
      <c r="F2620" s="19" t="s">
        <v>55</v>
      </c>
      <c r="G2620" s="19">
        <v>100</v>
      </c>
      <c r="H2620" s="19">
        <v>7</v>
      </c>
      <c r="I2620" s="19">
        <v>14</v>
      </c>
      <c r="J2620" s="19">
        <v>92</v>
      </c>
      <c r="K2620" s="19">
        <v>102</v>
      </c>
      <c r="L2620" s="19">
        <v>306</v>
      </c>
      <c r="M2620" s="19" t="s">
        <v>74</v>
      </c>
      <c r="N2620" s="19">
        <v>4000</v>
      </c>
      <c r="O2620" s="19">
        <v>8000</v>
      </c>
      <c r="P2620" s="19">
        <v>2985</v>
      </c>
      <c r="Q2620" s="19" t="s">
        <v>57</v>
      </c>
      <c r="R2620" s="19">
        <v>1625</v>
      </c>
      <c r="S2620" s="19">
        <v>20000</v>
      </c>
      <c r="T2620" s="19">
        <v>2.25</v>
      </c>
      <c r="U2620" s="19">
        <v>6.4</v>
      </c>
      <c r="V2620" s="19">
        <v>0.24</v>
      </c>
      <c r="W2620" s="19">
        <v>65</v>
      </c>
      <c r="X2620" s="93"/>
      <c r="Y2620">
        <f t="shared" si="121"/>
        <v>40</v>
      </c>
      <c r="Z2620" t="b">
        <f>IF(N2620/G2620&gt;=Auswahlhilfe!$C$8,TRUE,FALSE)</f>
        <v>1</v>
      </c>
      <c r="AA2620" t="b">
        <f>IF(K2620&gt;Auswahlhilfe!$C$7,TRUE,FALSE)</f>
        <v>1</v>
      </c>
      <c r="AB2620" t="b">
        <f>IF(Auswahlhilfe!$C$17=F2620,TRUE,FALSE)</f>
        <v>0</v>
      </c>
      <c r="AC2620" t="b">
        <f>IFERROR(IF(FIND("P2",PGOptionList!D2620)&gt;0,TRUE),FALSE)</f>
        <v>0</v>
      </c>
      <c r="AD2620" t="b">
        <f>IFERROR(IF(FIND("P1",PGOptionList!D2620)&gt;0,TRUE),FALSE)</f>
        <v>1</v>
      </c>
      <c r="AE2620" t="b">
        <f>IFERROR(IF(FIND("P0",PGOptionList!D2620)&gt;0,TRUE),FALSE)</f>
        <v>0</v>
      </c>
      <c r="AF2620" t="b">
        <f>IF(AND(Z2620,AA2620,AB2620,AC2620,IF(C2620=Auswahlhilfe!$L$7,TRUE,FALSE)),D2620,FALSE)</f>
        <v>0</v>
      </c>
      <c r="AG2620" t="b">
        <f>IF(AND(Z2620,AA2620,AB2620,AD2620,IF(C2620=Auswahlhilfe!$L$17,TRUE,FALSE)),D2620,FALSE)</f>
        <v>0</v>
      </c>
      <c r="AH2620" t="b">
        <f>IF(AND(Z2620,AA2620,AB2620,AE2620,IF(C2620=Auswahlhilfe!$L$17,TRUE,FALSE)),D2620,FALSE)</f>
        <v>0</v>
      </c>
      <c r="AI2620" t="s">
        <v>4817</v>
      </c>
      <c r="AJ2620" s="90" t="str">
        <f t="shared" si="122"/>
        <v>mailto:info@oxni.ch?subject=Anfrage TER-090-100-S1-P1</v>
      </c>
    </row>
    <row r="2621" spans="2:36" x14ac:dyDescent="0.2">
      <c r="B2621" s="78" t="str">
        <f t="shared" si="120"/>
        <v/>
      </c>
      <c r="C2621" s="19" t="s">
        <v>124</v>
      </c>
      <c r="D2621" s="19" t="s">
        <v>2922</v>
      </c>
      <c r="E2621" s="19">
        <v>90</v>
      </c>
      <c r="F2621" s="19" t="s">
        <v>58</v>
      </c>
      <c r="G2621" s="19">
        <v>100</v>
      </c>
      <c r="H2621" s="19">
        <v>7</v>
      </c>
      <c r="I2621" s="19">
        <v>14</v>
      </c>
      <c r="J2621" s="19">
        <v>92</v>
      </c>
      <c r="K2621" s="19">
        <v>102</v>
      </c>
      <c r="L2621" s="19">
        <v>306</v>
      </c>
      <c r="M2621" s="19" t="s">
        <v>74</v>
      </c>
      <c r="N2621" s="19">
        <v>4000</v>
      </c>
      <c r="O2621" s="19">
        <v>8000</v>
      </c>
      <c r="P2621" s="19">
        <v>2985</v>
      </c>
      <c r="Q2621" s="19" t="s">
        <v>57</v>
      </c>
      <c r="R2621" s="19">
        <v>1625</v>
      </c>
      <c r="S2621" s="19">
        <v>20000</v>
      </c>
      <c r="T2621" s="19">
        <v>2.25</v>
      </c>
      <c r="U2621" s="19">
        <v>6.4</v>
      </c>
      <c r="V2621" s="19">
        <v>0.24</v>
      </c>
      <c r="W2621" s="19">
        <v>65</v>
      </c>
      <c r="X2621" s="93"/>
      <c r="Y2621">
        <f t="shared" si="121"/>
        <v>40</v>
      </c>
      <c r="Z2621" t="b">
        <f>IF(N2621/G2621&gt;=Auswahlhilfe!$C$8,TRUE,FALSE)</f>
        <v>1</v>
      </c>
      <c r="AA2621" t="b">
        <f>IF(K2621&gt;Auswahlhilfe!$C$7,TRUE,FALSE)</f>
        <v>1</v>
      </c>
      <c r="AB2621" t="b">
        <f>IF(Auswahlhilfe!$C$17=F2621,TRUE,FALSE)</f>
        <v>1</v>
      </c>
      <c r="AC2621" t="b">
        <f>IFERROR(IF(FIND("P2",PGOptionList!D2621)&gt;0,TRUE),FALSE)</f>
        <v>0</v>
      </c>
      <c r="AD2621" t="b">
        <f>IFERROR(IF(FIND("P1",PGOptionList!D2621)&gt;0,TRUE),FALSE)</f>
        <v>1</v>
      </c>
      <c r="AE2621" t="b">
        <f>IFERROR(IF(FIND("P0",PGOptionList!D2621)&gt;0,TRUE),FALSE)</f>
        <v>0</v>
      </c>
      <c r="AF2621" t="b">
        <f>IF(AND(Z2621,AA2621,AB2621,AC2621,IF(C2621=Auswahlhilfe!$L$7,TRUE,FALSE)),D2621,FALSE)</f>
        <v>0</v>
      </c>
      <c r="AG2621" t="b">
        <f>IF(AND(Z2621,AA2621,AB2621,AD2621,IF(C2621=Auswahlhilfe!$L$17,TRUE,FALSE)),D2621,FALSE)</f>
        <v>0</v>
      </c>
      <c r="AH2621" t="b">
        <f>IF(AND(Z2621,AA2621,AB2621,AE2621,IF(C2621=Auswahlhilfe!$L$17,TRUE,FALSE)),D2621,FALSE)</f>
        <v>0</v>
      </c>
      <c r="AI2621" t="s">
        <v>4817</v>
      </c>
      <c r="AJ2621" s="90" t="str">
        <f t="shared" si="122"/>
        <v>mailto:info@oxni.ch?subject=Anfrage TER-090-100-S2-P1</v>
      </c>
    </row>
    <row r="2622" spans="2:36" x14ac:dyDescent="0.2">
      <c r="B2622" s="78" t="str">
        <f t="shared" si="120"/>
        <v/>
      </c>
      <c r="C2622" s="19" t="s">
        <v>124</v>
      </c>
      <c r="D2622" s="19" t="s">
        <v>2923</v>
      </c>
      <c r="E2622" s="19">
        <v>90</v>
      </c>
      <c r="F2622" s="19" t="s">
        <v>55</v>
      </c>
      <c r="G2622" s="19">
        <v>100</v>
      </c>
      <c r="H2622" s="19">
        <v>9</v>
      </c>
      <c r="I2622" s="19">
        <v>14</v>
      </c>
      <c r="J2622" s="19">
        <v>92</v>
      </c>
      <c r="K2622" s="19">
        <v>102</v>
      </c>
      <c r="L2622" s="19">
        <v>306</v>
      </c>
      <c r="M2622" s="19" t="s">
        <v>74</v>
      </c>
      <c r="N2622" s="19">
        <v>4000</v>
      </c>
      <c r="O2622" s="19">
        <v>8000</v>
      </c>
      <c r="P2622" s="19">
        <v>2985</v>
      </c>
      <c r="Q2622" s="19" t="s">
        <v>57</v>
      </c>
      <c r="R2622" s="19">
        <v>1625</v>
      </c>
      <c r="S2622" s="19">
        <v>20000</v>
      </c>
      <c r="T2622" s="19">
        <v>2.25</v>
      </c>
      <c r="U2622" s="19">
        <v>6.4</v>
      </c>
      <c r="V2622" s="19">
        <v>0.24</v>
      </c>
      <c r="W2622" s="19">
        <v>65</v>
      </c>
      <c r="X2622" s="93"/>
      <c r="Y2622">
        <f t="shared" si="121"/>
        <v>40</v>
      </c>
      <c r="Z2622" t="b">
        <f>IF(N2622/G2622&gt;=Auswahlhilfe!$C$8,TRUE,FALSE)</f>
        <v>1</v>
      </c>
      <c r="AA2622" t="b">
        <f>IF(K2622&gt;Auswahlhilfe!$C$7,TRUE,FALSE)</f>
        <v>1</v>
      </c>
      <c r="AB2622" t="b">
        <f>IF(Auswahlhilfe!$C$17=F2622,TRUE,FALSE)</f>
        <v>0</v>
      </c>
      <c r="AC2622" t="b">
        <f>IFERROR(IF(FIND("P2",PGOptionList!D2622)&gt;0,TRUE),FALSE)</f>
        <v>1</v>
      </c>
      <c r="AD2622" t="b">
        <f>IFERROR(IF(FIND("P1",PGOptionList!D2622)&gt;0,TRUE),FALSE)</f>
        <v>0</v>
      </c>
      <c r="AE2622" t="b">
        <f>IFERROR(IF(FIND("P0",PGOptionList!D2622)&gt;0,TRUE),FALSE)</f>
        <v>0</v>
      </c>
      <c r="AF2622" t="b">
        <f>IF(AND(Z2622,AA2622,AB2622,AC2622,IF(C2622=Auswahlhilfe!$L$7,TRUE,FALSE)),D2622,FALSE)</f>
        <v>0</v>
      </c>
      <c r="AG2622" t="b">
        <f>IF(AND(Z2622,AA2622,AB2622,AD2622,IF(C2622=Auswahlhilfe!$L$17,TRUE,FALSE)),D2622,FALSE)</f>
        <v>0</v>
      </c>
      <c r="AH2622" t="b">
        <f>IF(AND(Z2622,AA2622,AB2622,AE2622,IF(C2622=Auswahlhilfe!$L$17,TRUE,FALSE)),D2622,FALSE)</f>
        <v>0</v>
      </c>
      <c r="AI2622" t="s">
        <v>4817</v>
      </c>
      <c r="AJ2622" s="90" t="str">
        <f t="shared" si="122"/>
        <v>mailto:info@oxni.ch?subject=Anfrage TER-090-100-S1-P2</v>
      </c>
    </row>
    <row r="2623" spans="2:36" x14ac:dyDescent="0.2">
      <c r="B2623" s="78" t="str">
        <f t="shared" si="120"/>
        <v/>
      </c>
      <c r="C2623" s="19" t="s">
        <v>124</v>
      </c>
      <c r="D2623" s="19" t="s">
        <v>2924</v>
      </c>
      <c r="E2623" s="19">
        <v>90</v>
      </c>
      <c r="F2623" s="19" t="s">
        <v>58</v>
      </c>
      <c r="G2623" s="19">
        <v>100</v>
      </c>
      <c r="H2623" s="19">
        <v>9</v>
      </c>
      <c r="I2623" s="19">
        <v>14</v>
      </c>
      <c r="J2623" s="19">
        <v>92</v>
      </c>
      <c r="K2623" s="19">
        <v>102</v>
      </c>
      <c r="L2623" s="19">
        <v>306</v>
      </c>
      <c r="M2623" s="19" t="s">
        <v>74</v>
      </c>
      <c r="N2623" s="19">
        <v>4000</v>
      </c>
      <c r="O2623" s="19">
        <v>8000</v>
      </c>
      <c r="P2623" s="19">
        <v>2985</v>
      </c>
      <c r="Q2623" s="19" t="s">
        <v>57</v>
      </c>
      <c r="R2623" s="19">
        <v>1625</v>
      </c>
      <c r="S2623" s="19">
        <v>20000</v>
      </c>
      <c r="T2623" s="19">
        <v>2.25</v>
      </c>
      <c r="U2623" s="19">
        <v>6.4</v>
      </c>
      <c r="V2623" s="19">
        <v>0.24</v>
      </c>
      <c r="W2623" s="19">
        <v>65</v>
      </c>
      <c r="X2623" s="93"/>
      <c r="Y2623">
        <f t="shared" si="121"/>
        <v>40</v>
      </c>
      <c r="Z2623" t="b">
        <f>IF(N2623/G2623&gt;=Auswahlhilfe!$C$8,TRUE,FALSE)</f>
        <v>1</v>
      </c>
      <c r="AA2623" t="b">
        <f>IF(K2623&gt;Auswahlhilfe!$C$7,TRUE,FALSE)</f>
        <v>1</v>
      </c>
      <c r="AB2623" t="b">
        <f>IF(Auswahlhilfe!$C$17=F2623,TRUE,FALSE)</f>
        <v>1</v>
      </c>
      <c r="AC2623" t="b">
        <f>IFERROR(IF(FIND("P2",PGOptionList!D2623)&gt;0,TRUE),FALSE)</f>
        <v>1</v>
      </c>
      <c r="AD2623" t="b">
        <f>IFERROR(IF(FIND("P1",PGOptionList!D2623)&gt;0,TRUE),FALSE)</f>
        <v>0</v>
      </c>
      <c r="AE2623" t="b">
        <f>IFERROR(IF(FIND("P0",PGOptionList!D2623)&gt;0,TRUE),FALSE)</f>
        <v>0</v>
      </c>
      <c r="AF2623" t="b">
        <f>IF(AND(Z2623,AA2623,AB2623,AC2623,IF(C2623=Auswahlhilfe!$L$7,TRUE,FALSE)),D2623,FALSE)</f>
        <v>0</v>
      </c>
      <c r="AG2623" t="b">
        <f>IF(AND(Z2623,AA2623,AB2623,AD2623,IF(C2623=Auswahlhilfe!$L$17,TRUE,FALSE)),D2623,FALSE)</f>
        <v>0</v>
      </c>
      <c r="AH2623" t="b">
        <f>IF(AND(Z2623,AA2623,AB2623,AE2623,IF(C2623=Auswahlhilfe!$L$17,TRUE,FALSE)),D2623,FALSE)</f>
        <v>0</v>
      </c>
      <c r="AI2623" t="s">
        <v>4817</v>
      </c>
      <c r="AJ2623" s="90" t="str">
        <f t="shared" si="122"/>
        <v>mailto:info@oxni.ch?subject=Anfrage TER-090-100-S2-P2</v>
      </c>
    </row>
    <row r="2624" spans="2:36" x14ac:dyDescent="0.2">
      <c r="B2624" s="78" t="str">
        <f t="shared" si="120"/>
        <v/>
      </c>
      <c r="C2624" s="19" t="s">
        <v>124</v>
      </c>
      <c r="D2624" s="19" t="s">
        <v>2925</v>
      </c>
      <c r="E2624" s="19">
        <v>90</v>
      </c>
      <c r="F2624" s="19" t="s">
        <v>55</v>
      </c>
      <c r="G2624" s="19">
        <v>80</v>
      </c>
      <c r="H2624" s="19">
        <v>7</v>
      </c>
      <c r="I2624" s="19">
        <v>14</v>
      </c>
      <c r="J2624" s="19">
        <v>92</v>
      </c>
      <c r="K2624" s="19">
        <v>123</v>
      </c>
      <c r="L2624" s="19">
        <v>369</v>
      </c>
      <c r="M2624" s="19" t="s">
        <v>73</v>
      </c>
      <c r="N2624" s="19">
        <v>4000</v>
      </c>
      <c r="O2624" s="19">
        <v>8000</v>
      </c>
      <c r="P2624" s="19">
        <v>2985</v>
      </c>
      <c r="Q2624" s="19" t="s">
        <v>57</v>
      </c>
      <c r="R2624" s="19">
        <v>1625</v>
      </c>
      <c r="S2624" s="19">
        <v>20000</v>
      </c>
      <c r="T2624" s="19">
        <v>2.25</v>
      </c>
      <c r="U2624" s="19">
        <v>6.4</v>
      </c>
      <c r="V2624" s="19">
        <v>0.24</v>
      </c>
      <c r="W2624" s="19">
        <v>65</v>
      </c>
      <c r="X2624" s="93"/>
      <c r="Y2624">
        <f t="shared" si="121"/>
        <v>50</v>
      </c>
      <c r="Z2624" t="b">
        <f>IF(N2624/G2624&gt;=Auswahlhilfe!$C$8,TRUE,FALSE)</f>
        <v>1</v>
      </c>
      <c r="AA2624" t="b">
        <f>IF(K2624&gt;Auswahlhilfe!$C$7,TRUE,FALSE)</f>
        <v>1</v>
      </c>
      <c r="AB2624" t="b">
        <f>IF(Auswahlhilfe!$C$17=F2624,TRUE,FALSE)</f>
        <v>0</v>
      </c>
      <c r="AC2624" t="b">
        <f>IFERROR(IF(FIND("P2",PGOptionList!D2624)&gt;0,TRUE),FALSE)</f>
        <v>0</v>
      </c>
      <c r="AD2624" t="b">
        <f>IFERROR(IF(FIND("P1",PGOptionList!D2624)&gt;0,TRUE),FALSE)</f>
        <v>1</v>
      </c>
      <c r="AE2624" t="b">
        <f>IFERROR(IF(FIND("P0",PGOptionList!D2624)&gt;0,TRUE),FALSE)</f>
        <v>0</v>
      </c>
      <c r="AF2624" t="b">
        <f>IF(AND(Z2624,AA2624,AB2624,AC2624,IF(C2624=Auswahlhilfe!$L$7,TRUE,FALSE)),D2624,FALSE)</f>
        <v>0</v>
      </c>
      <c r="AG2624" t="b">
        <f>IF(AND(Z2624,AA2624,AB2624,AD2624,IF(C2624=Auswahlhilfe!$L$17,TRUE,FALSE)),D2624,FALSE)</f>
        <v>0</v>
      </c>
      <c r="AH2624" t="b">
        <f>IF(AND(Z2624,AA2624,AB2624,AE2624,IF(C2624=Auswahlhilfe!$L$17,TRUE,FALSE)),D2624,FALSE)</f>
        <v>0</v>
      </c>
      <c r="AI2624" t="s">
        <v>4817</v>
      </c>
      <c r="AJ2624" s="90" t="str">
        <f t="shared" si="122"/>
        <v>mailto:info@oxni.ch?subject=Anfrage TER-090-080-S1-P1</v>
      </c>
    </row>
    <row r="2625" spans="2:36" x14ac:dyDescent="0.2">
      <c r="B2625" s="78" t="str">
        <f t="shared" si="120"/>
        <v/>
      </c>
      <c r="C2625" s="19" t="s">
        <v>124</v>
      </c>
      <c r="D2625" s="19" t="s">
        <v>2926</v>
      </c>
      <c r="E2625" s="19">
        <v>90</v>
      </c>
      <c r="F2625" s="19" t="s">
        <v>58</v>
      </c>
      <c r="G2625" s="19">
        <v>80</v>
      </c>
      <c r="H2625" s="19">
        <v>7</v>
      </c>
      <c r="I2625" s="19">
        <v>14</v>
      </c>
      <c r="J2625" s="19">
        <v>92</v>
      </c>
      <c r="K2625" s="19">
        <v>123</v>
      </c>
      <c r="L2625" s="19">
        <v>369</v>
      </c>
      <c r="M2625" s="19" t="s">
        <v>73</v>
      </c>
      <c r="N2625" s="19">
        <v>4000</v>
      </c>
      <c r="O2625" s="19">
        <v>8000</v>
      </c>
      <c r="P2625" s="19">
        <v>2985</v>
      </c>
      <c r="Q2625" s="19" t="s">
        <v>57</v>
      </c>
      <c r="R2625" s="19">
        <v>1625</v>
      </c>
      <c r="S2625" s="19">
        <v>20000</v>
      </c>
      <c r="T2625" s="19">
        <v>2.25</v>
      </c>
      <c r="U2625" s="19">
        <v>6.4</v>
      </c>
      <c r="V2625" s="19">
        <v>0.24</v>
      </c>
      <c r="W2625" s="19">
        <v>65</v>
      </c>
      <c r="X2625" s="93"/>
      <c r="Y2625">
        <f t="shared" si="121"/>
        <v>50</v>
      </c>
      <c r="Z2625" t="b">
        <f>IF(N2625/G2625&gt;=Auswahlhilfe!$C$8,TRUE,FALSE)</f>
        <v>1</v>
      </c>
      <c r="AA2625" t="b">
        <f>IF(K2625&gt;Auswahlhilfe!$C$7,TRUE,FALSE)</f>
        <v>1</v>
      </c>
      <c r="AB2625" t="b">
        <f>IF(Auswahlhilfe!$C$17=F2625,TRUE,FALSE)</f>
        <v>1</v>
      </c>
      <c r="AC2625" t="b">
        <f>IFERROR(IF(FIND("P2",PGOptionList!D2625)&gt;0,TRUE),FALSE)</f>
        <v>0</v>
      </c>
      <c r="AD2625" t="b">
        <f>IFERROR(IF(FIND("P1",PGOptionList!D2625)&gt;0,TRUE),FALSE)</f>
        <v>1</v>
      </c>
      <c r="AE2625" t="b">
        <f>IFERROR(IF(FIND("P0",PGOptionList!D2625)&gt;0,TRUE),FALSE)</f>
        <v>0</v>
      </c>
      <c r="AF2625" t="b">
        <f>IF(AND(Z2625,AA2625,AB2625,AC2625,IF(C2625=Auswahlhilfe!$L$7,TRUE,FALSE)),D2625,FALSE)</f>
        <v>0</v>
      </c>
      <c r="AG2625" t="b">
        <f>IF(AND(Z2625,AA2625,AB2625,AD2625,IF(C2625=Auswahlhilfe!$L$17,TRUE,FALSE)),D2625,FALSE)</f>
        <v>0</v>
      </c>
      <c r="AH2625" t="b">
        <f>IF(AND(Z2625,AA2625,AB2625,AE2625,IF(C2625=Auswahlhilfe!$L$17,TRUE,FALSE)),D2625,FALSE)</f>
        <v>0</v>
      </c>
      <c r="AI2625" t="s">
        <v>4817</v>
      </c>
      <c r="AJ2625" s="90" t="str">
        <f t="shared" si="122"/>
        <v>mailto:info@oxni.ch?subject=Anfrage TER-090-080-S2-P1</v>
      </c>
    </row>
    <row r="2626" spans="2:36" x14ac:dyDescent="0.2">
      <c r="B2626" s="78" t="str">
        <f t="shared" si="120"/>
        <v/>
      </c>
      <c r="C2626" s="19" t="s">
        <v>124</v>
      </c>
      <c r="D2626" s="19" t="s">
        <v>2927</v>
      </c>
      <c r="E2626" s="19">
        <v>90</v>
      </c>
      <c r="F2626" s="19" t="s">
        <v>55</v>
      </c>
      <c r="G2626" s="19">
        <v>80</v>
      </c>
      <c r="H2626" s="19">
        <v>9</v>
      </c>
      <c r="I2626" s="19">
        <v>14</v>
      </c>
      <c r="J2626" s="19">
        <v>92</v>
      </c>
      <c r="K2626" s="19">
        <v>123</v>
      </c>
      <c r="L2626" s="19">
        <v>369</v>
      </c>
      <c r="M2626" s="19" t="s">
        <v>73</v>
      </c>
      <c r="N2626" s="19">
        <v>4000</v>
      </c>
      <c r="O2626" s="19">
        <v>8000</v>
      </c>
      <c r="P2626" s="19">
        <v>2985</v>
      </c>
      <c r="Q2626" s="19" t="s">
        <v>57</v>
      </c>
      <c r="R2626" s="19">
        <v>1625</v>
      </c>
      <c r="S2626" s="19">
        <v>20000</v>
      </c>
      <c r="T2626" s="19">
        <v>2.25</v>
      </c>
      <c r="U2626" s="19">
        <v>6.4</v>
      </c>
      <c r="V2626" s="19">
        <v>0.24</v>
      </c>
      <c r="W2626" s="19">
        <v>65</v>
      </c>
      <c r="X2626" s="93"/>
      <c r="Y2626">
        <f t="shared" si="121"/>
        <v>50</v>
      </c>
      <c r="Z2626" t="b">
        <f>IF(N2626/G2626&gt;=Auswahlhilfe!$C$8,TRUE,FALSE)</f>
        <v>1</v>
      </c>
      <c r="AA2626" t="b">
        <f>IF(K2626&gt;Auswahlhilfe!$C$7,TRUE,FALSE)</f>
        <v>1</v>
      </c>
      <c r="AB2626" t="b">
        <f>IF(Auswahlhilfe!$C$17=F2626,TRUE,FALSE)</f>
        <v>0</v>
      </c>
      <c r="AC2626" t="b">
        <f>IFERROR(IF(FIND("P2",PGOptionList!D2626)&gt;0,TRUE),FALSE)</f>
        <v>1</v>
      </c>
      <c r="AD2626" t="b">
        <f>IFERROR(IF(FIND("P1",PGOptionList!D2626)&gt;0,TRUE),FALSE)</f>
        <v>0</v>
      </c>
      <c r="AE2626" t="b">
        <f>IFERROR(IF(FIND("P0",PGOptionList!D2626)&gt;0,TRUE),FALSE)</f>
        <v>0</v>
      </c>
      <c r="AF2626" t="b">
        <f>IF(AND(Z2626,AA2626,AB2626,AC2626,IF(C2626=Auswahlhilfe!$L$7,TRUE,FALSE)),D2626,FALSE)</f>
        <v>0</v>
      </c>
      <c r="AG2626" t="b">
        <f>IF(AND(Z2626,AA2626,AB2626,AD2626,IF(C2626=Auswahlhilfe!$L$17,TRUE,FALSE)),D2626,FALSE)</f>
        <v>0</v>
      </c>
      <c r="AH2626" t="b">
        <f>IF(AND(Z2626,AA2626,AB2626,AE2626,IF(C2626=Auswahlhilfe!$L$17,TRUE,FALSE)),D2626,FALSE)</f>
        <v>0</v>
      </c>
      <c r="AI2626" t="s">
        <v>4817</v>
      </c>
      <c r="AJ2626" s="90" t="str">
        <f t="shared" si="122"/>
        <v>mailto:info@oxni.ch?subject=Anfrage TER-090-080-S1-P2</v>
      </c>
    </row>
    <row r="2627" spans="2:36" x14ac:dyDescent="0.2">
      <c r="B2627" s="78" t="str">
        <f t="shared" si="120"/>
        <v/>
      </c>
      <c r="C2627" s="19" t="s">
        <v>124</v>
      </c>
      <c r="D2627" s="19" t="s">
        <v>2928</v>
      </c>
      <c r="E2627" s="19">
        <v>90</v>
      </c>
      <c r="F2627" s="19" t="s">
        <v>58</v>
      </c>
      <c r="G2627" s="19">
        <v>80</v>
      </c>
      <c r="H2627" s="19">
        <v>9</v>
      </c>
      <c r="I2627" s="19">
        <v>14</v>
      </c>
      <c r="J2627" s="19">
        <v>92</v>
      </c>
      <c r="K2627" s="19">
        <v>123</v>
      </c>
      <c r="L2627" s="19">
        <v>369</v>
      </c>
      <c r="M2627" s="19" t="s">
        <v>73</v>
      </c>
      <c r="N2627" s="19">
        <v>4000</v>
      </c>
      <c r="O2627" s="19">
        <v>8000</v>
      </c>
      <c r="P2627" s="19">
        <v>2985</v>
      </c>
      <c r="Q2627" s="19" t="s">
        <v>57</v>
      </c>
      <c r="R2627" s="19">
        <v>1625</v>
      </c>
      <c r="S2627" s="19">
        <v>20000</v>
      </c>
      <c r="T2627" s="19">
        <v>2.25</v>
      </c>
      <c r="U2627" s="19">
        <v>6.4</v>
      </c>
      <c r="V2627" s="19">
        <v>0.24</v>
      </c>
      <c r="W2627" s="19">
        <v>65</v>
      </c>
      <c r="X2627" s="93"/>
      <c r="Y2627">
        <f t="shared" si="121"/>
        <v>50</v>
      </c>
      <c r="Z2627" t="b">
        <f>IF(N2627/G2627&gt;=Auswahlhilfe!$C$8,TRUE,FALSE)</f>
        <v>1</v>
      </c>
      <c r="AA2627" t="b">
        <f>IF(K2627&gt;Auswahlhilfe!$C$7,TRUE,FALSE)</f>
        <v>1</v>
      </c>
      <c r="AB2627" t="b">
        <f>IF(Auswahlhilfe!$C$17=F2627,TRUE,FALSE)</f>
        <v>1</v>
      </c>
      <c r="AC2627" t="b">
        <f>IFERROR(IF(FIND("P2",PGOptionList!D2627)&gt;0,TRUE),FALSE)</f>
        <v>1</v>
      </c>
      <c r="AD2627" t="b">
        <f>IFERROR(IF(FIND("P1",PGOptionList!D2627)&gt;0,TRUE),FALSE)</f>
        <v>0</v>
      </c>
      <c r="AE2627" t="b">
        <f>IFERROR(IF(FIND("P0",PGOptionList!D2627)&gt;0,TRUE),FALSE)</f>
        <v>0</v>
      </c>
      <c r="AF2627" t="b">
        <f>IF(AND(Z2627,AA2627,AB2627,AC2627,IF(C2627=Auswahlhilfe!$L$7,TRUE,FALSE)),D2627,FALSE)</f>
        <v>0</v>
      </c>
      <c r="AG2627" t="b">
        <f>IF(AND(Z2627,AA2627,AB2627,AD2627,IF(C2627=Auswahlhilfe!$L$17,TRUE,FALSE)),D2627,FALSE)</f>
        <v>0</v>
      </c>
      <c r="AH2627" t="b">
        <f>IF(AND(Z2627,AA2627,AB2627,AE2627,IF(C2627=Auswahlhilfe!$L$17,TRUE,FALSE)),D2627,FALSE)</f>
        <v>0</v>
      </c>
      <c r="AI2627" t="s">
        <v>4817</v>
      </c>
      <c r="AJ2627" s="90" t="str">
        <f t="shared" si="122"/>
        <v>mailto:info@oxni.ch?subject=Anfrage TER-090-080-S2-P2</v>
      </c>
    </row>
    <row r="2628" spans="2:36" x14ac:dyDescent="0.2">
      <c r="B2628" s="78" t="str">
        <f t="shared" si="120"/>
        <v/>
      </c>
      <c r="C2628" s="19" t="s">
        <v>124</v>
      </c>
      <c r="D2628" s="19" t="s">
        <v>2929</v>
      </c>
      <c r="E2628" s="19">
        <v>90</v>
      </c>
      <c r="F2628" s="19" t="s">
        <v>55</v>
      </c>
      <c r="G2628" s="19">
        <v>70</v>
      </c>
      <c r="H2628" s="19">
        <v>7</v>
      </c>
      <c r="I2628" s="19">
        <v>14</v>
      </c>
      <c r="J2628" s="19">
        <v>92</v>
      </c>
      <c r="K2628" s="19">
        <v>140</v>
      </c>
      <c r="L2628" s="19">
        <v>420</v>
      </c>
      <c r="M2628" s="19" t="s">
        <v>70</v>
      </c>
      <c r="N2628" s="19">
        <v>4000</v>
      </c>
      <c r="O2628" s="19">
        <v>8000</v>
      </c>
      <c r="P2628" s="19">
        <v>2985</v>
      </c>
      <c r="Q2628" s="19" t="s">
        <v>57</v>
      </c>
      <c r="R2628" s="19">
        <v>1625</v>
      </c>
      <c r="S2628" s="19">
        <v>20000</v>
      </c>
      <c r="T2628" s="19">
        <v>2.25</v>
      </c>
      <c r="U2628" s="19">
        <v>6.4</v>
      </c>
      <c r="V2628" s="19">
        <v>0.24</v>
      </c>
      <c r="W2628" s="19">
        <v>65</v>
      </c>
      <c r="X2628" s="93"/>
      <c r="Y2628">
        <f t="shared" si="121"/>
        <v>57.142857142857146</v>
      </c>
      <c r="Z2628" t="b">
        <f>IF(N2628/G2628&gt;=Auswahlhilfe!$C$8,TRUE,FALSE)</f>
        <v>1</v>
      </c>
      <c r="AA2628" t="b">
        <f>IF(K2628&gt;Auswahlhilfe!$C$7,TRUE,FALSE)</f>
        <v>1</v>
      </c>
      <c r="AB2628" t="b">
        <f>IF(Auswahlhilfe!$C$17=F2628,TRUE,FALSE)</f>
        <v>0</v>
      </c>
      <c r="AC2628" t="b">
        <f>IFERROR(IF(FIND("P2",PGOptionList!D2628)&gt;0,TRUE),FALSE)</f>
        <v>0</v>
      </c>
      <c r="AD2628" t="b">
        <f>IFERROR(IF(FIND("P1",PGOptionList!D2628)&gt;0,TRUE),FALSE)</f>
        <v>1</v>
      </c>
      <c r="AE2628" t="b">
        <f>IFERROR(IF(FIND("P0",PGOptionList!D2628)&gt;0,TRUE),FALSE)</f>
        <v>0</v>
      </c>
      <c r="AF2628" t="b">
        <f>IF(AND(Z2628,AA2628,AB2628,AC2628,IF(C2628=Auswahlhilfe!$L$7,TRUE,FALSE)),D2628,FALSE)</f>
        <v>0</v>
      </c>
      <c r="AG2628" t="b">
        <f>IF(AND(Z2628,AA2628,AB2628,AD2628,IF(C2628=Auswahlhilfe!$L$17,TRUE,FALSE)),D2628,FALSE)</f>
        <v>0</v>
      </c>
      <c r="AH2628" t="b">
        <f>IF(AND(Z2628,AA2628,AB2628,AE2628,IF(C2628=Auswahlhilfe!$L$17,TRUE,FALSE)),D2628,FALSE)</f>
        <v>0</v>
      </c>
      <c r="AI2628" t="s">
        <v>4817</v>
      </c>
      <c r="AJ2628" s="90" t="str">
        <f t="shared" si="122"/>
        <v>mailto:info@oxni.ch?subject=Anfrage TER-090-070-S1-P1</v>
      </c>
    </row>
    <row r="2629" spans="2:36" x14ac:dyDescent="0.2">
      <c r="B2629" s="78" t="str">
        <f t="shared" si="120"/>
        <v/>
      </c>
      <c r="C2629" s="19" t="s">
        <v>124</v>
      </c>
      <c r="D2629" s="19" t="s">
        <v>2930</v>
      </c>
      <c r="E2629" s="19">
        <v>90</v>
      </c>
      <c r="F2629" s="19" t="s">
        <v>58</v>
      </c>
      <c r="G2629" s="19">
        <v>70</v>
      </c>
      <c r="H2629" s="19">
        <v>7</v>
      </c>
      <c r="I2629" s="19">
        <v>14</v>
      </c>
      <c r="J2629" s="19">
        <v>92</v>
      </c>
      <c r="K2629" s="19">
        <v>140</v>
      </c>
      <c r="L2629" s="19">
        <v>420</v>
      </c>
      <c r="M2629" s="19" t="s">
        <v>70</v>
      </c>
      <c r="N2629" s="19">
        <v>4000</v>
      </c>
      <c r="O2629" s="19">
        <v>8000</v>
      </c>
      <c r="P2629" s="19">
        <v>2985</v>
      </c>
      <c r="Q2629" s="19" t="s">
        <v>57</v>
      </c>
      <c r="R2629" s="19">
        <v>1625</v>
      </c>
      <c r="S2629" s="19">
        <v>20000</v>
      </c>
      <c r="T2629" s="19">
        <v>2.25</v>
      </c>
      <c r="U2629" s="19">
        <v>6.4</v>
      </c>
      <c r="V2629" s="19">
        <v>0.24</v>
      </c>
      <c r="W2629" s="19">
        <v>65</v>
      </c>
      <c r="X2629" s="93"/>
      <c r="Y2629">
        <f t="shared" si="121"/>
        <v>57.142857142857146</v>
      </c>
      <c r="Z2629" t="b">
        <f>IF(N2629/G2629&gt;=Auswahlhilfe!$C$8,TRUE,FALSE)</f>
        <v>1</v>
      </c>
      <c r="AA2629" t="b">
        <f>IF(K2629&gt;Auswahlhilfe!$C$7,TRUE,FALSE)</f>
        <v>1</v>
      </c>
      <c r="AB2629" t="b">
        <f>IF(Auswahlhilfe!$C$17=F2629,TRUE,FALSE)</f>
        <v>1</v>
      </c>
      <c r="AC2629" t="b">
        <f>IFERROR(IF(FIND("P2",PGOptionList!D2629)&gt;0,TRUE),FALSE)</f>
        <v>0</v>
      </c>
      <c r="AD2629" t="b">
        <f>IFERROR(IF(FIND("P1",PGOptionList!D2629)&gt;0,TRUE),FALSE)</f>
        <v>1</v>
      </c>
      <c r="AE2629" t="b">
        <f>IFERROR(IF(FIND("P0",PGOptionList!D2629)&gt;0,TRUE),FALSE)</f>
        <v>0</v>
      </c>
      <c r="AF2629" t="b">
        <f>IF(AND(Z2629,AA2629,AB2629,AC2629,IF(C2629=Auswahlhilfe!$L$7,TRUE,FALSE)),D2629,FALSE)</f>
        <v>0</v>
      </c>
      <c r="AG2629" t="b">
        <f>IF(AND(Z2629,AA2629,AB2629,AD2629,IF(C2629=Auswahlhilfe!$L$17,TRUE,FALSE)),D2629,FALSE)</f>
        <v>0</v>
      </c>
      <c r="AH2629" t="b">
        <f>IF(AND(Z2629,AA2629,AB2629,AE2629,IF(C2629=Auswahlhilfe!$L$17,TRUE,FALSE)),D2629,FALSE)</f>
        <v>0</v>
      </c>
      <c r="AI2629" t="s">
        <v>4817</v>
      </c>
      <c r="AJ2629" s="90" t="str">
        <f t="shared" si="122"/>
        <v>mailto:info@oxni.ch?subject=Anfrage TER-090-070-S2-P1</v>
      </c>
    </row>
    <row r="2630" spans="2:36" x14ac:dyDescent="0.2">
      <c r="B2630" s="78" t="str">
        <f t="shared" si="120"/>
        <v/>
      </c>
      <c r="C2630" s="19" t="s">
        <v>124</v>
      </c>
      <c r="D2630" s="19" t="s">
        <v>2931</v>
      </c>
      <c r="E2630" s="19">
        <v>90</v>
      </c>
      <c r="F2630" s="19" t="s">
        <v>55</v>
      </c>
      <c r="G2630" s="19">
        <v>70</v>
      </c>
      <c r="H2630" s="19">
        <v>9</v>
      </c>
      <c r="I2630" s="19">
        <v>14</v>
      </c>
      <c r="J2630" s="19">
        <v>92</v>
      </c>
      <c r="K2630" s="19">
        <v>140</v>
      </c>
      <c r="L2630" s="19">
        <v>420</v>
      </c>
      <c r="M2630" s="19" t="s">
        <v>70</v>
      </c>
      <c r="N2630" s="19">
        <v>4000</v>
      </c>
      <c r="O2630" s="19">
        <v>8000</v>
      </c>
      <c r="P2630" s="19">
        <v>2985</v>
      </c>
      <c r="Q2630" s="19" t="s">
        <v>57</v>
      </c>
      <c r="R2630" s="19">
        <v>1625</v>
      </c>
      <c r="S2630" s="19">
        <v>20000</v>
      </c>
      <c r="T2630" s="19">
        <v>2.25</v>
      </c>
      <c r="U2630" s="19">
        <v>6.4</v>
      </c>
      <c r="V2630" s="19">
        <v>0.24</v>
      </c>
      <c r="W2630" s="19">
        <v>65</v>
      </c>
      <c r="X2630" s="93"/>
      <c r="Y2630">
        <f t="shared" si="121"/>
        <v>57.142857142857146</v>
      </c>
      <c r="Z2630" t="b">
        <f>IF(N2630/G2630&gt;=Auswahlhilfe!$C$8,TRUE,FALSE)</f>
        <v>1</v>
      </c>
      <c r="AA2630" t="b">
        <f>IF(K2630&gt;Auswahlhilfe!$C$7,TRUE,FALSE)</f>
        <v>1</v>
      </c>
      <c r="AB2630" t="b">
        <f>IF(Auswahlhilfe!$C$17=F2630,TRUE,FALSE)</f>
        <v>0</v>
      </c>
      <c r="AC2630" t="b">
        <f>IFERROR(IF(FIND("P2",PGOptionList!D2630)&gt;0,TRUE),FALSE)</f>
        <v>1</v>
      </c>
      <c r="AD2630" t="b">
        <f>IFERROR(IF(FIND("P1",PGOptionList!D2630)&gt;0,TRUE),FALSE)</f>
        <v>0</v>
      </c>
      <c r="AE2630" t="b">
        <f>IFERROR(IF(FIND("P0",PGOptionList!D2630)&gt;0,TRUE),FALSE)</f>
        <v>0</v>
      </c>
      <c r="AF2630" t="b">
        <f>IF(AND(Z2630,AA2630,AB2630,AC2630,IF(C2630=Auswahlhilfe!$L$7,TRUE,FALSE)),D2630,FALSE)</f>
        <v>0</v>
      </c>
      <c r="AG2630" t="b">
        <f>IF(AND(Z2630,AA2630,AB2630,AD2630,IF(C2630=Auswahlhilfe!$L$17,TRUE,FALSE)),D2630,FALSE)</f>
        <v>0</v>
      </c>
      <c r="AH2630" t="b">
        <f>IF(AND(Z2630,AA2630,AB2630,AE2630,IF(C2630=Auswahlhilfe!$L$17,TRUE,FALSE)),D2630,FALSE)</f>
        <v>0</v>
      </c>
      <c r="AI2630" t="s">
        <v>4817</v>
      </c>
      <c r="AJ2630" s="90" t="str">
        <f t="shared" si="122"/>
        <v>mailto:info@oxni.ch?subject=Anfrage TER-090-070-S1-P2</v>
      </c>
    </row>
    <row r="2631" spans="2:36" x14ac:dyDescent="0.2">
      <c r="B2631" s="78" t="str">
        <f t="shared" si="120"/>
        <v/>
      </c>
      <c r="C2631" s="19" t="s">
        <v>124</v>
      </c>
      <c r="D2631" s="19" t="s">
        <v>2932</v>
      </c>
      <c r="E2631" s="19">
        <v>90</v>
      </c>
      <c r="F2631" s="19" t="s">
        <v>58</v>
      </c>
      <c r="G2631" s="19">
        <v>70</v>
      </c>
      <c r="H2631" s="19">
        <v>9</v>
      </c>
      <c r="I2631" s="19">
        <v>14</v>
      </c>
      <c r="J2631" s="19">
        <v>92</v>
      </c>
      <c r="K2631" s="19">
        <v>140</v>
      </c>
      <c r="L2631" s="19">
        <v>420</v>
      </c>
      <c r="M2631" s="19" t="s">
        <v>70</v>
      </c>
      <c r="N2631" s="19">
        <v>4000</v>
      </c>
      <c r="O2631" s="19">
        <v>8000</v>
      </c>
      <c r="P2631" s="19">
        <v>2985</v>
      </c>
      <c r="Q2631" s="19" t="s">
        <v>57</v>
      </c>
      <c r="R2631" s="19">
        <v>1625</v>
      </c>
      <c r="S2631" s="19">
        <v>20000</v>
      </c>
      <c r="T2631" s="19">
        <v>2.25</v>
      </c>
      <c r="U2631" s="19">
        <v>6.4</v>
      </c>
      <c r="V2631" s="19">
        <v>0.24</v>
      </c>
      <c r="W2631" s="19">
        <v>65</v>
      </c>
      <c r="X2631" s="93"/>
      <c r="Y2631">
        <f t="shared" si="121"/>
        <v>57.142857142857146</v>
      </c>
      <c r="Z2631" t="b">
        <f>IF(N2631/G2631&gt;=Auswahlhilfe!$C$8,TRUE,FALSE)</f>
        <v>1</v>
      </c>
      <c r="AA2631" t="b">
        <f>IF(K2631&gt;Auswahlhilfe!$C$7,TRUE,FALSE)</f>
        <v>1</v>
      </c>
      <c r="AB2631" t="b">
        <f>IF(Auswahlhilfe!$C$17=F2631,TRUE,FALSE)</f>
        <v>1</v>
      </c>
      <c r="AC2631" t="b">
        <f>IFERROR(IF(FIND("P2",PGOptionList!D2631)&gt;0,TRUE),FALSE)</f>
        <v>1</v>
      </c>
      <c r="AD2631" t="b">
        <f>IFERROR(IF(FIND("P1",PGOptionList!D2631)&gt;0,TRUE),FALSE)</f>
        <v>0</v>
      </c>
      <c r="AE2631" t="b">
        <f>IFERROR(IF(FIND("P0",PGOptionList!D2631)&gt;0,TRUE),FALSE)</f>
        <v>0</v>
      </c>
      <c r="AF2631" t="b">
        <f>IF(AND(Z2631,AA2631,AB2631,AC2631,IF(C2631=Auswahlhilfe!$L$7,TRUE,FALSE)),D2631,FALSE)</f>
        <v>0</v>
      </c>
      <c r="AG2631" t="b">
        <f>IF(AND(Z2631,AA2631,AB2631,AD2631,IF(C2631=Auswahlhilfe!$L$17,TRUE,FALSE)),D2631,FALSE)</f>
        <v>0</v>
      </c>
      <c r="AH2631" t="b">
        <f>IF(AND(Z2631,AA2631,AB2631,AE2631,IF(C2631=Auswahlhilfe!$L$17,TRUE,FALSE)),D2631,FALSE)</f>
        <v>0</v>
      </c>
      <c r="AI2631" t="s">
        <v>4817</v>
      </c>
      <c r="AJ2631" s="90" t="str">
        <f t="shared" si="122"/>
        <v>mailto:info@oxni.ch?subject=Anfrage TER-090-070-S2-P2</v>
      </c>
    </row>
    <row r="2632" spans="2:36" x14ac:dyDescent="0.2">
      <c r="B2632" s="78" t="str">
        <f t="shared" si="120"/>
        <v/>
      </c>
      <c r="C2632" s="19" t="s">
        <v>124</v>
      </c>
      <c r="D2632" s="19" t="s">
        <v>2933</v>
      </c>
      <c r="E2632" s="19">
        <v>90</v>
      </c>
      <c r="F2632" s="19" t="s">
        <v>55</v>
      </c>
      <c r="G2632" s="19">
        <v>60</v>
      </c>
      <c r="H2632" s="19">
        <v>7</v>
      </c>
      <c r="I2632" s="19">
        <v>14</v>
      </c>
      <c r="J2632" s="19">
        <v>92</v>
      </c>
      <c r="K2632" s="19">
        <v>148</v>
      </c>
      <c r="L2632" s="19">
        <v>444</v>
      </c>
      <c r="M2632" s="19" t="s">
        <v>72</v>
      </c>
      <c r="N2632" s="19">
        <v>4000</v>
      </c>
      <c r="O2632" s="19">
        <v>8000</v>
      </c>
      <c r="P2632" s="19">
        <v>2985</v>
      </c>
      <c r="Q2632" s="19" t="s">
        <v>57</v>
      </c>
      <c r="R2632" s="19">
        <v>1625</v>
      </c>
      <c r="S2632" s="19">
        <v>20000</v>
      </c>
      <c r="T2632" s="19">
        <v>2.25</v>
      </c>
      <c r="U2632" s="19">
        <v>6.4</v>
      </c>
      <c r="V2632" s="19">
        <v>0.24</v>
      </c>
      <c r="W2632" s="19">
        <v>65</v>
      </c>
      <c r="X2632" s="93"/>
      <c r="Y2632">
        <f t="shared" si="121"/>
        <v>66.666666666666671</v>
      </c>
      <c r="Z2632" t="b">
        <f>IF(N2632/G2632&gt;=Auswahlhilfe!$C$8,TRUE,FALSE)</f>
        <v>1</v>
      </c>
      <c r="AA2632" t="b">
        <f>IF(K2632&gt;Auswahlhilfe!$C$7,TRUE,FALSE)</f>
        <v>1</v>
      </c>
      <c r="AB2632" t="b">
        <f>IF(Auswahlhilfe!$C$17=F2632,TRUE,FALSE)</f>
        <v>0</v>
      </c>
      <c r="AC2632" t="b">
        <f>IFERROR(IF(FIND("P2",PGOptionList!D2632)&gt;0,TRUE),FALSE)</f>
        <v>0</v>
      </c>
      <c r="AD2632" t="b">
        <f>IFERROR(IF(FIND("P1",PGOptionList!D2632)&gt;0,TRUE),FALSE)</f>
        <v>1</v>
      </c>
      <c r="AE2632" t="b">
        <f>IFERROR(IF(FIND("P0",PGOptionList!D2632)&gt;0,TRUE),FALSE)</f>
        <v>0</v>
      </c>
      <c r="AF2632" t="b">
        <f>IF(AND(Z2632,AA2632,AB2632,AC2632,IF(C2632=Auswahlhilfe!$L$7,TRUE,FALSE)),D2632,FALSE)</f>
        <v>0</v>
      </c>
      <c r="AG2632" t="b">
        <f>IF(AND(Z2632,AA2632,AB2632,AD2632,IF(C2632=Auswahlhilfe!$L$17,TRUE,FALSE)),D2632,FALSE)</f>
        <v>0</v>
      </c>
      <c r="AH2632" t="b">
        <f>IF(AND(Z2632,AA2632,AB2632,AE2632,IF(C2632=Auswahlhilfe!$L$17,TRUE,FALSE)),D2632,FALSE)</f>
        <v>0</v>
      </c>
      <c r="AI2632" t="s">
        <v>4817</v>
      </c>
      <c r="AJ2632" s="90" t="str">
        <f t="shared" si="122"/>
        <v>mailto:info@oxni.ch?subject=Anfrage TER-090-060-S1-P1</v>
      </c>
    </row>
    <row r="2633" spans="2:36" x14ac:dyDescent="0.2">
      <c r="B2633" s="78" t="str">
        <f t="shared" si="120"/>
        <v/>
      </c>
      <c r="C2633" s="19" t="s">
        <v>124</v>
      </c>
      <c r="D2633" s="19" t="s">
        <v>2934</v>
      </c>
      <c r="E2633" s="19">
        <v>90</v>
      </c>
      <c r="F2633" s="19" t="s">
        <v>58</v>
      </c>
      <c r="G2633" s="19">
        <v>60</v>
      </c>
      <c r="H2633" s="19">
        <v>7</v>
      </c>
      <c r="I2633" s="19">
        <v>14</v>
      </c>
      <c r="J2633" s="19">
        <v>92</v>
      </c>
      <c r="K2633" s="19">
        <v>148</v>
      </c>
      <c r="L2633" s="19">
        <v>444</v>
      </c>
      <c r="M2633" s="19" t="s">
        <v>72</v>
      </c>
      <c r="N2633" s="19">
        <v>4000</v>
      </c>
      <c r="O2633" s="19">
        <v>8000</v>
      </c>
      <c r="P2633" s="19">
        <v>2985</v>
      </c>
      <c r="Q2633" s="19" t="s">
        <v>57</v>
      </c>
      <c r="R2633" s="19">
        <v>1625</v>
      </c>
      <c r="S2633" s="19">
        <v>20000</v>
      </c>
      <c r="T2633" s="19">
        <v>2.25</v>
      </c>
      <c r="U2633" s="19">
        <v>6.4</v>
      </c>
      <c r="V2633" s="19">
        <v>0.24</v>
      </c>
      <c r="W2633" s="19">
        <v>65</v>
      </c>
      <c r="X2633" s="93"/>
      <c r="Y2633">
        <f t="shared" si="121"/>
        <v>66.666666666666671</v>
      </c>
      <c r="Z2633" t="b">
        <f>IF(N2633/G2633&gt;=Auswahlhilfe!$C$8,TRUE,FALSE)</f>
        <v>1</v>
      </c>
      <c r="AA2633" t="b">
        <f>IF(K2633&gt;Auswahlhilfe!$C$7,TRUE,FALSE)</f>
        <v>1</v>
      </c>
      <c r="AB2633" t="b">
        <f>IF(Auswahlhilfe!$C$17=F2633,TRUE,FALSE)</f>
        <v>1</v>
      </c>
      <c r="AC2633" t="b">
        <f>IFERROR(IF(FIND("P2",PGOptionList!D2633)&gt;0,TRUE),FALSE)</f>
        <v>0</v>
      </c>
      <c r="AD2633" t="b">
        <f>IFERROR(IF(FIND("P1",PGOptionList!D2633)&gt;0,TRUE),FALSE)</f>
        <v>1</v>
      </c>
      <c r="AE2633" t="b">
        <f>IFERROR(IF(FIND("P0",PGOptionList!D2633)&gt;0,TRUE),FALSE)</f>
        <v>0</v>
      </c>
      <c r="AF2633" t="b">
        <f>IF(AND(Z2633,AA2633,AB2633,AC2633,IF(C2633=Auswahlhilfe!$L$7,TRUE,FALSE)),D2633,FALSE)</f>
        <v>0</v>
      </c>
      <c r="AG2633" t="b">
        <f>IF(AND(Z2633,AA2633,AB2633,AD2633,IF(C2633=Auswahlhilfe!$L$17,TRUE,FALSE)),D2633,FALSE)</f>
        <v>0</v>
      </c>
      <c r="AH2633" t="b">
        <f>IF(AND(Z2633,AA2633,AB2633,AE2633,IF(C2633=Auswahlhilfe!$L$17,TRUE,FALSE)),D2633,FALSE)</f>
        <v>0</v>
      </c>
      <c r="AI2633" t="s">
        <v>4817</v>
      </c>
      <c r="AJ2633" s="90" t="str">
        <f t="shared" si="122"/>
        <v>mailto:info@oxni.ch?subject=Anfrage TER-090-060-S2-P1</v>
      </c>
    </row>
    <row r="2634" spans="2:36" x14ac:dyDescent="0.2">
      <c r="B2634" s="78" t="str">
        <f t="shared" ref="B2634:B2697" si="123">IF(AF2634=D2634,"Economy",IF(AG2634=D2634,"Standard",IF(AH2634=D2634,"Präzision","")))</f>
        <v/>
      </c>
      <c r="C2634" s="19" t="s">
        <v>124</v>
      </c>
      <c r="D2634" s="19" t="s">
        <v>2935</v>
      </c>
      <c r="E2634" s="19">
        <v>90</v>
      </c>
      <c r="F2634" s="19" t="s">
        <v>55</v>
      </c>
      <c r="G2634" s="19">
        <v>60</v>
      </c>
      <c r="H2634" s="19">
        <v>9</v>
      </c>
      <c r="I2634" s="19">
        <v>14</v>
      </c>
      <c r="J2634" s="19">
        <v>92</v>
      </c>
      <c r="K2634" s="19">
        <v>148</v>
      </c>
      <c r="L2634" s="19">
        <v>444</v>
      </c>
      <c r="M2634" s="19" t="s">
        <v>72</v>
      </c>
      <c r="N2634" s="19">
        <v>4000</v>
      </c>
      <c r="O2634" s="19">
        <v>8000</v>
      </c>
      <c r="P2634" s="19">
        <v>2985</v>
      </c>
      <c r="Q2634" s="19" t="s">
        <v>57</v>
      </c>
      <c r="R2634" s="19">
        <v>1625</v>
      </c>
      <c r="S2634" s="19">
        <v>20000</v>
      </c>
      <c r="T2634" s="19">
        <v>2.25</v>
      </c>
      <c r="U2634" s="19">
        <v>6.4</v>
      </c>
      <c r="V2634" s="19">
        <v>0.24</v>
      </c>
      <c r="W2634" s="19">
        <v>65</v>
      </c>
      <c r="X2634" s="93"/>
      <c r="Y2634">
        <f t="shared" ref="Y2634:Y2697" si="124">N2634/G2634</f>
        <v>66.666666666666671</v>
      </c>
      <c r="Z2634" t="b">
        <f>IF(N2634/G2634&gt;=Auswahlhilfe!$C$8,TRUE,FALSE)</f>
        <v>1</v>
      </c>
      <c r="AA2634" t="b">
        <f>IF(K2634&gt;Auswahlhilfe!$C$7,TRUE,FALSE)</f>
        <v>1</v>
      </c>
      <c r="AB2634" t="b">
        <f>IF(Auswahlhilfe!$C$17=F2634,TRUE,FALSE)</f>
        <v>0</v>
      </c>
      <c r="AC2634" t="b">
        <f>IFERROR(IF(FIND("P2",PGOptionList!D2634)&gt;0,TRUE),FALSE)</f>
        <v>1</v>
      </c>
      <c r="AD2634" t="b">
        <f>IFERROR(IF(FIND("P1",PGOptionList!D2634)&gt;0,TRUE),FALSE)</f>
        <v>0</v>
      </c>
      <c r="AE2634" t="b">
        <f>IFERROR(IF(FIND("P0",PGOptionList!D2634)&gt;0,TRUE),FALSE)</f>
        <v>0</v>
      </c>
      <c r="AF2634" t="b">
        <f>IF(AND(Z2634,AA2634,AB2634,AC2634,IF(C2634=Auswahlhilfe!$L$7,TRUE,FALSE)),D2634,FALSE)</f>
        <v>0</v>
      </c>
      <c r="AG2634" t="b">
        <f>IF(AND(Z2634,AA2634,AB2634,AD2634,IF(C2634=Auswahlhilfe!$L$17,TRUE,FALSE)),D2634,FALSE)</f>
        <v>0</v>
      </c>
      <c r="AH2634" t="b">
        <f>IF(AND(Z2634,AA2634,AB2634,AE2634,IF(C2634=Auswahlhilfe!$L$17,TRUE,FALSE)),D2634,FALSE)</f>
        <v>0</v>
      </c>
      <c r="AI2634" t="s">
        <v>4817</v>
      </c>
      <c r="AJ2634" s="90" t="str">
        <f t="shared" ref="AJ2634:AJ2697" si="125">IF(AI2634="ja",HYPERLINK(_xlfn.CONCAT("https://shop.oxni.ch/de/shop/motoren/planetengetriebe/",LOWER(D2634))),_xlfn.CONCAT("mailto:info@oxni.ch?subject=Anfrage ",D2634))</f>
        <v>mailto:info@oxni.ch?subject=Anfrage TER-090-060-S1-P2</v>
      </c>
    </row>
    <row r="2635" spans="2:36" x14ac:dyDescent="0.2">
      <c r="B2635" s="78" t="str">
        <f t="shared" si="123"/>
        <v/>
      </c>
      <c r="C2635" s="19" t="s">
        <v>124</v>
      </c>
      <c r="D2635" s="19" t="s">
        <v>2936</v>
      </c>
      <c r="E2635" s="19">
        <v>90</v>
      </c>
      <c r="F2635" s="19" t="s">
        <v>58</v>
      </c>
      <c r="G2635" s="19">
        <v>60</v>
      </c>
      <c r="H2635" s="19">
        <v>9</v>
      </c>
      <c r="I2635" s="19">
        <v>14</v>
      </c>
      <c r="J2635" s="19">
        <v>92</v>
      </c>
      <c r="K2635" s="19">
        <v>148</v>
      </c>
      <c r="L2635" s="19">
        <v>444</v>
      </c>
      <c r="M2635" s="19" t="s">
        <v>72</v>
      </c>
      <c r="N2635" s="19">
        <v>4000</v>
      </c>
      <c r="O2635" s="19">
        <v>8000</v>
      </c>
      <c r="P2635" s="19">
        <v>2985</v>
      </c>
      <c r="Q2635" s="19" t="s">
        <v>57</v>
      </c>
      <c r="R2635" s="19">
        <v>1625</v>
      </c>
      <c r="S2635" s="19">
        <v>20000</v>
      </c>
      <c r="T2635" s="19">
        <v>2.25</v>
      </c>
      <c r="U2635" s="19">
        <v>6.4</v>
      </c>
      <c r="V2635" s="19">
        <v>0.24</v>
      </c>
      <c r="W2635" s="19">
        <v>65</v>
      </c>
      <c r="X2635" s="93"/>
      <c r="Y2635">
        <f t="shared" si="124"/>
        <v>66.666666666666671</v>
      </c>
      <c r="Z2635" t="b">
        <f>IF(N2635/G2635&gt;=Auswahlhilfe!$C$8,TRUE,FALSE)</f>
        <v>1</v>
      </c>
      <c r="AA2635" t="b">
        <f>IF(K2635&gt;Auswahlhilfe!$C$7,TRUE,FALSE)</f>
        <v>1</v>
      </c>
      <c r="AB2635" t="b">
        <f>IF(Auswahlhilfe!$C$17=F2635,TRUE,FALSE)</f>
        <v>1</v>
      </c>
      <c r="AC2635" t="b">
        <f>IFERROR(IF(FIND("P2",PGOptionList!D2635)&gt;0,TRUE),FALSE)</f>
        <v>1</v>
      </c>
      <c r="AD2635" t="b">
        <f>IFERROR(IF(FIND("P1",PGOptionList!D2635)&gt;0,TRUE),FALSE)</f>
        <v>0</v>
      </c>
      <c r="AE2635" t="b">
        <f>IFERROR(IF(FIND("P0",PGOptionList!D2635)&gt;0,TRUE),FALSE)</f>
        <v>0</v>
      </c>
      <c r="AF2635" t="b">
        <f>IF(AND(Z2635,AA2635,AB2635,AC2635,IF(C2635=Auswahlhilfe!$L$7,TRUE,FALSE)),D2635,FALSE)</f>
        <v>0</v>
      </c>
      <c r="AG2635" t="b">
        <f>IF(AND(Z2635,AA2635,AB2635,AD2635,IF(C2635=Auswahlhilfe!$L$17,TRUE,FALSE)),D2635,FALSE)</f>
        <v>0</v>
      </c>
      <c r="AH2635" t="b">
        <f>IF(AND(Z2635,AA2635,AB2635,AE2635,IF(C2635=Auswahlhilfe!$L$17,TRUE,FALSE)),D2635,FALSE)</f>
        <v>0</v>
      </c>
      <c r="AI2635" t="s">
        <v>4817</v>
      </c>
      <c r="AJ2635" s="90" t="str">
        <f t="shared" si="125"/>
        <v>mailto:info@oxni.ch?subject=Anfrage TER-090-060-S2-P2</v>
      </c>
    </row>
    <row r="2636" spans="2:36" x14ac:dyDescent="0.2">
      <c r="B2636" s="78" t="str">
        <f t="shared" si="123"/>
        <v/>
      </c>
      <c r="C2636" s="19" t="s">
        <v>124</v>
      </c>
      <c r="D2636" s="19" t="s">
        <v>2937</v>
      </c>
      <c r="E2636" s="19">
        <v>90</v>
      </c>
      <c r="F2636" s="19" t="s">
        <v>55</v>
      </c>
      <c r="G2636" s="19">
        <v>50</v>
      </c>
      <c r="H2636" s="19">
        <v>7</v>
      </c>
      <c r="I2636" s="19">
        <v>14</v>
      </c>
      <c r="J2636" s="19">
        <v>92</v>
      </c>
      <c r="K2636" s="19">
        <v>150</v>
      </c>
      <c r="L2636" s="19">
        <v>450</v>
      </c>
      <c r="M2636" s="19" t="s">
        <v>107</v>
      </c>
      <c r="N2636" s="19">
        <v>4000</v>
      </c>
      <c r="O2636" s="19">
        <v>8000</v>
      </c>
      <c r="P2636" s="19">
        <v>2985</v>
      </c>
      <c r="Q2636" s="19" t="s">
        <v>57</v>
      </c>
      <c r="R2636" s="19">
        <v>1625</v>
      </c>
      <c r="S2636" s="19">
        <v>20000</v>
      </c>
      <c r="T2636" s="19">
        <v>2.25</v>
      </c>
      <c r="U2636" s="19">
        <v>6.4</v>
      </c>
      <c r="V2636" s="19">
        <v>0.24</v>
      </c>
      <c r="W2636" s="19">
        <v>65</v>
      </c>
      <c r="X2636" s="93"/>
      <c r="Y2636">
        <f t="shared" si="124"/>
        <v>80</v>
      </c>
      <c r="Z2636" t="b">
        <f>IF(N2636/G2636&gt;=Auswahlhilfe!$C$8,TRUE,FALSE)</f>
        <v>1</v>
      </c>
      <c r="AA2636" t="b">
        <f>IF(K2636&gt;Auswahlhilfe!$C$7,TRUE,FALSE)</f>
        <v>1</v>
      </c>
      <c r="AB2636" t="b">
        <f>IF(Auswahlhilfe!$C$17=F2636,TRUE,FALSE)</f>
        <v>0</v>
      </c>
      <c r="AC2636" t="b">
        <f>IFERROR(IF(FIND("P2",PGOptionList!D2636)&gt;0,TRUE),FALSE)</f>
        <v>0</v>
      </c>
      <c r="AD2636" t="b">
        <f>IFERROR(IF(FIND("P1",PGOptionList!D2636)&gt;0,TRUE),FALSE)</f>
        <v>1</v>
      </c>
      <c r="AE2636" t="b">
        <f>IFERROR(IF(FIND("P0",PGOptionList!D2636)&gt;0,TRUE),FALSE)</f>
        <v>0</v>
      </c>
      <c r="AF2636" t="b">
        <f>IF(AND(Z2636,AA2636,AB2636,AC2636,IF(C2636=Auswahlhilfe!$L$7,TRUE,FALSE)),D2636,FALSE)</f>
        <v>0</v>
      </c>
      <c r="AG2636" t="b">
        <f>IF(AND(Z2636,AA2636,AB2636,AD2636,IF(C2636=Auswahlhilfe!$L$17,TRUE,FALSE)),D2636,FALSE)</f>
        <v>0</v>
      </c>
      <c r="AH2636" t="b">
        <f>IF(AND(Z2636,AA2636,AB2636,AE2636,IF(C2636=Auswahlhilfe!$L$17,TRUE,FALSE)),D2636,FALSE)</f>
        <v>0</v>
      </c>
      <c r="AI2636" t="s">
        <v>4817</v>
      </c>
      <c r="AJ2636" s="90" t="str">
        <f t="shared" si="125"/>
        <v>mailto:info@oxni.ch?subject=Anfrage TER-090-050-S1-P1</v>
      </c>
    </row>
    <row r="2637" spans="2:36" x14ac:dyDescent="0.2">
      <c r="B2637" s="78" t="str">
        <f t="shared" si="123"/>
        <v/>
      </c>
      <c r="C2637" s="19" t="s">
        <v>124</v>
      </c>
      <c r="D2637" s="19" t="s">
        <v>2938</v>
      </c>
      <c r="E2637" s="19">
        <v>90</v>
      </c>
      <c r="F2637" s="19" t="s">
        <v>58</v>
      </c>
      <c r="G2637" s="19">
        <v>50</v>
      </c>
      <c r="H2637" s="19">
        <v>7</v>
      </c>
      <c r="I2637" s="19">
        <v>14</v>
      </c>
      <c r="J2637" s="19">
        <v>92</v>
      </c>
      <c r="K2637" s="19">
        <v>150</v>
      </c>
      <c r="L2637" s="19">
        <v>450</v>
      </c>
      <c r="M2637" s="19" t="s">
        <v>107</v>
      </c>
      <c r="N2637" s="19">
        <v>4000</v>
      </c>
      <c r="O2637" s="19">
        <v>8000</v>
      </c>
      <c r="P2637" s="19">
        <v>2985</v>
      </c>
      <c r="Q2637" s="19" t="s">
        <v>57</v>
      </c>
      <c r="R2637" s="19">
        <v>1625</v>
      </c>
      <c r="S2637" s="19">
        <v>20000</v>
      </c>
      <c r="T2637" s="19">
        <v>2.25</v>
      </c>
      <c r="U2637" s="19">
        <v>6.4</v>
      </c>
      <c r="V2637" s="19">
        <v>0.24</v>
      </c>
      <c r="W2637" s="19">
        <v>65</v>
      </c>
      <c r="X2637" s="93"/>
      <c r="Y2637">
        <f t="shared" si="124"/>
        <v>80</v>
      </c>
      <c r="Z2637" t="b">
        <f>IF(N2637/G2637&gt;=Auswahlhilfe!$C$8,TRUE,FALSE)</f>
        <v>1</v>
      </c>
      <c r="AA2637" t="b">
        <f>IF(K2637&gt;Auswahlhilfe!$C$7,TRUE,FALSE)</f>
        <v>1</v>
      </c>
      <c r="AB2637" t="b">
        <f>IF(Auswahlhilfe!$C$17=F2637,TRUE,FALSE)</f>
        <v>1</v>
      </c>
      <c r="AC2637" t="b">
        <f>IFERROR(IF(FIND("P2",PGOptionList!D2637)&gt;0,TRUE),FALSE)</f>
        <v>0</v>
      </c>
      <c r="AD2637" t="b">
        <f>IFERROR(IF(FIND("P1",PGOptionList!D2637)&gt;0,TRUE),FALSE)</f>
        <v>1</v>
      </c>
      <c r="AE2637" t="b">
        <f>IFERROR(IF(FIND("P0",PGOptionList!D2637)&gt;0,TRUE),FALSE)</f>
        <v>0</v>
      </c>
      <c r="AF2637" t="b">
        <f>IF(AND(Z2637,AA2637,AB2637,AC2637,IF(C2637=Auswahlhilfe!$L$7,TRUE,FALSE)),D2637,FALSE)</f>
        <v>0</v>
      </c>
      <c r="AG2637" t="b">
        <f>IF(AND(Z2637,AA2637,AB2637,AD2637,IF(C2637=Auswahlhilfe!$L$17,TRUE,FALSE)),D2637,FALSE)</f>
        <v>0</v>
      </c>
      <c r="AH2637" t="b">
        <f>IF(AND(Z2637,AA2637,AB2637,AE2637,IF(C2637=Auswahlhilfe!$L$17,TRUE,FALSE)),D2637,FALSE)</f>
        <v>0</v>
      </c>
      <c r="AI2637" t="s">
        <v>4817</v>
      </c>
      <c r="AJ2637" s="90" t="str">
        <f t="shared" si="125"/>
        <v>mailto:info@oxni.ch?subject=Anfrage TER-090-050-S2-P1</v>
      </c>
    </row>
    <row r="2638" spans="2:36" x14ac:dyDescent="0.2">
      <c r="B2638" s="78" t="str">
        <f t="shared" si="123"/>
        <v/>
      </c>
      <c r="C2638" s="19" t="s">
        <v>124</v>
      </c>
      <c r="D2638" s="19" t="s">
        <v>2939</v>
      </c>
      <c r="E2638" s="19">
        <v>90</v>
      </c>
      <c r="F2638" s="19" t="s">
        <v>55</v>
      </c>
      <c r="G2638" s="19">
        <v>50</v>
      </c>
      <c r="H2638" s="19">
        <v>9</v>
      </c>
      <c r="I2638" s="19">
        <v>14</v>
      </c>
      <c r="J2638" s="19">
        <v>92</v>
      </c>
      <c r="K2638" s="19">
        <v>150</v>
      </c>
      <c r="L2638" s="19">
        <v>450</v>
      </c>
      <c r="M2638" s="19" t="s">
        <v>107</v>
      </c>
      <c r="N2638" s="19">
        <v>4000</v>
      </c>
      <c r="O2638" s="19">
        <v>8000</v>
      </c>
      <c r="P2638" s="19">
        <v>2985</v>
      </c>
      <c r="Q2638" s="19" t="s">
        <v>57</v>
      </c>
      <c r="R2638" s="19">
        <v>1625</v>
      </c>
      <c r="S2638" s="19">
        <v>20000</v>
      </c>
      <c r="T2638" s="19">
        <v>2.25</v>
      </c>
      <c r="U2638" s="19">
        <v>6.4</v>
      </c>
      <c r="V2638" s="19">
        <v>0.24</v>
      </c>
      <c r="W2638" s="19">
        <v>65</v>
      </c>
      <c r="X2638" s="93"/>
      <c r="Y2638">
        <f t="shared" si="124"/>
        <v>80</v>
      </c>
      <c r="Z2638" t="b">
        <f>IF(N2638/G2638&gt;=Auswahlhilfe!$C$8,TRUE,FALSE)</f>
        <v>1</v>
      </c>
      <c r="AA2638" t="b">
        <f>IF(K2638&gt;Auswahlhilfe!$C$7,TRUE,FALSE)</f>
        <v>1</v>
      </c>
      <c r="AB2638" t="b">
        <f>IF(Auswahlhilfe!$C$17=F2638,TRUE,FALSE)</f>
        <v>0</v>
      </c>
      <c r="AC2638" t="b">
        <f>IFERROR(IF(FIND("P2",PGOptionList!D2638)&gt;0,TRUE),FALSE)</f>
        <v>1</v>
      </c>
      <c r="AD2638" t="b">
        <f>IFERROR(IF(FIND("P1",PGOptionList!D2638)&gt;0,TRUE),FALSE)</f>
        <v>0</v>
      </c>
      <c r="AE2638" t="b">
        <f>IFERROR(IF(FIND("P0",PGOptionList!D2638)&gt;0,TRUE),FALSE)</f>
        <v>0</v>
      </c>
      <c r="AF2638" t="b">
        <f>IF(AND(Z2638,AA2638,AB2638,AC2638,IF(C2638=Auswahlhilfe!$L$7,TRUE,FALSE)),D2638,FALSE)</f>
        <v>0</v>
      </c>
      <c r="AG2638" t="b">
        <f>IF(AND(Z2638,AA2638,AB2638,AD2638,IF(C2638=Auswahlhilfe!$L$17,TRUE,FALSE)),D2638,FALSE)</f>
        <v>0</v>
      </c>
      <c r="AH2638" t="b">
        <f>IF(AND(Z2638,AA2638,AB2638,AE2638,IF(C2638=Auswahlhilfe!$L$17,TRUE,FALSE)),D2638,FALSE)</f>
        <v>0</v>
      </c>
      <c r="AI2638" t="s">
        <v>4817</v>
      </c>
      <c r="AJ2638" s="90" t="str">
        <f t="shared" si="125"/>
        <v>mailto:info@oxni.ch?subject=Anfrage TER-090-050-S1-P2</v>
      </c>
    </row>
    <row r="2639" spans="2:36" x14ac:dyDescent="0.2">
      <c r="B2639" s="78" t="str">
        <f t="shared" si="123"/>
        <v/>
      </c>
      <c r="C2639" s="19" t="s">
        <v>124</v>
      </c>
      <c r="D2639" s="19" t="s">
        <v>2940</v>
      </c>
      <c r="E2639" s="19">
        <v>90</v>
      </c>
      <c r="F2639" s="19" t="s">
        <v>58</v>
      </c>
      <c r="G2639" s="19">
        <v>50</v>
      </c>
      <c r="H2639" s="19">
        <v>9</v>
      </c>
      <c r="I2639" s="19">
        <v>14</v>
      </c>
      <c r="J2639" s="19">
        <v>92</v>
      </c>
      <c r="K2639" s="19">
        <v>150</v>
      </c>
      <c r="L2639" s="19">
        <v>450</v>
      </c>
      <c r="M2639" s="19" t="s">
        <v>107</v>
      </c>
      <c r="N2639" s="19">
        <v>4000</v>
      </c>
      <c r="O2639" s="19">
        <v>8000</v>
      </c>
      <c r="P2639" s="19">
        <v>2985</v>
      </c>
      <c r="Q2639" s="19" t="s">
        <v>57</v>
      </c>
      <c r="R2639" s="19">
        <v>1625</v>
      </c>
      <c r="S2639" s="19">
        <v>20000</v>
      </c>
      <c r="T2639" s="19">
        <v>2.25</v>
      </c>
      <c r="U2639" s="19">
        <v>6.4</v>
      </c>
      <c r="V2639" s="19">
        <v>0.24</v>
      </c>
      <c r="W2639" s="19">
        <v>65</v>
      </c>
      <c r="X2639" s="93"/>
      <c r="Y2639">
        <f t="shared" si="124"/>
        <v>80</v>
      </c>
      <c r="Z2639" t="b">
        <f>IF(N2639/G2639&gt;=Auswahlhilfe!$C$8,TRUE,FALSE)</f>
        <v>1</v>
      </c>
      <c r="AA2639" t="b">
        <f>IF(K2639&gt;Auswahlhilfe!$C$7,TRUE,FALSE)</f>
        <v>1</v>
      </c>
      <c r="AB2639" t="b">
        <f>IF(Auswahlhilfe!$C$17=F2639,TRUE,FALSE)</f>
        <v>1</v>
      </c>
      <c r="AC2639" t="b">
        <f>IFERROR(IF(FIND("P2",PGOptionList!D2639)&gt;0,TRUE),FALSE)</f>
        <v>1</v>
      </c>
      <c r="AD2639" t="b">
        <f>IFERROR(IF(FIND("P1",PGOptionList!D2639)&gt;0,TRUE),FALSE)</f>
        <v>0</v>
      </c>
      <c r="AE2639" t="b">
        <f>IFERROR(IF(FIND("P0",PGOptionList!D2639)&gt;0,TRUE),FALSE)</f>
        <v>0</v>
      </c>
      <c r="AF2639" t="b">
        <f>IF(AND(Z2639,AA2639,AB2639,AC2639,IF(C2639=Auswahlhilfe!$L$7,TRUE,FALSE)),D2639,FALSE)</f>
        <v>0</v>
      </c>
      <c r="AG2639" t="b">
        <f>IF(AND(Z2639,AA2639,AB2639,AD2639,IF(C2639=Auswahlhilfe!$L$17,TRUE,FALSE)),D2639,FALSE)</f>
        <v>0</v>
      </c>
      <c r="AH2639" t="b">
        <f>IF(AND(Z2639,AA2639,AB2639,AE2639,IF(C2639=Auswahlhilfe!$L$17,TRUE,FALSE)),D2639,FALSE)</f>
        <v>0</v>
      </c>
      <c r="AI2639" t="s">
        <v>4817</v>
      </c>
      <c r="AJ2639" s="90" t="str">
        <f t="shared" si="125"/>
        <v>mailto:info@oxni.ch?subject=Anfrage TER-090-050-S2-P2</v>
      </c>
    </row>
    <row r="2640" spans="2:36" x14ac:dyDescent="0.2">
      <c r="B2640" s="78" t="str">
        <f t="shared" si="123"/>
        <v/>
      </c>
      <c r="C2640" s="19" t="s">
        <v>124</v>
      </c>
      <c r="D2640" s="19" t="s">
        <v>2941</v>
      </c>
      <c r="E2640" s="19">
        <v>90</v>
      </c>
      <c r="F2640" s="19" t="s">
        <v>55</v>
      </c>
      <c r="G2640" s="19">
        <v>40</v>
      </c>
      <c r="H2640" s="19">
        <v>7</v>
      </c>
      <c r="I2640" s="19">
        <v>14</v>
      </c>
      <c r="J2640" s="19">
        <v>92</v>
      </c>
      <c r="K2640" s="19">
        <v>120</v>
      </c>
      <c r="L2640" s="19">
        <v>360</v>
      </c>
      <c r="M2640" s="19" t="s">
        <v>106</v>
      </c>
      <c r="N2640" s="19">
        <v>4000</v>
      </c>
      <c r="O2640" s="19">
        <v>8000</v>
      </c>
      <c r="P2640" s="19">
        <v>2985</v>
      </c>
      <c r="Q2640" s="19" t="s">
        <v>57</v>
      </c>
      <c r="R2640" s="19">
        <v>1625</v>
      </c>
      <c r="S2640" s="19">
        <v>20000</v>
      </c>
      <c r="T2640" s="19">
        <v>2.25</v>
      </c>
      <c r="U2640" s="19">
        <v>6.4</v>
      </c>
      <c r="V2640" s="19">
        <v>0.24</v>
      </c>
      <c r="W2640" s="19">
        <v>65</v>
      </c>
      <c r="X2640" s="93"/>
      <c r="Y2640">
        <f t="shared" si="124"/>
        <v>100</v>
      </c>
      <c r="Z2640" t="b">
        <f>IF(N2640/G2640&gt;=Auswahlhilfe!$C$8,TRUE,FALSE)</f>
        <v>1</v>
      </c>
      <c r="AA2640" t="b">
        <f>IF(K2640&gt;Auswahlhilfe!$C$7,TRUE,FALSE)</f>
        <v>1</v>
      </c>
      <c r="AB2640" t="b">
        <f>IF(Auswahlhilfe!$C$17=F2640,TRUE,FALSE)</f>
        <v>0</v>
      </c>
      <c r="AC2640" t="b">
        <f>IFERROR(IF(FIND("P2",PGOptionList!D2640)&gt;0,TRUE),FALSE)</f>
        <v>0</v>
      </c>
      <c r="AD2640" t="b">
        <f>IFERROR(IF(FIND("P1",PGOptionList!D2640)&gt;0,TRUE),FALSE)</f>
        <v>1</v>
      </c>
      <c r="AE2640" t="b">
        <f>IFERROR(IF(FIND("P0",PGOptionList!D2640)&gt;0,TRUE),FALSE)</f>
        <v>0</v>
      </c>
      <c r="AF2640" t="b">
        <f>IF(AND(Z2640,AA2640,AB2640,AC2640,IF(C2640=Auswahlhilfe!$L$7,TRUE,FALSE)),D2640,FALSE)</f>
        <v>0</v>
      </c>
      <c r="AG2640" t="b">
        <f>IF(AND(Z2640,AA2640,AB2640,AD2640,IF(C2640=Auswahlhilfe!$L$17,TRUE,FALSE)),D2640,FALSE)</f>
        <v>0</v>
      </c>
      <c r="AH2640" t="b">
        <f>IF(AND(Z2640,AA2640,AB2640,AE2640,IF(C2640=Auswahlhilfe!$L$17,TRUE,FALSE)),D2640,FALSE)</f>
        <v>0</v>
      </c>
      <c r="AI2640" t="s">
        <v>4817</v>
      </c>
      <c r="AJ2640" s="90" t="str">
        <f t="shared" si="125"/>
        <v>mailto:info@oxni.ch?subject=Anfrage TER-090-040-S1-P1</v>
      </c>
    </row>
    <row r="2641" spans="2:36" x14ac:dyDescent="0.2">
      <c r="B2641" s="78" t="str">
        <f t="shared" si="123"/>
        <v/>
      </c>
      <c r="C2641" s="19" t="s">
        <v>124</v>
      </c>
      <c r="D2641" s="19" t="s">
        <v>2942</v>
      </c>
      <c r="E2641" s="19">
        <v>90</v>
      </c>
      <c r="F2641" s="19" t="s">
        <v>58</v>
      </c>
      <c r="G2641" s="19">
        <v>40</v>
      </c>
      <c r="H2641" s="19">
        <v>7</v>
      </c>
      <c r="I2641" s="19">
        <v>14</v>
      </c>
      <c r="J2641" s="19">
        <v>92</v>
      </c>
      <c r="K2641" s="19">
        <v>120</v>
      </c>
      <c r="L2641" s="19">
        <v>360</v>
      </c>
      <c r="M2641" s="19" t="s">
        <v>106</v>
      </c>
      <c r="N2641" s="19">
        <v>4000</v>
      </c>
      <c r="O2641" s="19">
        <v>8000</v>
      </c>
      <c r="P2641" s="19">
        <v>2985</v>
      </c>
      <c r="Q2641" s="19" t="s">
        <v>57</v>
      </c>
      <c r="R2641" s="19">
        <v>1625</v>
      </c>
      <c r="S2641" s="19">
        <v>20000</v>
      </c>
      <c r="T2641" s="19">
        <v>2.25</v>
      </c>
      <c r="U2641" s="19">
        <v>6.4</v>
      </c>
      <c r="V2641" s="19">
        <v>0.24</v>
      </c>
      <c r="W2641" s="19">
        <v>65</v>
      </c>
      <c r="X2641" s="93"/>
      <c r="Y2641">
        <f t="shared" si="124"/>
        <v>100</v>
      </c>
      <c r="Z2641" t="b">
        <f>IF(N2641/G2641&gt;=Auswahlhilfe!$C$8,TRUE,FALSE)</f>
        <v>1</v>
      </c>
      <c r="AA2641" t="b">
        <f>IF(K2641&gt;Auswahlhilfe!$C$7,TRUE,FALSE)</f>
        <v>1</v>
      </c>
      <c r="AB2641" t="b">
        <f>IF(Auswahlhilfe!$C$17=F2641,TRUE,FALSE)</f>
        <v>1</v>
      </c>
      <c r="AC2641" t="b">
        <f>IFERROR(IF(FIND("P2",PGOptionList!D2641)&gt;0,TRUE),FALSE)</f>
        <v>0</v>
      </c>
      <c r="AD2641" t="b">
        <f>IFERROR(IF(FIND("P1",PGOptionList!D2641)&gt;0,TRUE),FALSE)</f>
        <v>1</v>
      </c>
      <c r="AE2641" t="b">
        <f>IFERROR(IF(FIND("P0",PGOptionList!D2641)&gt;0,TRUE),FALSE)</f>
        <v>0</v>
      </c>
      <c r="AF2641" t="b">
        <f>IF(AND(Z2641,AA2641,AB2641,AC2641,IF(C2641=Auswahlhilfe!$L$7,TRUE,FALSE)),D2641,FALSE)</f>
        <v>0</v>
      </c>
      <c r="AG2641" t="b">
        <f>IF(AND(Z2641,AA2641,AB2641,AD2641,IF(C2641=Auswahlhilfe!$L$17,TRUE,FALSE)),D2641,FALSE)</f>
        <v>0</v>
      </c>
      <c r="AH2641" t="b">
        <f>IF(AND(Z2641,AA2641,AB2641,AE2641,IF(C2641=Auswahlhilfe!$L$17,TRUE,FALSE)),D2641,FALSE)</f>
        <v>0</v>
      </c>
      <c r="AI2641" t="s">
        <v>4817</v>
      </c>
      <c r="AJ2641" s="90" t="str">
        <f t="shared" si="125"/>
        <v>mailto:info@oxni.ch?subject=Anfrage TER-090-040-S2-P1</v>
      </c>
    </row>
    <row r="2642" spans="2:36" x14ac:dyDescent="0.2">
      <c r="B2642" s="78" t="str">
        <f t="shared" si="123"/>
        <v/>
      </c>
      <c r="C2642" s="19" t="s">
        <v>124</v>
      </c>
      <c r="D2642" s="19" t="s">
        <v>2943</v>
      </c>
      <c r="E2642" s="19">
        <v>90</v>
      </c>
      <c r="F2642" s="19" t="s">
        <v>55</v>
      </c>
      <c r="G2642" s="19">
        <v>40</v>
      </c>
      <c r="H2642" s="19">
        <v>9</v>
      </c>
      <c r="I2642" s="19">
        <v>14</v>
      </c>
      <c r="J2642" s="19">
        <v>92</v>
      </c>
      <c r="K2642" s="19">
        <v>120</v>
      </c>
      <c r="L2642" s="19">
        <v>360</v>
      </c>
      <c r="M2642" s="19" t="s">
        <v>106</v>
      </c>
      <c r="N2642" s="19">
        <v>4000</v>
      </c>
      <c r="O2642" s="19">
        <v>8000</v>
      </c>
      <c r="P2642" s="19">
        <v>2985</v>
      </c>
      <c r="Q2642" s="19" t="s">
        <v>57</v>
      </c>
      <c r="R2642" s="19">
        <v>1625</v>
      </c>
      <c r="S2642" s="19">
        <v>20000</v>
      </c>
      <c r="T2642" s="19">
        <v>2.25</v>
      </c>
      <c r="U2642" s="19">
        <v>6.4</v>
      </c>
      <c r="V2642" s="19">
        <v>0.24</v>
      </c>
      <c r="W2642" s="19">
        <v>65</v>
      </c>
      <c r="X2642" s="93"/>
      <c r="Y2642">
        <f t="shared" si="124"/>
        <v>100</v>
      </c>
      <c r="Z2642" t="b">
        <f>IF(N2642/G2642&gt;=Auswahlhilfe!$C$8,TRUE,FALSE)</f>
        <v>1</v>
      </c>
      <c r="AA2642" t="b">
        <f>IF(K2642&gt;Auswahlhilfe!$C$7,TRUE,FALSE)</f>
        <v>1</v>
      </c>
      <c r="AB2642" t="b">
        <f>IF(Auswahlhilfe!$C$17=F2642,TRUE,FALSE)</f>
        <v>0</v>
      </c>
      <c r="AC2642" t="b">
        <f>IFERROR(IF(FIND("P2",PGOptionList!D2642)&gt;0,TRUE),FALSE)</f>
        <v>1</v>
      </c>
      <c r="AD2642" t="b">
        <f>IFERROR(IF(FIND("P1",PGOptionList!D2642)&gt;0,TRUE),FALSE)</f>
        <v>0</v>
      </c>
      <c r="AE2642" t="b">
        <f>IFERROR(IF(FIND("P0",PGOptionList!D2642)&gt;0,TRUE),FALSE)</f>
        <v>0</v>
      </c>
      <c r="AF2642" t="b">
        <f>IF(AND(Z2642,AA2642,AB2642,AC2642,IF(C2642=Auswahlhilfe!$L$7,TRUE,FALSE)),D2642,FALSE)</f>
        <v>0</v>
      </c>
      <c r="AG2642" t="b">
        <f>IF(AND(Z2642,AA2642,AB2642,AD2642,IF(C2642=Auswahlhilfe!$L$17,TRUE,FALSE)),D2642,FALSE)</f>
        <v>0</v>
      </c>
      <c r="AH2642" t="b">
        <f>IF(AND(Z2642,AA2642,AB2642,AE2642,IF(C2642=Auswahlhilfe!$L$17,TRUE,FALSE)),D2642,FALSE)</f>
        <v>0</v>
      </c>
      <c r="AI2642" t="s">
        <v>4817</v>
      </c>
      <c r="AJ2642" s="90" t="str">
        <f t="shared" si="125"/>
        <v>mailto:info@oxni.ch?subject=Anfrage TER-090-040-S1-P2</v>
      </c>
    </row>
    <row r="2643" spans="2:36" x14ac:dyDescent="0.2">
      <c r="B2643" s="78" t="str">
        <f t="shared" si="123"/>
        <v/>
      </c>
      <c r="C2643" s="19" t="s">
        <v>124</v>
      </c>
      <c r="D2643" s="19" t="s">
        <v>2944</v>
      </c>
      <c r="E2643" s="19">
        <v>90</v>
      </c>
      <c r="F2643" s="19" t="s">
        <v>58</v>
      </c>
      <c r="G2643" s="19">
        <v>40</v>
      </c>
      <c r="H2643" s="19">
        <v>9</v>
      </c>
      <c r="I2643" s="19">
        <v>14</v>
      </c>
      <c r="J2643" s="19">
        <v>92</v>
      </c>
      <c r="K2643" s="19">
        <v>120</v>
      </c>
      <c r="L2643" s="19">
        <v>360</v>
      </c>
      <c r="M2643" s="19" t="s">
        <v>106</v>
      </c>
      <c r="N2643" s="19">
        <v>4000</v>
      </c>
      <c r="O2643" s="19">
        <v>8000</v>
      </c>
      <c r="P2643" s="19">
        <v>2985</v>
      </c>
      <c r="Q2643" s="19" t="s">
        <v>57</v>
      </c>
      <c r="R2643" s="19">
        <v>1625</v>
      </c>
      <c r="S2643" s="19">
        <v>20000</v>
      </c>
      <c r="T2643" s="19">
        <v>2.25</v>
      </c>
      <c r="U2643" s="19">
        <v>6.4</v>
      </c>
      <c r="V2643" s="19">
        <v>0.24</v>
      </c>
      <c r="W2643" s="19">
        <v>65</v>
      </c>
      <c r="X2643" s="93"/>
      <c r="Y2643">
        <f t="shared" si="124"/>
        <v>100</v>
      </c>
      <c r="Z2643" t="b">
        <f>IF(N2643/G2643&gt;=Auswahlhilfe!$C$8,TRUE,FALSE)</f>
        <v>1</v>
      </c>
      <c r="AA2643" t="b">
        <f>IF(K2643&gt;Auswahlhilfe!$C$7,TRUE,FALSE)</f>
        <v>1</v>
      </c>
      <c r="AB2643" t="b">
        <f>IF(Auswahlhilfe!$C$17=F2643,TRUE,FALSE)</f>
        <v>1</v>
      </c>
      <c r="AC2643" t="b">
        <f>IFERROR(IF(FIND("P2",PGOptionList!D2643)&gt;0,TRUE),FALSE)</f>
        <v>1</v>
      </c>
      <c r="AD2643" t="b">
        <f>IFERROR(IF(FIND("P1",PGOptionList!D2643)&gt;0,TRUE),FALSE)</f>
        <v>0</v>
      </c>
      <c r="AE2643" t="b">
        <f>IFERROR(IF(FIND("P0",PGOptionList!D2643)&gt;0,TRUE),FALSE)</f>
        <v>0</v>
      </c>
      <c r="AF2643" t="b">
        <f>IF(AND(Z2643,AA2643,AB2643,AC2643,IF(C2643=Auswahlhilfe!$L$7,TRUE,FALSE)),D2643,FALSE)</f>
        <v>0</v>
      </c>
      <c r="AG2643" t="b">
        <f>IF(AND(Z2643,AA2643,AB2643,AD2643,IF(C2643=Auswahlhilfe!$L$17,TRUE,FALSE)),D2643,FALSE)</f>
        <v>0</v>
      </c>
      <c r="AH2643" t="b">
        <f>IF(AND(Z2643,AA2643,AB2643,AE2643,IF(C2643=Auswahlhilfe!$L$17,TRUE,FALSE)),D2643,FALSE)</f>
        <v>0</v>
      </c>
      <c r="AI2643" t="s">
        <v>4817</v>
      </c>
      <c r="AJ2643" s="90" t="str">
        <f t="shared" si="125"/>
        <v>mailto:info@oxni.ch?subject=Anfrage TER-090-040-S2-P2</v>
      </c>
    </row>
    <row r="2644" spans="2:36" x14ac:dyDescent="0.2">
      <c r="B2644" s="78" t="str">
        <f t="shared" si="123"/>
        <v/>
      </c>
      <c r="C2644" s="19" t="s">
        <v>124</v>
      </c>
      <c r="D2644" s="19" t="s">
        <v>2945</v>
      </c>
      <c r="E2644" s="19">
        <v>90</v>
      </c>
      <c r="F2644" s="19" t="s">
        <v>55</v>
      </c>
      <c r="G2644" s="19">
        <v>35</v>
      </c>
      <c r="H2644" s="19">
        <v>7</v>
      </c>
      <c r="I2644" s="19">
        <v>14</v>
      </c>
      <c r="J2644" s="19">
        <v>92</v>
      </c>
      <c r="K2644" s="19">
        <v>140</v>
      </c>
      <c r="L2644" s="19">
        <v>420</v>
      </c>
      <c r="M2644" s="19" t="s">
        <v>70</v>
      </c>
      <c r="N2644" s="19">
        <v>4000</v>
      </c>
      <c r="O2644" s="19">
        <v>8000</v>
      </c>
      <c r="P2644" s="19">
        <v>2985</v>
      </c>
      <c r="Q2644" s="19" t="s">
        <v>57</v>
      </c>
      <c r="R2644" s="19">
        <v>1625</v>
      </c>
      <c r="S2644" s="19">
        <v>20000</v>
      </c>
      <c r="T2644" s="19">
        <v>2.25</v>
      </c>
      <c r="U2644" s="19">
        <v>6.4</v>
      </c>
      <c r="V2644" s="19">
        <v>0.24</v>
      </c>
      <c r="W2644" s="19">
        <v>65</v>
      </c>
      <c r="X2644" s="93"/>
      <c r="Y2644">
        <f t="shared" si="124"/>
        <v>114.28571428571429</v>
      </c>
      <c r="Z2644" t="b">
        <f>IF(N2644/G2644&gt;=Auswahlhilfe!$C$8,TRUE,FALSE)</f>
        <v>1</v>
      </c>
      <c r="AA2644" t="b">
        <f>IF(K2644&gt;Auswahlhilfe!$C$7,TRUE,FALSE)</f>
        <v>1</v>
      </c>
      <c r="AB2644" t="b">
        <f>IF(Auswahlhilfe!$C$17=F2644,TRUE,FALSE)</f>
        <v>0</v>
      </c>
      <c r="AC2644" t="b">
        <f>IFERROR(IF(FIND("P2",PGOptionList!D2644)&gt;0,TRUE),FALSE)</f>
        <v>0</v>
      </c>
      <c r="AD2644" t="b">
        <f>IFERROR(IF(FIND("P1",PGOptionList!D2644)&gt;0,TRUE),FALSE)</f>
        <v>1</v>
      </c>
      <c r="AE2644" t="b">
        <f>IFERROR(IF(FIND("P0",PGOptionList!D2644)&gt;0,TRUE),FALSE)</f>
        <v>0</v>
      </c>
      <c r="AF2644" t="b">
        <f>IF(AND(Z2644,AA2644,AB2644,AC2644,IF(C2644=Auswahlhilfe!$L$7,TRUE,FALSE)),D2644,FALSE)</f>
        <v>0</v>
      </c>
      <c r="AG2644" t="b">
        <f>IF(AND(Z2644,AA2644,AB2644,AD2644,IF(C2644=Auswahlhilfe!$L$17,TRUE,FALSE)),D2644,FALSE)</f>
        <v>0</v>
      </c>
      <c r="AH2644" t="b">
        <f>IF(AND(Z2644,AA2644,AB2644,AE2644,IF(C2644=Auswahlhilfe!$L$17,TRUE,FALSE)),D2644,FALSE)</f>
        <v>0</v>
      </c>
      <c r="AI2644" t="s">
        <v>4817</v>
      </c>
      <c r="AJ2644" s="90" t="str">
        <f t="shared" si="125"/>
        <v>mailto:info@oxni.ch?subject=Anfrage TER-090-035-S1-P1</v>
      </c>
    </row>
    <row r="2645" spans="2:36" x14ac:dyDescent="0.2">
      <c r="B2645" s="78" t="str">
        <f t="shared" si="123"/>
        <v/>
      </c>
      <c r="C2645" s="19" t="s">
        <v>124</v>
      </c>
      <c r="D2645" s="19" t="s">
        <v>2946</v>
      </c>
      <c r="E2645" s="19">
        <v>90</v>
      </c>
      <c r="F2645" s="19" t="s">
        <v>58</v>
      </c>
      <c r="G2645" s="19">
        <v>35</v>
      </c>
      <c r="H2645" s="19">
        <v>7</v>
      </c>
      <c r="I2645" s="19">
        <v>14</v>
      </c>
      <c r="J2645" s="19">
        <v>92</v>
      </c>
      <c r="K2645" s="19">
        <v>140</v>
      </c>
      <c r="L2645" s="19">
        <v>420</v>
      </c>
      <c r="M2645" s="19" t="s">
        <v>70</v>
      </c>
      <c r="N2645" s="19">
        <v>4000</v>
      </c>
      <c r="O2645" s="19">
        <v>8000</v>
      </c>
      <c r="P2645" s="19">
        <v>2985</v>
      </c>
      <c r="Q2645" s="19" t="s">
        <v>57</v>
      </c>
      <c r="R2645" s="19">
        <v>1625</v>
      </c>
      <c r="S2645" s="19">
        <v>20000</v>
      </c>
      <c r="T2645" s="19">
        <v>2.25</v>
      </c>
      <c r="U2645" s="19">
        <v>6.4</v>
      </c>
      <c r="V2645" s="19">
        <v>0.24</v>
      </c>
      <c r="W2645" s="19">
        <v>65</v>
      </c>
      <c r="X2645" s="93"/>
      <c r="Y2645">
        <f t="shared" si="124"/>
        <v>114.28571428571429</v>
      </c>
      <c r="Z2645" t="b">
        <f>IF(N2645/G2645&gt;=Auswahlhilfe!$C$8,TRUE,FALSE)</f>
        <v>1</v>
      </c>
      <c r="AA2645" t="b">
        <f>IF(K2645&gt;Auswahlhilfe!$C$7,TRUE,FALSE)</f>
        <v>1</v>
      </c>
      <c r="AB2645" t="b">
        <f>IF(Auswahlhilfe!$C$17=F2645,TRUE,FALSE)</f>
        <v>1</v>
      </c>
      <c r="AC2645" t="b">
        <f>IFERROR(IF(FIND("P2",PGOptionList!D2645)&gt;0,TRUE),FALSE)</f>
        <v>0</v>
      </c>
      <c r="AD2645" t="b">
        <f>IFERROR(IF(FIND("P1",PGOptionList!D2645)&gt;0,TRUE),FALSE)</f>
        <v>1</v>
      </c>
      <c r="AE2645" t="b">
        <f>IFERROR(IF(FIND("P0",PGOptionList!D2645)&gt;0,TRUE),FALSE)</f>
        <v>0</v>
      </c>
      <c r="AF2645" t="b">
        <f>IF(AND(Z2645,AA2645,AB2645,AC2645,IF(C2645=Auswahlhilfe!$L$7,TRUE,FALSE)),D2645,FALSE)</f>
        <v>0</v>
      </c>
      <c r="AG2645" t="b">
        <f>IF(AND(Z2645,AA2645,AB2645,AD2645,IF(C2645=Auswahlhilfe!$L$17,TRUE,FALSE)),D2645,FALSE)</f>
        <v>0</v>
      </c>
      <c r="AH2645" t="b">
        <f>IF(AND(Z2645,AA2645,AB2645,AE2645,IF(C2645=Auswahlhilfe!$L$17,TRUE,FALSE)),D2645,FALSE)</f>
        <v>0</v>
      </c>
      <c r="AI2645" t="s">
        <v>4817</v>
      </c>
      <c r="AJ2645" s="90" t="str">
        <f t="shared" si="125"/>
        <v>mailto:info@oxni.ch?subject=Anfrage TER-090-035-S2-P1</v>
      </c>
    </row>
    <row r="2646" spans="2:36" x14ac:dyDescent="0.2">
      <c r="B2646" s="78" t="str">
        <f t="shared" si="123"/>
        <v/>
      </c>
      <c r="C2646" s="19" t="s">
        <v>124</v>
      </c>
      <c r="D2646" s="19" t="s">
        <v>2947</v>
      </c>
      <c r="E2646" s="19">
        <v>90</v>
      </c>
      <c r="F2646" s="19" t="s">
        <v>55</v>
      </c>
      <c r="G2646" s="19">
        <v>35</v>
      </c>
      <c r="H2646" s="19">
        <v>9</v>
      </c>
      <c r="I2646" s="19">
        <v>14</v>
      </c>
      <c r="J2646" s="19">
        <v>92</v>
      </c>
      <c r="K2646" s="19">
        <v>140</v>
      </c>
      <c r="L2646" s="19">
        <v>420</v>
      </c>
      <c r="M2646" s="19" t="s">
        <v>70</v>
      </c>
      <c r="N2646" s="19">
        <v>4000</v>
      </c>
      <c r="O2646" s="19">
        <v>8000</v>
      </c>
      <c r="P2646" s="19">
        <v>2985</v>
      </c>
      <c r="Q2646" s="19" t="s">
        <v>57</v>
      </c>
      <c r="R2646" s="19">
        <v>1625</v>
      </c>
      <c r="S2646" s="19">
        <v>20000</v>
      </c>
      <c r="T2646" s="19">
        <v>2.25</v>
      </c>
      <c r="U2646" s="19">
        <v>6.4</v>
      </c>
      <c r="V2646" s="19">
        <v>0.24</v>
      </c>
      <c r="W2646" s="19">
        <v>65</v>
      </c>
      <c r="X2646" s="93"/>
      <c r="Y2646">
        <f t="shared" si="124"/>
        <v>114.28571428571429</v>
      </c>
      <c r="Z2646" t="b">
        <f>IF(N2646/G2646&gt;=Auswahlhilfe!$C$8,TRUE,FALSE)</f>
        <v>1</v>
      </c>
      <c r="AA2646" t="b">
        <f>IF(K2646&gt;Auswahlhilfe!$C$7,TRUE,FALSE)</f>
        <v>1</v>
      </c>
      <c r="AB2646" t="b">
        <f>IF(Auswahlhilfe!$C$17=F2646,TRUE,FALSE)</f>
        <v>0</v>
      </c>
      <c r="AC2646" t="b">
        <f>IFERROR(IF(FIND("P2",PGOptionList!D2646)&gt;0,TRUE),FALSE)</f>
        <v>1</v>
      </c>
      <c r="AD2646" t="b">
        <f>IFERROR(IF(FIND("P1",PGOptionList!D2646)&gt;0,TRUE),FALSE)</f>
        <v>0</v>
      </c>
      <c r="AE2646" t="b">
        <f>IFERROR(IF(FIND("P0",PGOptionList!D2646)&gt;0,TRUE),FALSE)</f>
        <v>0</v>
      </c>
      <c r="AF2646" t="b">
        <f>IF(AND(Z2646,AA2646,AB2646,AC2646,IF(C2646=Auswahlhilfe!$L$7,TRUE,FALSE)),D2646,FALSE)</f>
        <v>0</v>
      </c>
      <c r="AG2646" t="b">
        <f>IF(AND(Z2646,AA2646,AB2646,AD2646,IF(C2646=Auswahlhilfe!$L$17,TRUE,FALSE)),D2646,FALSE)</f>
        <v>0</v>
      </c>
      <c r="AH2646" t="b">
        <f>IF(AND(Z2646,AA2646,AB2646,AE2646,IF(C2646=Auswahlhilfe!$L$17,TRUE,FALSE)),D2646,FALSE)</f>
        <v>0</v>
      </c>
      <c r="AI2646" t="s">
        <v>4817</v>
      </c>
      <c r="AJ2646" s="90" t="str">
        <f t="shared" si="125"/>
        <v>mailto:info@oxni.ch?subject=Anfrage TER-090-035-S1-P2</v>
      </c>
    </row>
    <row r="2647" spans="2:36" x14ac:dyDescent="0.2">
      <c r="B2647" s="78" t="str">
        <f t="shared" si="123"/>
        <v/>
      </c>
      <c r="C2647" s="19" t="s">
        <v>124</v>
      </c>
      <c r="D2647" s="19" t="s">
        <v>2948</v>
      </c>
      <c r="E2647" s="19">
        <v>90</v>
      </c>
      <c r="F2647" s="19" t="s">
        <v>58</v>
      </c>
      <c r="G2647" s="19">
        <v>35</v>
      </c>
      <c r="H2647" s="19">
        <v>9</v>
      </c>
      <c r="I2647" s="19">
        <v>14</v>
      </c>
      <c r="J2647" s="19">
        <v>92</v>
      </c>
      <c r="K2647" s="19">
        <v>140</v>
      </c>
      <c r="L2647" s="19">
        <v>420</v>
      </c>
      <c r="M2647" s="19" t="s">
        <v>70</v>
      </c>
      <c r="N2647" s="19">
        <v>4000</v>
      </c>
      <c r="O2647" s="19">
        <v>8000</v>
      </c>
      <c r="P2647" s="19">
        <v>2985</v>
      </c>
      <c r="Q2647" s="19" t="s">
        <v>57</v>
      </c>
      <c r="R2647" s="19">
        <v>1625</v>
      </c>
      <c r="S2647" s="19">
        <v>20000</v>
      </c>
      <c r="T2647" s="19">
        <v>2.25</v>
      </c>
      <c r="U2647" s="19">
        <v>6.4</v>
      </c>
      <c r="V2647" s="19">
        <v>0.24</v>
      </c>
      <c r="W2647" s="19">
        <v>65</v>
      </c>
      <c r="X2647" s="93"/>
      <c r="Y2647">
        <f t="shared" si="124"/>
        <v>114.28571428571429</v>
      </c>
      <c r="Z2647" t="b">
        <f>IF(N2647/G2647&gt;=Auswahlhilfe!$C$8,TRUE,FALSE)</f>
        <v>1</v>
      </c>
      <c r="AA2647" t="b">
        <f>IF(K2647&gt;Auswahlhilfe!$C$7,TRUE,FALSE)</f>
        <v>1</v>
      </c>
      <c r="AB2647" t="b">
        <f>IF(Auswahlhilfe!$C$17=F2647,TRUE,FALSE)</f>
        <v>1</v>
      </c>
      <c r="AC2647" t="b">
        <f>IFERROR(IF(FIND("P2",PGOptionList!D2647)&gt;0,TRUE),FALSE)</f>
        <v>1</v>
      </c>
      <c r="AD2647" t="b">
        <f>IFERROR(IF(FIND("P1",PGOptionList!D2647)&gt;0,TRUE),FALSE)</f>
        <v>0</v>
      </c>
      <c r="AE2647" t="b">
        <f>IFERROR(IF(FIND("P0",PGOptionList!D2647)&gt;0,TRUE),FALSE)</f>
        <v>0</v>
      </c>
      <c r="AF2647" t="b">
        <f>IF(AND(Z2647,AA2647,AB2647,AC2647,IF(C2647=Auswahlhilfe!$L$7,TRUE,FALSE)),D2647,FALSE)</f>
        <v>0</v>
      </c>
      <c r="AG2647" t="b">
        <f>IF(AND(Z2647,AA2647,AB2647,AD2647,IF(C2647=Auswahlhilfe!$L$17,TRUE,FALSE)),D2647,FALSE)</f>
        <v>0</v>
      </c>
      <c r="AH2647" t="b">
        <f>IF(AND(Z2647,AA2647,AB2647,AE2647,IF(C2647=Auswahlhilfe!$L$17,TRUE,FALSE)),D2647,FALSE)</f>
        <v>0</v>
      </c>
      <c r="AI2647" t="s">
        <v>4817</v>
      </c>
      <c r="AJ2647" s="90" t="str">
        <f t="shared" si="125"/>
        <v>mailto:info@oxni.ch?subject=Anfrage TER-090-035-S2-P2</v>
      </c>
    </row>
    <row r="2648" spans="2:36" x14ac:dyDescent="0.2">
      <c r="B2648" s="78" t="str">
        <f t="shared" si="123"/>
        <v/>
      </c>
      <c r="C2648" s="19" t="s">
        <v>124</v>
      </c>
      <c r="D2648" s="19" t="s">
        <v>2949</v>
      </c>
      <c r="E2648" s="19">
        <v>90</v>
      </c>
      <c r="F2648" s="19" t="s">
        <v>55</v>
      </c>
      <c r="G2648" s="19">
        <v>30</v>
      </c>
      <c r="H2648" s="19">
        <v>7</v>
      </c>
      <c r="I2648" s="19">
        <v>14</v>
      </c>
      <c r="J2648" s="19">
        <v>92</v>
      </c>
      <c r="K2648" s="19">
        <v>148</v>
      </c>
      <c r="L2648" s="19">
        <v>444</v>
      </c>
      <c r="M2648" s="19" t="s">
        <v>72</v>
      </c>
      <c r="N2648" s="19">
        <v>4000</v>
      </c>
      <c r="O2648" s="19">
        <v>8000</v>
      </c>
      <c r="P2648" s="19">
        <v>2985</v>
      </c>
      <c r="Q2648" s="19" t="s">
        <v>57</v>
      </c>
      <c r="R2648" s="19">
        <v>1625</v>
      </c>
      <c r="S2648" s="19">
        <v>20000</v>
      </c>
      <c r="T2648" s="19">
        <v>2.25</v>
      </c>
      <c r="U2648" s="19">
        <v>6.4</v>
      </c>
      <c r="V2648" s="19">
        <v>0.24</v>
      </c>
      <c r="W2648" s="19">
        <v>65</v>
      </c>
      <c r="X2648" s="93"/>
      <c r="Y2648">
        <f t="shared" si="124"/>
        <v>133.33333333333334</v>
      </c>
      <c r="Z2648" t="b">
        <f>IF(N2648/G2648&gt;=Auswahlhilfe!$C$8,TRUE,FALSE)</f>
        <v>1</v>
      </c>
      <c r="AA2648" t="b">
        <f>IF(K2648&gt;Auswahlhilfe!$C$7,TRUE,FALSE)</f>
        <v>1</v>
      </c>
      <c r="AB2648" t="b">
        <f>IF(Auswahlhilfe!$C$17=F2648,TRUE,FALSE)</f>
        <v>0</v>
      </c>
      <c r="AC2648" t="b">
        <f>IFERROR(IF(FIND("P2",PGOptionList!D2648)&gt;0,TRUE),FALSE)</f>
        <v>0</v>
      </c>
      <c r="AD2648" t="b">
        <f>IFERROR(IF(FIND("P1",PGOptionList!D2648)&gt;0,TRUE),FALSE)</f>
        <v>1</v>
      </c>
      <c r="AE2648" t="b">
        <f>IFERROR(IF(FIND("P0",PGOptionList!D2648)&gt;0,TRUE),FALSE)</f>
        <v>0</v>
      </c>
      <c r="AF2648" t="b">
        <f>IF(AND(Z2648,AA2648,AB2648,AC2648,IF(C2648=Auswahlhilfe!$L$7,TRUE,FALSE)),D2648,FALSE)</f>
        <v>0</v>
      </c>
      <c r="AG2648" t="b">
        <f>IF(AND(Z2648,AA2648,AB2648,AD2648,IF(C2648=Auswahlhilfe!$L$17,TRUE,FALSE)),D2648,FALSE)</f>
        <v>0</v>
      </c>
      <c r="AH2648" t="b">
        <f>IF(AND(Z2648,AA2648,AB2648,AE2648,IF(C2648=Auswahlhilfe!$L$17,TRUE,FALSE)),D2648,FALSE)</f>
        <v>0</v>
      </c>
      <c r="AI2648" t="s">
        <v>4817</v>
      </c>
      <c r="AJ2648" s="90" t="str">
        <f t="shared" si="125"/>
        <v>mailto:info@oxni.ch?subject=Anfrage TER-090-030-S1-P1</v>
      </c>
    </row>
    <row r="2649" spans="2:36" x14ac:dyDescent="0.2">
      <c r="B2649" s="78" t="str">
        <f t="shared" si="123"/>
        <v/>
      </c>
      <c r="C2649" s="19" t="s">
        <v>124</v>
      </c>
      <c r="D2649" s="19" t="s">
        <v>2950</v>
      </c>
      <c r="E2649" s="19">
        <v>90</v>
      </c>
      <c r="F2649" s="19" t="s">
        <v>58</v>
      </c>
      <c r="G2649" s="19">
        <v>30</v>
      </c>
      <c r="H2649" s="19">
        <v>7</v>
      </c>
      <c r="I2649" s="19">
        <v>14</v>
      </c>
      <c r="J2649" s="19">
        <v>92</v>
      </c>
      <c r="K2649" s="19">
        <v>148</v>
      </c>
      <c r="L2649" s="19">
        <v>444</v>
      </c>
      <c r="M2649" s="19" t="s">
        <v>72</v>
      </c>
      <c r="N2649" s="19">
        <v>4000</v>
      </c>
      <c r="O2649" s="19">
        <v>8000</v>
      </c>
      <c r="P2649" s="19">
        <v>2985</v>
      </c>
      <c r="Q2649" s="19" t="s">
        <v>57</v>
      </c>
      <c r="R2649" s="19">
        <v>1625</v>
      </c>
      <c r="S2649" s="19">
        <v>20000</v>
      </c>
      <c r="T2649" s="19">
        <v>2.25</v>
      </c>
      <c r="U2649" s="19">
        <v>6.4</v>
      </c>
      <c r="V2649" s="19">
        <v>0.24</v>
      </c>
      <c r="W2649" s="19">
        <v>65</v>
      </c>
      <c r="X2649" s="93"/>
      <c r="Y2649">
        <f t="shared" si="124"/>
        <v>133.33333333333334</v>
      </c>
      <c r="Z2649" t="b">
        <f>IF(N2649/G2649&gt;=Auswahlhilfe!$C$8,TRUE,FALSE)</f>
        <v>1</v>
      </c>
      <c r="AA2649" t="b">
        <f>IF(K2649&gt;Auswahlhilfe!$C$7,TRUE,FALSE)</f>
        <v>1</v>
      </c>
      <c r="AB2649" t="b">
        <f>IF(Auswahlhilfe!$C$17=F2649,TRUE,FALSE)</f>
        <v>1</v>
      </c>
      <c r="AC2649" t="b">
        <f>IFERROR(IF(FIND("P2",PGOptionList!D2649)&gt;0,TRUE),FALSE)</f>
        <v>0</v>
      </c>
      <c r="AD2649" t="b">
        <f>IFERROR(IF(FIND("P1",PGOptionList!D2649)&gt;0,TRUE),FALSE)</f>
        <v>1</v>
      </c>
      <c r="AE2649" t="b">
        <f>IFERROR(IF(FIND("P0",PGOptionList!D2649)&gt;0,TRUE),FALSE)</f>
        <v>0</v>
      </c>
      <c r="AF2649" t="b">
        <f>IF(AND(Z2649,AA2649,AB2649,AC2649,IF(C2649=Auswahlhilfe!$L$7,TRUE,FALSE)),D2649,FALSE)</f>
        <v>0</v>
      </c>
      <c r="AG2649" t="b">
        <f>IF(AND(Z2649,AA2649,AB2649,AD2649,IF(C2649=Auswahlhilfe!$L$17,TRUE,FALSE)),D2649,FALSE)</f>
        <v>0</v>
      </c>
      <c r="AH2649" t="b">
        <f>IF(AND(Z2649,AA2649,AB2649,AE2649,IF(C2649=Auswahlhilfe!$L$17,TRUE,FALSE)),D2649,FALSE)</f>
        <v>0</v>
      </c>
      <c r="AI2649" t="s">
        <v>4817</v>
      </c>
      <c r="AJ2649" s="90" t="str">
        <f t="shared" si="125"/>
        <v>mailto:info@oxni.ch?subject=Anfrage TER-090-030-S2-P1</v>
      </c>
    </row>
    <row r="2650" spans="2:36" x14ac:dyDescent="0.2">
      <c r="B2650" s="78" t="str">
        <f t="shared" si="123"/>
        <v/>
      </c>
      <c r="C2650" s="19" t="s">
        <v>124</v>
      </c>
      <c r="D2650" s="19" t="s">
        <v>2951</v>
      </c>
      <c r="E2650" s="19">
        <v>90</v>
      </c>
      <c r="F2650" s="19" t="s">
        <v>55</v>
      </c>
      <c r="G2650" s="19">
        <v>30</v>
      </c>
      <c r="H2650" s="19">
        <v>9</v>
      </c>
      <c r="I2650" s="19">
        <v>14</v>
      </c>
      <c r="J2650" s="19">
        <v>92</v>
      </c>
      <c r="K2650" s="19">
        <v>148</v>
      </c>
      <c r="L2650" s="19">
        <v>444</v>
      </c>
      <c r="M2650" s="19" t="s">
        <v>72</v>
      </c>
      <c r="N2650" s="19">
        <v>4000</v>
      </c>
      <c r="O2650" s="19">
        <v>8000</v>
      </c>
      <c r="P2650" s="19">
        <v>2985</v>
      </c>
      <c r="Q2650" s="19" t="s">
        <v>57</v>
      </c>
      <c r="R2650" s="19">
        <v>1625</v>
      </c>
      <c r="S2650" s="19">
        <v>20000</v>
      </c>
      <c r="T2650" s="19">
        <v>2.25</v>
      </c>
      <c r="U2650" s="19">
        <v>6.4</v>
      </c>
      <c r="V2650" s="19">
        <v>0.24</v>
      </c>
      <c r="W2650" s="19">
        <v>65</v>
      </c>
      <c r="X2650" s="93"/>
      <c r="Y2650">
        <f t="shared" si="124"/>
        <v>133.33333333333334</v>
      </c>
      <c r="Z2650" t="b">
        <f>IF(N2650/G2650&gt;=Auswahlhilfe!$C$8,TRUE,FALSE)</f>
        <v>1</v>
      </c>
      <c r="AA2650" t="b">
        <f>IF(K2650&gt;Auswahlhilfe!$C$7,TRUE,FALSE)</f>
        <v>1</v>
      </c>
      <c r="AB2650" t="b">
        <f>IF(Auswahlhilfe!$C$17=F2650,TRUE,FALSE)</f>
        <v>0</v>
      </c>
      <c r="AC2650" t="b">
        <f>IFERROR(IF(FIND("P2",PGOptionList!D2650)&gt;0,TRUE),FALSE)</f>
        <v>1</v>
      </c>
      <c r="AD2650" t="b">
        <f>IFERROR(IF(FIND("P1",PGOptionList!D2650)&gt;0,TRUE),FALSE)</f>
        <v>0</v>
      </c>
      <c r="AE2650" t="b">
        <f>IFERROR(IF(FIND("P0",PGOptionList!D2650)&gt;0,TRUE),FALSE)</f>
        <v>0</v>
      </c>
      <c r="AF2650" t="b">
        <f>IF(AND(Z2650,AA2650,AB2650,AC2650,IF(C2650=Auswahlhilfe!$L$7,TRUE,FALSE)),D2650,FALSE)</f>
        <v>0</v>
      </c>
      <c r="AG2650" t="b">
        <f>IF(AND(Z2650,AA2650,AB2650,AD2650,IF(C2650=Auswahlhilfe!$L$17,TRUE,FALSE)),D2650,FALSE)</f>
        <v>0</v>
      </c>
      <c r="AH2650" t="b">
        <f>IF(AND(Z2650,AA2650,AB2650,AE2650,IF(C2650=Auswahlhilfe!$L$17,TRUE,FALSE)),D2650,FALSE)</f>
        <v>0</v>
      </c>
      <c r="AI2650" t="s">
        <v>4817</v>
      </c>
      <c r="AJ2650" s="90" t="str">
        <f t="shared" si="125"/>
        <v>mailto:info@oxni.ch?subject=Anfrage TER-090-030-S1-P2</v>
      </c>
    </row>
    <row r="2651" spans="2:36" x14ac:dyDescent="0.2">
      <c r="B2651" s="78" t="str">
        <f t="shared" si="123"/>
        <v/>
      </c>
      <c r="C2651" s="19" t="s">
        <v>124</v>
      </c>
      <c r="D2651" s="19" t="s">
        <v>2952</v>
      </c>
      <c r="E2651" s="19">
        <v>90</v>
      </c>
      <c r="F2651" s="19" t="s">
        <v>58</v>
      </c>
      <c r="G2651" s="19">
        <v>30</v>
      </c>
      <c r="H2651" s="19">
        <v>9</v>
      </c>
      <c r="I2651" s="19">
        <v>14</v>
      </c>
      <c r="J2651" s="19">
        <v>92</v>
      </c>
      <c r="K2651" s="19">
        <v>148</v>
      </c>
      <c r="L2651" s="19">
        <v>444</v>
      </c>
      <c r="M2651" s="19" t="s">
        <v>72</v>
      </c>
      <c r="N2651" s="19">
        <v>4000</v>
      </c>
      <c r="O2651" s="19">
        <v>8000</v>
      </c>
      <c r="P2651" s="19">
        <v>2985</v>
      </c>
      <c r="Q2651" s="19" t="s">
        <v>57</v>
      </c>
      <c r="R2651" s="19">
        <v>1625</v>
      </c>
      <c r="S2651" s="19">
        <v>20000</v>
      </c>
      <c r="T2651" s="19">
        <v>2.25</v>
      </c>
      <c r="U2651" s="19">
        <v>6.4</v>
      </c>
      <c r="V2651" s="19">
        <v>0.24</v>
      </c>
      <c r="W2651" s="19">
        <v>65</v>
      </c>
      <c r="X2651" s="93"/>
      <c r="Y2651">
        <f t="shared" si="124"/>
        <v>133.33333333333334</v>
      </c>
      <c r="Z2651" t="b">
        <f>IF(N2651/G2651&gt;=Auswahlhilfe!$C$8,TRUE,FALSE)</f>
        <v>1</v>
      </c>
      <c r="AA2651" t="b">
        <f>IF(K2651&gt;Auswahlhilfe!$C$7,TRUE,FALSE)</f>
        <v>1</v>
      </c>
      <c r="AB2651" t="b">
        <f>IF(Auswahlhilfe!$C$17=F2651,TRUE,FALSE)</f>
        <v>1</v>
      </c>
      <c r="AC2651" t="b">
        <f>IFERROR(IF(FIND("P2",PGOptionList!D2651)&gt;0,TRUE),FALSE)</f>
        <v>1</v>
      </c>
      <c r="AD2651" t="b">
        <f>IFERROR(IF(FIND("P1",PGOptionList!D2651)&gt;0,TRUE),FALSE)</f>
        <v>0</v>
      </c>
      <c r="AE2651" t="b">
        <f>IFERROR(IF(FIND("P0",PGOptionList!D2651)&gt;0,TRUE),FALSE)</f>
        <v>0</v>
      </c>
      <c r="AF2651" t="b">
        <f>IF(AND(Z2651,AA2651,AB2651,AC2651,IF(C2651=Auswahlhilfe!$L$7,TRUE,FALSE)),D2651,FALSE)</f>
        <v>0</v>
      </c>
      <c r="AG2651" t="b">
        <f>IF(AND(Z2651,AA2651,AB2651,AD2651,IF(C2651=Auswahlhilfe!$L$17,TRUE,FALSE)),D2651,FALSE)</f>
        <v>0</v>
      </c>
      <c r="AH2651" t="b">
        <f>IF(AND(Z2651,AA2651,AB2651,AE2651,IF(C2651=Auswahlhilfe!$L$17,TRUE,FALSE)),D2651,FALSE)</f>
        <v>0</v>
      </c>
      <c r="AI2651" t="s">
        <v>4817</v>
      </c>
      <c r="AJ2651" s="90" t="str">
        <f t="shared" si="125"/>
        <v>mailto:info@oxni.ch?subject=Anfrage TER-090-030-S2-P2</v>
      </c>
    </row>
    <row r="2652" spans="2:36" x14ac:dyDescent="0.2">
      <c r="B2652" s="78" t="str">
        <f t="shared" si="123"/>
        <v/>
      </c>
      <c r="C2652" s="19" t="s">
        <v>124</v>
      </c>
      <c r="D2652" s="19" t="s">
        <v>2953</v>
      </c>
      <c r="E2652" s="19">
        <v>90</v>
      </c>
      <c r="F2652" s="19" t="s">
        <v>55</v>
      </c>
      <c r="G2652" s="19">
        <v>25</v>
      </c>
      <c r="H2652" s="19">
        <v>7</v>
      </c>
      <c r="I2652" s="19">
        <v>14</v>
      </c>
      <c r="J2652" s="19">
        <v>92</v>
      </c>
      <c r="K2652" s="19">
        <v>150</v>
      </c>
      <c r="L2652" s="19">
        <v>450</v>
      </c>
      <c r="M2652" s="19" t="s">
        <v>107</v>
      </c>
      <c r="N2652" s="19">
        <v>4000</v>
      </c>
      <c r="O2652" s="19">
        <v>8000</v>
      </c>
      <c r="P2652" s="19">
        <v>2985</v>
      </c>
      <c r="Q2652" s="19" t="s">
        <v>57</v>
      </c>
      <c r="R2652" s="19">
        <v>1625</v>
      </c>
      <c r="S2652" s="19">
        <v>20000</v>
      </c>
      <c r="T2652" s="19">
        <v>2.25</v>
      </c>
      <c r="U2652" s="19">
        <v>6.4</v>
      </c>
      <c r="V2652" s="19">
        <v>0.24</v>
      </c>
      <c r="W2652" s="19">
        <v>65</v>
      </c>
      <c r="X2652" s="93"/>
      <c r="Y2652">
        <f t="shared" si="124"/>
        <v>160</v>
      </c>
      <c r="Z2652" t="b">
        <f>IF(N2652/G2652&gt;=Auswahlhilfe!$C$8,TRUE,FALSE)</f>
        <v>1</v>
      </c>
      <c r="AA2652" t="b">
        <f>IF(K2652&gt;Auswahlhilfe!$C$7,TRUE,FALSE)</f>
        <v>1</v>
      </c>
      <c r="AB2652" t="b">
        <f>IF(Auswahlhilfe!$C$17=F2652,TRUE,FALSE)</f>
        <v>0</v>
      </c>
      <c r="AC2652" t="b">
        <f>IFERROR(IF(FIND("P2",PGOptionList!D2652)&gt;0,TRUE),FALSE)</f>
        <v>0</v>
      </c>
      <c r="AD2652" t="b">
        <f>IFERROR(IF(FIND("P1",PGOptionList!D2652)&gt;0,TRUE),FALSE)</f>
        <v>1</v>
      </c>
      <c r="AE2652" t="b">
        <f>IFERROR(IF(FIND("P0",PGOptionList!D2652)&gt;0,TRUE),FALSE)</f>
        <v>0</v>
      </c>
      <c r="AF2652" t="b">
        <f>IF(AND(Z2652,AA2652,AB2652,AC2652,IF(C2652=Auswahlhilfe!$L$7,TRUE,FALSE)),D2652,FALSE)</f>
        <v>0</v>
      </c>
      <c r="AG2652" t="b">
        <f>IF(AND(Z2652,AA2652,AB2652,AD2652,IF(C2652=Auswahlhilfe!$L$17,TRUE,FALSE)),D2652,FALSE)</f>
        <v>0</v>
      </c>
      <c r="AH2652" t="b">
        <f>IF(AND(Z2652,AA2652,AB2652,AE2652,IF(C2652=Auswahlhilfe!$L$17,TRUE,FALSE)),D2652,FALSE)</f>
        <v>0</v>
      </c>
      <c r="AI2652" t="s">
        <v>4817</v>
      </c>
      <c r="AJ2652" s="90" t="str">
        <f t="shared" si="125"/>
        <v>mailto:info@oxni.ch?subject=Anfrage TER-090-025-S1-P1</v>
      </c>
    </row>
    <row r="2653" spans="2:36" x14ac:dyDescent="0.2">
      <c r="B2653" s="78" t="str">
        <f t="shared" si="123"/>
        <v/>
      </c>
      <c r="C2653" s="19" t="s">
        <v>124</v>
      </c>
      <c r="D2653" s="19" t="s">
        <v>2954</v>
      </c>
      <c r="E2653" s="19">
        <v>90</v>
      </c>
      <c r="F2653" s="19" t="s">
        <v>58</v>
      </c>
      <c r="G2653" s="19">
        <v>25</v>
      </c>
      <c r="H2653" s="19">
        <v>7</v>
      </c>
      <c r="I2653" s="19">
        <v>14</v>
      </c>
      <c r="J2653" s="19">
        <v>92</v>
      </c>
      <c r="K2653" s="19">
        <v>150</v>
      </c>
      <c r="L2653" s="19">
        <v>450</v>
      </c>
      <c r="M2653" s="19" t="s">
        <v>107</v>
      </c>
      <c r="N2653" s="19">
        <v>4000</v>
      </c>
      <c r="O2653" s="19">
        <v>8000</v>
      </c>
      <c r="P2653" s="19">
        <v>2985</v>
      </c>
      <c r="Q2653" s="19" t="s">
        <v>57</v>
      </c>
      <c r="R2653" s="19">
        <v>1625</v>
      </c>
      <c r="S2653" s="19">
        <v>20000</v>
      </c>
      <c r="T2653" s="19">
        <v>2.25</v>
      </c>
      <c r="U2653" s="19">
        <v>6.4</v>
      </c>
      <c r="V2653" s="19">
        <v>0.24</v>
      </c>
      <c r="W2653" s="19">
        <v>65</v>
      </c>
      <c r="X2653" s="93"/>
      <c r="Y2653">
        <f t="shared" si="124"/>
        <v>160</v>
      </c>
      <c r="Z2653" t="b">
        <f>IF(N2653/G2653&gt;=Auswahlhilfe!$C$8,TRUE,FALSE)</f>
        <v>1</v>
      </c>
      <c r="AA2653" t="b">
        <f>IF(K2653&gt;Auswahlhilfe!$C$7,TRUE,FALSE)</f>
        <v>1</v>
      </c>
      <c r="AB2653" t="b">
        <f>IF(Auswahlhilfe!$C$17=F2653,TRUE,FALSE)</f>
        <v>1</v>
      </c>
      <c r="AC2653" t="b">
        <f>IFERROR(IF(FIND("P2",PGOptionList!D2653)&gt;0,TRUE),FALSE)</f>
        <v>0</v>
      </c>
      <c r="AD2653" t="b">
        <f>IFERROR(IF(FIND("P1",PGOptionList!D2653)&gt;0,TRUE),FALSE)</f>
        <v>1</v>
      </c>
      <c r="AE2653" t="b">
        <f>IFERROR(IF(FIND("P0",PGOptionList!D2653)&gt;0,TRUE),FALSE)</f>
        <v>0</v>
      </c>
      <c r="AF2653" t="b">
        <f>IF(AND(Z2653,AA2653,AB2653,AC2653,IF(C2653=Auswahlhilfe!$L$7,TRUE,FALSE)),D2653,FALSE)</f>
        <v>0</v>
      </c>
      <c r="AG2653" t="b">
        <f>IF(AND(Z2653,AA2653,AB2653,AD2653,IF(C2653=Auswahlhilfe!$L$17,TRUE,FALSE)),D2653,FALSE)</f>
        <v>0</v>
      </c>
      <c r="AH2653" t="b">
        <f>IF(AND(Z2653,AA2653,AB2653,AE2653,IF(C2653=Auswahlhilfe!$L$17,TRUE,FALSE)),D2653,FALSE)</f>
        <v>0</v>
      </c>
      <c r="AI2653" t="s">
        <v>4817</v>
      </c>
      <c r="AJ2653" s="90" t="str">
        <f t="shared" si="125"/>
        <v>mailto:info@oxni.ch?subject=Anfrage TER-090-025-S2-P1</v>
      </c>
    </row>
    <row r="2654" spans="2:36" x14ac:dyDescent="0.2">
      <c r="B2654" s="78" t="str">
        <f t="shared" si="123"/>
        <v/>
      </c>
      <c r="C2654" s="19" t="s">
        <v>124</v>
      </c>
      <c r="D2654" s="19" t="s">
        <v>2955</v>
      </c>
      <c r="E2654" s="19">
        <v>90</v>
      </c>
      <c r="F2654" s="19" t="s">
        <v>55</v>
      </c>
      <c r="G2654" s="19">
        <v>25</v>
      </c>
      <c r="H2654" s="19">
        <v>9</v>
      </c>
      <c r="I2654" s="19">
        <v>14</v>
      </c>
      <c r="J2654" s="19">
        <v>92</v>
      </c>
      <c r="K2654" s="19">
        <v>150</v>
      </c>
      <c r="L2654" s="19">
        <v>450</v>
      </c>
      <c r="M2654" s="19" t="s">
        <v>107</v>
      </c>
      <c r="N2654" s="19">
        <v>4000</v>
      </c>
      <c r="O2654" s="19">
        <v>8000</v>
      </c>
      <c r="P2654" s="19">
        <v>2985</v>
      </c>
      <c r="Q2654" s="19" t="s">
        <v>57</v>
      </c>
      <c r="R2654" s="19">
        <v>1625</v>
      </c>
      <c r="S2654" s="19">
        <v>20000</v>
      </c>
      <c r="T2654" s="19">
        <v>2.25</v>
      </c>
      <c r="U2654" s="19">
        <v>6.4</v>
      </c>
      <c r="V2654" s="19">
        <v>0.24</v>
      </c>
      <c r="W2654" s="19">
        <v>65</v>
      </c>
      <c r="X2654" s="93"/>
      <c r="Y2654">
        <f t="shared" si="124"/>
        <v>160</v>
      </c>
      <c r="Z2654" t="b">
        <f>IF(N2654/G2654&gt;=Auswahlhilfe!$C$8,TRUE,FALSE)</f>
        <v>1</v>
      </c>
      <c r="AA2654" t="b">
        <f>IF(K2654&gt;Auswahlhilfe!$C$7,TRUE,FALSE)</f>
        <v>1</v>
      </c>
      <c r="AB2654" t="b">
        <f>IF(Auswahlhilfe!$C$17=F2654,TRUE,FALSE)</f>
        <v>0</v>
      </c>
      <c r="AC2654" t="b">
        <f>IFERROR(IF(FIND("P2",PGOptionList!D2654)&gt;0,TRUE),FALSE)</f>
        <v>1</v>
      </c>
      <c r="AD2654" t="b">
        <f>IFERROR(IF(FIND("P1",PGOptionList!D2654)&gt;0,TRUE),FALSE)</f>
        <v>0</v>
      </c>
      <c r="AE2654" t="b">
        <f>IFERROR(IF(FIND("P0",PGOptionList!D2654)&gt;0,TRUE),FALSE)</f>
        <v>0</v>
      </c>
      <c r="AF2654" t="b">
        <f>IF(AND(Z2654,AA2654,AB2654,AC2654,IF(C2654=Auswahlhilfe!$L$7,TRUE,FALSE)),D2654,FALSE)</f>
        <v>0</v>
      </c>
      <c r="AG2654" t="b">
        <f>IF(AND(Z2654,AA2654,AB2654,AD2654,IF(C2654=Auswahlhilfe!$L$17,TRUE,FALSE)),D2654,FALSE)</f>
        <v>0</v>
      </c>
      <c r="AH2654" t="b">
        <f>IF(AND(Z2654,AA2654,AB2654,AE2654,IF(C2654=Auswahlhilfe!$L$17,TRUE,FALSE)),D2654,FALSE)</f>
        <v>0</v>
      </c>
      <c r="AI2654" t="s">
        <v>4817</v>
      </c>
      <c r="AJ2654" s="90" t="str">
        <f t="shared" si="125"/>
        <v>mailto:info@oxni.ch?subject=Anfrage TER-090-025-S1-P2</v>
      </c>
    </row>
    <row r="2655" spans="2:36" x14ac:dyDescent="0.2">
      <c r="B2655" s="78" t="str">
        <f t="shared" si="123"/>
        <v/>
      </c>
      <c r="C2655" s="19" t="s">
        <v>124</v>
      </c>
      <c r="D2655" s="19" t="s">
        <v>2956</v>
      </c>
      <c r="E2655" s="19">
        <v>90</v>
      </c>
      <c r="F2655" s="19" t="s">
        <v>58</v>
      </c>
      <c r="G2655" s="19">
        <v>25</v>
      </c>
      <c r="H2655" s="19">
        <v>9</v>
      </c>
      <c r="I2655" s="19">
        <v>14</v>
      </c>
      <c r="J2655" s="19">
        <v>92</v>
      </c>
      <c r="K2655" s="19">
        <v>150</v>
      </c>
      <c r="L2655" s="19">
        <v>450</v>
      </c>
      <c r="M2655" s="19" t="s">
        <v>107</v>
      </c>
      <c r="N2655" s="19">
        <v>4000</v>
      </c>
      <c r="O2655" s="19">
        <v>8000</v>
      </c>
      <c r="P2655" s="19">
        <v>2985</v>
      </c>
      <c r="Q2655" s="19" t="s">
        <v>57</v>
      </c>
      <c r="R2655" s="19">
        <v>1625</v>
      </c>
      <c r="S2655" s="19">
        <v>20000</v>
      </c>
      <c r="T2655" s="19">
        <v>2.25</v>
      </c>
      <c r="U2655" s="19">
        <v>6.4</v>
      </c>
      <c r="V2655" s="19">
        <v>0.24</v>
      </c>
      <c r="W2655" s="19">
        <v>65</v>
      </c>
      <c r="X2655" s="93"/>
      <c r="Y2655">
        <f t="shared" si="124"/>
        <v>160</v>
      </c>
      <c r="Z2655" t="b">
        <f>IF(N2655/G2655&gt;=Auswahlhilfe!$C$8,TRUE,FALSE)</f>
        <v>1</v>
      </c>
      <c r="AA2655" t="b">
        <f>IF(K2655&gt;Auswahlhilfe!$C$7,TRUE,FALSE)</f>
        <v>1</v>
      </c>
      <c r="AB2655" t="b">
        <f>IF(Auswahlhilfe!$C$17=F2655,TRUE,FALSE)</f>
        <v>1</v>
      </c>
      <c r="AC2655" t="b">
        <f>IFERROR(IF(FIND("P2",PGOptionList!D2655)&gt;0,TRUE),FALSE)</f>
        <v>1</v>
      </c>
      <c r="AD2655" t="b">
        <f>IFERROR(IF(FIND("P1",PGOptionList!D2655)&gt;0,TRUE),FALSE)</f>
        <v>0</v>
      </c>
      <c r="AE2655" t="b">
        <f>IFERROR(IF(FIND("P0",PGOptionList!D2655)&gt;0,TRUE),FALSE)</f>
        <v>0</v>
      </c>
      <c r="AF2655" t="b">
        <f>IF(AND(Z2655,AA2655,AB2655,AC2655,IF(C2655=Auswahlhilfe!$L$7,TRUE,FALSE)),D2655,FALSE)</f>
        <v>0</v>
      </c>
      <c r="AG2655" t="b">
        <f>IF(AND(Z2655,AA2655,AB2655,AD2655,IF(C2655=Auswahlhilfe!$L$17,TRUE,FALSE)),D2655,FALSE)</f>
        <v>0</v>
      </c>
      <c r="AH2655" t="b">
        <f>IF(AND(Z2655,AA2655,AB2655,AE2655,IF(C2655=Auswahlhilfe!$L$17,TRUE,FALSE)),D2655,FALSE)</f>
        <v>0</v>
      </c>
      <c r="AI2655" t="s">
        <v>4817</v>
      </c>
      <c r="AJ2655" s="90" t="str">
        <f t="shared" si="125"/>
        <v>mailto:info@oxni.ch?subject=Anfrage TER-090-025-S2-P2</v>
      </c>
    </row>
    <row r="2656" spans="2:36" x14ac:dyDescent="0.2">
      <c r="B2656" s="78" t="str">
        <f t="shared" si="123"/>
        <v/>
      </c>
      <c r="C2656" s="19" t="s">
        <v>124</v>
      </c>
      <c r="D2656" s="19" t="s">
        <v>2957</v>
      </c>
      <c r="E2656" s="19">
        <v>90</v>
      </c>
      <c r="F2656" s="19" t="s">
        <v>55</v>
      </c>
      <c r="G2656" s="19">
        <v>20</v>
      </c>
      <c r="H2656" s="19">
        <v>4</v>
      </c>
      <c r="I2656" s="19">
        <v>14</v>
      </c>
      <c r="J2656" s="19">
        <v>95</v>
      </c>
      <c r="K2656" s="19">
        <v>102</v>
      </c>
      <c r="L2656" s="19">
        <v>306</v>
      </c>
      <c r="M2656" s="19" t="s">
        <v>74</v>
      </c>
      <c r="N2656" s="19">
        <v>4000</v>
      </c>
      <c r="O2656" s="19">
        <v>8000</v>
      </c>
      <c r="P2656" s="19">
        <v>2985</v>
      </c>
      <c r="Q2656" s="19" t="s">
        <v>57</v>
      </c>
      <c r="R2656" s="19">
        <v>1625</v>
      </c>
      <c r="S2656" s="19">
        <v>20000</v>
      </c>
      <c r="T2656" s="19">
        <v>1.87</v>
      </c>
      <c r="U2656" s="19">
        <v>5</v>
      </c>
      <c r="V2656" s="19">
        <v>0.24</v>
      </c>
      <c r="W2656" s="19">
        <v>65</v>
      </c>
      <c r="X2656" s="93"/>
      <c r="Y2656">
        <f t="shared" si="124"/>
        <v>200</v>
      </c>
      <c r="Z2656" t="b">
        <f>IF(N2656/G2656&gt;=Auswahlhilfe!$C$8,TRUE,FALSE)</f>
        <v>1</v>
      </c>
      <c r="AA2656" t="b">
        <f>IF(K2656&gt;Auswahlhilfe!$C$7,TRUE,FALSE)</f>
        <v>1</v>
      </c>
      <c r="AB2656" t="b">
        <f>IF(Auswahlhilfe!$C$17=F2656,TRUE,FALSE)</f>
        <v>0</v>
      </c>
      <c r="AC2656" t="b">
        <f>IFERROR(IF(FIND("P2",PGOptionList!D2656)&gt;0,TRUE),FALSE)</f>
        <v>0</v>
      </c>
      <c r="AD2656" t="b">
        <f>IFERROR(IF(FIND("P1",PGOptionList!D2656)&gt;0,TRUE),FALSE)</f>
        <v>1</v>
      </c>
      <c r="AE2656" t="b">
        <f>IFERROR(IF(FIND("P0",PGOptionList!D2656)&gt;0,TRUE),FALSE)</f>
        <v>0</v>
      </c>
      <c r="AF2656" t="b">
        <f>IF(AND(Z2656,AA2656,AB2656,AC2656,IF(C2656=Auswahlhilfe!$L$7,TRUE,FALSE)),D2656,FALSE)</f>
        <v>0</v>
      </c>
      <c r="AG2656" t="b">
        <f>IF(AND(Z2656,AA2656,AB2656,AD2656,IF(C2656=Auswahlhilfe!$L$17,TRUE,FALSE)),D2656,FALSE)</f>
        <v>0</v>
      </c>
      <c r="AH2656" t="b">
        <f>IF(AND(Z2656,AA2656,AB2656,AE2656,IF(C2656=Auswahlhilfe!$L$17,TRUE,FALSE)),D2656,FALSE)</f>
        <v>0</v>
      </c>
      <c r="AI2656" t="s">
        <v>4817</v>
      </c>
      <c r="AJ2656" s="90" t="str">
        <f t="shared" si="125"/>
        <v>mailto:info@oxni.ch?subject=Anfrage TER-090-020-S1-P1</v>
      </c>
    </row>
    <row r="2657" spans="2:36" x14ac:dyDescent="0.2">
      <c r="B2657" s="78" t="str">
        <f t="shared" si="123"/>
        <v/>
      </c>
      <c r="C2657" s="19" t="s">
        <v>124</v>
      </c>
      <c r="D2657" s="19" t="s">
        <v>2958</v>
      </c>
      <c r="E2657" s="19">
        <v>90</v>
      </c>
      <c r="F2657" s="19" t="s">
        <v>58</v>
      </c>
      <c r="G2657" s="19">
        <v>20</v>
      </c>
      <c r="H2657" s="19">
        <v>4</v>
      </c>
      <c r="I2657" s="19">
        <v>14</v>
      </c>
      <c r="J2657" s="19">
        <v>95</v>
      </c>
      <c r="K2657" s="19">
        <v>102</v>
      </c>
      <c r="L2657" s="19">
        <v>306</v>
      </c>
      <c r="M2657" s="19" t="s">
        <v>74</v>
      </c>
      <c r="N2657" s="19">
        <v>4000</v>
      </c>
      <c r="O2657" s="19">
        <v>8000</v>
      </c>
      <c r="P2657" s="19">
        <v>2985</v>
      </c>
      <c r="Q2657" s="19" t="s">
        <v>57</v>
      </c>
      <c r="R2657" s="19">
        <v>1625</v>
      </c>
      <c r="S2657" s="19">
        <v>20000</v>
      </c>
      <c r="T2657" s="19">
        <v>1.87</v>
      </c>
      <c r="U2657" s="19">
        <v>5</v>
      </c>
      <c r="V2657" s="19">
        <v>0.24</v>
      </c>
      <c r="W2657" s="19">
        <v>65</v>
      </c>
      <c r="X2657" s="93"/>
      <c r="Y2657">
        <f t="shared" si="124"/>
        <v>200</v>
      </c>
      <c r="Z2657" t="b">
        <f>IF(N2657/G2657&gt;=Auswahlhilfe!$C$8,TRUE,FALSE)</f>
        <v>1</v>
      </c>
      <c r="AA2657" t="b">
        <f>IF(K2657&gt;Auswahlhilfe!$C$7,TRUE,FALSE)</f>
        <v>1</v>
      </c>
      <c r="AB2657" t="b">
        <f>IF(Auswahlhilfe!$C$17=F2657,TRUE,FALSE)</f>
        <v>1</v>
      </c>
      <c r="AC2657" t="b">
        <f>IFERROR(IF(FIND("P2",PGOptionList!D2657)&gt;0,TRUE),FALSE)</f>
        <v>0</v>
      </c>
      <c r="AD2657" t="b">
        <f>IFERROR(IF(FIND("P1",PGOptionList!D2657)&gt;0,TRUE),FALSE)</f>
        <v>1</v>
      </c>
      <c r="AE2657" t="b">
        <f>IFERROR(IF(FIND("P0",PGOptionList!D2657)&gt;0,TRUE),FALSE)</f>
        <v>0</v>
      </c>
      <c r="AF2657" t="b">
        <f>IF(AND(Z2657,AA2657,AB2657,AC2657,IF(C2657=Auswahlhilfe!$L$7,TRUE,FALSE)),D2657,FALSE)</f>
        <v>0</v>
      </c>
      <c r="AG2657" t="b">
        <f>IF(AND(Z2657,AA2657,AB2657,AD2657,IF(C2657=Auswahlhilfe!$L$17,TRUE,FALSE)),D2657,FALSE)</f>
        <v>0</v>
      </c>
      <c r="AH2657" t="b">
        <f>IF(AND(Z2657,AA2657,AB2657,AE2657,IF(C2657=Auswahlhilfe!$L$17,TRUE,FALSE)),D2657,FALSE)</f>
        <v>0</v>
      </c>
      <c r="AI2657" t="s">
        <v>4817</v>
      </c>
      <c r="AJ2657" s="90" t="str">
        <f t="shared" si="125"/>
        <v>mailto:info@oxni.ch?subject=Anfrage TER-090-020-S2-P1</v>
      </c>
    </row>
    <row r="2658" spans="2:36" x14ac:dyDescent="0.2">
      <c r="B2658" s="78" t="str">
        <f t="shared" si="123"/>
        <v/>
      </c>
      <c r="C2658" s="19" t="s">
        <v>124</v>
      </c>
      <c r="D2658" s="19" t="s">
        <v>2959</v>
      </c>
      <c r="E2658" s="19">
        <v>90</v>
      </c>
      <c r="F2658" s="19" t="s">
        <v>55</v>
      </c>
      <c r="G2658" s="19">
        <v>20</v>
      </c>
      <c r="H2658" s="19">
        <v>6</v>
      </c>
      <c r="I2658" s="19">
        <v>14</v>
      </c>
      <c r="J2658" s="19">
        <v>95</v>
      </c>
      <c r="K2658" s="19">
        <v>102</v>
      </c>
      <c r="L2658" s="19">
        <v>306</v>
      </c>
      <c r="M2658" s="19" t="s">
        <v>74</v>
      </c>
      <c r="N2658" s="19">
        <v>4000</v>
      </c>
      <c r="O2658" s="19">
        <v>8000</v>
      </c>
      <c r="P2658" s="19">
        <v>2985</v>
      </c>
      <c r="Q2658" s="19" t="s">
        <v>57</v>
      </c>
      <c r="R2658" s="19">
        <v>1625</v>
      </c>
      <c r="S2658" s="19">
        <v>20000</v>
      </c>
      <c r="T2658" s="19">
        <v>1.87</v>
      </c>
      <c r="U2658" s="19">
        <v>5</v>
      </c>
      <c r="V2658" s="19">
        <v>0.24</v>
      </c>
      <c r="W2658" s="19">
        <v>65</v>
      </c>
      <c r="X2658" s="93"/>
      <c r="Y2658">
        <f t="shared" si="124"/>
        <v>200</v>
      </c>
      <c r="Z2658" t="b">
        <f>IF(N2658/G2658&gt;=Auswahlhilfe!$C$8,TRUE,FALSE)</f>
        <v>1</v>
      </c>
      <c r="AA2658" t="b">
        <f>IF(K2658&gt;Auswahlhilfe!$C$7,TRUE,FALSE)</f>
        <v>1</v>
      </c>
      <c r="AB2658" t="b">
        <f>IF(Auswahlhilfe!$C$17=F2658,TRUE,FALSE)</f>
        <v>0</v>
      </c>
      <c r="AC2658" t="b">
        <f>IFERROR(IF(FIND("P2",PGOptionList!D2658)&gt;0,TRUE),FALSE)</f>
        <v>1</v>
      </c>
      <c r="AD2658" t="b">
        <f>IFERROR(IF(FIND("P1",PGOptionList!D2658)&gt;0,TRUE),FALSE)</f>
        <v>0</v>
      </c>
      <c r="AE2658" t="b">
        <f>IFERROR(IF(FIND("P0",PGOptionList!D2658)&gt;0,TRUE),FALSE)</f>
        <v>0</v>
      </c>
      <c r="AF2658" t="b">
        <f>IF(AND(Z2658,AA2658,AB2658,AC2658,IF(C2658=Auswahlhilfe!$L$7,TRUE,FALSE)),D2658,FALSE)</f>
        <v>0</v>
      </c>
      <c r="AG2658" t="b">
        <f>IF(AND(Z2658,AA2658,AB2658,AD2658,IF(C2658=Auswahlhilfe!$L$17,TRUE,FALSE)),D2658,FALSE)</f>
        <v>0</v>
      </c>
      <c r="AH2658" t="b">
        <f>IF(AND(Z2658,AA2658,AB2658,AE2658,IF(C2658=Auswahlhilfe!$L$17,TRUE,FALSE)),D2658,FALSE)</f>
        <v>0</v>
      </c>
      <c r="AI2658" t="s">
        <v>4817</v>
      </c>
      <c r="AJ2658" s="90" t="str">
        <f t="shared" si="125"/>
        <v>mailto:info@oxni.ch?subject=Anfrage TER-090-020-S1-P2</v>
      </c>
    </row>
    <row r="2659" spans="2:36" x14ac:dyDescent="0.2">
      <c r="B2659" s="78" t="str">
        <f t="shared" si="123"/>
        <v/>
      </c>
      <c r="C2659" s="19" t="s">
        <v>124</v>
      </c>
      <c r="D2659" s="19" t="s">
        <v>2960</v>
      </c>
      <c r="E2659" s="19">
        <v>90</v>
      </c>
      <c r="F2659" s="19" t="s">
        <v>58</v>
      </c>
      <c r="G2659" s="19">
        <v>20</v>
      </c>
      <c r="H2659" s="19">
        <v>6</v>
      </c>
      <c r="I2659" s="19">
        <v>14</v>
      </c>
      <c r="J2659" s="19">
        <v>95</v>
      </c>
      <c r="K2659" s="19">
        <v>102</v>
      </c>
      <c r="L2659" s="19">
        <v>306</v>
      </c>
      <c r="M2659" s="19" t="s">
        <v>74</v>
      </c>
      <c r="N2659" s="19">
        <v>4000</v>
      </c>
      <c r="O2659" s="19">
        <v>8000</v>
      </c>
      <c r="P2659" s="19">
        <v>2985</v>
      </c>
      <c r="Q2659" s="19" t="s">
        <v>57</v>
      </c>
      <c r="R2659" s="19">
        <v>1625</v>
      </c>
      <c r="S2659" s="19">
        <v>20000</v>
      </c>
      <c r="T2659" s="19">
        <v>1.87</v>
      </c>
      <c r="U2659" s="19">
        <v>5</v>
      </c>
      <c r="V2659" s="19">
        <v>0.24</v>
      </c>
      <c r="W2659" s="19">
        <v>65</v>
      </c>
      <c r="X2659" s="93"/>
      <c r="Y2659">
        <f t="shared" si="124"/>
        <v>200</v>
      </c>
      <c r="Z2659" t="b">
        <f>IF(N2659/G2659&gt;=Auswahlhilfe!$C$8,TRUE,FALSE)</f>
        <v>1</v>
      </c>
      <c r="AA2659" t="b">
        <f>IF(K2659&gt;Auswahlhilfe!$C$7,TRUE,FALSE)</f>
        <v>1</v>
      </c>
      <c r="AB2659" t="b">
        <f>IF(Auswahlhilfe!$C$17=F2659,TRUE,FALSE)</f>
        <v>1</v>
      </c>
      <c r="AC2659" t="b">
        <f>IFERROR(IF(FIND("P2",PGOptionList!D2659)&gt;0,TRUE),FALSE)</f>
        <v>1</v>
      </c>
      <c r="AD2659" t="b">
        <f>IFERROR(IF(FIND("P1",PGOptionList!D2659)&gt;0,TRUE),FALSE)</f>
        <v>0</v>
      </c>
      <c r="AE2659" t="b">
        <f>IFERROR(IF(FIND("P0",PGOptionList!D2659)&gt;0,TRUE),FALSE)</f>
        <v>0</v>
      </c>
      <c r="AF2659" t="b">
        <f>IF(AND(Z2659,AA2659,AB2659,AC2659,IF(C2659=Auswahlhilfe!$L$7,TRUE,FALSE)),D2659,FALSE)</f>
        <v>0</v>
      </c>
      <c r="AG2659" t="b">
        <f>IF(AND(Z2659,AA2659,AB2659,AD2659,IF(C2659=Auswahlhilfe!$L$17,TRUE,FALSE)),D2659,FALSE)</f>
        <v>0</v>
      </c>
      <c r="AH2659" t="b">
        <f>IF(AND(Z2659,AA2659,AB2659,AE2659,IF(C2659=Auswahlhilfe!$L$17,TRUE,FALSE)),D2659,FALSE)</f>
        <v>0</v>
      </c>
      <c r="AI2659" t="s">
        <v>4817</v>
      </c>
      <c r="AJ2659" s="90" t="str">
        <f t="shared" si="125"/>
        <v>mailto:info@oxni.ch?subject=Anfrage TER-090-020-S2-P2</v>
      </c>
    </row>
    <row r="2660" spans="2:36" x14ac:dyDescent="0.2">
      <c r="B2660" s="78" t="str">
        <f t="shared" si="123"/>
        <v/>
      </c>
      <c r="C2660" s="19" t="s">
        <v>124</v>
      </c>
      <c r="D2660" s="19" t="s">
        <v>2961</v>
      </c>
      <c r="E2660" s="19">
        <v>90</v>
      </c>
      <c r="F2660" s="19" t="s">
        <v>55</v>
      </c>
      <c r="G2660" s="19">
        <v>14</v>
      </c>
      <c r="H2660" s="19">
        <v>4</v>
      </c>
      <c r="I2660" s="19">
        <v>14</v>
      </c>
      <c r="J2660" s="19">
        <v>95</v>
      </c>
      <c r="K2660" s="19">
        <v>140</v>
      </c>
      <c r="L2660" s="19">
        <v>420</v>
      </c>
      <c r="M2660" s="19" t="s">
        <v>70</v>
      </c>
      <c r="N2660" s="19">
        <v>4000</v>
      </c>
      <c r="O2660" s="19">
        <v>8000</v>
      </c>
      <c r="P2660" s="19">
        <v>2985</v>
      </c>
      <c r="Q2660" s="19" t="s">
        <v>57</v>
      </c>
      <c r="R2660" s="19">
        <v>1625</v>
      </c>
      <c r="S2660" s="19">
        <v>20000</v>
      </c>
      <c r="T2660" s="19">
        <v>1.87</v>
      </c>
      <c r="U2660" s="19">
        <v>5</v>
      </c>
      <c r="V2660" s="19">
        <v>0.24</v>
      </c>
      <c r="W2660" s="19">
        <v>65</v>
      </c>
      <c r="X2660" s="93"/>
      <c r="Y2660">
        <f t="shared" si="124"/>
        <v>285.71428571428572</v>
      </c>
      <c r="Z2660" t="b">
        <f>IF(N2660/G2660&gt;=Auswahlhilfe!$C$8,TRUE,FALSE)</f>
        <v>1</v>
      </c>
      <c r="AA2660" t="b">
        <f>IF(K2660&gt;Auswahlhilfe!$C$7,TRUE,FALSE)</f>
        <v>1</v>
      </c>
      <c r="AB2660" t="b">
        <f>IF(Auswahlhilfe!$C$17=F2660,TRUE,FALSE)</f>
        <v>0</v>
      </c>
      <c r="AC2660" t="b">
        <f>IFERROR(IF(FIND("P2",PGOptionList!D2660)&gt;0,TRUE),FALSE)</f>
        <v>0</v>
      </c>
      <c r="AD2660" t="b">
        <f>IFERROR(IF(FIND("P1",PGOptionList!D2660)&gt;0,TRUE),FALSE)</f>
        <v>1</v>
      </c>
      <c r="AE2660" t="b">
        <f>IFERROR(IF(FIND("P0",PGOptionList!D2660)&gt;0,TRUE),FALSE)</f>
        <v>0</v>
      </c>
      <c r="AF2660" t="b">
        <f>IF(AND(Z2660,AA2660,AB2660,AC2660,IF(C2660=Auswahlhilfe!$L$7,TRUE,FALSE)),D2660,FALSE)</f>
        <v>0</v>
      </c>
      <c r="AG2660" t="b">
        <f>IF(AND(Z2660,AA2660,AB2660,AD2660,IF(C2660=Auswahlhilfe!$L$17,TRUE,FALSE)),D2660,FALSE)</f>
        <v>0</v>
      </c>
      <c r="AH2660" t="b">
        <f>IF(AND(Z2660,AA2660,AB2660,AE2660,IF(C2660=Auswahlhilfe!$L$17,TRUE,FALSE)),D2660,FALSE)</f>
        <v>0</v>
      </c>
      <c r="AI2660" t="s">
        <v>4817</v>
      </c>
      <c r="AJ2660" s="90" t="str">
        <f t="shared" si="125"/>
        <v>mailto:info@oxni.ch?subject=Anfrage TER-090-014-S1-P1</v>
      </c>
    </row>
    <row r="2661" spans="2:36" x14ac:dyDescent="0.2">
      <c r="B2661" s="78" t="str">
        <f t="shared" si="123"/>
        <v/>
      </c>
      <c r="C2661" s="19" t="s">
        <v>124</v>
      </c>
      <c r="D2661" s="19" t="s">
        <v>2962</v>
      </c>
      <c r="E2661" s="19">
        <v>90</v>
      </c>
      <c r="F2661" s="19" t="s">
        <v>58</v>
      </c>
      <c r="G2661" s="19">
        <v>14</v>
      </c>
      <c r="H2661" s="19">
        <v>4</v>
      </c>
      <c r="I2661" s="19">
        <v>14</v>
      </c>
      <c r="J2661" s="19">
        <v>95</v>
      </c>
      <c r="K2661" s="19">
        <v>140</v>
      </c>
      <c r="L2661" s="19">
        <v>420</v>
      </c>
      <c r="M2661" s="19" t="s">
        <v>70</v>
      </c>
      <c r="N2661" s="19">
        <v>4000</v>
      </c>
      <c r="O2661" s="19">
        <v>8000</v>
      </c>
      <c r="P2661" s="19">
        <v>2985</v>
      </c>
      <c r="Q2661" s="19" t="s">
        <v>57</v>
      </c>
      <c r="R2661" s="19">
        <v>1625</v>
      </c>
      <c r="S2661" s="19">
        <v>20000</v>
      </c>
      <c r="T2661" s="19">
        <v>1.87</v>
      </c>
      <c r="U2661" s="19">
        <v>5</v>
      </c>
      <c r="V2661" s="19">
        <v>0.24</v>
      </c>
      <c r="W2661" s="19">
        <v>65</v>
      </c>
      <c r="X2661" s="93"/>
      <c r="Y2661">
        <f t="shared" si="124"/>
        <v>285.71428571428572</v>
      </c>
      <c r="Z2661" t="b">
        <f>IF(N2661/G2661&gt;=Auswahlhilfe!$C$8,TRUE,FALSE)</f>
        <v>1</v>
      </c>
      <c r="AA2661" t="b">
        <f>IF(K2661&gt;Auswahlhilfe!$C$7,TRUE,FALSE)</f>
        <v>1</v>
      </c>
      <c r="AB2661" t="b">
        <f>IF(Auswahlhilfe!$C$17=F2661,TRUE,FALSE)</f>
        <v>1</v>
      </c>
      <c r="AC2661" t="b">
        <f>IFERROR(IF(FIND("P2",PGOptionList!D2661)&gt;0,TRUE),FALSE)</f>
        <v>0</v>
      </c>
      <c r="AD2661" t="b">
        <f>IFERROR(IF(FIND("P1",PGOptionList!D2661)&gt;0,TRUE),FALSE)</f>
        <v>1</v>
      </c>
      <c r="AE2661" t="b">
        <f>IFERROR(IF(FIND("P0",PGOptionList!D2661)&gt;0,TRUE),FALSE)</f>
        <v>0</v>
      </c>
      <c r="AF2661" t="b">
        <f>IF(AND(Z2661,AA2661,AB2661,AC2661,IF(C2661=Auswahlhilfe!$L$7,TRUE,FALSE)),D2661,FALSE)</f>
        <v>0</v>
      </c>
      <c r="AG2661" t="b">
        <f>IF(AND(Z2661,AA2661,AB2661,AD2661,IF(C2661=Auswahlhilfe!$L$17,TRUE,FALSE)),D2661,FALSE)</f>
        <v>0</v>
      </c>
      <c r="AH2661" t="b">
        <f>IF(AND(Z2661,AA2661,AB2661,AE2661,IF(C2661=Auswahlhilfe!$L$17,TRUE,FALSE)),D2661,FALSE)</f>
        <v>0</v>
      </c>
      <c r="AI2661" t="s">
        <v>4817</v>
      </c>
      <c r="AJ2661" s="90" t="str">
        <f t="shared" si="125"/>
        <v>mailto:info@oxni.ch?subject=Anfrage TER-090-014-S2-P1</v>
      </c>
    </row>
    <row r="2662" spans="2:36" x14ac:dyDescent="0.2">
      <c r="B2662" s="78" t="str">
        <f t="shared" si="123"/>
        <v/>
      </c>
      <c r="C2662" s="19" t="s">
        <v>124</v>
      </c>
      <c r="D2662" s="19" t="s">
        <v>2963</v>
      </c>
      <c r="E2662" s="19">
        <v>90</v>
      </c>
      <c r="F2662" s="19" t="s">
        <v>55</v>
      </c>
      <c r="G2662" s="19">
        <v>14</v>
      </c>
      <c r="H2662" s="19">
        <v>6</v>
      </c>
      <c r="I2662" s="19">
        <v>14</v>
      </c>
      <c r="J2662" s="19">
        <v>95</v>
      </c>
      <c r="K2662" s="19">
        <v>140</v>
      </c>
      <c r="L2662" s="19">
        <v>420</v>
      </c>
      <c r="M2662" s="19" t="s">
        <v>70</v>
      </c>
      <c r="N2662" s="19">
        <v>4000</v>
      </c>
      <c r="O2662" s="19">
        <v>8000</v>
      </c>
      <c r="P2662" s="19">
        <v>2985</v>
      </c>
      <c r="Q2662" s="19" t="s">
        <v>57</v>
      </c>
      <c r="R2662" s="19">
        <v>1625</v>
      </c>
      <c r="S2662" s="19">
        <v>20000</v>
      </c>
      <c r="T2662" s="19">
        <v>1.87</v>
      </c>
      <c r="U2662" s="19">
        <v>5</v>
      </c>
      <c r="V2662" s="19">
        <v>0.24</v>
      </c>
      <c r="W2662" s="19">
        <v>65</v>
      </c>
      <c r="X2662" s="93"/>
      <c r="Y2662">
        <f t="shared" si="124"/>
        <v>285.71428571428572</v>
      </c>
      <c r="Z2662" t="b">
        <f>IF(N2662/G2662&gt;=Auswahlhilfe!$C$8,TRUE,FALSE)</f>
        <v>1</v>
      </c>
      <c r="AA2662" t="b">
        <f>IF(K2662&gt;Auswahlhilfe!$C$7,TRUE,FALSE)</f>
        <v>1</v>
      </c>
      <c r="AB2662" t="b">
        <f>IF(Auswahlhilfe!$C$17=F2662,TRUE,FALSE)</f>
        <v>0</v>
      </c>
      <c r="AC2662" t="b">
        <f>IFERROR(IF(FIND("P2",PGOptionList!D2662)&gt;0,TRUE),FALSE)</f>
        <v>1</v>
      </c>
      <c r="AD2662" t="b">
        <f>IFERROR(IF(FIND("P1",PGOptionList!D2662)&gt;0,TRUE),FALSE)</f>
        <v>0</v>
      </c>
      <c r="AE2662" t="b">
        <f>IFERROR(IF(FIND("P0",PGOptionList!D2662)&gt;0,TRUE),FALSE)</f>
        <v>0</v>
      </c>
      <c r="AF2662" t="b">
        <f>IF(AND(Z2662,AA2662,AB2662,AC2662,IF(C2662=Auswahlhilfe!$L$7,TRUE,FALSE)),D2662,FALSE)</f>
        <v>0</v>
      </c>
      <c r="AG2662" t="b">
        <f>IF(AND(Z2662,AA2662,AB2662,AD2662,IF(C2662=Auswahlhilfe!$L$17,TRUE,FALSE)),D2662,FALSE)</f>
        <v>0</v>
      </c>
      <c r="AH2662" t="b">
        <f>IF(AND(Z2662,AA2662,AB2662,AE2662,IF(C2662=Auswahlhilfe!$L$17,TRUE,FALSE)),D2662,FALSE)</f>
        <v>0</v>
      </c>
      <c r="AI2662" t="s">
        <v>4817</v>
      </c>
      <c r="AJ2662" s="90" t="str">
        <f t="shared" si="125"/>
        <v>mailto:info@oxni.ch?subject=Anfrage TER-090-014-S1-P2</v>
      </c>
    </row>
    <row r="2663" spans="2:36" x14ac:dyDescent="0.2">
      <c r="B2663" s="78" t="str">
        <f t="shared" si="123"/>
        <v/>
      </c>
      <c r="C2663" s="19" t="s">
        <v>124</v>
      </c>
      <c r="D2663" s="19" t="s">
        <v>2964</v>
      </c>
      <c r="E2663" s="19">
        <v>90</v>
      </c>
      <c r="F2663" s="19" t="s">
        <v>58</v>
      </c>
      <c r="G2663" s="19">
        <v>14</v>
      </c>
      <c r="H2663" s="19">
        <v>6</v>
      </c>
      <c r="I2663" s="19">
        <v>14</v>
      </c>
      <c r="J2663" s="19">
        <v>95</v>
      </c>
      <c r="K2663" s="19">
        <v>140</v>
      </c>
      <c r="L2663" s="19">
        <v>420</v>
      </c>
      <c r="M2663" s="19" t="s">
        <v>70</v>
      </c>
      <c r="N2663" s="19">
        <v>4000</v>
      </c>
      <c r="O2663" s="19">
        <v>8000</v>
      </c>
      <c r="P2663" s="19">
        <v>2985</v>
      </c>
      <c r="Q2663" s="19" t="s">
        <v>57</v>
      </c>
      <c r="R2663" s="19">
        <v>1625</v>
      </c>
      <c r="S2663" s="19">
        <v>20000</v>
      </c>
      <c r="T2663" s="19">
        <v>1.87</v>
      </c>
      <c r="U2663" s="19">
        <v>5</v>
      </c>
      <c r="V2663" s="19">
        <v>0.24</v>
      </c>
      <c r="W2663" s="19">
        <v>65</v>
      </c>
      <c r="X2663" s="93"/>
      <c r="Y2663">
        <f t="shared" si="124"/>
        <v>285.71428571428572</v>
      </c>
      <c r="Z2663" t="b">
        <f>IF(N2663/G2663&gt;=Auswahlhilfe!$C$8,TRUE,FALSE)</f>
        <v>1</v>
      </c>
      <c r="AA2663" t="b">
        <f>IF(K2663&gt;Auswahlhilfe!$C$7,TRUE,FALSE)</f>
        <v>1</v>
      </c>
      <c r="AB2663" t="b">
        <f>IF(Auswahlhilfe!$C$17=F2663,TRUE,FALSE)</f>
        <v>1</v>
      </c>
      <c r="AC2663" t="b">
        <f>IFERROR(IF(FIND("P2",PGOptionList!D2663)&gt;0,TRUE),FALSE)</f>
        <v>1</v>
      </c>
      <c r="AD2663" t="b">
        <f>IFERROR(IF(FIND("P1",PGOptionList!D2663)&gt;0,TRUE),FALSE)</f>
        <v>0</v>
      </c>
      <c r="AE2663" t="b">
        <f>IFERROR(IF(FIND("P0",PGOptionList!D2663)&gt;0,TRUE),FALSE)</f>
        <v>0</v>
      </c>
      <c r="AF2663" t="b">
        <f>IF(AND(Z2663,AA2663,AB2663,AC2663,IF(C2663=Auswahlhilfe!$L$7,TRUE,FALSE)),D2663,FALSE)</f>
        <v>0</v>
      </c>
      <c r="AG2663" t="b">
        <f>IF(AND(Z2663,AA2663,AB2663,AD2663,IF(C2663=Auswahlhilfe!$L$17,TRUE,FALSE)),D2663,FALSE)</f>
        <v>0</v>
      </c>
      <c r="AH2663" t="b">
        <f>IF(AND(Z2663,AA2663,AB2663,AE2663,IF(C2663=Auswahlhilfe!$L$17,TRUE,FALSE)),D2663,FALSE)</f>
        <v>0</v>
      </c>
      <c r="AI2663" t="s">
        <v>4817</v>
      </c>
      <c r="AJ2663" s="90" t="str">
        <f t="shared" si="125"/>
        <v>mailto:info@oxni.ch?subject=Anfrage TER-090-014-S2-P2</v>
      </c>
    </row>
    <row r="2664" spans="2:36" x14ac:dyDescent="0.2">
      <c r="B2664" s="78" t="str">
        <f t="shared" si="123"/>
        <v/>
      </c>
      <c r="C2664" s="19" t="s">
        <v>124</v>
      </c>
      <c r="D2664" s="19" t="s">
        <v>2965</v>
      </c>
      <c r="E2664" s="19">
        <v>90</v>
      </c>
      <c r="F2664" s="19" t="s">
        <v>55</v>
      </c>
      <c r="G2664" s="19">
        <v>10</v>
      </c>
      <c r="H2664" s="19">
        <v>4</v>
      </c>
      <c r="I2664" s="19">
        <v>14</v>
      </c>
      <c r="J2664" s="19">
        <v>95</v>
      </c>
      <c r="K2664" s="19">
        <v>102</v>
      </c>
      <c r="L2664" s="19">
        <v>306</v>
      </c>
      <c r="M2664" s="19" t="s">
        <v>74</v>
      </c>
      <c r="N2664" s="19">
        <v>4000</v>
      </c>
      <c r="O2664" s="19">
        <v>8000</v>
      </c>
      <c r="P2664" s="19">
        <v>2985</v>
      </c>
      <c r="Q2664" s="19" t="s">
        <v>57</v>
      </c>
      <c r="R2664" s="19">
        <v>1625</v>
      </c>
      <c r="S2664" s="19">
        <v>20000</v>
      </c>
      <c r="T2664" s="19">
        <v>2.25</v>
      </c>
      <c r="U2664" s="19">
        <v>5</v>
      </c>
      <c r="V2664" s="19">
        <v>0.24</v>
      </c>
      <c r="W2664" s="19">
        <v>65</v>
      </c>
      <c r="X2664" s="93"/>
      <c r="Y2664">
        <f t="shared" si="124"/>
        <v>400</v>
      </c>
      <c r="Z2664" t="b">
        <f>IF(N2664/G2664&gt;=Auswahlhilfe!$C$8,TRUE,FALSE)</f>
        <v>1</v>
      </c>
      <c r="AA2664" t="b">
        <f>IF(K2664&gt;Auswahlhilfe!$C$7,TRUE,FALSE)</f>
        <v>1</v>
      </c>
      <c r="AB2664" t="b">
        <f>IF(Auswahlhilfe!$C$17=F2664,TRUE,FALSE)</f>
        <v>0</v>
      </c>
      <c r="AC2664" t="b">
        <f>IFERROR(IF(FIND("P2",PGOptionList!D2664)&gt;0,TRUE),FALSE)</f>
        <v>0</v>
      </c>
      <c r="AD2664" t="b">
        <f>IFERROR(IF(FIND("P1",PGOptionList!D2664)&gt;0,TRUE),FALSE)</f>
        <v>1</v>
      </c>
      <c r="AE2664" t="b">
        <f>IFERROR(IF(FIND("P0",PGOptionList!D2664)&gt;0,TRUE),FALSE)</f>
        <v>0</v>
      </c>
      <c r="AF2664" t="b">
        <f>IF(AND(Z2664,AA2664,AB2664,AC2664,IF(C2664=Auswahlhilfe!$L$7,TRUE,FALSE)),D2664,FALSE)</f>
        <v>0</v>
      </c>
      <c r="AG2664" t="b">
        <f>IF(AND(Z2664,AA2664,AB2664,AD2664,IF(C2664=Auswahlhilfe!$L$17,TRUE,FALSE)),D2664,FALSE)</f>
        <v>0</v>
      </c>
      <c r="AH2664" t="b">
        <f>IF(AND(Z2664,AA2664,AB2664,AE2664,IF(C2664=Auswahlhilfe!$L$17,TRUE,FALSE)),D2664,FALSE)</f>
        <v>0</v>
      </c>
      <c r="AI2664" t="s">
        <v>4817</v>
      </c>
      <c r="AJ2664" s="90" t="str">
        <f t="shared" si="125"/>
        <v>mailto:info@oxni.ch?subject=Anfrage TER-090-010-S1-P1</v>
      </c>
    </row>
    <row r="2665" spans="2:36" x14ac:dyDescent="0.2">
      <c r="B2665" s="78" t="str">
        <f t="shared" si="123"/>
        <v/>
      </c>
      <c r="C2665" s="19" t="s">
        <v>124</v>
      </c>
      <c r="D2665" s="19" t="s">
        <v>2966</v>
      </c>
      <c r="E2665" s="19">
        <v>90</v>
      </c>
      <c r="F2665" s="19" t="s">
        <v>58</v>
      </c>
      <c r="G2665" s="19">
        <v>10</v>
      </c>
      <c r="H2665" s="19">
        <v>4</v>
      </c>
      <c r="I2665" s="19">
        <v>14</v>
      </c>
      <c r="J2665" s="19">
        <v>95</v>
      </c>
      <c r="K2665" s="19">
        <v>102</v>
      </c>
      <c r="L2665" s="19">
        <v>306</v>
      </c>
      <c r="M2665" s="19" t="s">
        <v>74</v>
      </c>
      <c r="N2665" s="19">
        <v>4000</v>
      </c>
      <c r="O2665" s="19">
        <v>8000</v>
      </c>
      <c r="P2665" s="19">
        <v>2985</v>
      </c>
      <c r="Q2665" s="19" t="s">
        <v>57</v>
      </c>
      <c r="R2665" s="19">
        <v>1625</v>
      </c>
      <c r="S2665" s="19">
        <v>20000</v>
      </c>
      <c r="T2665" s="19">
        <v>2.25</v>
      </c>
      <c r="U2665" s="19">
        <v>5</v>
      </c>
      <c r="V2665" s="19">
        <v>0.24</v>
      </c>
      <c r="W2665" s="19">
        <v>65</v>
      </c>
      <c r="X2665" s="93"/>
      <c r="Y2665">
        <f t="shared" si="124"/>
        <v>400</v>
      </c>
      <c r="Z2665" t="b">
        <f>IF(N2665/G2665&gt;=Auswahlhilfe!$C$8,TRUE,FALSE)</f>
        <v>1</v>
      </c>
      <c r="AA2665" t="b">
        <f>IF(K2665&gt;Auswahlhilfe!$C$7,TRUE,FALSE)</f>
        <v>1</v>
      </c>
      <c r="AB2665" t="b">
        <f>IF(Auswahlhilfe!$C$17=F2665,TRUE,FALSE)</f>
        <v>1</v>
      </c>
      <c r="AC2665" t="b">
        <f>IFERROR(IF(FIND("P2",PGOptionList!D2665)&gt;0,TRUE),FALSE)</f>
        <v>0</v>
      </c>
      <c r="AD2665" t="b">
        <f>IFERROR(IF(FIND("P1",PGOptionList!D2665)&gt;0,TRUE),FALSE)</f>
        <v>1</v>
      </c>
      <c r="AE2665" t="b">
        <f>IFERROR(IF(FIND("P0",PGOptionList!D2665)&gt;0,TRUE),FALSE)</f>
        <v>0</v>
      </c>
      <c r="AF2665" t="b">
        <f>IF(AND(Z2665,AA2665,AB2665,AC2665,IF(C2665=Auswahlhilfe!$L$7,TRUE,FALSE)),D2665,FALSE)</f>
        <v>0</v>
      </c>
      <c r="AG2665" t="b">
        <f>IF(AND(Z2665,AA2665,AB2665,AD2665,IF(C2665=Auswahlhilfe!$L$17,TRUE,FALSE)),D2665,FALSE)</f>
        <v>0</v>
      </c>
      <c r="AH2665" t="b">
        <f>IF(AND(Z2665,AA2665,AB2665,AE2665,IF(C2665=Auswahlhilfe!$L$17,TRUE,FALSE)),D2665,FALSE)</f>
        <v>0</v>
      </c>
      <c r="AI2665" t="s">
        <v>4817</v>
      </c>
      <c r="AJ2665" s="90" t="str">
        <f t="shared" si="125"/>
        <v>mailto:info@oxni.ch?subject=Anfrage TER-090-010-S2-P1</v>
      </c>
    </row>
    <row r="2666" spans="2:36" x14ac:dyDescent="0.2">
      <c r="B2666" s="78" t="str">
        <f t="shared" si="123"/>
        <v/>
      </c>
      <c r="C2666" s="19" t="s">
        <v>124</v>
      </c>
      <c r="D2666" s="19" t="s">
        <v>2967</v>
      </c>
      <c r="E2666" s="19">
        <v>90</v>
      </c>
      <c r="F2666" s="19" t="s">
        <v>55</v>
      </c>
      <c r="G2666" s="19">
        <v>10</v>
      </c>
      <c r="H2666" s="19">
        <v>6</v>
      </c>
      <c r="I2666" s="19">
        <v>14</v>
      </c>
      <c r="J2666" s="19">
        <v>95</v>
      </c>
      <c r="K2666" s="19">
        <v>102</v>
      </c>
      <c r="L2666" s="19">
        <v>306</v>
      </c>
      <c r="M2666" s="19" t="s">
        <v>74</v>
      </c>
      <c r="N2666" s="19">
        <v>4000</v>
      </c>
      <c r="O2666" s="19">
        <v>8000</v>
      </c>
      <c r="P2666" s="19">
        <v>2985</v>
      </c>
      <c r="Q2666" s="19" t="s">
        <v>57</v>
      </c>
      <c r="R2666" s="19">
        <v>1625</v>
      </c>
      <c r="S2666" s="19">
        <v>20000</v>
      </c>
      <c r="T2666" s="19">
        <v>2.25</v>
      </c>
      <c r="U2666" s="19">
        <v>5</v>
      </c>
      <c r="V2666" s="19">
        <v>0.24</v>
      </c>
      <c r="W2666" s="19">
        <v>65</v>
      </c>
      <c r="X2666" s="93"/>
      <c r="Y2666">
        <f t="shared" si="124"/>
        <v>400</v>
      </c>
      <c r="Z2666" t="b">
        <f>IF(N2666/G2666&gt;=Auswahlhilfe!$C$8,TRUE,FALSE)</f>
        <v>1</v>
      </c>
      <c r="AA2666" t="b">
        <f>IF(K2666&gt;Auswahlhilfe!$C$7,TRUE,FALSE)</f>
        <v>1</v>
      </c>
      <c r="AB2666" t="b">
        <f>IF(Auswahlhilfe!$C$17=F2666,TRUE,FALSE)</f>
        <v>0</v>
      </c>
      <c r="AC2666" t="b">
        <f>IFERROR(IF(FIND("P2",PGOptionList!D2666)&gt;0,TRUE),FALSE)</f>
        <v>1</v>
      </c>
      <c r="AD2666" t="b">
        <f>IFERROR(IF(FIND("P1",PGOptionList!D2666)&gt;0,TRUE),FALSE)</f>
        <v>0</v>
      </c>
      <c r="AE2666" t="b">
        <f>IFERROR(IF(FIND("P0",PGOptionList!D2666)&gt;0,TRUE),FALSE)</f>
        <v>0</v>
      </c>
      <c r="AF2666" t="b">
        <f>IF(AND(Z2666,AA2666,AB2666,AC2666,IF(C2666=Auswahlhilfe!$L$7,TRUE,FALSE)),D2666,FALSE)</f>
        <v>0</v>
      </c>
      <c r="AG2666" t="b">
        <f>IF(AND(Z2666,AA2666,AB2666,AD2666,IF(C2666=Auswahlhilfe!$L$17,TRUE,FALSE)),D2666,FALSE)</f>
        <v>0</v>
      </c>
      <c r="AH2666" t="b">
        <f>IF(AND(Z2666,AA2666,AB2666,AE2666,IF(C2666=Auswahlhilfe!$L$17,TRUE,FALSE)),D2666,FALSE)</f>
        <v>0</v>
      </c>
      <c r="AI2666" t="s">
        <v>4817</v>
      </c>
      <c r="AJ2666" s="90" t="str">
        <f t="shared" si="125"/>
        <v>mailto:info@oxni.ch?subject=Anfrage TER-090-010-S1-P2</v>
      </c>
    </row>
    <row r="2667" spans="2:36" x14ac:dyDescent="0.2">
      <c r="B2667" s="78" t="str">
        <f t="shared" si="123"/>
        <v/>
      </c>
      <c r="C2667" s="19" t="s">
        <v>124</v>
      </c>
      <c r="D2667" s="19" t="s">
        <v>2968</v>
      </c>
      <c r="E2667" s="19">
        <v>90</v>
      </c>
      <c r="F2667" s="19" t="s">
        <v>58</v>
      </c>
      <c r="G2667" s="19">
        <v>10</v>
      </c>
      <c r="H2667" s="19">
        <v>6</v>
      </c>
      <c r="I2667" s="19">
        <v>14</v>
      </c>
      <c r="J2667" s="19">
        <v>95</v>
      </c>
      <c r="K2667" s="19">
        <v>102</v>
      </c>
      <c r="L2667" s="19">
        <v>306</v>
      </c>
      <c r="M2667" s="19" t="s">
        <v>74</v>
      </c>
      <c r="N2667" s="19">
        <v>4000</v>
      </c>
      <c r="O2667" s="19">
        <v>8000</v>
      </c>
      <c r="P2667" s="19">
        <v>2985</v>
      </c>
      <c r="Q2667" s="19" t="s">
        <v>57</v>
      </c>
      <c r="R2667" s="19">
        <v>1625</v>
      </c>
      <c r="S2667" s="19">
        <v>20000</v>
      </c>
      <c r="T2667" s="19">
        <v>2.25</v>
      </c>
      <c r="U2667" s="19">
        <v>5</v>
      </c>
      <c r="V2667" s="19">
        <v>0.24</v>
      </c>
      <c r="W2667" s="19">
        <v>65</v>
      </c>
      <c r="X2667" s="93"/>
      <c r="Y2667">
        <f t="shared" si="124"/>
        <v>400</v>
      </c>
      <c r="Z2667" t="b">
        <f>IF(N2667/G2667&gt;=Auswahlhilfe!$C$8,TRUE,FALSE)</f>
        <v>1</v>
      </c>
      <c r="AA2667" t="b">
        <f>IF(K2667&gt;Auswahlhilfe!$C$7,TRUE,FALSE)</f>
        <v>1</v>
      </c>
      <c r="AB2667" t="b">
        <f>IF(Auswahlhilfe!$C$17=F2667,TRUE,FALSE)</f>
        <v>1</v>
      </c>
      <c r="AC2667" t="b">
        <f>IFERROR(IF(FIND("P2",PGOptionList!D2667)&gt;0,TRUE),FALSE)</f>
        <v>1</v>
      </c>
      <c r="AD2667" t="b">
        <f>IFERROR(IF(FIND("P1",PGOptionList!D2667)&gt;0,TRUE),FALSE)</f>
        <v>0</v>
      </c>
      <c r="AE2667" t="b">
        <f>IFERROR(IF(FIND("P0",PGOptionList!D2667)&gt;0,TRUE),FALSE)</f>
        <v>0</v>
      </c>
      <c r="AF2667" t="b">
        <f>IF(AND(Z2667,AA2667,AB2667,AC2667,IF(C2667=Auswahlhilfe!$L$7,TRUE,FALSE)),D2667,FALSE)</f>
        <v>0</v>
      </c>
      <c r="AG2667" t="b">
        <f>IF(AND(Z2667,AA2667,AB2667,AD2667,IF(C2667=Auswahlhilfe!$L$17,TRUE,FALSE)),D2667,FALSE)</f>
        <v>0</v>
      </c>
      <c r="AH2667" t="b">
        <f>IF(AND(Z2667,AA2667,AB2667,AE2667,IF(C2667=Auswahlhilfe!$L$17,TRUE,FALSE)),D2667,FALSE)</f>
        <v>0</v>
      </c>
      <c r="AI2667" t="s">
        <v>4817</v>
      </c>
      <c r="AJ2667" s="90" t="str">
        <f t="shared" si="125"/>
        <v>mailto:info@oxni.ch?subject=Anfrage TER-090-010-S2-P2</v>
      </c>
    </row>
    <row r="2668" spans="2:36" x14ac:dyDescent="0.2">
      <c r="B2668" s="78" t="str">
        <f t="shared" si="123"/>
        <v/>
      </c>
      <c r="C2668" s="19" t="s">
        <v>124</v>
      </c>
      <c r="D2668" s="19" t="s">
        <v>2969</v>
      </c>
      <c r="E2668" s="19">
        <v>90</v>
      </c>
      <c r="F2668" s="19" t="s">
        <v>55</v>
      </c>
      <c r="G2668" s="19">
        <v>8</v>
      </c>
      <c r="H2668" s="19">
        <v>4</v>
      </c>
      <c r="I2668" s="19">
        <v>14</v>
      </c>
      <c r="J2668" s="19">
        <v>95</v>
      </c>
      <c r="K2668" s="19">
        <v>123</v>
      </c>
      <c r="L2668" s="19">
        <v>369</v>
      </c>
      <c r="M2668" s="19" t="s">
        <v>73</v>
      </c>
      <c r="N2668" s="19">
        <v>4000</v>
      </c>
      <c r="O2668" s="19">
        <v>8000</v>
      </c>
      <c r="P2668" s="19">
        <v>2985</v>
      </c>
      <c r="Q2668" s="19" t="s">
        <v>57</v>
      </c>
      <c r="R2668" s="19">
        <v>1625</v>
      </c>
      <c r="S2668" s="19">
        <v>20000</v>
      </c>
      <c r="T2668" s="19">
        <v>2.25</v>
      </c>
      <c r="U2668" s="19">
        <v>5</v>
      </c>
      <c r="V2668" s="19">
        <v>0.24</v>
      </c>
      <c r="W2668" s="19">
        <v>65</v>
      </c>
      <c r="X2668" s="93"/>
      <c r="Y2668">
        <f t="shared" si="124"/>
        <v>500</v>
      </c>
      <c r="Z2668" t="b">
        <f>IF(N2668/G2668&gt;=Auswahlhilfe!$C$8,TRUE,FALSE)</f>
        <v>1</v>
      </c>
      <c r="AA2668" t="b">
        <f>IF(K2668&gt;Auswahlhilfe!$C$7,TRUE,FALSE)</f>
        <v>1</v>
      </c>
      <c r="AB2668" t="b">
        <f>IF(Auswahlhilfe!$C$17=F2668,TRUE,FALSE)</f>
        <v>0</v>
      </c>
      <c r="AC2668" t="b">
        <f>IFERROR(IF(FIND("P2",PGOptionList!D2668)&gt;0,TRUE),FALSE)</f>
        <v>0</v>
      </c>
      <c r="AD2668" t="b">
        <f>IFERROR(IF(FIND("P1",PGOptionList!D2668)&gt;0,TRUE),FALSE)</f>
        <v>1</v>
      </c>
      <c r="AE2668" t="b">
        <f>IFERROR(IF(FIND("P0",PGOptionList!D2668)&gt;0,TRUE),FALSE)</f>
        <v>0</v>
      </c>
      <c r="AF2668" t="b">
        <f>IF(AND(Z2668,AA2668,AB2668,AC2668,IF(C2668=Auswahlhilfe!$L$7,TRUE,FALSE)),D2668,FALSE)</f>
        <v>0</v>
      </c>
      <c r="AG2668" t="b">
        <f>IF(AND(Z2668,AA2668,AB2668,AD2668,IF(C2668=Auswahlhilfe!$L$17,TRUE,FALSE)),D2668,FALSE)</f>
        <v>0</v>
      </c>
      <c r="AH2668" t="b">
        <f>IF(AND(Z2668,AA2668,AB2668,AE2668,IF(C2668=Auswahlhilfe!$L$17,TRUE,FALSE)),D2668,FALSE)</f>
        <v>0</v>
      </c>
      <c r="AI2668" t="s">
        <v>4817</v>
      </c>
      <c r="AJ2668" s="90" t="str">
        <f t="shared" si="125"/>
        <v>mailto:info@oxni.ch?subject=Anfrage TER-090-008-S1-P1</v>
      </c>
    </row>
    <row r="2669" spans="2:36" x14ac:dyDescent="0.2">
      <c r="B2669" s="78" t="str">
        <f t="shared" si="123"/>
        <v/>
      </c>
      <c r="C2669" s="19" t="s">
        <v>124</v>
      </c>
      <c r="D2669" s="19" t="s">
        <v>2970</v>
      </c>
      <c r="E2669" s="19">
        <v>90</v>
      </c>
      <c r="F2669" s="19" t="s">
        <v>58</v>
      </c>
      <c r="G2669" s="19">
        <v>8</v>
      </c>
      <c r="H2669" s="19">
        <v>4</v>
      </c>
      <c r="I2669" s="19">
        <v>14</v>
      </c>
      <c r="J2669" s="19">
        <v>95</v>
      </c>
      <c r="K2669" s="19">
        <v>123</v>
      </c>
      <c r="L2669" s="19">
        <v>369</v>
      </c>
      <c r="M2669" s="19" t="s">
        <v>73</v>
      </c>
      <c r="N2669" s="19">
        <v>4000</v>
      </c>
      <c r="O2669" s="19">
        <v>8000</v>
      </c>
      <c r="P2669" s="19">
        <v>2985</v>
      </c>
      <c r="Q2669" s="19" t="s">
        <v>57</v>
      </c>
      <c r="R2669" s="19">
        <v>1625</v>
      </c>
      <c r="S2669" s="19">
        <v>20000</v>
      </c>
      <c r="T2669" s="19">
        <v>2.25</v>
      </c>
      <c r="U2669" s="19">
        <v>5</v>
      </c>
      <c r="V2669" s="19">
        <v>0.24</v>
      </c>
      <c r="W2669" s="19">
        <v>65</v>
      </c>
      <c r="X2669" s="93"/>
      <c r="Y2669">
        <f t="shared" si="124"/>
        <v>500</v>
      </c>
      <c r="Z2669" t="b">
        <f>IF(N2669/G2669&gt;=Auswahlhilfe!$C$8,TRUE,FALSE)</f>
        <v>1</v>
      </c>
      <c r="AA2669" t="b">
        <f>IF(K2669&gt;Auswahlhilfe!$C$7,TRUE,FALSE)</f>
        <v>1</v>
      </c>
      <c r="AB2669" t="b">
        <f>IF(Auswahlhilfe!$C$17=F2669,TRUE,FALSE)</f>
        <v>1</v>
      </c>
      <c r="AC2669" t="b">
        <f>IFERROR(IF(FIND("P2",PGOptionList!D2669)&gt;0,TRUE),FALSE)</f>
        <v>0</v>
      </c>
      <c r="AD2669" t="b">
        <f>IFERROR(IF(FIND("P1",PGOptionList!D2669)&gt;0,TRUE),FALSE)</f>
        <v>1</v>
      </c>
      <c r="AE2669" t="b">
        <f>IFERROR(IF(FIND("P0",PGOptionList!D2669)&gt;0,TRUE),FALSE)</f>
        <v>0</v>
      </c>
      <c r="AF2669" t="b">
        <f>IF(AND(Z2669,AA2669,AB2669,AC2669,IF(C2669=Auswahlhilfe!$L$7,TRUE,FALSE)),D2669,FALSE)</f>
        <v>0</v>
      </c>
      <c r="AG2669" t="b">
        <f>IF(AND(Z2669,AA2669,AB2669,AD2669,IF(C2669=Auswahlhilfe!$L$17,TRUE,FALSE)),D2669,FALSE)</f>
        <v>0</v>
      </c>
      <c r="AH2669" t="b">
        <f>IF(AND(Z2669,AA2669,AB2669,AE2669,IF(C2669=Auswahlhilfe!$L$17,TRUE,FALSE)),D2669,FALSE)</f>
        <v>0</v>
      </c>
      <c r="AI2669" t="s">
        <v>4817</v>
      </c>
      <c r="AJ2669" s="90" t="str">
        <f t="shared" si="125"/>
        <v>mailto:info@oxni.ch?subject=Anfrage TER-090-008-S2-P1</v>
      </c>
    </row>
    <row r="2670" spans="2:36" x14ac:dyDescent="0.2">
      <c r="B2670" s="78" t="str">
        <f t="shared" si="123"/>
        <v/>
      </c>
      <c r="C2670" s="19" t="s">
        <v>124</v>
      </c>
      <c r="D2670" s="19" t="s">
        <v>2971</v>
      </c>
      <c r="E2670" s="19">
        <v>90</v>
      </c>
      <c r="F2670" s="19" t="s">
        <v>55</v>
      </c>
      <c r="G2670" s="19">
        <v>8</v>
      </c>
      <c r="H2670" s="19">
        <v>6</v>
      </c>
      <c r="I2670" s="19">
        <v>14</v>
      </c>
      <c r="J2670" s="19">
        <v>95</v>
      </c>
      <c r="K2670" s="19">
        <v>123</v>
      </c>
      <c r="L2670" s="19">
        <v>369</v>
      </c>
      <c r="M2670" s="19" t="s">
        <v>73</v>
      </c>
      <c r="N2670" s="19">
        <v>4000</v>
      </c>
      <c r="O2670" s="19">
        <v>8000</v>
      </c>
      <c r="P2670" s="19">
        <v>2985</v>
      </c>
      <c r="Q2670" s="19" t="s">
        <v>57</v>
      </c>
      <c r="R2670" s="19">
        <v>1625</v>
      </c>
      <c r="S2670" s="19">
        <v>20000</v>
      </c>
      <c r="T2670" s="19">
        <v>2.25</v>
      </c>
      <c r="U2670" s="19">
        <v>5</v>
      </c>
      <c r="V2670" s="19">
        <v>0.24</v>
      </c>
      <c r="W2670" s="19">
        <v>65</v>
      </c>
      <c r="X2670" s="93"/>
      <c r="Y2670">
        <f t="shared" si="124"/>
        <v>500</v>
      </c>
      <c r="Z2670" t="b">
        <f>IF(N2670/G2670&gt;=Auswahlhilfe!$C$8,TRUE,FALSE)</f>
        <v>1</v>
      </c>
      <c r="AA2670" t="b">
        <f>IF(K2670&gt;Auswahlhilfe!$C$7,TRUE,FALSE)</f>
        <v>1</v>
      </c>
      <c r="AB2670" t="b">
        <f>IF(Auswahlhilfe!$C$17=F2670,TRUE,FALSE)</f>
        <v>0</v>
      </c>
      <c r="AC2670" t="b">
        <f>IFERROR(IF(FIND("P2",PGOptionList!D2670)&gt;0,TRUE),FALSE)</f>
        <v>1</v>
      </c>
      <c r="AD2670" t="b">
        <f>IFERROR(IF(FIND("P1",PGOptionList!D2670)&gt;0,TRUE),FALSE)</f>
        <v>0</v>
      </c>
      <c r="AE2670" t="b">
        <f>IFERROR(IF(FIND("P0",PGOptionList!D2670)&gt;0,TRUE),FALSE)</f>
        <v>0</v>
      </c>
      <c r="AF2670" t="b">
        <f>IF(AND(Z2670,AA2670,AB2670,AC2670,IF(C2670=Auswahlhilfe!$L$7,TRUE,FALSE)),D2670,FALSE)</f>
        <v>0</v>
      </c>
      <c r="AG2670" t="b">
        <f>IF(AND(Z2670,AA2670,AB2670,AD2670,IF(C2670=Auswahlhilfe!$L$17,TRUE,FALSE)),D2670,FALSE)</f>
        <v>0</v>
      </c>
      <c r="AH2670" t="b">
        <f>IF(AND(Z2670,AA2670,AB2670,AE2670,IF(C2670=Auswahlhilfe!$L$17,TRUE,FALSE)),D2670,FALSE)</f>
        <v>0</v>
      </c>
      <c r="AI2670" t="s">
        <v>4817</v>
      </c>
      <c r="AJ2670" s="90" t="str">
        <f t="shared" si="125"/>
        <v>mailto:info@oxni.ch?subject=Anfrage TER-090-008-S1-P2</v>
      </c>
    </row>
    <row r="2671" spans="2:36" x14ac:dyDescent="0.2">
      <c r="B2671" s="78" t="str">
        <f t="shared" si="123"/>
        <v/>
      </c>
      <c r="C2671" s="19" t="s">
        <v>124</v>
      </c>
      <c r="D2671" s="19" t="s">
        <v>2972</v>
      </c>
      <c r="E2671" s="19">
        <v>90</v>
      </c>
      <c r="F2671" s="19" t="s">
        <v>58</v>
      </c>
      <c r="G2671" s="19">
        <v>8</v>
      </c>
      <c r="H2671" s="19">
        <v>6</v>
      </c>
      <c r="I2671" s="19">
        <v>14</v>
      </c>
      <c r="J2671" s="19">
        <v>95</v>
      </c>
      <c r="K2671" s="19">
        <v>123</v>
      </c>
      <c r="L2671" s="19">
        <v>369</v>
      </c>
      <c r="M2671" s="19" t="s">
        <v>73</v>
      </c>
      <c r="N2671" s="19">
        <v>4000</v>
      </c>
      <c r="O2671" s="19">
        <v>8000</v>
      </c>
      <c r="P2671" s="19">
        <v>2985</v>
      </c>
      <c r="Q2671" s="19" t="s">
        <v>57</v>
      </c>
      <c r="R2671" s="19">
        <v>1625</v>
      </c>
      <c r="S2671" s="19">
        <v>20000</v>
      </c>
      <c r="T2671" s="19">
        <v>2.25</v>
      </c>
      <c r="U2671" s="19">
        <v>5</v>
      </c>
      <c r="V2671" s="19">
        <v>0.24</v>
      </c>
      <c r="W2671" s="19">
        <v>65</v>
      </c>
      <c r="X2671" s="93"/>
      <c r="Y2671">
        <f t="shared" si="124"/>
        <v>500</v>
      </c>
      <c r="Z2671" t="b">
        <f>IF(N2671/G2671&gt;=Auswahlhilfe!$C$8,TRUE,FALSE)</f>
        <v>1</v>
      </c>
      <c r="AA2671" t="b">
        <f>IF(K2671&gt;Auswahlhilfe!$C$7,TRUE,FALSE)</f>
        <v>1</v>
      </c>
      <c r="AB2671" t="b">
        <f>IF(Auswahlhilfe!$C$17=F2671,TRUE,FALSE)</f>
        <v>1</v>
      </c>
      <c r="AC2671" t="b">
        <f>IFERROR(IF(FIND("P2",PGOptionList!D2671)&gt;0,TRUE),FALSE)</f>
        <v>1</v>
      </c>
      <c r="AD2671" t="b">
        <f>IFERROR(IF(FIND("P1",PGOptionList!D2671)&gt;0,TRUE),FALSE)</f>
        <v>0</v>
      </c>
      <c r="AE2671" t="b">
        <f>IFERROR(IF(FIND("P0",PGOptionList!D2671)&gt;0,TRUE),FALSE)</f>
        <v>0</v>
      </c>
      <c r="AF2671" t="b">
        <f>IF(AND(Z2671,AA2671,AB2671,AC2671,IF(C2671=Auswahlhilfe!$L$7,TRUE,FALSE)),D2671,FALSE)</f>
        <v>0</v>
      </c>
      <c r="AG2671" t="b">
        <f>IF(AND(Z2671,AA2671,AB2671,AD2671,IF(C2671=Auswahlhilfe!$L$17,TRUE,FALSE)),D2671,FALSE)</f>
        <v>0</v>
      </c>
      <c r="AH2671" t="b">
        <f>IF(AND(Z2671,AA2671,AB2671,AE2671,IF(C2671=Auswahlhilfe!$L$17,TRUE,FALSE)),D2671,FALSE)</f>
        <v>0</v>
      </c>
      <c r="AI2671" t="s">
        <v>4817</v>
      </c>
      <c r="AJ2671" s="90" t="str">
        <f t="shared" si="125"/>
        <v>mailto:info@oxni.ch?subject=Anfrage TER-090-008-S2-P2</v>
      </c>
    </row>
    <row r="2672" spans="2:36" x14ac:dyDescent="0.2">
      <c r="B2672" s="78" t="str">
        <f t="shared" si="123"/>
        <v/>
      </c>
      <c r="C2672" s="19" t="s">
        <v>124</v>
      </c>
      <c r="D2672" s="19" t="s">
        <v>2973</v>
      </c>
      <c r="E2672" s="19">
        <v>90</v>
      </c>
      <c r="F2672" s="19" t="s">
        <v>55</v>
      </c>
      <c r="G2672" s="19">
        <v>7</v>
      </c>
      <c r="H2672" s="19">
        <v>4</v>
      </c>
      <c r="I2672" s="19">
        <v>14</v>
      </c>
      <c r="J2672" s="19">
        <v>95</v>
      </c>
      <c r="K2672" s="19">
        <v>140</v>
      </c>
      <c r="L2672" s="19">
        <v>420</v>
      </c>
      <c r="M2672" s="19" t="s">
        <v>70</v>
      </c>
      <c r="N2672" s="19">
        <v>4000</v>
      </c>
      <c r="O2672" s="19">
        <v>8000</v>
      </c>
      <c r="P2672" s="19">
        <v>2985</v>
      </c>
      <c r="Q2672" s="19" t="s">
        <v>57</v>
      </c>
      <c r="R2672" s="19">
        <v>1625</v>
      </c>
      <c r="S2672" s="19">
        <v>20000</v>
      </c>
      <c r="T2672" s="19">
        <v>2.25</v>
      </c>
      <c r="U2672" s="19">
        <v>5</v>
      </c>
      <c r="V2672" s="19">
        <v>0.24</v>
      </c>
      <c r="W2672" s="19">
        <v>65</v>
      </c>
      <c r="X2672" s="93"/>
      <c r="Y2672">
        <f t="shared" si="124"/>
        <v>571.42857142857144</v>
      </c>
      <c r="Z2672" t="b">
        <f>IF(N2672/G2672&gt;=Auswahlhilfe!$C$8,TRUE,FALSE)</f>
        <v>1</v>
      </c>
      <c r="AA2672" t="b">
        <f>IF(K2672&gt;Auswahlhilfe!$C$7,TRUE,FALSE)</f>
        <v>1</v>
      </c>
      <c r="AB2672" t="b">
        <f>IF(Auswahlhilfe!$C$17=F2672,TRUE,FALSE)</f>
        <v>0</v>
      </c>
      <c r="AC2672" t="b">
        <f>IFERROR(IF(FIND("P2",PGOptionList!D2672)&gt;0,TRUE),FALSE)</f>
        <v>0</v>
      </c>
      <c r="AD2672" t="b">
        <f>IFERROR(IF(FIND("P1",PGOptionList!D2672)&gt;0,TRUE),FALSE)</f>
        <v>1</v>
      </c>
      <c r="AE2672" t="b">
        <f>IFERROR(IF(FIND("P0",PGOptionList!D2672)&gt;0,TRUE),FALSE)</f>
        <v>0</v>
      </c>
      <c r="AF2672" t="b">
        <f>IF(AND(Z2672,AA2672,AB2672,AC2672,IF(C2672=Auswahlhilfe!$L$7,TRUE,FALSE)),D2672,FALSE)</f>
        <v>0</v>
      </c>
      <c r="AG2672" t="b">
        <f>IF(AND(Z2672,AA2672,AB2672,AD2672,IF(C2672=Auswahlhilfe!$L$17,TRUE,FALSE)),D2672,FALSE)</f>
        <v>0</v>
      </c>
      <c r="AH2672" t="b">
        <f>IF(AND(Z2672,AA2672,AB2672,AE2672,IF(C2672=Auswahlhilfe!$L$17,TRUE,FALSE)),D2672,FALSE)</f>
        <v>0</v>
      </c>
      <c r="AI2672" t="s">
        <v>4817</v>
      </c>
      <c r="AJ2672" s="90" t="str">
        <f t="shared" si="125"/>
        <v>mailto:info@oxni.ch?subject=Anfrage TER-090-007-S1-P1</v>
      </c>
    </row>
    <row r="2673" spans="2:36" x14ac:dyDescent="0.2">
      <c r="B2673" s="78" t="str">
        <f t="shared" si="123"/>
        <v/>
      </c>
      <c r="C2673" s="19" t="s">
        <v>124</v>
      </c>
      <c r="D2673" s="19" t="s">
        <v>2974</v>
      </c>
      <c r="E2673" s="19">
        <v>90</v>
      </c>
      <c r="F2673" s="19" t="s">
        <v>58</v>
      </c>
      <c r="G2673" s="19">
        <v>7</v>
      </c>
      <c r="H2673" s="19">
        <v>4</v>
      </c>
      <c r="I2673" s="19">
        <v>14</v>
      </c>
      <c r="J2673" s="19">
        <v>95</v>
      </c>
      <c r="K2673" s="19">
        <v>140</v>
      </c>
      <c r="L2673" s="19">
        <v>420</v>
      </c>
      <c r="M2673" s="19" t="s">
        <v>70</v>
      </c>
      <c r="N2673" s="19">
        <v>4000</v>
      </c>
      <c r="O2673" s="19">
        <v>8000</v>
      </c>
      <c r="P2673" s="19">
        <v>2985</v>
      </c>
      <c r="Q2673" s="19" t="s">
        <v>57</v>
      </c>
      <c r="R2673" s="19">
        <v>1625</v>
      </c>
      <c r="S2673" s="19">
        <v>20000</v>
      </c>
      <c r="T2673" s="19">
        <v>2.25</v>
      </c>
      <c r="U2673" s="19">
        <v>5</v>
      </c>
      <c r="V2673" s="19">
        <v>0.24</v>
      </c>
      <c r="W2673" s="19">
        <v>65</v>
      </c>
      <c r="X2673" s="93"/>
      <c r="Y2673">
        <f t="shared" si="124"/>
        <v>571.42857142857144</v>
      </c>
      <c r="Z2673" t="b">
        <f>IF(N2673/G2673&gt;=Auswahlhilfe!$C$8,TRUE,FALSE)</f>
        <v>1</v>
      </c>
      <c r="AA2673" t="b">
        <f>IF(K2673&gt;Auswahlhilfe!$C$7,TRUE,FALSE)</f>
        <v>1</v>
      </c>
      <c r="AB2673" t="b">
        <f>IF(Auswahlhilfe!$C$17=F2673,TRUE,FALSE)</f>
        <v>1</v>
      </c>
      <c r="AC2673" t="b">
        <f>IFERROR(IF(FIND("P2",PGOptionList!D2673)&gt;0,TRUE),FALSE)</f>
        <v>0</v>
      </c>
      <c r="AD2673" t="b">
        <f>IFERROR(IF(FIND("P1",PGOptionList!D2673)&gt;0,TRUE),FALSE)</f>
        <v>1</v>
      </c>
      <c r="AE2673" t="b">
        <f>IFERROR(IF(FIND("P0",PGOptionList!D2673)&gt;0,TRUE),FALSE)</f>
        <v>0</v>
      </c>
      <c r="AF2673" t="b">
        <f>IF(AND(Z2673,AA2673,AB2673,AC2673,IF(C2673=Auswahlhilfe!$L$7,TRUE,FALSE)),D2673,FALSE)</f>
        <v>0</v>
      </c>
      <c r="AG2673" t="b">
        <f>IF(AND(Z2673,AA2673,AB2673,AD2673,IF(C2673=Auswahlhilfe!$L$17,TRUE,FALSE)),D2673,FALSE)</f>
        <v>0</v>
      </c>
      <c r="AH2673" t="b">
        <f>IF(AND(Z2673,AA2673,AB2673,AE2673,IF(C2673=Auswahlhilfe!$L$17,TRUE,FALSE)),D2673,FALSE)</f>
        <v>0</v>
      </c>
      <c r="AI2673" t="s">
        <v>4817</v>
      </c>
      <c r="AJ2673" s="90" t="str">
        <f t="shared" si="125"/>
        <v>mailto:info@oxni.ch?subject=Anfrage TER-090-007-S2-P1</v>
      </c>
    </row>
    <row r="2674" spans="2:36" x14ac:dyDescent="0.2">
      <c r="B2674" s="78" t="str">
        <f t="shared" si="123"/>
        <v/>
      </c>
      <c r="C2674" s="19" t="s">
        <v>124</v>
      </c>
      <c r="D2674" s="19" t="s">
        <v>2975</v>
      </c>
      <c r="E2674" s="19">
        <v>90</v>
      </c>
      <c r="F2674" s="19" t="s">
        <v>55</v>
      </c>
      <c r="G2674" s="19">
        <v>7</v>
      </c>
      <c r="H2674" s="19">
        <v>6</v>
      </c>
      <c r="I2674" s="19">
        <v>14</v>
      </c>
      <c r="J2674" s="19">
        <v>95</v>
      </c>
      <c r="K2674" s="19">
        <v>140</v>
      </c>
      <c r="L2674" s="19">
        <v>420</v>
      </c>
      <c r="M2674" s="19" t="s">
        <v>70</v>
      </c>
      <c r="N2674" s="19">
        <v>4000</v>
      </c>
      <c r="O2674" s="19">
        <v>8000</v>
      </c>
      <c r="P2674" s="19">
        <v>2985</v>
      </c>
      <c r="Q2674" s="19" t="s">
        <v>57</v>
      </c>
      <c r="R2674" s="19">
        <v>1625</v>
      </c>
      <c r="S2674" s="19">
        <v>20000</v>
      </c>
      <c r="T2674" s="19">
        <v>2.25</v>
      </c>
      <c r="U2674" s="19">
        <v>5</v>
      </c>
      <c r="V2674" s="19">
        <v>0.24</v>
      </c>
      <c r="W2674" s="19">
        <v>65</v>
      </c>
      <c r="X2674" s="93"/>
      <c r="Y2674">
        <f t="shared" si="124"/>
        <v>571.42857142857144</v>
      </c>
      <c r="Z2674" t="b">
        <f>IF(N2674/G2674&gt;=Auswahlhilfe!$C$8,TRUE,FALSE)</f>
        <v>1</v>
      </c>
      <c r="AA2674" t="b">
        <f>IF(K2674&gt;Auswahlhilfe!$C$7,TRUE,FALSE)</f>
        <v>1</v>
      </c>
      <c r="AB2674" t="b">
        <f>IF(Auswahlhilfe!$C$17=F2674,TRUE,FALSE)</f>
        <v>0</v>
      </c>
      <c r="AC2674" t="b">
        <f>IFERROR(IF(FIND("P2",PGOptionList!D2674)&gt;0,TRUE),FALSE)</f>
        <v>1</v>
      </c>
      <c r="AD2674" t="b">
        <f>IFERROR(IF(FIND("P1",PGOptionList!D2674)&gt;0,TRUE),FALSE)</f>
        <v>0</v>
      </c>
      <c r="AE2674" t="b">
        <f>IFERROR(IF(FIND("P0",PGOptionList!D2674)&gt;0,TRUE),FALSE)</f>
        <v>0</v>
      </c>
      <c r="AF2674" t="b">
        <f>IF(AND(Z2674,AA2674,AB2674,AC2674,IF(C2674=Auswahlhilfe!$L$7,TRUE,FALSE)),D2674,FALSE)</f>
        <v>0</v>
      </c>
      <c r="AG2674" t="b">
        <f>IF(AND(Z2674,AA2674,AB2674,AD2674,IF(C2674=Auswahlhilfe!$L$17,TRUE,FALSE)),D2674,FALSE)</f>
        <v>0</v>
      </c>
      <c r="AH2674" t="b">
        <f>IF(AND(Z2674,AA2674,AB2674,AE2674,IF(C2674=Auswahlhilfe!$L$17,TRUE,FALSE)),D2674,FALSE)</f>
        <v>0</v>
      </c>
      <c r="AI2674" t="s">
        <v>4817</v>
      </c>
      <c r="AJ2674" s="90" t="str">
        <f t="shared" si="125"/>
        <v>mailto:info@oxni.ch?subject=Anfrage TER-090-007-S1-P2</v>
      </c>
    </row>
    <row r="2675" spans="2:36" x14ac:dyDescent="0.2">
      <c r="B2675" s="78" t="str">
        <f t="shared" si="123"/>
        <v/>
      </c>
      <c r="C2675" s="19" t="s">
        <v>124</v>
      </c>
      <c r="D2675" s="19" t="s">
        <v>2976</v>
      </c>
      <c r="E2675" s="19">
        <v>90</v>
      </c>
      <c r="F2675" s="19" t="s">
        <v>58</v>
      </c>
      <c r="G2675" s="19">
        <v>7</v>
      </c>
      <c r="H2675" s="19">
        <v>6</v>
      </c>
      <c r="I2675" s="19">
        <v>14</v>
      </c>
      <c r="J2675" s="19">
        <v>95</v>
      </c>
      <c r="K2675" s="19">
        <v>140</v>
      </c>
      <c r="L2675" s="19">
        <v>420</v>
      </c>
      <c r="M2675" s="19" t="s">
        <v>70</v>
      </c>
      <c r="N2675" s="19">
        <v>4000</v>
      </c>
      <c r="O2675" s="19">
        <v>8000</v>
      </c>
      <c r="P2675" s="19">
        <v>2985</v>
      </c>
      <c r="Q2675" s="19" t="s">
        <v>57</v>
      </c>
      <c r="R2675" s="19">
        <v>1625</v>
      </c>
      <c r="S2675" s="19">
        <v>20000</v>
      </c>
      <c r="T2675" s="19">
        <v>2.25</v>
      </c>
      <c r="U2675" s="19">
        <v>5</v>
      </c>
      <c r="V2675" s="19">
        <v>0.24</v>
      </c>
      <c r="W2675" s="19">
        <v>65</v>
      </c>
      <c r="X2675" s="93"/>
      <c r="Y2675">
        <f t="shared" si="124"/>
        <v>571.42857142857144</v>
      </c>
      <c r="Z2675" t="b">
        <f>IF(N2675/G2675&gt;=Auswahlhilfe!$C$8,TRUE,FALSE)</f>
        <v>1</v>
      </c>
      <c r="AA2675" t="b">
        <f>IF(K2675&gt;Auswahlhilfe!$C$7,TRUE,FALSE)</f>
        <v>1</v>
      </c>
      <c r="AB2675" t="b">
        <f>IF(Auswahlhilfe!$C$17=F2675,TRUE,FALSE)</f>
        <v>1</v>
      </c>
      <c r="AC2675" t="b">
        <f>IFERROR(IF(FIND("P2",PGOptionList!D2675)&gt;0,TRUE),FALSE)</f>
        <v>1</v>
      </c>
      <c r="AD2675" t="b">
        <f>IFERROR(IF(FIND("P1",PGOptionList!D2675)&gt;0,TRUE),FALSE)</f>
        <v>0</v>
      </c>
      <c r="AE2675" t="b">
        <f>IFERROR(IF(FIND("P0",PGOptionList!D2675)&gt;0,TRUE),FALSE)</f>
        <v>0</v>
      </c>
      <c r="AF2675" t="b">
        <f>IF(AND(Z2675,AA2675,AB2675,AC2675,IF(C2675=Auswahlhilfe!$L$7,TRUE,FALSE)),D2675,FALSE)</f>
        <v>0</v>
      </c>
      <c r="AG2675" t="b">
        <f>IF(AND(Z2675,AA2675,AB2675,AD2675,IF(C2675=Auswahlhilfe!$L$17,TRUE,FALSE)),D2675,FALSE)</f>
        <v>0</v>
      </c>
      <c r="AH2675" t="b">
        <f>IF(AND(Z2675,AA2675,AB2675,AE2675,IF(C2675=Auswahlhilfe!$L$17,TRUE,FALSE)),D2675,FALSE)</f>
        <v>0</v>
      </c>
      <c r="AI2675" t="s">
        <v>4817</v>
      </c>
      <c r="AJ2675" s="90" t="str">
        <f t="shared" si="125"/>
        <v>mailto:info@oxni.ch?subject=Anfrage TER-090-007-S2-P2</v>
      </c>
    </row>
    <row r="2676" spans="2:36" x14ac:dyDescent="0.2">
      <c r="B2676" s="78" t="str">
        <f t="shared" si="123"/>
        <v/>
      </c>
      <c r="C2676" s="19" t="s">
        <v>124</v>
      </c>
      <c r="D2676" s="19" t="s">
        <v>2977</v>
      </c>
      <c r="E2676" s="19">
        <v>90</v>
      </c>
      <c r="F2676" s="19" t="s">
        <v>55</v>
      </c>
      <c r="G2676" s="19">
        <v>6</v>
      </c>
      <c r="H2676" s="19">
        <v>4</v>
      </c>
      <c r="I2676" s="19">
        <v>14</v>
      </c>
      <c r="J2676" s="19">
        <v>95</v>
      </c>
      <c r="K2676" s="19">
        <v>148</v>
      </c>
      <c r="L2676" s="19">
        <v>444</v>
      </c>
      <c r="M2676" s="19" t="s">
        <v>72</v>
      </c>
      <c r="N2676" s="19">
        <v>4000</v>
      </c>
      <c r="O2676" s="19">
        <v>8000</v>
      </c>
      <c r="P2676" s="19">
        <v>2985</v>
      </c>
      <c r="Q2676" s="19" t="s">
        <v>57</v>
      </c>
      <c r="R2676" s="19">
        <v>1625</v>
      </c>
      <c r="S2676" s="19">
        <v>20000</v>
      </c>
      <c r="T2676" s="19">
        <v>2.25</v>
      </c>
      <c r="U2676" s="19">
        <v>5</v>
      </c>
      <c r="V2676" s="19">
        <v>0.24</v>
      </c>
      <c r="W2676" s="19">
        <v>65</v>
      </c>
      <c r="X2676" s="93"/>
      <c r="Y2676">
        <f t="shared" si="124"/>
        <v>666.66666666666663</v>
      </c>
      <c r="Z2676" t="b">
        <f>IF(N2676/G2676&gt;=Auswahlhilfe!$C$8,TRUE,FALSE)</f>
        <v>1</v>
      </c>
      <c r="AA2676" t="b">
        <f>IF(K2676&gt;Auswahlhilfe!$C$7,TRUE,FALSE)</f>
        <v>1</v>
      </c>
      <c r="AB2676" t="b">
        <f>IF(Auswahlhilfe!$C$17=F2676,TRUE,FALSE)</f>
        <v>0</v>
      </c>
      <c r="AC2676" t="b">
        <f>IFERROR(IF(FIND("P2",PGOptionList!D2676)&gt;0,TRUE),FALSE)</f>
        <v>0</v>
      </c>
      <c r="AD2676" t="b">
        <f>IFERROR(IF(FIND("P1",PGOptionList!D2676)&gt;0,TRUE),FALSE)</f>
        <v>1</v>
      </c>
      <c r="AE2676" t="b">
        <f>IFERROR(IF(FIND("P0",PGOptionList!D2676)&gt;0,TRUE),FALSE)</f>
        <v>0</v>
      </c>
      <c r="AF2676" t="b">
        <f>IF(AND(Z2676,AA2676,AB2676,AC2676,IF(C2676=Auswahlhilfe!$L$7,TRUE,FALSE)),D2676,FALSE)</f>
        <v>0</v>
      </c>
      <c r="AG2676" t="b">
        <f>IF(AND(Z2676,AA2676,AB2676,AD2676,IF(C2676=Auswahlhilfe!$L$17,TRUE,FALSE)),D2676,FALSE)</f>
        <v>0</v>
      </c>
      <c r="AH2676" t="b">
        <f>IF(AND(Z2676,AA2676,AB2676,AE2676,IF(C2676=Auswahlhilfe!$L$17,TRUE,FALSE)),D2676,FALSE)</f>
        <v>0</v>
      </c>
      <c r="AI2676" t="s">
        <v>4817</v>
      </c>
      <c r="AJ2676" s="90" t="str">
        <f t="shared" si="125"/>
        <v>mailto:info@oxni.ch?subject=Anfrage TER-090-006-S1-P1</v>
      </c>
    </row>
    <row r="2677" spans="2:36" x14ac:dyDescent="0.2">
      <c r="B2677" s="78" t="str">
        <f t="shared" si="123"/>
        <v/>
      </c>
      <c r="C2677" s="19" t="s">
        <v>124</v>
      </c>
      <c r="D2677" s="19" t="s">
        <v>2978</v>
      </c>
      <c r="E2677" s="19">
        <v>90</v>
      </c>
      <c r="F2677" s="19" t="s">
        <v>58</v>
      </c>
      <c r="G2677" s="19">
        <v>6</v>
      </c>
      <c r="H2677" s="19">
        <v>4</v>
      </c>
      <c r="I2677" s="19">
        <v>14</v>
      </c>
      <c r="J2677" s="19">
        <v>95</v>
      </c>
      <c r="K2677" s="19">
        <v>148</v>
      </c>
      <c r="L2677" s="19">
        <v>444</v>
      </c>
      <c r="M2677" s="19" t="s">
        <v>72</v>
      </c>
      <c r="N2677" s="19">
        <v>4000</v>
      </c>
      <c r="O2677" s="19">
        <v>8000</v>
      </c>
      <c r="P2677" s="19">
        <v>2985</v>
      </c>
      <c r="Q2677" s="19" t="s">
        <v>57</v>
      </c>
      <c r="R2677" s="19">
        <v>1625</v>
      </c>
      <c r="S2677" s="19">
        <v>20000</v>
      </c>
      <c r="T2677" s="19">
        <v>2.25</v>
      </c>
      <c r="U2677" s="19">
        <v>5</v>
      </c>
      <c r="V2677" s="19">
        <v>0.24</v>
      </c>
      <c r="W2677" s="19">
        <v>65</v>
      </c>
      <c r="X2677" s="93"/>
      <c r="Y2677">
        <f t="shared" si="124"/>
        <v>666.66666666666663</v>
      </c>
      <c r="Z2677" t="b">
        <f>IF(N2677/G2677&gt;=Auswahlhilfe!$C$8,TRUE,FALSE)</f>
        <v>1</v>
      </c>
      <c r="AA2677" t="b">
        <f>IF(K2677&gt;Auswahlhilfe!$C$7,TRUE,FALSE)</f>
        <v>1</v>
      </c>
      <c r="AB2677" t="b">
        <f>IF(Auswahlhilfe!$C$17=F2677,TRUE,FALSE)</f>
        <v>1</v>
      </c>
      <c r="AC2677" t="b">
        <f>IFERROR(IF(FIND("P2",PGOptionList!D2677)&gt;0,TRUE),FALSE)</f>
        <v>0</v>
      </c>
      <c r="AD2677" t="b">
        <f>IFERROR(IF(FIND("P1",PGOptionList!D2677)&gt;0,TRUE),FALSE)</f>
        <v>1</v>
      </c>
      <c r="AE2677" t="b">
        <f>IFERROR(IF(FIND("P0",PGOptionList!D2677)&gt;0,TRUE),FALSE)</f>
        <v>0</v>
      </c>
      <c r="AF2677" t="b">
        <f>IF(AND(Z2677,AA2677,AB2677,AC2677,IF(C2677=Auswahlhilfe!$L$7,TRUE,FALSE)),D2677,FALSE)</f>
        <v>0</v>
      </c>
      <c r="AG2677" t="b">
        <f>IF(AND(Z2677,AA2677,AB2677,AD2677,IF(C2677=Auswahlhilfe!$L$17,TRUE,FALSE)),D2677,FALSE)</f>
        <v>0</v>
      </c>
      <c r="AH2677" t="b">
        <f>IF(AND(Z2677,AA2677,AB2677,AE2677,IF(C2677=Auswahlhilfe!$L$17,TRUE,FALSE)),D2677,FALSE)</f>
        <v>0</v>
      </c>
      <c r="AI2677" t="s">
        <v>4817</v>
      </c>
      <c r="AJ2677" s="90" t="str">
        <f t="shared" si="125"/>
        <v>mailto:info@oxni.ch?subject=Anfrage TER-090-006-S2-P1</v>
      </c>
    </row>
    <row r="2678" spans="2:36" x14ac:dyDescent="0.2">
      <c r="B2678" s="78" t="str">
        <f t="shared" si="123"/>
        <v/>
      </c>
      <c r="C2678" s="19" t="s">
        <v>124</v>
      </c>
      <c r="D2678" s="19" t="s">
        <v>2979</v>
      </c>
      <c r="E2678" s="19">
        <v>90</v>
      </c>
      <c r="F2678" s="19" t="s">
        <v>55</v>
      </c>
      <c r="G2678" s="19">
        <v>6</v>
      </c>
      <c r="H2678" s="19">
        <v>6</v>
      </c>
      <c r="I2678" s="19">
        <v>14</v>
      </c>
      <c r="J2678" s="19">
        <v>95</v>
      </c>
      <c r="K2678" s="19">
        <v>148</v>
      </c>
      <c r="L2678" s="19">
        <v>444</v>
      </c>
      <c r="M2678" s="19" t="s">
        <v>72</v>
      </c>
      <c r="N2678" s="19">
        <v>4000</v>
      </c>
      <c r="O2678" s="19">
        <v>8000</v>
      </c>
      <c r="P2678" s="19">
        <v>2985</v>
      </c>
      <c r="Q2678" s="19" t="s">
        <v>57</v>
      </c>
      <c r="R2678" s="19">
        <v>1625</v>
      </c>
      <c r="S2678" s="19">
        <v>20000</v>
      </c>
      <c r="T2678" s="19">
        <v>2.25</v>
      </c>
      <c r="U2678" s="19">
        <v>5</v>
      </c>
      <c r="V2678" s="19">
        <v>0.24</v>
      </c>
      <c r="W2678" s="19">
        <v>65</v>
      </c>
      <c r="X2678" s="93"/>
      <c r="Y2678">
        <f t="shared" si="124"/>
        <v>666.66666666666663</v>
      </c>
      <c r="Z2678" t="b">
        <f>IF(N2678/G2678&gt;=Auswahlhilfe!$C$8,TRUE,FALSE)</f>
        <v>1</v>
      </c>
      <c r="AA2678" t="b">
        <f>IF(K2678&gt;Auswahlhilfe!$C$7,TRUE,FALSE)</f>
        <v>1</v>
      </c>
      <c r="AB2678" t="b">
        <f>IF(Auswahlhilfe!$C$17=F2678,TRUE,FALSE)</f>
        <v>0</v>
      </c>
      <c r="AC2678" t="b">
        <f>IFERROR(IF(FIND("P2",PGOptionList!D2678)&gt;0,TRUE),FALSE)</f>
        <v>1</v>
      </c>
      <c r="AD2678" t="b">
        <f>IFERROR(IF(FIND("P1",PGOptionList!D2678)&gt;0,TRUE),FALSE)</f>
        <v>0</v>
      </c>
      <c r="AE2678" t="b">
        <f>IFERROR(IF(FIND("P0",PGOptionList!D2678)&gt;0,TRUE),FALSE)</f>
        <v>0</v>
      </c>
      <c r="AF2678" t="b">
        <f>IF(AND(Z2678,AA2678,AB2678,AC2678,IF(C2678=Auswahlhilfe!$L$7,TRUE,FALSE)),D2678,FALSE)</f>
        <v>0</v>
      </c>
      <c r="AG2678" t="b">
        <f>IF(AND(Z2678,AA2678,AB2678,AD2678,IF(C2678=Auswahlhilfe!$L$17,TRUE,FALSE)),D2678,FALSE)</f>
        <v>0</v>
      </c>
      <c r="AH2678" t="b">
        <f>IF(AND(Z2678,AA2678,AB2678,AE2678,IF(C2678=Auswahlhilfe!$L$17,TRUE,FALSE)),D2678,FALSE)</f>
        <v>0</v>
      </c>
      <c r="AI2678" t="s">
        <v>4817</v>
      </c>
      <c r="AJ2678" s="90" t="str">
        <f t="shared" si="125"/>
        <v>mailto:info@oxni.ch?subject=Anfrage TER-090-006-S1-P2</v>
      </c>
    </row>
    <row r="2679" spans="2:36" x14ac:dyDescent="0.2">
      <c r="B2679" s="78" t="str">
        <f t="shared" si="123"/>
        <v/>
      </c>
      <c r="C2679" s="19" t="s">
        <v>124</v>
      </c>
      <c r="D2679" s="19" t="s">
        <v>2980</v>
      </c>
      <c r="E2679" s="19">
        <v>90</v>
      </c>
      <c r="F2679" s="19" t="s">
        <v>58</v>
      </c>
      <c r="G2679" s="19">
        <v>6</v>
      </c>
      <c r="H2679" s="19">
        <v>6</v>
      </c>
      <c r="I2679" s="19">
        <v>14</v>
      </c>
      <c r="J2679" s="19">
        <v>95</v>
      </c>
      <c r="K2679" s="19">
        <v>148</v>
      </c>
      <c r="L2679" s="19">
        <v>444</v>
      </c>
      <c r="M2679" s="19" t="s">
        <v>72</v>
      </c>
      <c r="N2679" s="19">
        <v>4000</v>
      </c>
      <c r="O2679" s="19">
        <v>8000</v>
      </c>
      <c r="P2679" s="19">
        <v>2985</v>
      </c>
      <c r="Q2679" s="19" t="s">
        <v>57</v>
      </c>
      <c r="R2679" s="19">
        <v>1625</v>
      </c>
      <c r="S2679" s="19">
        <v>20000</v>
      </c>
      <c r="T2679" s="19">
        <v>2.25</v>
      </c>
      <c r="U2679" s="19">
        <v>5</v>
      </c>
      <c r="V2679" s="19">
        <v>0.24</v>
      </c>
      <c r="W2679" s="19">
        <v>65</v>
      </c>
      <c r="X2679" s="93"/>
      <c r="Y2679">
        <f t="shared" si="124"/>
        <v>666.66666666666663</v>
      </c>
      <c r="Z2679" t="b">
        <f>IF(N2679/G2679&gt;=Auswahlhilfe!$C$8,TRUE,FALSE)</f>
        <v>1</v>
      </c>
      <c r="AA2679" t="b">
        <f>IF(K2679&gt;Auswahlhilfe!$C$7,TRUE,FALSE)</f>
        <v>1</v>
      </c>
      <c r="AB2679" t="b">
        <f>IF(Auswahlhilfe!$C$17=F2679,TRUE,FALSE)</f>
        <v>1</v>
      </c>
      <c r="AC2679" t="b">
        <f>IFERROR(IF(FIND("P2",PGOptionList!D2679)&gt;0,TRUE),FALSE)</f>
        <v>1</v>
      </c>
      <c r="AD2679" t="b">
        <f>IFERROR(IF(FIND("P1",PGOptionList!D2679)&gt;0,TRUE),FALSE)</f>
        <v>0</v>
      </c>
      <c r="AE2679" t="b">
        <f>IFERROR(IF(FIND("P0",PGOptionList!D2679)&gt;0,TRUE),FALSE)</f>
        <v>0</v>
      </c>
      <c r="AF2679" t="b">
        <f>IF(AND(Z2679,AA2679,AB2679,AC2679,IF(C2679=Auswahlhilfe!$L$7,TRUE,FALSE)),D2679,FALSE)</f>
        <v>0</v>
      </c>
      <c r="AG2679" t="b">
        <f>IF(AND(Z2679,AA2679,AB2679,AD2679,IF(C2679=Auswahlhilfe!$L$17,TRUE,FALSE)),D2679,FALSE)</f>
        <v>0</v>
      </c>
      <c r="AH2679" t="b">
        <f>IF(AND(Z2679,AA2679,AB2679,AE2679,IF(C2679=Auswahlhilfe!$L$17,TRUE,FALSE)),D2679,FALSE)</f>
        <v>0</v>
      </c>
      <c r="AI2679" t="s">
        <v>4817</v>
      </c>
      <c r="AJ2679" s="90" t="str">
        <f t="shared" si="125"/>
        <v>mailto:info@oxni.ch?subject=Anfrage TER-090-006-S2-P2</v>
      </c>
    </row>
    <row r="2680" spans="2:36" x14ac:dyDescent="0.2">
      <c r="B2680" s="78" t="str">
        <f t="shared" si="123"/>
        <v/>
      </c>
      <c r="C2680" s="19" t="s">
        <v>124</v>
      </c>
      <c r="D2680" s="19" t="s">
        <v>2981</v>
      </c>
      <c r="E2680" s="19">
        <v>90</v>
      </c>
      <c r="F2680" s="19" t="s">
        <v>55</v>
      </c>
      <c r="G2680" s="19">
        <v>5</v>
      </c>
      <c r="H2680" s="19">
        <v>4</v>
      </c>
      <c r="I2680" s="19">
        <v>14</v>
      </c>
      <c r="J2680" s="19">
        <v>95</v>
      </c>
      <c r="K2680" s="19">
        <v>150</v>
      </c>
      <c r="L2680" s="19">
        <v>450</v>
      </c>
      <c r="M2680" s="19" t="s">
        <v>107</v>
      </c>
      <c r="N2680" s="19">
        <v>4000</v>
      </c>
      <c r="O2680" s="19">
        <v>8000</v>
      </c>
      <c r="P2680" s="19">
        <v>2985</v>
      </c>
      <c r="Q2680" s="19" t="s">
        <v>57</v>
      </c>
      <c r="R2680" s="19">
        <v>1625</v>
      </c>
      <c r="S2680" s="19">
        <v>20000</v>
      </c>
      <c r="T2680" s="19">
        <v>2.25</v>
      </c>
      <c r="U2680" s="19">
        <v>5</v>
      </c>
      <c r="V2680" s="19">
        <v>0.24</v>
      </c>
      <c r="W2680" s="19">
        <v>65</v>
      </c>
      <c r="X2680" s="93"/>
      <c r="Y2680">
        <f t="shared" si="124"/>
        <v>800</v>
      </c>
      <c r="Z2680" t="b">
        <f>IF(N2680/G2680&gt;=Auswahlhilfe!$C$8,TRUE,FALSE)</f>
        <v>1</v>
      </c>
      <c r="AA2680" t="b">
        <f>IF(K2680&gt;Auswahlhilfe!$C$7,TRUE,FALSE)</f>
        <v>1</v>
      </c>
      <c r="AB2680" t="b">
        <f>IF(Auswahlhilfe!$C$17=F2680,TRUE,FALSE)</f>
        <v>0</v>
      </c>
      <c r="AC2680" t="b">
        <f>IFERROR(IF(FIND("P2",PGOptionList!D2680)&gt;0,TRUE),FALSE)</f>
        <v>0</v>
      </c>
      <c r="AD2680" t="b">
        <f>IFERROR(IF(FIND("P1",PGOptionList!D2680)&gt;0,TRUE),FALSE)</f>
        <v>1</v>
      </c>
      <c r="AE2680" t="b">
        <f>IFERROR(IF(FIND("P0",PGOptionList!D2680)&gt;0,TRUE),FALSE)</f>
        <v>0</v>
      </c>
      <c r="AF2680" t="b">
        <f>IF(AND(Z2680,AA2680,AB2680,AC2680,IF(C2680=Auswahlhilfe!$L$7,TRUE,FALSE)),D2680,FALSE)</f>
        <v>0</v>
      </c>
      <c r="AG2680" t="b">
        <f>IF(AND(Z2680,AA2680,AB2680,AD2680,IF(C2680=Auswahlhilfe!$L$17,TRUE,FALSE)),D2680,FALSE)</f>
        <v>0</v>
      </c>
      <c r="AH2680" t="b">
        <f>IF(AND(Z2680,AA2680,AB2680,AE2680,IF(C2680=Auswahlhilfe!$L$17,TRUE,FALSE)),D2680,FALSE)</f>
        <v>0</v>
      </c>
      <c r="AI2680" t="s">
        <v>4817</v>
      </c>
      <c r="AJ2680" s="90" t="str">
        <f t="shared" si="125"/>
        <v>mailto:info@oxni.ch?subject=Anfrage TER-090-005-S1-P1</v>
      </c>
    </row>
    <row r="2681" spans="2:36" x14ac:dyDescent="0.2">
      <c r="B2681" s="78" t="str">
        <f t="shared" si="123"/>
        <v/>
      </c>
      <c r="C2681" s="19" t="s">
        <v>124</v>
      </c>
      <c r="D2681" s="19" t="s">
        <v>2982</v>
      </c>
      <c r="E2681" s="19">
        <v>90</v>
      </c>
      <c r="F2681" s="19" t="s">
        <v>58</v>
      </c>
      <c r="G2681" s="19">
        <v>5</v>
      </c>
      <c r="H2681" s="19">
        <v>4</v>
      </c>
      <c r="I2681" s="19">
        <v>14</v>
      </c>
      <c r="J2681" s="19">
        <v>95</v>
      </c>
      <c r="K2681" s="19">
        <v>150</v>
      </c>
      <c r="L2681" s="19">
        <v>450</v>
      </c>
      <c r="M2681" s="19" t="s">
        <v>107</v>
      </c>
      <c r="N2681" s="19">
        <v>4000</v>
      </c>
      <c r="O2681" s="19">
        <v>8000</v>
      </c>
      <c r="P2681" s="19">
        <v>2985</v>
      </c>
      <c r="Q2681" s="19" t="s">
        <v>57</v>
      </c>
      <c r="R2681" s="19">
        <v>1625</v>
      </c>
      <c r="S2681" s="19">
        <v>20000</v>
      </c>
      <c r="T2681" s="19">
        <v>2.25</v>
      </c>
      <c r="U2681" s="19">
        <v>5</v>
      </c>
      <c r="V2681" s="19">
        <v>0.24</v>
      </c>
      <c r="W2681" s="19">
        <v>65</v>
      </c>
      <c r="X2681" s="93"/>
      <c r="Y2681">
        <f t="shared" si="124"/>
        <v>800</v>
      </c>
      <c r="Z2681" t="b">
        <f>IF(N2681/G2681&gt;=Auswahlhilfe!$C$8,TRUE,FALSE)</f>
        <v>1</v>
      </c>
      <c r="AA2681" t="b">
        <f>IF(K2681&gt;Auswahlhilfe!$C$7,TRUE,FALSE)</f>
        <v>1</v>
      </c>
      <c r="AB2681" t="b">
        <f>IF(Auswahlhilfe!$C$17=F2681,TRUE,FALSE)</f>
        <v>1</v>
      </c>
      <c r="AC2681" t="b">
        <f>IFERROR(IF(FIND("P2",PGOptionList!D2681)&gt;0,TRUE),FALSE)</f>
        <v>0</v>
      </c>
      <c r="AD2681" t="b">
        <f>IFERROR(IF(FIND("P1",PGOptionList!D2681)&gt;0,TRUE),FALSE)</f>
        <v>1</v>
      </c>
      <c r="AE2681" t="b">
        <f>IFERROR(IF(FIND("P0",PGOptionList!D2681)&gt;0,TRUE),FALSE)</f>
        <v>0</v>
      </c>
      <c r="AF2681" t="b">
        <f>IF(AND(Z2681,AA2681,AB2681,AC2681,IF(C2681=Auswahlhilfe!$L$7,TRUE,FALSE)),D2681,FALSE)</f>
        <v>0</v>
      </c>
      <c r="AG2681" t="b">
        <f>IF(AND(Z2681,AA2681,AB2681,AD2681,IF(C2681=Auswahlhilfe!$L$17,TRUE,FALSE)),D2681,FALSE)</f>
        <v>0</v>
      </c>
      <c r="AH2681" t="b">
        <f>IF(AND(Z2681,AA2681,AB2681,AE2681,IF(C2681=Auswahlhilfe!$L$17,TRUE,FALSE)),D2681,FALSE)</f>
        <v>0</v>
      </c>
      <c r="AI2681" t="s">
        <v>4817</v>
      </c>
      <c r="AJ2681" s="90" t="str">
        <f t="shared" si="125"/>
        <v>mailto:info@oxni.ch?subject=Anfrage TER-090-005-S2-P1</v>
      </c>
    </row>
    <row r="2682" spans="2:36" x14ac:dyDescent="0.2">
      <c r="B2682" s="78" t="str">
        <f t="shared" si="123"/>
        <v/>
      </c>
      <c r="C2682" s="19" t="s">
        <v>124</v>
      </c>
      <c r="D2682" s="19" t="s">
        <v>2983</v>
      </c>
      <c r="E2682" s="19">
        <v>90</v>
      </c>
      <c r="F2682" s="19" t="s">
        <v>55</v>
      </c>
      <c r="G2682" s="19">
        <v>5</v>
      </c>
      <c r="H2682" s="19">
        <v>6</v>
      </c>
      <c r="I2682" s="19">
        <v>14</v>
      </c>
      <c r="J2682" s="19">
        <v>95</v>
      </c>
      <c r="K2682" s="19">
        <v>150</v>
      </c>
      <c r="L2682" s="19">
        <v>450</v>
      </c>
      <c r="M2682" s="19" t="s">
        <v>107</v>
      </c>
      <c r="N2682" s="19">
        <v>4000</v>
      </c>
      <c r="O2682" s="19">
        <v>8000</v>
      </c>
      <c r="P2682" s="19">
        <v>2985</v>
      </c>
      <c r="Q2682" s="19" t="s">
        <v>57</v>
      </c>
      <c r="R2682" s="19">
        <v>1625</v>
      </c>
      <c r="S2682" s="19">
        <v>20000</v>
      </c>
      <c r="T2682" s="19">
        <v>2.25</v>
      </c>
      <c r="U2682" s="19">
        <v>5</v>
      </c>
      <c r="V2682" s="19">
        <v>0.24</v>
      </c>
      <c r="W2682" s="19">
        <v>65</v>
      </c>
      <c r="X2682" s="93"/>
      <c r="Y2682">
        <f t="shared" si="124"/>
        <v>800</v>
      </c>
      <c r="Z2682" t="b">
        <f>IF(N2682/G2682&gt;=Auswahlhilfe!$C$8,TRUE,FALSE)</f>
        <v>1</v>
      </c>
      <c r="AA2682" t="b">
        <f>IF(K2682&gt;Auswahlhilfe!$C$7,TRUE,FALSE)</f>
        <v>1</v>
      </c>
      <c r="AB2682" t="b">
        <f>IF(Auswahlhilfe!$C$17=F2682,TRUE,FALSE)</f>
        <v>0</v>
      </c>
      <c r="AC2682" t="b">
        <f>IFERROR(IF(FIND("P2",PGOptionList!D2682)&gt;0,TRUE),FALSE)</f>
        <v>1</v>
      </c>
      <c r="AD2682" t="b">
        <f>IFERROR(IF(FIND("P1",PGOptionList!D2682)&gt;0,TRUE),FALSE)</f>
        <v>0</v>
      </c>
      <c r="AE2682" t="b">
        <f>IFERROR(IF(FIND("P0",PGOptionList!D2682)&gt;0,TRUE),FALSE)</f>
        <v>0</v>
      </c>
      <c r="AF2682" t="b">
        <f>IF(AND(Z2682,AA2682,AB2682,AC2682,IF(C2682=Auswahlhilfe!$L$7,TRUE,FALSE)),D2682,FALSE)</f>
        <v>0</v>
      </c>
      <c r="AG2682" t="b">
        <f>IF(AND(Z2682,AA2682,AB2682,AD2682,IF(C2682=Auswahlhilfe!$L$17,TRUE,FALSE)),D2682,FALSE)</f>
        <v>0</v>
      </c>
      <c r="AH2682" t="b">
        <f>IF(AND(Z2682,AA2682,AB2682,AE2682,IF(C2682=Auswahlhilfe!$L$17,TRUE,FALSE)),D2682,FALSE)</f>
        <v>0</v>
      </c>
      <c r="AI2682" t="s">
        <v>4817</v>
      </c>
      <c r="AJ2682" s="90" t="str">
        <f t="shared" si="125"/>
        <v>mailto:info@oxni.ch?subject=Anfrage TER-090-005-S1-P2</v>
      </c>
    </row>
    <row r="2683" spans="2:36" x14ac:dyDescent="0.2">
      <c r="B2683" s="78" t="str">
        <f t="shared" si="123"/>
        <v/>
      </c>
      <c r="C2683" s="19" t="s">
        <v>124</v>
      </c>
      <c r="D2683" s="19" t="s">
        <v>2984</v>
      </c>
      <c r="E2683" s="19">
        <v>90</v>
      </c>
      <c r="F2683" s="19" t="s">
        <v>58</v>
      </c>
      <c r="G2683" s="19">
        <v>5</v>
      </c>
      <c r="H2683" s="19">
        <v>6</v>
      </c>
      <c r="I2683" s="19">
        <v>14</v>
      </c>
      <c r="J2683" s="19">
        <v>95</v>
      </c>
      <c r="K2683" s="19">
        <v>150</v>
      </c>
      <c r="L2683" s="19">
        <v>450</v>
      </c>
      <c r="M2683" s="19" t="s">
        <v>107</v>
      </c>
      <c r="N2683" s="19">
        <v>4000</v>
      </c>
      <c r="O2683" s="19">
        <v>8000</v>
      </c>
      <c r="P2683" s="19">
        <v>2985</v>
      </c>
      <c r="Q2683" s="19" t="s">
        <v>57</v>
      </c>
      <c r="R2683" s="19">
        <v>1625</v>
      </c>
      <c r="S2683" s="19">
        <v>20000</v>
      </c>
      <c r="T2683" s="19">
        <v>2.25</v>
      </c>
      <c r="U2683" s="19">
        <v>5</v>
      </c>
      <c r="V2683" s="19">
        <v>0.24</v>
      </c>
      <c r="W2683" s="19">
        <v>65</v>
      </c>
      <c r="X2683" s="93"/>
      <c r="Y2683">
        <f t="shared" si="124"/>
        <v>800</v>
      </c>
      <c r="Z2683" t="b">
        <f>IF(N2683/G2683&gt;=Auswahlhilfe!$C$8,TRUE,FALSE)</f>
        <v>1</v>
      </c>
      <c r="AA2683" t="b">
        <f>IF(K2683&gt;Auswahlhilfe!$C$7,TRUE,FALSE)</f>
        <v>1</v>
      </c>
      <c r="AB2683" t="b">
        <f>IF(Auswahlhilfe!$C$17=F2683,TRUE,FALSE)</f>
        <v>1</v>
      </c>
      <c r="AC2683" t="b">
        <f>IFERROR(IF(FIND("P2",PGOptionList!D2683)&gt;0,TRUE),FALSE)</f>
        <v>1</v>
      </c>
      <c r="AD2683" t="b">
        <f>IFERROR(IF(FIND("P1",PGOptionList!D2683)&gt;0,TRUE),FALSE)</f>
        <v>0</v>
      </c>
      <c r="AE2683" t="b">
        <f>IFERROR(IF(FIND("P0",PGOptionList!D2683)&gt;0,TRUE),FALSE)</f>
        <v>0</v>
      </c>
      <c r="AF2683" t="b">
        <f>IF(AND(Z2683,AA2683,AB2683,AC2683,IF(C2683=Auswahlhilfe!$L$7,TRUE,FALSE)),D2683,FALSE)</f>
        <v>0</v>
      </c>
      <c r="AG2683" t="b">
        <f>IF(AND(Z2683,AA2683,AB2683,AD2683,IF(C2683=Auswahlhilfe!$L$17,TRUE,FALSE)),D2683,FALSE)</f>
        <v>0</v>
      </c>
      <c r="AH2683" t="b">
        <f>IF(AND(Z2683,AA2683,AB2683,AE2683,IF(C2683=Auswahlhilfe!$L$17,TRUE,FALSE)),D2683,FALSE)</f>
        <v>0</v>
      </c>
      <c r="AI2683" t="s">
        <v>4817</v>
      </c>
      <c r="AJ2683" s="90" t="str">
        <f t="shared" si="125"/>
        <v>mailto:info@oxni.ch?subject=Anfrage TER-090-005-S2-P2</v>
      </c>
    </row>
    <row r="2684" spans="2:36" x14ac:dyDescent="0.2">
      <c r="B2684" s="78" t="str">
        <f t="shared" si="123"/>
        <v/>
      </c>
      <c r="C2684" s="19" t="s">
        <v>124</v>
      </c>
      <c r="D2684" s="19" t="s">
        <v>2985</v>
      </c>
      <c r="E2684" s="19">
        <v>90</v>
      </c>
      <c r="F2684" s="19" t="s">
        <v>55</v>
      </c>
      <c r="G2684" s="19">
        <v>4</v>
      </c>
      <c r="H2684" s="19">
        <v>4</v>
      </c>
      <c r="I2684" s="19">
        <v>14</v>
      </c>
      <c r="J2684" s="19">
        <v>95</v>
      </c>
      <c r="K2684" s="19">
        <v>120</v>
      </c>
      <c r="L2684" s="19">
        <v>360</v>
      </c>
      <c r="M2684" s="19" t="s">
        <v>106</v>
      </c>
      <c r="N2684" s="19">
        <v>4000</v>
      </c>
      <c r="O2684" s="19">
        <v>8000</v>
      </c>
      <c r="P2684" s="19">
        <v>2985</v>
      </c>
      <c r="Q2684" s="19" t="s">
        <v>57</v>
      </c>
      <c r="R2684" s="19">
        <v>1625</v>
      </c>
      <c r="S2684" s="19">
        <v>20000</v>
      </c>
      <c r="T2684" s="19">
        <v>2.25</v>
      </c>
      <c r="U2684" s="19">
        <v>5</v>
      </c>
      <c r="V2684" s="19">
        <v>0.24</v>
      </c>
      <c r="W2684" s="19">
        <v>65</v>
      </c>
      <c r="X2684" s="93"/>
      <c r="Y2684">
        <f t="shared" si="124"/>
        <v>1000</v>
      </c>
      <c r="Z2684" t="b">
        <f>IF(N2684/G2684&gt;=Auswahlhilfe!$C$8,TRUE,FALSE)</f>
        <v>1</v>
      </c>
      <c r="AA2684" t="b">
        <f>IF(K2684&gt;Auswahlhilfe!$C$7,TRUE,FALSE)</f>
        <v>1</v>
      </c>
      <c r="AB2684" t="b">
        <f>IF(Auswahlhilfe!$C$17=F2684,TRUE,FALSE)</f>
        <v>0</v>
      </c>
      <c r="AC2684" t="b">
        <f>IFERROR(IF(FIND("P2",PGOptionList!D2684)&gt;0,TRUE),FALSE)</f>
        <v>0</v>
      </c>
      <c r="AD2684" t="b">
        <f>IFERROR(IF(FIND("P1",PGOptionList!D2684)&gt;0,TRUE),FALSE)</f>
        <v>1</v>
      </c>
      <c r="AE2684" t="b">
        <f>IFERROR(IF(FIND("P0",PGOptionList!D2684)&gt;0,TRUE),FALSE)</f>
        <v>0</v>
      </c>
      <c r="AF2684" t="b">
        <f>IF(AND(Z2684,AA2684,AB2684,AC2684,IF(C2684=Auswahlhilfe!$L$7,TRUE,FALSE)),D2684,FALSE)</f>
        <v>0</v>
      </c>
      <c r="AG2684" t="b">
        <f>IF(AND(Z2684,AA2684,AB2684,AD2684,IF(C2684=Auswahlhilfe!$L$17,TRUE,FALSE)),D2684,FALSE)</f>
        <v>0</v>
      </c>
      <c r="AH2684" t="b">
        <f>IF(AND(Z2684,AA2684,AB2684,AE2684,IF(C2684=Auswahlhilfe!$L$17,TRUE,FALSE)),D2684,FALSE)</f>
        <v>0</v>
      </c>
      <c r="AI2684" t="s">
        <v>4817</v>
      </c>
      <c r="AJ2684" s="90" t="str">
        <f t="shared" si="125"/>
        <v>mailto:info@oxni.ch?subject=Anfrage TER-090-004-S1-P1</v>
      </c>
    </row>
    <row r="2685" spans="2:36" x14ac:dyDescent="0.2">
      <c r="B2685" s="78" t="str">
        <f t="shared" si="123"/>
        <v/>
      </c>
      <c r="C2685" s="19" t="s">
        <v>124</v>
      </c>
      <c r="D2685" s="19" t="s">
        <v>2986</v>
      </c>
      <c r="E2685" s="19">
        <v>90</v>
      </c>
      <c r="F2685" s="19" t="s">
        <v>58</v>
      </c>
      <c r="G2685" s="19">
        <v>4</v>
      </c>
      <c r="H2685" s="19">
        <v>4</v>
      </c>
      <c r="I2685" s="19">
        <v>14</v>
      </c>
      <c r="J2685" s="19">
        <v>95</v>
      </c>
      <c r="K2685" s="19">
        <v>120</v>
      </c>
      <c r="L2685" s="19">
        <v>360</v>
      </c>
      <c r="M2685" s="19" t="s">
        <v>106</v>
      </c>
      <c r="N2685" s="19">
        <v>4000</v>
      </c>
      <c r="O2685" s="19">
        <v>8000</v>
      </c>
      <c r="P2685" s="19">
        <v>2985</v>
      </c>
      <c r="Q2685" s="19" t="s">
        <v>57</v>
      </c>
      <c r="R2685" s="19">
        <v>1625</v>
      </c>
      <c r="S2685" s="19">
        <v>20000</v>
      </c>
      <c r="T2685" s="19">
        <v>2.25</v>
      </c>
      <c r="U2685" s="19">
        <v>5</v>
      </c>
      <c r="V2685" s="19">
        <v>0.24</v>
      </c>
      <c r="W2685" s="19">
        <v>65</v>
      </c>
      <c r="X2685" s="93"/>
      <c r="Y2685">
        <f t="shared" si="124"/>
        <v>1000</v>
      </c>
      <c r="Z2685" t="b">
        <f>IF(N2685/G2685&gt;=Auswahlhilfe!$C$8,TRUE,FALSE)</f>
        <v>1</v>
      </c>
      <c r="AA2685" t="b">
        <f>IF(K2685&gt;Auswahlhilfe!$C$7,TRUE,FALSE)</f>
        <v>1</v>
      </c>
      <c r="AB2685" t="b">
        <f>IF(Auswahlhilfe!$C$17=F2685,TRUE,FALSE)</f>
        <v>1</v>
      </c>
      <c r="AC2685" t="b">
        <f>IFERROR(IF(FIND("P2",PGOptionList!D2685)&gt;0,TRUE),FALSE)</f>
        <v>0</v>
      </c>
      <c r="AD2685" t="b">
        <f>IFERROR(IF(FIND("P1",PGOptionList!D2685)&gt;0,TRUE),FALSE)</f>
        <v>1</v>
      </c>
      <c r="AE2685" t="b">
        <f>IFERROR(IF(FIND("P0",PGOptionList!D2685)&gt;0,TRUE),FALSE)</f>
        <v>0</v>
      </c>
      <c r="AF2685" t="b">
        <f>IF(AND(Z2685,AA2685,AB2685,AC2685,IF(C2685=Auswahlhilfe!$L$7,TRUE,FALSE)),D2685,FALSE)</f>
        <v>0</v>
      </c>
      <c r="AG2685" t="b">
        <f>IF(AND(Z2685,AA2685,AB2685,AD2685,IF(C2685=Auswahlhilfe!$L$17,TRUE,FALSE)),D2685,FALSE)</f>
        <v>0</v>
      </c>
      <c r="AH2685" t="b">
        <f>IF(AND(Z2685,AA2685,AB2685,AE2685,IF(C2685=Auswahlhilfe!$L$17,TRUE,FALSE)),D2685,FALSE)</f>
        <v>0</v>
      </c>
      <c r="AI2685" t="s">
        <v>4817</v>
      </c>
      <c r="AJ2685" s="90" t="str">
        <f t="shared" si="125"/>
        <v>mailto:info@oxni.ch?subject=Anfrage TER-090-004-S2-P1</v>
      </c>
    </row>
    <row r="2686" spans="2:36" x14ac:dyDescent="0.2">
      <c r="B2686" s="78" t="str">
        <f t="shared" si="123"/>
        <v/>
      </c>
      <c r="C2686" s="19" t="s">
        <v>124</v>
      </c>
      <c r="D2686" s="19" t="s">
        <v>2987</v>
      </c>
      <c r="E2686" s="19">
        <v>90</v>
      </c>
      <c r="F2686" s="19" t="s">
        <v>55</v>
      </c>
      <c r="G2686" s="19">
        <v>4</v>
      </c>
      <c r="H2686" s="19">
        <v>6</v>
      </c>
      <c r="I2686" s="19">
        <v>14</v>
      </c>
      <c r="J2686" s="19">
        <v>95</v>
      </c>
      <c r="K2686" s="19">
        <v>120</v>
      </c>
      <c r="L2686" s="19">
        <v>360</v>
      </c>
      <c r="M2686" s="19" t="s">
        <v>106</v>
      </c>
      <c r="N2686" s="19">
        <v>4000</v>
      </c>
      <c r="O2686" s="19">
        <v>8000</v>
      </c>
      <c r="P2686" s="19">
        <v>2985</v>
      </c>
      <c r="Q2686" s="19" t="s">
        <v>57</v>
      </c>
      <c r="R2686" s="19">
        <v>1625</v>
      </c>
      <c r="S2686" s="19">
        <v>20000</v>
      </c>
      <c r="T2686" s="19">
        <v>2.25</v>
      </c>
      <c r="U2686" s="19">
        <v>5</v>
      </c>
      <c r="V2686" s="19">
        <v>0.24</v>
      </c>
      <c r="W2686" s="19">
        <v>65</v>
      </c>
      <c r="X2686" s="93"/>
      <c r="Y2686">
        <f t="shared" si="124"/>
        <v>1000</v>
      </c>
      <c r="Z2686" t="b">
        <f>IF(N2686/G2686&gt;=Auswahlhilfe!$C$8,TRUE,FALSE)</f>
        <v>1</v>
      </c>
      <c r="AA2686" t="b">
        <f>IF(K2686&gt;Auswahlhilfe!$C$7,TRUE,FALSE)</f>
        <v>1</v>
      </c>
      <c r="AB2686" t="b">
        <f>IF(Auswahlhilfe!$C$17=F2686,TRUE,FALSE)</f>
        <v>0</v>
      </c>
      <c r="AC2686" t="b">
        <f>IFERROR(IF(FIND("P2",PGOptionList!D2686)&gt;0,TRUE),FALSE)</f>
        <v>1</v>
      </c>
      <c r="AD2686" t="b">
        <f>IFERROR(IF(FIND("P1",PGOptionList!D2686)&gt;0,TRUE),FALSE)</f>
        <v>0</v>
      </c>
      <c r="AE2686" t="b">
        <f>IFERROR(IF(FIND("P0",PGOptionList!D2686)&gt;0,TRUE),FALSE)</f>
        <v>0</v>
      </c>
      <c r="AF2686" t="b">
        <f>IF(AND(Z2686,AA2686,AB2686,AC2686,IF(C2686=Auswahlhilfe!$L$7,TRUE,FALSE)),D2686,FALSE)</f>
        <v>0</v>
      </c>
      <c r="AG2686" t="b">
        <f>IF(AND(Z2686,AA2686,AB2686,AD2686,IF(C2686=Auswahlhilfe!$L$17,TRUE,FALSE)),D2686,FALSE)</f>
        <v>0</v>
      </c>
      <c r="AH2686" t="b">
        <f>IF(AND(Z2686,AA2686,AB2686,AE2686,IF(C2686=Auswahlhilfe!$L$17,TRUE,FALSE)),D2686,FALSE)</f>
        <v>0</v>
      </c>
      <c r="AI2686" t="s">
        <v>4817</v>
      </c>
      <c r="AJ2686" s="90" t="str">
        <f t="shared" si="125"/>
        <v>mailto:info@oxni.ch?subject=Anfrage TER-090-004-S1-P2</v>
      </c>
    </row>
    <row r="2687" spans="2:36" x14ac:dyDescent="0.2">
      <c r="B2687" s="78" t="str">
        <f t="shared" si="123"/>
        <v/>
      </c>
      <c r="C2687" s="19" t="s">
        <v>124</v>
      </c>
      <c r="D2687" s="19" t="s">
        <v>2988</v>
      </c>
      <c r="E2687" s="19">
        <v>90</v>
      </c>
      <c r="F2687" s="19" t="s">
        <v>58</v>
      </c>
      <c r="G2687" s="19">
        <v>4</v>
      </c>
      <c r="H2687" s="19">
        <v>6</v>
      </c>
      <c r="I2687" s="19">
        <v>14</v>
      </c>
      <c r="J2687" s="19">
        <v>95</v>
      </c>
      <c r="K2687" s="19">
        <v>120</v>
      </c>
      <c r="L2687" s="19">
        <v>360</v>
      </c>
      <c r="M2687" s="19" t="s">
        <v>106</v>
      </c>
      <c r="N2687" s="19">
        <v>4000</v>
      </c>
      <c r="O2687" s="19">
        <v>8000</v>
      </c>
      <c r="P2687" s="19">
        <v>2985</v>
      </c>
      <c r="Q2687" s="19" t="s">
        <v>57</v>
      </c>
      <c r="R2687" s="19">
        <v>1625</v>
      </c>
      <c r="S2687" s="19">
        <v>20000</v>
      </c>
      <c r="T2687" s="19">
        <v>2.25</v>
      </c>
      <c r="U2687" s="19">
        <v>5</v>
      </c>
      <c r="V2687" s="19">
        <v>0.24</v>
      </c>
      <c r="W2687" s="19">
        <v>65</v>
      </c>
      <c r="X2687" s="93"/>
      <c r="Y2687">
        <f t="shared" si="124"/>
        <v>1000</v>
      </c>
      <c r="Z2687" t="b">
        <f>IF(N2687/G2687&gt;=Auswahlhilfe!$C$8,TRUE,FALSE)</f>
        <v>1</v>
      </c>
      <c r="AA2687" t="b">
        <f>IF(K2687&gt;Auswahlhilfe!$C$7,TRUE,FALSE)</f>
        <v>1</v>
      </c>
      <c r="AB2687" t="b">
        <f>IF(Auswahlhilfe!$C$17=F2687,TRUE,FALSE)</f>
        <v>1</v>
      </c>
      <c r="AC2687" t="b">
        <f>IFERROR(IF(FIND("P2",PGOptionList!D2687)&gt;0,TRUE),FALSE)</f>
        <v>1</v>
      </c>
      <c r="AD2687" t="b">
        <f>IFERROR(IF(FIND("P1",PGOptionList!D2687)&gt;0,TRUE),FALSE)</f>
        <v>0</v>
      </c>
      <c r="AE2687" t="b">
        <f>IFERROR(IF(FIND("P0",PGOptionList!D2687)&gt;0,TRUE),FALSE)</f>
        <v>0</v>
      </c>
      <c r="AF2687" t="b">
        <f>IF(AND(Z2687,AA2687,AB2687,AC2687,IF(C2687=Auswahlhilfe!$L$7,TRUE,FALSE)),D2687,FALSE)</f>
        <v>0</v>
      </c>
      <c r="AG2687" t="b">
        <f>IF(AND(Z2687,AA2687,AB2687,AD2687,IF(C2687=Auswahlhilfe!$L$17,TRUE,FALSE)),D2687,FALSE)</f>
        <v>0</v>
      </c>
      <c r="AH2687" t="b">
        <f>IF(AND(Z2687,AA2687,AB2687,AE2687,IF(C2687=Auswahlhilfe!$L$17,TRUE,FALSE)),D2687,FALSE)</f>
        <v>0</v>
      </c>
      <c r="AI2687" t="s">
        <v>4817</v>
      </c>
      <c r="AJ2687" s="90" t="str">
        <f t="shared" si="125"/>
        <v>mailto:info@oxni.ch?subject=Anfrage TER-090-004-S2-P2</v>
      </c>
    </row>
    <row r="2688" spans="2:36" x14ac:dyDescent="0.2">
      <c r="B2688" s="78" t="str">
        <f t="shared" si="123"/>
        <v/>
      </c>
      <c r="C2688" s="19" t="s">
        <v>124</v>
      </c>
      <c r="D2688" s="19" t="s">
        <v>2989</v>
      </c>
      <c r="E2688" s="19">
        <v>90</v>
      </c>
      <c r="F2688" s="19" t="s">
        <v>55</v>
      </c>
      <c r="G2688" s="19">
        <v>3</v>
      </c>
      <c r="H2688" s="19">
        <v>4</v>
      </c>
      <c r="I2688" s="19">
        <v>14</v>
      </c>
      <c r="J2688" s="19">
        <v>95</v>
      </c>
      <c r="K2688" s="19">
        <v>100</v>
      </c>
      <c r="L2688" s="19">
        <v>300</v>
      </c>
      <c r="M2688" s="19" t="s">
        <v>105</v>
      </c>
      <c r="N2688" s="19">
        <v>4000</v>
      </c>
      <c r="O2688" s="19">
        <v>8000</v>
      </c>
      <c r="P2688" s="19">
        <v>2985</v>
      </c>
      <c r="Q2688" s="19" t="s">
        <v>57</v>
      </c>
      <c r="R2688" s="19">
        <v>1625</v>
      </c>
      <c r="S2688" s="19">
        <v>20000</v>
      </c>
      <c r="T2688" s="19">
        <v>2.25</v>
      </c>
      <c r="U2688" s="19">
        <v>5</v>
      </c>
      <c r="V2688" s="19">
        <v>0.24</v>
      </c>
      <c r="W2688" s="19">
        <v>65</v>
      </c>
      <c r="X2688" s="93"/>
      <c r="Y2688">
        <f t="shared" si="124"/>
        <v>1333.3333333333333</v>
      </c>
      <c r="Z2688" t="b">
        <f>IF(N2688/G2688&gt;=Auswahlhilfe!$C$8,TRUE,FALSE)</f>
        <v>1</v>
      </c>
      <c r="AA2688" t="b">
        <f>IF(K2688&gt;Auswahlhilfe!$C$7,TRUE,FALSE)</f>
        <v>1</v>
      </c>
      <c r="AB2688" t="b">
        <f>IF(Auswahlhilfe!$C$17=F2688,TRUE,FALSE)</f>
        <v>0</v>
      </c>
      <c r="AC2688" t="b">
        <f>IFERROR(IF(FIND("P2",PGOptionList!D2688)&gt;0,TRUE),FALSE)</f>
        <v>0</v>
      </c>
      <c r="AD2688" t="b">
        <f>IFERROR(IF(FIND("P1",PGOptionList!D2688)&gt;0,TRUE),FALSE)</f>
        <v>1</v>
      </c>
      <c r="AE2688" t="b">
        <f>IFERROR(IF(FIND("P0",PGOptionList!D2688)&gt;0,TRUE),FALSE)</f>
        <v>0</v>
      </c>
      <c r="AF2688" t="b">
        <f>IF(AND(Z2688,AA2688,AB2688,AC2688,IF(C2688=Auswahlhilfe!$L$7,TRUE,FALSE)),D2688,FALSE)</f>
        <v>0</v>
      </c>
      <c r="AG2688" t="b">
        <f>IF(AND(Z2688,AA2688,AB2688,AD2688,IF(C2688=Auswahlhilfe!$L$17,TRUE,FALSE)),D2688,FALSE)</f>
        <v>0</v>
      </c>
      <c r="AH2688" t="b">
        <f>IF(AND(Z2688,AA2688,AB2688,AE2688,IF(C2688=Auswahlhilfe!$L$17,TRUE,FALSE)),D2688,FALSE)</f>
        <v>0</v>
      </c>
      <c r="AI2688" t="s">
        <v>4817</v>
      </c>
      <c r="AJ2688" s="90" t="str">
        <f t="shared" si="125"/>
        <v>mailto:info@oxni.ch?subject=Anfrage TER-090-003-S1-P1</v>
      </c>
    </row>
    <row r="2689" spans="2:36" x14ac:dyDescent="0.2">
      <c r="B2689" s="78" t="str">
        <f t="shared" si="123"/>
        <v/>
      </c>
      <c r="C2689" s="19" t="s">
        <v>124</v>
      </c>
      <c r="D2689" s="19" t="s">
        <v>2990</v>
      </c>
      <c r="E2689" s="19">
        <v>90</v>
      </c>
      <c r="F2689" s="19" t="s">
        <v>58</v>
      </c>
      <c r="G2689" s="19">
        <v>3</v>
      </c>
      <c r="H2689" s="19">
        <v>4</v>
      </c>
      <c r="I2689" s="19">
        <v>14</v>
      </c>
      <c r="J2689" s="19">
        <v>95</v>
      </c>
      <c r="K2689" s="19">
        <v>100</v>
      </c>
      <c r="L2689" s="19">
        <v>300</v>
      </c>
      <c r="M2689" s="19" t="s">
        <v>105</v>
      </c>
      <c r="N2689" s="19">
        <v>4000</v>
      </c>
      <c r="O2689" s="19">
        <v>8000</v>
      </c>
      <c r="P2689" s="19">
        <v>2985</v>
      </c>
      <c r="Q2689" s="19" t="s">
        <v>57</v>
      </c>
      <c r="R2689" s="19">
        <v>1625</v>
      </c>
      <c r="S2689" s="19">
        <v>20000</v>
      </c>
      <c r="T2689" s="19">
        <v>2.25</v>
      </c>
      <c r="U2689" s="19">
        <v>5</v>
      </c>
      <c r="V2689" s="19">
        <v>0.24</v>
      </c>
      <c r="W2689" s="19">
        <v>65</v>
      </c>
      <c r="X2689" s="93"/>
      <c r="Y2689">
        <f t="shared" si="124"/>
        <v>1333.3333333333333</v>
      </c>
      <c r="Z2689" t="b">
        <f>IF(N2689/G2689&gt;=Auswahlhilfe!$C$8,TRUE,FALSE)</f>
        <v>1</v>
      </c>
      <c r="AA2689" t="b">
        <f>IF(K2689&gt;Auswahlhilfe!$C$7,TRUE,FALSE)</f>
        <v>1</v>
      </c>
      <c r="AB2689" t="b">
        <f>IF(Auswahlhilfe!$C$17=F2689,TRUE,FALSE)</f>
        <v>1</v>
      </c>
      <c r="AC2689" t="b">
        <f>IFERROR(IF(FIND("P2",PGOptionList!D2689)&gt;0,TRUE),FALSE)</f>
        <v>0</v>
      </c>
      <c r="AD2689" t="b">
        <f>IFERROR(IF(FIND("P1",PGOptionList!D2689)&gt;0,TRUE),FALSE)</f>
        <v>1</v>
      </c>
      <c r="AE2689" t="b">
        <f>IFERROR(IF(FIND("P0",PGOptionList!D2689)&gt;0,TRUE),FALSE)</f>
        <v>0</v>
      </c>
      <c r="AF2689" t="b">
        <f>IF(AND(Z2689,AA2689,AB2689,AC2689,IF(C2689=Auswahlhilfe!$L$7,TRUE,FALSE)),D2689,FALSE)</f>
        <v>0</v>
      </c>
      <c r="AG2689" t="b">
        <f>IF(AND(Z2689,AA2689,AB2689,AD2689,IF(C2689=Auswahlhilfe!$L$17,TRUE,FALSE)),D2689,FALSE)</f>
        <v>0</v>
      </c>
      <c r="AH2689" t="b">
        <f>IF(AND(Z2689,AA2689,AB2689,AE2689,IF(C2689=Auswahlhilfe!$L$17,TRUE,FALSE)),D2689,FALSE)</f>
        <v>0</v>
      </c>
      <c r="AI2689" t="s">
        <v>4817</v>
      </c>
      <c r="AJ2689" s="90" t="str">
        <f t="shared" si="125"/>
        <v>mailto:info@oxni.ch?subject=Anfrage TER-090-003-S2-P1</v>
      </c>
    </row>
    <row r="2690" spans="2:36" x14ac:dyDescent="0.2">
      <c r="B2690" s="78" t="str">
        <f t="shared" si="123"/>
        <v/>
      </c>
      <c r="C2690" s="19" t="s">
        <v>124</v>
      </c>
      <c r="D2690" s="19" t="s">
        <v>2991</v>
      </c>
      <c r="E2690" s="19">
        <v>90</v>
      </c>
      <c r="F2690" s="19" t="s">
        <v>55</v>
      </c>
      <c r="G2690" s="19">
        <v>3</v>
      </c>
      <c r="H2690" s="19">
        <v>6</v>
      </c>
      <c r="I2690" s="19">
        <v>14</v>
      </c>
      <c r="J2690" s="19">
        <v>95</v>
      </c>
      <c r="K2690" s="19">
        <v>100</v>
      </c>
      <c r="L2690" s="19">
        <v>300</v>
      </c>
      <c r="M2690" s="19" t="s">
        <v>105</v>
      </c>
      <c r="N2690" s="19">
        <v>4000</v>
      </c>
      <c r="O2690" s="19">
        <v>8000</v>
      </c>
      <c r="P2690" s="19">
        <v>2985</v>
      </c>
      <c r="Q2690" s="19" t="s">
        <v>57</v>
      </c>
      <c r="R2690" s="19">
        <v>1625</v>
      </c>
      <c r="S2690" s="19">
        <v>20000</v>
      </c>
      <c r="T2690" s="19">
        <v>2.25</v>
      </c>
      <c r="U2690" s="19">
        <v>5</v>
      </c>
      <c r="V2690" s="19">
        <v>0.24</v>
      </c>
      <c r="W2690" s="19">
        <v>65</v>
      </c>
      <c r="X2690" s="93"/>
      <c r="Y2690">
        <f t="shared" si="124"/>
        <v>1333.3333333333333</v>
      </c>
      <c r="Z2690" t="b">
        <f>IF(N2690/G2690&gt;=Auswahlhilfe!$C$8,TRUE,FALSE)</f>
        <v>1</v>
      </c>
      <c r="AA2690" t="b">
        <f>IF(K2690&gt;Auswahlhilfe!$C$7,TRUE,FALSE)</f>
        <v>1</v>
      </c>
      <c r="AB2690" t="b">
        <f>IF(Auswahlhilfe!$C$17=F2690,TRUE,FALSE)</f>
        <v>0</v>
      </c>
      <c r="AC2690" t="b">
        <f>IFERROR(IF(FIND("P2",PGOptionList!D2690)&gt;0,TRUE),FALSE)</f>
        <v>1</v>
      </c>
      <c r="AD2690" t="b">
        <f>IFERROR(IF(FIND("P1",PGOptionList!D2690)&gt;0,TRUE),FALSE)</f>
        <v>0</v>
      </c>
      <c r="AE2690" t="b">
        <f>IFERROR(IF(FIND("P0",PGOptionList!D2690)&gt;0,TRUE),FALSE)</f>
        <v>0</v>
      </c>
      <c r="AF2690" t="b">
        <f>IF(AND(Z2690,AA2690,AB2690,AC2690,IF(C2690=Auswahlhilfe!$L$7,TRUE,FALSE)),D2690,FALSE)</f>
        <v>0</v>
      </c>
      <c r="AG2690" t="b">
        <f>IF(AND(Z2690,AA2690,AB2690,AD2690,IF(C2690=Auswahlhilfe!$L$17,TRUE,FALSE)),D2690,FALSE)</f>
        <v>0</v>
      </c>
      <c r="AH2690" t="b">
        <f>IF(AND(Z2690,AA2690,AB2690,AE2690,IF(C2690=Auswahlhilfe!$L$17,TRUE,FALSE)),D2690,FALSE)</f>
        <v>0</v>
      </c>
      <c r="AI2690" t="s">
        <v>4817</v>
      </c>
      <c r="AJ2690" s="90" t="str">
        <f t="shared" si="125"/>
        <v>mailto:info@oxni.ch?subject=Anfrage TER-090-003-S1-P2</v>
      </c>
    </row>
    <row r="2691" spans="2:36" x14ac:dyDescent="0.2">
      <c r="B2691" s="78" t="str">
        <f t="shared" si="123"/>
        <v/>
      </c>
      <c r="C2691" s="19" t="s">
        <v>124</v>
      </c>
      <c r="D2691" s="19" t="s">
        <v>2992</v>
      </c>
      <c r="E2691" s="19">
        <v>90</v>
      </c>
      <c r="F2691" s="19" t="s">
        <v>58</v>
      </c>
      <c r="G2691" s="19">
        <v>3</v>
      </c>
      <c r="H2691" s="19">
        <v>6</v>
      </c>
      <c r="I2691" s="19">
        <v>14</v>
      </c>
      <c r="J2691" s="19">
        <v>95</v>
      </c>
      <c r="K2691" s="19">
        <v>100</v>
      </c>
      <c r="L2691" s="19">
        <v>300</v>
      </c>
      <c r="M2691" s="19" t="s">
        <v>105</v>
      </c>
      <c r="N2691" s="19">
        <v>4000</v>
      </c>
      <c r="O2691" s="19">
        <v>8000</v>
      </c>
      <c r="P2691" s="19">
        <v>2985</v>
      </c>
      <c r="Q2691" s="19" t="s">
        <v>57</v>
      </c>
      <c r="R2691" s="19">
        <v>1625</v>
      </c>
      <c r="S2691" s="19">
        <v>20000</v>
      </c>
      <c r="T2691" s="19">
        <v>2.25</v>
      </c>
      <c r="U2691" s="19">
        <v>5</v>
      </c>
      <c r="V2691" s="19">
        <v>0.24</v>
      </c>
      <c r="W2691" s="19">
        <v>65</v>
      </c>
      <c r="X2691" s="93"/>
      <c r="Y2691">
        <f t="shared" si="124"/>
        <v>1333.3333333333333</v>
      </c>
      <c r="Z2691" t="b">
        <f>IF(N2691/G2691&gt;=Auswahlhilfe!$C$8,TRUE,FALSE)</f>
        <v>1</v>
      </c>
      <c r="AA2691" t="b">
        <f>IF(K2691&gt;Auswahlhilfe!$C$7,TRUE,FALSE)</f>
        <v>1</v>
      </c>
      <c r="AB2691" t="b">
        <f>IF(Auswahlhilfe!$C$17=F2691,TRUE,FALSE)</f>
        <v>1</v>
      </c>
      <c r="AC2691" t="b">
        <f>IFERROR(IF(FIND("P2",PGOptionList!D2691)&gt;0,TRUE),FALSE)</f>
        <v>1</v>
      </c>
      <c r="AD2691" t="b">
        <f>IFERROR(IF(FIND("P1",PGOptionList!D2691)&gt;0,TRUE),FALSE)</f>
        <v>0</v>
      </c>
      <c r="AE2691" t="b">
        <f>IFERROR(IF(FIND("P0",PGOptionList!D2691)&gt;0,TRUE),FALSE)</f>
        <v>0</v>
      </c>
      <c r="AF2691" t="b">
        <f>IF(AND(Z2691,AA2691,AB2691,AC2691,IF(C2691=Auswahlhilfe!$L$7,TRUE,FALSE)),D2691,FALSE)</f>
        <v>0</v>
      </c>
      <c r="AG2691" t="b">
        <f>IF(AND(Z2691,AA2691,AB2691,AD2691,IF(C2691=Auswahlhilfe!$L$17,TRUE,FALSE)),D2691,FALSE)</f>
        <v>0</v>
      </c>
      <c r="AH2691" t="b">
        <f>IF(AND(Z2691,AA2691,AB2691,AE2691,IF(C2691=Auswahlhilfe!$L$17,TRUE,FALSE)),D2691,FALSE)</f>
        <v>0</v>
      </c>
      <c r="AI2691" t="s">
        <v>4817</v>
      </c>
      <c r="AJ2691" s="90" t="str">
        <f t="shared" si="125"/>
        <v>mailto:info@oxni.ch?subject=Anfrage TER-090-003-S2-P2</v>
      </c>
    </row>
    <row r="2692" spans="2:36" x14ac:dyDescent="0.2">
      <c r="B2692" s="78" t="str">
        <f t="shared" si="123"/>
        <v/>
      </c>
      <c r="C2692" s="19" t="s">
        <v>124</v>
      </c>
      <c r="D2692" s="19" t="s">
        <v>2993</v>
      </c>
      <c r="E2692" s="19">
        <v>90</v>
      </c>
      <c r="F2692" s="19" t="s">
        <v>55</v>
      </c>
      <c r="G2692" s="19">
        <v>200</v>
      </c>
      <c r="H2692" s="19">
        <v>7</v>
      </c>
      <c r="I2692" s="19">
        <v>25</v>
      </c>
      <c r="J2692" s="19">
        <v>92</v>
      </c>
      <c r="K2692" s="19">
        <v>235</v>
      </c>
      <c r="L2692" s="19">
        <v>705</v>
      </c>
      <c r="M2692" s="19" t="s">
        <v>81</v>
      </c>
      <c r="N2692" s="19">
        <v>4000</v>
      </c>
      <c r="O2692" s="19">
        <v>8000</v>
      </c>
      <c r="P2692" s="19">
        <v>6100</v>
      </c>
      <c r="Q2692" s="19" t="s">
        <v>57</v>
      </c>
      <c r="R2692" s="19">
        <v>3350</v>
      </c>
      <c r="S2692" s="19">
        <v>20000</v>
      </c>
      <c r="T2692" s="19">
        <v>1.87</v>
      </c>
      <c r="U2692" s="19">
        <v>12.5</v>
      </c>
      <c r="V2692" s="19">
        <v>0.24</v>
      </c>
      <c r="W2692" s="19">
        <v>68</v>
      </c>
      <c r="X2692" s="93"/>
      <c r="Y2692">
        <f t="shared" si="124"/>
        <v>20</v>
      </c>
      <c r="Z2692" t="b">
        <f>IF(N2692/G2692&gt;=Auswahlhilfe!$C$8,TRUE,FALSE)</f>
        <v>1</v>
      </c>
      <c r="AA2692" t="b">
        <f>IF(K2692&gt;Auswahlhilfe!$C$7,TRUE,FALSE)</f>
        <v>1</v>
      </c>
      <c r="AB2692" t="b">
        <f>IF(Auswahlhilfe!$C$17=F2692,TRUE,FALSE)</f>
        <v>0</v>
      </c>
      <c r="AC2692" t="b">
        <f>IFERROR(IF(FIND("P2",PGOptionList!D2692)&gt;0,TRUE),FALSE)</f>
        <v>0</v>
      </c>
      <c r="AD2692" t="b">
        <f>IFERROR(IF(FIND("P1",PGOptionList!D2692)&gt;0,TRUE),FALSE)</f>
        <v>1</v>
      </c>
      <c r="AE2692" t="b">
        <f>IFERROR(IF(FIND("P0",PGOptionList!D2692)&gt;0,TRUE),FALSE)</f>
        <v>0</v>
      </c>
      <c r="AF2692" t="b">
        <f>IF(AND(Z2692,AA2692,AB2692,AC2692,IF(C2692=Auswahlhilfe!$L$7,TRUE,FALSE)),D2692,FALSE)</f>
        <v>0</v>
      </c>
      <c r="AG2692" t="b">
        <f>IF(AND(Z2692,AA2692,AB2692,AD2692,IF(C2692=Auswahlhilfe!$L$17,TRUE,FALSE)),D2692,FALSE)</f>
        <v>0</v>
      </c>
      <c r="AH2692" t="b">
        <f>IF(AND(Z2692,AA2692,AB2692,AE2692,IF(C2692=Auswahlhilfe!$L$17,TRUE,FALSE)),D2692,FALSE)</f>
        <v>0</v>
      </c>
      <c r="AI2692" t="s">
        <v>4817</v>
      </c>
      <c r="AJ2692" s="90" t="str">
        <f t="shared" si="125"/>
        <v>mailto:info@oxni.ch?subject=Anfrage TER-120-200-S1-P1</v>
      </c>
    </row>
    <row r="2693" spans="2:36" x14ac:dyDescent="0.2">
      <c r="B2693" s="78" t="str">
        <f t="shared" si="123"/>
        <v/>
      </c>
      <c r="C2693" s="19" t="s">
        <v>124</v>
      </c>
      <c r="D2693" s="19" t="s">
        <v>2994</v>
      </c>
      <c r="E2693" s="19">
        <v>90</v>
      </c>
      <c r="F2693" s="19" t="s">
        <v>58</v>
      </c>
      <c r="G2693" s="19">
        <v>200</v>
      </c>
      <c r="H2693" s="19">
        <v>7</v>
      </c>
      <c r="I2693" s="19">
        <v>25</v>
      </c>
      <c r="J2693" s="19">
        <v>92</v>
      </c>
      <c r="K2693" s="19">
        <v>235</v>
      </c>
      <c r="L2693" s="19">
        <v>705</v>
      </c>
      <c r="M2693" s="19" t="s">
        <v>81</v>
      </c>
      <c r="N2693" s="19">
        <v>4000</v>
      </c>
      <c r="O2693" s="19">
        <v>8000</v>
      </c>
      <c r="P2693" s="19">
        <v>6100</v>
      </c>
      <c r="Q2693" s="19" t="s">
        <v>57</v>
      </c>
      <c r="R2693" s="19">
        <v>3350</v>
      </c>
      <c r="S2693" s="19">
        <v>20000</v>
      </c>
      <c r="T2693" s="19">
        <v>1.87</v>
      </c>
      <c r="U2693" s="19">
        <v>12.5</v>
      </c>
      <c r="V2693" s="19">
        <v>0.24</v>
      </c>
      <c r="W2693" s="19">
        <v>68</v>
      </c>
      <c r="X2693" s="93"/>
      <c r="Y2693">
        <f t="shared" si="124"/>
        <v>20</v>
      </c>
      <c r="Z2693" t="b">
        <f>IF(N2693/G2693&gt;=Auswahlhilfe!$C$8,TRUE,FALSE)</f>
        <v>1</v>
      </c>
      <c r="AA2693" t="b">
        <f>IF(K2693&gt;Auswahlhilfe!$C$7,TRUE,FALSE)</f>
        <v>1</v>
      </c>
      <c r="AB2693" t="b">
        <f>IF(Auswahlhilfe!$C$17=F2693,TRUE,FALSE)</f>
        <v>1</v>
      </c>
      <c r="AC2693" t="b">
        <f>IFERROR(IF(FIND("P2",PGOptionList!D2693)&gt;0,TRUE),FALSE)</f>
        <v>0</v>
      </c>
      <c r="AD2693" t="b">
        <f>IFERROR(IF(FIND("P1",PGOptionList!D2693)&gt;0,TRUE),FALSE)</f>
        <v>1</v>
      </c>
      <c r="AE2693" t="b">
        <f>IFERROR(IF(FIND("P0",PGOptionList!D2693)&gt;0,TRUE),FALSE)</f>
        <v>0</v>
      </c>
      <c r="AF2693" t="b">
        <f>IF(AND(Z2693,AA2693,AB2693,AC2693,IF(C2693=Auswahlhilfe!$L$7,TRUE,FALSE)),D2693,FALSE)</f>
        <v>0</v>
      </c>
      <c r="AG2693" t="b">
        <f>IF(AND(Z2693,AA2693,AB2693,AD2693,IF(C2693=Auswahlhilfe!$L$17,TRUE,FALSE)),D2693,FALSE)</f>
        <v>0</v>
      </c>
      <c r="AH2693" t="b">
        <f>IF(AND(Z2693,AA2693,AB2693,AE2693,IF(C2693=Auswahlhilfe!$L$17,TRUE,FALSE)),D2693,FALSE)</f>
        <v>0</v>
      </c>
      <c r="AI2693" t="s">
        <v>4817</v>
      </c>
      <c r="AJ2693" s="90" t="str">
        <f t="shared" si="125"/>
        <v>mailto:info@oxni.ch?subject=Anfrage TER-120-200-S2-P1</v>
      </c>
    </row>
    <row r="2694" spans="2:36" x14ac:dyDescent="0.2">
      <c r="B2694" s="78" t="str">
        <f t="shared" si="123"/>
        <v/>
      </c>
      <c r="C2694" s="19" t="s">
        <v>124</v>
      </c>
      <c r="D2694" s="19" t="s">
        <v>2995</v>
      </c>
      <c r="E2694" s="19">
        <v>90</v>
      </c>
      <c r="F2694" s="19" t="s">
        <v>55</v>
      </c>
      <c r="G2694" s="19">
        <v>200</v>
      </c>
      <c r="H2694" s="19">
        <v>9</v>
      </c>
      <c r="I2694" s="19">
        <v>25</v>
      </c>
      <c r="J2694" s="19">
        <v>92</v>
      </c>
      <c r="K2694" s="19">
        <v>235</v>
      </c>
      <c r="L2694" s="19">
        <v>705</v>
      </c>
      <c r="M2694" s="19" t="s">
        <v>81</v>
      </c>
      <c r="N2694" s="19">
        <v>4000</v>
      </c>
      <c r="O2694" s="19">
        <v>8000</v>
      </c>
      <c r="P2694" s="19">
        <v>6100</v>
      </c>
      <c r="Q2694" s="19" t="s">
        <v>57</v>
      </c>
      <c r="R2694" s="19">
        <v>3350</v>
      </c>
      <c r="S2694" s="19">
        <v>20000</v>
      </c>
      <c r="T2694" s="19">
        <v>1.87</v>
      </c>
      <c r="U2694" s="19">
        <v>12.5</v>
      </c>
      <c r="V2694" s="19">
        <v>0.24</v>
      </c>
      <c r="W2694" s="19">
        <v>68</v>
      </c>
      <c r="X2694" s="93"/>
      <c r="Y2694">
        <f t="shared" si="124"/>
        <v>20</v>
      </c>
      <c r="Z2694" t="b">
        <f>IF(N2694/G2694&gt;=Auswahlhilfe!$C$8,TRUE,FALSE)</f>
        <v>1</v>
      </c>
      <c r="AA2694" t="b">
        <f>IF(K2694&gt;Auswahlhilfe!$C$7,TRUE,FALSE)</f>
        <v>1</v>
      </c>
      <c r="AB2694" t="b">
        <f>IF(Auswahlhilfe!$C$17=F2694,TRUE,FALSE)</f>
        <v>0</v>
      </c>
      <c r="AC2694" t="b">
        <f>IFERROR(IF(FIND("P2",PGOptionList!D2694)&gt;0,TRUE),FALSE)</f>
        <v>1</v>
      </c>
      <c r="AD2694" t="b">
        <f>IFERROR(IF(FIND("P1",PGOptionList!D2694)&gt;0,TRUE),FALSE)</f>
        <v>0</v>
      </c>
      <c r="AE2694" t="b">
        <f>IFERROR(IF(FIND("P0",PGOptionList!D2694)&gt;0,TRUE),FALSE)</f>
        <v>0</v>
      </c>
      <c r="AF2694" t="b">
        <f>IF(AND(Z2694,AA2694,AB2694,AC2694,IF(C2694=Auswahlhilfe!$L$7,TRUE,FALSE)),D2694,FALSE)</f>
        <v>0</v>
      </c>
      <c r="AG2694" t="b">
        <f>IF(AND(Z2694,AA2694,AB2694,AD2694,IF(C2694=Auswahlhilfe!$L$17,TRUE,FALSE)),D2694,FALSE)</f>
        <v>0</v>
      </c>
      <c r="AH2694" t="b">
        <f>IF(AND(Z2694,AA2694,AB2694,AE2694,IF(C2694=Auswahlhilfe!$L$17,TRUE,FALSE)),D2694,FALSE)</f>
        <v>0</v>
      </c>
      <c r="AI2694" t="s">
        <v>4817</v>
      </c>
      <c r="AJ2694" s="90" t="str">
        <f t="shared" si="125"/>
        <v>mailto:info@oxni.ch?subject=Anfrage TER-120-200-S1-P2</v>
      </c>
    </row>
    <row r="2695" spans="2:36" x14ac:dyDescent="0.2">
      <c r="B2695" s="78" t="str">
        <f t="shared" si="123"/>
        <v/>
      </c>
      <c r="C2695" s="19" t="s">
        <v>124</v>
      </c>
      <c r="D2695" s="19" t="s">
        <v>2996</v>
      </c>
      <c r="E2695" s="19">
        <v>90</v>
      </c>
      <c r="F2695" s="19" t="s">
        <v>58</v>
      </c>
      <c r="G2695" s="19">
        <v>200</v>
      </c>
      <c r="H2695" s="19">
        <v>9</v>
      </c>
      <c r="I2695" s="19">
        <v>25</v>
      </c>
      <c r="J2695" s="19">
        <v>92</v>
      </c>
      <c r="K2695" s="19">
        <v>235</v>
      </c>
      <c r="L2695" s="19">
        <v>705</v>
      </c>
      <c r="M2695" s="19" t="s">
        <v>81</v>
      </c>
      <c r="N2695" s="19">
        <v>4000</v>
      </c>
      <c r="O2695" s="19">
        <v>8000</v>
      </c>
      <c r="P2695" s="19">
        <v>6100</v>
      </c>
      <c r="Q2695" s="19" t="s">
        <v>57</v>
      </c>
      <c r="R2695" s="19">
        <v>3350</v>
      </c>
      <c r="S2695" s="19">
        <v>20000</v>
      </c>
      <c r="T2695" s="19">
        <v>1.87</v>
      </c>
      <c r="U2695" s="19">
        <v>12.5</v>
      </c>
      <c r="V2695" s="19">
        <v>0.24</v>
      </c>
      <c r="W2695" s="19">
        <v>68</v>
      </c>
      <c r="X2695" s="93"/>
      <c r="Y2695">
        <f t="shared" si="124"/>
        <v>20</v>
      </c>
      <c r="Z2695" t="b">
        <f>IF(N2695/G2695&gt;=Auswahlhilfe!$C$8,TRUE,FALSE)</f>
        <v>1</v>
      </c>
      <c r="AA2695" t="b">
        <f>IF(K2695&gt;Auswahlhilfe!$C$7,TRUE,FALSE)</f>
        <v>1</v>
      </c>
      <c r="AB2695" t="b">
        <f>IF(Auswahlhilfe!$C$17=F2695,TRUE,FALSE)</f>
        <v>1</v>
      </c>
      <c r="AC2695" t="b">
        <f>IFERROR(IF(FIND("P2",PGOptionList!D2695)&gt;0,TRUE),FALSE)</f>
        <v>1</v>
      </c>
      <c r="AD2695" t="b">
        <f>IFERROR(IF(FIND("P1",PGOptionList!D2695)&gt;0,TRUE),FALSE)</f>
        <v>0</v>
      </c>
      <c r="AE2695" t="b">
        <f>IFERROR(IF(FIND("P0",PGOptionList!D2695)&gt;0,TRUE),FALSE)</f>
        <v>0</v>
      </c>
      <c r="AF2695" t="b">
        <f>IF(AND(Z2695,AA2695,AB2695,AC2695,IF(C2695=Auswahlhilfe!$L$7,TRUE,FALSE)),D2695,FALSE)</f>
        <v>0</v>
      </c>
      <c r="AG2695" t="b">
        <f>IF(AND(Z2695,AA2695,AB2695,AD2695,IF(C2695=Auswahlhilfe!$L$17,TRUE,FALSE)),D2695,FALSE)</f>
        <v>0</v>
      </c>
      <c r="AH2695" t="b">
        <f>IF(AND(Z2695,AA2695,AB2695,AE2695,IF(C2695=Auswahlhilfe!$L$17,TRUE,FALSE)),D2695,FALSE)</f>
        <v>0</v>
      </c>
      <c r="AI2695" t="s">
        <v>4817</v>
      </c>
      <c r="AJ2695" s="90" t="str">
        <f t="shared" si="125"/>
        <v>mailto:info@oxni.ch?subject=Anfrage TER-120-200-S2-P2</v>
      </c>
    </row>
    <row r="2696" spans="2:36" x14ac:dyDescent="0.2">
      <c r="B2696" s="78" t="str">
        <f t="shared" si="123"/>
        <v/>
      </c>
      <c r="C2696" s="19" t="s">
        <v>124</v>
      </c>
      <c r="D2696" s="19" t="s">
        <v>2997</v>
      </c>
      <c r="E2696" s="19">
        <v>90</v>
      </c>
      <c r="F2696" s="19" t="s">
        <v>55</v>
      </c>
      <c r="G2696" s="19">
        <v>160</v>
      </c>
      <c r="H2696" s="19">
        <v>7</v>
      </c>
      <c r="I2696" s="19">
        <v>25</v>
      </c>
      <c r="J2696" s="19">
        <v>92</v>
      </c>
      <c r="K2696" s="19">
        <v>260</v>
      </c>
      <c r="L2696" s="19">
        <v>780</v>
      </c>
      <c r="M2696" s="19" t="s">
        <v>80</v>
      </c>
      <c r="N2696" s="19">
        <v>4000</v>
      </c>
      <c r="O2696" s="19">
        <v>8000</v>
      </c>
      <c r="P2696" s="19">
        <v>6100</v>
      </c>
      <c r="Q2696" s="19" t="s">
        <v>57</v>
      </c>
      <c r="R2696" s="19">
        <v>3350</v>
      </c>
      <c r="S2696" s="19">
        <v>20000</v>
      </c>
      <c r="T2696" s="19">
        <v>1.87</v>
      </c>
      <c r="U2696" s="19">
        <v>12.5</v>
      </c>
      <c r="V2696" s="19">
        <v>0.24</v>
      </c>
      <c r="W2696" s="19">
        <v>68</v>
      </c>
      <c r="X2696" s="93"/>
      <c r="Y2696">
        <f t="shared" si="124"/>
        <v>25</v>
      </c>
      <c r="Z2696" t="b">
        <f>IF(N2696/G2696&gt;=Auswahlhilfe!$C$8,TRUE,FALSE)</f>
        <v>1</v>
      </c>
      <c r="AA2696" t="b">
        <f>IF(K2696&gt;Auswahlhilfe!$C$7,TRUE,FALSE)</f>
        <v>1</v>
      </c>
      <c r="AB2696" t="b">
        <f>IF(Auswahlhilfe!$C$17=F2696,TRUE,FALSE)</f>
        <v>0</v>
      </c>
      <c r="AC2696" t="b">
        <f>IFERROR(IF(FIND("P2",PGOptionList!D2696)&gt;0,TRUE),FALSE)</f>
        <v>0</v>
      </c>
      <c r="AD2696" t="b">
        <f>IFERROR(IF(FIND("P1",PGOptionList!D2696)&gt;0,TRUE),FALSE)</f>
        <v>1</v>
      </c>
      <c r="AE2696" t="b">
        <f>IFERROR(IF(FIND("P0",PGOptionList!D2696)&gt;0,TRUE),FALSE)</f>
        <v>0</v>
      </c>
      <c r="AF2696" t="b">
        <f>IF(AND(Z2696,AA2696,AB2696,AC2696,IF(C2696=Auswahlhilfe!$L$7,TRUE,FALSE)),D2696,FALSE)</f>
        <v>0</v>
      </c>
      <c r="AG2696" t="b">
        <f>IF(AND(Z2696,AA2696,AB2696,AD2696,IF(C2696=Auswahlhilfe!$L$17,TRUE,FALSE)),D2696,FALSE)</f>
        <v>0</v>
      </c>
      <c r="AH2696" t="b">
        <f>IF(AND(Z2696,AA2696,AB2696,AE2696,IF(C2696=Auswahlhilfe!$L$17,TRUE,FALSE)),D2696,FALSE)</f>
        <v>0</v>
      </c>
      <c r="AI2696" t="s">
        <v>4817</v>
      </c>
      <c r="AJ2696" s="90" t="str">
        <f t="shared" si="125"/>
        <v>mailto:info@oxni.ch?subject=Anfrage TER-120-160-S1-P1</v>
      </c>
    </row>
    <row r="2697" spans="2:36" x14ac:dyDescent="0.2">
      <c r="B2697" s="78" t="str">
        <f t="shared" si="123"/>
        <v/>
      </c>
      <c r="C2697" s="19" t="s">
        <v>124</v>
      </c>
      <c r="D2697" s="19" t="s">
        <v>2998</v>
      </c>
      <c r="E2697" s="19">
        <v>90</v>
      </c>
      <c r="F2697" s="19" t="s">
        <v>58</v>
      </c>
      <c r="G2697" s="19">
        <v>160</v>
      </c>
      <c r="H2697" s="19">
        <v>7</v>
      </c>
      <c r="I2697" s="19">
        <v>25</v>
      </c>
      <c r="J2697" s="19">
        <v>92</v>
      </c>
      <c r="K2697" s="19">
        <v>260</v>
      </c>
      <c r="L2697" s="19">
        <v>780</v>
      </c>
      <c r="M2697" s="19" t="s">
        <v>80</v>
      </c>
      <c r="N2697" s="19">
        <v>4000</v>
      </c>
      <c r="O2697" s="19">
        <v>8000</v>
      </c>
      <c r="P2697" s="19">
        <v>6100</v>
      </c>
      <c r="Q2697" s="19" t="s">
        <v>57</v>
      </c>
      <c r="R2697" s="19">
        <v>3350</v>
      </c>
      <c r="S2697" s="19">
        <v>20000</v>
      </c>
      <c r="T2697" s="19">
        <v>1.87</v>
      </c>
      <c r="U2697" s="19">
        <v>12.5</v>
      </c>
      <c r="V2697" s="19">
        <v>0.24</v>
      </c>
      <c r="W2697" s="19">
        <v>68</v>
      </c>
      <c r="X2697" s="93"/>
      <c r="Y2697">
        <f t="shared" si="124"/>
        <v>25</v>
      </c>
      <c r="Z2697" t="b">
        <f>IF(N2697/G2697&gt;=Auswahlhilfe!$C$8,TRUE,FALSE)</f>
        <v>1</v>
      </c>
      <c r="AA2697" t="b">
        <f>IF(K2697&gt;Auswahlhilfe!$C$7,TRUE,FALSE)</f>
        <v>1</v>
      </c>
      <c r="AB2697" t="b">
        <f>IF(Auswahlhilfe!$C$17=F2697,TRUE,FALSE)</f>
        <v>1</v>
      </c>
      <c r="AC2697" t="b">
        <f>IFERROR(IF(FIND("P2",PGOptionList!D2697)&gt;0,TRUE),FALSE)</f>
        <v>0</v>
      </c>
      <c r="AD2697" t="b">
        <f>IFERROR(IF(FIND("P1",PGOptionList!D2697)&gt;0,TRUE),FALSE)</f>
        <v>1</v>
      </c>
      <c r="AE2697" t="b">
        <f>IFERROR(IF(FIND("P0",PGOptionList!D2697)&gt;0,TRUE),FALSE)</f>
        <v>0</v>
      </c>
      <c r="AF2697" t="b">
        <f>IF(AND(Z2697,AA2697,AB2697,AC2697,IF(C2697=Auswahlhilfe!$L$7,TRUE,FALSE)),D2697,FALSE)</f>
        <v>0</v>
      </c>
      <c r="AG2697" t="b">
        <f>IF(AND(Z2697,AA2697,AB2697,AD2697,IF(C2697=Auswahlhilfe!$L$17,TRUE,FALSE)),D2697,FALSE)</f>
        <v>0</v>
      </c>
      <c r="AH2697" t="b">
        <f>IF(AND(Z2697,AA2697,AB2697,AE2697,IF(C2697=Auswahlhilfe!$L$17,TRUE,FALSE)),D2697,FALSE)</f>
        <v>0</v>
      </c>
      <c r="AI2697" t="s">
        <v>4817</v>
      </c>
      <c r="AJ2697" s="90" t="str">
        <f t="shared" si="125"/>
        <v>mailto:info@oxni.ch?subject=Anfrage TER-120-160-S2-P1</v>
      </c>
    </row>
    <row r="2698" spans="2:36" x14ac:dyDescent="0.2">
      <c r="B2698" s="78" t="str">
        <f t="shared" ref="B2698:B2761" si="126">IF(AF2698=D2698,"Economy",IF(AG2698=D2698,"Standard",IF(AH2698=D2698,"Präzision","")))</f>
        <v/>
      </c>
      <c r="C2698" s="19" t="s">
        <v>124</v>
      </c>
      <c r="D2698" s="19" t="s">
        <v>2999</v>
      </c>
      <c r="E2698" s="19">
        <v>90</v>
      </c>
      <c r="F2698" s="19" t="s">
        <v>55</v>
      </c>
      <c r="G2698" s="19">
        <v>160</v>
      </c>
      <c r="H2698" s="19">
        <v>9</v>
      </c>
      <c r="I2698" s="19">
        <v>25</v>
      </c>
      <c r="J2698" s="19">
        <v>92</v>
      </c>
      <c r="K2698" s="19">
        <v>260</v>
      </c>
      <c r="L2698" s="19">
        <v>780</v>
      </c>
      <c r="M2698" s="19" t="s">
        <v>80</v>
      </c>
      <c r="N2698" s="19">
        <v>4000</v>
      </c>
      <c r="O2698" s="19">
        <v>8000</v>
      </c>
      <c r="P2698" s="19">
        <v>6100</v>
      </c>
      <c r="Q2698" s="19" t="s">
        <v>57</v>
      </c>
      <c r="R2698" s="19">
        <v>3350</v>
      </c>
      <c r="S2698" s="19">
        <v>20000</v>
      </c>
      <c r="T2698" s="19">
        <v>1.87</v>
      </c>
      <c r="U2698" s="19">
        <v>12.5</v>
      </c>
      <c r="V2698" s="19">
        <v>0.24</v>
      </c>
      <c r="W2698" s="19">
        <v>68</v>
      </c>
      <c r="X2698" s="93"/>
      <c r="Y2698">
        <f t="shared" ref="Y2698:Y2761" si="127">N2698/G2698</f>
        <v>25</v>
      </c>
      <c r="Z2698" t="b">
        <f>IF(N2698/G2698&gt;=Auswahlhilfe!$C$8,TRUE,FALSE)</f>
        <v>1</v>
      </c>
      <c r="AA2698" t="b">
        <f>IF(K2698&gt;Auswahlhilfe!$C$7,TRUE,FALSE)</f>
        <v>1</v>
      </c>
      <c r="AB2698" t="b">
        <f>IF(Auswahlhilfe!$C$17=F2698,TRUE,FALSE)</f>
        <v>0</v>
      </c>
      <c r="AC2698" t="b">
        <f>IFERROR(IF(FIND("P2",PGOptionList!D2698)&gt;0,TRUE),FALSE)</f>
        <v>1</v>
      </c>
      <c r="AD2698" t="b">
        <f>IFERROR(IF(FIND("P1",PGOptionList!D2698)&gt;0,TRUE),FALSE)</f>
        <v>0</v>
      </c>
      <c r="AE2698" t="b">
        <f>IFERROR(IF(FIND("P0",PGOptionList!D2698)&gt;0,TRUE),FALSE)</f>
        <v>0</v>
      </c>
      <c r="AF2698" t="b">
        <f>IF(AND(Z2698,AA2698,AB2698,AC2698,IF(C2698=Auswahlhilfe!$L$7,TRUE,FALSE)),D2698,FALSE)</f>
        <v>0</v>
      </c>
      <c r="AG2698" t="b">
        <f>IF(AND(Z2698,AA2698,AB2698,AD2698,IF(C2698=Auswahlhilfe!$L$17,TRUE,FALSE)),D2698,FALSE)</f>
        <v>0</v>
      </c>
      <c r="AH2698" t="b">
        <f>IF(AND(Z2698,AA2698,AB2698,AE2698,IF(C2698=Auswahlhilfe!$L$17,TRUE,FALSE)),D2698,FALSE)</f>
        <v>0</v>
      </c>
      <c r="AI2698" t="s">
        <v>4817</v>
      </c>
      <c r="AJ2698" s="90" t="str">
        <f t="shared" ref="AJ2698:AJ2761" si="128">IF(AI2698="ja",HYPERLINK(_xlfn.CONCAT("https://shop.oxni.ch/de/shop/motoren/planetengetriebe/",LOWER(D2698))),_xlfn.CONCAT("mailto:info@oxni.ch?subject=Anfrage ",D2698))</f>
        <v>mailto:info@oxni.ch?subject=Anfrage TER-120-160-S1-P2</v>
      </c>
    </row>
    <row r="2699" spans="2:36" x14ac:dyDescent="0.2">
      <c r="B2699" s="78" t="str">
        <f t="shared" si="126"/>
        <v/>
      </c>
      <c r="C2699" s="19" t="s">
        <v>124</v>
      </c>
      <c r="D2699" s="19" t="s">
        <v>3000</v>
      </c>
      <c r="E2699" s="19">
        <v>90</v>
      </c>
      <c r="F2699" s="19" t="s">
        <v>58</v>
      </c>
      <c r="G2699" s="19">
        <v>160</v>
      </c>
      <c r="H2699" s="19">
        <v>9</v>
      </c>
      <c r="I2699" s="19">
        <v>25</v>
      </c>
      <c r="J2699" s="19">
        <v>92</v>
      </c>
      <c r="K2699" s="19">
        <v>260</v>
      </c>
      <c r="L2699" s="19">
        <v>780</v>
      </c>
      <c r="M2699" s="19" t="s">
        <v>80</v>
      </c>
      <c r="N2699" s="19">
        <v>4000</v>
      </c>
      <c r="O2699" s="19">
        <v>8000</v>
      </c>
      <c r="P2699" s="19">
        <v>6100</v>
      </c>
      <c r="Q2699" s="19" t="s">
        <v>57</v>
      </c>
      <c r="R2699" s="19">
        <v>3350</v>
      </c>
      <c r="S2699" s="19">
        <v>20000</v>
      </c>
      <c r="T2699" s="19">
        <v>1.87</v>
      </c>
      <c r="U2699" s="19">
        <v>12.5</v>
      </c>
      <c r="V2699" s="19">
        <v>0.24</v>
      </c>
      <c r="W2699" s="19">
        <v>68</v>
      </c>
      <c r="X2699" s="93"/>
      <c r="Y2699">
        <f t="shared" si="127"/>
        <v>25</v>
      </c>
      <c r="Z2699" t="b">
        <f>IF(N2699/G2699&gt;=Auswahlhilfe!$C$8,TRUE,FALSE)</f>
        <v>1</v>
      </c>
      <c r="AA2699" t="b">
        <f>IF(K2699&gt;Auswahlhilfe!$C$7,TRUE,FALSE)</f>
        <v>1</v>
      </c>
      <c r="AB2699" t="b">
        <f>IF(Auswahlhilfe!$C$17=F2699,TRUE,FALSE)</f>
        <v>1</v>
      </c>
      <c r="AC2699" t="b">
        <f>IFERROR(IF(FIND("P2",PGOptionList!D2699)&gt;0,TRUE),FALSE)</f>
        <v>1</v>
      </c>
      <c r="AD2699" t="b">
        <f>IFERROR(IF(FIND("P1",PGOptionList!D2699)&gt;0,TRUE),FALSE)</f>
        <v>0</v>
      </c>
      <c r="AE2699" t="b">
        <f>IFERROR(IF(FIND("P0",PGOptionList!D2699)&gt;0,TRUE),FALSE)</f>
        <v>0</v>
      </c>
      <c r="AF2699" t="b">
        <f>IF(AND(Z2699,AA2699,AB2699,AC2699,IF(C2699=Auswahlhilfe!$L$7,TRUE,FALSE)),D2699,FALSE)</f>
        <v>0</v>
      </c>
      <c r="AG2699" t="b">
        <f>IF(AND(Z2699,AA2699,AB2699,AD2699,IF(C2699=Auswahlhilfe!$L$17,TRUE,FALSE)),D2699,FALSE)</f>
        <v>0</v>
      </c>
      <c r="AH2699" t="b">
        <f>IF(AND(Z2699,AA2699,AB2699,AE2699,IF(C2699=Auswahlhilfe!$L$17,TRUE,FALSE)),D2699,FALSE)</f>
        <v>0</v>
      </c>
      <c r="AI2699" t="s">
        <v>4817</v>
      </c>
      <c r="AJ2699" s="90" t="str">
        <f t="shared" si="128"/>
        <v>mailto:info@oxni.ch?subject=Anfrage TER-120-160-S2-P2</v>
      </c>
    </row>
    <row r="2700" spans="2:36" x14ac:dyDescent="0.2">
      <c r="B2700" s="78" t="str">
        <f t="shared" si="126"/>
        <v/>
      </c>
      <c r="C2700" s="19" t="s">
        <v>124</v>
      </c>
      <c r="D2700" s="19" t="s">
        <v>3001</v>
      </c>
      <c r="E2700" s="19">
        <v>90</v>
      </c>
      <c r="F2700" s="19" t="s">
        <v>55</v>
      </c>
      <c r="G2700" s="19">
        <v>140</v>
      </c>
      <c r="H2700" s="19">
        <v>7</v>
      </c>
      <c r="I2700" s="19">
        <v>25</v>
      </c>
      <c r="J2700" s="19">
        <v>92</v>
      </c>
      <c r="K2700" s="19">
        <v>300</v>
      </c>
      <c r="L2700" s="19">
        <v>900</v>
      </c>
      <c r="M2700" s="19" t="s">
        <v>79</v>
      </c>
      <c r="N2700" s="19">
        <v>4000</v>
      </c>
      <c r="O2700" s="19">
        <v>8000</v>
      </c>
      <c r="P2700" s="19">
        <v>6100</v>
      </c>
      <c r="Q2700" s="19" t="s">
        <v>57</v>
      </c>
      <c r="R2700" s="19">
        <v>3350</v>
      </c>
      <c r="S2700" s="19">
        <v>20000</v>
      </c>
      <c r="T2700" s="19">
        <v>1.87</v>
      </c>
      <c r="U2700" s="19">
        <v>12.5</v>
      </c>
      <c r="V2700" s="19">
        <v>0.24</v>
      </c>
      <c r="W2700" s="19">
        <v>68</v>
      </c>
      <c r="X2700" s="93"/>
      <c r="Y2700">
        <f t="shared" si="127"/>
        <v>28.571428571428573</v>
      </c>
      <c r="Z2700" t="b">
        <f>IF(N2700/G2700&gt;=Auswahlhilfe!$C$8,TRUE,FALSE)</f>
        <v>1</v>
      </c>
      <c r="AA2700" t="b">
        <f>IF(K2700&gt;Auswahlhilfe!$C$7,TRUE,FALSE)</f>
        <v>1</v>
      </c>
      <c r="AB2700" t="b">
        <f>IF(Auswahlhilfe!$C$17=F2700,TRUE,FALSE)</f>
        <v>0</v>
      </c>
      <c r="AC2700" t="b">
        <f>IFERROR(IF(FIND("P2",PGOptionList!D2700)&gt;0,TRUE),FALSE)</f>
        <v>0</v>
      </c>
      <c r="AD2700" t="b">
        <f>IFERROR(IF(FIND("P1",PGOptionList!D2700)&gt;0,TRUE),FALSE)</f>
        <v>1</v>
      </c>
      <c r="AE2700" t="b">
        <f>IFERROR(IF(FIND("P0",PGOptionList!D2700)&gt;0,TRUE),FALSE)</f>
        <v>0</v>
      </c>
      <c r="AF2700" t="b">
        <f>IF(AND(Z2700,AA2700,AB2700,AC2700,IF(C2700=Auswahlhilfe!$L$7,TRUE,FALSE)),D2700,FALSE)</f>
        <v>0</v>
      </c>
      <c r="AG2700" t="b">
        <f>IF(AND(Z2700,AA2700,AB2700,AD2700,IF(C2700=Auswahlhilfe!$L$17,TRUE,FALSE)),D2700,FALSE)</f>
        <v>0</v>
      </c>
      <c r="AH2700" t="b">
        <f>IF(AND(Z2700,AA2700,AB2700,AE2700,IF(C2700=Auswahlhilfe!$L$17,TRUE,FALSE)),D2700,FALSE)</f>
        <v>0</v>
      </c>
      <c r="AI2700" t="s">
        <v>4817</v>
      </c>
      <c r="AJ2700" s="90" t="str">
        <f t="shared" si="128"/>
        <v>mailto:info@oxni.ch?subject=Anfrage TER-120-140-S1-P1</v>
      </c>
    </row>
    <row r="2701" spans="2:36" x14ac:dyDescent="0.2">
      <c r="B2701" s="78" t="str">
        <f t="shared" si="126"/>
        <v/>
      </c>
      <c r="C2701" s="19" t="s">
        <v>124</v>
      </c>
      <c r="D2701" s="19" t="s">
        <v>3002</v>
      </c>
      <c r="E2701" s="19">
        <v>90</v>
      </c>
      <c r="F2701" s="19" t="s">
        <v>58</v>
      </c>
      <c r="G2701" s="19">
        <v>140</v>
      </c>
      <c r="H2701" s="19">
        <v>7</v>
      </c>
      <c r="I2701" s="19">
        <v>25</v>
      </c>
      <c r="J2701" s="19">
        <v>92</v>
      </c>
      <c r="K2701" s="19">
        <v>300</v>
      </c>
      <c r="L2701" s="19">
        <v>900</v>
      </c>
      <c r="M2701" s="19" t="s">
        <v>79</v>
      </c>
      <c r="N2701" s="19">
        <v>4000</v>
      </c>
      <c r="O2701" s="19">
        <v>8000</v>
      </c>
      <c r="P2701" s="19">
        <v>6100</v>
      </c>
      <c r="Q2701" s="19" t="s">
        <v>57</v>
      </c>
      <c r="R2701" s="19">
        <v>3350</v>
      </c>
      <c r="S2701" s="19">
        <v>20000</v>
      </c>
      <c r="T2701" s="19">
        <v>1.87</v>
      </c>
      <c r="U2701" s="19">
        <v>12.5</v>
      </c>
      <c r="V2701" s="19">
        <v>0.24</v>
      </c>
      <c r="W2701" s="19">
        <v>68</v>
      </c>
      <c r="X2701" s="93"/>
      <c r="Y2701">
        <f t="shared" si="127"/>
        <v>28.571428571428573</v>
      </c>
      <c r="Z2701" t="b">
        <f>IF(N2701/G2701&gt;=Auswahlhilfe!$C$8,TRUE,FALSE)</f>
        <v>1</v>
      </c>
      <c r="AA2701" t="b">
        <f>IF(K2701&gt;Auswahlhilfe!$C$7,TRUE,FALSE)</f>
        <v>1</v>
      </c>
      <c r="AB2701" t="b">
        <f>IF(Auswahlhilfe!$C$17=F2701,TRUE,FALSE)</f>
        <v>1</v>
      </c>
      <c r="AC2701" t="b">
        <f>IFERROR(IF(FIND("P2",PGOptionList!D2701)&gt;0,TRUE),FALSE)</f>
        <v>0</v>
      </c>
      <c r="AD2701" t="b">
        <f>IFERROR(IF(FIND("P1",PGOptionList!D2701)&gt;0,TRUE),FALSE)</f>
        <v>1</v>
      </c>
      <c r="AE2701" t="b">
        <f>IFERROR(IF(FIND("P0",PGOptionList!D2701)&gt;0,TRUE),FALSE)</f>
        <v>0</v>
      </c>
      <c r="AF2701" t="b">
        <f>IF(AND(Z2701,AA2701,AB2701,AC2701,IF(C2701=Auswahlhilfe!$L$7,TRUE,FALSE)),D2701,FALSE)</f>
        <v>0</v>
      </c>
      <c r="AG2701" t="b">
        <f>IF(AND(Z2701,AA2701,AB2701,AD2701,IF(C2701=Auswahlhilfe!$L$17,TRUE,FALSE)),D2701,FALSE)</f>
        <v>0</v>
      </c>
      <c r="AH2701" t="b">
        <f>IF(AND(Z2701,AA2701,AB2701,AE2701,IF(C2701=Auswahlhilfe!$L$17,TRUE,FALSE)),D2701,FALSE)</f>
        <v>0</v>
      </c>
      <c r="AI2701" t="s">
        <v>4817</v>
      </c>
      <c r="AJ2701" s="90" t="str">
        <f t="shared" si="128"/>
        <v>mailto:info@oxni.ch?subject=Anfrage TER-120-140-S2-P1</v>
      </c>
    </row>
    <row r="2702" spans="2:36" x14ac:dyDescent="0.2">
      <c r="B2702" s="78" t="str">
        <f t="shared" si="126"/>
        <v/>
      </c>
      <c r="C2702" s="19" t="s">
        <v>124</v>
      </c>
      <c r="D2702" s="19" t="s">
        <v>3003</v>
      </c>
      <c r="E2702" s="19">
        <v>90</v>
      </c>
      <c r="F2702" s="19" t="s">
        <v>55</v>
      </c>
      <c r="G2702" s="19">
        <v>140</v>
      </c>
      <c r="H2702" s="19">
        <v>9</v>
      </c>
      <c r="I2702" s="19">
        <v>25</v>
      </c>
      <c r="J2702" s="19">
        <v>92</v>
      </c>
      <c r="K2702" s="19">
        <v>300</v>
      </c>
      <c r="L2702" s="19">
        <v>900</v>
      </c>
      <c r="M2702" s="19" t="s">
        <v>79</v>
      </c>
      <c r="N2702" s="19">
        <v>4000</v>
      </c>
      <c r="O2702" s="19">
        <v>8000</v>
      </c>
      <c r="P2702" s="19">
        <v>6100</v>
      </c>
      <c r="Q2702" s="19" t="s">
        <v>57</v>
      </c>
      <c r="R2702" s="19">
        <v>3350</v>
      </c>
      <c r="S2702" s="19">
        <v>20000</v>
      </c>
      <c r="T2702" s="19">
        <v>1.87</v>
      </c>
      <c r="U2702" s="19">
        <v>12.5</v>
      </c>
      <c r="V2702" s="19">
        <v>0.24</v>
      </c>
      <c r="W2702" s="19">
        <v>68</v>
      </c>
      <c r="X2702" s="93"/>
      <c r="Y2702">
        <f t="shared" si="127"/>
        <v>28.571428571428573</v>
      </c>
      <c r="Z2702" t="b">
        <f>IF(N2702/G2702&gt;=Auswahlhilfe!$C$8,TRUE,FALSE)</f>
        <v>1</v>
      </c>
      <c r="AA2702" t="b">
        <f>IF(K2702&gt;Auswahlhilfe!$C$7,TRUE,FALSE)</f>
        <v>1</v>
      </c>
      <c r="AB2702" t="b">
        <f>IF(Auswahlhilfe!$C$17=F2702,TRUE,FALSE)</f>
        <v>0</v>
      </c>
      <c r="AC2702" t="b">
        <f>IFERROR(IF(FIND("P2",PGOptionList!D2702)&gt;0,TRUE),FALSE)</f>
        <v>1</v>
      </c>
      <c r="AD2702" t="b">
        <f>IFERROR(IF(FIND("P1",PGOptionList!D2702)&gt;0,TRUE),FALSE)</f>
        <v>0</v>
      </c>
      <c r="AE2702" t="b">
        <f>IFERROR(IF(FIND("P0",PGOptionList!D2702)&gt;0,TRUE),FALSE)</f>
        <v>0</v>
      </c>
      <c r="AF2702" t="b">
        <f>IF(AND(Z2702,AA2702,AB2702,AC2702,IF(C2702=Auswahlhilfe!$L$7,TRUE,FALSE)),D2702,FALSE)</f>
        <v>0</v>
      </c>
      <c r="AG2702" t="b">
        <f>IF(AND(Z2702,AA2702,AB2702,AD2702,IF(C2702=Auswahlhilfe!$L$17,TRUE,FALSE)),D2702,FALSE)</f>
        <v>0</v>
      </c>
      <c r="AH2702" t="b">
        <f>IF(AND(Z2702,AA2702,AB2702,AE2702,IF(C2702=Auswahlhilfe!$L$17,TRUE,FALSE)),D2702,FALSE)</f>
        <v>0</v>
      </c>
      <c r="AI2702" t="s">
        <v>4817</v>
      </c>
      <c r="AJ2702" s="90" t="str">
        <f t="shared" si="128"/>
        <v>mailto:info@oxni.ch?subject=Anfrage TER-120-140-S1-P2</v>
      </c>
    </row>
    <row r="2703" spans="2:36" x14ac:dyDescent="0.2">
      <c r="B2703" s="78" t="str">
        <f t="shared" si="126"/>
        <v/>
      </c>
      <c r="C2703" s="19" t="s">
        <v>124</v>
      </c>
      <c r="D2703" s="19" t="s">
        <v>3004</v>
      </c>
      <c r="E2703" s="19">
        <v>90</v>
      </c>
      <c r="F2703" s="19" t="s">
        <v>58</v>
      </c>
      <c r="G2703" s="19">
        <v>140</v>
      </c>
      <c r="H2703" s="19">
        <v>9</v>
      </c>
      <c r="I2703" s="19">
        <v>25</v>
      </c>
      <c r="J2703" s="19">
        <v>92</v>
      </c>
      <c r="K2703" s="19">
        <v>300</v>
      </c>
      <c r="L2703" s="19">
        <v>900</v>
      </c>
      <c r="M2703" s="19" t="s">
        <v>79</v>
      </c>
      <c r="N2703" s="19">
        <v>4000</v>
      </c>
      <c r="O2703" s="19">
        <v>8000</v>
      </c>
      <c r="P2703" s="19">
        <v>6100</v>
      </c>
      <c r="Q2703" s="19" t="s">
        <v>57</v>
      </c>
      <c r="R2703" s="19">
        <v>3350</v>
      </c>
      <c r="S2703" s="19">
        <v>20000</v>
      </c>
      <c r="T2703" s="19">
        <v>1.87</v>
      </c>
      <c r="U2703" s="19">
        <v>12.5</v>
      </c>
      <c r="V2703" s="19">
        <v>0.24</v>
      </c>
      <c r="W2703" s="19">
        <v>68</v>
      </c>
      <c r="X2703" s="93"/>
      <c r="Y2703">
        <f t="shared" si="127"/>
        <v>28.571428571428573</v>
      </c>
      <c r="Z2703" t="b">
        <f>IF(N2703/G2703&gt;=Auswahlhilfe!$C$8,TRUE,FALSE)</f>
        <v>1</v>
      </c>
      <c r="AA2703" t="b">
        <f>IF(K2703&gt;Auswahlhilfe!$C$7,TRUE,FALSE)</f>
        <v>1</v>
      </c>
      <c r="AB2703" t="b">
        <f>IF(Auswahlhilfe!$C$17=F2703,TRUE,FALSE)</f>
        <v>1</v>
      </c>
      <c r="AC2703" t="b">
        <f>IFERROR(IF(FIND("P2",PGOptionList!D2703)&gt;0,TRUE),FALSE)</f>
        <v>1</v>
      </c>
      <c r="AD2703" t="b">
        <f>IFERROR(IF(FIND("P1",PGOptionList!D2703)&gt;0,TRUE),FALSE)</f>
        <v>0</v>
      </c>
      <c r="AE2703" t="b">
        <f>IFERROR(IF(FIND("P0",PGOptionList!D2703)&gt;0,TRUE),FALSE)</f>
        <v>0</v>
      </c>
      <c r="AF2703" t="b">
        <f>IF(AND(Z2703,AA2703,AB2703,AC2703,IF(C2703=Auswahlhilfe!$L$7,TRUE,FALSE)),D2703,FALSE)</f>
        <v>0</v>
      </c>
      <c r="AG2703" t="b">
        <f>IF(AND(Z2703,AA2703,AB2703,AD2703,IF(C2703=Auswahlhilfe!$L$17,TRUE,FALSE)),D2703,FALSE)</f>
        <v>0</v>
      </c>
      <c r="AH2703" t="b">
        <f>IF(AND(Z2703,AA2703,AB2703,AE2703,IF(C2703=Auswahlhilfe!$L$17,TRUE,FALSE)),D2703,FALSE)</f>
        <v>0</v>
      </c>
      <c r="AI2703" t="s">
        <v>4817</v>
      </c>
      <c r="AJ2703" s="90" t="str">
        <f t="shared" si="128"/>
        <v>mailto:info@oxni.ch?subject=Anfrage TER-120-140-S2-P2</v>
      </c>
    </row>
    <row r="2704" spans="2:36" x14ac:dyDescent="0.2">
      <c r="B2704" s="78" t="str">
        <f t="shared" si="126"/>
        <v/>
      </c>
      <c r="C2704" s="19" t="s">
        <v>124</v>
      </c>
      <c r="D2704" s="19" t="s">
        <v>3005</v>
      </c>
      <c r="E2704" s="19">
        <v>90</v>
      </c>
      <c r="F2704" s="19" t="s">
        <v>55</v>
      </c>
      <c r="G2704" s="19">
        <v>120</v>
      </c>
      <c r="H2704" s="19">
        <v>7</v>
      </c>
      <c r="I2704" s="19">
        <v>25</v>
      </c>
      <c r="J2704" s="19">
        <v>92</v>
      </c>
      <c r="K2704" s="19">
        <v>310</v>
      </c>
      <c r="L2704" s="19">
        <v>930</v>
      </c>
      <c r="M2704" s="19" t="s">
        <v>78</v>
      </c>
      <c r="N2704" s="19">
        <v>4000</v>
      </c>
      <c r="O2704" s="19">
        <v>8000</v>
      </c>
      <c r="P2704" s="19">
        <v>6100</v>
      </c>
      <c r="Q2704" s="19" t="s">
        <v>57</v>
      </c>
      <c r="R2704" s="19">
        <v>3350</v>
      </c>
      <c r="S2704" s="19">
        <v>20000</v>
      </c>
      <c r="T2704" s="19">
        <v>2.25</v>
      </c>
      <c r="U2704" s="19">
        <v>12.5</v>
      </c>
      <c r="V2704" s="19">
        <v>0.24</v>
      </c>
      <c r="W2704" s="19">
        <v>68</v>
      </c>
      <c r="X2704" s="93"/>
      <c r="Y2704">
        <f t="shared" si="127"/>
        <v>33.333333333333336</v>
      </c>
      <c r="Z2704" t="b">
        <f>IF(N2704/G2704&gt;=Auswahlhilfe!$C$8,TRUE,FALSE)</f>
        <v>1</v>
      </c>
      <c r="AA2704" t="b">
        <f>IF(K2704&gt;Auswahlhilfe!$C$7,TRUE,FALSE)</f>
        <v>1</v>
      </c>
      <c r="AB2704" t="b">
        <f>IF(Auswahlhilfe!$C$17=F2704,TRUE,FALSE)</f>
        <v>0</v>
      </c>
      <c r="AC2704" t="b">
        <f>IFERROR(IF(FIND("P2",PGOptionList!D2704)&gt;0,TRUE),FALSE)</f>
        <v>0</v>
      </c>
      <c r="AD2704" t="b">
        <f>IFERROR(IF(FIND("P1",PGOptionList!D2704)&gt;0,TRUE),FALSE)</f>
        <v>1</v>
      </c>
      <c r="AE2704" t="b">
        <f>IFERROR(IF(FIND("P0",PGOptionList!D2704)&gt;0,TRUE),FALSE)</f>
        <v>0</v>
      </c>
      <c r="AF2704" t="b">
        <f>IF(AND(Z2704,AA2704,AB2704,AC2704,IF(C2704=Auswahlhilfe!$L$7,TRUE,FALSE)),D2704,FALSE)</f>
        <v>0</v>
      </c>
      <c r="AG2704" t="b">
        <f>IF(AND(Z2704,AA2704,AB2704,AD2704,IF(C2704=Auswahlhilfe!$L$17,TRUE,FALSE)),D2704,FALSE)</f>
        <v>0</v>
      </c>
      <c r="AH2704" t="b">
        <f>IF(AND(Z2704,AA2704,AB2704,AE2704,IF(C2704=Auswahlhilfe!$L$17,TRUE,FALSE)),D2704,FALSE)</f>
        <v>0</v>
      </c>
      <c r="AI2704" t="s">
        <v>4817</v>
      </c>
      <c r="AJ2704" s="90" t="str">
        <f t="shared" si="128"/>
        <v>mailto:info@oxni.ch?subject=Anfrage TER-120-120-S1-P1</v>
      </c>
    </row>
    <row r="2705" spans="2:36" x14ac:dyDescent="0.2">
      <c r="B2705" s="78" t="str">
        <f t="shared" si="126"/>
        <v/>
      </c>
      <c r="C2705" s="19" t="s">
        <v>124</v>
      </c>
      <c r="D2705" s="19" t="s">
        <v>3006</v>
      </c>
      <c r="E2705" s="19">
        <v>90</v>
      </c>
      <c r="F2705" s="19" t="s">
        <v>58</v>
      </c>
      <c r="G2705" s="19">
        <v>120</v>
      </c>
      <c r="H2705" s="19">
        <v>7</v>
      </c>
      <c r="I2705" s="19">
        <v>25</v>
      </c>
      <c r="J2705" s="19">
        <v>92</v>
      </c>
      <c r="K2705" s="19">
        <v>310</v>
      </c>
      <c r="L2705" s="19">
        <v>930</v>
      </c>
      <c r="M2705" s="19" t="s">
        <v>78</v>
      </c>
      <c r="N2705" s="19">
        <v>4000</v>
      </c>
      <c r="O2705" s="19">
        <v>8000</v>
      </c>
      <c r="P2705" s="19">
        <v>6100</v>
      </c>
      <c r="Q2705" s="19" t="s">
        <v>57</v>
      </c>
      <c r="R2705" s="19">
        <v>3350</v>
      </c>
      <c r="S2705" s="19">
        <v>20000</v>
      </c>
      <c r="T2705" s="19">
        <v>2.25</v>
      </c>
      <c r="U2705" s="19">
        <v>12.5</v>
      </c>
      <c r="V2705" s="19">
        <v>0.24</v>
      </c>
      <c r="W2705" s="19">
        <v>68</v>
      </c>
      <c r="X2705" s="93"/>
      <c r="Y2705">
        <f t="shared" si="127"/>
        <v>33.333333333333336</v>
      </c>
      <c r="Z2705" t="b">
        <f>IF(N2705/G2705&gt;=Auswahlhilfe!$C$8,TRUE,FALSE)</f>
        <v>1</v>
      </c>
      <c r="AA2705" t="b">
        <f>IF(K2705&gt;Auswahlhilfe!$C$7,TRUE,FALSE)</f>
        <v>1</v>
      </c>
      <c r="AB2705" t="b">
        <f>IF(Auswahlhilfe!$C$17=F2705,TRUE,FALSE)</f>
        <v>1</v>
      </c>
      <c r="AC2705" t="b">
        <f>IFERROR(IF(FIND("P2",PGOptionList!D2705)&gt;0,TRUE),FALSE)</f>
        <v>0</v>
      </c>
      <c r="AD2705" t="b">
        <f>IFERROR(IF(FIND("P1",PGOptionList!D2705)&gt;0,TRUE),FALSE)</f>
        <v>1</v>
      </c>
      <c r="AE2705" t="b">
        <f>IFERROR(IF(FIND("P0",PGOptionList!D2705)&gt;0,TRUE),FALSE)</f>
        <v>0</v>
      </c>
      <c r="AF2705" t="b">
        <f>IF(AND(Z2705,AA2705,AB2705,AC2705,IF(C2705=Auswahlhilfe!$L$7,TRUE,FALSE)),D2705,FALSE)</f>
        <v>0</v>
      </c>
      <c r="AG2705" t="b">
        <f>IF(AND(Z2705,AA2705,AB2705,AD2705,IF(C2705=Auswahlhilfe!$L$17,TRUE,FALSE)),D2705,FALSE)</f>
        <v>0</v>
      </c>
      <c r="AH2705" t="b">
        <f>IF(AND(Z2705,AA2705,AB2705,AE2705,IF(C2705=Auswahlhilfe!$L$17,TRUE,FALSE)),D2705,FALSE)</f>
        <v>0</v>
      </c>
      <c r="AI2705" t="s">
        <v>4817</v>
      </c>
      <c r="AJ2705" s="90" t="str">
        <f t="shared" si="128"/>
        <v>mailto:info@oxni.ch?subject=Anfrage TER-120-120-S2-P1</v>
      </c>
    </row>
    <row r="2706" spans="2:36" x14ac:dyDescent="0.2">
      <c r="B2706" s="78" t="str">
        <f t="shared" si="126"/>
        <v/>
      </c>
      <c r="C2706" s="19" t="s">
        <v>124</v>
      </c>
      <c r="D2706" s="19" t="s">
        <v>3007</v>
      </c>
      <c r="E2706" s="19">
        <v>90</v>
      </c>
      <c r="F2706" s="19" t="s">
        <v>55</v>
      </c>
      <c r="G2706" s="19">
        <v>120</v>
      </c>
      <c r="H2706" s="19">
        <v>9</v>
      </c>
      <c r="I2706" s="19">
        <v>25</v>
      </c>
      <c r="J2706" s="19">
        <v>92</v>
      </c>
      <c r="K2706" s="19">
        <v>310</v>
      </c>
      <c r="L2706" s="19">
        <v>930</v>
      </c>
      <c r="M2706" s="19" t="s">
        <v>78</v>
      </c>
      <c r="N2706" s="19">
        <v>4000</v>
      </c>
      <c r="O2706" s="19">
        <v>8000</v>
      </c>
      <c r="P2706" s="19">
        <v>6100</v>
      </c>
      <c r="Q2706" s="19" t="s">
        <v>57</v>
      </c>
      <c r="R2706" s="19">
        <v>3350</v>
      </c>
      <c r="S2706" s="19">
        <v>20000</v>
      </c>
      <c r="T2706" s="19">
        <v>2.25</v>
      </c>
      <c r="U2706" s="19">
        <v>12.5</v>
      </c>
      <c r="V2706" s="19">
        <v>0.24</v>
      </c>
      <c r="W2706" s="19">
        <v>68</v>
      </c>
      <c r="X2706" s="93"/>
      <c r="Y2706">
        <f t="shared" si="127"/>
        <v>33.333333333333336</v>
      </c>
      <c r="Z2706" t="b">
        <f>IF(N2706/G2706&gt;=Auswahlhilfe!$C$8,TRUE,FALSE)</f>
        <v>1</v>
      </c>
      <c r="AA2706" t="b">
        <f>IF(K2706&gt;Auswahlhilfe!$C$7,TRUE,FALSE)</f>
        <v>1</v>
      </c>
      <c r="AB2706" t="b">
        <f>IF(Auswahlhilfe!$C$17=F2706,TRUE,FALSE)</f>
        <v>0</v>
      </c>
      <c r="AC2706" t="b">
        <f>IFERROR(IF(FIND("P2",PGOptionList!D2706)&gt;0,TRUE),FALSE)</f>
        <v>1</v>
      </c>
      <c r="AD2706" t="b">
        <f>IFERROR(IF(FIND("P1",PGOptionList!D2706)&gt;0,TRUE),FALSE)</f>
        <v>0</v>
      </c>
      <c r="AE2706" t="b">
        <f>IFERROR(IF(FIND("P0",PGOptionList!D2706)&gt;0,TRUE),FALSE)</f>
        <v>0</v>
      </c>
      <c r="AF2706" t="b">
        <f>IF(AND(Z2706,AA2706,AB2706,AC2706,IF(C2706=Auswahlhilfe!$L$7,TRUE,FALSE)),D2706,FALSE)</f>
        <v>0</v>
      </c>
      <c r="AG2706" t="b">
        <f>IF(AND(Z2706,AA2706,AB2706,AD2706,IF(C2706=Auswahlhilfe!$L$17,TRUE,FALSE)),D2706,FALSE)</f>
        <v>0</v>
      </c>
      <c r="AH2706" t="b">
        <f>IF(AND(Z2706,AA2706,AB2706,AE2706,IF(C2706=Auswahlhilfe!$L$17,TRUE,FALSE)),D2706,FALSE)</f>
        <v>0</v>
      </c>
      <c r="AI2706" t="s">
        <v>4817</v>
      </c>
      <c r="AJ2706" s="90" t="str">
        <f t="shared" si="128"/>
        <v>mailto:info@oxni.ch?subject=Anfrage TER-120-120-S1-P2</v>
      </c>
    </row>
    <row r="2707" spans="2:36" x14ac:dyDescent="0.2">
      <c r="B2707" s="78" t="str">
        <f t="shared" si="126"/>
        <v/>
      </c>
      <c r="C2707" s="19" t="s">
        <v>124</v>
      </c>
      <c r="D2707" s="19" t="s">
        <v>3008</v>
      </c>
      <c r="E2707" s="19">
        <v>90</v>
      </c>
      <c r="F2707" s="19" t="s">
        <v>58</v>
      </c>
      <c r="G2707" s="19">
        <v>120</v>
      </c>
      <c r="H2707" s="19">
        <v>9</v>
      </c>
      <c r="I2707" s="19">
        <v>25</v>
      </c>
      <c r="J2707" s="19">
        <v>92</v>
      </c>
      <c r="K2707" s="19">
        <v>310</v>
      </c>
      <c r="L2707" s="19">
        <v>930</v>
      </c>
      <c r="M2707" s="19" t="s">
        <v>78</v>
      </c>
      <c r="N2707" s="19">
        <v>4000</v>
      </c>
      <c r="O2707" s="19">
        <v>8000</v>
      </c>
      <c r="P2707" s="19">
        <v>6100</v>
      </c>
      <c r="Q2707" s="19" t="s">
        <v>57</v>
      </c>
      <c r="R2707" s="19">
        <v>3350</v>
      </c>
      <c r="S2707" s="19">
        <v>20000</v>
      </c>
      <c r="T2707" s="19">
        <v>2.25</v>
      </c>
      <c r="U2707" s="19">
        <v>12.5</v>
      </c>
      <c r="V2707" s="19">
        <v>0.24</v>
      </c>
      <c r="W2707" s="19">
        <v>68</v>
      </c>
      <c r="X2707" s="93"/>
      <c r="Y2707">
        <f t="shared" si="127"/>
        <v>33.333333333333336</v>
      </c>
      <c r="Z2707" t="b">
        <f>IF(N2707/G2707&gt;=Auswahlhilfe!$C$8,TRUE,FALSE)</f>
        <v>1</v>
      </c>
      <c r="AA2707" t="b">
        <f>IF(K2707&gt;Auswahlhilfe!$C$7,TRUE,FALSE)</f>
        <v>1</v>
      </c>
      <c r="AB2707" t="b">
        <f>IF(Auswahlhilfe!$C$17=F2707,TRUE,FALSE)</f>
        <v>1</v>
      </c>
      <c r="AC2707" t="b">
        <f>IFERROR(IF(FIND("P2",PGOptionList!D2707)&gt;0,TRUE),FALSE)</f>
        <v>1</v>
      </c>
      <c r="AD2707" t="b">
        <f>IFERROR(IF(FIND("P1",PGOptionList!D2707)&gt;0,TRUE),FALSE)</f>
        <v>0</v>
      </c>
      <c r="AE2707" t="b">
        <f>IFERROR(IF(FIND("P0",PGOptionList!D2707)&gt;0,TRUE),FALSE)</f>
        <v>0</v>
      </c>
      <c r="AF2707" t="b">
        <f>IF(AND(Z2707,AA2707,AB2707,AC2707,IF(C2707=Auswahlhilfe!$L$7,TRUE,FALSE)),D2707,FALSE)</f>
        <v>0</v>
      </c>
      <c r="AG2707" t="b">
        <f>IF(AND(Z2707,AA2707,AB2707,AD2707,IF(C2707=Auswahlhilfe!$L$17,TRUE,FALSE)),D2707,FALSE)</f>
        <v>0</v>
      </c>
      <c r="AH2707" t="b">
        <f>IF(AND(Z2707,AA2707,AB2707,AE2707,IF(C2707=Auswahlhilfe!$L$17,TRUE,FALSE)),D2707,FALSE)</f>
        <v>0</v>
      </c>
      <c r="AI2707" t="s">
        <v>4817</v>
      </c>
      <c r="AJ2707" s="90" t="str">
        <f t="shared" si="128"/>
        <v>mailto:info@oxni.ch?subject=Anfrage TER-120-120-S2-P2</v>
      </c>
    </row>
    <row r="2708" spans="2:36" x14ac:dyDescent="0.2">
      <c r="B2708" s="78" t="str">
        <f t="shared" si="126"/>
        <v/>
      </c>
      <c r="C2708" s="19" t="s">
        <v>124</v>
      </c>
      <c r="D2708" s="19" t="s">
        <v>3009</v>
      </c>
      <c r="E2708" s="19">
        <v>90</v>
      </c>
      <c r="F2708" s="19" t="s">
        <v>55</v>
      </c>
      <c r="G2708" s="19">
        <v>100</v>
      </c>
      <c r="H2708" s="19">
        <v>7</v>
      </c>
      <c r="I2708" s="19">
        <v>25</v>
      </c>
      <c r="J2708" s="19">
        <v>92</v>
      </c>
      <c r="K2708" s="19">
        <v>235</v>
      </c>
      <c r="L2708" s="19">
        <v>705</v>
      </c>
      <c r="M2708" s="19" t="s">
        <v>81</v>
      </c>
      <c r="N2708" s="19">
        <v>4000</v>
      </c>
      <c r="O2708" s="19">
        <v>8000</v>
      </c>
      <c r="P2708" s="19">
        <v>6100</v>
      </c>
      <c r="Q2708" s="19" t="s">
        <v>57</v>
      </c>
      <c r="R2708" s="19">
        <v>3350</v>
      </c>
      <c r="S2708" s="19">
        <v>20000</v>
      </c>
      <c r="T2708" s="19">
        <v>2.25</v>
      </c>
      <c r="U2708" s="19">
        <v>12.5</v>
      </c>
      <c r="V2708" s="19">
        <v>0.24</v>
      </c>
      <c r="W2708" s="19">
        <v>68</v>
      </c>
      <c r="X2708" s="93"/>
      <c r="Y2708">
        <f t="shared" si="127"/>
        <v>40</v>
      </c>
      <c r="Z2708" t="b">
        <f>IF(N2708/G2708&gt;=Auswahlhilfe!$C$8,TRUE,FALSE)</f>
        <v>1</v>
      </c>
      <c r="AA2708" t="b">
        <f>IF(K2708&gt;Auswahlhilfe!$C$7,TRUE,FALSE)</f>
        <v>1</v>
      </c>
      <c r="AB2708" t="b">
        <f>IF(Auswahlhilfe!$C$17=F2708,TRUE,FALSE)</f>
        <v>0</v>
      </c>
      <c r="AC2708" t="b">
        <f>IFERROR(IF(FIND("P2",PGOptionList!D2708)&gt;0,TRUE),FALSE)</f>
        <v>0</v>
      </c>
      <c r="AD2708" t="b">
        <f>IFERROR(IF(FIND("P1",PGOptionList!D2708)&gt;0,TRUE),FALSE)</f>
        <v>1</v>
      </c>
      <c r="AE2708" t="b">
        <f>IFERROR(IF(FIND("P0",PGOptionList!D2708)&gt;0,TRUE),FALSE)</f>
        <v>0</v>
      </c>
      <c r="AF2708" t="b">
        <f>IF(AND(Z2708,AA2708,AB2708,AC2708,IF(C2708=Auswahlhilfe!$L$7,TRUE,FALSE)),D2708,FALSE)</f>
        <v>0</v>
      </c>
      <c r="AG2708" t="b">
        <f>IF(AND(Z2708,AA2708,AB2708,AD2708,IF(C2708=Auswahlhilfe!$L$17,TRUE,FALSE)),D2708,FALSE)</f>
        <v>0</v>
      </c>
      <c r="AH2708" t="b">
        <f>IF(AND(Z2708,AA2708,AB2708,AE2708,IF(C2708=Auswahlhilfe!$L$17,TRUE,FALSE)),D2708,FALSE)</f>
        <v>0</v>
      </c>
      <c r="AI2708" t="s">
        <v>4817</v>
      </c>
      <c r="AJ2708" s="90" t="str">
        <f t="shared" si="128"/>
        <v>mailto:info@oxni.ch?subject=Anfrage TER-120-100-S1-P1</v>
      </c>
    </row>
    <row r="2709" spans="2:36" x14ac:dyDescent="0.2">
      <c r="B2709" s="78" t="str">
        <f t="shared" si="126"/>
        <v/>
      </c>
      <c r="C2709" s="19" t="s">
        <v>124</v>
      </c>
      <c r="D2709" s="19" t="s">
        <v>3010</v>
      </c>
      <c r="E2709" s="19">
        <v>90</v>
      </c>
      <c r="F2709" s="19" t="s">
        <v>58</v>
      </c>
      <c r="G2709" s="19">
        <v>100</v>
      </c>
      <c r="H2709" s="19">
        <v>7</v>
      </c>
      <c r="I2709" s="19">
        <v>25</v>
      </c>
      <c r="J2709" s="19">
        <v>92</v>
      </c>
      <c r="K2709" s="19">
        <v>235</v>
      </c>
      <c r="L2709" s="19">
        <v>705</v>
      </c>
      <c r="M2709" s="19" t="s">
        <v>81</v>
      </c>
      <c r="N2709" s="19">
        <v>4000</v>
      </c>
      <c r="O2709" s="19">
        <v>8000</v>
      </c>
      <c r="P2709" s="19">
        <v>6100</v>
      </c>
      <c r="Q2709" s="19" t="s">
        <v>57</v>
      </c>
      <c r="R2709" s="19">
        <v>3350</v>
      </c>
      <c r="S2709" s="19">
        <v>20000</v>
      </c>
      <c r="T2709" s="19">
        <v>2.25</v>
      </c>
      <c r="U2709" s="19">
        <v>12.5</v>
      </c>
      <c r="V2709" s="19">
        <v>0.24</v>
      </c>
      <c r="W2709" s="19">
        <v>68</v>
      </c>
      <c r="X2709" s="93"/>
      <c r="Y2709">
        <f t="shared" si="127"/>
        <v>40</v>
      </c>
      <c r="Z2709" t="b">
        <f>IF(N2709/G2709&gt;=Auswahlhilfe!$C$8,TRUE,FALSE)</f>
        <v>1</v>
      </c>
      <c r="AA2709" t="b">
        <f>IF(K2709&gt;Auswahlhilfe!$C$7,TRUE,FALSE)</f>
        <v>1</v>
      </c>
      <c r="AB2709" t="b">
        <f>IF(Auswahlhilfe!$C$17=F2709,TRUE,FALSE)</f>
        <v>1</v>
      </c>
      <c r="AC2709" t="b">
        <f>IFERROR(IF(FIND("P2",PGOptionList!D2709)&gt;0,TRUE),FALSE)</f>
        <v>0</v>
      </c>
      <c r="AD2709" t="b">
        <f>IFERROR(IF(FIND("P1",PGOptionList!D2709)&gt;0,TRUE),FALSE)</f>
        <v>1</v>
      </c>
      <c r="AE2709" t="b">
        <f>IFERROR(IF(FIND("P0",PGOptionList!D2709)&gt;0,TRUE),FALSE)</f>
        <v>0</v>
      </c>
      <c r="AF2709" t="b">
        <f>IF(AND(Z2709,AA2709,AB2709,AC2709,IF(C2709=Auswahlhilfe!$L$7,TRUE,FALSE)),D2709,FALSE)</f>
        <v>0</v>
      </c>
      <c r="AG2709" t="b">
        <f>IF(AND(Z2709,AA2709,AB2709,AD2709,IF(C2709=Auswahlhilfe!$L$17,TRUE,FALSE)),D2709,FALSE)</f>
        <v>0</v>
      </c>
      <c r="AH2709" t="b">
        <f>IF(AND(Z2709,AA2709,AB2709,AE2709,IF(C2709=Auswahlhilfe!$L$17,TRUE,FALSE)),D2709,FALSE)</f>
        <v>0</v>
      </c>
      <c r="AI2709" t="s">
        <v>4817</v>
      </c>
      <c r="AJ2709" s="90" t="str">
        <f t="shared" si="128"/>
        <v>mailto:info@oxni.ch?subject=Anfrage TER-120-100-S2-P1</v>
      </c>
    </row>
    <row r="2710" spans="2:36" x14ac:dyDescent="0.2">
      <c r="B2710" s="78" t="str">
        <f t="shared" si="126"/>
        <v/>
      </c>
      <c r="C2710" s="19" t="s">
        <v>124</v>
      </c>
      <c r="D2710" s="19" t="s">
        <v>3011</v>
      </c>
      <c r="E2710" s="19">
        <v>90</v>
      </c>
      <c r="F2710" s="19" t="s">
        <v>55</v>
      </c>
      <c r="G2710" s="19">
        <v>100</v>
      </c>
      <c r="H2710" s="19">
        <v>9</v>
      </c>
      <c r="I2710" s="19">
        <v>25</v>
      </c>
      <c r="J2710" s="19">
        <v>92</v>
      </c>
      <c r="K2710" s="19">
        <v>235</v>
      </c>
      <c r="L2710" s="19">
        <v>705</v>
      </c>
      <c r="M2710" s="19" t="s">
        <v>81</v>
      </c>
      <c r="N2710" s="19">
        <v>4000</v>
      </c>
      <c r="O2710" s="19">
        <v>8000</v>
      </c>
      <c r="P2710" s="19">
        <v>6100</v>
      </c>
      <c r="Q2710" s="19" t="s">
        <v>57</v>
      </c>
      <c r="R2710" s="19">
        <v>3350</v>
      </c>
      <c r="S2710" s="19">
        <v>20000</v>
      </c>
      <c r="T2710" s="19">
        <v>2.25</v>
      </c>
      <c r="U2710" s="19">
        <v>12.5</v>
      </c>
      <c r="V2710" s="19">
        <v>0.24</v>
      </c>
      <c r="W2710" s="19">
        <v>68</v>
      </c>
      <c r="X2710" s="93"/>
      <c r="Y2710">
        <f t="shared" si="127"/>
        <v>40</v>
      </c>
      <c r="Z2710" t="b">
        <f>IF(N2710/G2710&gt;=Auswahlhilfe!$C$8,TRUE,FALSE)</f>
        <v>1</v>
      </c>
      <c r="AA2710" t="b">
        <f>IF(K2710&gt;Auswahlhilfe!$C$7,TRUE,FALSE)</f>
        <v>1</v>
      </c>
      <c r="AB2710" t="b">
        <f>IF(Auswahlhilfe!$C$17=F2710,TRUE,FALSE)</f>
        <v>0</v>
      </c>
      <c r="AC2710" t="b">
        <f>IFERROR(IF(FIND("P2",PGOptionList!D2710)&gt;0,TRUE),FALSE)</f>
        <v>1</v>
      </c>
      <c r="AD2710" t="b">
        <f>IFERROR(IF(FIND("P1",PGOptionList!D2710)&gt;0,TRUE),FALSE)</f>
        <v>0</v>
      </c>
      <c r="AE2710" t="b">
        <f>IFERROR(IF(FIND("P0",PGOptionList!D2710)&gt;0,TRUE),FALSE)</f>
        <v>0</v>
      </c>
      <c r="AF2710" t="b">
        <f>IF(AND(Z2710,AA2710,AB2710,AC2710,IF(C2710=Auswahlhilfe!$L$7,TRUE,FALSE)),D2710,FALSE)</f>
        <v>0</v>
      </c>
      <c r="AG2710" t="b">
        <f>IF(AND(Z2710,AA2710,AB2710,AD2710,IF(C2710=Auswahlhilfe!$L$17,TRUE,FALSE)),D2710,FALSE)</f>
        <v>0</v>
      </c>
      <c r="AH2710" t="b">
        <f>IF(AND(Z2710,AA2710,AB2710,AE2710,IF(C2710=Auswahlhilfe!$L$17,TRUE,FALSE)),D2710,FALSE)</f>
        <v>0</v>
      </c>
      <c r="AI2710" t="s">
        <v>4817</v>
      </c>
      <c r="AJ2710" s="90" t="str">
        <f t="shared" si="128"/>
        <v>mailto:info@oxni.ch?subject=Anfrage TER-120-100-S1-P2</v>
      </c>
    </row>
    <row r="2711" spans="2:36" x14ac:dyDescent="0.2">
      <c r="B2711" s="78" t="str">
        <f t="shared" si="126"/>
        <v/>
      </c>
      <c r="C2711" s="19" t="s">
        <v>124</v>
      </c>
      <c r="D2711" s="19" t="s">
        <v>3012</v>
      </c>
      <c r="E2711" s="19">
        <v>90</v>
      </c>
      <c r="F2711" s="19" t="s">
        <v>58</v>
      </c>
      <c r="G2711" s="19">
        <v>100</v>
      </c>
      <c r="H2711" s="19">
        <v>9</v>
      </c>
      <c r="I2711" s="19">
        <v>25</v>
      </c>
      <c r="J2711" s="19">
        <v>92</v>
      </c>
      <c r="K2711" s="19">
        <v>235</v>
      </c>
      <c r="L2711" s="19">
        <v>705</v>
      </c>
      <c r="M2711" s="19" t="s">
        <v>81</v>
      </c>
      <c r="N2711" s="19">
        <v>4000</v>
      </c>
      <c r="O2711" s="19">
        <v>8000</v>
      </c>
      <c r="P2711" s="19">
        <v>6100</v>
      </c>
      <c r="Q2711" s="19" t="s">
        <v>57</v>
      </c>
      <c r="R2711" s="19">
        <v>3350</v>
      </c>
      <c r="S2711" s="19">
        <v>20000</v>
      </c>
      <c r="T2711" s="19">
        <v>2.25</v>
      </c>
      <c r="U2711" s="19">
        <v>12.5</v>
      </c>
      <c r="V2711" s="19">
        <v>0.24</v>
      </c>
      <c r="W2711" s="19">
        <v>68</v>
      </c>
      <c r="X2711" s="93"/>
      <c r="Y2711">
        <f t="shared" si="127"/>
        <v>40</v>
      </c>
      <c r="Z2711" t="b">
        <f>IF(N2711/G2711&gt;=Auswahlhilfe!$C$8,TRUE,FALSE)</f>
        <v>1</v>
      </c>
      <c r="AA2711" t="b">
        <f>IF(K2711&gt;Auswahlhilfe!$C$7,TRUE,FALSE)</f>
        <v>1</v>
      </c>
      <c r="AB2711" t="b">
        <f>IF(Auswahlhilfe!$C$17=F2711,TRUE,FALSE)</f>
        <v>1</v>
      </c>
      <c r="AC2711" t="b">
        <f>IFERROR(IF(FIND("P2",PGOptionList!D2711)&gt;0,TRUE),FALSE)</f>
        <v>1</v>
      </c>
      <c r="AD2711" t="b">
        <f>IFERROR(IF(FIND("P1",PGOptionList!D2711)&gt;0,TRUE),FALSE)</f>
        <v>0</v>
      </c>
      <c r="AE2711" t="b">
        <f>IFERROR(IF(FIND("P0",PGOptionList!D2711)&gt;0,TRUE),FALSE)</f>
        <v>0</v>
      </c>
      <c r="AF2711" t="b">
        <f>IF(AND(Z2711,AA2711,AB2711,AC2711,IF(C2711=Auswahlhilfe!$L$7,TRUE,FALSE)),D2711,FALSE)</f>
        <v>0</v>
      </c>
      <c r="AG2711" t="b">
        <f>IF(AND(Z2711,AA2711,AB2711,AD2711,IF(C2711=Auswahlhilfe!$L$17,TRUE,FALSE)),D2711,FALSE)</f>
        <v>0</v>
      </c>
      <c r="AH2711" t="b">
        <f>IF(AND(Z2711,AA2711,AB2711,AE2711,IF(C2711=Auswahlhilfe!$L$17,TRUE,FALSE)),D2711,FALSE)</f>
        <v>0</v>
      </c>
      <c r="AI2711" t="s">
        <v>4817</v>
      </c>
      <c r="AJ2711" s="90" t="str">
        <f t="shared" si="128"/>
        <v>mailto:info@oxni.ch?subject=Anfrage TER-120-100-S2-P2</v>
      </c>
    </row>
    <row r="2712" spans="2:36" x14ac:dyDescent="0.2">
      <c r="B2712" s="78" t="str">
        <f t="shared" si="126"/>
        <v/>
      </c>
      <c r="C2712" s="19" t="s">
        <v>124</v>
      </c>
      <c r="D2712" s="19" t="s">
        <v>3013</v>
      </c>
      <c r="E2712" s="19">
        <v>90</v>
      </c>
      <c r="F2712" s="19" t="s">
        <v>55</v>
      </c>
      <c r="G2712" s="19">
        <v>80</v>
      </c>
      <c r="H2712" s="19">
        <v>7</v>
      </c>
      <c r="I2712" s="19">
        <v>25</v>
      </c>
      <c r="J2712" s="19">
        <v>92</v>
      </c>
      <c r="K2712" s="19">
        <v>260</v>
      </c>
      <c r="L2712" s="19">
        <v>780</v>
      </c>
      <c r="M2712" s="19" t="s">
        <v>80</v>
      </c>
      <c r="N2712" s="19">
        <v>4000</v>
      </c>
      <c r="O2712" s="19">
        <v>8000</v>
      </c>
      <c r="P2712" s="19">
        <v>6100</v>
      </c>
      <c r="Q2712" s="19" t="s">
        <v>57</v>
      </c>
      <c r="R2712" s="19">
        <v>3350</v>
      </c>
      <c r="S2712" s="19">
        <v>20000</v>
      </c>
      <c r="T2712" s="19">
        <v>2.25</v>
      </c>
      <c r="U2712" s="19">
        <v>12.5</v>
      </c>
      <c r="V2712" s="19">
        <v>0.24</v>
      </c>
      <c r="W2712" s="19">
        <v>68</v>
      </c>
      <c r="X2712" s="93"/>
      <c r="Y2712">
        <f t="shared" si="127"/>
        <v>50</v>
      </c>
      <c r="Z2712" t="b">
        <f>IF(N2712/G2712&gt;=Auswahlhilfe!$C$8,TRUE,FALSE)</f>
        <v>1</v>
      </c>
      <c r="AA2712" t="b">
        <f>IF(K2712&gt;Auswahlhilfe!$C$7,TRUE,FALSE)</f>
        <v>1</v>
      </c>
      <c r="AB2712" t="b">
        <f>IF(Auswahlhilfe!$C$17=F2712,TRUE,FALSE)</f>
        <v>0</v>
      </c>
      <c r="AC2712" t="b">
        <f>IFERROR(IF(FIND("P2",PGOptionList!D2712)&gt;0,TRUE),FALSE)</f>
        <v>0</v>
      </c>
      <c r="AD2712" t="b">
        <f>IFERROR(IF(FIND("P1",PGOptionList!D2712)&gt;0,TRUE),FALSE)</f>
        <v>1</v>
      </c>
      <c r="AE2712" t="b">
        <f>IFERROR(IF(FIND("P0",PGOptionList!D2712)&gt;0,TRUE),FALSE)</f>
        <v>0</v>
      </c>
      <c r="AF2712" t="b">
        <f>IF(AND(Z2712,AA2712,AB2712,AC2712,IF(C2712=Auswahlhilfe!$L$7,TRUE,FALSE)),D2712,FALSE)</f>
        <v>0</v>
      </c>
      <c r="AG2712" t="b">
        <f>IF(AND(Z2712,AA2712,AB2712,AD2712,IF(C2712=Auswahlhilfe!$L$17,TRUE,FALSE)),D2712,FALSE)</f>
        <v>0</v>
      </c>
      <c r="AH2712" t="b">
        <f>IF(AND(Z2712,AA2712,AB2712,AE2712,IF(C2712=Auswahlhilfe!$L$17,TRUE,FALSE)),D2712,FALSE)</f>
        <v>0</v>
      </c>
      <c r="AI2712" t="s">
        <v>4817</v>
      </c>
      <c r="AJ2712" s="90" t="str">
        <f t="shared" si="128"/>
        <v>mailto:info@oxni.ch?subject=Anfrage TER-120-080-S1-P1</v>
      </c>
    </row>
    <row r="2713" spans="2:36" x14ac:dyDescent="0.2">
      <c r="B2713" s="78" t="str">
        <f t="shared" si="126"/>
        <v/>
      </c>
      <c r="C2713" s="19" t="s">
        <v>124</v>
      </c>
      <c r="D2713" s="19" t="s">
        <v>3014</v>
      </c>
      <c r="E2713" s="19">
        <v>90</v>
      </c>
      <c r="F2713" s="19" t="s">
        <v>58</v>
      </c>
      <c r="G2713" s="19">
        <v>80</v>
      </c>
      <c r="H2713" s="19">
        <v>7</v>
      </c>
      <c r="I2713" s="19">
        <v>25</v>
      </c>
      <c r="J2713" s="19">
        <v>92</v>
      </c>
      <c r="K2713" s="19">
        <v>260</v>
      </c>
      <c r="L2713" s="19">
        <v>780</v>
      </c>
      <c r="M2713" s="19" t="s">
        <v>80</v>
      </c>
      <c r="N2713" s="19">
        <v>4000</v>
      </c>
      <c r="O2713" s="19">
        <v>8000</v>
      </c>
      <c r="P2713" s="19">
        <v>6100</v>
      </c>
      <c r="Q2713" s="19" t="s">
        <v>57</v>
      </c>
      <c r="R2713" s="19">
        <v>3350</v>
      </c>
      <c r="S2713" s="19">
        <v>20000</v>
      </c>
      <c r="T2713" s="19">
        <v>2.25</v>
      </c>
      <c r="U2713" s="19">
        <v>12.5</v>
      </c>
      <c r="V2713" s="19">
        <v>0.24</v>
      </c>
      <c r="W2713" s="19">
        <v>68</v>
      </c>
      <c r="X2713" s="93"/>
      <c r="Y2713">
        <f t="shared" si="127"/>
        <v>50</v>
      </c>
      <c r="Z2713" t="b">
        <f>IF(N2713/G2713&gt;=Auswahlhilfe!$C$8,TRUE,FALSE)</f>
        <v>1</v>
      </c>
      <c r="AA2713" t="b">
        <f>IF(K2713&gt;Auswahlhilfe!$C$7,TRUE,FALSE)</f>
        <v>1</v>
      </c>
      <c r="AB2713" t="b">
        <f>IF(Auswahlhilfe!$C$17=F2713,TRUE,FALSE)</f>
        <v>1</v>
      </c>
      <c r="AC2713" t="b">
        <f>IFERROR(IF(FIND("P2",PGOptionList!D2713)&gt;0,TRUE),FALSE)</f>
        <v>0</v>
      </c>
      <c r="AD2713" t="b">
        <f>IFERROR(IF(FIND("P1",PGOptionList!D2713)&gt;0,TRUE),FALSE)</f>
        <v>1</v>
      </c>
      <c r="AE2713" t="b">
        <f>IFERROR(IF(FIND("P0",PGOptionList!D2713)&gt;0,TRUE),FALSE)</f>
        <v>0</v>
      </c>
      <c r="AF2713" t="b">
        <f>IF(AND(Z2713,AA2713,AB2713,AC2713,IF(C2713=Auswahlhilfe!$L$7,TRUE,FALSE)),D2713,FALSE)</f>
        <v>0</v>
      </c>
      <c r="AG2713" t="b">
        <f>IF(AND(Z2713,AA2713,AB2713,AD2713,IF(C2713=Auswahlhilfe!$L$17,TRUE,FALSE)),D2713,FALSE)</f>
        <v>0</v>
      </c>
      <c r="AH2713" t="b">
        <f>IF(AND(Z2713,AA2713,AB2713,AE2713,IF(C2713=Auswahlhilfe!$L$17,TRUE,FALSE)),D2713,FALSE)</f>
        <v>0</v>
      </c>
      <c r="AI2713" t="s">
        <v>4817</v>
      </c>
      <c r="AJ2713" s="90" t="str">
        <f t="shared" si="128"/>
        <v>mailto:info@oxni.ch?subject=Anfrage TER-120-080-S2-P1</v>
      </c>
    </row>
    <row r="2714" spans="2:36" x14ac:dyDescent="0.2">
      <c r="B2714" s="78" t="str">
        <f t="shared" si="126"/>
        <v/>
      </c>
      <c r="C2714" s="19" t="s">
        <v>124</v>
      </c>
      <c r="D2714" s="19" t="s">
        <v>3015</v>
      </c>
      <c r="E2714" s="19">
        <v>90</v>
      </c>
      <c r="F2714" s="19" t="s">
        <v>55</v>
      </c>
      <c r="G2714" s="19">
        <v>80</v>
      </c>
      <c r="H2714" s="19">
        <v>9</v>
      </c>
      <c r="I2714" s="19">
        <v>25</v>
      </c>
      <c r="J2714" s="19">
        <v>92</v>
      </c>
      <c r="K2714" s="19">
        <v>260</v>
      </c>
      <c r="L2714" s="19">
        <v>780</v>
      </c>
      <c r="M2714" s="19" t="s">
        <v>80</v>
      </c>
      <c r="N2714" s="19">
        <v>4000</v>
      </c>
      <c r="O2714" s="19">
        <v>8000</v>
      </c>
      <c r="P2714" s="19">
        <v>6100</v>
      </c>
      <c r="Q2714" s="19" t="s">
        <v>57</v>
      </c>
      <c r="R2714" s="19">
        <v>3350</v>
      </c>
      <c r="S2714" s="19">
        <v>20000</v>
      </c>
      <c r="T2714" s="19">
        <v>2.25</v>
      </c>
      <c r="U2714" s="19">
        <v>12.5</v>
      </c>
      <c r="V2714" s="19">
        <v>0.24</v>
      </c>
      <c r="W2714" s="19">
        <v>68</v>
      </c>
      <c r="X2714" s="93"/>
      <c r="Y2714">
        <f t="shared" si="127"/>
        <v>50</v>
      </c>
      <c r="Z2714" t="b">
        <f>IF(N2714/G2714&gt;=Auswahlhilfe!$C$8,TRUE,FALSE)</f>
        <v>1</v>
      </c>
      <c r="AA2714" t="b">
        <f>IF(K2714&gt;Auswahlhilfe!$C$7,TRUE,FALSE)</f>
        <v>1</v>
      </c>
      <c r="AB2714" t="b">
        <f>IF(Auswahlhilfe!$C$17=F2714,TRUE,FALSE)</f>
        <v>0</v>
      </c>
      <c r="AC2714" t="b">
        <f>IFERROR(IF(FIND("P2",PGOptionList!D2714)&gt;0,TRUE),FALSE)</f>
        <v>1</v>
      </c>
      <c r="AD2714" t="b">
        <f>IFERROR(IF(FIND("P1",PGOptionList!D2714)&gt;0,TRUE),FALSE)</f>
        <v>0</v>
      </c>
      <c r="AE2714" t="b">
        <f>IFERROR(IF(FIND("P0",PGOptionList!D2714)&gt;0,TRUE),FALSE)</f>
        <v>0</v>
      </c>
      <c r="AF2714" t="b">
        <f>IF(AND(Z2714,AA2714,AB2714,AC2714,IF(C2714=Auswahlhilfe!$L$7,TRUE,FALSE)),D2714,FALSE)</f>
        <v>0</v>
      </c>
      <c r="AG2714" t="b">
        <f>IF(AND(Z2714,AA2714,AB2714,AD2714,IF(C2714=Auswahlhilfe!$L$17,TRUE,FALSE)),D2714,FALSE)</f>
        <v>0</v>
      </c>
      <c r="AH2714" t="b">
        <f>IF(AND(Z2714,AA2714,AB2714,AE2714,IF(C2714=Auswahlhilfe!$L$17,TRUE,FALSE)),D2714,FALSE)</f>
        <v>0</v>
      </c>
      <c r="AI2714" t="s">
        <v>4817</v>
      </c>
      <c r="AJ2714" s="90" t="str">
        <f t="shared" si="128"/>
        <v>mailto:info@oxni.ch?subject=Anfrage TER-120-080-S1-P2</v>
      </c>
    </row>
    <row r="2715" spans="2:36" x14ac:dyDescent="0.2">
      <c r="B2715" s="78" t="str">
        <f t="shared" si="126"/>
        <v/>
      </c>
      <c r="C2715" s="19" t="s">
        <v>124</v>
      </c>
      <c r="D2715" s="19" t="s">
        <v>3016</v>
      </c>
      <c r="E2715" s="19">
        <v>90</v>
      </c>
      <c r="F2715" s="19" t="s">
        <v>58</v>
      </c>
      <c r="G2715" s="19">
        <v>80</v>
      </c>
      <c r="H2715" s="19">
        <v>9</v>
      </c>
      <c r="I2715" s="19">
        <v>25</v>
      </c>
      <c r="J2715" s="19">
        <v>92</v>
      </c>
      <c r="K2715" s="19">
        <v>260</v>
      </c>
      <c r="L2715" s="19">
        <v>780</v>
      </c>
      <c r="M2715" s="19" t="s">
        <v>80</v>
      </c>
      <c r="N2715" s="19">
        <v>4000</v>
      </c>
      <c r="O2715" s="19">
        <v>8000</v>
      </c>
      <c r="P2715" s="19">
        <v>6100</v>
      </c>
      <c r="Q2715" s="19" t="s">
        <v>57</v>
      </c>
      <c r="R2715" s="19">
        <v>3350</v>
      </c>
      <c r="S2715" s="19">
        <v>20000</v>
      </c>
      <c r="T2715" s="19">
        <v>2.25</v>
      </c>
      <c r="U2715" s="19">
        <v>12.5</v>
      </c>
      <c r="V2715" s="19">
        <v>0.24</v>
      </c>
      <c r="W2715" s="19">
        <v>68</v>
      </c>
      <c r="X2715" s="93"/>
      <c r="Y2715">
        <f t="shared" si="127"/>
        <v>50</v>
      </c>
      <c r="Z2715" t="b">
        <f>IF(N2715/G2715&gt;=Auswahlhilfe!$C$8,TRUE,FALSE)</f>
        <v>1</v>
      </c>
      <c r="AA2715" t="b">
        <f>IF(K2715&gt;Auswahlhilfe!$C$7,TRUE,FALSE)</f>
        <v>1</v>
      </c>
      <c r="AB2715" t="b">
        <f>IF(Auswahlhilfe!$C$17=F2715,TRUE,FALSE)</f>
        <v>1</v>
      </c>
      <c r="AC2715" t="b">
        <f>IFERROR(IF(FIND("P2",PGOptionList!D2715)&gt;0,TRUE),FALSE)</f>
        <v>1</v>
      </c>
      <c r="AD2715" t="b">
        <f>IFERROR(IF(FIND("P1",PGOptionList!D2715)&gt;0,TRUE),FALSE)</f>
        <v>0</v>
      </c>
      <c r="AE2715" t="b">
        <f>IFERROR(IF(FIND("P0",PGOptionList!D2715)&gt;0,TRUE),FALSE)</f>
        <v>0</v>
      </c>
      <c r="AF2715" t="b">
        <f>IF(AND(Z2715,AA2715,AB2715,AC2715,IF(C2715=Auswahlhilfe!$L$7,TRUE,FALSE)),D2715,FALSE)</f>
        <v>0</v>
      </c>
      <c r="AG2715" t="b">
        <f>IF(AND(Z2715,AA2715,AB2715,AD2715,IF(C2715=Auswahlhilfe!$L$17,TRUE,FALSE)),D2715,FALSE)</f>
        <v>0</v>
      </c>
      <c r="AH2715" t="b">
        <f>IF(AND(Z2715,AA2715,AB2715,AE2715,IF(C2715=Auswahlhilfe!$L$17,TRUE,FALSE)),D2715,FALSE)</f>
        <v>0</v>
      </c>
      <c r="AI2715" t="s">
        <v>4817</v>
      </c>
      <c r="AJ2715" s="90" t="str">
        <f t="shared" si="128"/>
        <v>mailto:info@oxni.ch?subject=Anfrage TER-120-080-S2-P2</v>
      </c>
    </row>
    <row r="2716" spans="2:36" x14ac:dyDescent="0.2">
      <c r="B2716" s="78" t="str">
        <f t="shared" si="126"/>
        <v/>
      </c>
      <c r="C2716" s="19" t="s">
        <v>124</v>
      </c>
      <c r="D2716" s="19" t="s">
        <v>3017</v>
      </c>
      <c r="E2716" s="19">
        <v>90</v>
      </c>
      <c r="F2716" s="19" t="s">
        <v>55</v>
      </c>
      <c r="G2716" s="19">
        <v>70</v>
      </c>
      <c r="H2716" s="19">
        <v>7</v>
      </c>
      <c r="I2716" s="19">
        <v>25</v>
      </c>
      <c r="J2716" s="19">
        <v>92</v>
      </c>
      <c r="K2716" s="19">
        <v>300</v>
      </c>
      <c r="L2716" s="19">
        <v>900</v>
      </c>
      <c r="M2716" s="19" t="s">
        <v>79</v>
      </c>
      <c r="N2716" s="19">
        <v>4000</v>
      </c>
      <c r="O2716" s="19">
        <v>8000</v>
      </c>
      <c r="P2716" s="19">
        <v>6100</v>
      </c>
      <c r="Q2716" s="19" t="s">
        <v>57</v>
      </c>
      <c r="R2716" s="19">
        <v>3350</v>
      </c>
      <c r="S2716" s="19">
        <v>20000</v>
      </c>
      <c r="T2716" s="19">
        <v>2.25</v>
      </c>
      <c r="U2716" s="19">
        <v>12.5</v>
      </c>
      <c r="V2716" s="19">
        <v>0.24</v>
      </c>
      <c r="W2716" s="19">
        <v>68</v>
      </c>
      <c r="X2716" s="93"/>
      <c r="Y2716">
        <f t="shared" si="127"/>
        <v>57.142857142857146</v>
      </c>
      <c r="Z2716" t="b">
        <f>IF(N2716/G2716&gt;=Auswahlhilfe!$C$8,TRUE,FALSE)</f>
        <v>1</v>
      </c>
      <c r="AA2716" t="b">
        <f>IF(K2716&gt;Auswahlhilfe!$C$7,TRUE,FALSE)</f>
        <v>1</v>
      </c>
      <c r="AB2716" t="b">
        <f>IF(Auswahlhilfe!$C$17=F2716,TRUE,FALSE)</f>
        <v>0</v>
      </c>
      <c r="AC2716" t="b">
        <f>IFERROR(IF(FIND("P2",PGOptionList!D2716)&gt;0,TRUE),FALSE)</f>
        <v>0</v>
      </c>
      <c r="AD2716" t="b">
        <f>IFERROR(IF(FIND("P1",PGOptionList!D2716)&gt;0,TRUE),FALSE)</f>
        <v>1</v>
      </c>
      <c r="AE2716" t="b">
        <f>IFERROR(IF(FIND("P0",PGOptionList!D2716)&gt;0,TRUE),FALSE)</f>
        <v>0</v>
      </c>
      <c r="AF2716" t="b">
        <f>IF(AND(Z2716,AA2716,AB2716,AC2716,IF(C2716=Auswahlhilfe!$L$7,TRUE,FALSE)),D2716,FALSE)</f>
        <v>0</v>
      </c>
      <c r="AG2716" t="b">
        <f>IF(AND(Z2716,AA2716,AB2716,AD2716,IF(C2716=Auswahlhilfe!$L$17,TRUE,FALSE)),D2716,FALSE)</f>
        <v>0</v>
      </c>
      <c r="AH2716" t="b">
        <f>IF(AND(Z2716,AA2716,AB2716,AE2716,IF(C2716=Auswahlhilfe!$L$17,TRUE,FALSE)),D2716,FALSE)</f>
        <v>0</v>
      </c>
      <c r="AI2716" t="s">
        <v>4817</v>
      </c>
      <c r="AJ2716" s="90" t="str">
        <f t="shared" si="128"/>
        <v>mailto:info@oxni.ch?subject=Anfrage TER-120-070-S1-P1</v>
      </c>
    </row>
    <row r="2717" spans="2:36" x14ac:dyDescent="0.2">
      <c r="B2717" s="78" t="str">
        <f t="shared" si="126"/>
        <v/>
      </c>
      <c r="C2717" s="19" t="s">
        <v>124</v>
      </c>
      <c r="D2717" s="19" t="s">
        <v>3018</v>
      </c>
      <c r="E2717" s="19">
        <v>90</v>
      </c>
      <c r="F2717" s="19" t="s">
        <v>58</v>
      </c>
      <c r="G2717" s="19">
        <v>70</v>
      </c>
      <c r="H2717" s="19">
        <v>7</v>
      </c>
      <c r="I2717" s="19">
        <v>25</v>
      </c>
      <c r="J2717" s="19">
        <v>92</v>
      </c>
      <c r="K2717" s="19">
        <v>300</v>
      </c>
      <c r="L2717" s="19">
        <v>900</v>
      </c>
      <c r="M2717" s="19" t="s">
        <v>79</v>
      </c>
      <c r="N2717" s="19">
        <v>4000</v>
      </c>
      <c r="O2717" s="19">
        <v>8000</v>
      </c>
      <c r="P2717" s="19">
        <v>6100</v>
      </c>
      <c r="Q2717" s="19" t="s">
        <v>57</v>
      </c>
      <c r="R2717" s="19">
        <v>3350</v>
      </c>
      <c r="S2717" s="19">
        <v>20000</v>
      </c>
      <c r="T2717" s="19">
        <v>2.25</v>
      </c>
      <c r="U2717" s="19">
        <v>12.5</v>
      </c>
      <c r="V2717" s="19">
        <v>0.24</v>
      </c>
      <c r="W2717" s="19">
        <v>68</v>
      </c>
      <c r="X2717" s="93"/>
      <c r="Y2717">
        <f t="shared" si="127"/>
        <v>57.142857142857146</v>
      </c>
      <c r="Z2717" t="b">
        <f>IF(N2717/G2717&gt;=Auswahlhilfe!$C$8,TRUE,FALSE)</f>
        <v>1</v>
      </c>
      <c r="AA2717" t="b">
        <f>IF(K2717&gt;Auswahlhilfe!$C$7,TRUE,FALSE)</f>
        <v>1</v>
      </c>
      <c r="AB2717" t="b">
        <f>IF(Auswahlhilfe!$C$17=F2717,TRUE,FALSE)</f>
        <v>1</v>
      </c>
      <c r="AC2717" t="b">
        <f>IFERROR(IF(FIND("P2",PGOptionList!D2717)&gt;0,TRUE),FALSE)</f>
        <v>0</v>
      </c>
      <c r="AD2717" t="b">
        <f>IFERROR(IF(FIND("P1",PGOptionList!D2717)&gt;0,TRUE),FALSE)</f>
        <v>1</v>
      </c>
      <c r="AE2717" t="b">
        <f>IFERROR(IF(FIND("P0",PGOptionList!D2717)&gt;0,TRUE),FALSE)</f>
        <v>0</v>
      </c>
      <c r="AF2717" t="b">
        <f>IF(AND(Z2717,AA2717,AB2717,AC2717,IF(C2717=Auswahlhilfe!$L$7,TRUE,FALSE)),D2717,FALSE)</f>
        <v>0</v>
      </c>
      <c r="AG2717" t="b">
        <f>IF(AND(Z2717,AA2717,AB2717,AD2717,IF(C2717=Auswahlhilfe!$L$17,TRUE,FALSE)),D2717,FALSE)</f>
        <v>0</v>
      </c>
      <c r="AH2717" t="b">
        <f>IF(AND(Z2717,AA2717,AB2717,AE2717,IF(C2717=Auswahlhilfe!$L$17,TRUE,FALSE)),D2717,FALSE)</f>
        <v>0</v>
      </c>
      <c r="AI2717" t="s">
        <v>4817</v>
      </c>
      <c r="AJ2717" s="90" t="str">
        <f t="shared" si="128"/>
        <v>mailto:info@oxni.ch?subject=Anfrage TER-120-070-S2-P1</v>
      </c>
    </row>
    <row r="2718" spans="2:36" x14ac:dyDescent="0.2">
      <c r="B2718" s="78" t="str">
        <f t="shared" si="126"/>
        <v/>
      </c>
      <c r="C2718" s="19" t="s">
        <v>124</v>
      </c>
      <c r="D2718" s="19" t="s">
        <v>3019</v>
      </c>
      <c r="E2718" s="19">
        <v>90</v>
      </c>
      <c r="F2718" s="19" t="s">
        <v>55</v>
      </c>
      <c r="G2718" s="19">
        <v>70</v>
      </c>
      <c r="H2718" s="19">
        <v>9</v>
      </c>
      <c r="I2718" s="19">
        <v>25</v>
      </c>
      <c r="J2718" s="19">
        <v>92</v>
      </c>
      <c r="K2718" s="19">
        <v>300</v>
      </c>
      <c r="L2718" s="19">
        <v>900</v>
      </c>
      <c r="M2718" s="19" t="s">
        <v>79</v>
      </c>
      <c r="N2718" s="19">
        <v>4000</v>
      </c>
      <c r="O2718" s="19">
        <v>8000</v>
      </c>
      <c r="P2718" s="19">
        <v>6100</v>
      </c>
      <c r="Q2718" s="19" t="s">
        <v>57</v>
      </c>
      <c r="R2718" s="19">
        <v>3350</v>
      </c>
      <c r="S2718" s="19">
        <v>20000</v>
      </c>
      <c r="T2718" s="19">
        <v>2.25</v>
      </c>
      <c r="U2718" s="19">
        <v>12.5</v>
      </c>
      <c r="V2718" s="19">
        <v>0.24</v>
      </c>
      <c r="W2718" s="19">
        <v>68</v>
      </c>
      <c r="X2718" s="93"/>
      <c r="Y2718">
        <f t="shared" si="127"/>
        <v>57.142857142857146</v>
      </c>
      <c r="Z2718" t="b">
        <f>IF(N2718/G2718&gt;=Auswahlhilfe!$C$8,TRUE,FALSE)</f>
        <v>1</v>
      </c>
      <c r="AA2718" t="b">
        <f>IF(K2718&gt;Auswahlhilfe!$C$7,TRUE,FALSE)</f>
        <v>1</v>
      </c>
      <c r="AB2718" t="b">
        <f>IF(Auswahlhilfe!$C$17=F2718,TRUE,FALSE)</f>
        <v>0</v>
      </c>
      <c r="AC2718" t="b">
        <f>IFERROR(IF(FIND("P2",PGOptionList!D2718)&gt;0,TRUE),FALSE)</f>
        <v>1</v>
      </c>
      <c r="AD2718" t="b">
        <f>IFERROR(IF(FIND("P1",PGOptionList!D2718)&gt;0,TRUE),FALSE)</f>
        <v>0</v>
      </c>
      <c r="AE2718" t="b">
        <f>IFERROR(IF(FIND("P0",PGOptionList!D2718)&gt;0,TRUE),FALSE)</f>
        <v>0</v>
      </c>
      <c r="AF2718" t="b">
        <f>IF(AND(Z2718,AA2718,AB2718,AC2718,IF(C2718=Auswahlhilfe!$L$7,TRUE,FALSE)),D2718,FALSE)</f>
        <v>0</v>
      </c>
      <c r="AG2718" t="b">
        <f>IF(AND(Z2718,AA2718,AB2718,AD2718,IF(C2718=Auswahlhilfe!$L$17,TRUE,FALSE)),D2718,FALSE)</f>
        <v>0</v>
      </c>
      <c r="AH2718" t="b">
        <f>IF(AND(Z2718,AA2718,AB2718,AE2718,IF(C2718=Auswahlhilfe!$L$17,TRUE,FALSE)),D2718,FALSE)</f>
        <v>0</v>
      </c>
      <c r="AI2718" t="s">
        <v>4817</v>
      </c>
      <c r="AJ2718" s="90" t="str">
        <f t="shared" si="128"/>
        <v>mailto:info@oxni.ch?subject=Anfrage TER-120-070-S1-P2</v>
      </c>
    </row>
    <row r="2719" spans="2:36" x14ac:dyDescent="0.2">
      <c r="B2719" s="78" t="str">
        <f t="shared" si="126"/>
        <v/>
      </c>
      <c r="C2719" s="19" t="s">
        <v>124</v>
      </c>
      <c r="D2719" s="19" t="s">
        <v>3020</v>
      </c>
      <c r="E2719" s="19">
        <v>90</v>
      </c>
      <c r="F2719" s="19" t="s">
        <v>58</v>
      </c>
      <c r="G2719" s="19">
        <v>70</v>
      </c>
      <c r="H2719" s="19">
        <v>9</v>
      </c>
      <c r="I2719" s="19">
        <v>25</v>
      </c>
      <c r="J2719" s="19">
        <v>92</v>
      </c>
      <c r="K2719" s="19">
        <v>300</v>
      </c>
      <c r="L2719" s="19">
        <v>900</v>
      </c>
      <c r="M2719" s="19" t="s">
        <v>79</v>
      </c>
      <c r="N2719" s="19">
        <v>4000</v>
      </c>
      <c r="O2719" s="19">
        <v>8000</v>
      </c>
      <c r="P2719" s="19">
        <v>6100</v>
      </c>
      <c r="Q2719" s="19" t="s">
        <v>57</v>
      </c>
      <c r="R2719" s="19">
        <v>3350</v>
      </c>
      <c r="S2719" s="19">
        <v>20000</v>
      </c>
      <c r="T2719" s="19">
        <v>2.25</v>
      </c>
      <c r="U2719" s="19">
        <v>12.5</v>
      </c>
      <c r="V2719" s="19">
        <v>0.24</v>
      </c>
      <c r="W2719" s="19">
        <v>68</v>
      </c>
      <c r="X2719" s="93"/>
      <c r="Y2719">
        <f t="shared" si="127"/>
        <v>57.142857142857146</v>
      </c>
      <c r="Z2719" t="b">
        <f>IF(N2719/G2719&gt;=Auswahlhilfe!$C$8,TRUE,FALSE)</f>
        <v>1</v>
      </c>
      <c r="AA2719" t="b">
        <f>IF(K2719&gt;Auswahlhilfe!$C$7,TRUE,FALSE)</f>
        <v>1</v>
      </c>
      <c r="AB2719" t="b">
        <f>IF(Auswahlhilfe!$C$17=F2719,TRUE,FALSE)</f>
        <v>1</v>
      </c>
      <c r="AC2719" t="b">
        <f>IFERROR(IF(FIND("P2",PGOptionList!D2719)&gt;0,TRUE),FALSE)</f>
        <v>1</v>
      </c>
      <c r="AD2719" t="b">
        <f>IFERROR(IF(FIND("P1",PGOptionList!D2719)&gt;0,TRUE),FALSE)</f>
        <v>0</v>
      </c>
      <c r="AE2719" t="b">
        <f>IFERROR(IF(FIND("P0",PGOptionList!D2719)&gt;0,TRUE),FALSE)</f>
        <v>0</v>
      </c>
      <c r="AF2719" t="b">
        <f>IF(AND(Z2719,AA2719,AB2719,AC2719,IF(C2719=Auswahlhilfe!$L$7,TRUE,FALSE)),D2719,FALSE)</f>
        <v>0</v>
      </c>
      <c r="AG2719" t="b">
        <f>IF(AND(Z2719,AA2719,AB2719,AD2719,IF(C2719=Auswahlhilfe!$L$17,TRUE,FALSE)),D2719,FALSE)</f>
        <v>0</v>
      </c>
      <c r="AH2719" t="b">
        <f>IF(AND(Z2719,AA2719,AB2719,AE2719,IF(C2719=Auswahlhilfe!$L$17,TRUE,FALSE)),D2719,FALSE)</f>
        <v>0</v>
      </c>
      <c r="AI2719" t="s">
        <v>4817</v>
      </c>
      <c r="AJ2719" s="90" t="str">
        <f t="shared" si="128"/>
        <v>mailto:info@oxni.ch?subject=Anfrage TER-120-070-S2-P2</v>
      </c>
    </row>
    <row r="2720" spans="2:36" x14ac:dyDescent="0.2">
      <c r="B2720" s="78" t="str">
        <f t="shared" si="126"/>
        <v/>
      </c>
      <c r="C2720" s="19" t="s">
        <v>124</v>
      </c>
      <c r="D2720" s="19" t="s">
        <v>3021</v>
      </c>
      <c r="E2720" s="19">
        <v>90</v>
      </c>
      <c r="F2720" s="19" t="s">
        <v>55</v>
      </c>
      <c r="G2720" s="19">
        <v>60</v>
      </c>
      <c r="H2720" s="19">
        <v>7</v>
      </c>
      <c r="I2720" s="19">
        <v>25</v>
      </c>
      <c r="J2720" s="19">
        <v>92</v>
      </c>
      <c r="K2720" s="19">
        <v>310</v>
      </c>
      <c r="L2720" s="19">
        <v>930</v>
      </c>
      <c r="M2720" s="19" t="s">
        <v>78</v>
      </c>
      <c r="N2720" s="19">
        <v>4000</v>
      </c>
      <c r="O2720" s="19">
        <v>8000</v>
      </c>
      <c r="P2720" s="19">
        <v>6100</v>
      </c>
      <c r="Q2720" s="19" t="s">
        <v>57</v>
      </c>
      <c r="R2720" s="19">
        <v>3350</v>
      </c>
      <c r="S2720" s="19">
        <v>20000</v>
      </c>
      <c r="T2720" s="19">
        <v>2.25</v>
      </c>
      <c r="U2720" s="19">
        <v>12.5</v>
      </c>
      <c r="V2720" s="19">
        <v>0.24</v>
      </c>
      <c r="W2720" s="19">
        <v>68</v>
      </c>
      <c r="X2720" s="93"/>
      <c r="Y2720">
        <f t="shared" si="127"/>
        <v>66.666666666666671</v>
      </c>
      <c r="Z2720" t="b">
        <f>IF(N2720/G2720&gt;=Auswahlhilfe!$C$8,TRUE,FALSE)</f>
        <v>1</v>
      </c>
      <c r="AA2720" t="b">
        <f>IF(K2720&gt;Auswahlhilfe!$C$7,TRUE,FALSE)</f>
        <v>1</v>
      </c>
      <c r="AB2720" t="b">
        <f>IF(Auswahlhilfe!$C$17=F2720,TRUE,FALSE)</f>
        <v>0</v>
      </c>
      <c r="AC2720" t="b">
        <f>IFERROR(IF(FIND("P2",PGOptionList!D2720)&gt;0,TRUE),FALSE)</f>
        <v>0</v>
      </c>
      <c r="AD2720" t="b">
        <f>IFERROR(IF(FIND("P1",PGOptionList!D2720)&gt;0,TRUE),FALSE)</f>
        <v>1</v>
      </c>
      <c r="AE2720" t="b">
        <f>IFERROR(IF(FIND("P0",PGOptionList!D2720)&gt;0,TRUE),FALSE)</f>
        <v>0</v>
      </c>
      <c r="AF2720" t="b">
        <f>IF(AND(Z2720,AA2720,AB2720,AC2720,IF(C2720=Auswahlhilfe!$L$7,TRUE,FALSE)),D2720,FALSE)</f>
        <v>0</v>
      </c>
      <c r="AG2720" t="b">
        <f>IF(AND(Z2720,AA2720,AB2720,AD2720,IF(C2720=Auswahlhilfe!$L$17,TRUE,FALSE)),D2720,FALSE)</f>
        <v>0</v>
      </c>
      <c r="AH2720" t="b">
        <f>IF(AND(Z2720,AA2720,AB2720,AE2720,IF(C2720=Auswahlhilfe!$L$17,TRUE,FALSE)),D2720,FALSE)</f>
        <v>0</v>
      </c>
      <c r="AI2720" t="s">
        <v>4817</v>
      </c>
      <c r="AJ2720" s="90" t="str">
        <f t="shared" si="128"/>
        <v>mailto:info@oxni.ch?subject=Anfrage TER-120-060-S1-P1</v>
      </c>
    </row>
    <row r="2721" spans="2:36" x14ac:dyDescent="0.2">
      <c r="B2721" s="78" t="str">
        <f t="shared" si="126"/>
        <v/>
      </c>
      <c r="C2721" s="19" t="s">
        <v>124</v>
      </c>
      <c r="D2721" s="19" t="s">
        <v>3022</v>
      </c>
      <c r="E2721" s="19">
        <v>90</v>
      </c>
      <c r="F2721" s="19" t="s">
        <v>58</v>
      </c>
      <c r="G2721" s="19">
        <v>60</v>
      </c>
      <c r="H2721" s="19">
        <v>7</v>
      </c>
      <c r="I2721" s="19">
        <v>25</v>
      </c>
      <c r="J2721" s="19">
        <v>92</v>
      </c>
      <c r="K2721" s="19">
        <v>310</v>
      </c>
      <c r="L2721" s="19">
        <v>930</v>
      </c>
      <c r="M2721" s="19" t="s">
        <v>78</v>
      </c>
      <c r="N2721" s="19">
        <v>4000</v>
      </c>
      <c r="O2721" s="19">
        <v>8000</v>
      </c>
      <c r="P2721" s="19">
        <v>6100</v>
      </c>
      <c r="Q2721" s="19" t="s">
        <v>57</v>
      </c>
      <c r="R2721" s="19">
        <v>3350</v>
      </c>
      <c r="S2721" s="19">
        <v>20000</v>
      </c>
      <c r="T2721" s="19">
        <v>2.25</v>
      </c>
      <c r="U2721" s="19">
        <v>12.5</v>
      </c>
      <c r="V2721" s="19">
        <v>0.24</v>
      </c>
      <c r="W2721" s="19">
        <v>68</v>
      </c>
      <c r="X2721" s="93"/>
      <c r="Y2721">
        <f t="shared" si="127"/>
        <v>66.666666666666671</v>
      </c>
      <c r="Z2721" t="b">
        <f>IF(N2721/G2721&gt;=Auswahlhilfe!$C$8,TRUE,FALSE)</f>
        <v>1</v>
      </c>
      <c r="AA2721" t="b">
        <f>IF(K2721&gt;Auswahlhilfe!$C$7,TRUE,FALSE)</f>
        <v>1</v>
      </c>
      <c r="AB2721" t="b">
        <f>IF(Auswahlhilfe!$C$17=F2721,TRUE,FALSE)</f>
        <v>1</v>
      </c>
      <c r="AC2721" t="b">
        <f>IFERROR(IF(FIND("P2",PGOptionList!D2721)&gt;0,TRUE),FALSE)</f>
        <v>0</v>
      </c>
      <c r="AD2721" t="b">
        <f>IFERROR(IF(FIND("P1",PGOptionList!D2721)&gt;0,TRUE),FALSE)</f>
        <v>1</v>
      </c>
      <c r="AE2721" t="b">
        <f>IFERROR(IF(FIND("P0",PGOptionList!D2721)&gt;0,TRUE),FALSE)</f>
        <v>0</v>
      </c>
      <c r="AF2721" t="b">
        <f>IF(AND(Z2721,AA2721,AB2721,AC2721,IF(C2721=Auswahlhilfe!$L$7,TRUE,FALSE)),D2721,FALSE)</f>
        <v>0</v>
      </c>
      <c r="AG2721" t="b">
        <f>IF(AND(Z2721,AA2721,AB2721,AD2721,IF(C2721=Auswahlhilfe!$L$17,TRUE,FALSE)),D2721,FALSE)</f>
        <v>0</v>
      </c>
      <c r="AH2721" t="b">
        <f>IF(AND(Z2721,AA2721,AB2721,AE2721,IF(C2721=Auswahlhilfe!$L$17,TRUE,FALSE)),D2721,FALSE)</f>
        <v>0</v>
      </c>
      <c r="AI2721" t="s">
        <v>4817</v>
      </c>
      <c r="AJ2721" s="90" t="str">
        <f t="shared" si="128"/>
        <v>mailto:info@oxni.ch?subject=Anfrage TER-120-060-S2-P1</v>
      </c>
    </row>
    <row r="2722" spans="2:36" x14ac:dyDescent="0.2">
      <c r="B2722" s="78" t="str">
        <f t="shared" si="126"/>
        <v/>
      </c>
      <c r="C2722" s="19" t="s">
        <v>124</v>
      </c>
      <c r="D2722" s="19" t="s">
        <v>3023</v>
      </c>
      <c r="E2722" s="19">
        <v>90</v>
      </c>
      <c r="F2722" s="19" t="s">
        <v>55</v>
      </c>
      <c r="G2722" s="19">
        <v>60</v>
      </c>
      <c r="H2722" s="19">
        <v>9</v>
      </c>
      <c r="I2722" s="19">
        <v>25</v>
      </c>
      <c r="J2722" s="19">
        <v>92</v>
      </c>
      <c r="K2722" s="19">
        <v>310</v>
      </c>
      <c r="L2722" s="19">
        <v>930</v>
      </c>
      <c r="M2722" s="19" t="s">
        <v>78</v>
      </c>
      <c r="N2722" s="19">
        <v>4000</v>
      </c>
      <c r="O2722" s="19">
        <v>8000</v>
      </c>
      <c r="P2722" s="19">
        <v>6100</v>
      </c>
      <c r="Q2722" s="19" t="s">
        <v>57</v>
      </c>
      <c r="R2722" s="19">
        <v>3350</v>
      </c>
      <c r="S2722" s="19">
        <v>20000</v>
      </c>
      <c r="T2722" s="19">
        <v>2.25</v>
      </c>
      <c r="U2722" s="19">
        <v>12.5</v>
      </c>
      <c r="V2722" s="19">
        <v>0.24</v>
      </c>
      <c r="W2722" s="19">
        <v>68</v>
      </c>
      <c r="X2722" s="93"/>
      <c r="Y2722">
        <f t="shared" si="127"/>
        <v>66.666666666666671</v>
      </c>
      <c r="Z2722" t="b">
        <f>IF(N2722/G2722&gt;=Auswahlhilfe!$C$8,TRUE,FALSE)</f>
        <v>1</v>
      </c>
      <c r="AA2722" t="b">
        <f>IF(K2722&gt;Auswahlhilfe!$C$7,TRUE,FALSE)</f>
        <v>1</v>
      </c>
      <c r="AB2722" t="b">
        <f>IF(Auswahlhilfe!$C$17=F2722,TRUE,FALSE)</f>
        <v>0</v>
      </c>
      <c r="AC2722" t="b">
        <f>IFERROR(IF(FIND("P2",PGOptionList!D2722)&gt;0,TRUE),FALSE)</f>
        <v>1</v>
      </c>
      <c r="AD2722" t="b">
        <f>IFERROR(IF(FIND("P1",PGOptionList!D2722)&gt;0,TRUE),FALSE)</f>
        <v>0</v>
      </c>
      <c r="AE2722" t="b">
        <f>IFERROR(IF(FIND("P0",PGOptionList!D2722)&gt;0,TRUE),FALSE)</f>
        <v>0</v>
      </c>
      <c r="AF2722" t="b">
        <f>IF(AND(Z2722,AA2722,AB2722,AC2722,IF(C2722=Auswahlhilfe!$L$7,TRUE,FALSE)),D2722,FALSE)</f>
        <v>0</v>
      </c>
      <c r="AG2722" t="b">
        <f>IF(AND(Z2722,AA2722,AB2722,AD2722,IF(C2722=Auswahlhilfe!$L$17,TRUE,FALSE)),D2722,FALSE)</f>
        <v>0</v>
      </c>
      <c r="AH2722" t="b">
        <f>IF(AND(Z2722,AA2722,AB2722,AE2722,IF(C2722=Auswahlhilfe!$L$17,TRUE,FALSE)),D2722,FALSE)</f>
        <v>0</v>
      </c>
      <c r="AI2722" t="s">
        <v>4817</v>
      </c>
      <c r="AJ2722" s="90" t="str">
        <f t="shared" si="128"/>
        <v>mailto:info@oxni.ch?subject=Anfrage TER-120-060-S1-P2</v>
      </c>
    </row>
    <row r="2723" spans="2:36" x14ac:dyDescent="0.2">
      <c r="B2723" s="78" t="str">
        <f t="shared" si="126"/>
        <v/>
      </c>
      <c r="C2723" s="19" t="s">
        <v>124</v>
      </c>
      <c r="D2723" s="19" t="s">
        <v>3024</v>
      </c>
      <c r="E2723" s="19">
        <v>90</v>
      </c>
      <c r="F2723" s="19" t="s">
        <v>58</v>
      </c>
      <c r="G2723" s="19">
        <v>60</v>
      </c>
      <c r="H2723" s="19">
        <v>9</v>
      </c>
      <c r="I2723" s="19">
        <v>25</v>
      </c>
      <c r="J2723" s="19">
        <v>92</v>
      </c>
      <c r="K2723" s="19">
        <v>310</v>
      </c>
      <c r="L2723" s="19">
        <v>930</v>
      </c>
      <c r="M2723" s="19" t="s">
        <v>78</v>
      </c>
      <c r="N2723" s="19">
        <v>4000</v>
      </c>
      <c r="O2723" s="19">
        <v>8000</v>
      </c>
      <c r="P2723" s="19">
        <v>6100</v>
      </c>
      <c r="Q2723" s="19" t="s">
        <v>57</v>
      </c>
      <c r="R2723" s="19">
        <v>3350</v>
      </c>
      <c r="S2723" s="19">
        <v>20000</v>
      </c>
      <c r="T2723" s="19">
        <v>2.25</v>
      </c>
      <c r="U2723" s="19">
        <v>12.5</v>
      </c>
      <c r="V2723" s="19">
        <v>0.24</v>
      </c>
      <c r="W2723" s="19">
        <v>68</v>
      </c>
      <c r="X2723" s="93"/>
      <c r="Y2723">
        <f t="shared" si="127"/>
        <v>66.666666666666671</v>
      </c>
      <c r="Z2723" t="b">
        <f>IF(N2723/G2723&gt;=Auswahlhilfe!$C$8,TRUE,FALSE)</f>
        <v>1</v>
      </c>
      <c r="AA2723" t="b">
        <f>IF(K2723&gt;Auswahlhilfe!$C$7,TRUE,FALSE)</f>
        <v>1</v>
      </c>
      <c r="AB2723" t="b">
        <f>IF(Auswahlhilfe!$C$17=F2723,TRUE,FALSE)</f>
        <v>1</v>
      </c>
      <c r="AC2723" t="b">
        <f>IFERROR(IF(FIND("P2",PGOptionList!D2723)&gt;0,TRUE),FALSE)</f>
        <v>1</v>
      </c>
      <c r="AD2723" t="b">
        <f>IFERROR(IF(FIND("P1",PGOptionList!D2723)&gt;0,TRUE),FALSE)</f>
        <v>0</v>
      </c>
      <c r="AE2723" t="b">
        <f>IFERROR(IF(FIND("P0",PGOptionList!D2723)&gt;0,TRUE),FALSE)</f>
        <v>0</v>
      </c>
      <c r="AF2723" t="b">
        <f>IF(AND(Z2723,AA2723,AB2723,AC2723,IF(C2723=Auswahlhilfe!$L$7,TRUE,FALSE)),D2723,FALSE)</f>
        <v>0</v>
      </c>
      <c r="AG2723" t="b">
        <f>IF(AND(Z2723,AA2723,AB2723,AD2723,IF(C2723=Auswahlhilfe!$L$17,TRUE,FALSE)),D2723,FALSE)</f>
        <v>0</v>
      </c>
      <c r="AH2723" t="b">
        <f>IF(AND(Z2723,AA2723,AB2723,AE2723,IF(C2723=Auswahlhilfe!$L$17,TRUE,FALSE)),D2723,FALSE)</f>
        <v>0</v>
      </c>
      <c r="AI2723" t="s">
        <v>4817</v>
      </c>
      <c r="AJ2723" s="90" t="str">
        <f t="shared" si="128"/>
        <v>mailto:info@oxni.ch?subject=Anfrage TER-120-060-S2-P2</v>
      </c>
    </row>
    <row r="2724" spans="2:36" x14ac:dyDescent="0.2">
      <c r="B2724" s="78" t="str">
        <f t="shared" si="126"/>
        <v/>
      </c>
      <c r="C2724" s="19" t="s">
        <v>124</v>
      </c>
      <c r="D2724" s="19" t="s">
        <v>3025</v>
      </c>
      <c r="E2724" s="19">
        <v>90</v>
      </c>
      <c r="F2724" s="19" t="s">
        <v>55</v>
      </c>
      <c r="G2724" s="19">
        <v>50</v>
      </c>
      <c r="H2724" s="19">
        <v>7</v>
      </c>
      <c r="I2724" s="19">
        <v>25</v>
      </c>
      <c r="J2724" s="19">
        <v>92</v>
      </c>
      <c r="K2724" s="19">
        <v>330</v>
      </c>
      <c r="L2724" s="19">
        <v>990</v>
      </c>
      <c r="M2724" s="19" t="s">
        <v>109</v>
      </c>
      <c r="N2724" s="19">
        <v>4000</v>
      </c>
      <c r="O2724" s="19">
        <v>8000</v>
      </c>
      <c r="P2724" s="19">
        <v>6100</v>
      </c>
      <c r="Q2724" s="19" t="s">
        <v>57</v>
      </c>
      <c r="R2724" s="19">
        <v>3350</v>
      </c>
      <c r="S2724" s="19">
        <v>20000</v>
      </c>
      <c r="T2724" s="19">
        <v>2.25</v>
      </c>
      <c r="U2724" s="19">
        <v>12.5</v>
      </c>
      <c r="V2724" s="19">
        <v>0.24</v>
      </c>
      <c r="W2724" s="19">
        <v>68</v>
      </c>
      <c r="X2724" s="93"/>
      <c r="Y2724">
        <f t="shared" si="127"/>
        <v>80</v>
      </c>
      <c r="Z2724" t="b">
        <f>IF(N2724/G2724&gt;=Auswahlhilfe!$C$8,TRUE,FALSE)</f>
        <v>1</v>
      </c>
      <c r="AA2724" t="b">
        <f>IF(K2724&gt;Auswahlhilfe!$C$7,TRUE,FALSE)</f>
        <v>1</v>
      </c>
      <c r="AB2724" t="b">
        <f>IF(Auswahlhilfe!$C$17=F2724,TRUE,FALSE)</f>
        <v>0</v>
      </c>
      <c r="AC2724" t="b">
        <f>IFERROR(IF(FIND("P2",PGOptionList!D2724)&gt;0,TRUE),FALSE)</f>
        <v>0</v>
      </c>
      <c r="AD2724" t="b">
        <f>IFERROR(IF(FIND("P1",PGOptionList!D2724)&gt;0,TRUE),FALSE)</f>
        <v>1</v>
      </c>
      <c r="AE2724" t="b">
        <f>IFERROR(IF(FIND("P0",PGOptionList!D2724)&gt;0,TRUE),FALSE)</f>
        <v>0</v>
      </c>
      <c r="AF2724" t="b">
        <f>IF(AND(Z2724,AA2724,AB2724,AC2724,IF(C2724=Auswahlhilfe!$L$7,TRUE,FALSE)),D2724,FALSE)</f>
        <v>0</v>
      </c>
      <c r="AG2724" t="b">
        <f>IF(AND(Z2724,AA2724,AB2724,AD2724,IF(C2724=Auswahlhilfe!$L$17,TRUE,FALSE)),D2724,FALSE)</f>
        <v>0</v>
      </c>
      <c r="AH2724" t="b">
        <f>IF(AND(Z2724,AA2724,AB2724,AE2724,IF(C2724=Auswahlhilfe!$L$17,TRUE,FALSE)),D2724,FALSE)</f>
        <v>0</v>
      </c>
      <c r="AI2724" t="s">
        <v>4817</v>
      </c>
      <c r="AJ2724" s="90" t="str">
        <f t="shared" si="128"/>
        <v>mailto:info@oxni.ch?subject=Anfrage TER-120-050-S1-P1</v>
      </c>
    </row>
    <row r="2725" spans="2:36" x14ac:dyDescent="0.2">
      <c r="B2725" s="78" t="str">
        <f t="shared" si="126"/>
        <v/>
      </c>
      <c r="C2725" s="19" t="s">
        <v>124</v>
      </c>
      <c r="D2725" s="19" t="s">
        <v>3026</v>
      </c>
      <c r="E2725" s="19">
        <v>90</v>
      </c>
      <c r="F2725" s="19" t="s">
        <v>58</v>
      </c>
      <c r="G2725" s="19">
        <v>50</v>
      </c>
      <c r="H2725" s="19">
        <v>7</v>
      </c>
      <c r="I2725" s="19">
        <v>25</v>
      </c>
      <c r="J2725" s="19">
        <v>92</v>
      </c>
      <c r="K2725" s="19">
        <v>330</v>
      </c>
      <c r="L2725" s="19">
        <v>990</v>
      </c>
      <c r="M2725" s="19" t="s">
        <v>109</v>
      </c>
      <c r="N2725" s="19">
        <v>4000</v>
      </c>
      <c r="O2725" s="19">
        <v>8000</v>
      </c>
      <c r="P2725" s="19">
        <v>6100</v>
      </c>
      <c r="Q2725" s="19" t="s">
        <v>57</v>
      </c>
      <c r="R2725" s="19">
        <v>3350</v>
      </c>
      <c r="S2725" s="19">
        <v>20000</v>
      </c>
      <c r="T2725" s="19">
        <v>2.25</v>
      </c>
      <c r="U2725" s="19">
        <v>12.5</v>
      </c>
      <c r="V2725" s="19">
        <v>0.24</v>
      </c>
      <c r="W2725" s="19">
        <v>68</v>
      </c>
      <c r="X2725" s="93"/>
      <c r="Y2725">
        <f t="shared" si="127"/>
        <v>80</v>
      </c>
      <c r="Z2725" t="b">
        <f>IF(N2725/G2725&gt;=Auswahlhilfe!$C$8,TRUE,FALSE)</f>
        <v>1</v>
      </c>
      <c r="AA2725" t="b">
        <f>IF(K2725&gt;Auswahlhilfe!$C$7,TRUE,FALSE)</f>
        <v>1</v>
      </c>
      <c r="AB2725" t="b">
        <f>IF(Auswahlhilfe!$C$17=F2725,TRUE,FALSE)</f>
        <v>1</v>
      </c>
      <c r="AC2725" t="b">
        <f>IFERROR(IF(FIND("P2",PGOptionList!D2725)&gt;0,TRUE),FALSE)</f>
        <v>0</v>
      </c>
      <c r="AD2725" t="b">
        <f>IFERROR(IF(FIND("P1",PGOptionList!D2725)&gt;0,TRUE),FALSE)</f>
        <v>1</v>
      </c>
      <c r="AE2725" t="b">
        <f>IFERROR(IF(FIND("P0",PGOptionList!D2725)&gt;0,TRUE),FALSE)</f>
        <v>0</v>
      </c>
      <c r="AF2725" t="b">
        <f>IF(AND(Z2725,AA2725,AB2725,AC2725,IF(C2725=Auswahlhilfe!$L$7,TRUE,FALSE)),D2725,FALSE)</f>
        <v>0</v>
      </c>
      <c r="AG2725" t="b">
        <f>IF(AND(Z2725,AA2725,AB2725,AD2725,IF(C2725=Auswahlhilfe!$L$17,TRUE,FALSE)),D2725,FALSE)</f>
        <v>0</v>
      </c>
      <c r="AH2725" t="b">
        <f>IF(AND(Z2725,AA2725,AB2725,AE2725,IF(C2725=Auswahlhilfe!$L$17,TRUE,FALSE)),D2725,FALSE)</f>
        <v>0</v>
      </c>
      <c r="AI2725" t="s">
        <v>4817</v>
      </c>
      <c r="AJ2725" s="90" t="str">
        <f t="shared" si="128"/>
        <v>mailto:info@oxni.ch?subject=Anfrage TER-120-050-S2-P1</v>
      </c>
    </row>
    <row r="2726" spans="2:36" x14ac:dyDescent="0.2">
      <c r="B2726" s="78" t="str">
        <f t="shared" si="126"/>
        <v/>
      </c>
      <c r="C2726" s="19" t="s">
        <v>124</v>
      </c>
      <c r="D2726" s="19" t="s">
        <v>3027</v>
      </c>
      <c r="E2726" s="19">
        <v>90</v>
      </c>
      <c r="F2726" s="19" t="s">
        <v>55</v>
      </c>
      <c r="G2726" s="19">
        <v>50</v>
      </c>
      <c r="H2726" s="19">
        <v>9</v>
      </c>
      <c r="I2726" s="19">
        <v>25</v>
      </c>
      <c r="J2726" s="19">
        <v>92</v>
      </c>
      <c r="K2726" s="19">
        <v>330</v>
      </c>
      <c r="L2726" s="19">
        <v>990</v>
      </c>
      <c r="M2726" s="19" t="s">
        <v>109</v>
      </c>
      <c r="N2726" s="19">
        <v>4000</v>
      </c>
      <c r="O2726" s="19">
        <v>8000</v>
      </c>
      <c r="P2726" s="19">
        <v>6100</v>
      </c>
      <c r="Q2726" s="19" t="s">
        <v>57</v>
      </c>
      <c r="R2726" s="19">
        <v>3350</v>
      </c>
      <c r="S2726" s="19">
        <v>20000</v>
      </c>
      <c r="T2726" s="19">
        <v>2.25</v>
      </c>
      <c r="U2726" s="19">
        <v>12.5</v>
      </c>
      <c r="V2726" s="19">
        <v>0.24</v>
      </c>
      <c r="W2726" s="19">
        <v>68</v>
      </c>
      <c r="X2726" s="93"/>
      <c r="Y2726">
        <f t="shared" si="127"/>
        <v>80</v>
      </c>
      <c r="Z2726" t="b">
        <f>IF(N2726/G2726&gt;=Auswahlhilfe!$C$8,TRUE,FALSE)</f>
        <v>1</v>
      </c>
      <c r="AA2726" t="b">
        <f>IF(K2726&gt;Auswahlhilfe!$C$7,TRUE,FALSE)</f>
        <v>1</v>
      </c>
      <c r="AB2726" t="b">
        <f>IF(Auswahlhilfe!$C$17=F2726,TRUE,FALSE)</f>
        <v>0</v>
      </c>
      <c r="AC2726" t="b">
        <f>IFERROR(IF(FIND("P2",PGOptionList!D2726)&gt;0,TRUE),FALSE)</f>
        <v>1</v>
      </c>
      <c r="AD2726" t="b">
        <f>IFERROR(IF(FIND("P1",PGOptionList!D2726)&gt;0,TRUE),FALSE)</f>
        <v>0</v>
      </c>
      <c r="AE2726" t="b">
        <f>IFERROR(IF(FIND("P0",PGOptionList!D2726)&gt;0,TRUE),FALSE)</f>
        <v>0</v>
      </c>
      <c r="AF2726" t="b">
        <f>IF(AND(Z2726,AA2726,AB2726,AC2726,IF(C2726=Auswahlhilfe!$L$7,TRUE,FALSE)),D2726,FALSE)</f>
        <v>0</v>
      </c>
      <c r="AG2726" t="b">
        <f>IF(AND(Z2726,AA2726,AB2726,AD2726,IF(C2726=Auswahlhilfe!$L$17,TRUE,FALSE)),D2726,FALSE)</f>
        <v>0</v>
      </c>
      <c r="AH2726" t="b">
        <f>IF(AND(Z2726,AA2726,AB2726,AE2726,IF(C2726=Auswahlhilfe!$L$17,TRUE,FALSE)),D2726,FALSE)</f>
        <v>0</v>
      </c>
      <c r="AI2726" t="s">
        <v>4817</v>
      </c>
      <c r="AJ2726" s="90" t="str">
        <f t="shared" si="128"/>
        <v>mailto:info@oxni.ch?subject=Anfrage TER-120-050-S1-P2</v>
      </c>
    </row>
    <row r="2727" spans="2:36" x14ac:dyDescent="0.2">
      <c r="B2727" s="78" t="str">
        <f t="shared" si="126"/>
        <v/>
      </c>
      <c r="C2727" s="19" t="s">
        <v>124</v>
      </c>
      <c r="D2727" s="19" t="s">
        <v>3028</v>
      </c>
      <c r="E2727" s="19">
        <v>90</v>
      </c>
      <c r="F2727" s="19" t="s">
        <v>58</v>
      </c>
      <c r="G2727" s="19">
        <v>50</v>
      </c>
      <c r="H2727" s="19">
        <v>9</v>
      </c>
      <c r="I2727" s="19">
        <v>25</v>
      </c>
      <c r="J2727" s="19">
        <v>92</v>
      </c>
      <c r="K2727" s="19">
        <v>330</v>
      </c>
      <c r="L2727" s="19">
        <v>990</v>
      </c>
      <c r="M2727" s="19" t="s">
        <v>109</v>
      </c>
      <c r="N2727" s="19">
        <v>4000</v>
      </c>
      <c r="O2727" s="19">
        <v>8000</v>
      </c>
      <c r="P2727" s="19">
        <v>6100</v>
      </c>
      <c r="Q2727" s="19" t="s">
        <v>57</v>
      </c>
      <c r="R2727" s="19">
        <v>3350</v>
      </c>
      <c r="S2727" s="19">
        <v>20000</v>
      </c>
      <c r="T2727" s="19">
        <v>2.25</v>
      </c>
      <c r="U2727" s="19">
        <v>12.5</v>
      </c>
      <c r="V2727" s="19">
        <v>0.24</v>
      </c>
      <c r="W2727" s="19">
        <v>68</v>
      </c>
      <c r="X2727" s="93"/>
      <c r="Y2727">
        <f t="shared" si="127"/>
        <v>80</v>
      </c>
      <c r="Z2727" t="b">
        <f>IF(N2727/G2727&gt;=Auswahlhilfe!$C$8,TRUE,FALSE)</f>
        <v>1</v>
      </c>
      <c r="AA2727" t="b">
        <f>IF(K2727&gt;Auswahlhilfe!$C$7,TRUE,FALSE)</f>
        <v>1</v>
      </c>
      <c r="AB2727" t="b">
        <f>IF(Auswahlhilfe!$C$17=F2727,TRUE,FALSE)</f>
        <v>1</v>
      </c>
      <c r="AC2727" t="b">
        <f>IFERROR(IF(FIND("P2",PGOptionList!D2727)&gt;0,TRUE),FALSE)</f>
        <v>1</v>
      </c>
      <c r="AD2727" t="b">
        <f>IFERROR(IF(FIND("P1",PGOptionList!D2727)&gt;0,TRUE),FALSE)</f>
        <v>0</v>
      </c>
      <c r="AE2727" t="b">
        <f>IFERROR(IF(FIND("P0",PGOptionList!D2727)&gt;0,TRUE),FALSE)</f>
        <v>0</v>
      </c>
      <c r="AF2727" t="b">
        <f>IF(AND(Z2727,AA2727,AB2727,AC2727,IF(C2727=Auswahlhilfe!$L$7,TRUE,FALSE)),D2727,FALSE)</f>
        <v>0</v>
      </c>
      <c r="AG2727" t="b">
        <f>IF(AND(Z2727,AA2727,AB2727,AD2727,IF(C2727=Auswahlhilfe!$L$17,TRUE,FALSE)),D2727,FALSE)</f>
        <v>0</v>
      </c>
      <c r="AH2727" t="b">
        <f>IF(AND(Z2727,AA2727,AB2727,AE2727,IF(C2727=Auswahlhilfe!$L$17,TRUE,FALSE)),D2727,FALSE)</f>
        <v>0</v>
      </c>
      <c r="AI2727" t="s">
        <v>4817</v>
      </c>
      <c r="AJ2727" s="90" t="str">
        <f t="shared" si="128"/>
        <v>mailto:info@oxni.ch?subject=Anfrage TER-120-050-S2-P2</v>
      </c>
    </row>
    <row r="2728" spans="2:36" x14ac:dyDescent="0.2">
      <c r="B2728" s="78" t="str">
        <f t="shared" si="126"/>
        <v/>
      </c>
      <c r="C2728" s="19" t="s">
        <v>124</v>
      </c>
      <c r="D2728" s="19" t="s">
        <v>3029</v>
      </c>
      <c r="E2728" s="19">
        <v>90</v>
      </c>
      <c r="F2728" s="19" t="s">
        <v>55</v>
      </c>
      <c r="G2728" s="19">
        <v>40</v>
      </c>
      <c r="H2728" s="19">
        <v>7</v>
      </c>
      <c r="I2728" s="19">
        <v>25</v>
      </c>
      <c r="J2728" s="19">
        <v>92</v>
      </c>
      <c r="K2728" s="19">
        <v>260</v>
      </c>
      <c r="L2728" s="19">
        <v>780</v>
      </c>
      <c r="M2728" s="19" t="s">
        <v>80</v>
      </c>
      <c r="N2728" s="19">
        <v>4000</v>
      </c>
      <c r="O2728" s="19">
        <v>8000</v>
      </c>
      <c r="P2728" s="19">
        <v>6100</v>
      </c>
      <c r="Q2728" s="19" t="s">
        <v>57</v>
      </c>
      <c r="R2728" s="19">
        <v>3350</v>
      </c>
      <c r="S2728" s="19">
        <v>20000</v>
      </c>
      <c r="T2728" s="19">
        <v>2.25</v>
      </c>
      <c r="U2728" s="19">
        <v>12.5</v>
      </c>
      <c r="V2728" s="19">
        <v>0.24</v>
      </c>
      <c r="W2728" s="19">
        <v>68</v>
      </c>
      <c r="X2728" s="93"/>
      <c r="Y2728">
        <f t="shared" si="127"/>
        <v>100</v>
      </c>
      <c r="Z2728" t="b">
        <f>IF(N2728/G2728&gt;=Auswahlhilfe!$C$8,TRUE,FALSE)</f>
        <v>1</v>
      </c>
      <c r="AA2728" t="b">
        <f>IF(K2728&gt;Auswahlhilfe!$C$7,TRUE,FALSE)</f>
        <v>1</v>
      </c>
      <c r="AB2728" t="b">
        <f>IF(Auswahlhilfe!$C$17=F2728,TRUE,FALSE)</f>
        <v>0</v>
      </c>
      <c r="AC2728" t="b">
        <f>IFERROR(IF(FIND("P2",PGOptionList!D2728)&gt;0,TRUE),FALSE)</f>
        <v>0</v>
      </c>
      <c r="AD2728" t="b">
        <f>IFERROR(IF(FIND("P1",PGOptionList!D2728)&gt;0,TRUE),FALSE)</f>
        <v>1</v>
      </c>
      <c r="AE2728" t="b">
        <f>IFERROR(IF(FIND("P0",PGOptionList!D2728)&gt;0,TRUE),FALSE)</f>
        <v>0</v>
      </c>
      <c r="AF2728" t="b">
        <f>IF(AND(Z2728,AA2728,AB2728,AC2728,IF(C2728=Auswahlhilfe!$L$7,TRUE,FALSE)),D2728,FALSE)</f>
        <v>0</v>
      </c>
      <c r="AG2728" t="b">
        <f>IF(AND(Z2728,AA2728,AB2728,AD2728,IF(C2728=Auswahlhilfe!$L$17,TRUE,FALSE)),D2728,FALSE)</f>
        <v>0</v>
      </c>
      <c r="AH2728" t="b">
        <f>IF(AND(Z2728,AA2728,AB2728,AE2728,IF(C2728=Auswahlhilfe!$L$17,TRUE,FALSE)),D2728,FALSE)</f>
        <v>0</v>
      </c>
      <c r="AI2728" t="s">
        <v>4817</v>
      </c>
      <c r="AJ2728" s="90" t="str">
        <f t="shared" si="128"/>
        <v>mailto:info@oxni.ch?subject=Anfrage TER-120-040-S1-P1</v>
      </c>
    </row>
    <row r="2729" spans="2:36" x14ac:dyDescent="0.2">
      <c r="B2729" s="78" t="str">
        <f t="shared" si="126"/>
        <v/>
      </c>
      <c r="C2729" s="19" t="s">
        <v>124</v>
      </c>
      <c r="D2729" s="19" t="s">
        <v>3030</v>
      </c>
      <c r="E2729" s="19">
        <v>90</v>
      </c>
      <c r="F2729" s="19" t="s">
        <v>58</v>
      </c>
      <c r="G2729" s="19">
        <v>40</v>
      </c>
      <c r="H2729" s="19">
        <v>7</v>
      </c>
      <c r="I2729" s="19">
        <v>25</v>
      </c>
      <c r="J2729" s="19">
        <v>92</v>
      </c>
      <c r="K2729" s="19">
        <v>260</v>
      </c>
      <c r="L2729" s="19">
        <v>780</v>
      </c>
      <c r="M2729" s="19" t="s">
        <v>80</v>
      </c>
      <c r="N2729" s="19">
        <v>4000</v>
      </c>
      <c r="O2729" s="19">
        <v>8000</v>
      </c>
      <c r="P2729" s="19">
        <v>6100</v>
      </c>
      <c r="Q2729" s="19" t="s">
        <v>57</v>
      </c>
      <c r="R2729" s="19">
        <v>3350</v>
      </c>
      <c r="S2729" s="19">
        <v>20000</v>
      </c>
      <c r="T2729" s="19">
        <v>2.25</v>
      </c>
      <c r="U2729" s="19">
        <v>12.5</v>
      </c>
      <c r="V2729" s="19">
        <v>0.24</v>
      </c>
      <c r="W2729" s="19">
        <v>68</v>
      </c>
      <c r="X2729" s="93"/>
      <c r="Y2729">
        <f t="shared" si="127"/>
        <v>100</v>
      </c>
      <c r="Z2729" t="b">
        <f>IF(N2729/G2729&gt;=Auswahlhilfe!$C$8,TRUE,FALSE)</f>
        <v>1</v>
      </c>
      <c r="AA2729" t="b">
        <f>IF(K2729&gt;Auswahlhilfe!$C$7,TRUE,FALSE)</f>
        <v>1</v>
      </c>
      <c r="AB2729" t="b">
        <f>IF(Auswahlhilfe!$C$17=F2729,TRUE,FALSE)</f>
        <v>1</v>
      </c>
      <c r="AC2729" t="b">
        <f>IFERROR(IF(FIND("P2",PGOptionList!D2729)&gt;0,TRUE),FALSE)</f>
        <v>0</v>
      </c>
      <c r="AD2729" t="b">
        <f>IFERROR(IF(FIND("P1",PGOptionList!D2729)&gt;0,TRUE),FALSE)</f>
        <v>1</v>
      </c>
      <c r="AE2729" t="b">
        <f>IFERROR(IF(FIND("P0",PGOptionList!D2729)&gt;0,TRUE),FALSE)</f>
        <v>0</v>
      </c>
      <c r="AF2729" t="b">
        <f>IF(AND(Z2729,AA2729,AB2729,AC2729,IF(C2729=Auswahlhilfe!$L$7,TRUE,FALSE)),D2729,FALSE)</f>
        <v>0</v>
      </c>
      <c r="AG2729" t="b">
        <f>IF(AND(Z2729,AA2729,AB2729,AD2729,IF(C2729=Auswahlhilfe!$L$17,TRUE,FALSE)),D2729,FALSE)</f>
        <v>0</v>
      </c>
      <c r="AH2729" t="b">
        <f>IF(AND(Z2729,AA2729,AB2729,AE2729,IF(C2729=Auswahlhilfe!$L$17,TRUE,FALSE)),D2729,FALSE)</f>
        <v>0</v>
      </c>
      <c r="AI2729" t="s">
        <v>4817</v>
      </c>
      <c r="AJ2729" s="90" t="str">
        <f t="shared" si="128"/>
        <v>mailto:info@oxni.ch?subject=Anfrage TER-120-040-S2-P1</v>
      </c>
    </row>
    <row r="2730" spans="2:36" x14ac:dyDescent="0.2">
      <c r="B2730" s="78" t="str">
        <f t="shared" si="126"/>
        <v/>
      </c>
      <c r="C2730" s="19" t="s">
        <v>124</v>
      </c>
      <c r="D2730" s="19" t="s">
        <v>3031</v>
      </c>
      <c r="E2730" s="19">
        <v>90</v>
      </c>
      <c r="F2730" s="19" t="s">
        <v>55</v>
      </c>
      <c r="G2730" s="19">
        <v>40</v>
      </c>
      <c r="H2730" s="19">
        <v>9</v>
      </c>
      <c r="I2730" s="19">
        <v>25</v>
      </c>
      <c r="J2730" s="19">
        <v>92</v>
      </c>
      <c r="K2730" s="19">
        <v>260</v>
      </c>
      <c r="L2730" s="19">
        <v>780</v>
      </c>
      <c r="M2730" s="19" t="s">
        <v>80</v>
      </c>
      <c r="N2730" s="19">
        <v>4000</v>
      </c>
      <c r="O2730" s="19">
        <v>8000</v>
      </c>
      <c r="P2730" s="19">
        <v>6100</v>
      </c>
      <c r="Q2730" s="19" t="s">
        <v>57</v>
      </c>
      <c r="R2730" s="19">
        <v>3350</v>
      </c>
      <c r="S2730" s="19">
        <v>20000</v>
      </c>
      <c r="T2730" s="19">
        <v>2.25</v>
      </c>
      <c r="U2730" s="19">
        <v>12.5</v>
      </c>
      <c r="V2730" s="19">
        <v>0.24</v>
      </c>
      <c r="W2730" s="19">
        <v>68</v>
      </c>
      <c r="X2730" s="93"/>
      <c r="Y2730">
        <f t="shared" si="127"/>
        <v>100</v>
      </c>
      <c r="Z2730" t="b">
        <f>IF(N2730/G2730&gt;=Auswahlhilfe!$C$8,TRUE,FALSE)</f>
        <v>1</v>
      </c>
      <c r="AA2730" t="b">
        <f>IF(K2730&gt;Auswahlhilfe!$C$7,TRUE,FALSE)</f>
        <v>1</v>
      </c>
      <c r="AB2730" t="b">
        <f>IF(Auswahlhilfe!$C$17=F2730,TRUE,FALSE)</f>
        <v>0</v>
      </c>
      <c r="AC2730" t="b">
        <f>IFERROR(IF(FIND("P2",PGOptionList!D2730)&gt;0,TRUE),FALSE)</f>
        <v>1</v>
      </c>
      <c r="AD2730" t="b">
        <f>IFERROR(IF(FIND("P1",PGOptionList!D2730)&gt;0,TRUE),FALSE)</f>
        <v>0</v>
      </c>
      <c r="AE2730" t="b">
        <f>IFERROR(IF(FIND("P0",PGOptionList!D2730)&gt;0,TRUE),FALSE)</f>
        <v>0</v>
      </c>
      <c r="AF2730" t="b">
        <f>IF(AND(Z2730,AA2730,AB2730,AC2730,IF(C2730=Auswahlhilfe!$L$7,TRUE,FALSE)),D2730,FALSE)</f>
        <v>0</v>
      </c>
      <c r="AG2730" t="b">
        <f>IF(AND(Z2730,AA2730,AB2730,AD2730,IF(C2730=Auswahlhilfe!$L$17,TRUE,FALSE)),D2730,FALSE)</f>
        <v>0</v>
      </c>
      <c r="AH2730" t="b">
        <f>IF(AND(Z2730,AA2730,AB2730,AE2730,IF(C2730=Auswahlhilfe!$L$17,TRUE,FALSE)),D2730,FALSE)</f>
        <v>0</v>
      </c>
      <c r="AI2730" t="s">
        <v>4817</v>
      </c>
      <c r="AJ2730" s="90" t="str">
        <f t="shared" si="128"/>
        <v>mailto:info@oxni.ch?subject=Anfrage TER-120-040-S1-P2</v>
      </c>
    </row>
    <row r="2731" spans="2:36" x14ac:dyDescent="0.2">
      <c r="B2731" s="78" t="str">
        <f t="shared" si="126"/>
        <v/>
      </c>
      <c r="C2731" s="19" t="s">
        <v>124</v>
      </c>
      <c r="D2731" s="19" t="s">
        <v>3032</v>
      </c>
      <c r="E2731" s="19">
        <v>90</v>
      </c>
      <c r="F2731" s="19" t="s">
        <v>58</v>
      </c>
      <c r="G2731" s="19">
        <v>40</v>
      </c>
      <c r="H2731" s="19">
        <v>9</v>
      </c>
      <c r="I2731" s="19">
        <v>25</v>
      </c>
      <c r="J2731" s="19">
        <v>92</v>
      </c>
      <c r="K2731" s="19">
        <v>260</v>
      </c>
      <c r="L2731" s="19">
        <v>780</v>
      </c>
      <c r="M2731" s="19" t="s">
        <v>80</v>
      </c>
      <c r="N2731" s="19">
        <v>4000</v>
      </c>
      <c r="O2731" s="19">
        <v>8000</v>
      </c>
      <c r="P2731" s="19">
        <v>6100</v>
      </c>
      <c r="Q2731" s="19" t="s">
        <v>57</v>
      </c>
      <c r="R2731" s="19">
        <v>3350</v>
      </c>
      <c r="S2731" s="19">
        <v>20000</v>
      </c>
      <c r="T2731" s="19">
        <v>2.25</v>
      </c>
      <c r="U2731" s="19">
        <v>12.5</v>
      </c>
      <c r="V2731" s="19">
        <v>0.24</v>
      </c>
      <c r="W2731" s="19">
        <v>68</v>
      </c>
      <c r="X2731" s="93"/>
      <c r="Y2731">
        <f t="shared" si="127"/>
        <v>100</v>
      </c>
      <c r="Z2731" t="b">
        <f>IF(N2731/G2731&gt;=Auswahlhilfe!$C$8,TRUE,FALSE)</f>
        <v>1</v>
      </c>
      <c r="AA2731" t="b">
        <f>IF(K2731&gt;Auswahlhilfe!$C$7,TRUE,FALSE)</f>
        <v>1</v>
      </c>
      <c r="AB2731" t="b">
        <f>IF(Auswahlhilfe!$C$17=F2731,TRUE,FALSE)</f>
        <v>1</v>
      </c>
      <c r="AC2731" t="b">
        <f>IFERROR(IF(FIND("P2",PGOptionList!D2731)&gt;0,TRUE),FALSE)</f>
        <v>1</v>
      </c>
      <c r="AD2731" t="b">
        <f>IFERROR(IF(FIND("P1",PGOptionList!D2731)&gt;0,TRUE),FALSE)</f>
        <v>0</v>
      </c>
      <c r="AE2731" t="b">
        <f>IFERROR(IF(FIND("P0",PGOptionList!D2731)&gt;0,TRUE),FALSE)</f>
        <v>0</v>
      </c>
      <c r="AF2731" t="b">
        <f>IF(AND(Z2731,AA2731,AB2731,AC2731,IF(C2731=Auswahlhilfe!$L$7,TRUE,FALSE)),D2731,FALSE)</f>
        <v>0</v>
      </c>
      <c r="AG2731" t="b">
        <f>IF(AND(Z2731,AA2731,AB2731,AD2731,IF(C2731=Auswahlhilfe!$L$17,TRUE,FALSE)),D2731,FALSE)</f>
        <v>0</v>
      </c>
      <c r="AH2731" t="b">
        <f>IF(AND(Z2731,AA2731,AB2731,AE2731,IF(C2731=Auswahlhilfe!$L$17,TRUE,FALSE)),D2731,FALSE)</f>
        <v>0</v>
      </c>
      <c r="AI2731" t="s">
        <v>4817</v>
      </c>
      <c r="AJ2731" s="90" t="str">
        <f t="shared" si="128"/>
        <v>mailto:info@oxni.ch?subject=Anfrage TER-120-040-S2-P2</v>
      </c>
    </row>
    <row r="2732" spans="2:36" x14ac:dyDescent="0.2">
      <c r="B2732" s="78" t="str">
        <f t="shared" si="126"/>
        <v/>
      </c>
      <c r="C2732" s="19" t="s">
        <v>124</v>
      </c>
      <c r="D2732" s="19" t="s">
        <v>3033</v>
      </c>
      <c r="E2732" s="19">
        <v>90</v>
      </c>
      <c r="F2732" s="19" t="s">
        <v>55</v>
      </c>
      <c r="G2732" s="19">
        <v>35</v>
      </c>
      <c r="H2732" s="19">
        <v>7</v>
      </c>
      <c r="I2732" s="19">
        <v>25</v>
      </c>
      <c r="J2732" s="19">
        <v>92</v>
      </c>
      <c r="K2732" s="19">
        <v>300</v>
      </c>
      <c r="L2732" s="19">
        <v>900</v>
      </c>
      <c r="M2732" s="19" t="s">
        <v>79</v>
      </c>
      <c r="N2732" s="19">
        <v>4000</v>
      </c>
      <c r="O2732" s="19">
        <v>8000</v>
      </c>
      <c r="P2732" s="19">
        <v>6100</v>
      </c>
      <c r="Q2732" s="19" t="s">
        <v>57</v>
      </c>
      <c r="R2732" s="19">
        <v>3350</v>
      </c>
      <c r="S2732" s="19">
        <v>20000</v>
      </c>
      <c r="T2732" s="19">
        <v>2.25</v>
      </c>
      <c r="U2732" s="19">
        <v>12.5</v>
      </c>
      <c r="V2732" s="19">
        <v>0.24</v>
      </c>
      <c r="W2732" s="19">
        <v>68</v>
      </c>
      <c r="X2732" s="93"/>
      <c r="Y2732">
        <f t="shared" si="127"/>
        <v>114.28571428571429</v>
      </c>
      <c r="Z2732" t="b">
        <f>IF(N2732/G2732&gt;=Auswahlhilfe!$C$8,TRUE,FALSE)</f>
        <v>1</v>
      </c>
      <c r="AA2732" t="b">
        <f>IF(K2732&gt;Auswahlhilfe!$C$7,TRUE,FALSE)</f>
        <v>1</v>
      </c>
      <c r="AB2732" t="b">
        <f>IF(Auswahlhilfe!$C$17=F2732,TRUE,FALSE)</f>
        <v>0</v>
      </c>
      <c r="AC2732" t="b">
        <f>IFERROR(IF(FIND("P2",PGOptionList!D2732)&gt;0,TRUE),FALSE)</f>
        <v>0</v>
      </c>
      <c r="AD2732" t="b">
        <f>IFERROR(IF(FIND("P1",PGOptionList!D2732)&gt;0,TRUE),FALSE)</f>
        <v>1</v>
      </c>
      <c r="AE2732" t="b">
        <f>IFERROR(IF(FIND("P0",PGOptionList!D2732)&gt;0,TRUE),FALSE)</f>
        <v>0</v>
      </c>
      <c r="AF2732" t="b">
        <f>IF(AND(Z2732,AA2732,AB2732,AC2732,IF(C2732=Auswahlhilfe!$L$7,TRUE,FALSE)),D2732,FALSE)</f>
        <v>0</v>
      </c>
      <c r="AG2732" t="b">
        <f>IF(AND(Z2732,AA2732,AB2732,AD2732,IF(C2732=Auswahlhilfe!$L$17,TRUE,FALSE)),D2732,FALSE)</f>
        <v>0</v>
      </c>
      <c r="AH2732" t="b">
        <f>IF(AND(Z2732,AA2732,AB2732,AE2732,IF(C2732=Auswahlhilfe!$L$17,TRUE,FALSE)),D2732,FALSE)</f>
        <v>0</v>
      </c>
      <c r="AI2732" t="s">
        <v>4817</v>
      </c>
      <c r="AJ2732" s="90" t="str">
        <f t="shared" si="128"/>
        <v>mailto:info@oxni.ch?subject=Anfrage TER-120-035-S1-P1</v>
      </c>
    </row>
    <row r="2733" spans="2:36" x14ac:dyDescent="0.2">
      <c r="B2733" s="78" t="str">
        <f t="shared" si="126"/>
        <v/>
      </c>
      <c r="C2733" s="19" t="s">
        <v>124</v>
      </c>
      <c r="D2733" s="19" t="s">
        <v>3034</v>
      </c>
      <c r="E2733" s="19">
        <v>90</v>
      </c>
      <c r="F2733" s="19" t="s">
        <v>58</v>
      </c>
      <c r="G2733" s="19">
        <v>35</v>
      </c>
      <c r="H2733" s="19">
        <v>7</v>
      </c>
      <c r="I2733" s="19">
        <v>25</v>
      </c>
      <c r="J2733" s="19">
        <v>92</v>
      </c>
      <c r="K2733" s="19">
        <v>300</v>
      </c>
      <c r="L2733" s="19">
        <v>900</v>
      </c>
      <c r="M2733" s="19" t="s">
        <v>79</v>
      </c>
      <c r="N2733" s="19">
        <v>4000</v>
      </c>
      <c r="O2733" s="19">
        <v>8000</v>
      </c>
      <c r="P2733" s="19">
        <v>6100</v>
      </c>
      <c r="Q2733" s="19" t="s">
        <v>57</v>
      </c>
      <c r="R2733" s="19">
        <v>3350</v>
      </c>
      <c r="S2733" s="19">
        <v>20000</v>
      </c>
      <c r="T2733" s="19">
        <v>2.25</v>
      </c>
      <c r="U2733" s="19">
        <v>12.5</v>
      </c>
      <c r="V2733" s="19">
        <v>0.24</v>
      </c>
      <c r="W2733" s="19">
        <v>68</v>
      </c>
      <c r="X2733" s="93"/>
      <c r="Y2733">
        <f t="shared" si="127"/>
        <v>114.28571428571429</v>
      </c>
      <c r="Z2733" t="b">
        <f>IF(N2733/G2733&gt;=Auswahlhilfe!$C$8,TRUE,FALSE)</f>
        <v>1</v>
      </c>
      <c r="AA2733" t="b">
        <f>IF(K2733&gt;Auswahlhilfe!$C$7,TRUE,FALSE)</f>
        <v>1</v>
      </c>
      <c r="AB2733" t="b">
        <f>IF(Auswahlhilfe!$C$17=F2733,TRUE,FALSE)</f>
        <v>1</v>
      </c>
      <c r="AC2733" t="b">
        <f>IFERROR(IF(FIND("P2",PGOptionList!D2733)&gt;0,TRUE),FALSE)</f>
        <v>0</v>
      </c>
      <c r="AD2733" t="b">
        <f>IFERROR(IF(FIND("P1",PGOptionList!D2733)&gt;0,TRUE),FALSE)</f>
        <v>1</v>
      </c>
      <c r="AE2733" t="b">
        <f>IFERROR(IF(FIND("P0",PGOptionList!D2733)&gt;0,TRUE),FALSE)</f>
        <v>0</v>
      </c>
      <c r="AF2733" t="b">
        <f>IF(AND(Z2733,AA2733,AB2733,AC2733,IF(C2733=Auswahlhilfe!$L$7,TRUE,FALSE)),D2733,FALSE)</f>
        <v>0</v>
      </c>
      <c r="AG2733" t="b">
        <f>IF(AND(Z2733,AA2733,AB2733,AD2733,IF(C2733=Auswahlhilfe!$L$17,TRUE,FALSE)),D2733,FALSE)</f>
        <v>0</v>
      </c>
      <c r="AH2733" t="b">
        <f>IF(AND(Z2733,AA2733,AB2733,AE2733,IF(C2733=Auswahlhilfe!$L$17,TRUE,FALSE)),D2733,FALSE)</f>
        <v>0</v>
      </c>
      <c r="AI2733" t="s">
        <v>4817</v>
      </c>
      <c r="AJ2733" s="90" t="str">
        <f t="shared" si="128"/>
        <v>mailto:info@oxni.ch?subject=Anfrage TER-120-035-S2-P1</v>
      </c>
    </row>
    <row r="2734" spans="2:36" x14ac:dyDescent="0.2">
      <c r="B2734" s="78" t="str">
        <f t="shared" si="126"/>
        <v/>
      </c>
      <c r="C2734" s="19" t="s">
        <v>124</v>
      </c>
      <c r="D2734" s="19" t="s">
        <v>3035</v>
      </c>
      <c r="E2734" s="19">
        <v>90</v>
      </c>
      <c r="F2734" s="19" t="s">
        <v>55</v>
      </c>
      <c r="G2734" s="19">
        <v>35</v>
      </c>
      <c r="H2734" s="19">
        <v>9</v>
      </c>
      <c r="I2734" s="19">
        <v>25</v>
      </c>
      <c r="J2734" s="19">
        <v>92</v>
      </c>
      <c r="K2734" s="19">
        <v>300</v>
      </c>
      <c r="L2734" s="19">
        <v>900</v>
      </c>
      <c r="M2734" s="19" t="s">
        <v>79</v>
      </c>
      <c r="N2734" s="19">
        <v>4000</v>
      </c>
      <c r="O2734" s="19">
        <v>8000</v>
      </c>
      <c r="P2734" s="19">
        <v>6100</v>
      </c>
      <c r="Q2734" s="19" t="s">
        <v>57</v>
      </c>
      <c r="R2734" s="19">
        <v>3350</v>
      </c>
      <c r="S2734" s="19">
        <v>20000</v>
      </c>
      <c r="T2734" s="19">
        <v>2.25</v>
      </c>
      <c r="U2734" s="19">
        <v>12.5</v>
      </c>
      <c r="V2734" s="19">
        <v>0.24</v>
      </c>
      <c r="W2734" s="19">
        <v>68</v>
      </c>
      <c r="X2734" s="93"/>
      <c r="Y2734">
        <f t="shared" si="127"/>
        <v>114.28571428571429</v>
      </c>
      <c r="Z2734" t="b">
        <f>IF(N2734/G2734&gt;=Auswahlhilfe!$C$8,TRUE,FALSE)</f>
        <v>1</v>
      </c>
      <c r="AA2734" t="b">
        <f>IF(K2734&gt;Auswahlhilfe!$C$7,TRUE,FALSE)</f>
        <v>1</v>
      </c>
      <c r="AB2734" t="b">
        <f>IF(Auswahlhilfe!$C$17=F2734,TRUE,FALSE)</f>
        <v>0</v>
      </c>
      <c r="AC2734" t="b">
        <f>IFERROR(IF(FIND("P2",PGOptionList!D2734)&gt;0,TRUE),FALSE)</f>
        <v>1</v>
      </c>
      <c r="AD2734" t="b">
        <f>IFERROR(IF(FIND("P1",PGOptionList!D2734)&gt;0,TRUE),FALSE)</f>
        <v>0</v>
      </c>
      <c r="AE2734" t="b">
        <f>IFERROR(IF(FIND("P0",PGOptionList!D2734)&gt;0,TRUE),FALSE)</f>
        <v>0</v>
      </c>
      <c r="AF2734" t="b">
        <f>IF(AND(Z2734,AA2734,AB2734,AC2734,IF(C2734=Auswahlhilfe!$L$7,TRUE,FALSE)),D2734,FALSE)</f>
        <v>0</v>
      </c>
      <c r="AG2734" t="b">
        <f>IF(AND(Z2734,AA2734,AB2734,AD2734,IF(C2734=Auswahlhilfe!$L$17,TRUE,FALSE)),D2734,FALSE)</f>
        <v>0</v>
      </c>
      <c r="AH2734" t="b">
        <f>IF(AND(Z2734,AA2734,AB2734,AE2734,IF(C2734=Auswahlhilfe!$L$17,TRUE,FALSE)),D2734,FALSE)</f>
        <v>0</v>
      </c>
      <c r="AI2734" t="s">
        <v>4817</v>
      </c>
      <c r="AJ2734" s="90" t="str">
        <f t="shared" si="128"/>
        <v>mailto:info@oxni.ch?subject=Anfrage TER-120-035-S1-P2</v>
      </c>
    </row>
    <row r="2735" spans="2:36" x14ac:dyDescent="0.2">
      <c r="B2735" s="78" t="str">
        <f t="shared" si="126"/>
        <v/>
      </c>
      <c r="C2735" s="19" t="s">
        <v>124</v>
      </c>
      <c r="D2735" s="19" t="s">
        <v>3036</v>
      </c>
      <c r="E2735" s="19">
        <v>90</v>
      </c>
      <c r="F2735" s="19" t="s">
        <v>58</v>
      </c>
      <c r="G2735" s="19">
        <v>35</v>
      </c>
      <c r="H2735" s="19">
        <v>9</v>
      </c>
      <c r="I2735" s="19">
        <v>25</v>
      </c>
      <c r="J2735" s="19">
        <v>92</v>
      </c>
      <c r="K2735" s="19">
        <v>300</v>
      </c>
      <c r="L2735" s="19">
        <v>900</v>
      </c>
      <c r="M2735" s="19" t="s">
        <v>79</v>
      </c>
      <c r="N2735" s="19">
        <v>4000</v>
      </c>
      <c r="O2735" s="19">
        <v>8000</v>
      </c>
      <c r="P2735" s="19">
        <v>6100</v>
      </c>
      <c r="Q2735" s="19" t="s">
        <v>57</v>
      </c>
      <c r="R2735" s="19">
        <v>3350</v>
      </c>
      <c r="S2735" s="19">
        <v>20000</v>
      </c>
      <c r="T2735" s="19">
        <v>2.25</v>
      </c>
      <c r="U2735" s="19">
        <v>12.5</v>
      </c>
      <c r="V2735" s="19">
        <v>0.24</v>
      </c>
      <c r="W2735" s="19">
        <v>68</v>
      </c>
      <c r="X2735" s="93"/>
      <c r="Y2735">
        <f t="shared" si="127"/>
        <v>114.28571428571429</v>
      </c>
      <c r="Z2735" t="b">
        <f>IF(N2735/G2735&gt;=Auswahlhilfe!$C$8,TRUE,FALSE)</f>
        <v>1</v>
      </c>
      <c r="AA2735" t="b">
        <f>IF(K2735&gt;Auswahlhilfe!$C$7,TRUE,FALSE)</f>
        <v>1</v>
      </c>
      <c r="AB2735" t="b">
        <f>IF(Auswahlhilfe!$C$17=F2735,TRUE,FALSE)</f>
        <v>1</v>
      </c>
      <c r="AC2735" t="b">
        <f>IFERROR(IF(FIND("P2",PGOptionList!D2735)&gt;0,TRUE),FALSE)</f>
        <v>1</v>
      </c>
      <c r="AD2735" t="b">
        <f>IFERROR(IF(FIND("P1",PGOptionList!D2735)&gt;0,TRUE),FALSE)</f>
        <v>0</v>
      </c>
      <c r="AE2735" t="b">
        <f>IFERROR(IF(FIND("P0",PGOptionList!D2735)&gt;0,TRUE),FALSE)</f>
        <v>0</v>
      </c>
      <c r="AF2735" t="b">
        <f>IF(AND(Z2735,AA2735,AB2735,AC2735,IF(C2735=Auswahlhilfe!$L$7,TRUE,FALSE)),D2735,FALSE)</f>
        <v>0</v>
      </c>
      <c r="AG2735" t="b">
        <f>IF(AND(Z2735,AA2735,AB2735,AD2735,IF(C2735=Auswahlhilfe!$L$17,TRUE,FALSE)),D2735,FALSE)</f>
        <v>0</v>
      </c>
      <c r="AH2735" t="b">
        <f>IF(AND(Z2735,AA2735,AB2735,AE2735,IF(C2735=Auswahlhilfe!$L$17,TRUE,FALSE)),D2735,FALSE)</f>
        <v>0</v>
      </c>
      <c r="AI2735" t="s">
        <v>4817</v>
      </c>
      <c r="AJ2735" s="90" t="str">
        <f t="shared" si="128"/>
        <v>mailto:info@oxni.ch?subject=Anfrage TER-120-035-S2-P2</v>
      </c>
    </row>
    <row r="2736" spans="2:36" x14ac:dyDescent="0.2">
      <c r="B2736" s="78" t="str">
        <f t="shared" si="126"/>
        <v/>
      </c>
      <c r="C2736" s="19" t="s">
        <v>124</v>
      </c>
      <c r="D2736" s="19" t="s">
        <v>3037</v>
      </c>
      <c r="E2736" s="19">
        <v>90</v>
      </c>
      <c r="F2736" s="19" t="s">
        <v>55</v>
      </c>
      <c r="G2736" s="19">
        <v>30</v>
      </c>
      <c r="H2736" s="19">
        <v>7</v>
      </c>
      <c r="I2736" s="19">
        <v>25</v>
      </c>
      <c r="J2736" s="19">
        <v>92</v>
      </c>
      <c r="K2736" s="19">
        <v>310</v>
      </c>
      <c r="L2736" s="19">
        <v>930</v>
      </c>
      <c r="M2736" s="19" t="s">
        <v>78</v>
      </c>
      <c r="N2736" s="19">
        <v>4000</v>
      </c>
      <c r="O2736" s="19">
        <v>8000</v>
      </c>
      <c r="P2736" s="19">
        <v>6100</v>
      </c>
      <c r="Q2736" s="19" t="s">
        <v>57</v>
      </c>
      <c r="R2736" s="19">
        <v>3350</v>
      </c>
      <c r="S2736" s="19">
        <v>20000</v>
      </c>
      <c r="T2736" s="19">
        <v>2.25</v>
      </c>
      <c r="U2736" s="19">
        <v>12.5</v>
      </c>
      <c r="V2736" s="19">
        <v>0.24</v>
      </c>
      <c r="W2736" s="19">
        <v>68</v>
      </c>
      <c r="X2736" s="93"/>
      <c r="Y2736">
        <f t="shared" si="127"/>
        <v>133.33333333333334</v>
      </c>
      <c r="Z2736" t="b">
        <f>IF(N2736/G2736&gt;=Auswahlhilfe!$C$8,TRUE,FALSE)</f>
        <v>1</v>
      </c>
      <c r="AA2736" t="b">
        <f>IF(K2736&gt;Auswahlhilfe!$C$7,TRUE,FALSE)</f>
        <v>1</v>
      </c>
      <c r="AB2736" t="b">
        <f>IF(Auswahlhilfe!$C$17=F2736,TRUE,FALSE)</f>
        <v>0</v>
      </c>
      <c r="AC2736" t="b">
        <f>IFERROR(IF(FIND("P2",PGOptionList!D2736)&gt;0,TRUE),FALSE)</f>
        <v>0</v>
      </c>
      <c r="AD2736" t="b">
        <f>IFERROR(IF(FIND("P1",PGOptionList!D2736)&gt;0,TRUE),FALSE)</f>
        <v>1</v>
      </c>
      <c r="AE2736" t="b">
        <f>IFERROR(IF(FIND("P0",PGOptionList!D2736)&gt;0,TRUE),FALSE)</f>
        <v>0</v>
      </c>
      <c r="AF2736" t="b">
        <f>IF(AND(Z2736,AA2736,AB2736,AC2736,IF(C2736=Auswahlhilfe!$L$7,TRUE,FALSE)),D2736,FALSE)</f>
        <v>0</v>
      </c>
      <c r="AG2736" t="b">
        <f>IF(AND(Z2736,AA2736,AB2736,AD2736,IF(C2736=Auswahlhilfe!$L$17,TRUE,FALSE)),D2736,FALSE)</f>
        <v>0</v>
      </c>
      <c r="AH2736" t="b">
        <f>IF(AND(Z2736,AA2736,AB2736,AE2736,IF(C2736=Auswahlhilfe!$L$17,TRUE,FALSE)),D2736,FALSE)</f>
        <v>0</v>
      </c>
      <c r="AI2736" t="s">
        <v>4817</v>
      </c>
      <c r="AJ2736" s="90" t="str">
        <f t="shared" si="128"/>
        <v>mailto:info@oxni.ch?subject=Anfrage TER-120-030-S1-P1</v>
      </c>
    </row>
    <row r="2737" spans="2:36" x14ac:dyDescent="0.2">
      <c r="B2737" s="78" t="str">
        <f t="shared" si="126"/>
        <v/>
      </c>
      <c r="C2737" s="19" t="s">
        <v>124</v>
      </c>
      <c r="D2737" s="19" t="s">
        <v>3038</v>
      </c>
      <c r="E2737" s="19">
        <v>90</v>
      </c>
      <c r="F2737" s="19" t="s">
        <v>58</v>
      </c>
      <c r="G2737" s="19">
        <v>30</v>
      </c>
      <c r="H2737" s="19">
        <v>7</v>
      </c>
      <c r="I2737" s="19">
        <v>25</v>
      </c>
      <c r="J2737" s="19">
        <v>92</v>
      </c>
      <c r="K2737" s="19">
        <v>310</v>
      </c>
      <c r="L2737" s="19">
        <v>930</v>
      </c>
      <c r="M2737" s="19" t="s">
        <v>78</v>
      </c>
      <c r="N2737" s="19">
        <v>4000</v>
      </c>
      <c r="O2737" s="19">
        <v>8000</v>
      </c>
      <c r="P2737" s="19">
        <v>6100</v>
      </c>
      <c r="Q2737" s="19" t="s">
        <v>57</v>
      </c>
      <c r="R2737" s="19">
        <v>3350</v>
      </c>
      <c r="S2737" s="19">
        <v>20000</v>
      </c>
      <c r="T2737" s="19">
        <v>2.25</v>
      </c>
      <c r="U2737" s="19">
        <v>12.5</v>
      </c>
      <c r="V2737" s="19">
        <v>0.24</v>
      </c>
      <c r="W2737" s="19">
        <v>68</v>
      </c>
      <c r="X2737" s="93"/>
      <c r="Y2737">
        <f t="shared" si="127"/>
        <v>133.33333333333334</v>
      </c>
      <c r="Z2737" t="b">
        <f>IF(N2737/G2737&gt;=Auswahlhilfe!$C$8,TRUE,FALSE)</f>
        <v>1</v>
      </c>
      <c r="AA2737" t="b">
        <f>IF(K2737&gt;Auswahlhilfe!$C$7,TRUE,FALSE)</f>
        <v>1</v>
      </c>
      <c r="AB2737" t="b">
        <f>IF(Auswahlhilfe!$C$17=F2737,TRUE,FALSE)</f>
        <v>1</v>
      </c>
      <c r="AC2737" t="b">
        <f>IFERROR(IF(FIND("P2",PGOptionList!D2737)&gt;0,TRUE),FALSE)</f>
        <v>0</v>
      </c>
      <c r="AD2737" t="b">
        <f>IFERROR(IF(FIND("P1",PGOptionList!D2737)&gt;0,TRUE),FALSE)</f>
        <v>1</v>
      </c>
      <c r="AE2737" t="b">
        <f>IFERROR(IF(FIND("P0",PGOptionList!D2737)&gt;0,TRUE),FALSE)</f>
        <v>0</v>
      </c>
      <c r="AF2737" t="b">
        <f>IF(AND(Z2737,AA2737,AB2737,AC2737,IF(C2737=Auswahlhilfe!$L$7,TRUE,FALSE)),D2737,FALSE)</f>
        <v>0</v>
      </c>
      <c r="AG2737" t="b">
        <f>IF(AND(Z2737,AA2737,AB2737,AD2737,IF(C2737=Auswahlhilfe!$L$17,TRUE,FALSE)),D2737,FALSE)</f>
        <v>0</v>
      </c>
      <c r="AH2737" t="b">
        <f>IF(AND(Z2737,AA2737,AB2737,AE2737,IF(C2737=Auswahlhilfe!$L$17,TRUE,FALSE)),D2737,FALSE)</f>
        <v>0</v>
      </c>
      <c r="AI2737" t="s">
        <v>4817</v>
      </c>
      <c r="AJ2737" s="90" t="str">
        <f t="shared" si="128"/>
        <v>mailto:info@oxni.ch?subject=Anfrage TER-120-030-S2-P1</v>
      </c>
    </row>
    <row r="2738" spans="2:36" x14ac:dyDescent="0.2">
      <c r="B2738" s="78" t="str">
        <f t="shared" si="126"/>
        <v/>
      </c>
      <c r="C2738" s="19" t="s">
        <v>124</v>
      </c>
      <c r="D2738" s="19" t="s">
        <v>3039</v>
      </c>
      <c r="E2738" s="19">
        <v>90</v>
      </c>
      <c r="F2738" s="19" t="s">
        <v>55</v>
      </c>
      <c r="G2738" s="19">
        <v>30</v>
      </c>
      <c r="H2738" s="19">
        <v>9</v>
      </c>
      <c r="I2738" s="19">
        <v>25</v>
      </c>
      <c r="J2738" s="19">
        <v>92</v>
      </c>
      <c r="K2738" s="19">
        <v>310</v>
      </c>
      <c r="L2738" s="19">
        <v>930</v>
      </c>
      <c r="M2738" s="19" t="s">
        <v>78</v>
      </c>
      <c r="N2738" s="19">
        <v>4000</v>
      </c>
      <c r="O2738" s="19">
        <v>8000</v>
      </c>
      <c r="P2738" s="19">
        <v>6100</v>
      </c>
      <c r="Q2738" s="19" t="s">
        <v>57</v>
      </c>
      <c r="R2738" s="19">
        <v>3350</v>
      </c>
      <c r="S2738" s="19">
        <v>20000</v>
      </c>
      <c r="T2738" s="19">
        <v>2.25</v>
      </c>
      <c r="U2738" s="19">
        <v>12.5</v>
      </c>
      <c r="V2738" s="19">
        <v>0.24</v>
      </c>
      <c r="W2738" s="19">
        <v>68</v>
      </c>
      <c r="X2738" s="93"/>
      <c r="Y2738">
        <f t="shared" si="127"/>
        <v>133.33333333333334</v>
      </c>
      <c r="Z2738" t="b">
        <f>IF(N2738/G2738&gt;=Auswahlhilfe!$C$8,TRUE,FALSE)</f>
        <v>1</v>
      </c>
      <c r="AA2738" t="b">
        <f>IF(K2738&gt;Auswahlhilfe!$C$7,TRUE,FALSE)</f>
        <v>1</v>
      </c>
      <c r="AB2738" t="b">
        <f>IF(Auswahlhilfe!$C$17=F2738,TRUE,FALSE)</f>
        <v>0</v>
      </c>
      <c r="AC2738" t="b">
        <f>IFERROR(IF(FIND("P2",PGOptionList!D2738)&gt;0,TRUE),FALSE)</f>
        <v>1</v>
      </c>
      <c r="AD2738" t="b">
        <f>IFERROR(IF(FIND("P1",PGOptionList!D2738)&gt;0,TRUE),FALSE)</f>
        <v>0</v>
      </c>
      <c r="AE2738" t="b">
        <f>IFERROR(IF(FIND("P0",PGOptionList!D2738)&gt;0,TRUE),FALSE)</f>
        <v>0</v>
      </c>
      <c r="AF2738" t="b">
        <f>IF(AND(Z2738,AA2738,AB2738,AC2738,IF(C2738=Auswahlhilfe!$L$7,TRUE,FALSE)),D2738,FALSE)</f>
        <v>0</v>
      </c>
      <c r="AG2738" t="b">
        <f>IF(AND(Z2738,AA2738,AB2738,AD2738,IF(C2738=Auswahlhilfe!$L$17,TRUE,FALSE)),D2738,FALSE)</f>
        <v>0</v>
      </c>
      <c r="AH2738" t="b">
        <f>IF(AND(Z2738,AA2738,AB2738,AE2738,IF(C2738=Auswahlhilfe!$L$17,TRUE,FALSE)),D2738,FALSE)</f>
        <v>0</v>
      </c>
      <c r="AI2738" t="s">
        <v>4817</v>
      </c>
      <c r="AJ2738" s="90" t="str">
        <f t="shared" si="128"/>
        <v>mailto:info@oxni.ch?subject=Anfrage TER-120-030-S1-P2</v>
      </c>
    </row>
    <row r="2739" spans="2:36" x14ac:dyDescent="0.2">
      <c r="B2739" s="78" t="str">
        <f t="shared" si="126"/>
        <v/>
      </c>
      <c r="C2739" s="19" t="s">
        <v>124</v>
      </c>
      <c r="D2739" s="19" t="s">
        <v>3040</v>
      </c>
      <c r="E2739" s="19">
        <v>90</v>
      </c>
      <c r="F2739" s="19" t="s">
        <v>58</v>
      </c>
      <c r="G2739" s="19">
        <v>30</v>
      </c>
      <c r="H2739" s="19">
        <v>9</v>
      </c>
      <c r="I2739" s="19">
        <v>25</v>
      </c>
      <c r="J2739" s="19">
        <v>92</v>
      </c>
      <c r="K2739" s="19">
        <v>310</v>
      </c>
      <c r="L2739" s="19">
        <v>930</v>
      </c>
      <c r="M2739" s="19" t="s">
        <v>78</v>
      </c>
      <c r="N2739" s="19">
        <v>4000</v>
      </c>
      <c r="O2739" s="19">
        <v>8000</v>
      </c>
      <c r="P2739" s="19">
        <v>6100</v>
      </c>
      <c r="Q2739" s="19" t="s">
        <v>57</v>
      </c>
      <c r="R2739" s="19">
        <v>3350</v>
      </c>
      <c r="S2739" s="19">
        <v>20000</v>
      </c>
      <c r="T2739" s="19">
        <v>2.25</v>
      </c>
      <c r="U2739" s="19">
        <v>12.5</v>
      </c>
      <c r="V2739" s="19">
        <v>0.24</v>
      </c>
      <c r="W2739" s="19">
        <v>68</v>
      </c>
      <c r="X2739" s="93"/>
      <c r="Y2739">
        <f t="shared" si="127"/>
        <v>133.33333333333334</v>
      </c>
      <c r="Z2739" t="b">
        <f>IF(N2739/G2739&gt;=Auswahlhilfe!$C$8,TRUE,FALSE)</f>
        <v>1</v>
      </c>
      <c r="AA2739" t="b">
        <f>IF(K2739&gt;Auswahlhilfe!$C$7,TRUE,FALSE)</f>
        <v>1</v>
      </c>
      <c r="AB2739" t="b">
        <f>IF(Auswahlhilfe!$C$17=F2739,TRUE,FALSE)</f>
        <v>1</v>
      </c>
      <c r="AC2739" t="b">
        <f>IFERROR(IF(FIND("P2",PGOptionList!D2739)&gt;0,TRUE),FALSE)</f>
        <v>1</v>
      </c>
      <c r="AD2739" t="b">
        <f>IFERROR(IF(FIND("P1",PGOptionList!D2739)&gt;0,TRUE),FALSE)</f>
        <v>0</v>
      </c>
      <c r="AE2739" t="b">
        <f>IFERROR(IF(FIND("P0",PGOptionList!D2739)&gt;0,TRUE),FALSE)</f>
        <v>0</v>
      </c>
      <c r="AF2739" t="b">
        <f>IF(AND(Z2739,AA2739,AB2739,AC2739,IF(C2739=Auswahlhilfe!$L$7,TRUE,FALSE)),D2739,FALSE)</f>
        <v>0</v>
      </c>
      <c r="AG2739" t="b">
        <f>IF(AND(Z2739,AA2739,AB2739,AD2739,IF(C2739=Auswahlhilfe!$L$17,TRUE,FALSE)),D2739,FALSE)</f>
        <v>0</v>
      </c>
      <c r="AH2739" t="b">
        <f>IF(AND(Z2739,AA2739,AB2739,AE2739,IF(C2739=Auswahlhilfe!$L$17,TRUE,FALSE)),D2739,FALSE)</f>
        <v>0</v>
      </c>
      <c r="AI2739" t="s">
        <v>4817</v>
      </c>
      <c r="AJ2739" s="90" t="str">
        <f t="shared" si="128"/>
        <v>mailto:info@oxni.ch?subject=Anfrage TER-120-030-S2-P2</v>
      </c>
    </row>
    <row r="2740" spans="2:36" x14ac:dyDescent="0.2">
      <c r="B2740" s="78" t="str">
        <f t="shared" si="126"/>
        <v/>
      </c>
      <c r="C2740" s="19" t="s">
        <v>124</v>
      </c>
      <c r="D2740" s="19" t="s">
        <v>3041</v>
      </c>
      <c r="E2740" s="19">
        <v>90</v>
      </c>
      <c r="F2740" s="19" t="s">
        <v>55</v>
      </c>
      <c r="G2740" s="19">
        <v>25</v>
      </c>
      <c r="H2740" s="19">
        <v>7</v>
      </c>
      <c r="I2740" s="19">
        <v>25</v>
      </c>
      <c r="J2740" s="19">
        <v>92</v>
      </c>
      <c r="K2740" s="19">
        <v>330</v>
      </c>
      <c r="L2740" s="19">
        <v>990</v>
      </c>
      <c r="M2740" s="19" t="s">
        <v>109</v>
      </c>
      <c r="N2740" s="19">
        <v>4000</v>
      </c>
      <c r="O2740" s="19">
        <v>8000</v>
      </c>
      <c r="P2740" s="19">
        <v>6100</v>
      </c>
      <c r="Q2740" s="19" t="s">
        <v>57</v>
      </c>
      <c r="R2740" s="19">
        <v>3350</v>
      </c>
      <c r="S2740" s="19">
        <v>20000</v>
      </c>
      <c r="T2740" s="19">
        <v>2.25</v>
      </c>
      <c r="U2740" s="19">
        <v>12.5</v>
      </c>
      <c r="V2740" s="19">
        <v>0.24</v>
      </c>
      <c r="W2740" s="19">
        <v>68</v>
      </c>
      <c r="X2740" s="93"/>
      <c r="Y2740">
        <f t="shared" si="127"/>
        <v>160</v>
      </c>
      <c r="Z2740" t="b">
        <f>IF(N2740/G2740&gt;=Auswahlhilfe!$C$8,TRUE,FALSE)</f>
        <v>1</v>
      </c>
      <c r="AA2740" t="b">
        <f>IF(K2740&gt;Auswahlhilfe!$C$7,TRUE,FALSE)</f>
        <v>1</v>
      </c>
      <c r="AB2740" t="b">
        <f>IF(Auswahlhilfe!$C$17=F2740,TRUE,FALSE)</f>
        <v>0</v>
      </c>
      <c r="AC2740" t="b">
        <f>IFERROR(IF(FIND("P2",PGOptionList!D2740)&gt;0,TRUE),FALSE)</f>
        <v>0</v>
      </c>
      <c r="AD2740" t="b">
        <f>IFERROR(IF(FIND("P1",PGOptionList!D2740)&gt;0,TRUE),FALSE)</f>
        <v>1</v>
      </c>
      <c r="AE2740" t="b">
        <f>IFERROR(IF(FIND("P0",PGOptionList!D2740)&gt;0,TRUE),FALSE)</f>
        <v>0</v>
      </c>
      <c r="AF2740" t="b">
        <f>IF(AND(Z2740,AA2740,AB2740,AC2740,IF(C2740=Auswahlhilfe!$L$7,TRUE,FALSE)),D2740,FALSE)</f>
        <v>0</v>
      </c>
      <c r="AG2740" t="b">
        <f>IF(AND(Z2740,AA2740,AB2740,AD2740,IF(C2740=Auswahlhilfe!$L$17,TRUE,FALSE)),D2740,FALSE)</f>
        <v>0</v>
      </c>
      <c r="AH2740" t="b">
        <f>IF(AND(Z2740,AA2740,AB2740,AE2740,IF(C2740=Auswahlhilfe!$L$17,TRUE,FALSE)),D2740,FALSE)</f>
        <v>0</v>
      </c>
      <c r="AI2740" t="s">
        <v>4817</v>
      </c>
      <c r="AJ2740" s="90" t="str">
        <f t="shared" si="128"/>
        <v>mailto:info@oxni.ch?subject=Anfrage TER-120-025-S1-P1</v>
      </c>
    </row>
    <row r="2741" spans="2:36" x14ac:dyDescent="0.2">
      <c r="B2741" s="78" t="str">
        <f t="shared" si="126"/>
        <v/>
      </c>
      <c r="C2741" s="19" t="s">
        <v>124</v>
      </c>
      <c r="D2741" s="19" t="s">
        <v>3042</v>
      </c>
      <c r="E2741" s="19">
        <v>90</v>
      </c>
      <c r="F2741" s="19" t="s">
        <v>58</v>
      </c>
      <c r="G2741" s="19">
        <v>25</v>
      </c>
      <c r="H2741" s="19">
        <v>7</v>
      </c>
      <c r="I2741" s="19">
        <v>25</v>
      </c>
      <c r="J2741" s="19">
        <v>92</v>
      </c>
      <c r="K2741" s="19">
        <v>330</v>
      </c>
      <c r="L2741" s="19">
        <v>990</v>
      </c>
      <c r="M2741" s="19" t="s">
        <v>109</v>
      </c>
      <c r="N2741" s="19">
        <v>4000</v>
      </c>
      <c r="O2741" s="19">
        <v>8000</v>
      </c>
      <c r="P2741" s="19">
        <v>6100</v>
      </c>
      <c r="Q2741" s="19" t="s">
        <v>57</v>
      </c>
      <c r="R2741" s="19">
        <v>3350</v>
      </c>
      <c r="S2741" s="19">
        <v>20000</v>
      </c>
      <c r="T2741" s="19">
        <v>2.25</v>
      </c>
      <c r="U2741" s="19">
        <v>12.5</v>
      </c>
      <c r="V2741" s="19">
        <v>0.24</v>
      </c>
      <c r="W2741" s="19">
        <v>68</v>
      </c>
      <c r="X2741" s="93"/>
      <c r="Y2741">
        <f t="shared" si="127"/>
        <v>160</v>
      </c>
      <c r="Z2741" t="b">
        <f>IF(N2741/G2741&gt;=Auswahlhilfe!$C$8,TRUE,FALSE)</f>
        <v>1</v>
      </c>
      <c r="AA2741" t="b">
        <f>IF(K2741&gt;Auswahlhilfe!$C$7,TRUE,FALSE)</f>
        <v>1</v>
      </c>
      <c r="AB2741" t="b">
        <f>IF(Auswahlhilfe!$C$17=F2741,TRUE,FALSE)</f>
        <v>1</v>
      </c>
      <c r="AC2741" t="b">
        <f>IFERROR(IF(FIND("P2",PGOptionList!D2741)&gt;0,TRUE),FALSE)</f>
        <v>0</v>
      </c>
      <c r="AD2741" t="b">
        <f>IFERROR(IF(FIND("P1",PGOptionList!D2741)&gt;0,TRUE),FALSE)</f>
        <v>1</v>
      </c>
      <c r="AE2741" t="b">
        <f>IFERROR(IF(FIND("P0",PGOptionList!D2741)&gt;0,TRUE),FALSE)</f>
        <v>0</v>
      </c>
      <c r="AF2741" t="b">
        <f>IF(AND(Z2741,AA2741,AB2741,AC2741,IF(C2741=Auswahlhilfe!$L$7,TRUE,FALSE)),D2741,FALSE)</f>
        <v>0</v>
      </c>
      <c r="AG2741" t="b">
        <f>IF(AND(Z2741,AA2741,AB2741,AD2741,IF(C2741=Auswahlhilfe!$L$17,TRUE,FALSE)),D2741,FALSE)</f>
        <v>0</v>
      </c>
      <c r="AH2741" t="b">
        <f>IF(AND(Z2741,AA2741,AB2741,AE2741,IF(C2741=Auswahlhilfe!$L$17,TRUE,FALSE)),D2741,FALSE)</f>
        <v>0</v>
      </c>
      <c r="AI2741" t="s">
        <v>4817</v>
      </c>
      <c r="AJ2741" s="90" t="str">
        <f t="shared" si="128"/>
        <v>mailto:info@oxni.ch?subject=Anfrage TER-120-025-S2-P1</v>
      </c>
    </row>
    <row r="2742" spans="2:36" x14ac:dyDescent="0.2">
      <c r="B2742" s="78" t="str">
        <f t="shared" si="126"/>
        <v/>
      </c>
      <c r="C2742" s="19" t="s">
        <v>124</v>
      </c>
      <c r="D2742" s="19" t="s">
        <v>3043</v>
      </c>
      <c r="E2742" s="19">
        <v>90</v>
      </c>
      <c r="F2742" s="19" t="s">
        <v>55</v>
      </c>
      <c r="G2742" s="19">
        <v>25</v>
      </c>
      <c r="H2742" s="19">
        <v>9</v>
      </c>
      <c r="I2742" s="19">
        <v>25</v>
      </c>
      <c r="J2742" s="19">
        <v>92</v>
      </c>
      <c r="K2742" s="19">
        <v>330</v>
      </c>
      <c r="L2742" s="19">
        <v>990</v>
      </c>
      <c r="M2742" s="19" t="s">
        <v>109</v>
      </c>
      <c r="N2742" s="19">
        <v>4000</v>
      </c>
      <c r="O2742" s="19">
        <v>8000</v>
      </c>
      <c r="P2742" s="19">
        <v>6100</v>
      </c>
      <c r="Q2742" s="19" t="s">
        <v>57</v>
      </c>
      <c r="R2742" s="19">
        <v>3350</v>
      </c>
      <c r="S2742" s="19">
        <v>20000</v>
      </c>
      <c r="T2742" s="19">
        <v>2.25</v>
      </c>
      <c r="U2742" s="19">
        <v>12.5</v>
      </c>
      <c r="V2742" s="19">
        <v>0.24</v>
      </c>
      <c r="W2742" s="19">
        <v>68</v>
      </c>
      <c r="X2742" s="93"/>
      <c r="Y2742">
        <f t="shared" si="127"/>
        <v>160</v>
      </c>
      <c r="Z2742" t="b">
        <f>IF(N2742/G2742&gt;=Auswahlhilfe!$C$8,TRUE,FALSE)</f>
        <v>1</v>
      </c>
      <c r="AA2742" t="b">
        <f>IF(K2742&gt;Auswahlhilfe!$C$7,TRUE,FALSE)</f>
        <v>1</v>
      </c>
      <c r="AB2742" t="b">
        <f>IF(Auswahlhilfe!$C$17=F2742,TRUE,FALSE)</f>
        <v>0</v>
      </c>
      <c r="AC2742" t="b">
        <f>IFERROR(IF(FIND("P2",PGOptionList!D2742)&gt;0,TRUE),FALSE)</f>
        <v>1</v>
      </c>
      <c r="AD2742" t="b">
        <f>IFERROR(IF(FIND("P1",PGOptionList!D2742)&gt;0,TRUE),FALSE)</f>
        <v>0</v>
      </c>
      <c r="AE2742" t="b">
        <f>IFERROR(IF(FIND("P0",PGOptionList!D2742)&gt;0,TRUE),FALSE)</f>
        <v>0</v>
      </c>
      <c r="AF2742" t="b">
        <f>IF(AND(Z2742,AA2742,AB2742,AC2742,IF(C2742=Auswahlhilfe!$L$7,TRUE,FALSE)),D2742,FALSE)</f>
        <v>0</v>
      </c>
      <c r="AG2742" t="b">
        <f>IF(AND(Z2742,AA2742,AB2742,AD2742,IF(C2742=Auswahlhilfe!$L$17,TRUE,FALSE)),D2742,FALSE)</f>
        <v>0</v>
      </c>
      <c r="AH2742" t="b">
        <f>IF(AND(Z2742,AA2742,AB2742,AE2742,IF(C2742=Auswahlhilfe!$L$17,TRUE,FALSE)),D2742,FALSE)</f>
        <v>0</v>
      </c>
      <c r="AI2742" t="s">
        <v>4817</v>
      </c>
      <c r="AJ2742" s="90" t="str">
        <f t="shared" si="128"/>
        <v>mailto:info@oxni.ch?subject=Anfrage TER-120-025-S1-P2</v>
      </c>
    </row>
    <row r="2743" spans="2:36" x14ac:dyDescent="0.2">
      <c r="B2743" s="78" t="str">
        <f t="shared" si="126"/>
        <v/>
      </c>
      <c r="C2743" s="19" t="s">
        <v>124</v>
      </c>
      <c r="D2743" s="19" t="s">
        <v>3044</v>
      </c>
      <c r="E2743" s="19">
        <v>90</v>
      </c>
      <c r="F2743" s="19" t="s">
        <v>58</v>
      </c>
      <c r="G2743" s="19">
        <v>25</v>
      </c>
      <c r="H2743" s="19">
        <v>9</v>
      </c>
      <c r="I2743" s="19">
        <v>25</v>
      </c>
      <c r="J2743" s="19">
        <v>92</v>
      </c>
      <c r="K2743" s="19">
        <v>330</v>
      </c>
      <c r="L2743" s="19">
        <v>990</v>
      </c>
      <c r="M2743" s="19" t="s">
        <v>109</v>
      </c>
      <c r="N2743" s="19">
        <v>4000</v>
      </c>
      <c r="O2743" s="19">
        <v>8000</v>
      </c>
      <c r="P2743" s="19">
        <v>6100</v>
      </c>
      <c r="Q2743" s="19" t="s">
        <v>57</v>
      </c>
      <c r="R2743" s="19">
        <v>3350</v>
      </c>
      <c r="S2743" s="19">
        <v>20000</v>
      </c>
      <c r="T2743" s="19">
        <v>2.25</v>
      </c>
      <c r="U2743" s="19">
        <v>12.5</v>
      </c>
      <c r="V2743" s="19">
        <v>0.24</v>
      </c>
      <c r="W2743" s="19">
        <v>68</v>
      </c>
      <c r="X2743" s="93"/>
      <c r="Y2743">
        <f t="shared" si="127"/>
        <v>160</v>
      </c>
      <c r="Z2743" t="b">
        <f>IF(N2743/G2743&gt;=Auswahlhilfe!$C$8,TRUE,FALSE)</f>
        <v>1</v>
      </c>
      <c r="AA2743" t="b">
        <f>IF(K2743&gt;Auswahlhilfe!$C$7,TRUE,FALSE)</f>
        <v>1</v>
      </c>
      <c r="AB2743" t="b">
        <f>IF(Auswahlhilfe!$C$17=F2743,TRUE,FALSE)</f>
        <v>1</v>
      </c>
      <c r="AC2743" t="b">
        <f>IFERROR(IF(FIND("P2",PGOptionList!D2743)&gt;0,TRUE),FALSE)</f>
        <v>1</v>
      </c>
      <c r="AD2743" t="b">
        <f>IFERROR(IF(FIND("P1",PGOptionList!D2743)&gt;0,TRUE),FALSE)</f>
        <v>0</v>
      </c>
      <c r="AE2743" t="b">
        <f>IFERROR(IF(FIND("P0",PGOptionList!D2743)&gt;0,TRUE),FALSE)</f>
        <v>0</v>
      </c>
      <c r="AF2743" t="b">
        <f>IF(AND(Z2743,AA2743,AB2743,AC2743,IF(C2743=Auswahlhilfe!$L$7,TRUE,FALSE)),D2743,FALSE)</f>
        <v>0</v>
      </c>
      <c r="AG2743" t="b">
        <f>IF(AND(Z2743,AA2743,AB2743,AD2743,IF(C2743=Auswahlhilfe!$L$17,TRUE,FALSE)),D2743,FALSE)</f>
        <v>0</v>
      </c>
      <c r="AH2743" t="b">
        <f>IF(AND(Z2743,AA2743,AB2743,AE2743,IF(C2743=Auswahlhilfe!$L$17,TRUE,FALSE)),D2743,FALSE)</f>
        <v>0</v>
      </c>
      <c r="AI2743" t="s">
        <v>4817</v>
      </c>
      <c r="AJ2743" s="90" t="str">
        <f t="shared" si="128"/>
        <v>mailto:info@oxni.ch?subject=Anfrage TER-120-025-S2-P2</v>
      </c>
    </row>
    <row r="2744" spans="2:36" x14ac:dyDescent="0.2">
      <c r="B2744" s="78" t="str">
        <f t="shared" si="126"/>
        <v/>
      </c>
      <c r="C2744" s="19" t="s">
        <v>124</v>
      </c>
      <c r="D2744" s="19" t="s">
        <v>3045</v>
      </c>
      <c r="E2744" s="19">
        <v>130</v>
      </c>
      <c r="F2744" s="19" t="s">
        <v>55</v>
      </c>
      <c r="G2744" s="19">
        <v>20</v>
      </c>
      <c r="H2744" s="19">
        <v>4</v>
      </c>
      <c r="I2744" s="19">
        <v>25</v>
      </c>
      <c r="J2744" s="19">
        <v>95</v>
      </c>
      <c r="K2744" s="19">
        <v>235</v>
      </c>
      <c r="L2744" s="19">
        <v>705</v>
      </c>
      <c r="M2744" s="19" t="s">
        <v>81</v>
      </c>
      <c r="N2744" s="19">
        <v>4000</v>
      </c>
      <c r="O2744" s="19">
        <v>8000</v>
      </c>
      <c r="P2744" s="19">
        <v>6100</v>
      </c>
      <c r="Q2744" s="19" t="s">
        <v>57</v>
      </c>
      <c r="R2744" s="19">
        <v>3350</v>
      </c>
      <c r="S2744" s="19">
        <v>20000</v>
      </c>
      <c r="T2744" s="19">
        <v>6.25</v>
      </c>
      <c r="U2744" s="19">
        <v>13</v>
      </c>
      <c r="V2744" s="19">
        <v>0.24</v>
      </c>
      <c r="W2744" s="19">
        <v>68</v>
      </c>
      <c r="X2744" s="93"/>
      <c r="Y2744">
        <f t="shared" si="127"/>
        <v>200</v>
      </c>
      <c r="Z2744" t="b">
        <f>IF(N2744/G2744&gt;=Auswahlhilfe!$C$8,TRUE,FALSE)</f>
        <v>1</v>
      </c>
      <c r="AA2744" t="b">
        <f>IF(K2744&gt;Auswahlhilfe!$C$7,TRUE,FALSE)</f>
        <v>1</v>
      </c>
      <c r="AB2744" t="b">
        <f>IF(Auswahlhilfe!$C$17=F2744,TRUE,FALSE)</f>
        <v>0</v>
      </c>
      <c r="AC2744" t="b">
        <f>IFERROR(IF(FIND("P2",PGOptionList!D2744)&gt;0,TRUE),FALSE)</f>
        <v>0</v>
      </c>
      <c r="AD2744" t="b">
        <f>IFERROR(IF(FIND("P1",PGOptionList!D2744)&gt;0,TRUE),FALSE)</f>
        <v>1</v>
      </c>
      <c r="AE2744" t="b">
        <f>IFERROR(IF(FIND("P0",PGOptionList!D2744)&gt;0,TRUE),FALSE)</f>
        <v>0</v>
      </c>
      <c r="AF2744" t="b">
        <f>IF(AND(Z2744,AA2744,AB2744,AC2744,IF(C2744=Auswahlhilfe!$L$7,TRUE,FALSE)),D2744,FALSE)</f>
        <v>0</v>
      </c>
      <c r="AG2744" t="b">
        <f>IF(AND(Z2744,AA2744,AB2744,AD2744,IF(C2744=Auswahlhilfe!$L$17,TRUE,FALSE)),D2744,FALSE)</f>
        <v>0</v>
      </c>
      <c r="AH2744" t="b">
        <f>IF(AND(Z2744,AA2744,AB2744,AE2744,IF(C2744=Auswahlhilfe!$L$17,TRUE,FALSE)),D2744,FALSE)</f>
        <v>0</v>
      </c>
      <c r="AI2744" t="s">
        <v>4817</v>
      </c>
      <c r="AJ2744" s="90" t="str">
        <f t="shared" si="128"/>
        <v>mailto:info@oxni.ch?subject=Anfrage TER-120-020-S1-P1</v>
      </c>
    </row>
    <row r="2745" spans="2:36" x14ac:dyDescent="0.2">
      <c r="B2745" s="78" t="str">
        <f t="shared" si="126"/>
        <v/>
      </c>
      <c r="C2745" s="19" t="s">
        <v>124</v>
      </c>
      <c r="D2745" s="19" t="s">
        <v>3046</v>
      </c>
      <c r="E2745" s="19">
        <v>130</v>
      </c>
      <c r="F2745" s="19" t="s">
        <v>58</v>
      </c>
      <c r="G2745" s="19">
        <v>20</v>
      </c>
      <c r="H2745" s="19">
        <v>4</v>
      </c>
      <c r="I2745" s="19">
        <v>25</v>
      </c>
      <c r="J2745" s="19">
        <v>95</v>
      </c>
      <c r="K2745" s="19">
        <v>235</v>
      </c>
      <c r="L2745" s="19">
        <v>705</v>
      </c>
      <c r="M2745" s="19" t="s">
        <v>81</v>
      </c>
      <c r="N2745" s="19">
        <v>4000</v>
      </c>
      <c r="O2745" s="19">
        <v>8000</v>
      </c>
      <c r="P2745" s="19">
        <v>6100</v>
      </c>
      <c r="Q2745" s="19" t="s">
        <v>57</v>
      </c>
      <c r="R2745" s="19">
        <v>3350</v>
      </c>
      <c r="S2745" s="19">
        <v>20000</v>
      </c>
      <c r="T2745" s="19">
        <v>6.25</v>
      </c>
      <c r="U2745" s="19">
        <v>13</v>
      </c>
      <c r="V2745" s="19">
        <v>0.24</v>
      </c>
      <c r="W2745" s="19">
        <v>68</v>
      </c>
      <c r="X2745" s="93"/>
      <c r="Y2745">
        <f t="shared" si="127"/>
        <v>200</v>
      </c>
      <c r="Z2745" t="b">
        <f>IF(N2745/G2745&gt;=Auswahlhilfe!$C$8,TRUE,FALSE)</f>
        <v>1</v>
      </c>
      <c r="AA2745" t="b">
        <f>IF(K2745&gt;Auswahlhilfe!$C$7,TRUE,FALSE)</f>
        <v>1</v>
      </c>
      <c r="AB2745" t="b">
        <f>IF(Auswahlhilfe!$C$17=F2745,TRUE,FALSE)</f>
        <v>1</v>
      </c>
      <c r="AC2745" t="b">
        <f>IFERROR(IF(FIND("P2",PGOptionList!D2745)&gt;0,TRUE),FALSE)</f>
        <v>0</v>
      </c>
      <c r="AD2745" t="b">
        <f>IFERROR(IF(FIND("P1",PGOptionList!D2745)&gt;0,TRUE),FALSE)</f>
        <v>1</v>
      </c>
      <c r="AE2745" t="b">
        <f>IFERROR(IF(FIND("P0",PGOptionList!D2745)&gt;0,TRUE),FALSE)</f>
        <v>0</v>
      </c>
      <c r="AF2745" t="b">
        <f>IF(AND(Z2745,AA2745,AB2745,AC2745,IF(C2745=Auswahlhilfe!$L$7,TRUE,FALSE)),D2745,FALSE)</f>
        <v>0</v>
      </c>
      <c r="AG2745" t="b">
        <f>IF(AND(Z2745,AA2745,AB2745,AD2745,IF(C2745=Auswahlhilfe!$L$17,TRUE,FALSE)),D2745,FALSE)</f>
        <v>0</v>
      </c>
      <c r="AH2745" t="b">
        <f>IF(AND(Z2745,AA2745,AB2745,AE2745,IF(C2745=Auswahlhilfe!$L$17,TRUE,FALSE)),D2745,FALSE)</f>
        <v>0</v>
      </c>
      <c r="AI2745" t="s">
        <v>4817</v>
      </c>
      <c r="AJ2745" s="90" t="str">
        <f t="shared" si="128"/>
        <v>mailto:info@oxni.ch?subject=Anfrage TER-120-020-S2-P1</v>
      </c>
    </row>
    <row r="2746" spans="2:36" x14ac:dyDescent="0.2">
      <c r="B2746" s="78" t="str">
        <f t="shared" si="126"/>
        <v/>
      </c>
      <c r="C2746" s="19" t="s">
        <v>124</v>
      </c>
      <c r="D2746" s="19" t="s">
        <v>3047</v>
      </c>
      <c r="E2746" s="19">
        <v>130</v>
      </c>
      <c r="F2746" s="19" t="s">
        <v>55</v>
      </c>
      <c r="G2746" s="19">
        <v>20</v>
      </c>
      <c r="H2746" s="19">
        <v>6</v>
      </c>
      <c r="I2746" s="19">
        <v>25</v>
      </c>
      <c r="J2746" s="19">
        <v>95</v>
      </c>
      <c r="K2746" s="19">
        <v>235</v>
      </c>
      <c r="L2746" s="19">
        <v>705</v>
      </c>
      <c r="M2746" s="19" t="s">
        <v>81</v>
      </c>
      <c r="N2746" s="19">
        <v>4000</v>
      </c>
      <c r="O2746" s="19">
        <v>8000</v>
      </c>
      <c r="P2746" s="19">
        <v>6100</v>
      </c>
      <c r="Q2746" s="19" t="s">
        <v>57</v>
      </c>
      <c r="R2746" s="19">
        <v>3350</v>
      </c>
      <c r="S2746" s="19">
        <v>20000</v>
      </c>
      <c r="T2746" s="19">
        <v>6.25</v>
      </c>
      <c r="U2746" s="19">
        <v>13</v>
      </c>
      <c r="V2746" s="19">
        <v>0.24</v>
      </c>
      <c r="W2746" s="19">
        <v>68</v>
      </c>
      <c r="X2746" s="93"/>
      <c r="Y2746">
        <f t="shared" si="127"/>
        <v>200</v>
      </c>
      <c r="Z2746" t="b">
        <f>IF(N2746/G2746&gt;=Auswahlhilfe!$C$8,TRUE,FALSE)</f>
        <v>1</v>
      </c>
      <c r="AA2746" t="b">
        <f>IF(K2746&gt;Auswahlhilfe!$C$7,TRUE,FALSE)</f>
        <v>1</v>
      </c>
      <c r="AB2746" t="b">
        <f>IF(Auswahlhilfe!$C$17=F2746,TRUE,FALSE)</f>
        <v>0</v>
      </c>
      <c r="AC2746" t="b">
        <f>IFERROR(IF(FIND("P2",PGOptionList!D2746)&gt;0,TRUE),FALSE)</f>
        <v>1</v>
      </c>
      <c r="AD2746" t="b">
        <f>IFERROR(IF(FIND("P1",PGOptionList!D2746)&gt;0,TRUE),FALSE)</f>
        <v>0</v>
      </c>
      <c r="AE2746" t="b">
        <f>IFERROR(IF(FIND("P0",PGOptionList!D2746)&gt;0,TRUE),FALSE)</f>
        <v>0</v>
      </c>
      <c r="AF2746" t="b">
        <f>IF(AND(Z2746,AA2746,AB2746,AC2746,IF(C2746=Auswahlhilfe!$L$7,TRUE,FALSE)),D2746,FALSE)</f>
        <v>0</v>
      </c>
      <c r="AG2746" t="b">
        <f>IF(AND(Z2746,AA2746,AB2746,AD2746,IF(C2746=Auswahlhilfe!$L$17,TRUE,FALSE)),D2746,FALSE)</f>
        <v>0</v>
      </c>
      <c r="AH2746" t="b">
        <f>IF(AND(Z2746,AA2746,AB2746,AE2746,IF(C2746=Auswahlhilfe!$L$17,TRUE,FALSE)),D2746,FALSE)</f>
        <v>0</v>
      </c>
      <c r="AI2746" t="s">
        <v>4817</v>
      </c>
      <c r="AJ2746" s="90" t="str">
        <f t="shared" si="128"/>
        <v>mailto:info@oxni.ch?subject=Anfrage TER-120-020-S1-P2</v>
      </c>
    </row>
    <row r="2747" spans="2:36" x14ac:dyDescent="0.2">
      <c r="B2747" s="78" t="str">
        <f t="shared" si="126"/>
        <v/>
      </c>
      <c r="C2747" s="19" t="s">
        <v>124</v>
      </c>
      <c r="D2747" s="19" t="s">
        <v>3048</v>
      </c>
      <c r="E2747" s="19">
        <v>130</v>
      </c>
      <c r="F2747" s="19" t="s">
        <v>58</v>
      </c>
      <c r="G2747" s="19">
        <v>20</v>
      </c>
      <c r="H2747" s="19">
        <v>6</v>
      </c>
      <c r="I2747" s="19">
        <v>25</v>
      </c>
      <c r="J2747" s="19">
        <v>95</v>
      </c>
      <c r="K2747" s="19">
        <v>235</v>
      </c>
      <c r="L2747" s="19">
        <v>705</v>
      </c>
      <c r="M2747" s="19" t="s">
        <v>81</v>
      </c>
      <c r="N2747" s="19">
        <v>4000</v>
      </c>
      <c r="O2747" s="19">
        <v>8000</v>
      </c>
      <c r="P2747" s="19">
        <v>6100</v>
      </c>
      <c r="Q2747" s="19" t="s">
        <v>57</v>
      </c>
      <c r="R2747" s="19">
        <v>3350</v>
      </c>
      <c r="S2747" s="19">
        <v>20000</v>
      </c>
      <c r="T2747" s="19">
        <v>6.25</v>
      </c>
      <c r="U2747" s="19">
        <v>13</v>
      </c>
      <c r="V2747" s="19">
        <v>0.24</v>
      </c>
      <c r="W2747" s="19">
        <v>68</v>
      </c>
      <c r="X2747" s="93"/>
      <c r="Y2747">
        <f t="shared" si="127"/>
        <v>200</v>
      </c>
      <c r="Z2747" t="b">
        <f>IF(N2747/G2747&gt;=Auswahlhilfe!$C$8,TRUE,FALSE)</f>
        <v>1</v>
      </c>
      <c r="AA2747" t="b">
        <f>IF(K2747&gt;Auswahlhilfe!$C$7,TRUE,FALSE)</f>
        <v>1</v>
      </c>
      <c r="AB2747" t="b">
        <f>IF(Auswahlhilfe!$C$17=F2747,TRUE,FALSE)</f>
        <v>1</v>
      </c>
      <c r="AC2747" t="b">
        <f>IFERROR(IF(FIND("P2",PGOptionList!D2747)&gt;0,TRUE),FALSE)</f>
        <v>1</v>
      </c>
      <c r="AD2747" t="b">
        <f>IFERROR(IF(FIND("P1",PGOptionList!D2747)&gt;0,TRUE),FALSE)</f>
        <v>0</v>
      </c>
      <c r="AE2747" t="b">
        <f>IFERROR(IF(FIND("P0",PGOptionList!D2747)&gt;0,TRUE),FALSE)</f>
        <v>0</v>
      </c>
      <c r="AF2747" t="b">
        <f>IF(AND(Z2747,AA2747,AB2747,AC2747,IF(C2747=Auswahlhilfe!$L$7,TRUE,FALSE)),D2747,FALSE)</f>
        <v>0</v>
      </c>
      <c r="AG2747" t="b">
        <f>IF(AND(Z2747,AA2747,AB2747,AD2747,IF(C2747=Auswahlhilfe!$L$17,TRUE,FALSE)),D2747,FALSE)</f>
        <v>0</v>
      </c>
      <c r="AH2747" t="b">
        <f>IF(AND(Z2747,AA2747,AB2747,AE2747,IF(C2747=Auswahlhilfe!$L$17,TRUE,FALSE)),D2747,FALSE)</f>
        <v>0</v>
      </c>
      <c r="AI2747" t="s">
        <v>4817</v>
      </c>
      <c r="AJ2747" s="90" t="str">
        <f t="shared" si="128"/>
        <v>mailto:info@oxni.ch?subject=Anfrage TER-120-020-S2-P2</v>
      </c>
    </row>
    <row r="2748" spans="2:36" x14ac:dyDescent="0.2">
      <c r="B2748" s="78" t="str">
        <f t="shared" si="126"/>
        <v/>
      </c>
      <c r="C2748" s="19" t="s">
        <v>124</v>
      </c>
      <c r="D2748" s="19" t="s">
        <v>3049</v>
      </c>
      <c r="E2748" s="19">
        <v>130</v>
      </c>
      <c r="F2748" s="19" t="s">
        <v>55</v>
      </c>
      <c r="G2748" s="19">
        <v>14</v>
      </c>
      <c r="H2748" s="19">
        <v>4</v>
      </c>
      <c r="I2748" s="19">
        <v>25</v>
      </c>
      <c r="J2748" s="19">
        <v>95</v>
      </c>
      <c r="K2748" s="19">
        <v>300</v>
      </c>
      <c r="L2748" s="19">
        <v>900</v>
      </c>
      <c r="M2748" s="19" t="s">
        <v>79</v>
      </c>
      <c r="N2748" s="19">
        <v>4000</v>
      </c>
      <c r="O2748" s="19">
        <v>8000</v>
      </c>
      <c r="P2748" s="19">
        <v>6100</v>
      </c>
      <c r="Q2748" s="19" t="s">
        <v>57</v>
      </c>
      <c r="R2748" s="19">
        <v>3350</v>
      </c>
      <c r="S2748" s="19">
        <v>20000</v>
      </c>
      <c r="T2748" s="19">
        <v>6.25</v>
      </c>
      <c r="U2748" s="19">
        <v>13</v>
      </c>
      <c r="V2748" s="19">
        <v>0.24</v>
      </c>
      <c r="W2748" s="19">
        <v>68</v>
      </c>
      <c r="X2748" s="93"/>
      <c r="Y2748">
        <f t="shared" si="127"/>
        <v>285.71428571428572</v>
      </c>
      <c r="Z2748" t="b">
        <f>IF(N2748/G2748&gt;=Auswahlhilfe!$C$8,TRUE,FALSE)</f>
        <v>1</v>
      </c>
      <c r="AA2748" t="b">
        <f>IF(K2748&gt;Auswahlhilfe!$C$7,TRUE,FALSE)</f>
        <v>1</v>
      </c>
      <c r="AB2748" t="b">
        <f>IF(Auswahlhilfe!$C$17=F2748,TRUE,FALSE)</f>
        <v>0</v>
      </c>
      <c r="AC2748" t="b">
        <f>IFERROR(IF(FIND("P2",PGOptionList!D2748)&gt;0,TRUE),FALSE)</f>
        <v>0</v>
      </c>
      <c r="AD2748" t="b">
        <f>IFERROR(IF(FIND("P1",PGOptionList!D2748)&gt;0,TRUE),FALSE)</f>
        <v>1</v>
      </c>
      <c r="AE2748" t="b">
        <f>IFERROR(IF(FIND("P0",PGOptionList!D2748)&gt;0,TRUE),FALSE)</f>
        <v>0</v>
      </c>
      <c r="AF2748" t="b">
        <f>IF(AND(Z2748,AA2748,AB2748,AC2748,IF(C2748=Auswahlhilfe!$L$7,TRUE,FALSE)),D2748,FALSE)</f>
        <v>0</v>
      </c>
      <c r="AG2748" t="b">
        <f>IF(AND(Z2748,AA2748,AB2748,AD2748,IF(C2748=Auswahlhilfe!$L$17,TRUE,FALSE)),D2748,FALSE)</f>
        <v>0</v>
      </c>
      <c r="AH2748" t="b">
        <f>IF(AND(Z2748,AA2748,AB2748,AE2748,IF(C2748=Auswahlhilfe!$L$17,TRUE,FALSE)),D2748,FALSE)</f>
        <v>0</v>
      </c>
      <c r="AI2748" t="s">
        <v>4817</v>
      </c>
      <c r="AJ2748" s="90" t="str">
        <f t="shared" si="128"/>
        <v>mailto:info@oxni.ch?subject=Anfrage TER-120-014-S1-P1</v>
      </c>
    </row>
    <row r="2749" spans="2:36" x14ac:dyDescent="0.2">
      <c r="B2749" s="78" t="str">
        <f t="shared" si="126"/>
        <v/>
      </c>
      <c r="C2749" s="19" t="s">
        <v>124</v>
      </c>
      <c r="D2749" s="19" t="s">
        <v>3050</v>
      </c>
      <c r="E2749" s="19">
        <v>130</v>
      </c>
      <c r="F2749" s="19" t="s">
        <v>58</v>
      </c>
      <c r="G2749" s="19">
        <v>14</v>
      </c>
      <c r="H2749" s="19">
        <v>4</v>
      </c>
      <c r="I2749" s="19">
        <v>25</v>
      </c>
      <c r="J2749" s="19">
        <v>95</v>
      </c>
      <c r="K2749" s="19">
        <v>300</v>
      </c>
      <c r="L2749" s="19">
        <v>900</v>
      </c>
      <c r="M2749" s="19" t="s">
        <v>79</v>
      </c>
      <c r="N2749" s="19">
        <v>4000</v>
      </c>
      <c r="O2749" s="19">
        <v>8000</v>
      </c>
      <c r="P2749" s="19">
        <v>6100</v>
      </c>
      <c r="Q2749" s="19" t="s">
        <v>57</v>
      </c>
      <c r="R2749" s="19">
        <v>3350</v>
      </c>
      <c r="S2749" s="19">
        <v>20000</v>
      </c>
      <c r="T2749" s="19">
        <v>6.25</v>
      </c>
      <c r="U2749" s="19">
        <v>13</v>
      </c>
      <c r="V2749" s="19">
        <v>0.24</v>
      </c>
      <c r="W2749" s="19">
        <v>68</v>
      </c>
      <c r="X2749" s="93"/>
      <c r="Y2749">
        <f t="shared" si="127"/>
        <v>285.71428571428572</v>
      </c>
      <c r="Z2749" t="b">
        <f>IF(N2749/G2749&gt;=Auswahlhilfe!$C$8,TRUE,FALSE)</f>
        <v>1</v>
      </c>
      <c r="AA2749" t="b">
        <f>IF(K2749&gt;Auswahlhilfe!$C$7,TRUE,FALSE)</f>
        <v>1</v>
      </c>
      <c r="AB2749" t="b">
        <f>IF(Auswahlhilfe!$C$17=F2749,TRUE,FALSE)</f>
        <v>1</v>
      </c>
      <c r="AC2749" t="b">
        <f>IFERROR(IF(FIND("P2",PGOptionList!D2749)&gt;0,TRUE),FALSE)</f>
        <v>0</v>
      </c>
      <c r="AD2749" t="b">
        <f>IFERROR(IF(FIND("P1",PGOptionList!D2749)&gt;0,TRUE),FALSE)</f>
        <v>1</v>
      </c>
      <c r="AE2749" t="b">
        <f>IFERROR(IF(FIND("P0",PGOptionList!D2749)&gt;0,TRUE),FALSE)</f>
        <v>0</v>
      </c>
      <c r="AF2749" t="b">
        <f>IF(AND(Z2749,AA2749,AB2749,AC2749,IF(C2749=Auswahlhilfe!$L$7,TRUE,FALSE)),D2749,FALSE)</f>
        <v>0</v>
      </c>
      <c r="AG2749" t="b">
        <f>IF(AND(Z2749,AA2749,AB2749,AD2749,IF(C2749=Auswahlhilfe!$L$17,TRUE,FALSE)),D2749,FALSE)</f>
        <v>0</v>
      </c>
      <c r="AH2749" t="b">
        <f>IF(AND(Z2749,AA2749,AB2749,AE2749,IF(C2749=Auswahlhilfe!$L$17,TRUE,FALSE)),D2749,FALSE)</f>
        <v>0</v>
      </c>
      <c r="AI2749" t="s">
        <v>4817</v>
      </c>
      <c r="AJ2749" s="90" t="str">
        <f t="shared" si="128"/>
        <v>mailto:info@oxni.ch?subject=Anfrage TER-120-014-S2-P1</v>
      </c>
    </row>
    <row r="2750" spans="2:36" x14ac:dyDescent="0.2">
      <c r="B2750" s="78" t="str">
        <f t="shared" si="126"/>
        <v/>
      </c>
      <c r="C2750" s="19" t="s">
        <v>124</v>
      </c>
      <c r="D2750" s="19" t="s">
        <v>3051</v>
      </c>
      <c r="E2750" s="19">
        <v>130</v>
      </c>
      <c r="F2750" s="19" t="s">
        <v>55</v>
      </c>
      <c r="G2750" s="19">
        <v>14</v>
      </c>
      <c r="H2750" s="19">
        <v>6</v>
      </c>
      <c r="I2750" s="19">
        <v>25</v>
      </c>
      <c r="J2750" s="19">
        <v>95</v>
      </c>
      <c r="K2750" s="19">
        <v>300</v>
      </c>
      <c r="L2750" s="19">
        <v>900</v>
      </c>
      <c r="M2750" s="19" t="s">
        <v>79</v>
      </c>
      <c r="N2750" s="19">
        <v>4000</v>
      </c>
      <c r="O2750" s="19">
        <v>8000</v>
      </c>
      <c r="P2750" s="19">
        <v>6100</v>
      </c>
      <c r="Q2750" s="19" t="s">
        <v>57</v>
      </c>
      <c r="R2750" s="19">
        <v>3350</v>
      </c>
      <c r="S2750" s="19">
        <v>20000</v>
      </c>
      <c r="T2750" s="19">
        <v>6.25</v>
      </c>
      <c r="U2750" s="19">
        <v>13</v>
      </c>
      <c r="V2750" s="19">
        <v>0.24</v>
      </c>
      <c r="W2750" s="19">
        <v>68</v>
      </c>
      <c r="X2750" s="93"/>
      <c r="Y2750">
        <f t="shared" si="127"/>
        <v>285.71428571428572</v>
      </c>
      <c r="Z2750" t="b">
        <f>IF(N2750/G2750&gt;=Auswahlhilfe!$C$8,TRUE,FALSE)</f>
        <v>1</v>
      </c>
      <c r="AA2750" t="b">
        <f>IF(K2750&gt;Auswahlhilfe!$C$7,TRUE,FALSE)</f>
        <v>1</v>
      </c>
      <c r="AB2750" t="b">
        <f>IF(Auswahlhilfe!$C$17=F2750,TRUE,FALSE)</f>
        <v>0</v>
      </c>
      <c r="AC2750" t="b">
        <f>IFERROR(IF(FIND("P2",PGOptionList!D2750)&gt;0,TRUE),FALSE)</f>
        <v>1</v>
      </c>
      <c r="AD2750" t="b">
        <f>IFERROR(IF(FIND("P1",PGOptionList!D2750)&gt;0,TRUE),FALSE)</f>
        <v>0</v>
      </c>
      <c r="AE2750" t="b">
        <f>IFERROR(IF(FIND("P0",PGOptionList!D2750)&gt;0,TRUE),FALSE)</f>
        <v>0</v>
      </c>
      <c r="AF2750" t="b">
        <f>IF(AND(Z2750,AA2750,AB2750,AC2750,IF(C2750=Auswahlhilfe!$L$7,TRUE,FALSE)),D2750,FALSE)</f>
        <v>0</v>
      </c>
      <c r="AG2750" t="b">
        <f>IF(AND(Z2750,AA2750,AB2750,AD2750,IF(C2750=Auswahlhilfe!$L$17,TRUE,FALSE)),D2750,FALSE)</f>
        <v>0</v>
      </c>
      <c r="AH2750" t="b">
        <f>IF(AND(Z2750,AA2750,AB2750,AE2750,IF(C2750=Auswahlhilfe!$L$17,TRUE,FALSE)),D2750,FALSE)</f>
        <v>0</v>
      </c>
      <c r="AI2750" t="s">
        <v>4817</v>
      </c>
      <c r="AJ2750" s="90" t="str">
        <f t="shared" si="128"/>
        <v>mailto:info@oxni.ch?subject=Anfrage TER-120-014-S1-P2</v>
      </c>
    </row>
    <row r="2751" spans="2:36" x14ac:dyDescent="0.2">
      <c r="B2751" s="78" t="str">
        <f t="shared" si="126"/>
        <v/>
      </c>
      <c r="C2751" s="19" t="s">
        <v>124</v>
      </c>
      <c r="D2751" s="19" t="s">
        <v>3052</v>
      </c>
      <c r="E2751" s="19">
        <v>130</v>
      </c>
      <c r="F2751" s="19" t="s">
        <v>58</v>
      </c>
      <c r="G2751" s="19">
        <v>14</v>
      </c>
      <c r="H2751" s="19">
        <v>6</v>
      </c>
      <c r="I2751" s="19">
        <v>25</v>
      </c>
      <c r="J2751" s="19">
        <v>95</v>
      </c>
      <c r="K2751" s="19">
        <v>300</v>
      </c>
      <c r="L2751" s="19">
        <v>900</v>
      </c>
      <c r="M2751" s="19" t="s">
        <v>79</v>
      </c>
      <c r="N2751" s="19">
        <v>4000</v>
      </c>
      <c r="O2751" s="19">
        <v>8000</v>
      </c>
      <c r="P2751" s="19">
        <v>6100</v>
      </c>
      <c r="Q2751" s="19" t="s">
        <v>57</v>
      </c>
      <c r="R2751" s="19">
        <v>3350</v>
      </c>
      <c r="S2751" s="19">
        <v>20000</v>
      </c>
      <c r="T2751" s="19">
        <v>6.25</v>
      </c>
      <c r="U2751" s="19">
        <v>13</v>
      </c>
      <c r="V2751" s="19">
        <v>0.24</v>
      </c>
      <c r="W2751" s="19">
        <v>68</v>
      </c>
      <c r="X2751" s="93"/>
      <c r="Y2751">
        <f t="shared" si="127"/>
        <v>285.71428571428572</v>
      </c>
      <c r="Z2751" t="b">
        <f>IF(N2751/G2751&gt;=Auswahlhilfe!$C$8,TRUE,FALSE)</f>
        <v>1</v>
      </c>
      <c r="AA2751" t="b">
        <f>IF(K2751&gt;Auswahlhilfe!$C$7,TRUE,FALSE)</f>
        <v>1</v>
      </c>
      <c r="AB2751" t="b">
        <f>IF(Auswahlhilfe!$C$17=F2751,TRUE,FALSE)</f>
        <v>1</v>
      </c>
      <c r="AC2751" t="b">
        <f>IFERROR(IF(FIND("P2",PGOptionList!D2751)&gt;0,TRUE),FALSE)</f>
        <v>1</v>
      </c>
      <c r="AD2751" t="b">
        <f>IFERROR(IF(FIND("P1",PGOptionList!D2751)&gt;0,TRUE),FALSE)</f>
        <v>0</v>
      </c>
      <c r="AE2751" t="b">
        <f>IFERROR(IF(FIND("P0",PGOptionList!D2751)&gt;0,TRUE),FALSE)</f>
        <v>0</v>
      </c>
      <c r="AF2751" t="b">
        <f>IF(AND(Z2751,AA2751,AB2751,AC2751,IF(C2751=Auswahlhilfe!$L$7,TRUE,FALSE)),D2751,FALSE)</f>
        <v>0</v>
      </c>
      <c r="AG2751" t="b">
        <f>IF(AND(Z2751,AA2751,AB2751,AD2751,IF(C2751=Auswahlhilfe!$L$17,TRUE,FALSE)),D2751,FALSE)</f>
        <v>0</v>
      </c>
      <c r="AH2751" t="b">
        <f>IF(AND(Z2751,AA2751,AB2751,AE2751,IF(C2751=Auswahlhilfe!$L$17,TRUE,FALSE)),D2751,FALSE)</f>
        <v>0</v>
      </c>
      <c r="AI2751" t="s">
        <v>4817</v>
      </c>
      <c r="AJ2751" s="90" t="str">
        <f t="shared" si="128"/>
        <v>mailto:info@oxni.ch?subject=Anfrage TER-120-014-S2-P2</v>
      </c>
    </row>
    <row r="2752" spans="2:36" x14ac:dyDescent="0.2">
      <c r="B2752" s="78" t="str">
        <f t="shared" si="126"/>
        <v/>
      </c>
      <c r="C2752" s="19" t="s">
        <v>124</v>
      </c>
      <c r="D2752" s="19" t="s">
        <v>3053</v>
      </c>
      <c r="E2752" s="19">
        <v>130</v>
      </c>
      <c r="F2752" s="19" t="s">
        <v>55</v>
      </c>
      <c r="G2752" s="19">
        <v>10</v>
      </c>
      <c r="H2752" s="19">
        <v>4</v>
      </c>
      <c r="I2752" s="19">
        <v>25</v>
      </c>
      <c r="J2752" s="19">
        <v>95</v>
      </c>
      <c r="K2752" s="19">
        <v>235</v>
      </c>
      <c r="L2752" s="19">
        <v>705</v>
      </c>
      <c r="M2752" s="19" t="s">
        <v>81</v>
      </c>
      <c r="N2752" s="19">
        <v>4000</v>
      </c>
      <c r="O2752" s="19">
        <v>8000</v>
      </c>
      <c r="P2752" s="19">
        <v>6100</v>
      </c>
      <c r="Q2752" s="19" t="s">
        <v>57</v>
      </c>
      <c r="R2752" s="19">
        <v>3350</v>
      </c>
      <c r="S2752" s="19">
        <v>20000</v>
      </c>
      <c r="T2752" s="19">
        <v>6.84</v>
      </c>
      <c r="U2752" s="19">
        <v>13</v>
      </c>
      <c r="V2752" s="19">
        <v>0.24</v>
      </c>
      <c r="W2752" s="19">
        <v>68</v>
      </c>
      <c r="X2752" s="93"/>
      <c r="Y2752">
        <f t="shared" si="127"/>
        <v>400</v>
      </c>
      <c r="Z2752" t="b">
        <f>IF(N2752/G2752&gt;=Auswahlhilfe!$C$8,TRUE,FALSE)</f>
        <v>1</v>
      </c>
      <c r="AA2752" t="b">
        <f>IF(K2752&gt;Auswahlhilfe!$C$7,TRUE,FALSE)</f>
        <v>1</v>
      </c>
      <c r="AB2752" t="b">
        <f>IF(Auswahlhilfe!$C$17=F2752,TRUE,FALSE)</f>
        <v>0</v>
      </c>
      <c r="AC2752" t="b">
        <f>IFERROR(IF(FIND("P2",PGOptionList!D2752)&gt;0,TRUE),FALSE)</f>
        <v>0</v>
      </c>
      <c r="AD2752" t="b">
        <f>IFERROR(IF(FIND("P1",PGOptionList!D2752)&gt;0,TRUE),FALSE)</f>
        <v>1</v>
      </c>
      <c r="AE2752" t="b">
        <f>IFERROR(IF(FIND("P0",PGOptionList!D2752)&gt;0,TRUE),FALSE)</f>
        <v>0</v>
      </c>
      <c r="AF2752" t="b">
        <f>IF(AND(Z2752,AA2752,AB2752,AC2752,IF(C2752=Auswahlhilfe!$L$7,TRUE,FALSE)),D2752,FALSE)</f>
        <v>0</v>
      </c>
      <c r="AG2752" t="b">
        <f>IF(AND(Z2752,AA2752,AB2752,AD2752,IF(C2752=Auswahlhilfe!$L$17,TRUE,FALSE)),D2752,FALSE)</f>
        <v>0</v>
      </c>
      <c r="AH2752" t="b">
        <f>IF(AND(Z2752,AA2752,AB2752,AE2752,IF(C2752=Auswahlhilfe!$L$17,TRUE,FALSE)),D2752,FALSE)</f>
        <v>0</v>
      </c>
      <c r="AI2752" t="s">
        <v>4817</v>
      </c>
      <c r="AJ2752" s="90" t="str">
        <f t="shared" si="128"/>
        <v>mailto:info@oxni.ch?subject=Anfrage TER-120-010-S1-P1</v>
      </c>
    </row>
    <row r="2753" spans="2:36" x14ac:dyDescent="0.2">
      <c r="B2753" s="78" t="str">
        <f t="shared" si="126"/>
        <v/>
      </c>
      <c r="C2753" s="19" t="s">
        <v>124</v>
      </c>
      <c r="D2753" s="19" t="s">
        <v>3054</v>
      </c>
      <c r="E2753" s="19">
        <v>130</v>
      </c>
      <c r="F2753" s="19" t="s">
        <v>58</v>
      </c>
      <c r="G2753" s="19">
        <v>10</v>
      </c>
      <c r="H2753" s="19">
        <v>4</v>
      </c>
      <c r="I2753" s="19">
        <v>25</v>
      </c>
      <c r="J2753" s="19">
        <v>95</v>
      </c>
      <c r="K2753" s="19">
        <v>235</v>
      </c>
      <c r="L2753" s="19">
        <v>705</v>
      </c>
      <c r="M2753" s="19" t="s">
        <v>81</v>
      </c>
      <c r="N2753" s="19">
        <v>4000</v>
      </c>
      <c r="O2753" s="19">
        <v>8000</v>
      </c>
      <c r="P2753" s="19">
        <v>6100</v>
      </c>
      <c r="Q2753" s="19" t="s">
        <v>57</v>
      </c>
      <c r="R2753" s="19">
        <v>3350</v>
      </c>
      <c r="S2753" s="19">
        <v>20000</v>
      </c>
      <c r="T2753" s="19">
        <v>6.84</v>
      </c>
      <c r="U2753" s="19">
        <v>13</v>
      </c>
      <c r="V2753" s="19">
        <v>0.24</v>
      </c>
      <c r="W2753" s="19">
        <v>68</v>
      </c>
      <c r="X2753" s="93"/>
      <c r="Y2753">
        <f t="shared" si="127"/>
        <v>400</v>
      </c>
      <c r="Z2753" t="b">
        <f>IF(N2753/G2753&gt;=Auswahlhilfe!$C$8,TRUE,FALSE)</f>
        <v>1</v>
      </c>
      <c r="AA2753" t="b">
        <f>IF(K2753&gt;Auswahlhilfe!$C$7,TRUE,FALSE)</f>
        <v>1</v>
      </c>
      <c r="AB2753" t="b">
        <f>IF(Auswahlhilfe!$C$17=F2753,TRUE,FALSE)</f>
        <v>1</v>
      </c>
      <c r="AC2753" t="b">
        <f>IFERROR(IF(FIND("P2",PGOptionList!D2753)&gt;0,TRUE),FALSE)</f>
        <v>0</v>
      </c>
      <c r="AD2753" t="b">
        <f>IFERROR(IF(FIND("P1",PGOptionList!D2753)&gt;0,TRUE),FALSE)</f>
        <v>1</v>
      </c>
      <c r="AE2753" t="b">
        <f>IFERROR(IF(FIND("P0",PGOptionList!D2753)&gt;0,TRUE),FALSE)</f>
        <v>0</v>
      </c>
      <c r="AF2753" t="b">
        <f>IF(AND(Z2753,AA2753,AB2753,AC2753,IF(C2753=Auswahlhilfe!$L$7,TRUE,FALSE)),D2753,FALSE)</f>
        <v>0</v>
      </c>
      <c r="AG2753" t="b">
        <f>IF(AND(Z2753,AA2753,AB2753,AD2753,IF(C2753=Auswahlhilfe!$L$17,TRUE,FALSE)),D2753,FALSE)</f>
        <v>0</v>
      </c>
      <c r="AH2753" t="b">
        <f>IF(AND(Z2753,AA2753,AB2753,AE2753,IF(C2753=Auswahlhilfe!$L$17,TRUE,FALSE)),D2753,FALSE)</f>
        <v>0</v>
      </c>
      <c r="AI2753" t="s">
        <v>4817</v>
      </c>
      <c r="AJ2753" s="90" t="str">
        <f t="shared" si="128"/>
        <v>mailto:info@oxni.ch?subject=Anfrage TER-120-010-S2-P1</v>
      </c>
    </row>
    <row r="2754" spans="2:36" x14ac:dyDescent="0.2">
      <c r="B2754" s="78" t="str">
        <f t="shared" si="126"/>
        <v/>
      </c>
      <c r="C2754" s="19" t="s">
        <v>124</v>
      </c>
      <c r="D2754" s="19" t="s">
        <v>3055</v>
      </c>
      <c r="E2754" s="19">
        <v>130</v>
      </c>
      <c r="F2754" s="19" t="s">
        <v>55</v>
      </c>
      <c r="G2754" s="19">
        <v>10</v>
      </c>
      <c r="H2754" s="19">
        <v>6</v>
      </c>
      <c r="I2754" s="19">
        <v>25</v>
      </c>
      <c r="J2754" s="19">
        <v>95</v>
      </c>
      <c r="K2754" s="19">
        <v>235</v>
      </c>
      <c r="L2754" s="19">
        <v>705</v>
      </c>
      <c r="M2754" s="19" t="s">
        <v>81</v>
      </c>
      <c r="N2754" s="19">
        <v>4000</v>
      </c>
      <c r="O2754" s="19">
        <v>8000</v>
      </c>
      <c r="P2754" s="19">
        <v>6100</v>
      </c>
      <c r="Q2754" s="19" t="s">
        <v>57</v>
      </c>
      <c r="R2754" s="19">
        <v>3350</v>
      </c>
      <c r="S2754" s="19">
        <v>20000</v>
      </c>
      <c r="T2754" s="19">
        <v>6.84</v>
      </c>
      <c r="U2754" s="19">
        <v>13</v>
      </c>
      <c r="V2754" s="19">
        <v>0.24</v>
      </c>
      <c r="W2754" s="19">
        <v>68</v>
      </c>
      <c r="X2754" s="93"/>
      <c r="Y2754">
        <f t="shared" si="127"/>
        <v>400</v>
      </c>
      <c r="Z2754" t="b">
        <f>IF(N2754/G2754&gt;=Auswahlhilfe!$C$8,TRUE,FALSE)</f>
        <v>1</v>
      </c>
      <c r="AA2754" t="b">
        <f>IF(K2754&gt;Auswahlhilfe!$C$7,TRUE,FALSE)</f>
        <v>1</v>
      </c>
      <c r="AB2754" t="b">
        <f>IF(Auswahlhilfe!$C$17=F2754,TRUE,FALSE)</f>
        <v>0</v>
      </c>
      <c r="AC2754" t="b">
        <f>IFERROR(IF(FIND("P2",PGOptionList!D2754)&gt;0,TRUE),FALSE)</f>
        <v>1</v>
      </c>
      <c r="AD2754" t="b">
        <f>IFERROR(IF(FIND("P1",PGOptionList!D2754)&gt;0,TRUE),FALSE)</f>
        <v>0</v>
      </c>
      <c r="AE2754" t="b">
        <f>IFERROR(IF(FIND("P0",PGOptionList!D2754)&gt;0,TRUE),FALSE)</f>
        <v>0</v>
      </c>
      <c r="AF2754" t="b">
        <f>IF(AND(Z2754,AA2754,AB2754,AC2754,IF(C2754=Auswahlhilfe!$L$7,TRUE,FALSE)),D2754,FALSE)</f>
        <v>0</v>
      </c>
      <c r="AG2754" t="b">
        <f>IF(AND(Z2754,AA2754,AB2754,AD2754,IF(C2754=Auswahlhilfe!$L$17,TRUE,FALSE)),D2754,FALSE)</f>
        <v>0</v>
      </c>
      <c r="AH2754" t="b">
        <f>IF(AND(Z2754,AA2754,AB2754,AE2754,IF(C2754=Auswahlhilfe!$L$17,TRUE,FALSE)),D2754,FALSE)</f>
        <v>0</v>
      </c>
      <c r="AI2754" t="s">
        <v>4817</v>
      </c>
      <c r="AJ2754" s="90" t="str">
        <f t="shared" si="128"/>
        <v>mailto:info@oxni.ch?subject=Anfrage TER-120-010-S1-P2</v>
      </c>
    </row>
    <row r="2755" spans="2:36" x14ac:dyDescent="0.2">
      <c r="B2755" s="78" t="str">
        <f t="shared" si="126"/>
        <v/>
      </c>
      <c r="C2755" s="19" t="s">
        <v>124</v>
      </c>
      <c r="D2755" s="19" t="s">
        <v>3056</v>
      </c>
      <c r="E2755" s="19">
        <v>130</v>
      </c>
      <c r="F2755" s="19" t="s">
        <v>58</v>
      </c>
      <c r="G2755" s="19">
        <v>10</v>
      </c>
      <c r="H2755" s="19">
        <v>6</v>
      </c>
      <c r="I2755" s="19">
        <v>25</v>
      </c>
      <c r="J2755" s="19">
        <v>95</v>
      </c>
      <c r="K2755" s="19">
        <v>235</v>
      </c>
      <c r="L2755" s="19">
        <v>705</v>
      </c>
      <c r="M2755" s="19" t="s">
        <v>81</v>
      </c>
      <c r="N2755" s="19">
        <v>4000</v>
      </c>
      <c r="O2755" s="19">
        <v>8000</v>
      </c>
      <c r="P2755" s="19">
        <v>6100</v>
      </c>
      <c r="Q2755" s="19" t="s">
        <v>57</v>
      </c>
      <c r="R2755" s="19">
        <v>3350</v>
      </c>
      <c r="S2755" s="19">
        <v>20000</v>
      </c>
      <c r="T2755" s="19">
        <v>6.84</v>
      </c>
      <c r="U2755" s="19">
        <v>13</v>
      </c>
      <c r="V2755" s="19">
        <v>0.24</v>
      </c>
      <c r="W2755" s="19">
        <v>68</v>
      </c>
      <c r="X2755" s="93"/>
      <c r="Y2755">
        <f t="shared" si="127"/>
        <v>400</v>
      </c>
      <c r="Z2755" t="b">
        <f>IF(N2755/G2755&gt;=Auswahlhilfe!$C$8,TRUE,FALSE)</f>
        <v>1</v>
      </c>
      <c r="AA2755" t="b">
        <f>IF(K2755&gt;Auswahlhilfe!$C$7,TRUE,FALSE)</f>
        <v>1</v>
      </c>
      <c r="AB2755" t="b">
        <f>IF(Auswahlhilfe!$C$17=F2755,TRUE,FALSE)</f>
        <v>1</v>
      </c>
      <c r="AC2755" t="b">
        <f>IFERROR(IF(FIND("P2",PGOptionList!D2755)&gt;0,TRUE),FALSE)</f>
        <v>1</v>
      </c>
      <c r="AD2755" t="b">
        <f>IFERROR(IF(FIND("P1",PGOptionList!D2755)&gt;0,TRUE),FALSE)</f>
        <v>0</v>
      </c>
      <c r="AE2755" t="b">
        <f>IFERROR(IF(FIND("P0",PGOptionList!D2755)&gt;0,TRUE),FALSE)</f>
        <v>0</v>
      </c>
      <c r="AF2755" t="b">
        <f>IF(AND(Z2755,AA2755,AB2755,AC2755,IF(C2755=Auswahlhilfe!$L$7,TRUE,FALSE)),D2755,FALSE)</f>
        <v>0</v>
      </c>
      <c r="AG2755" t="b">
        <f>IF(AND(Z2755,AA2755,AB2755,AD2755,IF(C2755=Auswahlhilfe!$L$17,TRUE,FALSE)),D2755,FALSE)</f>
        <v>0</v>
      </c>
      <c r="AH2755" t="b">
        <f>IF(AND(Z2755,AA2755,AB2755,AE2755,IF(C2755=Auswahlhilfe!$L$17,TRUE,FALSE)),D2755,FALSE)</f>
        <v>0</v>
      </c>
      <c r="AI2755" t="s">
        <v>4817</v>
      </c>
      <c r="AJ2755" s="90" t="str">
        <f t="shared" si="128"/>
        <v>mailto:info@oxni.ch?subject=Anfrage TER-120-010-S2-P2</v>
      </c>
    </row>
    <row r="2756" spans="2:36" x14ac:dyDescent="0.2">
      <c r="B2756" s="78" t="str">
        <f t="shared" si="126"/>
        <v/>
      </c>
      <c r="C2756" s="19" t="s">
        <v>124</v>
      </c>
      <c r="D2756" s="19" t="s">
        <v>3057</v>
      </c>
      <c r="E2756" s="19">
        <v>130</v>
      </c>
      <c r="F2756" s="19" t="s">
        <v>55</v>
      </c>
      <c r="G2756" s="19">
        <v>8</v>
      </c>
      <c r="H2756" s="19">
        <v>4</v>
      </c>
      <c r="I2756" s="19">
        <v>25</v>
      </c>
      <c r="J2756" s="19">
        <v>95</v>
      </c>
      <c r="K2756" s="19">
        <v>260</v>
      </c>
      <c r="L2756" s="19">
        <v>780</v>
      </c>
      <c r="M2756" s="19" t="s">
        <v>80</v>
      </c>
      <c r="N2756" s="19">
        <v>4000</v>
      </c>
      <c r="O2756" s="19">
        <v>8000</v>
      </c>
      <c r="P2756" s="19">
        <v>6100</v>
      </c>
      <c r="Q2756" s="19" t="s">
        <v>57</v>
      </c>
      <c r="R2756" s="19">
        <v>3350</v>
      </c>
      <c r="S2756" s="19">
        <v>20000</v>
      </c>
      <c r="T2756" s="19">
        <v>6.84</v>
      </c>
      <c r="U2756" s="19">
        <v>13</v>
      </c>
      <c r="V2756" s="19">
        <v>0.24</v>
      </c>
      <c r="W2756" s="19">
        <v>68</v>
      </c>
      <c r="X2756" s="93"/>
      <c r="Y2756">
        <f t="shared" si="127"/>
        <v>500</v>
      </c>
      <c r="Z2756" t="b">
        <f>IF(N2756/G2756&gt;=Auswahlhilfe!$C$8,TRUE,FALSE)</f>
        <v>1</v>
      </c>
      <c r="AA2756" t="b">
        <f>IF(K2756&gt;Auswahlhilfe!$C$7,TRUE,FALSE)</f>
        <v>1</v>
      </c>
      <c r="AB2756" t="b">
        <f>IF(Auswahlhilfe!$C$17=F2756,TRUE,FALSE)</f>
        <v>0</v>
      </c>
      <c r="AC2756" t="b">
        <f>IFERROR(IF(FIND("P2",PGOptionList!D2756)&gt;0,TRUE),FALSE)</f>
        <v>0</v>
      </c>
      <c r="AD2756" t="b">
        <f>IFERROR(IF(FIND("P1",PGOptionList!D2756)&gt;0,TRUE),FALSE)</f>
        <v>1</v>
      </c>
      <c r="AE2756" t="b">
        <f>IFERROR(IF(FIND("P0",PGOptionList!D2756)&gt;0,TRUE),FALSE)</f>
        <v>0</v>
      </c>
      <c r="AF2756" t="b">
        <f>IF(AND(Z2756,AA2756,AB2756,AC2756,IF(C2756=Auswahlhilfe!$L$7,TRUE,FALSE)),D2756,FALSE)</f>
        <v>0</v>
      </c>
      <c r="AG2756" t="b">
        <f>IF(AND(Z2756,AA2756,AB2756,AD2756,IF(C2756=Auswahlhilfe!$L$17,TRUE,FALSE)),D2756,FALSE)</f>
        <v>0</v>
      </c>
      <c r="AH2756" t="b">
        <f>IF(AND(Z2756,AA2756,AB2756,AE2756,IF(C2756=Auswahlhilfe!$L$17,TRUE,FALSE)),D2756,FALSE)</f>
        <v>0</v>
      </c>
      <c r="AI2756" t="s">
        <v>4817</v>
      </c>
      <c r="AJ2756" s="90" t="str">
        <f t="shared" si="128"/>
        <v>mailto:info@oxni.ch?subject=Anfrage TER-120-008-S1-P1</v>
      </c>
    </row>
    <row r="2757" spans="2:36" x14ac:dyDescent="0.2">
      <c r="B2757" s="78" t="str">
        <f t="shared" si="126"/>
        <v/>
      </c>
      <c r="C2757" s="19" t="s">
        <v>124</v>
      </c>
      <c r="D2757" s="19" t="s">
        <v>3058</v>
      </c>
      <c r="E2757" s="19">
        <v>130</v>
      </c>
      <c r="F2757" s="19" t="s">
        <v>58</v>
      </c>
      <c r="G2757" s="19">
        <v>8</v>
      </c>
      <c r="H2757" s="19">
        <v>4</v>
      </c>
      <c r="I2757" s="19">
        <v>25</v>
      </c>
      <c r="J2757" s="19">
        <v>95</v>
      </c>
      <c r="K2757" s="19">
        <v>260</v>
      </c>
      <c r="L2757" s="19">
        <v>780</v>
      </c>
      <c r="M2757" s="19" t="s">
        <v>80</v>
      </c>
      <c r="N2757" s="19">
        <v>4000</v>
      </c>
      <c r="O2757" s="19">
        <v>8000</v>
      </c>
      <c r="P2757" s="19">
        <v>6100</v>
      </c>
      <c r="Q2757" s="19" t="s">
        <v>57</v>
      </c>
      <c r="R2757" s="19">
        <v>3350</v>
      </c>
      <c r="S2757" s="19">
        <v>20000</v>
      </c>
      <c r="T2757" s="19">
        <v>6.84</v>
      </c>
      <c r="U2757" s="19">
        <v>13</v>
      </c>
      <c r="V2757" s="19">
        <v>0.24</v>
      </c>
      <c r="W2757" s="19">
        <v>68</v>
      </c>
      <c r="X2757" s="93"/>
      <c r="Y2757">
        <f t="shared" si="127"/>
        <v>500</v>
      </c>
      <c r="Z2757" t="b">
        <f>IF(N2757/G2757&gt;=Auswahlhilfe!$C$8,TRUE,FALSE)</f>
        <v>1</v>
      </c>
      <c r="AA2757" t="b">
        <f>IF(K2757&gt;Auswahlhilfe!$C$7,TRUE,FALSE)</f>
        <v>1</v>
      </c>
      <c r="AB2757" t="b">
        <f>IF(Auswahlhilfe!$C$17=F2757,TRUE,FALSE)</f>
        <v>1</v>
      </c>
      <c r="AC2757" t="b">
        <f>IFERROR(IF(FIND("P2",PGOptionList!D2757)&gt;0,TRUE),FALSE)</f>
        <v>0</v>
      </c>
      <c r="AD2757" t="b">
        <f>IFERROR(IF(FIND("P1",PGOptionList!D2757)&gt;0,TRUE),FALSE)</f>
        <v>1</v>
      </c>
      <c r="AE2757" t="b">
        <f>IFERROR(IF(FIND("P0",PGOptionList!D2757)&gt;0,TRUE),FALSE)</f>
        <v>0</v>
      </c>
      <c r="AF2757" t="b">
        <f>IF(AND(Z2757,AA2757,AB2757,AC2757,IF(C2757=Auswahlhilfe!$L$7,TRUE,FALSE)),D2757,FALSE)</f>
        <v>0</v>
      </c>
      <c r="AG2757" t="b">
        <f>IF(AND(Z2757,AA2757,AB2757,AD2757,IF(C2757=Auswahlhilfe!$L$17,TRUE,FALSE)),D2757,FALSE)</f>
        <v>0</v>
      </c>
      <c r="AH2757" t="b">
        <f>IF(AND(Z2757,AA2757,AB2757,AE2757,IF(C2757=Auswahlhilfe!$L$17,TRUE,FALSE)),D2757,FALSE)</f>
        <v>0</v>
      </c>
      <c r="AI2757" t="s">
        <v>4817</v>
      </c>
      <c r="AJ2757" s="90" t="str">
        <f t="shared" si="128"/>
        <v>mailto:info@oxni.ch?subject=Anfrage TER-120-008-S2-P1</v>
      </c>
    </row>
    <row r="2758" spans="2:36" x14ac:dyDescent="0.2">
      <c r="B2758" s="78" t="str">
        <f t="shared" si="126"/>
        <v/>
      </c>
      <c r="C2758" s="19" t="s">
        <v>124</v>
      </c>
      <c r="D2758" s="19" t="s">
        <v>3059</v>
      </c>
      <c r="E2758" s="19">
        <v>130</v>
      </c>
      <c r="F2758" s="19" t="s">
        <v>55</v>
      </c>
      <c r="G2758" s="19">
        <v>8</v>
      </c>
      <c r="H2758" s="19">
        <v>6</v>
      </c>
      <c r="I2758" s="19">
        <v>25</v>
      </c>
      <c r="J2758" s="19">
        <v>95</v>
      </c>
      <c r="K2758" s="19">
        <v>260</v>
      </c>
      <c r="L2758" s="19">
        <v>780</v>
      </c>
      <c r="M2758" s="19" t="s">
        <v>80</v>
      </c>
      <c r="N2758" s="19">
        <v>4000</v>
      </c>
      <c r="O2758" s="19">
        <v>8000</v>
      </c>
      <c r="P2758" s="19">
        <v>6100</v>
      </c>
      <c r="Q2758" s="19" t="s">
        <v>57</v>
      </c>
      <c r="R2758" s="19">
        <v>3350</v>
      </c>
      <c r="S2758" s="19">
        <v>20000</v>
      </c>
      <c r="T2758" s="19">
        <v>6.84</v>
      </c>
      <c r="U2758" s="19">
        <v>13</v>
      </c>
      <c r="V2758" s="19">
        <v>0.24</v>
      </c>
      <c r="W2758" s="19">
        <v>68</v>
      </c>
      <c r="X2758" s="93"/>
      <c r="Y2758">
        <f t="shared" si="127"/>
        <v>500</v>
      </c>
      <c r="Z2758" t="b">
        <f>IF(N2758/G2758&gt;=Auswahlhilfe!$C$8,TRUE,FALSE)</f>
        <v>1</v>
      </c>
      <c r="AA2758" t="b">
        <f>IF(K2758&gt;Auswahlhilfe!$C$7,TRUE,FALSE)</f>
        <v>1</v>
      </c>
      <c r="AB2758" t="b">
        <f>IF(Auswahlhilfe!$C$17=F2758,TRUE,FALSE)</f>
        <v>0</v>
      </c>
      <c r="AC2758" t="b">
        <f>IFERROR(IF(FIND("P2",PGOptionList!D2758)&gt;0,TRUE),FALSE)</f>
        <v>1</v>
      </c>
      <c r="AD2758" t="b">
        <f>IFERROR(IF(FIND("P1",PGOptionList!D2758)&gt;0,TRUE),FALSE)</f>
        <v>0</v>
      </c>
      <c r="AE2758" t="b">
        <f>IFERROR(IF(FIND("P0",PGOptionList!D2758)&gt;0,TRUE),FALSE)</f>
        <v>0</v>
      </c>
      <c r="AF2758" t="b">
        <f>IF(AND(Z2758,AA2758,AB2758,AC2758,IF(C2758=Auswahlhilfe!$L$7,TRUE,FALSE)),D2758,FALSE)</f>
        <v>0</v>
      </c>
      <c r="AG2758" t="b">
        <f>IF(AND(Z2758,AA2758,AB2758,AD2758,IF(C2758=Auswahlhilfe!$L$17,TRUE,FALSE)),D2758,FALSE)</f>
        <v>0</v>
      </c>
      <c r="AH2758" t="b">
        <f>IF(AND(Z2758,AA2758,AB2758,AE2758,IF(C2758=Auswahlhilfe!$L$17,TRUE,FALSE)),D2758,FALSE)</f>
        <v>0</v>
      </c>
      <c r="AI2758" t="s">
        <v>4817</v>
      </c>
      <c r="AJ2758" s="90" t="str">
        <f t="shared" si="128"/>
        <v>mailto:info@oxni.ch?subject=Anfrage TER-120-008-S1-P2</v>
      </c>
    </row>
    <row r="2759" spans="2:36" x14ac:dyDescent="0.2">
      <c r="B2759" s="78" t="str">
        <f t="shared" si="126"/>
        <v/>
      </c>
      <c r="C2759" s="19" t="s">
        <v>124</v>
      </c>
      <c r="D2759" s="19" t="s">
        <v>3060</v>
      </c>
      <c r="E2759" s="19">
        <v>130</v>
      </c>
      <c r="F2759" s="19" t="s">
        <v>58</v>
      </c>
      <c r="G2759" s="19">
        <v>8</v>
      </c>
      <c r="H2759" s="19">
        <v>6</v>
      </c>
      <c r="I2759" s="19">
        <v>25</v>
      </c>
      <c r="J2759" s="19">
        <v>95</v>
      </c>
      <c r="K2759" s="19">
        <v>260</v>
      </c>
      <c r="L2759" s="19">
        <v>780</v>
      </c>
      <c r="M2759" s="19" t="s">
        <v>80</v>
      </c>
      <c r="N2759" s="19">
        <v>4000</v>
      </c>
      <c r="O2759" s="19">
        <v>8000</v>
      </c>
      <c r="P2759" s="19">
        <v>6100</v>
      </c>
      <c r="Q2759" s="19" t="s">
        <v>57</v>
      </c>
      <c r="R2759" s="19">
        <v>3350</v>
      </c>
      <c r="S2759" s="19">
        <v>20000</v>
      </c>
      <c r="T2759" s="19">
        <v>6.84</v>
      </c>
      <c r="U2759" s="19">
        <v>13</v>
      </c>
      <c r="V2759" s="19">
        <v>0.24</v>
      </c>
      <c r="W2759" s="19">
        <v>68</v>
      </c>
      <c r="X2759" s="93"/>
      <c r="Y2759">
        <f t="shared" si="127"/>
        <v>500</v>
      </c>
      <c r="Z2759" t="b">
        <f>IF(N2759/G2759&gt;=Auswahlhilfe!$C$8,TRUE,FALSE)</f>
        <v>1</v>
      </c>
      <c r="AA2759" t="b">
        <f>IF(K2759&gt;Auswahlhilfe!$C$7,TRUE,FALSE)</f>
        <v>1</v>
      </c>
      <c r="AB2759" t="b">
        <f>IF(Auswahlhilfe!$C$17=F2759,TRUE,FALSE)</f>
        <v>1</v>
      </c>
      <c r="AC2759" t="b">
        <f>IFERROR(IF(FIND("P2",PGOptionList!D2759)&gt;0,TRUE),FALSE)</f>
        <v>1</v>
      </c>
      <c r="AD2759" t="b">
        <f>IFERROR(IF(FIND("P1",PGOptionList!D2759)&gt;0,TRUE),FALSE)</f>
        <v>0</v>
      </c>
      <c r="AE2759" t="b">
        <f>IFERROR(IF(FIND("P0",PGOptionList!D2759)&gt;0,TRUE),FALSE)</f>
        <v>0</v>
      </c>
      <c r="AF2759" t="b">
        <f>IF(AND(Z2759,AA2759,AB2759,AC2759,IF(C2759=Auswahlhilfe!$L$7,TRUE,FALSE)),D2759,FALSE)</f>
        <v>0</v>
      </c>
      <c r="AG2759" t="b">
        <f>IF(AND(Z2759,AA2759,AB2759,AD2759,IF(C2759=Auswahlhilfe!$L$17,TRUE,FALSE)),D2759,FALSE)</f>
        <v>0</v>
      </c>
      <c r="AH2759" t="b">
        <f>IF(AND(Z2759,AA2759,AB2759,AE2759,IF(C2759=Auswahlhilfe!$L$17,TRUE,FALSE)),D2759,FALSE)</f>
        <v>0</v>
      </c>
      <c r="AI2759" t="s">
        <v>4817</v>
      </c>
      <c r="AJ2759" s="90" t="str">
        <f t="shared" si="128"/>
        <v>mailto:info@oxni.ch?subject=Anfrage TER-120-008-S2-P2</v>
      </c>
    </row>
    <row r="2760" spans="2:36" x14ac:dyDescent="0.2">
      <c r="B2760" s="78" t="str">
        <f t="shared" si="126"/>
        <v/>
      </c>
      <c r="C2760" s="19" t="s">
        <v>124</v>
      </c>
      <c r="D2760" s="19" t="s">
        <v>3061</v>
      </c>
      <c r="E2760" s="19">
        <v>130</v>
      </c>
      <c r="F2760" s="19" t="s">
        <v>55</v>
      </c>
      <c r="G2760" s="19">
        <v>7</v>
      </c>
      <c r="H2760" s="19">
        <v>4</v>
      </c>
      <c r="I2760" s="19">
        <v>25</v>
      </c>
      <c r="J2760" s="19">
        <v>95</v>
      </c>
      <c r="K2760" s="19">
        <v>300</v>
      </c>
      <c r="L2760" s="19">
        <v>900</v>
      </c>
      <c r="M2760" s="19" t="s">
        <v>79</v>
      </c>
      <c r="N2760" s="19">
        <v>4000</v>
      </c>
      <c r="O2760" s="19">
        <v>8000</v>
      </c>
      <c r="P2760" s="19">
        <v>6100</v>
      </c>
      <c r="Q2760" s="19" t="s">
        <v>57</v>
      </c>
      <c r="R2760" s="19">
        <v>3350</v>
      </c>
      <c r="S2760" s="19">
        <v>20000</v>
      </c>
      <c r="T2760" s="19">
        <v>6.84</v>
      </c>
      <c r="U2760" s="19">
        <v>13</v>
      </c>
      <c r="V2760" s="19">
        <v>0.24</v>
      </c>
      <c r="W2760" s="19">
        <v>68</v>
      </c>
      <c r="X2760" s="93"/>
      <c r="Y2760">
        <f t="shared" si="127"/>
        <v>571.42857142857144</v>
      </c>
      <c r="Z2760" t="b">
        <f>IF(N2760/G2760&gt;=Auswahlhilfe!$C$8,TRUE,FALSE)</f>
        <v>1</v>
      </c>
      <c r="AA2760" t="b">
        <f>IF(K2760&gt;Auswahlhilfe!$C$7,TRUE,FALSE)</f>
        <v>1</v>
      </c>
      <c r="AB2760" t="b">
        <f>IF(Auswahlhilfe!$C$17=F2760,TRUE,FALSE)</f>
        <v>0</v>
      </c>
      <c r="AC2760" t="b">
        <f>IFERROR(IF(FIND("P2",PGOptionList!D2760)&gt;0,TRUE),FALSE)</f>
        <v>0</v>
      </c>
      <c r="AD2760" t="b">
        <f>IFERROR(IF(FIND("P1",PGOptionList!D2760)&gt;0,TRUE),FALSE)</f>
        <v>1</v>
      </c>
      <c r="AE2760" t="b">
        <f>IFERROR(IF(FIND("P0",PGOptionList!D2760)&gt;0,TRUE),FALSE)</f>
        <v>0</v>
      </c>
      <c r="AF2760" t="b">
        <f>IF(AND(Z2760,AA2760,AB2760,AC2760,IF(C2760=Auswahlhilfe!$L$7,TRUE,FALSE)),D2760,FALSE)</f>
        <v>0</v>
      </c>
      <c r="AG2760" t="b">
        <f>IF(AND(Z2760,AA2760,AB2760,AD2760,IF(C2760=Auswahlhilfe!$L$17,TRUE,FALSE)),D2760,FALSE)</f>
        <v>0</v>
      </c>
      <c r="AH2760" t="b">
        <f>IF(AND(Z2760,AA2760,AB2760,AE2760,IF(C2760=Auswahlhilfe!$L$17,TRUE,FALSE)),D2760,FALSE)</f>
        <v>0</v>
      </c>
      <c r="AI2760" t="s">
        <v>4817</v>
      </c>
      <c r="AJ2760" s="90" t="str">
        <f t="shared" si="128"/>
        <v>mailto:info@oxni.ch?subject=Anfrage TER-120-007-S1-P1</v>
      </c>
    </row>
    <row r="2761" spans="2:36" x14ac:dyDescent="0.2">
      <c r="B2761" s="78" t="str">
        <f t="shared" si="126"/>
        <v/>
      </c>
      <c r="C2761" s="19" t="s">
        <v>124</v>
      </c>
      <c r="D2761" s="19" t="s">
        <v>3062</v>
      </c>
      <c r="E2761" s="19">
        <v>130</v>
      </c>
      <c r="F2761" s="19" t="s">
        <v>58</v>
      </c>
      <c r="G2761" s="19">
        <v>7</v>
      </c>
      <c r="H2761" s="19">
        <v>4</v>
      </c>
      <c r="I2761" s="19">
        <v>25</v>
      </c>
      <c r="J2761" s="19">
        <v>95</v>
      </c>
      <c r="K2761" s="19">
        <v>300</v>
      </c>
      <c r="L2761" s="19">
        <v>900</v>
      </c>
      <c r="M2761" s="19" t="s">
        <v>79</v>
      </c>
      <c r="N2761" s="19">
        <v>4000</v>
      </c>
      <c r="O2761" s="19">
        <v>8000</v>
      </c>
      <c r="P2761" s="19">
        <v>6100</v>
      </c>
      <c r="Q2761" s="19" t="s">
        <v>57</v>
      </c>
      <c r="R2761" s="19">
        <v>3350</v>
      </c>
      <c r="S2761" s="19">
        <v>20000</v>
      </c>
      <c r="T2761" s="19">
        <v>6.84</v>
      </c>
      <c r="U2761" s="19">
        <v>13</v>
      </c>
      <c r="V2761" s="19">
        <v>0.24</v>
      </c>
      <c r="W2761" s="19">
        <v>68</v>
      </c>
      <c r="X2761" s="93"/>
      <c r="Y2761">
        <f t="shared" si="127"/>
        <v>571.42857142857144</v>
      </c>
      <c r="Z2761" t="b">
        <f>IF(N2761/G2761&gt;=Auswahlhilfe!$C$8,TRUE,FALSE)</f>
        <v>1</v>
      </c>
      <c r="AA2761" t="b">
        <f>IF(K2761&gt;Auswahlhilfe!$C$7,TRUE,FALSE)</f>
        <v>1</v>
      </c>
      <c r="AB2761" t="b">
        <f>IF(Auswahlhilfe!$C$17=F2761,TRUE,FALSE)</f>
        <v>1</v>
      </c>
      <c r="AC2761" t="b">
        <f>IFERROR(IF(FIND("P2",PGOptionList!D2761)&gt;0,TRUE),FALSE)</f>
        <v>0</v>
      </c>
      <c r="AD2761" t="b">
        <f>IFERROR(IF(FIND("P1",PGOptionList!D2761)&gt;0,TRUE),FALSE)</f>
        <v>1</v>
      </c>
      <c r="AE2761" t="b">
        <f>IFERROR(IF(FIND("P0",PGOptionList!D2761)&gt;0,TRUE),FALSE)</f>
        <v>0</v>
      </c>
      <c r="AF2761" t="b">
        <f>IF(AND(Z2761,AA2761,AB2761,AC2761,IF(C2761=Auswahlhilfe!$L$7,TRUE,FALSE)),D2761,FALSE)</f>
        <v>0</v>
      </c>
      <c r="AG2761" t="b">
        <f>IF(AND(Z2761,AA2761,AB2761,AD2761,IF(C2761=Auswahlhilfe!$L$17,TRUE,FALSE)),D2761,FALSE)</f>
        <v>0</v>
      </c>
      <c r="AH2761" t="b">
        <f>IF(AND(Z2761,AA2761,AB2761,AE2761,IF(C2761=Auswahlhilfe!$L$17,TRUE,FALSE)),D2761,FALSE)</f>
        <v>0</v>
      </c>
      <c r="AI2761" t="s">
        <v>4817</v>
      </c>
      <c r="AJ2761" s="90" t="str">
        <f t="shared" si="128"/>
        <v>mailto:info@oxni.ch?subject=Anfrage TER-120-007-S2-P1</v>
      </c>
    </row>
    <row r="2762" spans="2:36" x14ac:dyDescent="0.2">
      <c r="B2762" s="78" t="str">
        <f t="shared" ref="B2762:B2825" si="129">IF(AF2762=D2762,"Economy",IF(AG2762=D2762,"Standard",IF(AH2762=D2762,"Präzision","")))</f>
        <v/>
      </c>
      <c r="C2762" s="19" t="s">
        <v>124</v>
      </c>
      <c r="D2762" s="19" t="s">
        <v>3063</v>
      </c>
      <c r="E2762" s="19">
        <v>130</v>
      </c>
      <c r="F2762" s="19" t="s">
        <v>55</v>
      </c>
      <c r="G2762" s="19">
        <v>7</v>
      </c>
      <c r="H2762" s="19">
        <v>6</v>
      </c>
      <c r="I2762" s="19">
        <v>25</v>
      </c>
      <c r="J2762" s="19">
        <v>95</v>
      </c>
      <c r="K2762" s="19">
        <v>300</v>
      </c>
      <c r="L2762" s="19">
        <v>900</v>
      </c>
      <c r="M2762" s="19" t="s">
        <v>79</v>
      </c>
      <c r="N2762" s="19">
        <v>4000</v>
      </c>
      <c r="O2762" s="19">
        <v>8000</v>
      </c>
      <c r="P2762" s="19">
        <v>6100</v>
      </c>
      <c r="Q2762" s="19" t="s">
        <v>57</v>
      </c>
      <c r="R2762" s="19">
        <v>3350</v>
      </c>
      <c r="S2762" s="19">
        <v>20000</v>
      </c>
      <c r="T2762" s="19">
        <v>6.84</v>
      </c>
      <c r="U2762" s="19">
        <v>13</v>
      </c>
      <c r="V2762" s="19">
        <v>0.24</v>
      </c>
      <c r="W2762" s="19">
        <v>68</v>
      </c>
      <c r="X2762" s="93"/>
      <c r="Y2762">
        <f t="shared" ref="Y2762:Y2825" si="130">N2762/G2762</f>
        <v>571.42857142857144</v>
      </c>
      <c r="Z2762" t="b">
        <f>IF(N2762/G2762&gt;=Auswahlhilfe!$C$8,TRUE,FALSE)</f>
        <v>1</v>
      </c>
      <c r="AA2762" t="b">
        <f>IF(K2762&gt;Auswahlhilfe!$C$7,TRUE,FALSE)</f>
        <v>1</v>
      </c>
      <c r="AB2762" t="b">
        <f>IF(Auswahlhilfe!$C$17=F2762,TRUE,FALSE)</f>
        <v>0</v>
      </c>
      <c r="AC2762" t="b">
        <f>IFERROR(IF(FIND("P2",PGOptionList!D2762)&gt;0,TRUE),FALSE)</f>
        <v>1</v>
      </c>
      <c r="AD2762" t="b">
        <f>IFERROR(IF(FIND("P1",PGOptionList!D2762)&gt;0,TRUE),FALSE)</f>
        <v>0</v>
      </c>
      <c r="AE2762" t="b">
        <f>IFERROR(IF(FIND("P0",PGOptionList!D2762)&gt;0,TRUE),FALSE)</f>
        <v>0</v>
      </c>
      <c r="AF2762" t="b">
        <f>IF(AND(Z2762,AA2762,AB2762,AC2762,IF(C2762=Auswahlhilfe!$L$7,TRUE,FALSE)),D2762,FALSE)</f>
        <v>0</v>
      </c>
      <c r="AG2762" t="b">
        <f>IF(AND(Z2762,AA2762,AB2762,AD2762,IF(C2762=Auswahlhilfe!$L$17,TRUE,FALSE)),D2762,FALSE)</f>
        <v>0</v>
      </c>
      <c r="AH2762" t="b">
        <f>IF(AND(Z2762,AA2762,AB2762,AE2762,IF(C2762=Auswahlhilfe!$L$17,TRUE,FALSE)),D2762,FALSE)</f>
        <v>0</v>
      </c>
      <c r="AI2762" t="s">
        <v>4817</v>
      </c>
      <c r="AJ2762" s="90" t="str">
        <f t="shared" ref="AJ2762:AJ2825" si="131">IF(AI2762="ja",HYPERLINK(_xlfn.CONCAT("https://shop.oxni.ch/de/shop/motoren/planetengetriebe/",LOWER(D2762))),_xlfn.CONCAT("mailto:info@oxni.ch?subject=Anfrage ",D2762))</f>
        <v>mailto:info@oxni.ch?subject=Anfrage TER-120-007-S1-P2</v>
      </c>
    </row>
    <row r="2763" spans="2:36" x14ac:dyDescent="0.2">
      <c r="B2763" s="78" t="str">
        <f t="shared" si="129"/>
        <v/>
      </c>
      <c r="C2763" s="19" t="s">
        <v>124</v>
      </c>
      <c r="D2763" s="19" t="s">
        <v>3064</v>
      </c>
      <c r="E2763" s="19">
        <v>130</v>
      </c>
      <c r="F2763" s="19" t="s">
        <v>58</v>
      </c>
      <c r="G2763" s="19">
        <v>7</v>
      </c>
      <c r="H2763" s="19">
        <v>6</v>
      </c>
      <c r="I2763" s="19">
        <v>25</v>
      </c>
      <c r="J2763" s="19">
        <v>95</v>
      </c>
      <c r="K2763" s="19">
        <v>300</v>
      </c>
      <c r="L2763" s="19">
        <v>900</v>
      </c>
      <c r="M2763" s="19" t="s">
        <v>79</v>
      </c>
      <c r="N2763" s="19">
        <v>4000</v>
      </c>
      <c r="O2763" s="19">
        <v>8000</v>
      </c>
      <c r="P2763" s="19">
        <v>6100</v>
      </c>
      <c r="Q2763" s="19" t="s">
        <v>57</v>
      </c>
      <c r="R2763" s="19">
        <v>3350</v>
      </c>
      <c r="S2763" s="19">
        <v>20000</v>
      </c>
      <c r="T2763" s="19">
        <v>6.84</v>
      </c>
      <c r="U2763" s="19">
        <v>13</v>
      </c>
      <c r="V2763" s="19">
        <v>0.24</v>
      </c>
      <c r="W2763" s="19">
        <v>68</v>
      </c>
      <c r="X2763" s="93"/>
      <c r="Y2763">
        <f t="shared" si="130"/>
        <v>571.42857142857144</v>
      </c>
      <c r="Z2763" t="b">
        <f>IF(N2763/G2763&gt;=Auswahlhilfe!$C$8,TRUE,FALSE)</f>
        <v>1</v>
      </c>
      <c r="AA2763" t="b">
        <f>IF(K2763&gt;Auswahlhilfe!$C$7,TRUE,FALSE)</f>
        <v>1</v>
      </c>
      <c r="AB2763" t="b">
        <f>IF(Auswahlhilfe!$C$17=F2763,TRUE,FALSE)</f>
        <v>1</v>
      </c>
      <c r="AC2763" t="b">
        <f>IFERROR(IF(FIND("P2",PGOptionList!D2763)&gt;0,TRUE),FALSE)</f>
        <v>1</v>
      </c>
      <c r="AD2763" t="b">
        <f>IFERROR(IF(FIND("P1",PGOptionList!D2763)&gt;0,TRUE),FALSE)</f>
        <v>0</v>
      </c>
      <c r="AE2763" t="b">
        <f>IFERROR(IF(FIND("P0",PGOptionList!D2763)&gt;0,TRUE),FALSE)</f>
        <v>0</v>
      </c>
      <c r="AF2763" t="b">
        <f>IF(AND(Z2763,AA2763,AB2763,AC2763,IF(C2763=Auswahlhilfe!$L$7,TRUE,FALSE)),D2763,FALSE)</f>
        <v>0</v>
      </c>
      <c r="AG2763" t="b">
        <f>IF(AND(Z2763,AA2763,AB2763,AD2763,IF(C2763=Auswahlhilfe!$L$17,TRUE,FALSE)),D2763,FALSE)</f>
        <v>0</v>
      </c>
      <c r="AH2763" t="b">
        <f>IF(AND(Z2763,AA2763,AB2763,AE2763,IF(C2763=Auswahlhilfe!$L$17,TRUE,FALSE)),D2763,FALSE)</f>
        <v>0</v>
      </c>
      <c r="AI2763" t="s">
        <v>4817</v>
      </c>
      <c r="AJ2763" s="90" t="str">
        <f t="shared" si="131"/>
        <v>mailto:info@oxni.ch?subject=Anfrage TER-120-007-S2-P2</v>
      </c>
    </row>
    <row r="2764" spans="2:36" x14ac:dyDescent="0.2">
      <c r="B2764" s="78" t="str">
        <f t="shared" si="129"/>
        <v/>
      </c>
      <c r="C2764" s="19" t="s">
        <v>124</v>
      </c>
      <c r="D2764" s="19" t="s">
        <v>3065</v>
      </c>
      <c r="E2764" s="19">
        <v>130</v>
      </c>
      <c r="F2764" s="19" t="s">
        <v>55</v>
      </c>
      <c r="G2764" s="19">
        <v>6</v>
      </c>
      <c r="H2764" s="19">
        <v>4</v>
      </c>
      <c r="I2764" s="19">
        <v>25</v>
      </c>
      <c r="J2764" s="19">
        <v>95</v>
      </c>
      <c r="K2764" s="19">
        <v>310</v>
      </c>
      <c r="L2764" s="19">
        <v>930</v>
      </c>
      <c r="M2764" s="19" t="s">
        <v>78</v>
      </c>
      <c r="N2764" s="19">
        <v>4000</v>
      </c>
      <c r="O2764" s="19">
        <v>8000</v>
      </c>
      <c r="P2764" s="19">
        <v>6100</v>
      </c>
      <c r="Q2764" s="19" t="s">
        <v>57</v>
      </c>
      <c r="R2764" s="19">
        <v>3350</v>
      </c>
      <c r="S2764" s="19">
        <v>20000</v>
      </c>
      <c r="T2764" s="19">
        <v>6.84</v>
      </c>
      <c r="U2764" s="19">
        <v>13</v>
      </c>
      <c r="V2764" s="19">
        <v>0.24</v>
      </c>
      <c r="W2764" s="19">
        <v>68</v>
      </c>
      <c r="X2764" s="93"/>
      <c r="Y2764">
        <f t="shared" si="130"/>
        <v>666.66666666666663</v>
      </c>
      <c r="Z2764" t="b">
        <f>IF(N2764/G2764&gt;=Auswahlhilfe!$C$8,TRUE,FALSE)</f>
        <v>1</v>
      </c>
      <c r="AA2764" t="b">
        <f>IF(K2764&gt;Auswahlhilfe!$C$7,TRUE,FALSE)</f>
        <v>1</v>
      </c>
      <c r="AB2764" t="b">
        <f>IF(Auswahlhilfe!$C$17=F2764,TRUE,FALSE)</f>
        <v>0</v>
      </c>
      <c r="AC2764" t="b">
        <f>IFERROR(IF(FIND("P2",PGOptionList!D2764)&gt;0,TRUE),FALSE)</f>
        <v>0</v>
      </c>
      <c r="AD2764" t="b">
        <f>IFERROR(IF(FIND("P1",PGOptionList!D2764)&gt;0,TRUE),FALSE)</f>
        <v>1</v>
      </c>
      <c r="AE2764" t="b">
        <f>IFERROR(IF(FIND("P0",PGOptionList!D2764)&gt;0,TRUE),FALSE)</f>
        <v>0</v>
      </c>
      <c r="AF2764" t="b">
        <f>IF(AND(Z2764,AA2764,AB2764,AC2764,IF(C2764=Auswahlhilfe!$L$7,TRUE,FALSE)),D2764,FALSE)</f>
        <v>0</v>
      </c>
      <c r="AG2764" t="b">
        <f>IF(AND(Z2764,AA2764,AB2764,AD2764,IF(C2764=Auswahlhilfe!$L$17,TRUE,FALSE)),D2764,FALSE)</f>
        <v>0</v>
      </c>
      <c r="AH2764" t="b">
        <f>IF(AND(Z2764,AA2764,AB2764,AE2764,IF(C2764=Auswahlhilfe!$L$17,TRUE,FALSE)),D2764,FALSE)</f>
        <v>0</v>
      </c>
      <c r="AI2764" t="s">
        <v>4817</v>
      </c>
      <c r="AJ2764" s="90" t="str">
        <f t="shared" si="131"/>
        <v>mailto:info@oxni.ch?subject=Anfrage TER-120-006-S1-P1</v>
      </c>
    </row>
    <row r="2765" spans="2:36" x14ac:dyDescent="0.2">
      <c r="B2765" s="78" t="str">
        <f t="shared" si="129"/>
        <v/>
      </c>
      <c r="C2765" s="19" t="s">
        <v>124</v>
      </c>
      <c r="D2765" s="19" t="s">
        <v>3066</v>
      </c>
      <c r="E2765" s="19">
        <v>130</v>
      </c>
      <c r="F2765" s="19" t="s">
        <v>58</v>
      </c>
      <c r="G2765" s="19">
        <v>6</v>
      </c>
      <c r="H2765" s="19">
        <v>4</v>
      </c>
      <c r="I2765" s="19">
        <v>25</v>
      </c>
      <c r="J2765" s="19">
        <v>95</v>
      </c>
      <c r="K2765" s="19">
        <v>310</v>
      </c>
      <c r="L2765" s="19">
        <v>930</v>
      </c>
      <c r="M2765" s="19" t="s">
        <v>78</v>
      </c>
      <c r="N2765" s="19">
        <v>4000</v>
      </c>
      <c r="O2765" s="19">
        <v>8000</v>
      </c>
      <c r="P2765" s="19">
        <v>6100</v>
      </c>
      <c r="Q2765" s="19" t="s">
        <v>57</v>
      </c>
      <c r="R2765" s="19">
        <v>3350</v>
      </c>
      <c r="S2765" s="19">
        <v>20000</v>
      </c>
      <c r="T2765" s="19">
        <v>6.84</v>
      </c>
      <c r="U2765" s="19">
        <v>13</v>
      </c>
      <c r="V2765" s="19">
        <v>0.24</v>
      </c>
      <c r="W2765" s="19">
        <v>68</v>
      </c>
      <c r="X2765" s="93"/>
      <c r="Y2765">
        <f t="shared" si="130"/>
        <v>666.66666666666663</v>
      </c>
      <c r="Z2765" t="b">
        <f>IF(N2765/G2765&gt;=Auswahlhilfe!$C$8,TRUE,FALSE)</f>
        <v>1</v>
      </c>
      <c r="AA2765" t="b">
        <f>IF(K2765&gt;Auswahlhilfe!$C$7,TRUE,FALSE)</f>
        <v>1</v>
      </c>
      <c r="AB2765" t="b">
        <f>IF(Auswahlhilfe!$C$17=F2765,TRUE,FALSE)</f>
        <v>1</v>
      </c>
      <c r="AC2765" t="b">
        <f>IFERROR(IF(FIND("P2",PGOptionList!D2765)&gt;0,TRUE),FALSE)</f>
        <v>0</v>
      </c>
      <c r="AD2765" t="b">
        <f>IFERROR(IF(FIND("P1",PGOptionList!D2765)&gt;0,TRUE),FALSE)</f>
        <v>1</v>
      </c>
      <c r="AE2765" t="b">
        <f>IFERROR(IF(FIND("P0",PGOptionList!D2765)&gt;0,TRUE),FALSE)</f>
        <v>0</v>
      </c>
      <c r="AF2765" t="b">
        <f>IF(AND(Z2765,AA2765,AB2765,AC2765,IF(C2765=Auswahlhilfe!$L$7,TRUE,FALSE)),D2765,FALSE)</f>
        <v>0</v>
      </c>
      <c r="AG2765" t="b">
        <f>IF(AND(Z2765,AA2765,AB2765,AD2765,IF(C2765=Auswahlhilfe!$L$17,TRUE,FALSE)),D2765,FALSE)</f>
        <v>0</v>
      </c>
      <c r="AH2765" t="b">
        <f>IF(AND(Z2765,AA2765,AB2765,AE2765,IF(C2765=Auswahlhilfe!$L$17,TRUE,FALSE)),D2765,FALSE)</f>
        <v>0</v>
      </c>
      <c r="AI2765" t="s">
        <v>4817</v>
      </c>
      <c r="AJ2765" s="90" t="str">
        <f t="shared" si="131"/>
        <v>mailto:info@oxni.ch?subject=Anfrage TER-120-006-S2-P1</v>
      </c>
    </row>
    <row r="2766" spans="2:36" x14ac:dyDescent="0.2">
      <c r="B2766" s="78" t="str">
        <f t="shared" si="129"/>
        <v/>
      </c>
      <c r="C2766" s="19" t="s">
        <v>124</v>
      </c>
      <c r="D2766" s="19" t="s">
        <v>3067</v>
      </c>
      <c r="E2766" s="19">
        <v>130</v>
      </c>
      <c r="F2766" s="19" t="s">
        <v>55</v>
      </c>
      <c r="G2766" s="19">
        <v>6</v>
      </c>
      <c r="H2766" s="19">
        <v>6</v>
      </c>
      <c r="I2766" s="19">
        <v>25</v>
      </c>
      <c r="J2766" s="19">
        <v>95</v>
      </c>
      <c r="K2766" s="19">
        <v>310</v>
      </c>
      <c r="L2766" s="19">
        <v>930</v>
      </c>
      <c r="M2766" s="19" t="s">
        <v>78</v>
      </c>
      <c r="N2766" s="19">
        <v>4000</v>
      </c>
      <c r="O2766" s="19">
        <v>8000</v>
      </c>
      <c r="P2766" s="19">
        <v>6100</v>
      </c>
      <c r="Q2766" s="19" t="s">
        <v>57</v>
      </c>
      <c r="R2766" s="19">
        <v>3350</v>
      </c>
      <c r="S2766" s="19">
        <v>20000</v>
      </c>
      <c r="T2766" s="19">
        <v>6.84</v>
      </c>
      <c r="U2766" s="19">
        <v>13</v>
      </c>
      <c r="V2766" s="19">
        <v>0.24</v>
      </c>
      <c r="W2766" s="19">
        <v>68</v>
      </c>
      <c r="X2766" s="93"/>
      <c r="Y2766">
        <f t="shared" si="130"/>
        <v>666.66666666666663</v>
      </c>
      <c r="Z2766" t="b">
        <f>IF(N2766/G2766&gt;=Auswahlhilfe!$C$8,TRUE,FALSE)</f>
        <v>1</v>
      </c>
      <c r="AA2766" t="b">
        <f>IF(K2766&gt;Auswahlhilfe!$C$7,TRUE,FALSE)</f>
        <v>1</v>
      </c>
      <c r="AB2766" t="b">
        <f>IF(Auswahlhilfe!$C$17=F2766,TRUE,FALSE)</f>
        <v>0</v>
      </c>
      <c r="AC2766" t="b">
        <f>IFERROR(IF(FIND("P2",PGOptionList!D2766)&gt;0,TRUE),FALSE)</f>
        <v>1</v>
      </c>
      <c r="AD2766" t="b">
        <f>IFERROR(IF(FIND("P1",PGOptionList!D2766)&gt;0,TRUE),FALSE)</f>
        <v>0</v>
      </c>
      <c r="AE2766" t="b">
        <f>IFERROR(IF(FIND("P0",PGOptionList!D2766)&gt;0,TRUE),FALSE)</f>
        <v>0</v>
      </c>
      <c r="AF2766" t="b">
        <f>IF(AND(Z2766,AA2766,AB2766,AC2766,IF(C2766=Auswahlhilfe!$L$7,TRUE,FALSE)),D2766,FALSE)</f>
        <v>0</v>
      </c>
      <c r="AG2766" t="b">
        <f>IF(AND(Z2766,AA2766,AB2766,AD2766,IF(C2766=Auswahlhilfe!$L$17,TRUE,FALSE)),D2766,FALSE)</f>
        <v>0</v>
      </c>
      <c r="AH2766" t="b">
        <f>IF(AND(Z2766,AA2766,AB2766,AE2766,IF(C2766=Auswahlhilfe!$L$17,TRUE,FALSE)),D2766,FALSE)</f>
        <v>0</v>
      </c>
      <c r="AI2766" t="s">
        <v>4817</v>
      </c>
      <c r="AJ2766" s="90" t="str">
        <f t="shared" si="131"/>
        <v>mailto:info@oxni.ch?subject=Anfrage TER-120-006-S1-P2</v>
      </c>
    </row>
    <row r="2767" spans="2:36" x14ac:dyDescent="0.2">
      <c r="B2767" s="78" t="str">
        <f t="shared" si="129"/>
        <v/>
      </c>
      <c r="C2767" s="19" t="s">
        <v>124</v>
      </c>
      <c r="D2767" s="19" t="s">
        <v>3068</v>
      </c>
      <c r="E2767" s="19">
        <v>130</v>
      </c>
      <c r="F2767" s="19" t="s">
        <v>58</v>
      </c>
      <c r="G2767" s="19">
        <v>6</v>
      </c>
      <c r="H2767" s="19">
        <v>6</v>
      </c>
      <c r="I2767" s="19">
        <v>25</v>
      </c>
      <c r="J2767" s="19">
        <v>95</v>
      </c>
      <c r="K2767" s="19">
        <v>310</v>
      </c>
      <c r="L2767" s="19">
        <v>930</v>
      </c>
      <c r="M2767" s="19" t="s">
        <v>78</v>
      </c>
      <c r="N2767" s="19">
        <v>4000</v>
      </c>
      <c r="O2767" s="19">
        <v>8000</v>
      </c>
      <c r="P2767" s="19">
        <v>6100</v>
      </c>
      <c r="Q2767" s="19" t="s">
        <v>57</v>
      </c>
      <c r="R2767" s="19">
        <v>3350</v>
      </c>
      <c r="S2767" s="19">
        <v>20000</v>
      </c>
      <c r="T2767" s="19">
        <v>6.84</v>
      </c>
      <c r="U2767" s="19">
        <v>13</v>
      </c>
      <c r="V2767" s="19">
        <v>0.24</v>
      </c>
      <c r="W2767" s="19">
        <v>68</v>
      </c>
      <c r="X2767" s="93"/>
      <c r="Y2767">
        <f t="shared" si="130"/>
        <v>666.66666666666663</v>
      </c>
      <c r="Z2767" t="b">
        <f>IF(N2767/G2767&gt;=Auswahlhilfe!$C$8,TRUE,FALSE)</f>
        <v>1</v>
      </c>
      <c r="AA2767" t="b">
        <f>IF(K2767&gt;Auswahlhilfe!$C$7,TRUE,FALSE)</f>
        <v>1</v>
      </c>
      <c r="AB2767" t="b">
        <f>IF(Auswahlhilfe!$C$17=F2767,TRUE,FALSE)</f>
        <v>1</v>
      </c>
      <c r="AC2767" t="b">
        <f>IFERROR(IF(FIND("P2",PGOptionList!D2767)&gt;0,TRUE),FALSE)</f>
        <v>1</v>
      </c>
      <c r="AD2767" t="b">
        <f>IFERROR(IF(FIND("P1",PGOptionList!D2767)&gt;0,TRUE),FALSE)</f>
        <v>0</v>
      </c>
      <c r="AE2767" t="b">
        <f>IFERROR(IF(FIND("P0",PGOptionList!D2767)&gt;0,TRUE),FALSE)</f>
        <v>0</v>
      </c>
      <c r="AF2767" t="b">
        <f>IF(AND(Z2767,AA2767,AB2767,AC2767,IF(C2767=Auswahlhilfe!$L$7,TRUE,FALSE)),D2767,FALSE)</f>
        <v>0</v>
      </c>
      <c r="AG2767" t="b">
        <f>IF(AND(Z2767,AA2767,AB2767,AD2767,IF(C2767=Auswahlhilfe!$L$17,TRUE,FALSE)),D2767,FALSE)</f>
        <v>0</v>
      </c>
      <c r="AH2767" t="b">
        <f>IF(AND(Z2767,AA2767,AB2767,AE2767,IF(C2767=Auswahlhilfe!$L$17,TRUE,FALSE)),D2767,FALSE)</f>
        <v>0</v>
      </c>
      <c r="AI2767" t="s">
        <v>4817</v>
      </c>
      <c r="AJ2767" s="90" t="str">
        <f t="shared" si="131"/>
        <v>mailto:info@oxni.ch?subject=Anfrage TER-120-006-S2-P2</v>
      </c>
    </row>
    <row r="2768" spans="2:36" x14ac:dyDescent="0.2">
      <c r="B2768" s="78" t="str">
        <f t="shared" si="129"/>
        <v/>
      </c>
      <c r="C2768" s="19" t="s">
        <v>124</v>
      </c>
      <c r="D2768" s="19" t="s">
        <v>3069</v>
      </c>
      <c r="E2768" s="19">
        <v>130</v>
      </c>
      <c r="F2768" s="19" t="s">
        <v>55</v>
      </c>
      <c r="G2768" s="19">
        <v>5</v>
      </c>
      <c r="H2768" s="19">
        <v>4</v>
      </c>
      <c r="I2768" s="19">
        <v>25</v>
      </c>
      <c r="J2768" s="19">
        <v>95</v>
      </c>
      <c r="K2768" s="19">
        <v>330</v>
      </c>
      <c r="L2768" s="19">
        <v>990</v>
      </c>
      <c r="M2768" s="19" t="s">
        <v>109</v>
      </c>
      <c r="N2768" s="19">
        <v>4000</v>
      </c>
      <c r="O2768" s="19">
        <v>8000</v>
      </c>
      <c r="P2768" s="19">
        <v>6100</v>
      </c>
      <c r="Q2768" s="19" t="s">
        <v>57</v>
      </c>
      <c r="R2768" s="19">
        <v>3350</v>
      </c>
      <c r="S2768" s="19">
        <v>20000</v>
      </c>
      <c r="T2768" s="19">
        <v>6.84</v>
      </c>
      <c r="U2768" s="19">
        <v>13</v>
      </c>
      <c r="V2768" s="19">
        <v>0.24</v>
      </c>
      <c r="W2768" s="19">
        <v>68</v>
      </c>
      <c r="X2768" s="93"/>
      <c r="Y2768">
        <f t="shared" si="130"/>
        <v>800</v>
      </c>
      <c r="Z2768" t="b">
        <f>IF(N2768/G2768&gt;=Auswahlhilfe!$C$8,TRUE,FALSE)</f>
        <v>1</v>
      </c>
      <c r="AA2768" t="b">
        <f>IF(K2768&gt;Auswahlhilfe!$C$7,TRUE,FALSE)</f>
        <v>1</v>
      </c>
      <c r="AB2768" t="b">
        <f>IF(Auswahlhilfe!$C$17=F2768,TRUE,FALSE)</f>
        <v>0</v>
      </c>
      <c r="AC2768" t="b">
        <f>IFERROR(IF(FIND("P2",PGOptionList!D2768)&gt;0,TRUE),FALSE)</f>
        <v>0</v>
      </c>
      <c r="AD2768" t="b">
        <f>IFERROR(IF(FIND("P1",PGOptionList!D2768)&gt;0,TRUE),FALSE)</f>
        <v>1</v>
      </c>
      <c r="AE2768" t="b">
        <f>IFERROR(IF(FIND("P0",PGOptionList!D2768)&gt;0,TRUE),FALSE)</f>
        <v>0</v>
      </c>
      <c r="AF2768" t="b">
        <f>IF(AND(Z2768,AA2768,AB2768,AC2768,IF(C2768=Auswahlhilfe!$L$7,TRUE,FALSE)),D2768,FALSE)</f>
        <v>0</v>
      </c>
      <c r="AG2768" t="b">
        <f>IF(AND(Z2768,AA2768,AB2768,AD2768,IF(C2768=Auswahlhilfe!$L$17,TRUE,FALSE)),D2768,FALSE)</f>
        <v>0</v>
      </c>
      <c r="AH2768" t="b">
        <f>IF(AND(Z2768,AA2768,AB2768,AE2768,IF(C2768=Auswahlhilfe!$L$17,TRUE,FALSE)),D2768,FALSE)</f>
        <v>0</v>
      </c>
      <c r="AI2768" t="s">
        <v>4817</v>
      </c>
      <c r="AJ2768" s="90" t="str">
        <f t="shared" si="131"/>
        <v>mailto:info@oxni.ch?subject=Anfrage TER-120-005-S1-P1</v>
      </c>
    </row>
    <row r="2769" spans="2:36" x14ac:dyDescent="0.2">
      <c r="B2769" s="78" t="str">
        <f t="shared" si="129"/>
        <v/>
      </c>
      <c r="C2769" s="19" t="s">
        <v>124</v>
      </c>
      <c r="D2769" s="19" t="s">
        <v>3070</v>
      </c>
      <c r="E2769" s="19">
        <v>130</v>
      </c>
      <c r="F2769" s="19" t="s">
        <v>58</v>
      </c>
      <c r="G2769" s="19">
        <v>5</v>
      </c>
      <c r="H2769" s="19">
        <v>4</v>
      </c>
      <c r="I2769" s="19">
        <v>25</v>
      </c>
      <c r="J2769" s="19">
        <v>95</v>
      </c>
      <c r="K2769" s="19">
        <v>330</v>
      </c>
      <c r="L2769" s="19">
        <v>990</v>
      </c>
      <c r="M2769" s="19" t="s">
        <v>109</v>
      </c>
      <c r="N2769" s="19">
        <v>4000</v>
      </c>
      <c r="O2769" s="19">
        <v>8000</v>
      </c>
      <c r="P2769" s="19">
        <v>6100</v>
      </c>
      <c r="Q2769" s="19" t="s">
        <v>57</v>
      </c>
      <c r="R2769" s="19">
        <v>3350</v>
      </c>
      <c r="S2769" s="19">
        <v>20000</v>
      </c>
      <c r="T2769" s="19">
        <v>6.84</v>
      </c>
      <c r="U2769" s="19">
        <v>13</v>
      </c>
      <c r="V2769" s="19">
        <v>0.24</v>
      </c>
      <c r="W2769" s="19">
        <v>68</v>
      </c>
      <c r="X2769" s="93"/>
      <c r="Y2769">
        <f t="shared" si="130"/>
        <v>800</v>
      </c>
      <c r="Z2769" t="b">
        <f>IF(N2769/G2769&gt;=Auswahlhilfe!$C$8,TRUE,FALSE)</f>
        <v>1</v>
      </c>
      <c r="AA2769" t="b">
        <f>IF(K2769&gt;Auswahlhilfe!$C$7,TRUE,FALSE)</f>
        <v>1</v>
      </c>
      <c r="AB2769" t="b">
        <f>IF(Auswahlhilfe!$C$17=F2769,TRUE,FALSE)</f>
        <v>1</v>
      </c>
      <c r="AC2769" t="b">
        <f>IFERROR(IF(FIND("P2",PGOptionList!D2769)&gt;0,TRUE),FALSE)</f>
        <v>0</v>
      </c>
      <c r="AD2769" t="b">
        <f>IFERROR(IF(FIND("P1",PGOptionList!D2769)&gt;0,TRUE),FALSE)</f>
        <v>1</v>
      </c>
      <c r="AE2769" t="b">
        <f>IFERROR(IF(FIND("P0",PGOptionList!D2769)&gt;0,TRUE),FALSE)</f>
        <v>0</v>
      </c>
      <c r="AF2769" t="b">
        <f>IF(AND(Z2769,AA2769,AB2769,AC2769,IF(C2769=Auswahlhilfe!$L$7,TRUE,FALSE)),D2769,FALSE)</f>
        <v>0</v>
      </c>
      <c r="AG2769" t="b">
        <f>IF(AND(Z2769,AA2769,AB2769,AD2769,IF(C2769=Auswahlhilfe!$L$17,TRUE,FALSE)),D2769,FALSE)</f>
        <v>0</v>
      </c>
      <c r="AH2769" t="b">
        <f>IF(AND(Z2769,AA2769,AB2769,AE2769,IF(C2769=Auswahlhilfe!$L$17,TRUE,FALSE)),D2769,FALSE)</f>
        <v>0</v>
      </c>
      <c r="AI2769" t="s">
        <v>4817</v>
      </c>
      <c r="AJ2769" s="90" t="str">
        <f t="shared" si="131"/>
        <v>mailto:info@oxni.ch?subject=Anfrage TER-120-005-S2-P1</v>
      </c>
    </row>
    <row r="2770" spans="2:36" x14ac:dyDescent="0.2">
      <c r="B2770" s="78" t="str">
        <f t="shared" si="129"/>
        <v/>
      </c>
      <c r="C2770" s="19" t="s">
        <v>124</v>
      </c>
      <c r="D2770" s="19" t="s">
        <v>3071</v>
      </c>
      <c r="E2770" s="19">
        <v>130</v>
      </c>
      <c r="F2770" s="19" t="s">
        <v>55</v>
      </c>
      <c r="G2770" s="19">
        <v>5</v>
      </c>
      <c r="H2770" s="19">
        <v>6</v>
      </c>
      <c r="I2770" s="19">
        <v>25</v>
      </c>
      <c r="J2770" s="19">
        <v>95</v>
      </c>
      <c r="K2770" s="19">
        <v>330</v>
      </c>
      <c r="L2770" s="19">
        <v>990</v>
      </c>
      <c r="M2770" s="19" t="s">
        <v>109</v>
      </c>
      <c r="N2770" s="19">
        <v>4000</v>
      </c>
      <c r="O2770" s="19">
        <v>8000</v>
      </c>
      <c r="P2770" s="19">
        <v>6100</v>
      </c>
      <c r="Q2770" s="19" t="s">
        <v>57</v>
      </c>
      <c r="R2770" s="19">
        <v>3350</v>
      </c>
      <c r="S2770" s="19">
        <v>20000</v>
      </c>
      <c r="T2770" s="19">
        <v>6.84</v>
      </c>
      <c r="U2770" s="19">
        <v>13</v>
      </c>
      <c r="V2770" s="19">
        <v>0.24</v>
      </c>
      <c r="W2770" s="19">
        <v>68</v>
      </c>
      <c r="X2770" s="93"/>
      <c r="Y2770">
        <f t="shared" si="130"/>
        <v>800</v>
      </c>
      <c r="Z2770" t="b">
        <f>IF(N2770/G2770&gt;=Auswahlhilfe!$C$8,TRUE,FALSE)</f>
        <v>1</v>
      </c>
      <c r="AA2770" t="b">
        <f>IF(K2770&gt;Auswahlhilfe!$C$7,TRUE,FALSE)</f>
        <v>1</v>
      </c>
      <c r="AB2770" t="b">
        <f>IF(Auswahlhilfe!$C$17=F2770,TRUE,FALSE)</f>
        <v>0</v>
      </c>
      <c r="AC2770" t="b">
        <f>IFERROR(IF(FIND("P2",PGOptionList!D2770)&gt;0,TRUE),FALSE)</f>
        <v>1</v>
      </c>
      <c r="AD2770" t="b">
        <f>IFERROR(IF(FIND("P1",PGOptionList!D2770)&gt;0,TRUE),FALSE)</f>
        <v>0</v>
      </c>
      <c r="AE2770" t="b">
        <f>IFERROR(IF(FIND("P0",PGOptionList!D2770)&gt;0,TRUE),FALSE)</f>
        <v>0</v>
      </c>
      <c r="AF2770" t="b">
        <f>IF(AND(Z2770,AA2770,AB2770,AC2770,IF(C2770=Auswahlhilfe!$L$7,TRUE,FALSE)),D2770,FALSE)</f>
        <v>0</v>
      </c>
      <c r="AG2770" t="b">
        <f>IF(AND(Z2770,AA2770,AB2770,AD2770,IF(C2770=Auswahlhilfe!$L$17,TRUE,FALSE)),D2770,FALSE)</f>
        <v>0</v>
      </c>
      <c r="AH2770" t="b">
        <f>IF(AND(Z2770,AA2770,AB2770,AE2770,IF(C2770=Auswahlhilfe!$L$17,TRUE,FALSE)),D2770,FALSE)</f>
        <v>0</v>
      </c>
      <c r="AI2770" t="s">
        <v>4817</v>
      </c>
      <c r="AJ2770" s="90" t="str">
        <f t="shared" si="131"/>
        <v>mailto:info@oxni.ch?subject=Anfrage TER-120-005-S1-P2</v>
      </c>
    </row>
    <row r="2771" spans="2:36" x14ac:dyDescent="0.2">
      <c r="B2771" s="78" t="str">
        <f t="shared" si="129"/>
        <v/>
      </c>
      <c r="C2771" s="19" t="s">
        <v>124</v>
      </c>
      <c r="D2771" s="19" t="s">
        <v>3072</v>
      </c>
      <c r="E2771" s="19">
        <v>130</v>
      </c>
      <c r="F2771" s="19" t="s">
        <v>58</v>
      </c>
      <c r="G2771" s="19">
        <v>5</v>
      </c>
      <c r="H2771" s="19">
        <v>6</v>
      </c>
      <c r="I2771" s="19">
        <v>25</v>
      </c>
      <c r="J2771" s="19">
        <v>95</v>
      </c>
      <c r="K2771" s="19">
        <v>330</v>
      </c>
      <c r="L2771" s="19">
        <v>990</v>
      </c>
      <c r="M2771" s="19" t="s">
        <v>109</v>
      </c>
      <c r="N2771" s="19">
        <v>4000</v>
      </c>
      <c r="O2771" s="19">
        <v>8000</v>
      </c>
      <c r="P2771" s="19">
        <v>6100</v>
      </c>
      <c r="Q2771" s="19" t="s">
        <v>57</v>
      </c>
      <c r="R2771" s="19">
        <v>3350</v>
      </c>
      <c r="S2771" s="19">
        <v>20000</v>
      </c>
      <c r="T2771" s="19">
        <v>6.84</v>
      </c>
      <c r="U2771" s="19">
        <v>13</v>
      </c>
      <c r="V2771" s="19">
        <v>0.24</v>
      </c>
      <c r="W2771" s="19">
        <v>68</v>
      </c>
      <c r="X2771" s="93"/>
      <c r="Y2771">
        <f t="shared" si="130"/>
        <v>800</v>
      </c>
      <c r="Z2771" t="b">
        <f>IF(N2771/G2771&gt;=Auswahlhilfe!$C$8,TRUE,FALSE)</f>
        <v>1</v>
      </c>
      <c r="AA2771" t="b">
        <f>IF(K2771&gt;Auswahlhilfe!$C$7,TRUE,FALSE)</f>
        <v>1</v>
      </c>
      <c r="AB2771" t="b">
        <f>IF(Auswahlhilfe!$C$17=F2771,TRUE,FALSE)</f>
        <v>1</v>
      </c>
      <c r="AC2771" t="b">
        <f>IFERROR(IF(FIND("P2",PGOptionList!D2771)&gt;0,TRUE),FALSE)</f>
        <v>1</v>
      </c>
      <c r="AD2771" t="b">
        <f>IFERROR(IF(FIND("P1",PGOptionList!D2771)&gt;0,TRUE),FALSE)</f>
        <v>0</v>
      </c>
      <c r="AE2771" t="b">
        <f>IFERROR(IF(FIND("P0",PGOptionList!D2771)&gt;0,TRUE),FALSE)</f>
        <v>0</v>
      </c>
      <c r="AF2771" t="b">
        <f>IF(AND(Z2771,AA2771,AB2771,AC2771,IF(C2771=Auswahlhilfe!$L$7,TRUE,FALSE)),D2771,FALSE)</f>
        <v>0</v>
      </c>
      <c r="AG2771" t="b">
        <f>IF(AND(Z2771,AA2771,AB2771,AD2771,IF(C2771=Auswahlhilfe!$L$17,TRUE,FALSE)),D2771,FALSE)</f>
        <v>0</v>
      </c>
      <c r="AH2771" t="b">
        <f>IF(AND(Z2771,AA2771,AB2771,AE2771,IF(C2771=Auswahlhilfe!$L$17,TRUE,FALSE)),D2771,FALSE)</f>
        <v>0</v>
      </c>
      <c r="AI2771" t="s">
        <v>4817</v>
      </c>
      <c r="AJ2771" s="90" t="str">
        <f t="shared" si="131"/>
        <v>mailto:info@oxni.ch?subject=Anfrage TER-120-005-S2-P2</v>
      </c>
    </row>
    <row r="2772" spans="2:36" x14ac:dyDescent="0.2">
      <c r="B2772" s="78" t="str">
        <f t="shared" si="129"/>
        <v/>
      </c>
      <c r="C2772" s="19" t="s">
        <v>124</v>
      </c>
      <c r="D2772" s="19" t="s">
        <v>3073</v>
      </c>
      <c r="E2772" s="19">
        <v>130</v>
      </c>
      <c r="F2772" s="19" t="s">
        <v>55</v>
      </c>
      <c r="G2772" s="19">
        <v>4</v>
      </c>
      <c r="H2772" s="19">
        <v>4</v>
      </c>
      <c r="I2772" s="19">
        <v>25</v>
      </c>
      <c r="J2772" s="19">
        <v>95</v>
      </c>
      <c r="K2772" s="19">
        <v>260</v>
      </c>
      <c r="L2772" s="19">
        <v>780</v>
      </c>
      <c r="M2772" s="19" t="s">
        <v>80</v>
      </c>
      <c r="N2772" s="19">
        <v>4000</v>
      </c>
      <c r="O2772" s="19">
        <v>8000</v>
      </c>
      <c r="P2772" s="19">
        <v>6100</v>
      </c>
      <c r="Q2772" s="19" t="s">
        <v>57</v>
      </c>
      <c r="R2772" s="19">
        <v>3350</v>
      </c>
      <c r="S2772" s="19">
        <v>20000</v>
      </c>
      <c r="T2772" s="19">
        <v>6.84</v>
      </c>
      <c r="U2772" s="19">
        <v>13</v>
      </c>
      <c r="V2772" s="19">
        <v>0.24</v>
      </c>
      <c r="W2772" s="19">
        <v>68</v>
      </c>
      <c r="X2772" s="93"/>
      <c r="Y2772">
        <f t="shared" si="130"/>
        <v>1000</v>
      </c>
      <c r="Z2772" t="b">
        <f>IF(N2772/G2772&gt;=Auswahlhilfe!$C$8,TRUE,FALSE)</f>
        <v>1</v>
      </c>
      <c r="AA2772" t="b">
        <f>IF(K2772&gt;Auswahlhilfe!$C$7,TRUE,FALSE)</f>
        <v>1</v>
      </c>
      <c r="AB2772" t="b">
        <f>IF(Auswahlhilfe!$C$17=F2772,TRUE,FALSE)</f>
        <v>0</v>
      </c>
      <c r="AC2772" t="b">
        <f>IFERROR(IF(FIND("P2",PGOptionList!D2772)&gt;0,TRUE),FALSE)</f>
        <v>0</v>
      </c>
      <c r="AD2772" t="b">
        <f>IFERROR(IF(FIND("P1",PGOptionList!D2772)&gt;0,TRUE),FALSE)</f>
        <v>1</v>
      </c>
      <c r="AE2772" t="b">
        <f>IFERROR(IF(FIND("P0",PGOptionList!D2772)&gt;0,TRUE),FALSE)</f>
        <v>0</v>
      </c>
      <c r="AF2772" t="b">
        <f>IF(AND(Z2772,AA2772,AB2772,AC2772,IF(C2772=Auswahlhilfe!$L$7,TRUE,FALSE)),D2772,FALSE)</f>
        <v>0</v>
      </c>
      <c r="AG2772" t="b">
        <f>IF(AND(Z2772,AA2772,AB2772,AD2772,IF(C2772=Auswahlhilfe!$L$17,TRUE,FALSE)),D2772,FALSE)</f>
        <v>0</v>
      </c>
      <c r="AH2772" t="b">
        <f>IF(AND(Z2772,AA2772,AB2772,AE2772,IF(C2772=Auswahlhilfe!$L$17,TRUE,FALSE)),D2772,FALSE)</f>
        <v>0</v>
      </c>
      <c r="AI2772" t="s">
        <v>4817</v>
      </c>
      <c r="AJ2772" s="90" t="str">
        <f t="shared" si="131"/>
        <v>mailto:info@oxni.ch?subject=Anfrage TER-120-004-S1-P1</v>
      </c>
    </row>
    <row r="2773" spans="2:36" x14ac:dyDescent="0.2">
      <c r="B2773" s="78" t="str">
        <f t="shared" si="129"/>
        <v/>
      </c>
      <c r="C2773" s="19" t="s">
        <v>124</v>
      </c>
      <c r="D2773" s="19" t="s">
        <v>3074</v>
      </c>
      <c r="E2773" s="19">
        <v>130</v>
      </c>
      <c r="F2773" s="19" t="s">
        <v>58</v>
      </c>
      <c r="G2773" s="19">
        <v>4</v>
      </c>
      <c r="H2773" s="19">
        <v>4</v>
      </c>
      <c r="I2773" s="19">
        <v>25</v>
      </c>
      <c r="J2773" s="19">
        <v>95</v>
      </c>
      <c r="K2773" s="19">
        <v>260</v>
      </c>
      <c r="L2773" s="19">
        <v>780</v>
      </c>
      <c r="M2773" s="19" t="s">
        <v>80</v>
      </c>
      <c r="N2773" s="19">
        <v>4000</v>
      </c>
      <c r="O2773" s="19">
        <v>8000</v>
      </c>
      <c r="P2773" s="19">
        <v>6100</v>
      </c>
      <c r="Q2773" s="19" t="s">
        <v>57</v>
      </c>
      <c r="R2773" s="19">
        <v>3350</v>
      </c>
      <c r="S2773" s="19">
        <v>20000</v>
      </c>
      <c r="T2773" s="19">
        <v>6.84</v>
      </c>
      <c r="U2773" s="19">
        <v>13</v>
      </c>
      <c r="V2773" s="19">
        <v>0.24</v>
      </c>
      <c r="W2773" s="19">
        <v>68</v>
      </c>
      <c r="X2773" s="93"/>
      <c r="Y2773">
        <f t="shared" si="130"/>
        <v>1000</v>
      </c>
      <c r="Z2773" t="b">
        <f>IF(N2773/G2773&gt;=Auswahlhilfe!$C$8,TRUE,FALSE)</f>
        <v>1</v>
      </c>
      <c r="AA2773" t="b">
        <f>IF(K2773&gt;Auswahlhilfe!$C$7,TRUE,FALSE)</f>
        <v>1</v>
      </c>
      <c r="AB2773" t="b">
        <f>IF(Auswahlhilfe!$C$17=F2773,TRUE,FALSE)</f>
        <v>1</v>
      </c>
      <c r="AC2773" t="b">
        <f>IFERROR(IF(FIND("P2",PGOptionList!D2773)&gt;0,TRUE),FALSE)</f>
        <v>0</v>
      </c>
      <c r="AD2773" t="b">
        <f>IFERROR(IF(FIND("P1",PGOptionList!D2773)&gt;0,TRUE),FALSE)</f>
        <v>1</v>
      </c>
      <c r="AE2773" t="b">
        <f>IFERROR(IF(FIND("P0",PGOptionList!D2773)&gt;0,TRUE),FALSE)</f>
        <v>0</v>
      </c>
      <c r="AF2773" t="b">
        <f>IF(AND(Z2773,AA2773,AB2773,AC2773,IF(C2773=Auswahlhilfe!$L$7,TRUE,FALSE)),D2773,FALSE)</f>
        <v>0</v>
      </c>
      <c r="AG2773" t="b">
        <f>IF(AND(Z2773,AA2773,AB2773,AD2773,IF(C2773=Auswahlhilfe!$L$17,TRUE,FALSE)),D2773,FALSE)</f>
        <v>0</v>
      </c>
      <c r="AH2773" t="b">
        <f>IF(AND(Z2773,AA2773,AB2773,AE2773,IF(C2773=Auswahlhilfe!$L$17,TRUE,FALSE)),D2773,FALSE)</f>
        <v>0</v>
      </c>
      <c r="AI2773" t="s">
        <v>4817</v>
      </c>
      <c r="AJ2773" s="90" t="str">
        <f t="shared" si="131"/>
        <v>mailto:info@oxni.ch?subject=Anfrage TER-120-004-S2-P1</v>
      </c>
    </row>
    <row r="2774" spans="2:36" x14ac:dyDescent="0.2">
      <c r="B2774" s="78" t="str">
        <f t="shared" si="129"/>
        <v/>
      </c>
      <c r="C2774" s="19" t="s">
        <v>124</v>
      </c>
      <c r="D2774" s="19" t="s">
        <v>3075</v>
      </c>
      <c r="E2774" s="19">
        <v>130</v>
      </c>
      <c r="F2774" s="19" t="s">
        <v>55</v>
      </c>
      <c r="G2774" s="19">
        <v>4</v>
      </c>
      <c r="H2774" s="19">
        <v>6</v>
      </c>
      <c r="I2774" s="19">
        <v>25</v>
      </c>
      <c r="J2774" s="19">
        <v>95</v>
      </c>
      <c r="K2774" s="19">
        <v>260</v>
      </c>
      <c r="L2774" s="19">
        <v>780</v>
      </c>
      <c r="M2774" s="19" t="s">
        <v>80</v>
      </c>
      <c r="N2774" s="19">
        <v>4000</v>
      </c>
      <c r="O2774" s="19">
        <v>8000</v>
      </c>
      <c r="P2774" s="19">
        <v>6100</v>
      </c>
      <c r="Q2774" s="19" t="s">
        <v>57</v>
      </c>
      <c r="R2774" s="19">
        <v>3350</v>
      </c>
      <c r="S2774" s="19">
        <v>20000</v>
      </c>
      <c r="T2774" s="19">
        <v>6.84</v>
      </c>
      <c r="U2774" s="19">
        <v>13</v>
      </c>
      <c r="V2774" s="19">
        <v>0.24</v>
      </c>
      <c r="W2774" s="19">
        <v>68</v>
      </c>
      <c r="X2774" s="93"/>
      <c r="Y2774">
        <f t="shared" si="130"/>
        <v>1000</v>
      </c>
      <c r="Z2774" t="b">
        <f>IF(N2774/G2774&gt;=Auswahlhilfe!$C$8,TRUE,FALSE)</f>
        <v>1</v>
      </c>
      <c r="AA2774" t="b">
        <f>IF(K2774&gt;Auswahlhilfe!$C$7,TRUE,FALSE)</f>
        <v>1</v>
      </c>
      <c r="AB2774" t="b">
        <f>IF(Auswahlhilfe!$C$17=F2774,TRUE,FALSE)</f>
        <v>0</v>
      </c>
      <c r="AC2774" t="b">
        <f>IFERROR(IF(FIND("P2",PGOptionList!D2774)&gt;0,TRUE),FALSE)</f>
        <v>1</v>
      </c>
      <c r="AD2774" t="b">
        <f>IFERROR(IF(FIND("P1",PGOptionList!D2774)&gt;0,TRUE),FALSE)</f>
        <v>0</v>
      </c>
      <c r="AE2774" t="b">
        <f>IFERROR(IF(FIND("P0",PGOptionList!D2774)&gt;0,TRUE),FALSE)</f>
        <v>0</v>
      </c>
      <c r="AF2774" t="b">
        <f>IF(AND(Z2774,AA2774,AB2774,AC2774,IF(C2774=Auswahlhilfe!$L$7,TRUE,FALSE)),D2774,FALSE)</f>
        <v>0</v>
      </c>
      <c r="AG2774" t="b">
        <f>IF(AND(Z2774,AA2774,AB2774,AD2774,IF(C2774=Auswahlhilfe!$L$17,TRUE,FALSE)),D2774,FALSE)</f>
        <v>0</v>
      </c>
      <c r="AH2774" t="b">
        <f>IF(AND(Z2774,AA2774,AB2774,AE2774,IF(C2774=Auswahlhilfe!$L$17,TRUE,FALSE)),D2774,FALSE)</f>
        <v>0</v>
      </c>
      <c r="AI2774" t="s">
        <v>4817</v>
      </c>
      <c r="AJ2774" s="90" t="str">
        <f t="shared" si="131"/>
        <v>mailto:info@oxni.ch?subject=Anfrage TER-120-004-S1-P2</v>
      </c>
    </row>
    <row r="2775" spans="2:36" x14ac:dyDescent="0.2">
      <c r="B2775" s="78" t="str">
        <f t="shared" si="129"/>
        <v/>
      </c>
      <c r="C2775" s="19" t="s">
        <v>124</v>
      </c>
      <c r="D2775" s="19" t="s">
        <v>3076</v>
      </c>
      <c r="E2775" s="19">
        <v>130</v>
      </c>
      <c r="F2775" s="19" t="s">
        <v>58</v>
      </c>
      <c r="G2775" s="19">
        <v>4</v>
      </c>
      <c r="H2775" s="19">
        <v>6</v>
      </c>
      <c r="I2775" s="19">
        <v>25</v>
      </c>
      <c r="J2775" s="19">
        <v>95</v>
      </c>
      <c r="K2775" s="19">
        <v>260</v>
      </c>
      <c r="L2775" s="19">
        <v>780</v>
      </c>
      <c r="M2775" s="19" t="s">
        <v>80</v>
      </c>
      <c r="N2775" s="19">
        <v>4000</v>
      </c>
      <c r="O2775" s="19">
        <v>8000</v>
      </c>
      <c r="P2775" s="19">
        <v>6100</v>
      </c>
      <c r="Q2775" s="19" t="s">
        <v>57</v>
      </c>
      <c r="R2775" s="19">
        <v>3350</v>
      </c>
      <c r="S2775" s="19">
        <v>20000</v>
      </c>
      <c r="T2775" s="19">
        <v>6.84</v>
      </c>
      <c r="U2775" s="19">
        <v>13</v>
      </c>
      <c r="V2775" s="19">
        <v>0.24</v>
      </c>
      <c r="W2775" s="19">
        <v>68</v>
      </c>
      <c r="X2775" s="93"/>
      <c r="Y2775">
        <f t="shared" si="130"/>
        <v>1000</v>
      </c>
      <c r="Z2775" t="b">
        <f>IF(N2775/G2775&gt;=Auswahlhilfe!$C$8,TRUE,FALSE)</f>
        <v>1</v>
      </c>
      <c r="AA2775" t="b">
        <f>IF(K2775&gt;Auswahlhilfe!$C$7,TRUE,FALSE)</f>
        <v>1</v>
      </c>
      <c r="AB2775" t="b">
        <f>IF(Auswahlhilfe!$C$17=F2775,TRUE,FALSE)</f>
        <v>1</v>
      </c>
      <c r="AC2775" t="b">
        <f>IFERROR(IF(FIND("P2",PGOptionList!D2775)&gt;0,TRUE),FALSE)</f>
        <v>1</v>
      </c>
      <c r="AD2775" t="b">
        <f>IFERROR(IF(FIND("P1",PGOptionList!D2775)&gt;0,TRUE),FALSE)</f>
        <v>0</v>
      </c>
      <c r="AE2775" t="b">
        <f>IFERROR(IF(FIND("P0",PGOptionList!D2775)&gt;0,TRUE),FALSE)</f>
        <v>0</v>
      </c>
      <c r="AF2775" t="b">
        <f>IF(AND(Z2775,AA2775,AB2775,AC2775,IF(C2775=Auswahlhilfe!$L$7,TRUE,FALSE)),D2775,FALSE)</f>
        <v>0</v>
      </c>
      <c r="AG2775" t="b">
        <f>IF(AND(Z2775,AA2775,AB2775,AD2775,IF(C2775=Auswahlhilfe!$L$17,TRUE,FALSE)),D2775,FALSE)</f>
        <v>0</v>
      </c>
      <c r="AH2775" t="b">
        <f>IF(AND(Z2775,AA2775,AB2775,AE2775,IF(C2775=Auswahlhilfe!$L$17,TRUE,FALSE)),D2775,FALSE)</f>
        <v>0</v>
      </c>
      <c r="AI2775" t="s">
        <v>4817</v>
      </c>
      <c r="AJ2775" s="90" t="str">
        <f t="shared" si="131"/>
        <v>mailto:info@oxni.ch?subject=Anfrage TER-120-004-S2-P2</v>
      </c>
    </row>
    <row r="2776" spans="2:36" x14ac:dyDescent="0.2">
      <c r="B2776" s="78" t="str">
        <f t="shared" si="129"/>
        <v/>
      </c>
      <c r="C2776" s="19" t="s">
        <v>124</v>
      </c>
      <c r="D2776" s="19" t="s">
        <v>3077</v>
      </c>
      <c r="E2776" s="19">
        <v>130</v>
      </c>
      <c r="F2776" s="19" t="s">
        <v>55</v>
      </c>
      <c r="G2776" s="19">
        <v>3</v>
      </c>
      <c r="H2776" s="19">
        <v>4</v>
      </c>
      <c r="I2776" s="19">
        <v>25</v>
      </c>
      <c r="J2776" s="19">
        <v>95</v>
      </c>
      <c r="K2776" s="19">
        <v>200</v>
      </c>
      <c r="L2776" s="19">
        <v>600</v>
      </c>
      <c r="M2776" s="19" t="s">
        <v>108</v>
      </c>
      <c r="N2776" s="19">
        <v>4000</v>
      </c>
      <c r="O2776" s="19">
        <v>8000</v>
      </c>
      <c r="P2776" s="19">
        <v>6100</v>
      </c>
      <c r="Q2776" s="19" t="s">
        <v>57</v>
      </c>
      <c r="R2776" s="19">
        <v>3350</v>
      </c>
      <c r="S2776" s="19">
        <v>20000</v>
      </c>
      <c r="T2776" s="19">
        <v>6.84</v>
      </c>
      <c r="U2776" s="19">
        <v>13</v>
      </c>
      <c r="V2776" s="19">
        <v>0.24</v>
      </c>
      <c r="W2776" s="19">
        <v>68</v>
      </c>
      <c r="X2776" s="93"/>
      <c r="Y2776">
        <f t="shared" si="130"/>
        <v>1333.3333333333333</v>
      </c>
      <c r="Z2776" t="b">
        <f>IF(N2776/G2776&gt;=Auswahlhilfe!$C$8,TRUE,FALSE)</f>
        <v>1</v>
      </c>
      <c r="AA2776" t="b">
        <f>IF(K2776&gt;Auswahlhilfe!$C$7,TRUE,FALSE)</f>
        <v>1</v>
      </c>
      <c r="AB2776" t="b">
        <f>IF(Auswahlhilfe!$C$17=F2776,TRUE,FALSE)</f>
        <v>0</v>
      </c>
      <c r="AC2776" t="b">
        <f>IFERROR(IF(FIND("P2",PGOptionList!D2776)&gt;0,TRUE),FALSE)</f>
        <v>0</v>
      </c>
      <c r="AD2776" t="b">
        <f>IFERROR(IF(FIND("P1",PGOptionList!D2776)&gt;0,TRUE),FALSE)</f>
        <v>1</v>
      </c>
      <c r="AE2776" t="b">
        <f>IFERROR(IF(FIND("P0",PGOptionList!D2776)&gt;0,TRUE),FALSE)</f>
        <v>0</v>
      </c>
      <c r="AF2776" t="b">
        <f>IF(AND(Z2776,AA2776,AB2776,AC2776,IF(C2776=Auswahlhilfe!$L$7,TRUE,FALSE)),D2776,FALSE)</f>
        <v>0</v>
      </c>
      <c r="AG2776" t="b">
        <f>IF(AND(Z2776,AA2776,AB2776,AD2776,IF(C2776=Auswahlhilfe!$L$17,TRUE,FALSE)),D2776,FALSE)</f>
        <v>0</v>
      </c>
      <c r="AH2776" t="b">
        <f>IF(AND(Z2776,AA2776,AB2776,AE2776,IF(C2776=Auswahlhilfe!$L$17,TRUE,FALSE)),D2776,FALSE)</f>
        <v>0</v>
      </c>
      <c r="AI2776" t="s">
        <v>4817</v>
      </c>
      <c r="AJ2776" s="90" t="str">
        <f t="shared" si="131"/>
        <v>mailto:info@oxni.ch?subject=Anfrage TER-120-003-S1-P1</v>
      </c>
    </row>
    <row r="2777" spans="2:36" x14ac:dyDescent="0.2">
      <c r="B2777" s="78" t="str">
        <f t="shared" si="129"/>
        <v/>
      </c>
      <c r="C2777" s="19" t="s">
        <v>124</v>
      </c>
      <c r="D2777" s="19" t="s">
        <v>3078</v>
      </c>
      <c r="E2777" s="19">
        <v>130</v>
      </c>
      <c r="F2777" s="19" t="s">
        <v>58</v>
      </c>
      <c r="G2777" s="19">
        <v>3</v>
      </c>
      <c r="H2777" s="19">
        <v>4</v>
      </c>
      <c r="I2777" s="19">
        <v>25</v>
      </c>
      <c r="J2777" s="19">
        <v>95</v>
      </c>
      <c r="K2777" s="19">
        <v>200</v>
      </c>
      <c r="L2777" s="19">
        <v>600</v>
      </c>
      <c r="M2777" s="19" t="s">
        <v>108</v>
      </c>
      <c r="N2777" s="19">
        <v>4000</v>
      </c>
      <c r="O2777" s="19">
        <v>8000</v>
      </c>
      <c r="P2777" s="19">
        <v>6100</v>
      </c>
      <c r="Q2777" s="19" t="s">
        <v>57</v>
      </c>
      <c r="R2777" s="19">
        <v>3350</v>
      </c>
      <c r="S2777" s="19">
        <v>20000</v>
      </c>
      <c r="T2777" s="19">
        <v>6.84</v>
      </c>
      <c r="U2777" s="19">
        <v>13</v>
      </c>
      <c r="V2777" s="19">
        <v>0.24</v>
      </c>
      <c r="W2777" s="19">
        <v>68</v>
      </c>
      <c r="X2777" s="93"/>
      <c r="Y2777">
        <f t="shared" si="130"/>
        <v>1333.3333333333333</v>
      </c>
      <c r="Z2777" t="b">
        <f>IF(N2777/G2777&gt;=Auswahlhilfe!$C$8,TRUE,FALSE)</f>
        <v>1</v>
      </c>
      <c r="AA2777" t="b">
        <f>IF(K2777&gt;Auswahlhilfe!$C$7,TRUE,FALSE)</f>
        <v>1</v>
      </c>
      <c r="AB2777" t="b">
        <f>IF(Auswahlhilfe!$C$17=F2777,TRUE,FALSE)</f>
        <v>1</v>
      </c>
      <c r="AC2777" t="b">
        <f>IFERROR(IF(FIND("P2",PGOptionList!D2777)&gt;0,TRUE),FALSE)</f>
        <v>0</v>
      </c>
      <c r="AD2777" t="b">
        <f>IFERROR(IF(FIND("P1",PGOptionList!D2777)&gt;0,TRUE),FALSE)</f>
        <v>1</v>
      </c>
      <c r="AE2777" t="b">
        <f>IFERROR(IF(FIND("P0",PGOptionList!D2777)&gt;0,TRUE),FALSE)</f>
        <v>0</v>
      </c>
      <c r="AF2777" t="b">
        <f>IF(AND(Z2777,AA2777,AB2777,AC2777,IF(C2777=Auswahlhilfe!$L$7,TRUE,FALSE)),D2777,FALSE)</f>
        <v>0</v>
      </c>
      <c r="AG2777" t="b">
        <f>IF(AND(Z2777,AA2777,AB2777,AD2777,IF(C2777=Auswahlhilfe!$L$17,TRUE,FALSE)),D2777,FALSE)</f>
        <v>0</v>
      </c>
      <c r="AH2777" t="b">
        <f>IF(AND(Z2777,AA2777,AB2777,AE2777,IF(C2777=Auswahlhilfe!$L$17,TRUE,FALSE)),D2777,FALSE)</f>
        <v>0</v>
      </c>
      <c r="AI2777" t="s">
        <v>4817</v>
      </c>
      <c r="AJ2777" s="90" t="str">
        <f t="shared" si="131"/>
        <v>mailto:info@oxni.ch?subject=Anfrage TER-120-003-S2-P1</v>
      </c>
    </row>
    <row r="2778" spans="2:36" x14ac:dyDescent="0.2">
      <c r="B2778" s="78" t="str">
        <f t="shared" si="129"/>
        <v/>
      </c>
      <c r="C2778" s="19" t="s">
        <v>124</v>
      </c>
      <c r="D2778" s="19" t="s">
        <v>3079</v>
      </c>
      <c r="E2778" s="19">
        <v>130</v>
      </c>
      <c r="F2778" s="19" t="s">
        <v>55</v>
      </c>
      <c r="G2778" s="19">
        <v>3</v>
      </c>
      <c r="H2778" s="19">
        <v>6</v>
      </c>
      <c r="I2778" s="19">
        <v>25</v>
      </c>
      <c r="J2778" s="19">
        <v>95</v>
      </c>
      <c r="K2778" s="19">
        <v>200</v>
      </c>
      <c r="L2778" s="19">
        <v>600</v>
      </c>
      <c r="M2778" s="19" t="s">
        <v>108</v>
      </c>
      <c r="N2778" s="19">
        <v>4000</v>
      </c>
      <c r="O2778" s="19">
        <v>8000</v>
      </c>
      <c r="P2778" s="19">
        <v>6100</v>
      </c>
      <c r="Q2778" s="19" t="s">
        <v>57</v>
      </c>
      <c r="R2778" s="19">
        <v>3350</v>
      </c>
      <c r="S2778" s="19">
        <v>20000</v>
      </c>
      <c r="T2778" s="19">
        <v>6.84</v>
      </c>
      <c r="U2778" s="19">
        <v>13</v>
      </c>
      <c r="V2778" s="19">
        <v>0.24</v>
      </c>
      <c r="W2778" s="19">
        <v>68</v>
      </c>
      <c r="X2778" s="93"/>
      <c r="Y2778">
        <f t="shared" si="130"/>
        <v>1333.3333333333333</v>
      </c>
      <c r="Z2778" t="b">
        <f>IF(N2778/G2778&gt;=Auswahlhilfe!$C$8,TRUE,FALSE)</f>
        <v>1</v>
      </c>
      <c r="AA2778" t="b">
        <f>IF(K2778&gt;Auswahlhilfe!$C$7,TRUE,FALSE)</f>
        <v>1</v>
      </c>
      <c r="AB2778" t="b">
        <f>IF(Auswahlhilfe!$C$17=F2778,TRUE,FALSE)</f>
        <v>0</v>
      </c>
      <c r="AC2778" t="b">
        <f>IFERROR(IF(FIND("P2",PGOptionList!D2778)&gt;0,TRUE),FALSE)</f>
        <v>1</v>
      </c>
      <c r="AD2778" t="b">
        <f>IFERROR(IF(FIND("P1",PGOptionList!D2778)&gt;0,TRUE),FALSE)</f>
        <v>0</v>
      </c>
      <c r="AE2778" t="b">
        <f>IFERROR(IF(FIND("P0",PGOptionList!D2778)&gt;0,TRUE),FALSE)</f>
        <v>0</v>
      </c>
      <c r="AF2778" t="b">
        <f>IF(AND(Z2778,AA2778,AB2778,AC2778,IF(C2778=Auswahlhilfe!$L$7,TRUE,FALSE)),D2778,FALSE)</f>
        <v>0</v>
      </c>
      <c r="AG2778" t="b">
        <f>IF(AND(Z2778,AA2778,AB2778,AD2778,IF(C2778=Auswahlhilfe!$L$17,TRUE,FALSE)),D2778,FALSE)</f>
        <v>0</v>
      </c>
      <c r="AH2778" t="b">
        <f>IF(AND(Z2778,AA2778,AB2778,AE2778,IF(C2778=Auswahlhilfe!$L$17,TRUE,FALSE)),D2778,FALSE)</f>
        <v>0</v>
      </c>
      <c r="AI2778" t="s">
        <v>4817</v>
      </c>
      <c r="AJ2778" s="90" t="str">
        <f t="shared" si="131"/>
        <v>mailto:info@oxni.ch?subject=Anfrage TER-120-003-S1-P2</v>
      </c>
    </row>
    <row r="2779" spans="2:36" x14ac:dyDescent="0.2">
      <c r="B2779" s="78" t="str">
        <f t="shared" si="129"/>
        <v/>
      </c>
      <c r="C2779" s="19" t="s">
        <v>124</v>
      </c>
      <c r="D2779" s="19" t="s">
        <v>3080</v>
      </c>
      <c r="E2779" s="19">
        <v>130</v>
      </c>
      <c r="F2779" s="19" t="s">
        <v>58</v>
      </c>
      <c r="G2779" s="19">
        <v>3</v>
      </c>
      <c r="H2779" s="19">
        <v>6</v>
      </c>
      <c r="I2779" s="19">
        <v>25</v>
      </c>
      <c r="J2779" s="19">
        <v>95</v>
      </c>
      <c r="K2779" s="19">
        <v>200</v>
      </c>
      <c r="L2779" s="19">
        <v>600</v>
      </c>
      <c r="M2779" s="19" t="s">
        <v>108</v>
      </c>
      <c r="N2779" s="19">
        <v>4000</v>
      </c>
      <c r="O2779" s="19">
        <v>8000</v>
      </c>
      <c r="P2779" s="19">
        <v>6100</v>
      </c>
      <c r="Q2779" s="19" t="s">
        <v>57</v>
      </c>
      <c r="R2779" s="19">
        <v>3350</v>
      </c>
      <c r="S2779" s="19">
        <v>20000</v>
      </c>
      <c r="T2779" s="19">
        <v>6.84</v>
      </c>
      <c r="U2779" s="19">
        <v>13</v>
      </c>
      <c r="V2779" s="19">
        <v>0.24</v>
      </c>
      <c r="W2779" s="19">
        <v>68</v>
      </c>
      <c r="X2779" s="93"/>
      <c r="Y2779">
        <f t="shared" si="130"/>
        <v>1333.3333333333333</v>
      </c>
      <c r="Z2779" t="b">
        <f>IF(N2779/G2779&gt;=Auswahlhilfe!$C$8,TRUE,FALSE)</f>
        <v>1</v>
      </c>
      <c r="AA2779" t="b">
        <f>IF(K2779&gt;Auswahlhilfe!$C$7,TRUE,FALSE)</f>
        <v>1</v>
      </c>
      <c r="AB2779" t="b">
        <f>IF(Auswahlhilfe!$C$17=F2779,TRUE,FALSE)</f>
        <v>1</v>
      </c>
      <c r="AC2779" t="b">
        <f>IFERROR(IF(FIND("P2",PGOptionList!D2779)&gt;0,TRUE),FALSE)</f>
        <v>1</v>
      </c>
      <c r="AD2779" t="b">
        <f>IFERROR(IF(FIND("P1",PGOptionList!D2779)&gt;0,TRUE),FALSE)</f>
        <v>0</v>
      </c>
      <c r="AE2779" t="b">
        <f>IFERROR(IF(FIND("P0",PGOptionList!D2779)&gt;0,TRUE),FALSE)</f>
        <v>0</v>
      </c>
      <c r="AF2779" t="b">
        <f>IF(AND(Z2779,AA2779,AB2779,AC2779,IF(C2779=Auswahlhilfe!$L$7,TRUE,FALSE)),D2779,FALSE)</f>
        <v>0</v>
      </c>
      <c r="AG2779" t="b">
        <f>IF(AND(Z2779,AA2779,AB2779,AD2779,IF(C2779=Auswahlhilfe!$L$17,TRUE,FALSE)),D2779,FALSE)</f>
        <v>0</v>
      </c>
      <c r="AH2779" t="b">
        <f>IF(AND(Z2779,AA2779,AB2779,AE2779,IF(C2779=Auswahlhilfe!$L$17,TRUE,FALSE)),D2779,FALSE)</f>
        <v>0</v>
      </c>
      <c r="AI2779" t="s">
        <v>4817</v>
      </c>
      <c r="AJ2779" s="90" t="str">
        <f t="shared" si="131"/>
        <v>mailto:info@oxni.ch?subject=Anfrage TER-120-003-S2-P2</v>
      </c>
    </row>
    <row r="2780" spans="2:36" x14ac:dyDescent="0.2">
      <c r="B2780" s="78" t="str">
        <f t="shared" si="129"/>
        <v/>
      </c>
      <c r="C2780" s="19" t="s">
        <v>124</v>
      </c>
      <c r="D2780" s="19" t="s">
        <v>3081</v>
      </c>
      <c r="E2780" s="19">
        <v>130</v>
      </c>
      <c r="F2780" s="19" t="s">
        <v>55</v>
      </c>
      <c r="G2780" s="19">
        <v>200</v>
      </c>
      <c r="H2780" s="19">
        <v>7</v>
      </c>
      <c r="I2780" s="19">
        <v>50</v>
      </c>
      <c r="J2780" s="19">
        <v>92</v>
      </c>
      <c r="K2780" s="19">
        <v>460</v>
      </c>
      <c r="L2780" s="19">
        <v>1380</v>
      </c>
      <c r="M2780" s="19" t="s">
        <v>88</v>
      </c>
      <c r="N2780" s="19">
        <v>3000</v>
      </c>
      <c r="O2780" s="19">
        <v>6000</v>
      </c>
      <c r="P2780" s="19">
        <v>8460</v>
      </c>
      <c r="Q2780" s="19" t="s">
        <v>57</v>
      </c>
      <c r="R2780" s="19">
        <v>4700</v>
      </c>
      <c r="S2780" s="19">
        <v>20000</v>
      </c>
      <c r="T2780" s="19">
        <v>6.25</v>
      </c>
      <c r="U2780" s="19">
        <v>21.5</v>
      </c>
      <c r="V2780" s="19">
        <v>0.24</v>
      </c>
      <c r="W2780" s="19">
        <v>70</v>
      </c>
      <c r="X2780" s="93"/>
      <c r="Y2780">
        <f t="shared" si="130"/>
        <v>15</v>
      </c>
      <c r="Z2780" t="b">
        <f>IF(N2780/G2780&gt;=Auswahlhilfe!$C$8,TRUE,FALSE)</f>
        <v>1</v>
      </c>
      <c r="AA2780" t="b">
        <f>IF(K2780&gt;Auswahlhilfe!$C$7,TRUE,FALSE)</f>
        <v>1</v>
      </c>
      <c r="AB2780" t="b">
        <f>IF(Auswahlhilfe!$C$17=F2780,TRUE,FALSE)</f>
        <v>0</v>
      </c>
      <c r="AC2780" t="b">
        <f>IFERROR(IF(FIND("P2",PGOptionList!D2780)&gt;0,TRUE),FALSE)</f>
        <v>0</v>
      </c>
      <c r="AD2780" t="b">
        <f>IFERROR(IF(FIND("P1",PGOptionList!D2780)&gt;0,TRUE),FALSE)</f>
        <v>1</v>
      </c>
      <c r="AE2780" t="b">
        <f>IFERROR(IF(FIND("P0",PGOptionList!D2780)&gt;0,TRUE),FALSE)</f>
        <v>0</v>
      </c>
      <c r="AF2780" t="b">
        <f>IF(AND(Z2780,AA2780,AB2780,AC2780,IF(C2780=Auswahlhilfe!$L$7,TRUE,FALSE)),D2780,FALSE)</f>
        <v>0</v>
      </c>
      <c r="AG2780" t="b">
        <f>IF(AND(Z2780,AA2780,AB2780,AD2780,IF(C2780=Auswahlhilfe!$L$17,TRUE,FALSE)),D2780,FALSE)</f>
        <v>0</v>
      </c>
      <c r="AH2780" t="b">
        <f>IF(AND(Z2780,AA2780,AB2780,AE2780,IF(C2780=Auswahlhilfe!$L$17,TRUE,FALSE)),D2780,FALSE)</f>
        <v>0</v>
      </c>
      <c r="AI2780" t="s">
        <v>4817</v>
      </c>
      <c r="AJ2780" s="90" t="str">
        <f t="shared" si="131"/>
        <v>mailto:info@oxni.ch?subject=Anfrage TER-155-200-S1-P1</v>
      </c>
    </row>
    <row r="2781" spans="2:36" x14ac:dyDescent="0.2">
      <c r="B2781" s="78" t="str">
        <f t="shared" si="129"/>
        <v/>
      </c>
      <c r="C2781" s="19" t="s">
        <v>124</v>
      </c>
      <c r="D2781" s="19" t="s">
        <v>3082</v>
      </c>
      <c r="E2781" s="19">
        <v>130</v>
      </c>
      <c r="F2781" s="19" t="s">
        <v>58</v>
      </c>
      <c r="G2781" s="19">
        <v>200</v>
      </c>
      <c r="H2781" s="19">
        <v>7</v>
      </c>
      <c r="I2781" s="19">
        <v>50</v>
      </c>
      <c r="J2781" s="19">
        <v>92</v>
      </c>
      <c r="K2781" s="19">
        <v>460</v>
      </c>
      <c r="L2781" s="19">
        <v>1380</v>
      </c>
      <c r="M2781" s="19" t="s">
        <v>88</v>
      </c>
      <c r="N2781" s="19">
        <v>3000</v>
      </c>
      <c r="O2781" s="19">
        <v>6000</v>
      </c>
      <c r="P2781" s="19">
        <v>8460</v>
      </c>
      <c r="Q2781" s="19" t="s">
        <v>57</v>
      </c>
      <c r="R2781" s="19">
        <v>4700</v>
      </c>
      <c r="S2781" s="19">
        <v>20000</v>
      </c>
      <c r="T2781" s="19">
        <v>6.25</v>
      </c>
      <c r="U2781" s="19">
        <v>21.5</v>
      </c>
      <c r="V2781" s="19">
        <v>0.24</v>
      </c>
      <c r="W2781" s="19">
        <v>70</v>
      </c>
      <c r="X2781" s="93"/>
      <c r="Y2781">
        <f t="shared" si="130"/>
        <v>15</v>
      </c>
      <c r="Z2781" t="b">
        <f>IF(N2781/G2781&gt;=Auswahlhilfe!$C$8,TRUE,FALSE)</f>
        <v>1</v>
      </c>
      <c r="AA2781" t="b">
        <f>IF(K2781&gt;Auswahlhilfe!$C$7,TRUE,FALSE)</f>
        <v>1</v>
      </c>
      <c r="AB2781" t="b">
        <f>IF(Auswahlhilfe!$C$17=F2781,TRUE,FALSE)</f>
        <v>1</v>
      </c>
      <c r="AC2781" t="b">
        <f>IFERROR(IF(FIND("P2",PGOptionList!D2781)&gt;0,TRUE),FALSE)</f>
        <v>0</v>
      </c>
      <c r="AD2781" t="b">
        <f>IFERROR(IF(FIND("P1",PGOptionList!D2781)&gt;0,TRUE),FALSE)</f>
        <v>1</v>
      </c>
      <c r="AE2781" t="b">
        <f>IFERROR(IF(FIND("P0",PGOptionList!D2781)&gt;0,TRUE),FALSE)</f>
        <v>0</v>
      </c>
      <c r="AF2781" t="b">
        <f>IF(AND(Z2781,AA2781,AB2781,AC2781,IF(C2781=Auswahlhilfe!$L$7,TRUE,FALSE)),D2781,FALSE)</f>
        <v>0</v>
      </c>
      <c r="AG2781" t="b">
        <f>IF(AND(Z2781,AA2781,AB2781,AD2781,IF(C2781=Auswahlhilfe!$L$17,TRUE,FALSE)),D2781,FALSE)</f>
        <v>0</v>
      </c>
      <c r="AH2781" t="b">
        <f>IF(AND(Z2781,AA2781,AB2781,AE2781,IF(C2781=Auswahlhilfe!$L$17,TRUE,FALSE)),D2781,FALSE)</f>
        <v>0</v>
      </c>
      <c r="AI2781" t="s">
        <v>4817</v>
      </c>
      <c r="AJ2781" s="90" t="str">
        <f t="shared" si="131"/>
        <v>mailto:info@oxni.ch?subject=Anfrage TER-155-200-S2-P1</v>
      </c>
    </row>
    <row r="2782" spans="2:36" x14ac:dyDescent="0.2">
      <c r="B2782" s="78" t="str">
        <f t="shared" si="129"/>
        <v/>
      </c>
      <c r="C2782" s="19" t="s">
        <v>124</v>
      </c>
      <c r="D2782" s="19" t="s">
        <v>3083</v>
      </c>
      <c r="E2782" s="19">
        <v>130</v>
      </c>
      <c r="F2782" s="19" t="s">
        <v>55</v>
      </c>
      <c r="G2782" s="19">
        <v>200</v>
      </c>
      <c r="H2782" s="19">
        <v>9</v>
      </c>
      <c r="I2782" s="19">
        <v>50</v>
      </c>
      <c r="J2782" s="19">
        <v>92</v>
      </c>
      <c r="K2782" s="19">
        <v>460</v>
      </c>
      <c r="L2782" s="19">
        <v>1380</v>
      </c>
      <c r="M2782" s="19" t="s">
        <v>88</v>
      </c>
      <c r="N2782" s="19">
        <v>3000</v>
      </c>
      <c r="O2782" s="19">
        <v>6000</v>
      </c>
      <c r="P2782" s="19">
        <v>8460</v>
      </c>
      <c r="Q2782" s="19" t="s">
        <v>57</v>
      </c>
      <c r="R2782" s="19">
        <v>4700</v>
      </c>
      <c r="S2782" s="19">
        <v>20000</v>
      </c>
      <c r="T2782" s="19">
        <v>6.25</v>
      </c>
      <c r="U2782" s="19">
        <v>21.5</v>
      </c>
      <c r="V2782" s="19">
        <v>0.24</v>
      </c>
      <c r="W2782" s="19">
        <v>70</v>
      </c>
      <c r="X2782" s="93"/>
      <c r="Y2782">
        <f t="shared" si="130"/>
        <v>15</v>
      </c>
      <c r="Z2782" t="b">
        <f>IF(N2782/G2782&gt;=Auswahlhilfe!$C$8,TRUE,FALSE)</f>
        <v>1</v>
      </c>
      <c r="AA2782" t="b">
        <f>IF(K2782&gt;Auswahlhilfe!$C$7,TRUE,FALSE)</f>
        <v>1</v>
      </c>
      <c r="AB2782" t="b">
        <f>IF(Auswahlhilfe!$C$17=F2782,TRUE,FALSE)</f>
        <v>0</v>
      </c>
      <c r="AC2782" t="b">
        <f>IFERROR(IF(FIND("P2",PGOptionList!D2782)&gt;0,TRUE),FALSE)</f>
        <v>1</v>
      </c>
      <c r="AD2782" t="b">
        <f>IFERROR(IF(FIND("P1",PGOptionList!D2782)&gt;0,TRUE),FALSE)</f>
        <v>0</v>
      </c>
      <c r="AE2782" t="b">
        <f>IFERROR(IF(FIND("P0",PGOptionList!D2782)&gt;0,TRUE),FALSE)</f>
        <v>0</v>
      </c>
      <c r="AF2782" t="b">
        <f>IF(AND(Z2782,AA2782,AB2782,AC2782,IF(C2782=Auswahlhilfe!$L$7,TRUE,FALSE)),D2782,FALSE)</f>
        <v>0</v>
      </c>
      <c r="AG2782" t="b">
        <f>IF(AND(Z2782,AA2782,AB2782,AD2782,IF(C2782=Auswahlhilfe!$L$17,TRUE,FALSE)),D2782,FALSE)</f>
        <v>0</v>
      </c>
      <c r="AH2782" t="b">
        <f>IF(AND(Z2782,AA2782,AB2782,AE2782,IF(C2782=Auswahlhilfe!$L$17,TRUE,FALSE)),D2782,FALSE)</f>
        <v>0</v>
      </c>
      <c r="AI2782" t="s">
        <v>4817</v>
      </c>
      <c r="AJ2782" s="90" t="str">
        <f t="shared" si="131"/>
        <v>mailto:info@oxni.ch?subject=Anfrage TER-155-200-S1-P2</v>
      </c>
    </row>
    <row r="2783" spans="2:36" x14ac:dyDescent="0.2">
      <c r="B2783" s="78" t="str">
        <f t="shared" si="129"/>
        <v/>
      </c>
      <c r="C2783" s="19" t="s">
        <v>124</v>
      </c>
      <c r="D2783" s="19" t="s">
        <v>3084</v>
      </c>
      <c r="E2783" s="19">
        <v>130</v>
      </c>
      <c r="F2783" s="19" t="s">
        <v>58</v>
      </c>
      <c r="G2783" s="19">
        <v>200</v>
      </c>
      <c r="H2783" s="19">
        <v>9</v>
      </c>
      <c r="I2783" s="19">
        <v>50</v>
      </c>
      <c r="J2783" s="19">
        <v>92</v>
      </c>
      <c r="K2783" s="19">
        <v>460</v>
      </c>
      <c r="L2783" s="19">
        <v>1380</v>
      </c>
      <c r="M2783" s="19" t="s">
        <v>88</v>
      </c>
      <c r="N2783" s="19">
        <v>3000</v>
      </c>
      <c r="O2783" s="19">
        <v>6000</v>
      </c>
      <c r="P2783" s="19">
        <v>8460</v>
      </c>
      <c r="Q2783" s="19" t="s">
        <v>57</v>
      </c>
      <c r="R2783" s="19">
        <v>4700</v>
      </c>
      <c r="S2783" s="19">
        <v>20000</v>
      </c>
      <c r="T2783" s="19">
        <v>6.25</v>
      </c>
      <c r="U2783" s="19">
        <v>21.5</v>
      </c>
      <c r="V2783" s="19">
        <v>0.24</v>
      </c>
      <c r="W2783" s="19">
        <v>70</v>
      </c>
      <c r="X2783" s="93"/>
      <c r="Y2783">
        <f t="shared" si="130"/>
        <v>15</v>
      </c>
      <c r="Z2783" t="b">
        <f>IF(N2783/G2783&gt;=Auswahlhilfe!$C$8,TRUE,FALSE)</f>
        <v>1</v>
      </c>
      <c r="AA2783" t="b">
        <f>IF(K2783&gt;Auswahlhilfe!$C$7,TRUE,FALSE)</f>
        <v>1</v>
      </c>
      <c r="AB2783" t="b">
        <f>IF(Auswahlhilfe!$C$17=F2783,TRUE,FALSE)</f>
        <v>1</v>
      </c>
      <c r="AC2783" t="b">
        <f>IFERROR(IF(FIND("P2",PGOptionList!D2783)&gt;0,TRUE),FALSE)</f>
        <v>1</v>
      </c>
      <c r="AD2783" t="b">
        <f>IFERROR(IF(FIND("P1",PGOptionList!D2783)&gt;0,TRUE),FALSE)</f>
        <v>0</v>
      </c>
      <c r="AE2783" t="b">
        <f>IFERROR(IF(FIND("P0",PGOptionList!D2783)&gt;0,TRUE),FALSE)</f>
        <v>0</v>
      </c>
      <c r="AF2783" t="b">
        <f>IF(AND(Z2783,AA2783,AB2783,AC2783,IF(C2783=Auswahlhilfe!$L$7,TRUE,FALSE)),D2783,FALSE)</f>
        <v>0</v>
      </c>
      <c r="AG2783" t="b">
        <f>IF(AND(Z2783,AA2783,AB2783,AD2783,IF(C2783=Auswahlhilfe!$L$17,TRUE,FALSE)),D2783,FALSE)</f>
        <v>0</v>
      </c>
      <c r="AH2783" t="b">
        <f>IF(AND(Z2783,AA2783,AB2783,AE2783,IF(C2783=Auswahlhilfe!$L$17,TRUE,FALSE)),D2783,FALSE)</f>
        <v>0</v>
      </c>
      <c r="AI2783" t="s">
        <v>4817</v>
      </c>
      <c r="AJ2783" s="90" t="str">
        <f t="shared" si="131"/>
        <v>mailto:info@oxni.ch?subject=Anfrage TER-155-200-S2-P2</v>
      </c>
    </row>
    <row r="2784" spans="2:36" x14ac:dyDescent="0.2">
      <c r="B2784" s="78" t="str">
        <f t="shared" si="129"/>
        <v/>
      </c>
      <c r="C2784" s="19" t="s">
        <v>124</v>
      </c>
      <c r="D2784" s="19" t="s">
        <v>3085</v>
      </c>
      <c r="E2784" s="19">
        <v>130</v>
      </c>
      <c r="F2784" s="19" t="s">
        <v>55</v>
      </c>
      <c r="G2784" s="19">
        <v>160</v>
      </c>
      <c r="H2784" s="19">
        <v>7</v>
      </c>
      <c r="I2784" s="19">
        <v>50</v>
      </c>
      <c r="J2784" s="19">
        <v>92</v>
      </c>
      <c r="K2784" s="19">
        <v>500</v>
      </c>
      <c r="L2784" s="19">
        <v>1500</v>
      </c>
      <c r="M2784" s="19" t="s">
        <v>87</v>
      </c>
      <c r="N2784" s="19">
        <v>3000</v>
      </c>
      <c r="O2784" s="19">
        <v>6000</v>
      </c>
      <c r="P2784" s="19">
        <v>8460</v>
      </c>
      <c r="Q2784" s="19" t="s">
        <v>57</v>
      </c>
      <c r="R2784" s="19">
        <v>4700</v>
      </c>
      <c r="S2784" s="19">
        <v>20000</v>
      </c>
      <c r="T2784" s="19">
        <v>6.25</v>
      </c>
      <c r="U2784" s="19">
        <v>21.5</v>
      </c>
      <c r="V2784" s="19">
        <v>0.24</v>
      </c>
      <c r="W2784" s="19">
        <v>70</v>
      </c>
      <c r="X2784" s="93"/>
      <c r="Y2784">
        <f t="shared" si="130"/>
        <v>18.75</v>
      </c>
      <c r="Z2784" t="b">
        <f>IF(N2784/G2784&gt;=Auswahlhilfe!$C$8,TRUE,FALSE)</f>
        <v>1</v>
      </c>
      <c r="AA2784" t="b">
        <f>IF(K2784&gt;Auswahlhilfe!$C$7,TRUE,FALSE)</f>
        <v>1</v>
      </c>
      <c r="AB2784" t="b">
        <f>IF(Auswahlhilfe!$C$17=F2784,TRUE,FALSE)</f>
        <v>0</v>
      </c>
      <c r="AC2784" t="b">
        <f>IFERROR(IF(FIND("P2",PGOptionList!D2784)&gt;0,TRUE),FALSE)</f>
        <v>0</v>
      </c>
      <c r="AD2784" t="b">
        <f>IFERROR(IF(FIND("P1",PGOptionList!D2784)&gt;0,TRUE),FALSE)</f>
        <v>1</v>
      </c>
      <c r="AE2784" t="b">
        <f>IFERROR(IF(FIND("P0",PGOptionList!D2784)&gt;0,TRUE),FALSE)</f>
        <v>0</v>
      </c>
      <c r="AF2784" t="b">
        <f>IF(AND(Z2784,AA2784,AB2784,AC2784,IF(C2784=Auswahlhilfe!$L$7,TRUE,FALSE)),D2784,FALSE)</f>
        <v>0</v>
      </c>
      <c r="AG2784" t="b">
        <f>IF(AND(Z2784,AA2784,AB2784,AD2784,IF(C2784=Auswahlhilfe!$L$17,TRUE,FALSE)),D2784,FALSE)</f>
        <v>0</v>
      </c>
      <c r="AH2784" t="b">
        <f>IF(AND(Z2784,AA2784,AB2784,AE2784,IF(C2784=Auswahlhilfe!$L$17,TRUE,FALSE)),D2784,FALSE)</f>
        <v>0</v>
      </c>
      <c r="AI2784" t="s">
        <v>4817</v>
      </c>
      <c r="AJ2784" s="90" t="str">
        <f t="shared" si="131"/>
        <v>mailto:info@oxni.ch?subject=Anfrage TER-155-160-S1-P1</v>
      </c>
    </row>
    <row r="2785" spans="2:36" x14ac:dyDescent="0.2">
      <c r="B2785" s="78" t="str">
        <f t="shared" si="129"/>
        <v/>
      </c>
      <c r="C2785" s="19" t="s">
        <v>124</v>
      </c>
      <c r="D2785" s="19" t="s">
        <v>3086</v>
      </c>
      <c r="E2785" s="19">
        <v>130</v>
      </c>
      <c r="F2785" s="19" t="s">
        <v>58</v>
      </c>
      <c r="G2785" s="19">
        <v>160</v>
      </c>
      <c r="H2785" s="19">
        <v>7</v>
      </c>
      <c r="I2785" s="19">
        <v>50</v>
      </c>
      <c r="J2785" s="19">
        <v>92</v>
      </c>
      <c r="K2785" s="19">
        <v>500</v>
      </c>
      <c r="L2785" s="19">
        <v>1500</v>
      </c>
      <c r="M2785" s="19" t="s">
        <v>87</v>
      </c>
      <c r="N2785" s="19">
        <v>3000</v>
      </c>
      <c r="O2785" s="19">
        <v>6000</v>
      </c>
      <c r="P2785" s="19">
        <v>8460</v>
      </c>
      <c r="Q2785" s="19" t="s">
        <v>57</v>
      </c>
      <c r="R2785" s="19">
        <v>4700</v>
      </c>
      <c r="S2785" s="19">
        <v>20000</v>
      </c>
      <c r="T2785" s="19">
        <v>6.25</v>
      </c>
      <c r="U2785" s="19">
        <v>21.5</v>
      </c>
      <c r="V2785" s="19">
        <v>0.24</v>
      </c>
      <c r="W2785" s="19">
        <v>70</v>
      </c>
      <c r="X2785" s="93"/>
      <c r="Y2785">
        <f t="shared" si="130"/>
        <v>18.75</v>
      </c>
      <c r="Z2785" t="b">
        <f>IF(N2785/G2785&gt;=Auswahlhilfe!$C$8,TRUE,FALSE)</f>
        <v>1</v>
      </c>
      <c r="AA2785" t="b">
        <f>IF(K2785&gt;Auswahlhilfe!$C$7,TRUE,FALSE)</f>
        <v>1</v>
      </c>
      <c r="AB2785" t="b">
        <f>IF(Auswahlhilfe!$C$17=F2785,TRUE,FALSE)</f>
        <v>1</v>
      </c>
      <c r="AC2785" t="b">
        <f>IFERROR(IF(FIND("P2",PGOptionList!D2785)&gt;0,TRUE),FALSE)</f>
        <v>0</v>
      </c>
      <c r="AD2785" t="b">
        <f>IFERROR(IF(FIND("P1",PGOptionList!D2785)&gt;0,TRUE),FALSE)</f>
        <v>1</v>
      </c>
      <c r="AE2785" t="b">
        <f>IFERROR(IF(FIND("P0",PGOptionList!D2785)&gt;0,TRUE),FALSE)</f>
        <v>0</v>
      </c>
      <c r="AF2785" t="b">
        <f>IF(AND(Z2785,AA2785,AB2785,AC2785,IF(C2785=Auswahlhilfe!$L$7,TRUE,FALSE)),D2785,FALSE)</f>
        <v>0</v>
      </c>
      <c r="AG2785" t="b">
        <f>IF(AND(Z2785,AA2785,AB2785,AD2785,IF(C2785=Auswahlhilfe!$L$17,TRUE,FALSE)),D2785,FALSE)</f>
        <v>0</v>
      </c>
      <c r="AH2785" t="b">
        <f>IF(AND(Z2785,AA2785,AB2785,AE2785,IF(C2785=Auswahlhilfe!$L$17,TRUE,FALSE)),D2785,FALSE)</f>
        <v>0</v>
      </c>
      <c r="AI2785" t="s">
        <v>4817</v>
      </c>
      <c r="AJ2785" s="90" t="str">
        <f t="shared" si="131"/>
        <v>mailto:info@oxni.ch?subject=Anfrage TER-155-160-S2-P1</v>
      </c>
    </row>
    <row r="2786" spans="2:36" x14ac:dyDescent="0.2">
      <c r="B2786" s="78" t="str">
        <f t="shared" si="129"/>
        <v/>
      </c>
      <c r="C2786" s="19" t="s">
        <v>124</v>
      </c>
      <c r="D2786" s="19" t="s">
        <v>3087</v>
      </c>
      <c r="E2786" s="19">
        <v>130</v>
      </c>
      <c r="F2786" s="19" t="s">
        <v>55</v>
      </c>
      <c r="G2786" s="19">
        <v>160</v>
      </c>
      <c r="H2786" s="19">
        <v>9</v>
      </c>
      <c r="I2786" s="19">
        <v>50</v>
      </c>
      <c r="J2786" s="19">
        <v>92</v>
      </c>
      <c r="K2786" s="19">
        <v>500</v>
      </c>
      <c r="L2786" s="19">
        <v>1500</v>
      </c>
      <c r="M2786" s="19" t="s">
        <v>87</v>
      </c>
      <c r="N2786" s="19">
        <v>3000</v>
      </c>
      <c r="O2786" s="19">
        <v>6000</v>
      </c>
      <c r="P2786" s="19">
        <v>8460</v>
      </c>
      <c r="Q2786" s="19" t="s">
        <v>57</v>
      </c>
      <c r="R2786" s="19">
        <v>4700</v>
      </c>
      <c r="S2786" s="19">
        <v>20000</v>
      </c>
      <c r="T2786" s="19">
        <v>6.25</v>
      </c>
      <c r="U2786" s="19">
        <v>21.5</v>
      </c>
      <c r="V2786" s="19">
        <v>0.24</v>
      </c>
      <c r="W2786" s="19">
        <v>70</v>
      </c>
      <c r="X2786" s="93"/>
      <c r="Y2786">
        <f t="shared" si="130"/>
        <v>18.75</v>
      </c>
      <c r="Z2786" t="b">
        <f>IF(N2786/G2786&gt;=Auswahlhilfe!$C$8,TRUE,FALSE)</f>
        <v>1</v>
      </c>
      <c r="AA2786" t="b">
        <f>IF(K2786&gt;Auswahlhilfe!$C$7,TRUE,FALSE)</f>
        <v>1</v>
      </c>
      <c r="AB2786" t="b">
        <f>IF(Auswahlhilfe!$C$17=F2786,TRUE,FALSE)</f>
        <v>0</v>
      </c>
      <c r="AC2786" t="b">
        <f>IFERROR(IF(FIND("P2",PGOptionList!D2786)&gt;0,TRUE),FALSE)</f>
        <v>1</v>
      </c>
      <c r="AD2786" t="b">
        <f>IFERROR(IF(FIND("P1",PGOptionList!D2786)&gt;0,TRUE),FALSE)</f>
        <v>0</v>
      </c>
      <c r="AE2786" t="b">
        <f>IFERROR(IF(FIND("P0",PGOptionList!D2786)&gt;0,TRUE),FALSE)</f>
        <v>0</v>
      </c>
      <c r="AF2786" t="b">
        <f>IF(AND(Z2786,AA2786,AB2786,AC2786,IF(C2786=Auswahlhilfe!$L$7,TRUE,FALSE)),D2786,FALSE)</f>
        <v>0</v>
      </c>
      <c r="AG2786" t="b">
        <f>IF(AND(Z2786,AA2786,AB2786,AD2786,IF(C2786=Auswahlhilfe!$L$17,TRUE,FALSE)),D2786,FALSE)</f>
        <v>0</v>
      </c>
      <c r="AH2786" t="b">
        <f>IF(AND(Z2786,AA2786,AB2786,AE2786,IF(C2786=Auswahlhilfe!$L$17,TRUE,FALSE)),D2786,FALSE)</f>
        <v>0</v>
      </c>
      <c r="AI2786" t="s">
        <v>4817</v>
      </c>
      <c r="AJ2786" s="90" t="str">
        <f t="shared" si="131"/>
        <v>mailto:info@oxni.ch?subject=Anfrage TER-155-160-S1-P2</v>
      </c>
    </row>
    <row r="2787" spans="2:36" x14ac:dyDescent="0.2">
      <c r="B2787" s="78" t="str">
        <f t="shared" si="129"/>
        <v/>
      </c>
      <c r="C2787" s="19" t="s">
        <v>124</v>
      </c>
      <c r="D2787" s="19" t="s">
        <v>3088</v>
      </c>
      <c r="E2787" s="19">
        <v>130</v>
      </c>
      <c r="F2787" s="19" t="s">
        <v>58</v>
      </c>
      <c r="G2787" s="19">
        <v>160</v>
      </c>
      <c r="H2787" s="19">
        <v>9</v>
      </c>
      <c r="I2787" s="19">
        <v>50</v>
      </c>
      <c r="J2787" s="19">
        <v>92</v>
      </c>
      <c r="K2787" s="19">
        <v>500</v>
      </c>
      <c r="L2787" s="19">
        <v>1500</v>
      </c>
      <c r="M2787" s="19" t="s">
        <v>87</v>
      </c>
      <c r="N2787" s="19">
        <v>3000</v>
      </c>
      <c r="O2787" s="19">
        <v>6000</v>
      </c>
      <c r="P2787" s="19">
        <v>8460</v>
      </c>
      <c r="Q2787" s="19" t="s">
        <v>57</v>
      </c>
      <c r="R2787" s="19">
        <v>4700</v>
      </c>
      <c r="S2787" s="19">
        <v>20000</v>
      </c>
      <c r="T2787" s="19">
        <v>6.25</v>
      </c>
      <c r="U2787" s="19">
        <v>21.5</v>
      </c>
      <c r="V2787" s="19">
        <v>0.24</v>
      </c>
      <c r="W2787" s="19">
        <v>70</v>
      </c>
      <c r="X2787" s="93"/>
      <c r="Y2787">
        <f t="shared" si="130"/>
        <v>18.75</v>
      </c>
      <c r="Z2787" t="b">
        <f>IF(N2787/G2787&gt;=Auswahlhilfe!$C$8,TRUE,FALSE)</f>
        <v>1</v>
      </c>
      <c r="AA2787" t="b">
        <f>IF(K2787&gt;Auswahlhilfe!$C$7,TRUE,FALSE)</f>
        <v>1</v>
      </c>
      <c r="AB2787" t="b">
        <f>IF(Auswahlhilfe!$C$17=F2787,TRUE,FALSE)</f>
        <v>1</v>
      </c>
      <c r="AC2787" t="b">
        <f>IFERROR(IF(FIND("P2",PGOptionList!D2787)&gt;0,TRUE),FALSE)</f>
        <v>1</v>
      </c>
      <c r="AD2787" t="b">
        <f>IFERROR(IF(FIND("P1",PGOptionList!D2787)&gt;0,TRUE),FALSE)</f>
        <v>0</v>
      </c>
      <c r="AE2787" t="b">
        <f>IFERROR(IF(FIND("P0",PGOptionList!D2787)&gt;0,TRUE),FALSE)</f>
        <v>0</v>
      </c>
      <c r="AF2787" t="b">
        <f>IF(AND(Z2787,AA2787,AB2787,AC2787,IF(C2787=Auswahlhilfe!$L$7,TRUE,FALSE)),D2787,FALSE)</f>
        <v>0</v>
      </c>
      <c r="AG2787" t="b">
        <f>IF(AND(Z2787,AA2787,AB2787,AD2787,IF(C2787=Auswahlhilfe!$L$17,TRUE,FALSE)),D2787,FALSE)</f>
        <v>0</v>
      </c>
      <c r="AH2787" t="b">
        <f>IF(AND(Z2787,AA2787,AB2787,AE2787,IF(C2787=Auswahlhilfe!$L$17,TRUE,FALSE)),D2787,FALSE)</f>
        <v>0</v>
      </c>
      <c r="AI2787" t="s">
        <v>4817</v>
      </c>
      <c r="AJ2787" s="90" t="str">
        <f t="shared" si="131"/>
        <v>mailto:info@oxni.ch?subject=Anfrage TER-155-160-S2-P2</v>
      </c>
    </row>
    <row r="2788" spans="2:36" x14ac:dyDescent="0.2">
      <c r="B2788" s="78" t="str">
        <f t="shared" si="129"/>
        <v/>
      </c>
      <c r="C2788" s="19" t="s">
        <v>124</v>
      </c>
      <c r="D2788" s="19" t="s">
        <v>3089</v>
      </c>
      <c r="E2788" s="19">
        <v>130</v>
      </c>
      <c r="F2788" s="19" t="s">
        <v>55</v>
      </c>
      <c r="G2788" s="19">
        <v>140</v>
      </c>
      <c r="H2788" s="19">
        <v>7</v>
      </c>
      <c r="I2788" s="19">
        <v>50</v>
      </c>
      <c r="J2788" s="19">
        <v>92</v>
      </c>
      <c r="K2788" s="19">
        <v>555</v>
      </c>
      <c r="L2788" s="19">
        <v>1665</v>
      </c>
      <c r="M2788" s="19" t="s">
        <v>86</v>
      </c>
      <c r="N2788" s="19">
        <v>3000</v>
      </c>
      <c r="O2788" s="19">
        <v>6000</v>
      </c>
      <c r="P2788" s="19">
        <v>8460</v>
      </c>
      <c r="Q2788" s="19" t="s">
        <v>57</v>
      </c>
      <c r="R2788" s="19">
        <v>4700</v>
      </c>
      <c r="S2788" s="19">
        <v>20000</v>
      </c>
      <c r="T2788" s="19">
        <v>6.25</v>
      </c>
      <c r="U2788" s="19">
        <v>21.5</v>
      </c>
      <c r="V2788" s="19">
        <v>0.24</v>
      </c>
      <c r="W2788" s="19">
        <v>70</v>
      </c>
      <c r="X2788" s="93"/>
      <c r="Y2788">
        <f t="shared" si="130"/>
        <v>21.428571428571427</v>
      </c>
      <c r="Z2788" t="b">
        <f>IF(N2788/G2788&gt;=Auswahlhilfe!$C$8,TRUE,FALSE)</f>
        <v>1</v>
      </c>
      <c r="AA2788" t="b">
        <f>IF(K2788&gt;Auswahlhilfe!$C$7,TRUE,FALSE)</f>
        <v>1</v>
      </c>
      <c r="AB2788" t="b">
        <f>IF(Auswahlhilfe!$C$17=F2788,TRUE,FALSE)</f>
        <v>0</v>
      </c>
      <c r="AC2788" t="b">
        <f>IFERROR(IF(FIND("P2",PGOptionList!D2788)&gt;0,TRUE),FALSE)</f>
        <v>0</v>
      </c>
      <c r="AD2788" t="b">
        <f>IFERROR(IF(FIND("P1",PGOptionList!D2788)&gt;0,TRUE),FALSE)</f>
        <v>1</v>
      </c>
      <c r="AE2788" t="b">
        <f>IFERROR(IF(FIND("P0",PGOptionList!D2788)&gt;0,TRUE),FALSE)</f>
        <v>0</v>
      </c>
      <c r="AF2788" t="b">
        <f>IF(AND(Z2788,AA2788,AB2788,AC2788,IF(C2788=Auswahlhilfe!$L$7,TRUE,FALSE)),D2788,FALSE)</f>
        <v>0</v>
      </c>
      <c r="AG2788" t="b">
        <f>IF(AND(Z2788,AA2788,AB2788,AD2788,IF(C2788=Auswahlhilfe!$L$17,TRUE,FALSE)),D2788,FALSE)</f>
        <v>0</v>
      </c>
      <c r="AH2788" t="b">
        <f>IF(AND(Z2788,AA2788,AB2788,AE2788,IF(C2788=Auswahlhilfe!$L$17,TRUE,FALSE)),D2788,FALSE)</f>
        <v>0</v>
      </c>
      <c r="AI2788" t="s">
        <v>4817</v>
      </c>
      <c r="AJ2788" s="90" t="str">
        <f t="shared" si="131"/>
        <v>mailto:info@oxni.ch?subject=Anfrage TER-155-140-S1-P1</v>
      </c>
    </row>
    <row r="2789" spans="2:36" x14ac:dyDescent="0.2">
      <c r="B2789" s="78" t="str">
        <f t="shared" si="129"/>
        <v/>
      </c>
      <c r="C2789" s="19" t="s">
        <v>124</v>
      </c>
      <c r="D2789" s="19" t="s">
        <v>3090</v>
      </c>
      <c r="E2789" s="19">
        <v>130</v>
      </c>
      <c r="F2789" s="19" t="s">
        <v>58</v>
      </c>
      <c r="G2789" s="19">
        <v>140</v>
      </c>
      <c r="H2789" s="19">
        <v>7</v>
      </c>
      <c r="I2789" s="19">
        <v>50</v>
      </c>
      <c r="J2789" s="19">
        <v>92</v>
      </c>
      <c r="K2789" s="19">
        <v>555</v>
      </c>
      <c r="L2789" s="19">
        <v>1665</v>
      </c>
      <c r="M2789" s="19" t="s">
        <v>86</v>
      </c>
      <c r="N2789" s="19">
        <v>3000</v>
      </c>
      <c r="O2789" s="19">
        <v>6000</v>
      </c>
      <c r="P2789" s="19">
        <v>8460</v>
      </c>
      <c r="Q2789" s="19" t="s">
        <v>57</v>
      </c>
      <c r="R2789" s="19">
        <v>4700</v>
      </c>
      <c r="S2789" s="19">
        <v>20000</v>
      </c>
      <c r="T2789" s="19">
        <v>6.25</v>
      </c>
      <c r="U2789" s="19">
        <v>21.5</v>
      </c>
      <c r="V2789" s="19">
        <v>0.24</v>
      </c>
      <c r="W2789" s="19">
        <v>70</v>
      </c>
      <c r="X2789" s="93"/>
      <c r="Y2789">
        <f t="shared" si="130"/>
        <v>21.428571428571427</v>
      </c>
      <c r="Z2789" t="b">
        <f>IF(N2789/G2789&gt;=Auswahlhilfe!$C$8,TRUE,FALSE)</f>
        <v>1</v>
      </c>
      <c r="AA2789" t="b">
        <f>IF(K2789&gt;Auswahlhilfe!$C$7,TRUE,FALSE)</f>
        <v>1</v>
      </c>
      <c r="AB2789" t="b">
        <f>IF(Auswahlhilfe!$C$17=F2789,TRUE,FALSE)</f>
        <v>1</v>
      </c>
      <c r="AC2789" t="b">
        <f>IFERROR(IF(FIND("P2",PGOptionList!D2789)&gt;0,TRUE),FALSE)</f>
        <v>0</v>
      </c>
      <c r="AD2789" t="b">
        <f>IFERROR(IF(FIND("P1",PGOptionList!D2789)&gt;0,TRUE),FALSE)</f>
        <v>1</v>
      </c>
      <c r="AE2789" t="b">
        <f>IFERROR(IF(FIND("P0",PGOptionList!D2789)&gt;0,TRUE),FALSE)</f>
        <v>0</v>
      </c>
      <c r="AF2789" t="b">
        <f>IF(AND(Z2789,AA2789,AB2789,AC2789,IF(C2789=Auswahlhilfe!$L$7,TRUE,FALSE)),D2789,FALSE)</f>
        <v>0</v>
      </c>
      <c r="AG2789" t="b">
        <f>IF(AND(Z2789,AA2789,AB2789,AD2789,IF(C2789=Auswahlhilfe!$L$17,TRUE,FALSE)),D2789,FALSE)</f>
        <v>0</v>
      </c>
      <c r="AH2789" t="b">
        <f>IF(AND(Z2789,AA2789,AB2789,AE2789,IF(C2789=Auswahlhilfe!$L$17,TRUE,FALSE)),D2789,FALSE)</f>
        <v>0</v>
      </c>
      <c r="AI2789" t="s">
        <v>4817</v>
      </c>
      <c r="AJ2789" s="90" t="str">
        <f t="shared" si="131"/>
        <v>mailto:info@oxni.ch?subject=Anfrage TER-155-140-S2-P1</v>
      </c>
    </row>
    <row r="2790" spans="2:36" x14ac:dyDescent="0.2">
      <c r="B2790" s="78" t="str">
        <f t="shared" si="129"/>
        <v/>
      </c>
      <c r="C2790" s="19" t="s">
        <v>124</v>
      </c>
      <c r="D2790" s="19" t="s">
        <v>3091</v>
      </c>
      <c r="E2790" s="19">
        <v>130</v>
      </c>
      <c r="F2790" s="19" t="s">
        <v>55</v>
      </c>
      <c r="G2790" s="19">
        <v>140</v>
      </c>
      <c r="H2790" s="19">
        <v>9</v>
      </c>
      <c r="I2790" s="19">
        <v>50</v>
      </c>
      <c r="J2790" s="19">
        <v>92</v>
      </c>
      <c r="K2790" s="19">
        <v>555</v>
      </c>
      <c r="L2790" s="19">
        <v>1665</v>
      </c>
      <c r="M2790" s="19" t="s">
        <v>86</v>
      </c>
      <c r="N2790" s="19">
        <v>3000</v>
      </c>
      <c r="O2790" s="19">
        <v>6000</v>
      </c>
      <c r="P2790" s="19">
        <v>8460</v>
      </c>
      <c r="Q2790" s="19" t="s">
        <v>57</v>
      </c>
      <c r="R2790" s="19">
        <v>4700</v>
      </c>
      <c r="S2790" s="19">
        <v>20000</v>
      </c>
      <c r="T2790" s="19">
        <v>6.25</v>
      </c>
      <c r="U2790" s="19">
        <v>21.5</v>
      </c>
      <c r="V2790" s="19">
        <v>0.24</v>
      </c>
      <c r="W2790" s="19">
        <v>70</v>
      </c>
      <c r="X2790" s="93"/>
      <c r="Y2790">
        <f t="shared" si="130"/>
        <v>21.428571428571427</v>
      </c>
      <c r="Z2790" t="b">
        <f>IF(N2790/G2790&gt;=Auswahlhilfe!$C$8,TRUE,FALSE)</f>
        <v>1</v>
      </c>
      <c r="AA2790" t="b">
        <f>IF(K2790&gt;Auswahlhilfe!$C$7,TRUE,FALSE)</f>
        <v>1</v>
      </c>
      <c r="AB2790" t="b">
        <f>IF(Auswahlhilfe!$C$17=F2790,TRUE,FALSE)</f>
        <v>0</v>
      </c>
      <c r="AC2790" t="b">
        <f>IFERROR(IF(FIND("P2",PGOptionList!D2790)&gt;0,TRUE),FALSE)</f>
        <v>1</v>
      </c>
      <c r="AD2790" t="b">
        <f>IFERROR(IF(FIND("P1",PGOptionList!D2790)&gt;0,TRUE),FALSE)</f>
        <v>0</v>
      </c>
      <c r="AE2790" t="b">
        <f>IFERROR(IF(FIND("P0",PGOptionList!D2790)&gt;0,TRUE),FALSE)</f>
        <v>0</v>
      </c>
      <c r="AF2790" t="b">
        <f>IF(AND(Z2790,AA2790,AB2790,AC2790,IF(C2790=Auswahlhilfe!$L$7,TRUE,FALSE)),D2790,FALSE)</f>
        <v>0</v>
      </c>
      <c r="AG2790" t="b">
        <f>IF(AND(Z2790,AA2790,AB2790,AD2790,IF(C2790=Auswahlhilfe!$L$17,TRUE,FALSE)),D2790,FALSE)</f>
        <v>0</v>
      </c>
      <c r="AH2790" t="b">
        <f>IF(AND(Z2790,AA2790,AB2790,AE2790,IF(C2790=Auswahlhilfe!$L$17,TRUE,FALSE)),D2790,FALSE)</f>
        <v>0</v>
      </c>
      <c r="AI2790" t="s">
        <v>4817</v>
      </c>
      <c r="AJ2790" s="90" t="str">
        <f t="shared" si="131"/>
        <v>mailto:info@oxni.ch?subject=Anfrage TER-155-140-S1-P2</v>
      </c>
    </row>
    <row r="2791" spans="2:36" x14ac:dyDescent="0.2">
      <c r="B2791" s="78" t="str">
        <f t="shared" si="129"/>
        <v/>
      </c>
      <c r="C2791" s="19" t="s">
        <v>124</v>
      </c>
      <c r="D2791" s="19" t="s">
        <v>3092</v>
      </c>
      <c r="E2791" s="19">
        <v>130</v>
      </c>
      <c r="F2791" s="19" t="s">
        <v>58</v>
      </c>
      <c r="G2791" s="19">
        <v>140</v>
      </c>
      <c r="H2791" s="19">
        <v>9</v>
      </c>
      <c r="I2791" s="19">
        <v>50</v>
      </c>
      <c r="J2791" s="19">
        <v>92</v>
      </c>
      <c r="K2791" s="19">
        <v>555</v>
      </c>
      <c r="L2791" s="19">
        <v>1665</v>
      </c>
      <c r="M2791" s="19" t="s">
        <v>86</v>
      </c>
      <c r="N2791" s="19">
        <v>3000</v>
      </c>
      <c r="O2791" s="19">
        <v>6000</v>
      </c>
      <c r="P2791" s="19">
        <v>8460</v>
      </c>
      <c r="Q2791" s="19" t="s">
        <v>57</v>
      </c>
      <c r="R2791" s="19">
        <v>4700</v>
      </c>
      <c r="S2791" s="19">
        <v>20000</v>
      </c>
      <c r="T2791" s="19">
        <v>6.25</v>
      </c>
      <c r="U2791" s="19">
        <v>21.5</v>
      </c>
      <c r="V2791" s="19">
        <v>0.24</v>
      </c>
      <c r="W2791" s="19">
        <v>70</v>
      </c>
      <c r="X2791" s="93"/>
      <c r="Y2791">
        <f t="shared" si="130"/>
        <v>21.428571428571427</v>
      </c>
      <c r="Z2791" t="b">
        <f>IF(N2791/G2791&gt;=Auswahlhilfe!$C$8,TRUE,FALSE)</f>
        <v>1</v>
      </c>
      <c r="AA2791" t="b">
        <f>IF(K2791&gt;Auswahlhilfe!$C$7,TRUE,FALSE)</f>
        <v>1</v>
      </c>
      <c r="AB2791" t="b">
        <f>IF(Auswahlhilfe!$C$17=F2791,TRUE,FALSE)</f>
        <v>1</v>
      </c>
      <c r="AC2791" t="b">
        <f>IFERROR(IF(FIND("P2",PGOptionList!D2791)&gt;0,TRUE),FALSE)</f>
        <v>1</v>
      </c>
      <c r="AD2791" t="b">
        <f>IFERROR(IF(FIND("P1",PGOptionList!D2791)&gt;0,TRUE),FALSE)</f>
        <v>0</v>
      </c>
      <c r="AE2791" t="b">
        <f>IFERROR(IF(FIND("P0",PGOptionList!D2791)&gt;0,TRUE),FALSE)</f>
        <v>0</v>
      </c>
      <c r="AF2791" t="b">
        <f>IF(AND(Z2791,AA2791,AB2791,AC2791,IF(C2791=Auswahlhilfe!$L$7,TRUE,FALSE)),D2791,FALSE)</f>
        <v>0</v>
      </c>
      <c r="AG2791" t="b">
        <f>IF(AND(Z2791,AA2791,AB2791,AD2791,IF(C2791=Auswahlhilfe!$L$17,TRUE,FALSE)),D2791,FALSE)</f>
        <v>0</v>
      </c>
      <c r="AH2791" t="b">
        <f>IF(AND(Z2791,AA2791,AB2791,AE2791,IF(C2791=Auswahlhilfe!$L$17,TRUE,FALSE)),D2791,FALSE)</f>
        <v>0</v>
      </c>
      <c r="AI2791" t="s">
        <v>4817</v>
      </c>
      <c r="AJ2791" s="90" t="str">
        <f t="shared" si="131"/>
        <v>mailto:info@oxni.ch?subject=Anfrage TER-155-140-S2-P2</v>
      </c>
    </row>
    <row r="2792" spans="2:36" x14ac:dyDescent="0.2">
      <c r="B2792" s="78" t="str">
        <f t="shared" si="129"/>
        <v/>
      </c>
      <c r="C2792" s="19" t="s">
        <v>124</v>
      </c>
      <c r="D2792" s="19" t="s">
        <v>3093</v>
      </c>
      <c r="E2792" s="19">
        <v>130</v>
      </c>
      <c r="F2792" s="19" t="s">
        <v>55</v>
      </c>
      <c r="G2792" s="19">
        <v>120</v>
      </c>
      <c r="H2792" s="19">
        <v>7</v>
      </c>
      <c r="I2792" s="19">
        <v>50</v>
      </c>
      <c r="J2792" s="19">
        <v>92</v>
      </c>
      <c r="K2792" s="19">
        <v>600</v>
      </c>
      <c r="L2792" s="19">
        <v>1800</v>
      </c>
      <c r="M2792" s="19" t="s">
        <v>85</v>
      </c>
      <c r="N2792" s="19">
        <v>3000</v>
      </c>
      <c r="O2792" s="19">
        <v>6000</v>
      </c>
      <c r="P2792" s="19">
        <v>8460</v>
      </c>
      <c r="Q2792" s="19" t="s">
        <v>57</v>
      </c>
      <c r="R2792" s="19">
        <v>4700</v>
      </c>
      <c r="S2792" s="19">
        <v>20000</v>
      </c>
      <c r="T2792" s="19">
        <v>6.25</v>
      </c>
      <c r="U2792" s="19">
        <v>21.5</v>
      </c>
      <c r="V2792" s="19">
        <v>0.24</v>
      </c>
      <c r="W2792" s="19">
        <v>70</v>
      </c>
      <c r="X2792" s="93"/>
      <c r="Y2792">
        <f t="shared" si="130"/>
        <v>25</v>
      </c>
      <c r="Z2792" t="b">
        <f>IF(N2792/G2792&gt;=Auswahlhilfe!$C$8,TRUE,FALSE)</f>
        <v>1</v>
      </c>
      <c r="AA2792" t="b">
        <f>IF(K2792&gt;Auswahlhilfe!$C$7,TRUE,FALSE)</f>
        <v>1</v>
      </c>
      <c r="AB2792" t="b">
        <f>IF(Auswahlhilfe!$C$17=F2792,TRUE,FALSE)</f>
        <v>0</v>
      </c>
      <c r="AC2792" t="b">
        <f>IFERROR(IF(FIND("P2",PGOptionList!D2792)&gt;0,TRUE),FALSE)</f>
        <v>0</v>
      </c>
      <c r="AD2792" t="b">
        <f>IFERROR(IF(FIND("P1",PGOptionList!D2792)&gt;0,TRUE),FALSE)</f>
        <v>1</v>
      </c>
      <c r="AE2792" t="b">
        <f>IFERROR(IF(FIND("P0",PGOptionList!D2792)&gt;0,TRUE),FALSE)</f>
        <v>0</v>
      </c>
      <c r="AF2792" t="b">
        <f>IF(AND(Z2792,AA2792,AB2792,AC2792,IF(C2792=Auswahlhilfe!$L$7,TRUE,FALSE)),D2792,FALSE)</f>
        <v>0</v>
      </c>
      <c r="AG2792" t="b">
        <f>IF(AND(Z2792,AA2792,AB2792,AD2792,IF(C2792=Auswahlhilfe!$L$17,TRUE,FALSE)),D2792,FALSE)</f>
        <v>0</v>
      </c>
      <c r="AH2792" t="b">
        <f>IF(AND(Z2792,AA2792,AB2792,AE2792,IF(C2792=Auswahlhilfe!$L$17,TRUE,FALSE)),D2792,FALSE)</f>
        <v>0</v>
      </c>
      <c r="AI2792" t="s">
        <v>4817</v>
      </c>
      <c r="AJ2792" s="90" t="str">
        <f t="shared" si="131"/>
        <v>mailto:info@oxni.ch?subject=Anfrage TER-155-120-S1-P1</v>
      </c>
    </row>
    <row r="2793" spans="2:36" x14ac:dyDescent="0.2">
      <c r="B2793" s="78" t="str">
        <f t="shared" si="129"/>
        <v/>
      </c>
      <c r="C2793" s="19" t="s">
        <v>124</v>
      </c>
      <c r="D2793" s="19" t="s">
        <v>3094</v>
      </c>
      <c r="E2793" s="19">
        <v>130</v>
      </c>
      <c r="F2793" s="19" t="s">
        <v>58</v>
      </c>
      <c r="G2793" s="19">
        <v>120</v>
      </c>
      <c r="H2793" s="19">
        <v>7</v>
      </c>
      <c r="I2793" s="19">
        <v>50</v>
      </c>
      <c r="J2793" s="19">
        <v>92</v>
      </c>
      <c r="K2793" s="19">
        <v>600</v>
      </c>
      <c r="L2793" s="19">
        <v>1800</v>
      </c>
      <c r="M2793" s="19" t="s">
        <v>85</v>
      </c>
      <c r="N2793" s="19">
        <v>3000</v>
      </c>
      <c r="O2793" s="19">
        <v>6000</v>
      </c>
      <c r="P2793" s="19">
        <v>8460</v>
      </c>
      <c r="Q2793" s="19" t="s">
        <v>57</v>
      </c>
      <c r="R2793" s="19">
        <v>4700</v>
      </c>
      <c r="S2793" s="19">
        <v>20000</v>
      </c>
      <c r="T2793" s="19">
        <v>6.25</v>
      </c>
      <c r="U2793" s="19">
        <v>21.5</v>
      </c>
      <c r="V2793" s="19">
        <v>0.24</v>
      </c>
      <c r="W2793" s="19">
        <v>70</v>
      </c>
      <c r="X2793" s="93"/>
      <c r="Y2793">
        <f t="shared" si="130"/>
        <v>25</v>
      </c>
      <c r="Z2793" t="b">
        <f>IF(N2793/G2793&gt;=Auswahlhilfe!$C$8,TRUE,FALSE)</f>
        <v>1</v>
      </c>
      <c r="AA2793" t="b">
        <f>IF(K2793&gt;Auswahlhilfe!$C$7,TRUE,FALSE)</f>
        <v>1</v>
      </c>
      <c r="AB2793" t="b">
        <f>IF(Auswahlhilfe!$C$17=F2793,TRUE,FALSE)</f>
        <v>1</v>
      </c>
      <c r="AC2793" t="b">
        <f>IFERROR(IF(FIND("P2",PGOptionList!D2793)&gt;0,TRUE),FALSE)</f>
        <v>0</v>
      </c>
      <c r="AD2793" t="b">
        <f>IFERROR(IF(FIND("P1",PGOptionList!D2793)&gt;0,TRUE),FALSE)</f>
        <v>1</v>
      </c>
      <c r="AE2793" t="b">
        <f>IFERROR(IF(FIND("P0",PGOptionList!D2793)&gt;0,TRUE),FALSE)</f>
        <v>0</v>
      </c>
      <c r="AF2793" t="b">
        <f>IF(AND(Z2793,AA2793,AB2793,AC2793,IF(C2793=Auswahlhilfe!$L$7,TRUE,FALSE)),D2793,FALSE)</f>
        <v>0</v>
      </c>
      <c r="AG2793" t="b">
        <f>IF(AND(Z2793,AA2793,AB2793,AD2793,IF(C2793=Auswahlhilfe!$L$17,TRUE,FALSE)),D2793,FALSE)</f>
        <v>0</v>
      </c>
      <c r="AH2793" t="b">
        <f>IF(AND(Z2793,AA2793,AB2793,AE2793,IF(C2793=Auswahlhilfe!$L$17,TRUE,FALSE)),D2793,FALSE)</f>
        <v>0</v>
      </c>
      <c r="AI2793" t="s">
        <v>4817</v>
      </c>
      <c r="AJ2793" s="90" t="str">
        <f t="shared" si="131"/>
        <v>mailto:info@oxni.ch?subject=Anfrage TER-155-120-S2-P1</v>
      </c>
    </row>
    <row r="2794" spans="2:36" x14ac:dyDescent="0.2">
      <c r="B2794" s="78" t="str">
        <f t="shared" si="129"/>
        <v/>
      </c>
      <c r="C2794" s="19" t="s">
        <v>124</v>
      </c>
      <c r="D2794" s="19" t="s">
        <v>3095</v>
      </c>
      <c r="E2794" s="19">
        <v>130</v>
      </c>
      <c r="F2794" s="19" t="s">
        <v>55</v>
      </c>
      <c r="G2794" s="19">
        <v>120</v>
      </c>
      <c r="H2794" s="19">
        <v>9</v>
      </c>
      <c r="I2794" s="19">
        <v>50</v>
      </c>
      <c r="J2794" s="19">
        <v>92</v>
      </c>
      <c r="K2794" s="19">
        <v>600</v>
      </c>
      <c r="L2794" s="19">
        <v>1800</v>
      </c>
      <c r="M2794" s="19" t="s">
        <v>85</v>
      </c>
      <c r="N2794" s="19">
        <v>3000</v>
      </c>
      <c r="O2794" s="19">
        <v>6000</v>
      </c>
      <c r="P2794" s="19">
        <v>8460</v>
      </c>
      <c r="Q2794" s="19" t="s">
        <v>57</v>
      </c>
      <c r="R2794" s="19">
        <v>4700</v>
      </c>
      <c r="S2794" s="19">
        <v>20000</v>
      </c>
      <c r="T2794" s="19">
        <v>6.25</v>
      </c>
      <c r="U2794" s="19">
        <v>21.5</v>
      </c>
      <c r="V2794" s="19">
        <v>0.24</v>
      </c>
      <c r="W2794" s="19">
        <v>70</v>
      </c>
      <c r="X2794" s="93"/>
      <c r="Y2794">
        <f t="shared" si="130"/>
        <v>25</v>
      </c>
      <c r="Z2794" t="b">
        <f>IF(N2794/G2794&gt;=Auswahlhilfe!$C$8,TRUE,FALSE)</f>
        <v>1</v>
      </c>
      <c r="AA2794" t="b">
        <f>IF(K2794&gt;Auswahlhilfe!$C$7,TRUE,FALSE)</f>
        <v>1</v>
      </c>
      <c r="AB2794" t="b">
        <f>IF(Auswahlhilfe!$C$17=F2794,TRUE,FALSE)</f>
        <v>0</v>
      </c>
      <c r="AC2794" t="b">
        <f>IFERROR(IF(FIND("P2",PGOptionList!D2794)&gt;0,TRUE),FALSE)</f>
        <v>1</v>
      </c>
      <c r="AD2794" t="b">
        <f>IFERROR(IF(FIND("P1",PGOptionList!D2794)&gt;0,TRUE),FALSE)</f>
        <v>0</v>
      </c>
      <c r="AE2794" t="b">
        <f>IFERROR(IF(FIND("P0",PGOptionList!D2794)&gt;0,TRUE),FALSE)</f>
        <v>0</v>
      </c>
      <c r="AF2794" t="b">
        <f>IF(AND(Z2794,AA2794,AB2794,AC2794,IF(C2794=Auswahlhilfe!$L$7,TRUE,FALSE)),D2794,FALSE)</f>
        <v>0</v>
      </c>
      <c r="AG2794" t="b">
        <f>IF(AND(Z2794,AA2794,AB2794,AD2794,IF(C2794=Auswahlhilfe!$L$17,TRUE,FALSE)),D2794,FALSE)</f>
        <v>0</v>
      </c>
      <c r="AH2794" t="b">
        <f>IF(AND(Z2794,AA2794,AB2794,AE2794,IF(C2794=Auswahlhilfe!$L$17,TRUE,FALSE)),D2794,FALSE)</f>
        <v>0</v>
      </c>
      <c r="AI2794" t="s">
        <v>4817</v>
      </c>
      <c r="AJ2794" s="90" t="str">
        <f t="shared" si="131"/>
        <v>mailto:info@oxni.ch?subject=Anfrage TER-155-120-S1-P2</v>
      </c>
    </row>
    <row r="2795" spans="2:36" x14ac:dyDescent="0.2">
      <c r="B2795" s="78" t="str">
        <f t="shared" si="129"/>
        <v/>
      </c>
      <c r="C2795" s="19" t="s">
        <v>124</v>
      </c>
      <c r="D2795" s="19" t="s">
        <v>3096</v>
      </c>
      <c r="E2795" s="19">
        <v>130</v>
      </c>
      <c r="F2795" s="19" t="s">
        <v>58</v>
      </c>
      <c r="G2795" s="19">
        <v>120</v>
      </c>
      <c r="H2795" s="19">
        <v>9</v>
      </c>
      <c r="I2795" s="19">
        <v>50</v>
      </c>
      <c r="J2795" s="19">
        <v>92</v>
      </c>
      <c r="K2795" s="19">
        <v>600</v>
      </c>
      <c r="L2795" s="19">
        <v>1800</v>
      </c>
      <c r="M2795" s="19" t="s">
        <v>85</v>
      </c>
      <c r="N2795" s="19">
        <v>3000</v>
      </c>
      <c r="O2795" s="19">
        <v>6000</v>
      </c>
      <c r="P2795" s="19">
        <v>8460</v>
      </c>
      <c r="Q2795" s="19" t="s">
        <v>57</v>
      </c>
      <c r="R2795" s="19">
        <v>4700</v>
      </c>
      <c r="S2795" s="19">
        <v>20000</v>
      </c>
      <c r="T2795" s="19">
        <v>6.25</v>
      </c>
      <c r="U2795" s="19">
        <v>21.5</v>
      </c>
      <c r="V2795" s="19">
        <v>0.24</v>
      </c>
      <c r="W2795" s="19">
        <v>70</v>
      </c>
      <c r="X2795" s="93"/>
      <c r="Y2795">
        <f t="shared" si="130"/>
        <v>25</v>
      </c>
      <c r="Z2795" t="b">
        <f>IF(N2795/G2795&gt;=Auswahlhilfe!$C$8,TRUE,FALSE)</f>
        <v>1</v>
      </c>
      <c r="AA2795" t="b">
        <f>IF(K2795&gt;Auswahlhilfe!$C$7,TRUE,FALSE)</f>
        <v>1</v>
      </c>
      <c r="AB2795" t="b">
        <f>IF(Auswahlhilfe!$C$17=F2795,TRUE,FALSE)</f>
        <v>1</v>
      </c>
      <c r="AC2795" t="b">
        <f>IFERROR(IF(FIND("P2",PGOptionList!D2795)&gt;0,TRUE),FALSE)</f>
        <v>1</v>
      </c>
      <c r="AD2795" t="b">
        <f>IFERROR(IF(FIND("P1",PGOptionList!D2795)&gt;0,TRUE),FALSE)</f>
        <v>0</v>
      </c>
      <c r="AE2795" t="b">
        <f>IFERROR(IF(FIND("P0",PGOptionList!D2795)&gt;0,TRUE),FALSE)</f>
        <v>0</v>
      </c>
      <c r="AF2795" t="b">
        <f>IF(AND(Z2795,AA2795,AB2795,AC2795,IF(C2795=Auswahlhilfe!$L$7,TRUE,FALSE)),D2795,FALSE)</f>
        <v>0</v>
      </c>
      <c r="AG2795" t="b">
        <f>IF(AND(Z2795,AA2795,AB2795,AD2795,IF(C2795=Auswahlhilfe!$L$17,TRUE,FALSE)),D2795,FALSE)</f>
        <v>0</v>
      </c>
      <c r="AH2795" t="b">
        <f>IF(AND(Z2795,AA2795,AB2795,AE2795,IF(C2795=Auswahlhilfe!$L$17,TRUE,FALSE)),D2795,FALSE)</f>
        <v>0</v>
      </c>
      <c r="AI2795" t="s">
        <v>4817</v>
      </c>
      <c r="AJ2795" s="90" t="str">
        <f t="shared" si="131"/>
        <v>mailto:info@oxni.ch?subject=Anfrage TER-155-120-S2-P2</v>
      </c>
    </row>
    <row r="2796" spans="2:36" x14ac:dyDescent="0.2">
      <c r="B2796" s="78" t="str">
        <f t="shared" si="129"/>
        <v/>
      </c>
      <c r="C2796" s="19" t="s">
        <v>124</v>
      </c>
      <c r="D2796" s="19" t="s">
        <v>3097</v>
      </c>
      <c r="E2796" s="19">
        <v>130</v>
      </c>
      <c r="F2796" s="19" t="s">
        <v>55</v>
      </c>
      <c r="G2796" s="19">
        <v>100</v>
      </c>
      <c r="H2796" s="19">
        <v>7</v>
      </c>
      <c r="I2796" s="19">
        <v>50</v>
      </c>
      <c r="J2796" s="19">
        <v>92</v>
      </c>
      <c r="K2796" s="19">
        <v>460</v>
      </c>
      <c r="L2796" s="19">
        <v>1380</v>
      </c>
      <c r="M2796" s="19" t="s">
        <v>88</v>
      </c>
      <c r="N2796" s="19">
        <v>3000</v>
      </c>
      <c r="O2796" s="19">
        <v>6000</v>
      </c>
      <c r="P2796" s="19">
        <v>8460</v>
      </c>
      <c r="Q2796" s="19" t="s">
        <v>57</v>
      </c>
      <c r="R2796" s="19">
        <v>4700</v>
      </c>
      <c r="S2796" s="19">
        <v>20000</v>
      </c>
      <c r="T2796" s="19">
        <v>6.84</v>
      </c>
      <c r="U2796" s="19">
        <v>21.5</v>
      </c>
      <c r="V2796" s="19">
        <v>0.24</v>
      </c>
      <c r="W2796" s="19">
        <v>70</v>
      </c>
      <c r="X2796" s="93"/>
      <c r="Y2796">
        <f t="shared" si="130"/>
        <v>30</v>
      </c>
      <c r="Z2796" t="b">
        <f>IF(N2796/G2796&gt;=Auswahlhilfe!$C$8,TRUE,FALSE)</f>
        <v>1</v>
      </c>
      <c r="AA2796" t="b">
        <f>IF(K2796&gt;Auswahlhilfe!$C$7,TRUE,FALSE)</f>
        <v>1</v>
      </c>
      <c r="AB2796" t="b">
        <f>IF(Auswahlhilfe!$C$17=F2796,TRUE,FALSE)</f>
        <v>0</v>
      </c>
      <c r="AC2796" t="b">
        <f>IFERROR(IF(FIND("P2",PGOptionList!D2796)&gt;0,TRUE),FALSE)</f>
        <v>0</v>
      </c>
      <c r="AD2796" t="b">
        <f>IFERROR(IF(FIND("P1",PGOptionList!D2796)&gt;0,TRUE),FALSE)</f>
        <v>1</v>
      </c>
      <c r="AE2796" t="b">
        <f>IFERROR(IF(FIND("P0",PGOptionList!D2796)&gt;0,TRUE),FALSE)</f>
        <v>0</v>
      </c>
      <c r="AF2796" t="b">
        <f>IF(AND(Z2796,AA2796,AB2796,AC2796,IF(C2796=Auswahlhilfe!$L$7,TRUE,FALSE)),D2796,FALSE)</f>
        <v>0</v>
      </c>
      <c r="AG2796" t="b">
        <f>IF(AND(Z2796,AA2796,AB2796,AD2796,IF(C2796=Auswahlhilfe!$L$17,TRUE,FALSE)),D2796,FALSE)</f>
        <v>0</v>
      </c>
      <c r="AH2796" t="b">
        <f>IF(AND(Z2796,AA2796,AB2796,AE2796,IF(C2796=Auswahlhilfe!$L$17,TRUE,FALSE)),D2796,FALSE)</f>
        <v>0</v>
      </c>
      <c r="AI2796" t="s">
        <v>4817</v>
      </c>
      <c r="AJ2796" s="90" t="str">
        <f t="shared" si="131"/>
        <v>mailto:info@oxni.ch?subject=Anfrage TER-155-100-S1-P1</v>
      </c>
    </row>
    <row r="2797" spans="2:36" x14ac:dyDescent="0.2">
      <c r="B2797" s="78" t="str">
        <f t="shared" si="129"/>
        <v/>
      </c>
      <c r="C2797" s="19" t="s">
        <v>124</v>
      </c>
      <c r="D2797" s="19" t="s">
        <v>3098</v>
      </c>
      <c r="E2797" s="19">
        <v>130</v>
      </c>
      <c r="F2797" s="19" t="s">
        <v>58</v>
      </c>
      <c r="G2797" s="19">
        <v>100</v>
      </c>
      <c r="H2797" s="19">
        <v>7</v>
      </c>
      <c r="I2797" s="19">
        <v>50</v>
      </c>
      <c r="J2797" s="19">
        <v>92</v>
      </c>
      <c r="K2797" s="19">
        <v>460</v>
      </c>
      <c r="L2797" s="19">
        <v>1380</v>
      </c>
      <c r="M2797" s="19" t="s">
        <v>88</v>
      </c>
      <c r="N2797" s="19">
        <v>3000</v>
      </c>
      <c r="O2797" s="19">
        <v>6000</v>
      </c>
      <c r="P2797" s="19">
        <v>8460</v>
      </c>
      <c r="Q2797" s="19" t="s">
        <v>57</v>
      </c>
      <c r="R2797" s="19">
        <v>4700</v>
      </c>
      <c r="S2797" s="19">
        <v>20000</v>
      </c>
      <c r="T2797" s="19">
        <v>6.84</v>
      </c>
      <c r="U2797" s="19">
        <v>21.5</v>
      </c>
      <c r="V2797" s="19">
        <v>0.24</v>
      </c>
      <c r="W2797" s="19">
        <v>70</v>
      </c>
      <c r="X2797" s="93"/>
      <c r="Y2797">
        <f t="shared" si="130"/>
        <v>30</v>
      </c>
      <c r="Z2797" t="b">
        <f>IF(N2797/G2797&gt;=Auswahlhilfe!$C$8,TRUE,FALSE)</f>
        <v>1</v>
      </c>
      <c r="AA2797" t="b">
        <f>IF(K2797&gt;Auswahlhilfe!$C$7,TRUE,FALSE)</f>
        <v>1</v>
      </c>
      <c r="AB2797" t="b">
        <f>IF(Auswahlhilfe!$C$17=F2797,TRUE,FALSE)</f>
        <v>1</v>
      </c>
      <c r="AC2797" t="b">
        <f>IFERROR(IF(FIND("P2",PGOptionList!D2797)&gt;0,TRUE),FALSE)</f>
        <v>0</v>
      </c>
      <c r="AD2797" t="b">
        <f>IFERROR(IF(FIND("P1",PGOptionList!D2797)&gt;0,TRUE),FALSE)</f>
        <v>1</v>
      </c>
      <c r="AE2797" t="b">
        <f>IFERROR(IF(FIND("P0",PGOptionList!D2797)&gt;0,TRUE),FALSE)</f>
        <v>0</v>
      </c>
      <c r="AF2797" t="b">
        <f>IF(AND(Z2797,AA2797,AB2797,AC2797,IF(C2797=Auswahlhilfe!$L$7,TRUE,FALSE)),D2797,FALSE)</f>
        <v>0</v>
      </c>
      <c r="AG2797" t="b">
        <f>IF(AND(Z2797,AA2797,AB2797,AD2797,IF(C2797=Auswahlhilfe!$L$17,TRUE,FALSE)),D2797,FALSE)</f>
        <v>0</v>
      </c>
      <c r="AH2797" t="b">
        <f>IF(AND(Z2797,AA2797,AB2797,AE2797,IF(C2797=Auswahlhilfe!$L$17,TRUE,FALSE)),D2797,FALSE)</f>
        <v>0</v>
      </c>
      <c r="AI2797" t="s">
        <v>4817</v>
      </c>
      <c r="AJ2797" s="90" t="str">
        <f t="shared" si="131"/>
        <v>mailto:info@oxni.ch?subject=Anfrage TER-155-100-S2-P1</v>
      </c>
    </row>
    <row r="2798" spans="2:36" x14ac:dyDescent="0.2">
      <c r="B2798" s="78" t="str">
        <f t="shared" si="129"/>
        <v/>
      </c>
      <c r="C2798" s="19" t="s">
        <v>124</v>
      </c>
      <c r="D2798" s="19" t="s">
        <v>3099</v>
      </c>
      <c r="E2798" s="19">
        <v>130</v>
      </c>
      <c r="F2798" s="19" t="s">
        <v>55</v>
      </c>
      <c r="G2798" s="19">
        <v>100</v>
      </c>
      <c r="H2798" s="19">
        <v>9</v>
      </c>
      <c r="I2798" s="19">
        <v>50</v>
      </c>
      <c r="J2798" s="19">
        <v>92</v>
      </c>
      <c r="K2798" s="19">
        <v>460</v>
      </c>
      <c r="L2798" s="19">
        <v>1380</v>
      </c>
      <c r="M2798" s="19" t="s">
        <v>88</v>
      </c>
      <c r="N2798" s="19">
        <v>3000</v>
      </c>
      <c r="O2798" s="19">
        <v>6000</v>
      </c>
      <c r="P2798" s="19">
        <v>8460</v>
      </c>
      <c r="Q2798" s="19" t="s">
        <v>57</v>
      </c>
      <c r="R2798" s="19">
        <v>4700</v>
      </c>
      <c r="S2798" s="19">
        <v>20000</v>
      </c>
      <c r="T2798" s="19">
        <v>6.84</v>
      </c>
      <c r="U2798" s="19">
        <v>21.5</v>
      </c>
      <c r="V2798" s="19">
        <v>0.24</v>
      </c>
      <c r="W2798" s="19">
        <v>70</v>
      </c>
      <c r="X2798" s="93"/>
      <c r="Y2798">
        <f t="shared" si="130"/>
        <v>30</v>
      </c>
      <c r="Z2798" t="b">
        <f>IF(N2798/G2798&gt;=Auswahlhilfe!$C$8,TRUE,FALSE)</f>
        <v>1</v>
      </c>
      <c r="AA2798" t="b">
        <f>IF(K2798&gt;Auswahlhilfe!$C$7,TRUE,FALSE)</f>
        <v>1</v>
      </c>
      <c r="AB2798" t="b">
        <f>IF(Auswahlhilfe!$C$17=F2798,TRUE,FALSE)</f>
        <v>0</v>
      </c>
      <c r="AC2798" t="b">
        <f>IFERROR(IF(FIND("P2",PGOptionList!D2798)&gt;0,TRUE),FALSE)</f>
        <v>1</v>
      </c>
      <c r="AD2798" t="b">
        <f>IFERROR(IF(FIND("P1",PGOptionList!D2798)&gt;0,TRUE),FALSE)</f>
        <v>0</v>
      </c>
      <c r="AE2798" t="b">
        <f>IFERROR(IF(FIND("P0",PGOptionList!D2798)&gt;0,TRUE),FALSE)</f>
        <v>0</v>
      </c>
      <c r="AF2798" t="b">
        <f>IF(AND(Z2798,AA2798,AB2798,AC2798,IF(C2798=Auswahlhilfe!$L$7,TRUE,FALSE)),D2798,FALSE)</f>
        <v>0</v>
      </c>
      <c r="AG2798" t="b">
        <f>IF(AND(Z2798,AA2798,AB2798,AD2798,IF(C2798=Auswahlhilfe!$L$17,TRUE,FALSE)),D2798,FALSE)</f>
        <v>0</v>
      </c>
      <c r="AH2798" t="b">
        <f>IF(AND(Z2798,AA2798,AB2798,AE2798,IF(C2798=Auswahlhilfe!$L$17,TRUE,FALSE)),D2798,FALSE)</f>
        <v>0</v>
      </c>
      <c r="AI2798" t="s">
        <v>4817</v>
      </c>
      <c r="AJ2798" s="90" t="str">
        <f t="shared" si="131"/>
        <v>mailto:info@oxni.ch?subject=Anfrage TER-155-100-S1-P2</v>
      </c>
    </row>
    <row r="2799" spans="2:36" x14ac:dyDescent="0.2">
      <c r="B2799" s="78" t="str">
        <f t="shared" si="129"/>
        <v/>
      </c>
      <c r="C2799" s="19" t="s">
        <v>124</v>
      </c>
      <c r="D2799" s="19" t="s">
        <v>3100</v>
      </c>
      <c r="E2799" s="19">
        <v>130</v>
      </c>
      <c r="F2799" s="19" t="s">
        <v>58</v>
      </c>
      <c r="G2799" s="19">
        <v>100</v>
      </c>
      <c r="H2799" s="19">
        <v>9</v>
      </c>
      <c r="I2799" s="19">
        <v>50</v>
      </c>
      <c r="J2799" s="19">
        <v>92</v>
      </c>
      <c r="K2799" s="19">
        <v>460</v>
      </c>
      <c r="L2799" s="19">
        <v>1380</v>
      </c>
      <c r="M2799" s="19" t="s">
        <v>88</v>
      </c>
      <c r="N2799" s="19">
        <v>3000</v>
      </c>
      <c r="O2799" s="19">
        <v>6000</v>
      </c>
      <c r="P2799" s="19">
        <v>8460</v>
      </c>
      <c r="Q2799" s="19" t="s">
        <v>57</v>
      </c>
      <c r="R2799" s="19">
        <v>4700</v>
      </c>
      <c r="S2799" s="19">
        <v>20000</v>
      </c>
      <c r="T2799" s="19">
        <v>6.84</v>
      </c>
      <c r="U2799" s="19">
        <v>21.5</v>
      </c>
      <c r="V2799" s="19">
        <v>0.24</v>
      </c>
      <c r="W2799" s="19">
        <v>70</v>
      </c>
      <c r="X2799" s="93"/>
      <c r="Y2799">
        <f t="shared" si="130"/>
        <v>30</v>
      </c>
      <c r="Z2799" t="b">
        <f>IF(N2799/G2799&gt;=Auswahlhilfe!$C$8,TRUE,FALSE)</f>
        <v>1</v>
      </c>
      <c r="AA2799" t="b">
        <f>IF(K2799&gt;Auswahlhilfe!$C$7,TRUE,FALSE)</f>
        <v>1</v>
      </c>
      <c r="AB2799" t="b">
        <f>IF(Auswahlhilfe!$C$17=F2799,TRUE,FALSE)</f>
        <v>1</v>
      </c>
      <c r="AC2799" t="b">
        <f>IFERROR(IF(FIND("P2",PGOptionList!D2799)&gt;0,TRUE),FALSE)</f>
        <v>1</v>
      </c>
      <c r="AD2799" t="b">
        <f>IFERROR(IF(FIND("P1",PGOptionList!D2799)&gt;0,TRUE),FALSE)</f>
        <v>0</v>
      </c>
      <c r="AE2799" t="b">
        <f>IFERROR(IF(FIND("P0",PGOptionList!D2799)&gt;0,TRUE),FALSE)</f>
        <v>0</v>
      </c>
      <c r="AF2799" t="b">
        <f>IF(AND(Z2799,AA2799,AB2799,AC2799,IF(C2799=Auswahlhilfe!$L$7,TRUE,FALSE)),D2799,FALSE)</f>
        <v>0</v>
      </c>
      <c r="AG2799" t="b">
        <f>IF(AND(Z2799,AA2799,AB2799,AD2799,IF(C2799=Auswahlhilfe!$L$17,TRUE,FALSE)),D2799,FALSE)</f>
        <v>0</v>
      </c>
      <c r="AH2799" t="b">
        <f>IF(AND(Z2799,AA2799,AB2799,AE2799,IF(C2799=Auswahlhilfe!$L$17,TRUE,FALSE)),D2799,FALSE)</f>
        <v>0</v>
      </c>
      <c r="AI2799" t="s">
        <v>4817</v>
      </c>
      <c r="AJ2799" s="90" t="str">
        <f t="shared" si="131"/>
        <v>mailto:info@oxni.ch?subject=Anfrage TER-155-100-S2-P2</v>
      </c>
    </row>
    <row r="2800" spans="2:36" x14ac:dyDescent="0.2">
      <c r="B2800" s="78" t="str">
        <f t="shared" si="129"/>
        <v/>
      </c>
      <c r="C2800" s="19" t="s">
        <v>124</v>
      </c>
      <c r="D2800" s="19" t="s">
        <v>3101</v>
      </c>
      <c r="E2800" s="19">
        <v>130</v>
      </c>
      <c r="F2800" s="19" t="s">
        <v>55</v>
      </c>
      <c r="G2800" s="19">
        <v>80</v>
      </c>
      <c r="H2800" s="19">
        <v>7</v>
      </c>
      <c r="I2800" s="19">
        <v>50</v>
      </c>
      <c r="J2800" s="19">
        <v>92</v>
      </c>
      <c r="K2800" s="19">
        <v>500</v>
      </c>
      <c r="L2800" s="19">
        <v>1500</v>
      </c>
      <c r="M2800" s="19" t="s">
        <v>87</v>
      </c>
      <c r="N2800" s="19">
        <v>3000</v>
      </c>
      <c r="O2800" s="19">
        <v>6000</v>
      </c>
      <c r="P2800" s="19">
        <v>8460</v>
      </c>
      <c r="Q2800" s="19" t="s">
        <v>57</v>
      </c>
      <c r="R2800" s="19">
        <v>4700</v>
      </c>
      <c r="S2800" s="19">
        <v>20000</v>
      </c>
      <c r="T2800" s="19">
        <v>6.84</v>
      </c>
      <c r="U2800" s="19">
        <v>21.5</v>
      </c>
      <c r="V2800" s="19">
        <v>0.24</v>
      </c>
      <c r="W2800" s="19">
        <v>70</v>
      </c>
      <c r="X2800" s="93"/>
      <c r="Y2800">
        <f t="shared" si="130"/>
        <v>37.5</v>
      </c>
      <c r="Z2800" t="b">
        <f>IF(N2800/G2800&gt;=Auswahlhilfe!$C$8,TRUE,FALSE)</f>
        <v>1</v>
      </c>
      <c r="AA2800" t="b">
        <f>IF(K2800&gt;Auswahlhilfe!$C$7,TRUE,FALSE)</f>
        <v>1</v>
      </c>
      <c r="AB2800" t="b">
        <f>IF(Auswahlhilfe!$C$17=F2800,TRUE,FALSE)</f>
        <v>0</v>
      </c>
      <c r="AC2800" t="b">
        <f>IFERROR(IF(FIND("P2",PGOptionList!D2800)&gt;0,TRUE),FALSE)</f>
        <v>0</v>
      </c>
      <c r="AD2800" t="b">
        <f>IFERROR(IF(FIND("P1",PGOptionList!D2800)&gt;0,TRUE),FALSE)</f>
        <v>1</v>
      </c>
      <c r="AE2800" t="b">
        <f>IFERROR(IF(FIND("P0",PGOptionList!D2800)&gt;0,TRUE),FALSE)</f>
        <v>0</v>
      </c>
      <c r="AF2800" t="b">
        <f>IF(AND(Z2800,AA2800,AB2800,AC2800,IF(C2800=Auswahlhilfe!$L$7,TRUE,FALSE)),D2800,FALSE)</f>
        <v>0</v>
      </c>
      <c r="AG2800" t="b">
        <f>IF(AND(Z2800,AA2800,AB2800,AD2800,IF(C2800=Auswahlhilfe!$L$17,TRUE,FALSE)),D2800,FALSE)</f>
        <v>0</v>
      </c>
      <c r="AH2800" t="b">
        <f>IF(AND(Z2800,AA2800,AB2800,AE2800,IF(C2800=Auswahlhilfe!$L$17,TRUE,FALSE)),D2800,FALSE)</f>
        <v>0</v>
      </c>
      <c r="AI2800" t="s">
        <v>4817</v>
      </c>
      <c r="AJ2800" s="90" t="str">
        <f t="shared" si="131"/>
        <v>mailto:info@oxni.ch?subject=Anfrage TER-155-080-S1-P1</v>
      </c>
    </row>
    <row r="2801" spans="2:36" x14ac:dyDescent="0.2">
      <c r="B2801" s="78" t="str">
        <f t="shared" si="129"/>
        <v/>
      </c>
      <c r="C2801" s="19" t="s">
        <v>124</v>
      </c>
      <c r="D2801" s="19" t="s">
        <v>3102</v>
      </c>
      <c r="E2801" s="19">
        <v>130</v>
      </c>
      <c r="F2801" s="19" t="s">
        <v>58</v>
      </c>
      <c r="G2801" s="19">
        <v>80</v>
      </c>
      <c r="H2801" s="19">
        <v>7</v>
      </c>
      <c r="I2801" s="19">
        <v>50</v>
      </c>
      <c r="J2801" s="19">
        <v>92</v>
      </c>
      <c r="K2801" s="19">
        <v>500</v>
      </c>
      <c r="L2801" s="19">
        <v>1500</v>
      </c>
      <c r="M2801" s="19" t="s">
        <v>87</v>
      </c>
      <c r="N2801" s="19">
        <v>3000</v>
      </c>
      <c r="O2801" s="19">
        <v>6000</v>
      </c>
      <c r="P2801" s="19">
        <v>8460</v>
      </c>
      <c r="Q2801" s="19" t="s">
        <v>57</v>
      </c>
      <c r="R2801" s="19">
        <v>4700</v>
      </c>
      <c r="S2801" s="19">
        <v>20000</v>
      </c>
      <c r="T2801" s="19">
        <v>6.84</v>
      </c>
      <c r="U2801" s="19">
        <v>21.5</v>
      </c>
      <c r="V2801" s="19">
        <v>0.24</v>
      </c>
      <c r="W2801" s="19">
        <v>70</v>
      </c>
      <c r="X2801" s="93"/>
      <c r="Y2801">
        <f t="shared" si="130"/>
        <v>37.5</v>
      </c>
      <c r="Z2801" t="b">
        <f>IF(N2801/G2801&gt;=Auswahlhilfe!$C$8,TRUE,FALSE)</f>
        <v>1</v>
      </c>
      <c r="AA2801" t="b">
        <f>IF(K2801&gt;Auswahlhilfe!$C$7,TRUE,FALSE)</f>
        <v>1</v>
      </c>
      <c r="AB2801" t="b">
        <f>IF(Auswahlhilfe!$C$17=F2801,TRUE,FALSE)</f>
        <v>1</v>
      </c>
      <c r="AC2801" t="b">
        <f>IFERROR(IF(FIND("P2",PGOptionList!D2801)&gt;0,TRUE),FALSE)</f>
        <v>0</v>
      </c>
      <c r="AD2801" t="b">
        <f>IFERROR(IF(FIND("P1",PGOptionList!D2801)&gt;0,TRUE),FALSE)</f>
        <v>1</v>
      </c>
      <c r="AE2801" t="b">
        <f>IFERROR(IF(FIND("P0",PGOptionList!D2801)&gt;0,TRUE),FALSE)</f>
        <v>0</v>
      </c>
      <c r="AF2801" t="b">
        <f>IF(AND(Z2801,AA2801,AB2801,AC2801,IF(C2801=Auswahlhilfe!$L$7,TRUE,FALSE)),D2801,FALSE)</f>
        <v>0</v>
      </c>
      <c r="AG2801" t="b">
        <f>IF(AND(Z2801,AA2801,AB2801,AD2801,IF(C2801=Auswahlhilfe!$L$17,TRUE,FALSE)),D2801,FALSE)</f>
        <v>0</v>
      </c>
      <c r="AH2801" t="b">
        <f>IF(AND(Z2801,AA2801,AB2801,AE2801,IF(C2801=Auswahlhilfe!$L$17,TRUE,FALSE)),D2801,FALSE)</f>
        <v>0</v>
      </c>
      <c r="AI2801" t="s">
        <v>4817</v>
      </c>
      <c r="AJ2801" s="90" t="str">
        <f t="shared" si="131"/>
        <v>mailto:info@oxni.ch?subject=Anfrage TER-155-080-S2-P1</v>
      </c>
    </row>
    <row r="2802" spans="2:36" x14ac:dyDescent="0.2">
      <c r="B2802" s="78" t="str">
        <f t="shared" si="129"/>
        <v/>
      </c>
      <c r="C2802" s="19" t="s">
        <v>124</v>
      </c>
      <c r="D2802" s="19" t="s">
        <v>3103</v>
      </c>
      <c r="E2802" s="19">
        <v>130</v>
      </c>
      <c r="F2802" s="19" t="s">
        <v>55</v>
      </c>
      <c r="G2802" s="19">
        <v>80</v>
      </c>
      <c r="H2802" s="19">
        <v>9</v>
      </c>
      <c r="I2802" s="19">
        <v>50</v>
      </c>
      <c r="J2802" s="19">
        <v>92</v>
      </c>
      <c r="K2802" s="19">
        <v>500</v>
      </c>
      <c r="L2802" s="19">
        <v>1500</v>
      </c>
      <c r="M2802" s="19" t="s">
        <v>87</v>
      </c>
      <c r="N2802" s="19">
        <v>3000</v>
      </c>
      <c r="O2802" s="19">
        <v>6000</v>
      </c>
      <c r="P2802" s="19">
        <v>8460</v>
      </c>
      <c r="Q2802" s="19" t="s">
        <v>57</v>
      </c>
      <c r="R2802" s="19">
        <v>4700</v>
      </c>
      <c r="S2802" s="19">
        <v>20000</v>
      </c>
      <c r="T2802" s="19">
        <v>6.84</v>
      </c>
      <c r="U2802" s="19">
        <v>21.5</v>
      </c>
      <c r="V2802" s="19">
        <v>0.24</v>
      </c>
      <c r="W2802" s="19">
        <v>70</v>
      </c>
      <c r="X2802" s="93"/>
      <c r="Y2802">
        <f t="shared" si="130"/>
        <v>37.5</v>
      </c>
      <c r="Z2802" t="b">
        <f>IF(N2802/G2802&gt;=Auswahlhilfe!$C$8,TRUE,FALSE)</f>
        <v>1</v>
      </c>
      <c r="AA2802" t="b">
        <f>IF(K2802&gt;Auswahlhilfe!$C$7,TRUE,FALSE)</f>
        <v>1</v>
      </c>
      <c r="AB2802" t="b">
        <f>IF(Auswahlhilfe!$C$17=F2802,TRUE,FALSE)</f>
        <v>0</v>
      </c>
      <c r="AC2802" t="b">
        <f>IFERROR(IF(FIND("P2",PGOptionList!D2802)&gt;0,TRUE),FALSE)</f>
        <v>1</v>
      </c>
      <c r="AD2802" t="b">
        <f>IFERROR(IF(FIND("P1",PGOptionList!D2802)&gt;0,TRUE),FALSE)</f>
        <v>0</v>
      </c>
      <c r="AE2802" t="b">
        <f>IFERROR(IF(FIND("P0",PGOptionList!D2802)&gt;0,TRUE),FALSE)</f>
        <v>0</v>
      </c>
      <c r="AF2802" t="b">
        <f>IF(AND(Z2802,AA2802,AB2802,AC2802,IF(C2802=Auswahlhilfe!$L$7,TRUE,FALSE)),D2802,FALSE)</f>
        <v>0</v>
      </c>
      <c r="AG2802" t="b">
        <f>IF(AND(Z2802,AA2802,AB2802,AD2802,IF(C2802=Auswahlhilfe!$L$17,TRUE,FALSE)),D2802,FALSE)</f>
        <v>0</v>
      </c>
      <c r="AH2802" t="b">
        <f>IF(AND(Z2802,AA2802,AB2802,AE2802,IF(C2802=Auswahlhilfe!$L$17,TRUE,FALSE)),D2802,FALSE)</f>
        <v>0</v>
      </c>
      <c r="AI2802" t="s">
        <v>4817</v>
      </c>
      <c r="AJ2802" s="90" t="str">
        <f t="shared" si="131"/>
        <v>mailto:info@oxni.ch?subject=Anfrage TER-155-080-S1-P2</v>
      </c>
    </row>
    <row r="2803" spans="2:36" x14ac:dyDescent="0.2">
      <c r="B2803" s="78" t="str">
        <f t="shared" si="129"/>
        <v/>
      </c>
      <c r="C2803" s="19" t="s">
        <v>124</v>
      </c>
      <c r="D2803" s="19" t="s">
        <v>3104</v>
      </c>
      <c r="E2803" s="19">
        <v>130</v>
      </c>
      <c r="F2803" s="19" t="s">
        <v>58</v>
      </c>
      <c r="G2803" s="19">
        <v>80</v>
      </c>
      <c r="H2803" s="19">
        <v>9</v>
      </c>
      <c r="I2803" s="19">
        <v>50</v>
      </c>
      <c r="J2803" s="19">
        <v>92</v>
      </c>
      <c r="K2803" s="19">
        <v>500</v>
      </c>
      <c r="L2803" s="19">
        <v>1500</v>
      </c>
      <c r="M2803" s="19" t="s">
        <v>87</v>
      </c>
      <c r="N2803" s="19">
        <v>3000</v>
      </c>
      <c r="O2803" s="19">
        <v>6000</v>
      </c>
      <c r="P2803" s="19">
        <v>8460</v>
      </c>
      <c r="Q2803" s="19" t="s">
        <v>57</v>
      </c>
      <c r="R2803" s="19">
        <v>4700</v>
      </c>
      <c r="S2803" s="19">
        <v>20000</v>
      </c>
      <c r="T2803" s="19">
        <v>6.84</v>
      </c>
      <c r="U2803" s="19">
        <v>21.5</v>
      </c>
      <c r="V2803" s="19">
        <v>0.24</v>
      </c>
      <c r="W2803" s="19">
        <v>70</v>
      </c>
      <c r="X2803" s="93"/>
      <c r="Y2803">
        <f t="shared" si="130"/>
        <v>37.5</v>
      </c>
      <c r="Z2803" t="b">
        <f>IF(N2803/G2803&gt;=Auswahlhilfe!$C$8,TRUE,FALSE)</f>
        <v>1</v>
      </c>
      <c r="AA2803" t="b">
        <f>IF(K2803&gt;Auswahlhilfe!$C$7,TRUE,FALSE)</f>
        <v>1</v>
      </c>
      <c r="AB2803" t="b">
        <f>IF(Auswahlhilfe!$C$17=F2803,TRUE,FALSE)</f>
        <v>1</v>
      </c>
      <c r="AC2803" t="b">
        <f>IFERROR(IF(FIND("P2",PGOptionList!D2803)&gt;0,TRUE),FALSE)</f>
        <v>1</v>
      </c>
      <c r="AD2803" t="b">
        <f>IFERROR(IF(FIND("P1",PGOptionList!D2803)&gt;0,TRUE),FALSE)</f>
        <v>0</v>
      </c>
      <c r="AE2803" t="b">
        <f>IFERROR(IF(FIND("P0",PGOptionList!D2803)&gt;0,TRUE),FALSE)</f>
        <v>0</v>
      </c>
      <c r="AF2803" t="b">
        <f>IF(AND(Z2803,AA2803,AB2803,AC2803,IF(C2803=Auswahlhilfe!$L$7,TRUE,FALSE)),D2803,FALSE)</f>
        <v>0</v>
      </c>
      <c r="AG2803" t="b">
        <f>IF(AND(Z2803,AA2803,AB2803,AD2803,IF(C2803=Auswahlhilfe!$L$17,TRUE,FALSE)),D2803,FALSE)</f>
        <v>0</v>
      </c>
      <c r="AH2803" t="b">
        <f>IF(AND(Z2803,AA2803,AB2803,AE2803,IF(C2803=Auswahlhilfe!$L$17,TRUE,FALSE)),D2803,FALSE)</f>
        <v>0</v>
      </c>
      <c r="AI2803" t="s">
        <v>4817</v>
      </c>
      <c r="AJ2803" s="90" t="str">
        <f t="shared" si="131"/>
        <v>mailto:info@oxni.ch?subject=Anfrage TER-155-080-S2-P2</v>
      </c>
    </row>
    <row r="2804" spans="2:36" x14ac:dyDescent="0.2">
      <c r="B2804" s="78" t="str">
        <f t="shared" si="129"/>
        <v/>
      </c>
      <c r="C2804" s="19" t="s">
        <v>124</v>
      </c>
      <c r="D2804" s="19" t="s">
        <v>3105</v>
      </c>
      <c r="E2804" s="19">
        <v>130</v>
      </c>
      <c r="F2804" s="19" t="s">
        <v>55</v>
      </c>
      <c r="G2804" s="19">
        <v>70</v>
      </c>
      <c r="H2804" s="19">
        <v>7</v>
      </c>
      <c r="I2804" s="19">
        <v>50</v>
      </c>
      <c r="J2804" s="19">
        <v>92</v>
      </c>
      <c r="K2804" s="19">
        <v>555</v>
      </c>
      <c r="L2804" s="19">
        <v>1665</v>
      </c>
      <c r="M2804" s="19" t="s">
        <v>86</v>
      </c>
      <c r="N2804" s="19">
        <v>3000</v>
      </c>
      <c r="O2804" s="19">
        <v>6000</v>
      </c>
      <c r="P2804" s="19">
        <v>8460</v>
      </c>
      <c r="Q2804" s="19" t="s">
        <v>57</v>
      </c>
      <c r="R2804" s="19">
        <v>4700</v>
      </c>
      <c r="S2804" s="19">
        <v>20000</v>
      </c>
      <c r="T2804" s="19">
        <v>6.84</v>
      </c>
      <c r="U2804" s="19">
        <v>21.5</v>
      </c>
      <c r="V2804" s="19">
        <v>0.24</v>
      </c>
      <c r="W2804" s="19">
        <v>70</v>
      </c>
      <c r="X2804" s="93"/>
      <c r="Y2804">
        <f t="shared" si="130"/>
        <v>42.857142857142854</v>
      </c>
      <c r="Z2804" t="b">
        <f>IF(N2804/G2804&gt;=Auswahlhilfe!$C$8,TRUE,FALSE)</f>
        <v>1</v>
      </c>
      <c r="AA2804" t="b">
        <f>IF(K2804&gt;Auswahlhilfe!$C$7,TRUE,FALSE)</f>
        <v>1</v>
      </c>
      <c r="AB2804" t="b">
        <f>IF(Auswahlhilfe!$C$17=F2804,TRUE,FALSE)</f>
        <v>0</v>
      </c>
      <c r="AC2804" t="b">
        <f>IFERROR(IF(FIND("P2",PGOptionList!D2804)&gt;0,TRUE),FALSE)</f>
        <v>0</v>
      </c>
      <c r="AD2804" t="b">
        <f>IFERROR(IF(FIND("P1",PGOptionList!D2804)&gt;0,TRUE),FALSE)</f>
        <v>1</v>
      </c>
      <c r="AE2804" t="b">
        <f>IFERROR(IF(FIND("P0",PGOptionList!D2804)&gt;0,TRUE),FALSE)</f>
        <v>0</v>
      </c>
      <c r="AF2804" t="b">
        <f>IF(AND(Z2804,AA2804,AB2804,AC2804,IF(C2804=Auswahlhilfe!$L$7,TRUE,FALSE)),D2804,FALSE)</f>
        <v>0</v>
      </c>
      <c r="AG2804" t="b">
        <f>IF(AND(Z2804,AA2804,AB2804,AD2804,IF(C2804=Auswahlhilfe!$L$17,TRUE,FALSE)),D2804,FALSE)</f>
        <v>0</v>
      </c>
      <c r="AH2804" t="b">
        <f>IF(AND(Z2804,AA2804,AB2804,AE2804,IF(C2804=Auswahlhilfe!$L$17,TRUE,FALSE)),D2804,FALSE)</f>
        <v>0</v>
      </c>
      <c r="AI2804" t="s">
        <v>4817</v>
      </c>
      <c r="AJ2804" s="90" t="str">
        <f t="shared" si="131"/>
        <v>mailto:info@oxni.ch?subject=Anfrage TER-155-070-S1-P1</v>
      </c>
    </row>
    <row r="2805" spans="2:36" x14ac:dyDescent="0.2">
      <c r="B2805" s="78" t="str">
        <f t="shared" si="129"/>
        <v/>
      </c>
      <c r="C2805" s="19" t="s">
        <v>124</v>
      </c>
      <c r="D2805" s="19" t="s">
        <v>3106</v>
      </c>
      <c r="E2805" s="19">
        <v>130</v>
      </c>
      <c r="F2805" s="19" t="s">
        <v>58</v>
      </c>
      <c r="G2805" s="19">
        <v>70</v>
      </c>
      <c r="H2805" s="19">
        <v>7</v>
      </c>
      <c r="I2805" s="19">
        <v>50</v>
      </c>
      <c r="J2805" s="19">
        <v>92</v>
      </c>
      <c r="K2805" s="19">
        <v>555</v>
      </c>
      <c r="L2805" s="19">
        <v>1665</v>
      </c>
      <c r="M2805" s="19" t="s">
        <v>86</v>
      </c>
      <c r="N2805" s="19">
        <v>3000</v>
      </c>
      <c r="O2805" s="19">
        <v>6000</v>
      </c>
      <c r="P2805" s="19">
        <v>8460</v>
      </c>
      <c r="Q2805" s="19" t="s">
        <v>57</v>
      </c>
      <c r="R2805" s="19">
        <v>4700</v>
      </c>
      <c r="S2805" s="19">
        <v>20000</v>
      </c>
      <c r="T2805" s="19">
        <v>6.84</v>
      </c>
      <c r="U2805" s="19">
        <v>21.5</v>
      </c>
      <c r="V2805" s="19">
        <v>0.24</v>
      </c>
      <c r="W2805" s="19">
        <v>70</v>
      </c>
      <c r="X2805" s="93"/>
      <c r="Y2805">
        <f t="shared" si="130"/>
        <v>42.857142857142854</v>
      </c>
      <c r="Z2805" t="b">
        <f>IF(N2805/G2805&gt;=Auswahlhilfe!$C$8,TRUE,FALSE)</f>
        <v>1</v>
      </c>
      <c r="AA2805" t="b">
        <f>IF(K2805&gt;Auswahlhilfe!$C$7,TRUE,FALSE)</f>
        <v>1</v>
      </c>
      <c r="AB2805" t="b">
        <f>IF(Auswahlhilfe!$C$17=F2805,TRUE,FALSE)</f>
        <v>1</v>
      </c>
      <c r="AC2805" t="b">
        <f>IFERROR(IF(FIND("P2",PGOptionList!D2805)&gt;0,TRUE),FALSE)</f>
        <v>0</v>
      </c>
      <c r="AD2805" t="b">
        <f>IFERROR(IF(FIND("P1",PGOptionList!D2805)&gt;0,TRUE),FALSE)</f>
        <v>1</v>
      </c>
      <c r="AE2805" t="b">
        <f>IFERROR(IF(FIND("P0",PGOptionList!D2805)&gt;0,TRUE),FALSE)</f>
        <v>0</v>
      </c>
      <c r="AF2805" t="b">
        <f>IF(AND(Z2805,AA2805,AB2805,AC2805,IF(C2805=Auswahlhilfe!$L$7,TRUE,FALSE)),D2805,FALSE)</f>
        <v>0</v>
      </c>
      <c r="AG2805" t="b">
        <f>IF(AND(Z2805,AA2805,AB2805,AD2805,IF(C2805=Auswahlhilfe!$L$17,TRUE,FALSE)),D2805,FALSE)</f>
        <v>0</v>
      </c>
      <c r="AH2805" t="b">
        <f>IF(AND(Z2805,AA2805,AB2805,AE2805,IF(C2805=Auswahlhilfe!$L$17,TRUE,FALSE)),D2805,FALSE)</f>
        <v>0</v>
      </c>
      <c r="AI2805" t="s">
        <v>4817</v>
      </c>
      <c r="AJ2805" s="90" t="str">
        <f t="shared" si="131"/>
        <v>mailto:info@oxni.ch?subject=Anfrage TER-155-070-S2-P1</v>
      </c>
    </row>
    <row r="2806" spans="2:36" x14ac:dyDescent="0.2">
      <c r="B2806" s="78" t="str">
        <f t="shared" si="129"/>
        <v/>
      </c>
      <c r="C2806" s="19" t="s">
        <v>124</v>
      </c>
      <c r="D2806" s="19" t="s">
        <v>3107</v>
      </c>
      <c r="E2806" s="19">
        <v>130</v>
      </c>
      <c r="F2806" s="19" t="s">
        <v>55</v>
      </c>
      <c r="G2806" s="19">
        <v>70</v>
      </c>
      <c r="H2806" s="19">
        <v>9</v>
      </c>
      <c r="I2806" s="19">
        <v>50</v>
      </c>
      <c r="J2806" s="19">
        <v>92</v>
      </c>
      <c r="K2806" s="19">
        <v>555</v>
      </c>
      <c r="L2806" s="19">
        <v>1665</v>
      </c>
      <c r="M2806" s="19" t="s">
        <v>86</v>
      </c>
      <c r="N2806" s="19">
        <v>3000</v>
      </c>
      <c r="O2806" s="19">
        <v>6000</v>
      </c>
      <c r="P2806" s="19">
        <v>8460</v>
      </c>
      <c r="Q2806" s="19" t="s">
        <v>57</v>
      </c>
      <c r="R2806" s="19">
        <v>4700</v>
      </c>
      <c r="S2806" s="19">
        <v>20000</v>
      </c>
      <c r="T2806" s="19">
        <v>6.84</v>
      </c>
      <c r="U2806" s="19">
        <v>21.5</v>
      </c>
      <c r="V2806" s="19">
        <v>0.24</v>
      </c>
      <c r="W2806" s="19">
        <v>70</v>
      </c>
      <c r="X2806" s="93"/>
      <c r="Y2806">
        <f t="shared" si="130"/>
        <v>42.857142857142854</v>
      </c>
      <c r="Z2806" t="b">
        <f>IF(N2806/G2806&gt;=Auswahlhilfe!$C$8,TRUE,FALSE)</f>
        <v>1</v>
      </c>
      <c r="AA2806" t="b">
        <f>IF(K2806&gt;Auswahlhilfe!$C$7,TRUE,FALSE)</f>
        <v>1</v>
      </c>
      <c r="AB2806" t="b">
        <f>IF(Auswahlhilfe!$C$17=F2806,TRUE,FALSE)</f>
        <v>0</v>
      </c>
      <c r="AC2806" t="b">
        <f>IFERROR(IF(FIND("P2",PGOptionList!D2806)&gt;0,TRUE),FALSE)</f>
        <v>1</v>
      </c>
      <c r="AD2806" t="b">
        <f>IFERROR(IF(FIND("P1",PGOptionList!D2806)&gt;0,TRUE),FALSE)</f>
        <v>0</v>
      </c>
      <c r="AE2806" t="b">
        <f>IFERROR(IF(FIND("P0",PGOptionList!D2806)&gt;0,TRUE),FALSE)</f>
        <v>0</v>
      </c>
      <c r="AF2806" t="b">
        <f>IF(AND(Z2806,AA2806,AB2806,AC2806,IF(C2806=Auswahlhilfe!$L$7,TRUE,FALSE)),D2806,FALSE)</f>
        <v>0</v>
      </c>
      <c r="AG2806" t="b">
        <f>IF(AND(Z2806,AA2806,AB2806,AD2806,IF(C2806=Auswahlhilfe!$L$17,TRUE,FALSE)),D2806,FALSE)</f>
        <v>0</v>
      </c>
      <c r="AH2806" t="b">
        <f>IF(AND(Z2806,AA2806,AB2806,AE2806,IF(C2806=Auswahlhilfe!$L$17,TRUE,FALSE)),D2806,FALSE)</f>
        <v>0</v>
      </c>
      <c r="AI2806" t="s">
        <v>4817</v>
      </c>
      <c r="AJ2806" s="90" t="str">
        <f t="shared" si="131"/>
        <v>mailto:info@oxni.ch?subject=Anfrage TER-155-070-S1-P2</v>
      </c>
    </row>
    <row r="2807" spans="2:36" x14ac:dyDescent="0.2">
      <c r="B2807" s="78" t="str">
        <f t="shared" si="129"/>
        <v/>
      </c>
      <c r="C2807" s="19" t="s">
        <v>124</v>
      </c>
      <c r="D2807" s="19" t="s">
        <v>3108</v>
      </c>
      <c r="E2807" s="19">
        <v>130</v>
      </c>
      <c r="F2807" s="19" t="s">
        <v>58</v>
      </c>
      <c r="G2807" s="19">
        <v>70</v>
      </c>
      <c r="H2807" s="19">
        <v>9</v>
      </c>
      <c r="I2807" s="19">
        <v>50</v>
      </c>
      <c r="J2807" s="19">
        <v>92</v>
      </c>
      <c r="K2807" s="19">
        <v>555</v>
      </c>
      <c r="L2807" s="19">
        <v>1665</v>
      </c>
      <c r="M2807" s="19" t="s">
        <v>86</v>
      </c>
      <c r="N2807" s="19">
        <v>3000</v>
      </c>
      <c r="O2807" s="19">
        <v>6000</v>
      </c>
      <c r="P2807" s="19">
        <v>8460</v>
      </c>
      <c r="Q2807" s="19" t="s">
        <v>57</v>
      </c>
      <c r="R2807" s="19">
        <v>4700</v>
      </c>
      <c r="S2807" s="19">
        <v>20000</v>
      </c>
      <c r="T2807" s="19">
        <v>6.84</v>
      </c>
      <c r="U2807" s="19">
        <v>21.5</v>
      </c>
      <c r="V2807" s="19">
        <v>0.24</v>
      </c>
      <c r="W2807" s="19">
        <v>70</v>
      </c>
      <c r="X2807" s="93"/>
      <c r="Y2807">
        <f t="shared" si="130"/>
        <v>42.857142857142854</v>
      </c>
      <c r="Z2807" t="b">
        <f>IF(N2807/G2807&gt;=Auswahlhilfe!$C$8,TRUE,FALSE)</f>
        <v>1</v>
      </c>
      <c r="AA2807" t="b">
        <f>IF(K2807&gt;Auswahlhilfe!$C$7,TRUE,FALSE)</f>
        <v>1</v>
      </c>
      <c r="AB2807" t="b">
        <f>IF(Auswahlhilfe!$C$17=F2807,TRUE,FALSE)</f>
        <v>1</v>
      </c>
      <c r="AC2807" t="b">
        <f>IFERROR(IF(FIND("P2",PGOptionList!D2807)&gt;0,TRUE),FALSE)</f>
        <v>1</v>
      </c>
      <c r="AD2807" t="b">
        <f>IFERROR(IF(FIND("P1",PGOptionList!D2807)&gt;0,TRUE),FALSE)</f>
        <v>0</v>
      </c>
      <c r="AE2807" t="b">
        <f>IFERROR(IF(FIND("P0",PGOptionList!D2807)&gt;0,TRUE),FALSE)</f>
        <v>0</v>
      </c>
      <c r="AF2807" t="b">
        <f>IF(AND(Z2807,AA2807,AB2807,AC2807,IF(C2807=Auswahlhilfe!$L$7,TRUE,FALSE)),D2807,FALSE)</f>
        <v>0</v>
      </c>
      <c r="AG2807" t="b">
        <f>IF(AND(Z2807,AA2807,AB2807,AD2807,IF(C2807=Auswahlhilfe!$L$17,TRUE,FALSE)),D2807,FALSE)</f>
        <v>0</v>
      </c>
      <c r="AH2807" t="b">
        <f>IF(AND(Z2807,AA2807,AB2807,AE2807,IF(C2807=Auswahlhilfe!$L$17,TRUE,FALSE)),D2807,FALSE)</f>
        <v>0</v>
      </c>
      <c r="AI2807" t="s">
        <v>4817</v>
      </c>
      <c r="AJ2807" s="90" t="str">
        <f t="shared" si="131"/>
        <v>mailto:info@oxni.ch?subject=Anfrage TER-155-070-S2-P2</v>
      </c>
    </row>
    <row r="2808" spans="2:36" x14ac:dyDescent="0.2">
      <c r="B2808" s="78" t="str">
        <f t="shared" si="129"/>
        <v/>
      </c>
      <c r="C2808" s="19" t="s">
        <v>124</v>
      </c>
      <c r="D2808" s="19" t="s">
        <v>3109</v>
      </c>
      <c r="E2808" s="19">
        <v>130</v>
      </c>
      <c r="F2808" s="19" t="s">
        <v>55</v>
      </c>
      <c r="G2808" s="19">
        <v>60</v>
      </c>
      <c r="H2808" s="19">
        <v>7</v>
      </c>
      <c r="I2808" s="19">
        <v>50</v>
      </c>
      <c r="J2808" s="19">
        <v>92</v>
      </c>
      <c r="K2808" s="19">
        <v>600</v>
      </c>
      <c r="L2808" s="19">
        <v>1800</v>
      </c>
      <c r="M2808" s="19" t="s">
        <v>85</v>
      </c>
      <c r="N2808" s="19">
        <v>3000</v>
      </c>
      <c r="O2808" s="19">
        <v>6000</v>
      </c>
      <c r="P2808" s="19">
        <v>8460</v>
      </c>
      <c r="Q2808" s="19" t="s">
        <v>57</v>
      </c>
      <c r="R2808" s="19">
        <v>4700</v>
      </c>
      <c r="S2808" s="19">
        <v>20000</v>
      </c>
      <c r="T2808" s="19">
        <v>6.84</v>
      </c>
      <c r="U2808" s="19">
        <v>21.5</v>
      </c>
      <c r="V2808" s="19">
        <v>0.24</v>
      </c>
      <c r="W2808" s="19">
        <v>70</v>
      </c>
      <c r="X2808" s="93"/>
      <c r="Y2808">
        <f t="shared" si="130"/>
        <v>50</v>
      </c>
      <c r="Z2808" t="b">
        <f>IF(N2808/G2808&gt;=Auswahlhilfe!$C$8,TRUE,FALSE)</f>
        <v>1</v>
      </c>
      <c r="AA2808" t="b">
        <f>IF(K2808&gt;Auswahlhilfe!$C$7,TRUE,FALSE)</f>
        <v>1</v>
      </c>
      <c r="AB2808" t="b">
        <f>IF(Auswahlhilfe!$C$17=F2808,TRUE,FALSE)</f>
        <v>0</v>
      </c>
      <c r="AC2808" t="b">
        <f>IFERROR(IF(FIND("P2",PGOptionList!D2808)&gt;0,TRUE),FALSE)</f>
        <v>0</v>
      </c>
      <c r="AD2808" t="b">
        <f>IFERROR(IF(FIND("P1",PGOptionList!D2808)&gt;0,TRUE),FALSE)</f>
        <v>1</v>
      </c>
      <c r="AE2808" t="b">
        <f>IFERROR(IF(FIND("P0",PGOptionList!D2808)&gt;0,TRUE),FALSE)</f>
        <v>0</v>
      </c>
      <c r="AF2808" t="b">
        <f>IF(AND(Z2808,AA2808,AB2808,AC2808,IF(C2808=Auswahlhilfe!$L$7,TRUE,FALSE)),D2808,FALSE)</f>
        <v>0</v>
      </c>
      <c r="AG2808" t="b">
        <f>IF(AND(Z2808,AA2808,AB2808,AD2808,IF(C2808=Auswahlhilfe!$L$17,TRUE,FALSE)),D2808,FALSE)</f>
        <v>0</v>
      </c>
      <c r="AH2808" t="b">
        <f>IF(AND(Z2808,AA2808,AB2808,AE2808,IF(C2808=Auswahlhilfe!$L$17,TRUE,FALSE)),D2808,FALSE)</f>
        <v>0</v>
      </c>
      <c r="AI2808" t="s">
        <v>4817</v>
      </c>
      <c r="AJ2808" s="90" t="str">
        <f t="shared" si="131"/>
        <v>mailto:info@oxni.ch?subject=Anfrage TER-155-060-S1-P1</v>
      </c>
    </row>
    <row r="2809" spans="2:36" x14ac:dyDescent="0.2">
      <c r="B2809" s="78" t="str">
        <f t="shared" si="129"/>
        <v/>
      </c>
      <c r="C2809" s="19" t="s">
        <v>124</v>
      </c>
      <c r="D2809" s="19" t="s">
        <v>3110</v>
      </c>
      <c r="E2809" s="19">
        <v>130</v>
      </c>
      <c r="F2809" s="19" t="s">
        <v>58</v>
      </c>
      <c r="G2809" s="19">
        <v>60</v>
      </c>
      <c r="H2809" s="19">
        <v>7</v>
      </c>
      <c r="I2809" s="19">
        <v>50</v>
      </c>
      <c r="J2809" s="19">
        <v>92</v>
      </c>
      <c r="K2809" s="19">
        <v>600</v>
      </c>
      <c r="L2809" s="19">
        <v>1800</v>
      </c>
      <c r="M2809" s="19" t="s">
        <v>85</v>
      </c>
      <c r="N2809" s="19">
        <v>3000</v>
      </c>
      <c r="O2809" s="19">
        <v>6000</v>
      </c>
      <c r="P2809" s="19">
        <v>8460</v>
      </c>
      <c r="Q2809" s="19" t="s">
        <v>57</v>
      </c>
      <c r="R2809" s="19">
        <v>4700</v>
      </c>
      <c r="S2809" s="19">
        <v>20000</v>
      </c>
      <c r="T2809" s="19">
        <v>6.84</v>
      </c>
      <c r="U2809" s="19">
        <v>21.5</v>
      </c>
      <c r="V2809" s="19">
        <v>0.24</v>
      </c>
      <c r="W2809" s="19">
        <v>70</v>
      </c>
      <c r="X2809" s="93"/>
      <c r="Y2809">
        <f t="shared" si="130"/>
        <v>50</v>
      </c>
      <c r="Z2809" t="b">
        <f>IF(N2809/G2809&gt;=Auswahlhilfe!$C$8,TRUE,FALSE)</f>
        <v>1</v>
      </c>
      <c r="AA2809" t="b">
        <f>IF(K2809&gt;Auswahlhilfe!$C$7,TRUE,FALSE)</f>
        <v>1</v>
      </c>
      <c r="AB2809" t="b">
        <f>IF(Auswahlhilfe!$C$17=F2809,TRUE,FALSE)</f>
        <v>1</v>
      </c>
      <c r="AC2809" t="b">
        <f>IFERROR(IF(FIND("P2",PGOptionList!D2809)&gt;0,TRUE),FALSE)</f>
        <v>0</v>
      </c>
      <c r="AD2809" t="b">
        <f>IFERROR(IF(FIND("P1",PGOptionList!D2809)&gt;0,TRUE),FALSE)</f>
        <v>1</v>
      </c>
      <c r="AE2809" t="b">
        <f>IFERROR(IF(FIND("P0",PGOptionList!D2809)&gt;0,TRUE),FALSE)</f>
        <v>0</v>
      </c>
      <c r="AF2809" t="b">
        <f>IF(AND(Z2809,AA2809,AB2809,AC2809,IF(C2809=Auswahlhilfe!$L$7,TRUE,FALSE)),D2809,FALSE)</f>
        <v>0</v>
      </c>
      <c r="AG2809" t="b">
        <f>IF(AND(Z2809,AA2809,AB2809,AD2809,IF(C2809=Auswahlhilfe!$L$17,TRUE,FALSE)),D2809,FALSE)</f>
        <v>0</v>
      </c>
      <c r="AH2809" t="b">
        <f>IF(AND(Z2809,AA2809,AB2809,AE2809,IF(C2809=Auswahlhilfe!$L$17,TRUE,FALSE)),D2809,FALSE)</f>
        <v>0</v>
      </c>
      <c r="AI2809" t="s">
        <v>4817</v>
      </c>
      <c r="AJ2809" s="90" t="str">
        <f t="shared" si="131"/>
        <v>mailto:info@oxni.ch?subject=Anfrage TER-155-060-S2-P1</v>
      </c>
    </row>
    <row r="2810" spans="2:36" x14ac:dyDescent="0.2">
      <c r="B2810" s="78" t="str">
        <f t="shared" si="129"/>
        <v/>
      </c>
      <c r="C2810" s="19" t="s">
        <v>124</v>
      </c>
      <c r="D2810" s="19" t="s">
        <v>3111</v>
      </c>
      <c r="E2810" s="19">
        <v>130</v>
      </c>
      <c r="F2810" s="19" t="s">
        <v>55</v>
      </c>
      <c r="G2810" s="19">
        <v>60</v>
      </c>
      <c r="H2810" s="19">
        <v>9</v>
      </c>
      <c r="I2810" s="19">
        <v>50</v>
      </c>
      <c r="J2810" s="19">
        <v>92</v>
      </c>
      <c r="K2810" s="19">
        <v>600</v>
      </c>
      <c r="L2810" s="19">
        <v>1800</v>
      </c>
      <c r="M2810" s="19" t="s">
        <v>85</v>
      </c>
      <c r="N2810" s="19">
        <v>3000</v>
      </c>
      <c r="O2810" s="19">
        <v>6000</v>
      </c>
      <c r="P2810" s="19">
        <v>8460</v>
      </c>
      <c r="Q2810" s="19" t="s">
        <v>57</v>
      </c>
      <c r="R2810" s="19">
        <v>4700</v>
      </c>
      <c r="S2810" s="19">
        <v>20000</v>
      </c>
      <c r="T2810" s="19">
        <v>6.84</v>
      </c>
      <c r="U2810" s="19">
        <v>21.5</v>
      </c>
      <c r="V2810" s="19">
        <v>0.24</v>
      </c>
      <c r="W2810" s="19">
        <v>70</v>
      </c>
      <c r="X2810" s="93"/>
      <c r="Y2810">
        <f t="shared" si="130"/>
        <v>50</v>
      </c>
      <c r="Z2810" t="b">
        <f>IF(N2810/G2810&gt;=Auswahlhilfe!$C$8,TRUE,FALSE)</f>
        <v>1</v>
      </c>
      <c r="AA2810" t="b">
        <f>IF(K2810&gt;Auswahlhilfe!$C$7,TRUE,FALSE)</f>
        <v>1</v>
      </c>
      <c r="AB2810" t="b">
        <f>IF(Auswahlhilfe!$C$17=F2810,TRUE,FALSE)</f>
        <v>0</v>
      </c>
      <c r="AC2810" t="b">
        <f>IFERROR(IF(FIND("P2",PGOptionList!D2810)&gt;0,TRUE),FALSE)</f>
        <v>1</v>
      </c>
      <c r="AD2810" t="b">
        <f>IFERROR(IF(FIND("P1",PGOptionList!D2810)&gt;0,TRUE),FALSE)</f>
        <v>0</v>
      </c>
      <c r="AE2810" t="b">
        <f>IFERROR(IF(FIND("P0",PGOptionList!D2810)&gt;0,TRUE),FALSE)</f>
        <v>0</v>
      </c>
      <c r="AF2810" t="b">
        <f>IF(AND(Z2810,AA2810,AB2810,AC2810,IF(C2810=Auswahlhilfe!$L$7,TRUE,FALSE)),D2810,FALSE)</f>
        <v>0</v>
      </c>
      <c r="AG2810" t="b">
        <f>IF(AND(Z2810,AA2810,AB2810,AD2810,IF(C2810=Auswahlhilfe!$L$17,TRUE,FALSE)),D2810,FALSE)</f>
        <v>0</v>
      </c>
      <c r="AH2810" t="b">
        <f>IF(AND(Z2810,AA2810,AB2810,AE2810,IF(C2810=Auswahlhilfe!$L$17,TRUE,FALSE)),D2810,FALSE)</f>
        <v>0</v>
      </c>
      <c r="AI2810" t="s">
        <v>4817</v>
      </c>
      <c r="AJ2810" s="90" t="str">
        <f t="shared" si="131"/>
        <v>mailto:info@oxni.ch?subject=Anfrage TER-155-060-S1-P2</v>
      </c>
    </row>
    <row r="2811" spans="2:36" x14ac:dyDescent="0.2">
      <c r="B2811" s="78" t="str">
        <f t="shared" si="129"/>
        <v/>
      </c>
      <c r="C2811" s="19" t="s">
        <v>124</v>
      </c>
      <c r="D2811" s="19" t="s">
        <v>3112</v>
      </c>
      <c r="E2811" s="19">
        <v>130</v>
      </c>
      <c r="F2811" s="19" t="s">
        <v>58</v>
      </c>
      <c r="G2811" s="19">
        <v>60</v>
      </c>
      <c r="H2811" s="19">
        <v>9</v>
      </c>
      <c r="I2811" s="19">
        <v>50</v>
      </c>
      <c r="J2811" s="19">
        <v>92</v>
      </c>
      <c r="K2811" s="19">
        <v>600</v>
      </c>
      <c r="L2811" s="19">
        <v>1800</v>
      </c>
      <c r="M2811" s="19" t="s">
        <v>85</v>
      </c>
      <c r="N2811" s="19">
        <v>3000</v>
      </c>
      <c r="O2811" s="19">
        <v>6000</v>
      </c>
      <c r="P2811" s="19">
        <v>8460</v>
      </c>
      <c r="Q2811" s="19" t="s">
        <v>57</v>
      </c>
      <c r="R2811" s="19">
        <v>4700</v>
      </c>
      <c r="S2811" s="19">
        <v>20000</v>
      </c>
      <c r="T2811" s="19">
        <v>6.84</v>
      </c>
      <c r="U2811" s="19">
        <v>21.5</v>
      </c>
      <c r="V2811" s="19">
        <v>0.24</v>
      </c>
      <c r="W2811" s="19">
        <v>70</v>
      </c>
      <c r="X2811" s="93"/>
      <c r="Y2811">
        <f t="shared" si="130"/>
        <v>50</v>
      </c>
      <c r="Z2811" t="b">
        <f>IF(N2811/G2811&gt;=Auswahlhilfe!$C$8,TRUE,FALSE)</f>
        <v>1</v>
      </c>
      <c r="AA2811" t="b">
        <f>IF(K2811&gt;Auswahlhilfe!$C$7,TRUE,FALSE)</f>
        <v>1</v>
      </c>
      <c r="AB2811" t="b">
        <f>IF(Auswahlhilfe!$C$17=F2811,TRUE,FALSE)</f>
        <v>1</v>
      </c>
      <c r="AC2811" t="b">
        <f>IFERROR(IF(FIND("P2",PGOptionList!D2811)&gt;0,TRUE),FALSE)</f>
        <v>1</v>
      </c>
      <c r="AD2811" t="b">
        <f>IFERROR(IF(FIND("P1",PGOptionList!D2811)&gt;0,TRUE),FALSE)</f>
        <v>0</v>
      </c>
      <c r="AE2811" t="b">
        <f>IFERROR(IF(FIND("P0",PGOptionList!D2811)&gt;0,TRUE),FALSE)</f>
        <v>0</v>
      </c>
      <c r="AF2811" t="b">
        <f>IF(AND(Z2811,AA2811,AB2811,AC2811,IF(C2811=Auswahlhilfe!$L$7,TRUE,FALSE)),D2811,FALSE)</f>
        <v>0</v>
      </c>
      <c r="AG2811" t="b">
        <f>IF(AND(Z2811,AA2811,AB2811,AD2811,IF(C2811=Auswahlhilfe!$L$17,TRUE,FALSE)),D2811,FALSE)</f>
        <v>0</v>
      </c>
      <c r="AH2811" t="b">
        <f>IF(AND(Z2811,AA2811,AB2811,AE2811,IF(C2811=Auswahlhilfe!$L$17,TRUE,FALSE)),D2811,FALSE)</f>
        <v>0</v>
      </c>
      <c r="AI2811" t="s">
        <v>4817</v>
      </c>
      <c r="AJ2811" s="90" t="str">
        <f t="shared" si="131"/>
        <v>mailto:info@oxni.ch?subject=Anfrage TER-155-060-S2-P2</v>
      </c>
    </row>
    <row r="2812" spans="2:36" x14ac:dyDescent="0.2">
      <c r="B2812" s="78" t="str">
        <f t="shared" si="129"/>
        <v/>
      </c>
      <c r="C2812" s="19" t="s">
        <v>124</v>
      </c>
      <c r="D2812" s="19" t="s">
        <v>3113</v>
      </c>
      <c r="E2812" s="19">
        <v>130</v>
      </c>
      <c r="F2812" s="19" t="s">
        <v>55</v>
      </c>
      <c r="G2812" s="19">
        <v>50</v>
      </c>
      <c r="H2812" s="19">
        <v>7</v>
      </c>
      <c r="I2812" s="19">
        <v>50</v>
      </c>
      <c r="J2812" s="19">
        <v>92</v>
      </c>
      <c r="K2812" s="19">
        <v>650</v>
      </c>
      <c r="L2812" s="19">
        <v>1950</v>
      </c>
      <c r="M2812" s="19" t="s">
        <v>84</v>
      </c>
      <c r="N2812" s="19">
        <v>3000</v>
      </c>
      <c r="O2812" s="19">
        <v>6000</v>
      </c>
      <c r="P2812" s="19">
        <v>8460</v>
      </c>
      <c r="Q2812" s="19" t="s">
        <v>57</v>
      </c>
      <c r="R2812" s="19">
        <v>4700</v>
      </c>
      <c r="S2812" s="19">
        <v>20000</v>
      </c>
      <c r="T2812" s="19">
        <v>6.84</v>
      </c>
      <c r="U2812" s="19">
        <v>21.5</v>
      </c>
      <c r="V2812" s="19">
        <v>0.24</v>
      </c>
      <c r="W2812" s="19">
        <v>70</v>
      </c>
      <c r="X2812" s="93"/>
      <c r="Y2812">
        <f t="shared" si="130"/>
        <v>60</v>
      </c>
      <c r="Z2812" t="b">
        <f>IF(N2812/G2812&gt;=Auswahlhilfe!$C$8,TRUE,FALSE)</f>
        <v>1</v>
      </c>
      <c r="AA2812" t="b">
        <f>IF(K2812&gt;Auswahlhilfe!$C$7,TRUE,FALSE)</f>
        <v>1</v>
      </c>
      <c r="AB2812" t="b">
        <f>IF(Auswahlhilfe!$C$17=F2812,TRUE,FALSE)</f>
        <v>0</v>
      </c>
      <c r="AC2812" t="b">
        <f>IFERROR(IF(FIND("P2",PGOptionList!D2812)&gt;0,TRUE),FALSE)</f>
        <v>0</v>
      </c>
      <c r="AD2812" t="b">
        <f>IFERROR(IF(FIND("P1",PGOptionList!D2812)&gt;0,TRUE),FALSE)</f>
        <v>1</v>
      </c>
      <c r="AE2812" t="b">
        <f>IFERROR(IF(FIND("P0",PGOptionList!D2812)&gt;0,TRUE),FALSE)</f>
        <v>0</v>
      </c>
      <c r="AF2812" t="b">
        <f>IF(AND(Z2812,AA2812,AB2812,AC2812,IF(C2812=Auswahlhilfe!$L$7,TRUE,FALSE)),D2812,FALSE)</f>
        <v>0</v>
      </c>
      <c r="AG2812" t="b">
        <f>IF(AND(Z2812,AA2812,AB2812,AD2812,IF(C2812=Auswahlhilfe!$L$17,TRUE,FALSE)),D2812,FALSE)</f>
        <v>0</v>
      </c>
      <c r="AH2812" t="b">
        <f>IF(AND(Z2812,AA2812,AB2812,AE2812,IF(C2812=Auswahlhilfe!$L$17,TRUE,FALSE)),D2812,FALSE)</f>
        <v>0</v>
      </c>
      <c r="AI2812" t="s">
        <v>4817</v>
      </c>
      <c r="AJ2812" s="90" t="str">
        <f t="shared" si="131"/>
        <v>mailto:info@oxni.ch?subject=Anfrage TER-155-050-S1-P1</v>
      </c>
    </row>
    <row r="2813" spans="2:36" x14ac:dyDescent="0.2">
      <c r="B2813" s="78" t="str">
        <f t="shared" si="129"/>
        <v/>
      </c>
      <c r="C2813" s="19" t="s">
        <v>124</v>
      </c>
      <c r="D2813" s="19" t="s">
        <v>3114</v>
      </c>
      <c r="E2813" s="19">
        <v>130</v>
      </c>
      <c r="F2813" s="19" t="s">
        <v>58</v>
      </c>
      <c r="G2813" s="19">
        <v>50</v>
      </c>
      <c r="H2813" s="19">
        <v>7</v>
      </c>
      <c r="I2813" s="19">
        <v>50</v>
      </c>
      <c r="J2813" s="19">
        <v>92</v>
      </c>
      <c r="K2813" s="19">
        <v>650</v>
      </c>
      <c r="L2813" s="19">
        <v>1950</v>
      </c>
      <c r="M2813" s="19" t="s">
        <v>84</v>
      </c>
      <c r="N2813" s="19">
        <v>3000</v>
      </c>
      <c r="O2813" s="19">
        <v>6000</v>
      </c>
      <c r="P2813" s="19">
        <v>8460</v>
      </c>
      <c r="Q2813" s="19" t="s">
        <v>57</v>
      </c>
      <c r="R2813" s="19">
        <v>4700</v>
      </c>
      <c r="S2813" s="19">
        <v>20000</v>
      </c>
      <c r="T2813" s="19">
        <v>6.84</v>
      </c>
      <c r="U2813" s="19">
        <v>21.5</v>
      </c>
      <c r="V2813" s="19">
        <v>0.24</v>
      </c>
      <c r="W2813" s="19">
        <v>70</v>
      </c>
      <c r="X2813" s="93"/>
      <c r="Y2813">
        <f t="shared" si="130"/>
        <v>60</v>
      </c>
      <c r="Z2813" t="b">
        <f>IF(N2813/G2813&gt;=Auswahlhilfe!$C$8,TRUE,FALSE)</f>
        <v>1</v>
      </c>
      <c r="AA2813" t="b">
        <f>IF(K2813&gt;Auswahlhilfe!$C$7,TRUE,FALSE)</f>
        <v>1</v>
      </c>
      <c r="AB2813" t="b">
        <f>IF(Auswahlhilfe!$C$17=F2813,TRUE,FALSE)</f>
        <v>1</v>
      </c>
      <c r="AC2813" t="b">
        <f>IFERROR(IF(FIND("P2",PGOptionList!D2813)&gt;0,TRUE),FALSE)</f>
        <v>0</v>
      </c>
      <c r="AD2813" t="b">
        <f>IFERROR(IF(FIND("P1",PGOptionList!D2813)&gt;0,TRUE),FALSE)</f>
        <v>1</v>
      </c>
      <c r="AE2813" t="b">
        <f>IFERROR(IF(FIND("P0",PGOptionList!D2813)&gt;0,TRUE),FALSE)</f>
        <v>0</v>
      </c>
      <c r="AF2813" t="b">
        <f>IF(AND(Z2813,AA2813,AB2813,AC2813,IF(C2813=Auswahlhilfe!$L$7,TRUE,FALSE)),D2813,FALSE)</f>
        <v>0</v>
      </c>
      <c r="AG2813" t="b">
        <f>IF(AND(Z2813,AA2813,AB2813,AD2813,IF(C2813=Auswahlhilfe!$L$17,TRUE,FALSE)),D2813,FALSE)</f>
        <v>0</v>
      </c>
      <c r="AH2813" t="b">
        <f>IF(AND(Z2813,AA2813,AB2813,AE2813,IF(C2813=Auswahlhilfe!$L$17,TRUE,FALSE)),D2813,FALSE)</f>
        <v>0</v>
      </c>
      <c r="AI2813" t="s">
        <v>4817</v>
      </c>
      <c r="AJ2813" s="90" t="str">
        <f t="shared" si="131"/>
        <v>mailto:info@oxni.ch?subject=Anfrage TER-155-050-S2-P1</v>
      </c>
    </row>
    <row r="2814" spans="2:36" x14ac:dyDescent="0.2">
      <c r="B2814" s="78" t="str">
        <f t="shared" si="129"/>
        <v/>
      </c>
      <c r="C2814" s="19" t="s">
        <v>124</v>
      </c>
      <c r="D2814" s="19" t="s">
        <v>3115</v>
      </c>
      <c r="E2814" s="19">
        <v>130</v>
      </c>
      <c r="F2814" s="19" t="s">
        <v>55</v>
      </c>
      <c r="G2814" s="19">
        <v>50</v>
      </c>
      <c r="H2814" s="19">
        <v>9</v>
      </c>
      <c r="I2814" s="19">
        <v>50</v>
      </c>
      <c r="J2814" s="19">
        <v>92</v>
      </c>
      <c r="K2814" s="19">
        <v>650</v>
      </c>
      <c r="L2814" s="19">
        <v>1950</v>
      </c>
      <c r="M2814" s="19" t="s">
        <v>84</v>
      </c>
      <c r="N2814" s="19">
        <v>3000</v>
      </c>
      <c r="O2814" s="19">
        <v>6000</v>
      </c>
      <c r="P2814" s="19">
        <v>8460</v>
      </c>
      <c r="Q2814" s="19" t="s">
        <v>57</v>
      </c>
      <c r="R2814" s="19">
        <v>4700</v>
      </c>
      <c r="S2814" s="19">
        <v>20000</v>
      </c>
      <c r="T2814" s="19">
        <v>6.84</v>
      </c>
      <c r="U2814" s="19">
        <v>21.5</v>
      </c>
      <c r="V2814" s="19">
        <v>0.24</v>
      </c>
      <c r="W2814" s="19">
        <v>70</v>
      </c>
      <c r="X2814" s="93"/>
      <c r="Y2814">
        <f t="shared" si="130"/>
        <v>60</v>
      </c>
      <c r="Z2814" t="b">
        <f>IF(N2814/G2814&gt;=Auswahlhilfe!$C$8,TRUE,FALSE)</f>
        <v>1</v>
      </c>
      <c r="AA2814" t="b">
        <f>IF(K2814&gt;Auswahlhilfe!$C$7,TRUE,FALSE)</f>
        <v>1</v>
      </c>
      <c r="AB2814" t="b">
        <f>IF(Auswahlhilfe!$C$17=F2814,TRUE,FALSE)</f>
        <v>0</v>
      </c>
      <c r="AC2814" t="b">
        <f>IFERROR(IF(FIND("P2",PGOptionList!D2814)&gt;0,TRUE),FALSE)</f>
        <v>1</v>
      </c>
      <c r="AD2814" t="b">
        <f>IFERROR(IF(FIND("P1",PGOptionList!D2814)&gt;0,TRUE),FALSE)</f>
        <v>0</v>
      </c>
      <c r="AE2814" t="b">
        <f>IFERROR(IF(FIND("P0",PGOptionList!D2814)&gt;0,TRUE),FALSE)</f>
        <v>0</v>
      </c>
      <c r="AF2814" t="b">
        <f>IF(AND(Z2814,AA2814,AB2814,AC2814,IF(C2814=Auswahlhilfe!$L$7,TRUE,FALSE)),D2814,FALSE)</f>
        <v>0</v>
      </c>
      <c r="AG2814" t="b">
        <f>IF(AND(Z2814,AA2814,AB2814,AD2814,IF(C2814=Auswahlhilfe!$L$17,TRUE,FALSE)),D2814,FALSE)</f>
        <v>0</v>
      </c>
      <c r="AH2814" t="b">
        <f>IF(AND(Z2814,AA2814,AB2814,AE2814,IF(C2814=Auswahlhilfe!$L$17,TRUE,FALSE)),D2814,FALSE)</f>
        <v>0</v>
      </c>
      <c r="AI2814" t="s">
        <v>4817</v>
      </c>
      <c r="AJ2814" s="90" t="str">
        <f t="shared" si="131"/>
        <v>mailto:info@oxni.ch?subject=Anfrage TER-155-050-S1-P2</v>
      </c>
    </row>
    <row r="2815" spans="2:36" x14ac:dyDescent="0.2">
      <c r="B2815" s="78" t="str">
        <f t="shared" si="129"/>
        <v/>
      </c>
      <c r="C2815" s="19" t="s">
        <v>124</v>
      </c>
      <c r="D2815" s="19" t="s">
        <v>3116</v>
      </c>
      <c r="E2815" s="19">
        <v>130</v>
      </c>
      <c r="F2815" s="19" t="s">
        <v>58</v>
      </c>
      <c r="G2815" s="19">
        <v>50</v>
      </c>
      <c r="H2815" s="19">
        <v>9</v>
      </c>
      <c r="I2815" s="19">
        <v>50</v>
      </c>
      <c r="J2815" s="19">
        <v>92</v>
      </c>
      <c r="K2815" s="19">
        <v>650</v>
      </c>
      <c r="L2815" s="19">
        <v>1950</v>
      </c>
      <c r="M2815" s="19" t="s">
        <v>84</v>
      </c>
      <c r="N2815" s="19">
        <v>3000</v>
      </c>
      <c r="O2815" s="19">
        <v>6000</v>
      </c>
      <c r="P2815" s="19">
        <v>8460</v>
      </c>
      <c r="Q2815" s="19" t="s">
        <v>57</v>
      </c>
      <c r="R2815" s="19">
        <v>4700</v>
      </c>
      <c r="S2815" s="19">
        <v>20000</v>
      </c>
      <c r="T2815" s="19">
        <v>6.84</v>
      </c>
      <c r="U2815" s="19">
        <v>21.5</v>
      </c>
      <c r="V2815" s="19">
        <v>0.24</v>
      </c>
      <c r="W2815" s="19">
        <v>70</v>
      </c>
      <c r="X2815" s="93"/>
      <c r="Y2815">
        <f t="shared" si="130"/>
        <v>60</v>
      </c>
      <c r="Z2815" t="b">
        <f>IF(N2815/G2815&gt;=Auswahlhilfe!$C$8,TRUE,FALSE)</f>
        <v>1</v>
      </c>
      <c r="AA2815" t="b">
        <f>IF(K2815&gt;Auswahlhilfe!$C$7,TRUE,FALSE)</f>
        <v>1</v>
      </c>
      <c r="AB2815" t="b">
        <f>IF(Auswahlhilfe!$C$17=F2815,TRUE,FALSE)</f>
        <v>1</v>
      </c>
      <c r="AC2815" t="b">
        <f>IFERROR(IF(FIND("P2",PGOptionList!D2815)&gt;0,TRUE),FALSE)</f>
        <v>1</v>
      </c>
      <c r="AD2815" t="b">
        <f>IFERROR(IF(FIND("P1",PGOptionList!D2815)&gt;0,TRUE),FALSE)</f>
        <v>0</v>
      </c>
      <c r="AE2815" t="b">
        <f>IFERROR(IF(FIND("P0",PGOptionList!D2815)&gt;0,TRUE),FALSE)</f>
        <v>0</v>
      </c>
      <c r="AF2815" t="b">
        <f>IF(AND(Z2815,AA2815,AB2815,AC2815,IF(C2815=Auswahlhilfe!$L$7,TRUE,FALSE)),D2815,FALSE)</f>
        <v>0</v>
      </c>
      <c r="AG2815" t="b">
        <f>IF(AND(Z2815,AA2815,AB2815,AD2815,IF(C2815=Auswahlhilfe!$L$17,TRUE,FALSE)),D2815,FALSE)</f>
        <v>0</v>
      </c>
      <c r="AH2815" t="b">
        <f>IF(AND(Z2815,AA2815,AB2815,AE2815,IF(C2815=Auswahlhilfe!$L$17,TRUE,FALSE)),D2815,FALSE)</f>
        <v>0</v>
      </c>
      <c r="AI2815" t="s">
        <v>4817</v>
      </c>
      <c r="AJ2815" s="90" t="str">
        <f t="shared" si="131"/>
        <v>mailto:info@oxni.ch?subject=Anfrage TER-155-050-S2-P2</v>
      </c>
    </row>
    <row r="2816" spans="2:36" x14ac:dyDescent="0.2">
      <c r="B2816" s="78" t="str">
        <f t="shared" si="129"/>
        <v/>
      </c>
      <c r="C2816" s="19" t="s">
        <v>124</v>
      </c>
      <c r="D2816" s="19" t="s">
        <v>3117</v>
      </c>
      <c r="E2816" s="19">
        <v>130</v>
      </c>
      <c r="F2816" s="19" t="s">
        <v>55</v>
      </c>
      <c r="G2816" s="19">
        <v>40</v>
      </c>
      <c r="H2816" s="19">
        <v>7</v>
      </c>
      <c r="I2816" s="19">
        <v>50</v>
      </c>
      <c r="J2816" s="19">
        <v>92</v>
      </c>
      <c r="K2816" s="19">
        <v>500</v>
      </c>
      <c r="L2816" s="19">
        <v>1500</v>
      </c>
      <c r="M2816" s="19" t="s">
        <v>87</v>
      </c>
      <c r="N2816" s="19">
        <v>3000</v>
      </c>
      <c r="O2816" s="19">
        <v>6000</v>
      </c>
      <c r="P2816" s="19">
        <v>8460</v>
      </c>
      <c r="Q2816" s="19" t="s">
        <v>57</v>
      </c>
      <c r="R2816" s="19">
        <v>4700</v>
      </c>
      <c r="S2816" s="19">
        <v>20000</v>
      </c>
      <c r="T2816" s="19">
        <v>6.84</v>
      </c>
      <c r="U2816" s="19">
        <v>21.5</v>
      </c>
      <c r="V2816" s="19">
        <v>0.24</v>
      </c>
      <c r="W2816" s="19">
        <v>70</v>
      </c>
      <c r="X2816" s="93"/>
      <c r="Y2816">
        <f t="shared" si="130"/>
        <v>75</v>
      </c>
      <c r="Z2816" t="b">
        <f>IF(N2816/G2816&gt;=Auswahlhilfe!$C$8,TRUE,FALSE)</f>
        <v>1</v>
      </c>
      <c r="AA2816" t="b">
        <f>IF(K2816&gt;Auswahlhilfe!$C$7,TRUE,FALSE)</f>
        <v>1</v>
      </c>
      <c r="AB2816" t="b">
        <f>IF(Auswahlhilfe!$C$17=F2816,TRUE,FALSE)</f>
        <v>0</v>
      </c>
      <c r="AC2816" t="b">
        <f>IFERROR(IF(FIND("P2",PGOptionList!D2816)&gt;0,TRUE),FALSE)</f>
        <v>0</v>
      </c>
      <c r="AD2816" t="b">
        <f>IFERROR(IF(FIND("P1",PGOptionList!D2816)&gt;0,TRUE),FALSE)</f>
        <v>1</v>
      </c>
      <c r="AE2816" t="b">
        <f>IFERROR(IF(FIND("P0",PGOptionList!D2816)&gt;0,TRUE),FALSE)</f>
        <v>0</v>
      </c>
      <c r="AF2816" t="b">
        <f>IF(AND(Z2816,AA2816,AB2816,AC2816,IF(C2816=Auswahlhilfe!$L$7,TRUE,FALSE)),D2816,FALSE)</f>
        <v>0</v>
      </c>
      <c r="AG2816" t="b">
        <f>IF(AND(Z2816,AA2816,AB2816,AD2816,IF(C2816=Auswahlhilfe!$L$17,TRUE,FALSE)),D2816,FALSE)</f>
        <v>0</v>
      </c>
      <c r="AH2816" t="b">
        <f>IF(AND(Z2816,AA2816,AB2816,AE2816,IF(C2816=Auswahlhilfe!$L$17,TRUE,FALSE)),D2816,FALSE)</f>
        <v>0</v>
      </c>
      <c r="AI2816" t="s">
        <v>4817</v>
      </c>
      <c r="AJ2816" s="90" t="str">
        <f t="shared" si="131"/>
        <v>mailto:info@oxni.ch?subject=Anfrage TER-155-040-S1-P1</v>
      </c>
    </row>
    <row r="2817" spans="2:36" x14ac:dyDescent="0.2">
      <c r="B2817" s="78" t="str">
        <f t="shared" si="129"/>
        <v/>
      </c>
      <c r="C2817" s="19" t="s">
        <v>124</v>
      </c>
      <c r="D2817" s="19" t="s">
        <v>3118</v>
      </c>
      <c r="E2817" s="19">
        <v>130</v>
      </c>
      <c r="F2817" s="19" t="s">
        <v>58</v>
      </c>
      <c r="G2817" s="19">
        <v>40</v>
      </c>
      <c r="H2817" s="19">
        <v>7</v>
      </c>
      <c r="I2817" s="19">
        <v>50</v>
      </c>
      <c r="J2817" s="19">
        <v>92</v>
      </c>
      <c r="K2817" s="19">
        <v>500</v>
      </c>
      <c r="L2817" s="19">
        <v>1500</v>
      </c>
      <c r="M2817" s="19" t="s">
        <v>87</v>
      </c>
      <c r="N2817" s="19">
        <v>3000</v>
      </c>
      <c r="O2817" s="19">
        <v>6000</v>
      </c>
      <c r="P2817" s="19">
        <v>8460</v>
      </c>
      <c r="Q2817" s="19" t="s">
        <v>57</v>
      </c>
      <c r="R2817" s="19">
        <v>4700</v>
      </c>
      <c r="S2817" s="19">
        <v>20000</v>
      </c>
      <c r="T2817" s="19">
        <v>6.84</v>
      </c>
      <c r="U2817" s="19">
        <v>21.5</v>
      </c>
      <c r="V2817" s="19">
        <v>0.24</v>
      </c>
      <c r="W2817" s="19">
        <v>70</v>
      </c>
      <c r="X2817" s="93"/>
      <c r="Y2817">
        <f t="shared" si="130"/>
        <v>75</v>
      </c>
      <c r="Z2817" t="b">
        <f>IF(N2817/G2817&gt;=Auswahlhilfe!$C$8,TRUE,FALSE)</f>
        <v>1</v>
      </c>
      <c r="AA2817" t="b">
        <f>IF(K2817&gt;Auswahlhilfe!$C$7,TRUE,FALSE)</f>
        <v>1</v>
      </c>
      <c r="AB2817" t="b">
        <f>IF(Auswahlhilfe!$C$17=F2817,TRUE,FALSE)</f>
        <v>1</v>
      </c>
      <c r="AC2817" t="b">
        <f>IFERROR(IF(FIND("P2",PGOptionList!D2817)&gt;0,TRUE),FALSE)</f>
        <v>0</v>
      </c>
      <c r="AD2817" t="b">
        <f>IFERROR(IF(FIND("P1",PGOptionList!D2817)&gt;0,TRUE),FALSE)</f>
        <v>1</v>
      </c>
      <c r="AE2817" t="b">
        <f>IFERROR(IF(FIND("P0",PGOptionList!D2817)&gt;0,TRUE),FALSE)</f>
        <v>0</v>
      </c>
      <c r="AF2817" t="b">
        <f>IF(AND(Z2817,AA2817,AB2817,AC2817,IF(C2817=Auswahlhilfe!$L$7,TRUE,FALSE)),D2817,FALSE)</f>
        <v>0</v>
      </c>
      <c r="AG2817" t="b">
        <f>IF(AND(Z2817,AA2817,AB2817,AD2817,IF(C2817=Auswahlhilfe!$L$17,TRUE,FALSE)),D2817,FALSE)</f>
        <v>0</v>
      </c>
      <c r="AH2817" t="b">
        <f>IF(AND(Z2817,AA2817,AB2817,AE2817,IF(C2817=Auswahlhilfe!$L$17,TRUE,FALSE)),D2817,FALSE)</f>
        <v>0</v>
      </c>
      <c r="AI2817" t="s">
        <v>4817</v>
      </c>
      <c r="AJ2817" s="90" t="str">
        <f t="shared" si="131"/>
        <v>mailto:info@oxni.ch?subject=Anfrage TER-155-040-S2-P1</v>
      </c>
    </row>
    <row r="2818" spans="2:36" x14ac:dyDescent="0.2">
      <c r="B2818" s="78" t="str">
        <f t="shared" si="129"/>
        <v/>
      </c>
      <c r="C2818" s="19" t="s">
        <v>124</v>
      </c>
      <c r="D2818" s="19" t="s">
        <v>3119</v>
      </c>
      <c r="E2818" s="19">
        <v>130</v>
      </c>
      <c r="F2818" s="19" t="s">
        <v>55</v>
      </c>
      <c r="G2818" s="19">
        <v>40</v>
      </c>
      <c r="H2818" s="19">
        <v>9</v>
      </c>
      <c r="I2818" s="19">
        <v>50</v>
      </c>
      <c r="J2818" s="19">
        <v>92</v>
      </c>
      <c r="K2818" s="19">
        <v>500</v>
      </c>
      <c r="L2818" s="19">
        <v>1500</v>
      </c>
      <c r="M2818" s="19" t="s">
        <v>87</v>
      </c>
      <c r="N2818" s="19">
        <v>3000</v>
      </c>
      <c r="O2818" s="19">
        <v>6000</v>
      </c>
      <c r="P2818" s="19">
        <v>8460</v>
      </c>
      <c r="Q2818" s="19" t="s">
        <v>57</v>
      </c>
      <c r="R2818" s="19">
        <v>4700</v>
      </c>
      <c r="S2818" s="19">
        <v>20000</v>
      </c>
      <c r="T2818" s="19">
        <v>6.84</v>
      </c>
      <c r="U2818" s="19">
        <v>21.5</v>
      </c>
      <c r="V2818" s="19">
        <v>0.24</v>
      </c>
      <c r="W2818" s="19">
        <v>70</v>
      </c>
      <c r="X2818" s="93"/>
      <c r="Y2818">
        <f t="shared" si="130"/>
        <v>75</v>
      </c>
      <c r="Z2818" t="b">
        <f>IF(N2818/G2818&gt;=Auswahlhilfe!$C$8,TRUE,FALSE)</f>
        <v>1</v>
      </c>
      <c r="AA2818" t="b">
        <f>IF(K2818&gt;Auswahlhilfe!$C$7,TRUE,FALSE)</f>
        <v>1</v>
      </c>
      <c r="AB2818" t="b">
        <f>IF(Auswahlhilfe!$C$17=F2818,TRUE,FALSE)</f>
        <v>0</v>
      </c>
      <c r="AC2818" t="b">
        <f>IFERROR(IF(FIND("P2",PGOptionList!D2818)&gt;0,TRUE),FALSE)</f>
        <v>1</v>
      </c>
      <c r="AD2818" t="b">
        <f>IFERROR(IF(FIND("P1",PGOptionList!D2818)&gt;0,TRUE),FALSE)</f>
        <v>0</v>
      </c>
      <c r="AE2818" t="b">
        <f>IFERROR(IF(FIND("P0",PGOptionList!D2818)&gt;0,TRUE),FALSE)</f>
        <v>0</v>
      </c>
      <c r="AF2818" t="b">
        <f>IF(AND(Z2818,AA2818,AB2818,AC2818,IF(C2818=Auswahlhilfe!$L$7,TRUE,FALSE)),D2818,FALSE)</f>
        <v>0</v>
      </c>
      <c r="AG2818" t="b">
        <f>IF(AND(Z2818,AA2818,AB2818,AD2818,IF(C2818=Auswahlhilfe!$L$17,TRUE,FALSE)),D2818,FALSE)</f>
        <v>0</v>
      </c>
      <c r="AH2818" t="b">
        <f>IF(AND(Z2818,AA2818,AB2818,AE2818,IF(C2818=Auswahlhilfe!$L$17,TRUE,FALSE)),D2818,FALSE)</f>
        <v>0</v>
      </c>
      <c r="AI2818" t="s">
        <v>4817</v>
      </c>
      <c r="AJ2818" s="90" t="str">
        <f t="shared" si="131"/>
        <v>mailto:info@oxni.ch?subject=Anfrage TER-155-040-S1-P2</v>
      </c>
    </row>
    <row r="2819" spans="2:36" x14ac:dyDescent="0.2">
      <c r="B2819" s="78" t="str">
        <f t="shared" si="129"/>
        <v/>
      </c>
      <c r="C2819" s="19" t="s">
        <v>124</v>
      </c>
      <c r="D2819" s="19" t="s">
        <v>3120</v>
      </c>
      <c r="E2819" s="19">
        <v>130</v>
      </c>
      <c r="F2819" s="19" t="s">
        <v>58</v>
      </c>
      <c r="G2819" s="19">
        <v>40</v>
      </c>
      <c r="H2819" s="19">
        <v>9</v>
      </c>
      <c r="I2819" s="19">
        <v>50</v>
      </c>
      <c r="J2819" s="19">
        <v>92</v>
      </c>
      <c r="K2819" s="19">
        <v>500</v>
      </c>
      <c r="L2819" s="19">
        <v>1500</v>
      </c>
      <c r="M2819" s="19" t="s">
        <v>87</v>
      </c>
      <c r="N2819" s="19">
        <v>3000</v>
      </c>
      <c r="O2819" s="19">
        <v>6000</v>
      </c>
      <c r="P2819" s="19">
        <v>8460</v>
      </c>
      <c r="Q2819" s="19" t="s">
        <v>57</v>
      </c>
      <c r="R2819" s="19">
        <v>4700</v>
      </c>
      <c r="S2819" s="19">
        <v>20000</v>
      </c>
      <c r="T2819" s="19">
        <v>6.84</v>
      </c>
      <c r="U2819" s="19">
        <v>21.5</v>
      </c>
      <c r="V2819" s="19">
        <v>0.24</v>
      </c>
      <c r="W2819" s="19">
        <v>70</v>
      </c>
      <c r="X2819" s="93"/>
      <c r="Y2819">
        <f t="shared" si="130"/>
        <v>75</v>
      </c>
      <c r="Z2819" t="b">
        <f>IF(N2819/G2819&gt;=Auswahlhilfe!$C$8,TRUE,FALSE)</f>
        <v>1</v>
      </c>
      <c r="AA2819" t="b">
        <f>IF(K2819&gt;Auswahlhilfe!$C$7,TRUE,FALSE)</f>
        <v>1</v>
      </c>
      <c r="AB2819" t="b">
        <f>IF(Auswahlhilfe!$C$17=F2819,TRUE,FALSE)</f>
        <v>1</v>
      </c>
      <c r="AC2819" t="b">
        <f>IFERROR(IF(FIND("P2",PGOptionList!D2819)&gt;0,TRUE),FALSE)</f>
        <v>1</v>
      </c>
      <c r="AD2819" t="b">
        <f>IFERROR(IF(FIND("P1",PGOptionList!D2819)&gt;0,TRUE),FALSE)</f>
        <v>0</v>
      </c>
      <c r="AE2819" t="b">
        <f>IFERROR(IF(FIND("P0",PGOptionList!D2819)&gt;0,TRUE),FALSE)</f>
        <v>0</v>
      </c>
      <c r="AF2819" t="b">
        <f>IF(AND(Z2819,AA2819,AB2819,AC2819,IF(C2819=Auswahlhilfe!$L$7,TRUE,FALSE)),D2819,FALSE)</f>
        <v>0</v>
      </c>
      <c r="AG2819" t="b">
        <f>IF(AND(Z2819,AA2819,AB2819,AD2819,IF(C2819=Auswahlhilfe!$L$17,TRUE,FALSE)),D2819,FALSE)</f>
        <v>0</v>
      </c>
      <c r="AH2819" t="b">
        <f>IF(AND(Z2819,AA2819,AB2819,AE2819,IF(C2819=Auswahlhilfe!$L$17,TRUE,FALSE)),D2819,FALSE)</f>
        <v>0</v>
      </c>
      <c r="AI2819" t="s">
        <v>4817</v>
      </c>
      <c r="AJ2819" s="90" t="str">
        <f t="shared" si="131"/>
        <v>mailto:info@oxni.ch?subject=Anfrage TER-155-040-S2-P2</v>
      </c>
    </row>
    <row r="2820" spans="2:36" x14ac:dyDescent="0.2">
      <c r="B2820" s="78" t="str">
        <f t="shared" si="129"/>
        <v/>
      </c>
      <c r="C2820" s="19" t="s">
        <v>124</v>
      </c>
      <c r="D2820" s="19" t="s">
        <v>3121</v>
      </c>
      <c r="E2820" s="19">
        <v>130</v>
      </c>
      <c r="F2820" s="19" t="s">
        <v>55</v>
      </c>
      <c r="G2820" s="19">
        <v>35</v>
      </c>
      <c r="H2820" s="19">
        <v>7</v>
      </c>
      <c r="I2820" s="19">
        <v>50</v>
      </c>
      <c r="J2820" s="19">
        <v>92</v>
      </c>
      <c r="K2820" s="19">
        <v>555</v>
      </c>
      <c r="L2820" s="19">
        <v>1665</v>
      </c>
      <c r="M2820" s="19" t="s">
        <v>86</v>
      </c>
      <c r="N2820" s="19">
        <v>3000</v>
      </c>
      <c r="O2820" s="19">
        <v>6000</v>
      </c>
      <c r="P2820" s="19">
        <v>8460</v>
      </c>
      <c r="Q2820" s="19" t="s">
        <v>57</v>
      </c>
      <c r="R2820" s="19">
        <v>4700</v>
      </c>
      <c r="S2820" s="19">
        <v>20000</v>
      </c>
      <c r="T2820" s="19">
        <v>6.84</v>
      </c>
      <c r="U2820" s="19">
        <v>21.5</v>
      </c>
      <c r="V2820" s="19">
        <v>0.24</v>
      </c>
      <c r="W2820" s="19">
        <v>70</v>
      </c>
      <c r="X2820" s="93"/>
      <c r="Y2820">
        <f t="shared" si="130"/>
        <v>85.714285714285708</v>
      </c>
      <c r="Z2820" t="b">
        <f>IF(N2820/G2820&gt;=Auswahlhilfe!$C$8,TRUE,FALSE)</f>
        <v>1</v>
      </c>
      <c r="AA2820" t="b">
        <f>IF(K2820&gt;Auswahlhilfe!$C$7,TRUE,FALSE)</f>
        <v>1</v>
      </c>
      <c r="AB2820" t="b">
        <f>IF(Auswahlhilfe!$C$17=F2820,TRUE,FALSE)</f>
        <v>0</v>
      </c>
      <c r="AC2820" t="b">
        <f>IFERROR(IF(FIND("P2",PGOptionList!D2820)&gt;0,TRUE),FALSE)</f>
        <v>0</v>
      </c>
      <c r="AD2820" t="b">
        <f>IFERROR(IF(FIND("P1",PGOptionList!D2820)&gt;0,TRUE),FALSE)</f>
        <v>1</v>
      </c>
      <c r="AE2820" t="b">
        <f>IFERROR(IF(FIND("P0",PGOptionList!D2820)&gt;0,TRUE),FALSE)</f>
        <v>0</v>
      </c>
      <c r="AF2820" t="b">
        <f>IF(AND(Z2820,AA2820,AB2820,AC2820,IF(C2820=Auswahlhilfe!$L$7,TRUE,FALSE)),D2820,FALSE)</f>
        <v>0</v>
      </c>
      <c r="AG2820" t="b">
        <f>IF(AND(Z2820,AA2820,AB2820,AD2820,IF(C2820=Auswahlhilfe!$L$17,TRUE,FALSE)),D2820,FALSE)</f>
        <v>0</v>
      </c>
      <c r="AH2820" t="b">
        <f>IF(AND(Z2820,AA2820,AB2820,AE2820,IF(C2820=Auswahlhilfe!$L$17,TRUE,FALSE)),D2820,FALSE)</f>
        <v>0</v>
      </c>
      <c r="AI2820" t="s">
        <v>4817</v>
      </c>
      <c r="AJ2820" s="90" t="str">
        <f t="shared" si="131"/>
        <v>mailto:info@oxni.ch?subject=Anfrage TER-155-035-S1-P1</v>
      </c>
    </row>
    <row r="2821" spans="2:36" x14ac:dyDescent="0.2">
      <c r="B2821" s="78" t="str">
        <f t="shared" si="129"/>
        <v/>
      </c>
      <c r="C2821" s="19" t="s">
        <v>124</v>
      </c>
      <c r="D2821" s="19" t="s">
        <v>3122</v>
      </c>
      <c r="E2821" s="19">
        <v>130</v>
      </c>
      <c r="F2821" s="19" t="s">
        <v>58</v>
      </c>
      <c r="G2821" s="19">
        <v>35</v>
      </c>
      <c r="H2821" s="19">
        <v>7</v>
      </c>
      <c r="I2821" s="19">
        <v>50</v>
      </c>
      <c r="J2821" s="19">
        <v>92</v>
      </c>
      <c r="K2821" s="19">
        <v>555</v>
      </c>
      <c r="L2821" s="19">
        <v>1665</v>
      </c>
      <c r="M2821" s="19" t="s">
        <v>86</v>
      </c>
      <c r="N2821" s="19">
        <v>3000</v>
      </c>
      <c r="O2821" s="19">
        <v>6000</v>
      </c>
      <c r="P2821" s="19">
        <v>8460</v>
      </c>
      <c r="Q2821" s="19" t="s">
        <v>57</v>
      </c>
      <c r="R2821" s="19">
        <v>4700</v>
      </c>
      <c r="S2821" s="19">
        <v>20000</v>
      </c>
      <c r="T2821" s="19">
        <v>6.84</v>
      </c>
      <c r="U2821" s="19">
        <v>21.5</v>
      </c>
      <c r="V2821" s="19">
        <v>0.24</v>
      </c>
      <c r="W2821" s="19">
        <v>70</v>
      </c>
      <c r="X2821" s="93"/>
      <c r="Y2821">
        <f t="shared" si="130"/>
        <v>85.714285714285708</v>
      </c>
      <c r="Z2821" t="b">
        <f>IF(N2821/G2821&gt;=Auswahlhilfe!$C$8,TRUE,FALSE)</f>
        <v>1</v>
      </c>
      <c r="AA2821" t="b">
        <f>IF(K2821&gt;Auswahlhilfe!$C$7,TRUE,FALSE)</f>
        <v>1</v>
      </c>
      <c r="AB2821" t="b">
        <f>IF(Auswahlhilfe!$C$17=F2821,TRUE,FALSE)</f>
        <v>1</v>
      </c>
      <c r="AC2821" t="b">
        <f>IFERROR(IF(FIND("P2",PGOptionList!D2821)&gt;0,TRUE),FALSE)</f>
        <v>0</v>
      </c>
      <c r="AD2821" t="b">
        <f>IFERROR(IF(FIND("P1",PGOptionList!D2821)&gt;0,TRUE),FALSE)</f>
        <v>1</v>
      </c>
      <c r="AE2821" t="b">
        <f>IFERROR(IF(FIND("P0",PGOptionList!D2821)&gt;0,TRUE),FALSE)</f>
        <v>0</v>
      </c>
      <c r="AF2821" t="b">
        <f>IF(AND(Z2821,AA2821,AB2821,AC2821,IF(C2821=Auswahlhilfe!$L$7,TRUE,FALSE)),D2821,FALSE)</f>
        <v>0</v>
      </c>
      <c r="AG2821" t="b">
        <f>IF(AND(Z2821,AA2821,AB2821,AD2821,IF(C2821=Auswahlhilfe!$L$17,TRUE,FALSE)),D2821,FALSE)</f>
        <v>0</v>
      </c>
      <c r="AH2821" t="b">
        <f>IF(AND(Z2821,AA2821,AB2821,AE2821,IF(C2821=Auswahlhilfe!$L$17,TRUE,FALSE)),D2821,FALSE)</f>
        <v>0</v>
      </c>
      <c r="AI2821" t="s">
        <v>4817</v>
      </c>
      <c r="AJ2821" s="90" t="str">
        <f t="shared" si="131"/>
        <v>mailto:info@oxni.ch?subject=Anfrage TER-155-035-S2-P1</v>
      </c>
    </row>
    <row r="2822" spans="2:36" x14ac:dyDescent="0.2">
      <c r="B2822" s="78" t="str">
        <f t="shared" si="129"/>
        <v/>
      </c>
      <c r="C2822" s="19" t="s">
        <v>124</v>
      </c>
      <c r="D2822" s="19" t="s">
        <v>3123</v>
      </c>
      <c r="E2822" s="19">
        <v>130</v>
      </c>
      <c r="F2822" s="19" t="s">
        <v>55</v>
      </c>
      <c r="G2822" s="19">
        <v>35</v>
      </c>
      <c r="H2822" s="19">
        <v>9</v>
      </c>
      <c r="I2822" s="19">
        <v>50</v>
      </c>
      <c r="J2822" s="19">
        <v>92</v>
      </c>
      <c r="K2822" s="19">
        <v>555</v>
      </c>
      <c r="L2822" s="19">
        <v>1665</v>
      </c>
      <c r="M2822" s="19" t="s">
        <v>86</v>
      </c>
      <c r="N2822" s="19">
        <v>3000</v>
      </c>
      <c r="O2822" s="19">
        <v>6000</v>
      </c>
      <c r="P2822" s="19">
        <v>8460</v>
      </c>
      <c r="Q2822" s="19" t="s">
        <v>57</v>
      </c>
      <c r="R2822" s="19">
        <v>4700</v>
      </c>
      <c r="S2822" s="19">
        <v>20000</v>
      </c>
      <c r="T2822" s="19">
        <v>6.84</v>
      </c>
      <c r="U2822" s="19">
        <v>21.5</v>
      </c>
      <c r="V2822" s="19">
        <v>0.24</v>
      </c>
      <c r="W2822" s="19">
        <v>70</v>
      </c>
      <c r="X2822" s="93"/>
      <c r="Y2822">
        <f t="shared" si="130"/>
        <v>85.714285714285708</v>
      </c>
      <c r="Z2822" t="b">
        <f>IF(N2822/G2822&gt;=Auswahlhilfe!$C$8,TRUE,FALSE)</f>
        <v>1</v>
      </c>
      <c r="AA2822" t="b">
        <f>IF(K2822&gt;Auswahlhilfe!$C$7,TRUE,FALSE)</f>
        <v>1</v>
      </c>
      <c r="AB2822" t="b">
        <f>IF(Auswahlhilfe!$C$17=F2822,TRUE,FALSE)</f>
        <v>0</v>
      </c>
      <c r="AC2822" t="b">
        <f>IFERROR(IF(FIND("P2",PGOptionList!D2822)&gt;0,TRUE),FALSE)</f>
        <v>1</v>
      </c>
      <c r="AD2822" t="b">
        <f>IFERROR(IF(FIND("P1",PGOptionList!D2822)&gt;0,TRUE),FALSE)</f>
        <v>0</v>
      </c>
      <c r="AE2822" t="b">
        <f>IFERROR(IF(FIND("P0",PGOptionList!D2822)&gt;0,TRUE),FALSE)</f>
        <v>0</v>
      </c>
      <c r="AF2822" t="b">
        <f>IF(AND(Z2822,AA2822,AB2822,AC2822,IF(C2822=Auswahlhilfe!$L$7,TRUE,FALSE)),D2822,FALSE)</f>
        <v>0</v>
      </c>
      <c r="AG2822" t="b">
        <f>IF(AND(Z2822,AA2822,AB2822,AD2822,IF(C2822=Auswahlhilfe!$L$17,TRUE,FALSE)),D2822,FALSE)</f>
        <v>0</v>
      </c>
      <c r="AH2822" t="b">
        <f>IF(AND(Z2822,AA2822,AB2822,AE2822,IF(C2822=Auswahlhilfe!$L$17,TRUE,FALSE)),D2822,FALSE)</f>
        <v>0</v>
      </c>
      <c r="AI2822" t="s">
        <v>4817</v>
      </c>
      <c r="AJ2822" s="90" t="str">
        <f t="shared" si="131"/>
        <v>mailto:info@oxni.ch?subject=Anfrage TER-155-035-S1-P2</v>
      </c>
    </row>
    <row r="2823" spans="2:36" x14ac:dyDescent="0.2">
      <c r="B2823" s="78" t="str">
        <f t="shared" si="129"/>
        <v/>
      </c>
      <c r="C2823" s="19" t="s">
        <v>124</v>
      </c>
      <c r="D2823" s="19" t="s">
        <v>3124</v>
      </c>
      <c r="E2823" s="19">
        <v>130</v>
      </c>
      <c r="F2823" s="19" t="s">
        <v>58</v>
      </c>
      <c r="G2823" s="19">
        <v>35</v>
      </c>
      <c r="H2823" s="19">
        <v>9</v>
      </c>
      <c r="I2823" s="19">
        <v>50</v>
      </c>
      <c r="J2823" s="19">
        <v>92</v>
      </c>
      <c r="K2823" s="19">
        <v>555</v>
      </c>
      <c r="L2823" s="19">
        <v>1665</v>
      </c>
      <c r="M2823" s="19" t="s">
        <v>86</v>
      </c>
      <c r="N2823" s="19">
        <v>3000</v>
      </c>
      <c r="O2823" s="19">
        <v>6000</v>
      </c>
      <c r="P2823" s="19">
        <v>8460</v>
      </c>
      <c r="Q2823" s="19" t="s">
        <v>57</v>
      </c>
      <c r="R2823" s="19">
        <v>4700</v>
      </c>
      <c r="S2823" s="19">
        <v>20000</v>
      </c>
      <c r="T2823" s="19">
        <v>6.84</v>
      </c>
      <c r="U2823" s="19">
        <v>21.5</v>
      </c>
      <c r="V2823" s="19">
        <v>0.24</v>
      </c>
      <c r="W2823" s="19">
        <v>70</v>
      </c>
      <c r="X2823" s="93"/>
      <c r="Y2823">
        <f t="shared" si="130"/>
        <v>85.714285714285708</v>
      </c>
      <c r="Z2823" t="b">
        <f>IF(N2823/G2823&gt;=Auswahlhilfe!$C$8,TRUE,FALSE)</f>
        <v>1</v>
      </c>
      <c r="AA2823" t="b">
        <f>IF(K2823&gt;Auswahlhilfe!$C$7,TRUE,FALSE)</f>
        <v>1</v>
      </c>
      <c r="AB2823" t="b">
        <f>IF(Auswahlhilfe!$C$17=F2823,TRUE,FALSE)</f>
        <v>1</v>
      </c>
      <c r="AC2823" t="b">
        <f>IFERROR(IF(FIND("P2",PGOptionList!D2823)&gt;0,TRUE),FALSE)</f>
        <v>1</v>
      </c>
      <c r="AD2823" t="b">
        <f>IFERROR(IF(FIND("P1",PGOptionList!D2823)&gt;0,TRUE),FALSE)</f>
        <v>0</v>
      </c>
      <c r="AE2823" t="b">
        <f>IFERROR(IF(FIND("P0",PGOptionList!D2823)&gt;0,TRUE),FALSE)</f>
        <v>0</v>
      </c>
      <c r="AF2823" t="b">
        <f>IF(AND(Z2823,AA2823,AB2823,AC2823,IF(C2823=Auswahlhilfe!$L$7,TRUE,FALSE)),D2823,FALSE)</f>
        <v>0</v>
      </c>
      <c r="AG2823" t="b">
        <f>IF(AND(Z2823,AA2823,AB2823,AD2823,IF(C2823=Auswahlhilfe!$L$17,TRUE,FALSE)),D2823,FALSE)</f>
        <v>0</v>
      </c>
      <c r="AH2823" t="b">
        <f>IF(AND(Z2823,AA2823,AB2823,AE2823,IF(C2823=Auswahlhilfe!$L$17,TRUE,FALSE)),D2823,FALSE)</f>
        <v>0</v>
      </c>
      <c r="AI2823" t="s">
        <v>4817</v>
      </c>
      <c r="AJ2823" s="90" t="str">
        <f t="shared" si="131"/>
        <v>mailto:info@oxni.ch?subject=Anfrage TER-155-035-S2-P2</v>
      </c>
    </row>
    <row r="2824" spans="2:36" x14ac:dyDescent="0.2">
      <c r="B2824" s="78" t="str">
        <f t="shared" si="129"/>
        <v/>
      </c>
      <c r="C2824" s="19" t="s">
        <v>124</v>
      </c>
      <c r="D2824" s="19" t="s">
        <v>3125</v>
      </c>
      <c r="E2824" s="19">
        <v>130</v>
      </c>
      <c r="F2824" s="19" t="s">
        <v>55</v>
      </c>
      <c r="G2824" s="19">
        <v>30</v>
      </c>
      <c r="H2824" s="19">
        <v>7</v>
      </c>
      <c r="I2824" s="19">
        <v>50</v>
      </c>
      <c r="J2824" s="19">
        <v>92</v>
      </c>
      <c r="K2824" s="19">
        <v>600</v>
      </c>
      <c r="L2824" s="19">
        <v>1800</v>
      </c>
      <c r="M2824" s="19" t="s">
        <v>85</v>
      </c>
      <c r="N2824" s="19">
        <v>3000</v>
      </c>
      <c r="O2824" s="19">
        <v>6000</v>
      </c>
      <c r="P2824" s="19">
        <v>8460</v>
      </c>
      <c r="Q2824" s="19" t="s">
        <v>57</v>
      </c>
      <c r="R2824" s="19">
        <v>4700</v>
      </c>
      <c r="S2824" s="19">
        <v>20000</v>
      </c>
      <c r="T2824" s="19">
        <v>6.84</v>
      </c>
      <c r="U2824" s="19">
        <v>21.5</v>
      </c>
      <c r="V2824" s="19">
        <v>0.24</v>
      </c>
      <c r="W2824" s="19">
        <v>70</v>
      </c>
      <c r="X2824" s="93"/>
      <c r="Y2824">
        <f t="shared" si="130"/>
        <v>100</v>
      </c>
      <c r="Z2824" t="b">
        <f>IF(N2824/G2824&gt;=Auswahlhilfe!$C$8,TRUE,FALSE)</f>
        <v>1</v>
      </c>
      <c r="AA2824" t="b">
        <f>IF(K2824&gt;Auswahlhilfe!$C$7,TRUE,FALSE)</f>
        <v>1</v>
      </c>
      <c r="AB2824" t="b">
        <f>IF(Auswahlhilfe!$C$17=F2824,TRUE,FALSE)</f>
        <v>0</v>
      </c>
      <c r="AC2824" t="b">
        <f>IFERROR(IF(FIND("P2",PGOptionList!D2824)&gt;0,TRUE),FALSE)</f>
        <v>0</v>
      </c>
      <c r="AD2824" t="b">
        <f>IFERROR(IF(FIND("P1",PGOptionList!D2824)&gt;0,TRUE),FALSE)</f>
        <v>1</v>
      </c>
      <c r="AE2824" t="b">
        <f>IFERROR(IF(FIND("P0",PGOptionList!D2824)&gt;0,TRUE),FALSE)</f>
        <v>0</v>
      </c>
      <c r="AF2824" t="b">
        <f>IF(AND(Z2824,AA2824,AB2824,AC2824,IF(C2824=Auswahlhilfe!$L$7,TRUE,FALSE)),D2824,FALSE)</f>
        <v>0</v>
      </c>
      <c r="AG2824" t="b">
        <f>IF(AND(Z2824,AA2824,AB2824,AD2824,IF(C2824=Auswahlhilfe!$L$17,TRUE,FALSE)),D2824,FALSE)</f>
        <v>0</v>
      </c>
      <c r="AH2824" t="b">
        <f>IF(AND(Z2824,AA2824,AB2824,AE2824,IF(C2824=Auswahlhilfe!$L$17,TRUE,FALSE)),D2824,FALSE)</f>
        <v>0</v>
      </c>
      <c r="AI2824" t="s">
        <v>4817</v>
      </c>
      <c r="AJ2824" s="90" t="str">
        <f t="shared" si="131"/>
        <v>mailto:info@oxni.ch?subject=Anfrage TER-155-030-S1-P1</v>
      </c>
    </row>
    <row r="2825" spans="2:36" x14ac:dyDescent="0.2">
      <c r="B2825" s="78" t="str">
        <f t="shared" si="129"/>
        <v/>
      </c>
      <c r="C2825" s="19" t="s">
        <v>124</v>
      </c>
      <c r="D2825" s="19" t="s">
        <v>3126</v>
      </c>
      <c r="E2825" s="19">
        <v>130</v>
      </c>
      <c r="F2825" s="19" t="s">
        <v>58</v>
      </c>
      <c r="G2825" s="19">
        <v>30</v>
      </c>
      <c r="H2825" s="19">
        <v>7</v>
      </c>
      <c r="I2825" s="19">
        <v>50</v>
      </c>
      <c r="J2825" s="19">
        <v>92</v>
      </c>
      <c r="K2825" s="19">
        <v>600</v>
      </c>
      <c r="L2825" s="19">
        <v>1800</v>
      </c>
      <c r="M2825" s="19" t="s">
        <v>85</v>
      </c>
      <c r="N2825" s="19">
        <v>3000</v>
      </c>
      <c r="O2825" s="19">
        <v>6000</v>
      </c>
      <c r="P2825" s="19">
        <v>8460</v>
      </c>
      <c r="Q2825" s="19" t="s">
        <v>57</v>
      </c>
      <c r="R2825" s="19">
        <v>4700</v>
      </c>
      <c r="S2825" s="19">
        <v>20000</v>
      </c>
      <c r="T2825" s="19">
        <v>6.84</v>
      </c>
      <c r="U2825" s="19">
        <v>21.5</v>
      </c>
      <c r="V2825" s="19">
        <v>0.24</v>
      </c>
      <c r="W2825" s="19">
        <v>70</v>
      </c>
      <c r="X2825" s="93"/>
      <c r="Y2825">
        <f t="shared" si="130"/>
        <v>100</v>
      </c>
      <c r="Z2825" t="b">
        <f>IF(N2825/G2825&gt;=Auswahlhilfe!$C$8,TRUE,FALSE)</f>
        <v>1</v>
      </c>
      <c r="AA2825" t="b">
        <f>IF(K2825&gt;Auswahlhilfe!$C$7,TRUE,FALSE)</f>
        <v>1</v>
      </c>
      <c r="AB2825" t="b">
        <f>IF(Auswahlhilfe!$C$17=F2825,TRUE,FALSE)</f>
        <v>1</v>
      </c>
      <c r="AC2825" t="b">
        <f>IFERROR(IF(FIND("P2",PGOptionList!D2825)&gt;0,TRUE),FALSE)</f>
        <v>0</v>
      </c>
      <c r="AD2825" t="b">
        <f>IFERROR(IF(FIND("P1",PGOptionList!D2825)&gt;0,TRUE),FALSE)</f>
        <v>1</v>
      </c>
      <c r="AE2825" t="b">
        <f>IFERROR(IF(FIND("P0",PGOptionList!D2825)&gt;0,TRUE),FALSE)</f>
        <v>0</v>
      </c>
      <c r="AF2825" t="b">
        <f>IF(AND(Z2825,AA2825,AB2825,AC2825,IF(C2825=Auswahlhilfe!$L$7,TRUE,FALSE)),D2825,FALSE)</f>
        <v>0</v>
      </c>
      <c r="AG2825" t="b">
        <f>IF(AND(Z2825,AA2825,AB2825,AD2825,IF(C2825=Auswahlhilfe!$L$17,TRUE,FALSE)),D2825,FALSE)</f>
        <v>0</v>
      </c>
      <c r="AH2825" t="b">
        <f>IF(AND(Z2825,AA2825,AB2825,AE2825,IF(C2825=Auswahlhilfe!$L$17,TRUE,FALSE)),D2825,FALSE)</f>
        <v>0</v>
      </c>
      <c r="AI2825" t="s">
        <v>4817</v>
      </c>
      <c r="AJ2825" s="90" t="str">
        <f t="shared" si="131"/>
        <v>mailto:info@oxni.ch?subject=Anfrage TER-155-030-S2-P1</v>
      </c>
    </row>
    <row r="2826" spans="2:36" x14ac:dyDescent="0.2">
      <c r="B2826" s="78" t="str">
        <f t="shared" ref="B2826:B2889" si="132">IF(AF2826=D2826,"Economy",IF(AG2826=D2826,"Standard",IF(AH2826=D2826,"Präzision","")))</f>
        <v/>
      </c>
      <c r="C2826" s="19" t="s">
        <v>124</v>
      </c>
      <c r="D2826" s="19" t="s">
        <v>3127</v>
      </c>
      <c r="E2826" s="19">
        <v>130</v>
      </c>
      <c r="F2826" s="19" t="s">
        <v>55</v>
      </c>
      <c r="G2826" s="19">
        <v>30</v>
      </c>
      <c r="H2826" s="19">
        <v>9</v>
      </c>
      <c r="I2826" s="19">
        <v>50</v>
      </c>
      <c r="J2826" s="19">
        <v>92</v>
      </c>
      <c r="K2826" s="19">
        <v>600</v>
      </c>
      <c r="L2826" s="19">
        <v>1800</v>
      </c>
      <c r="M2826" s="19" t="s">
        <v>85</v>
      </c>
      <c r="N2826" s="19">
        <v>3000</v>
      </c>
      <c r="O2826" s="19">
        <v>6000</v>
      </c>
      <c r="P2826" s="19">
        <v>8460</v>
      </c>
      <c r="Q2826" s="19" t="s">
        <v>57</v>
      </c>
      <c r="R2826" s="19">
        <v>4700</v>
      </c>
      <c r="S2826" s="19">
        <v>20000</v>
      </c>
      <c r="T2826" s="19">
        <v>6.84</v>
      </c>
      <c r="U2826" s="19">
        <v>21.5</v>
      </c>
      <c r="V2826" s="19">
        <v>0.24</v>
      </c>
      <c r="W2826" s="19">
        <v>70</v>
      </c>
      <c r="X2826" s="93"/>
      <c r="Y2826">
        <f t="shared" ref="Y2826:Y2889" si="133">N2826/G2826</f>
        <v>100</v>
      </c>
      <c r="Z2826" t="b">
        <f>IF(N2826/G2826&gt;=Auswahlhilfe!$C$8,TRUE,FALSE)</f>
        <v>1</v>
      </c>
      <c r="AA2826" t="b">
        <f>IF(K2826&gt;Auswahlhilfe!$C$7,TRUE,FALSE)</f>
        <v>1</v>
      </c>
      <c r="AB2826" t="b">
        <f>IF(Auswahlhilfe!$C$17=F2826,TRUE,FALSE)</f>
        <v>0</v>
      </c>
      <c r="AC2826" t="b">
        <f>IFERROR(IF(FIND("P2",PGOptionList!D2826)&gt;0,TRUE),FALSE)</f>
        <v>1</v>
      </c>
      <c r="AD2826" t="b">
        <f>IFERROR(IF(FIND("P1",PGOptionList!D2826)&gt;0,TRUE),FALSE)</f>
        <v>0</v>
      </c>
      <c r="AE2826" t="b">
        <f>IFERROR(IF(FIND("P0",PGOptionList!D2826)&gt;0,TRUE),FALSE)</f>
        <v>0</v>
      </c>
      <c r="AF2826" t="b">
        <f>IF(AND(Z2826,AA2826,AB2826,AC2826,IF(C2826=Auswahlhilfe!$L$7,TRUE,FALSE)),D2826,FALSE)</f>
        <v>0</v>
      </c>
      <c r="AG2826" t="b">
        <f>IF(AND(Z2826,AA2826,AB2826,AD2826,IF(C2826=Auswahlhilfe!$L$17,TRUE,FALSE)),D2826,FALSE)</f>
        <v>0</v>
      </c>
      <c r="AH2826" t="b">
        <f>IF(AND(Z2826,AA2826,AB2826,AE2826,IF(C2826=Auswahlhilfe!$L$17,TRUE,FALSE)),D2826,FALSE)</f>
        <v>0</v>
      </c>
      <c r="AI2826" t="s">
        <v>4817</v>
      </c>
      <c r="AJ2826" s="90" t="str">
        <f t="shared" ref="AJ2826:AJ2889" si="134">IF(AI2826="ja",HYPERLINK(_xlfn.CONCAT("https://shop.oxni.ch/de/shop/motoren/planetengetriebe/",LOWER(D2826))),_xlfn.CONCAT("mailto:info@oxni.ch?subject=Anfrage ",D2826))</f>
        <v>mailto:info@oxni.ch?subject=Anfrage TER-155-030-S1-P2</v>
      </c>
    </row>
    <row r="2827" spans="2:36" x14ac:dyDescent="0.2">
      <c r="B2827" s="78" t="str">
        <f t="shared" si="132"/>
        <v/>
      </c>
      <c r="C2827" s="19" t="s">
        <v>124</v>
      </c>
      <c r="D2827" s="19" t="s">
        <v>3128</v>
      </c>
      <c r="E2827" s="19">
        <v>130</v>
      </c>
      <c r="F2827" s="19" t="s">
        <v>58</v>
      </c>
      <c r="G2827" s="19">
        <v>30</v>
      </c>
      <c r="H2827" s="19">
        <v>9</v>
      </c>
      <c r="I2827" s="19">
        <v>50</v>
      </c>
      <c r="J2827" s="19">
        <v>92</v>
      </c>
      <c r="K2827" s="19">
        <v>600</v>
      </c>
      <c r="L2827" s="19">
        <v>1800</v>
      </c>
      <c r="M2827" s="19" t="s">
        <v>85</v>
      </c>
      <c r="N2827" s="19">
        <v>3000</v>
      </c>
      <c r="O2827" s="19">
        <v>6000</v>
      </c>
      <c r="P2827" s="19">
        <v>8460</v>
      </c>
      <c r="Q2827" s="19" t="s">
        <v>57</v>
      </c>
      <c r="R2827" s="19">
        <v>4700</v>
      </c>
      <c r="S2827" s="19">
        <v>20000</v>
      </c>
      <c r="T2827" s="19">
        <v>6.84</v>
      </c>
      <c r="U2827" s="19">
        <v>21.5</v>
      </c>
      <c r="V2827" s="19">
        <v>0.24</v>
      </c>
      <c r="W2827" s="19">
        <v>70</v>
      </c>
      <c r="X2827" s="93"/>
      <c r="Y2827">
        <f t="shared" si="133"/>
        <v>100</v>
      </c>
      <c r="Z2827" t="b">
        <f>IF(N2827/G2827&gt;=Auswahlhilfe!$C$8,TRUE,FALSE)</f>
        <v>1</v>
      </c>
      <c r="AA2827" t="b">
        <f>IF(K2827&gt;Auswahlhilfe!$C$7,TRUE,FALSE)</f>
        <v>1</v>
      </c>
      <c r="AB2827" t="b">
        <f>IF(Auswahlhilfe!$C$17=F2827,TRUE,FALSE)</f>
        <v>1</v>
      </c>
      <c r="AC2827" t="b">
        <f>IFERROR(IF(FIND("P2",PGOptionList!D2827)&gt;0,TRUE),FALSE)</f>
        <v>1</v>
      </c>
      <c r="AD2827" t="b">
        <f>IFERROR(IF(FIND("P1",PGOptionList!D2827)&gt;0,TRUE),FALSE)</f>
        <v>0</v>
      </c>
      <c r="AE2827" t="b">
        <f>IFERROR(IF(FIND("P0",PGOptionList!D2827)&gt;0,TRUE),FALSE)</f>
        <v>0</v>
      </c>
      <c r="AF2827" t="b">
        <f>IF(AND(Z2827,AA2827,AB2827,AC2827,IF(C2827=Auswahlhilfe!$L$7,TRUE,FALSE)),D2827,FALSE)</f>
        <v>0</v>
      </c>
      <c r="AG2827" t="b">
        <f>IF(AND(Z2827,AA2827,AB2827,AD2827,IF(C2827=Auswahlhilfe!$L$17,TRUE,FALSE)),D2827,FALSE)</f>
        <v>0</v>
      </c>
      <c r="AH2827" t="b">
        <f>IF(AND(Z2827,AA2827,AB2827,AE2827,IF(C2827=Auswahlhilfe!$L$17,TRUE,FALSE)),D2827,FALSE)</f>
        <v>0</v>
      </c>
      <c r="AI2827" t="s">
        <v>4817</v>
      </c>
      <c r="AJ2827" s="90" t="str">
        <f t="shared" si="134"/>
        <v>mailto:info@oxni.ch?subject=Anfrage TER-155-030-S2-P2</v>
      </c>
    </row>
    <row r="2828" spans="2:36" x14ac:dyDescent="0.2">
      <c r="B2828" s="78" t="str">
        <f t="shared" si="132"/>
        <v/>
      </c>
      <c r="C2828" s="19" t="s">
        <v>124</v>
      </c>
      <c r="D2828" s="19" t="s">
        <v>3129</v>
      </c>
      <c r="E2828" s="19">
        <v>130</v>
      </c>
      <c r="F2828" s="19" t="s">
        <v>55</v>
      </c>
      <c r="G2828" s="19">
        <v>25</v>
      </c>
      <c r="H2828" s="19">
        <v>7</v>
      </c>
      <c r="I2828" s="19">
        <v>50</v>
      </c>
      <c r="J2828" s="19">
        <v>92</v>
      </c>
      <c r="K2828" s="19">
        <v>650</v>
      </c>
      <c r="L2828" s="19">
        <v>1950</v>
      </c>
      <c r="M2828" s="19" t="s">
        <v>84</v>
      </c>
      <c r="N2828" s="19">
        <v>3000</v>
      </c>
      <c r="O2828" s="19">
        <v>6000</v>
      </c>
      <c r="P2828" s="19">
        <v>8460</v>
      </c>
      <c r="Q2828" s="19" t="s">
        <v>57</v>
      </c>
      <c r="R2828" s="19">
        <v>4700</v>
      </c>
      <c r="S2828" s="19">
        <v>20000</v>
      </c>
      <c r="T2828" s="19">
        <v>6.84</v>
      </c>
      <c r="U2828" s="19">
        <v>21.5</v>
      </c>
      <c r="V2828" s="19">
        <v>0.24</v>
      </c>
      <c r="W2828" s="19">
        <v>70</v>
      </c>
      <c r="X2828" s="93"/>
      <c r="Y2828">
        <f t="shared" si="133"/>
        <v>120</v>
      </c>
      <c r="Z2828" t="b">
        <f>IF(N2828/G2828&gt;=Auswahlhilfe!$C$8,TRUE,FALSE)</f>
        <v>1</v>
      </c>
      <c r="AA2828" t="b">
        <f>IF(K2828&gt;Auswahlhilfe!$C$7,TRUE,FALSE)</f>
        <v>1</v>
      </c>
      <c r="AB2828" t="b">
        <f>IF(Auswahlhilfe!$C$17=F2828,TRUE,FALSE)</f>
        <v>0</v>
      </c>
      <c r="AC2828" t="b">
        <f>IFERROR(IF(FIND("P2",PGOptionList!D2828)&gt;0,TRUE),FALSE)</f>
        <v>0</v>
      </c>
      <c r="AD2828" t="b">
        <f>IFERROR(IF(FIND("P1",PGOptionList!D2828)&gt;0,TRUE),FALSE)</f>
        <v>1</v>
      </c>
      <c r="AE2828" t="b">
        <f>IFERROR(IF(FIND("P0",PGOptionList!D2828)&gt;0,TRUE),FALSE)</f>
        <v>0</v>
      </c>
      <c r="AF2828" t="b">
        <f>IF(AND(Z2828,AA2828,AB2828,AC2828,IF(C2828=Auswahlhilfe!$L$7,TRUE,FALSE)),D2828,FALSE)</f>
        <v>0</v>
      </c>
      <c r="AG2828" t="b">
        <f>IF(AND(Z2828,AA2828,AB2828,AD2828,IF(C2828=Auswahlhilfe!$L$17,TRUE,FALSE)),D2828,FALSE)</f>
        <v>0</v>
      </c>
      <c r="AH2828" t="b">
        <f>IF(AND(Z2828,AA2828,AB2828,AE2828,IF(C2828=Auswahlhilfe!$L$17,TRUE,FALSE)),D2828,FALSE)</f>
        <v>0</v>
      </c>
      <c r="AI2828" t="s">
        <v>4817</v>
      </c>
      <c r="AJ2828" s="90" t="str">
        <f t="shared" si="134"/>
        <v>mailto:info@oxni.ch?subject=Anfrage TER-155-025-S1-P1</v>
      </c>
    </row>
    <row r="2829" spans="2:36" x14ac:dyDescent="0.2">
      <c r="B2829" s="78" t="str">
        <f t="shared" si="132"/>
        <v/>
      </c>
      <c r="C2829" s="19" t="s">
        <v>124</v>
      </c>
      <c r="D2829" s="19" t="s">
        <v>3130</v>
      </c>
      <c r="E2829" s="19">
        <v>130</v>
      </c>
      <c r="F2829" s="19" t="s">
        <v>58</v>
      </c>
      <c r="G2829" s="19">
        <v>25</v>
      </c>
      <c r="H2829" s="19">
        <v>7</v>
      </c>
      <c r="I2829" s="19">
        <v>50</v>
      </c>
      <c r="J2829" s="19">
        <v>92</v>
      </c>
      <c r="K2829" s="19">
        <v>650</v>
      </c>
      <c r="L2829" s="19">
        <v>1950</v>
      </c>
      <c r="M2829" s="19" t="s">
        <v>84</v>
      </c>
      <c r="N2829" s="19">
        <v>3000</v>
      </c>
      <c r="O2829" s="19">
        <v>6000</v>
      </c>
      <c r="P2829" s="19">
        <v>8460</v>
      </c>
      <c r="Q2829" s="19" t="s">
        <v>57</v>
      </c>
      <c r="R2829" s="19">
        <v>4700</v>
      </c>
      <c r="S2829" s="19">
        <v>20000</v>
      </c>
      <c r="T2829" s="19">
        <v>6.84</v>
      </c>
      <c r="U2829" s="19">
        <v>21.5</v>
      </c>
      <c r="V2829" s="19">
        <v>0.24</v>
      </c>
      <c r="W2829" s="19">
        <v>70</v>
      </c>
      <c r="X2829" s="93"/>
      <c r="Y2829">
        <f t="shared" si="133"/>
        <v>120</v>
      </c>
      <c r="Z2829" t="b">
        <f>IF(N2829/G2829&gt;=Auswahlhilfe!$C$8,TRUE,FALSE)</f>
        <v>1</v>
      </c>
      <c r="AA2829" t="b">
        <f>IF(K2829&gt;Auswahlhilfe!$C$7,TRUE,FALSE)</f>
        <v>1</v>
      </c>
      <c r="AB2829" t="b">
        <f>IF(Auswahlhilfe!$C$17=F2829,TRUE,FALSE)</f>
        <v>1</v>
      </c>
      <c r="AC2829" t="b">
        <f>IFERROR(IF(FIND("P2",PGOptionList!D2829)&gt;0,TRUE),FALSE)</f>
        <v>0</v>
      </c>
      <c r="AD2829" t="b">
        <f>IFERROR(IF(FIND("P1",PGOptionList!D2829)&gt;0,TRUE),FALSE)</f>
        <v>1</v>
      </c>
      <c r="AE2829" t="b">
        <f>IFERROR(IF(FIND("P0",PGOptionList!D2829)&gt;0,TRUE),FALSE)</f>
        <v>0</v>
      </c>
      <c r="AF2829" t="b">
        <f>IF(AND(Z2829,AA2829,AB2829,AC2829,IF(C2829=Auswahlhilfe!$L$7,TRUE,FALSE)),D2829,FALSE)</f>
        <v>0</v>
      </c>
      <c r="AG2829" t="b">
        <f>IF(AND(Z2829,AA2829,AB2829,AD2829,IF(C2829=Auswahlhilfe!$L$17,TRUE,FALSE)),D2829,FALSE)</f>
        <v>0</v>
      </c>
      <c r="AH2829" t="b">
        <f>IF(AND(Z2829,AA2829,AB2829,AE2829,IF(C2829=Auswahlhilfe!$L$17,TRUE,FALSE)),D2829,FALSE)</f>
        <v>0</v>
      </c>
      <c r="AI2829" t="s">
        <v>4817</v>
      </c>
      <c r="AJ2829" s="90" t="str">
        <f t="shared" si="134"/>
        <v>mailto:info@oxni.ch?subject=Anfrage TER-155-025-S2-P1</v>
      </c>
    </row>
    <row r="2830" spans="2:36" x14ac:dyDescent="0.2">
      <c r="B2830" s="78" t="str">
        <f t="shared" si="132"/>
        <v/>
      </c>
      <c r="C2830" s="19" t="s">
        <v>124</v>
      </c>
      <c r="D2830" s="19" t="s">
        <v>3131</v>
      </c>
      <c r="E2830" s="19">
        <v>130</v>
      </c>
      <c r="F2830" s="19" t="s">
        <v>55</v>
      </c>
      <c r="G2830" s="19">
        <v>25</v>
      </c>
      <c r="H2830" s="19">
        <v>9</v>
      </c>
      <c r="I2830" s="19">
        <v>50</v>
      </c>
      <c r="J2830" s="19">
        <v>92</v>
      </c>
      <c r="K2830" s="19">
        <v>650</v>
      </c>
      <c r="L2830" s="19">
        <v>1950</v>
      </c>
      <c r="M2830" s="19" t="s">
        <v>84</v>
      </c>
      <c r="N2830" s="19">
        <v>3000</v>
      </c>
      <c r="O2830" s="19">
        <v>6000</v>
      </c>
      <c r="P2830" s="19">
        <v>8460</v>
      </c>
      <c r="Q2830" s="19" t="s">
        <v>57</v>
      </c>
      <c r="R2830" s="19">
        <v>4700</v>
      </c>
      <c r="S2830" s="19">
        <v>20000</v>
      </c>
      <c r="T2830" s="19">
        <v>6.84</v>
      </c>
      <c r="U2830" s="19">
        <v>21.5</v>
      </c>
      <c r="V2830" s="19">
        <v>0.24</v>
      </c>
      <c r="W2830" s="19">
        <v>70</v>
      </c>
      <c r="X2830" s="93"/>
      <c r="Y2830">
        <f t="shared" si="133"/>
        <v>120</v>
      </c>
      <c r="Z2830" t="b">
        <f>IF(N2830/G2830&gt;=Auswahlhilfe!$C$8,TRUE,FALSE)</f>
        <v>1</v>
      </c>
      <c r="AA2830" t="b">
        <f>IF(K2830&gt;Auswahlhilfe!$C$7,TRUE,FALSE)</f>
        <v>1</v>
      </c>
      <c r="AB2830" t="b">
        <f>IF(Auswahlhilfe!$C$17=F2830,TRUE,FALSE)</f>
        <v>0</v>
      </c>
      <c r="AC2830" t="b">
        <f>IFERROR(IF(FIND("P2",PGOptionList!D2830)&gt;0,TRUE),FALSE)</f>
        <v>1</v>
      </c>
      <c r="AD2830" t="b">
        <f>IFERROR(IF(FIND("P1",PGOptionList!D2830)&gt;0,TRUE),FALSE)</f>
        <v>0</v>
      </c>
      <c r="AE2830" t="b">
        <f>IFERROR(IF(FIND("P0",PGOptionList!D2830)&gt;0,TRUE),FALSE)</f>
        <v>0</v>
      </c>
      <c r="AF2830" t="b">
        <f>IF(AND(Z2830,AA2830,AB2830,AC2830,IF(C2830=Auswahlhilfe!$L$7,TRUE,FALSE)),D2830,FALSE)</f>
        <v>0</v>
      </c>
      <c r="AG2830" t="b">
        <f>IF(AND(Z2830,AA2830,AB2830,AD2830,IF(C2830=Auswahlhilfe!$L$17,TRUE,FALSE)),D2830,FALSE)</f>
        <v>0</v>
      </c>
      <c r="AH2830" t="b">
        <f>IF(AND(Z2830,AA2830,AB2830,AE2830,IF(C2830=Auswahlhilfe!$L$17,TRUE,FALSE)),D2830,FALSE)</f>
        <v>0</v>
      </c>
      <c r="AI2830" t="s">
        <v>4817</v>
      </c>
      <c r="AJ2830" s="90" t="str">
        <f t="shared" si="134"/>
        <v>mailto:info@oxni.ch?subject=Anfrage TER-155-025-S1-P2</v>
      </c>
    </row>
    <row r="2831" spans="2:36" x14ac:dyDescent="0.2">
      <c r="B2831" s="78" t="str">
        <f t="shared" si="132"/>
        <v/>
      </c>
      <c r="C2831" s="19" t="s">
        <v>124</v>
      </c>
      <c r="D2831" s="19" t="s">
        <v>3132</v>
      </c>
      <c r="E2831" s="19">
        <v>130</v>
      </c>
      <c r="F2831" s="19" t="s">
        <v>58</v>
      </c>
      <c r="G2831" s="19">
        <v>25</v>
      </c>
      <c r="H2831" s="19">
        <v>9</v>
      </c>
      <c r="I2831" s="19">
        <v>50</v>
      </c>
      <c r="J2831" s="19">
        <v>92</v>
      </c>
      <c r="K2831" s="19">
        <v>650</v>
      </c>
      <c r="L2831" s="19">
        <v>1950</v>
      </c>
      <c r="M2831" s="19" t="s">
        <v>84</v>
      </c>
      <c r="N2831" s="19">
        <v>3000</v>
      </c>
      <c r="O2831" s="19">
        <v>6000</v>
      </c>
      <c r="P2831" s="19">
        <v>8460</v>
      </c>
      <c r="Q2831" s="19" t="s">
        <v>57</v>
      </c>
      <c r="R2831" s="19">
        <v>4700</v>
      </c>
      <c r="S2831" s="19">
        <v>20000</v>
      </c>
      <c r="T2831" s="19">
        <v>6.84</v>
      </c>
      <c r="U2831" s="19">
        <v>21.5</v>
      </c>
      <c r="V2831" s="19">
        <v>0.24</v>
      </c>
      <c r="W2831" s="19">
        <v>70</v>
      </c>
      <c r="X2831" s="93"/>
      <c r="Y2831">
        <f t="shared" si="133"/>
        <v>120</v>
      </c>
      <c r="Z2831" t="b">
        <f>IF(N2831/G2831&gt;=Auswahlhilfe!$C$8,TRUE,FALSE)</f>
        <v>1</v>
      </c>
      <c r="AA2831" t="b">
        <f>IF(K2831&gt;Auswahlhilfe!$C$7,TRUE,FALSE)</f>
        <v>1</v>
      </c>
      <c r="AB2831" t="b">
        <f>IF(Auswahlhilfe!$C$17=F2831,TRUE,FALSE)</f>
        <v>1</v>
      </c>
      <c r="AC2831" t="b">
        <f>IFERROR(IF(FIND("P2",PGOptionList!D2831)&gt;0,TRUE),FALSE)</f>
        <v>1</v>
      </c>
      <c r="AD2831" t="b">
        <f>IFERROR(IF(FIND("P1",PGOptionList!D2831)&gt;0,TRUE),FALSE)</f>
        <v>0</v>
      </c>
      <c r="AE2831" t="b">
        <f>IFERROR(IF(FIND("P0",PGOptionList!D2831)&gt;0,TRUE),FALSE)</f>
        <v>0</v>
      </c>
      <c r="AF2831" t="b">
        <f>IF(AND(Z2831,AA2831,AB2831,AC2831,IF(C2831=Auswahlhilfe!$L$7,TRUE,FALSE)),D2831,FALSE)</f>
        <v>0</v>
      </c>
      <c r="AG2831" t="b">
        <f>IF(AND(Z2831,AA2831,AB2831,AD2831,IF(C2831=Auswahlhilfe!$L$17,TRUE,FALSE)),D2831,FALSE)</f>
        <v>0</v>
      </c>
      <c r="AH2831" t="b">
        <f>IF(AND(Z2831,AA2831,AB2831,AE2831,IF(C2831=Auswahlhilfe!$L$17,TRUE,FALSE)),D2831,FALSE)</f>
        <v>0</v>
      </c>
      <c r="AI2831" t="s">
        <v>4817</v>
      </c>
      <c r="AJ2831" s="90" t="str">
        <f t="shared" si="134"/>
        <v>mailto:info@oxni.ch?subject=Anfrage TER-155-025-S2-P2</v>
      </c>
    </row>
    <row r="2832" spans="2:36" x14ac:dyDescent="0.2">
      <c r="B2832" s="78" t="str">
        <f t="shared" si="132"/>
        <v/>
      </c>
      <c r="C2832" s="19" t="s">
        <v>124</v>
      </c>
      <c r="D2832" s="19" t="s">
        <v>3133</v>
      </c>
      <c r="E2832" s="19">
        <v>180</v>
      </c>
      <c r="F2832" s="19" t="s">
        <v>55</v>
      </c>
      <c r="G2832" s="19">
        <v>20</v>
      </c>
      <c r="H2832" s="19">
        <v>4</v>
      </c>
      <c r="I2832" s="19">
        <v>50</v>
      </c>
      <c r="J2832" s="19">
        <v>95</v>
      </c>
      <c r="K2832" s="19">
        <v>450</v>
      </c>
      <c r="L2832" s="19">
        <v>1350</v>
      </c>
      <c r="M2832" s="19" t="s">
        <v>111</v>
      </c>
      <c r="N2832" s="19">
        <v>3000</v>
      </c>
      <c r="O2832" s="19">
        <v>6000</v>
      </c>
      <c r="P2832" s="19">
        <v>8460</v>
      </c>
      <c r="Q2832" s="19" t="s">
        <v>57</v>
      </c>
      <c r="R2832" s="19">
        <v>4700</v>
      </c>
      <c r="S2832" s="19">
        <v>20000</v>
      </c>
      <c r="T2832" s="19">
        <v>21.8</v>
      </c>
      <c r="U2832" s="19">
        <v>25.1</v>
      </c>
      <c r="V2832" s="19">
        <v>0.24</v>
      </c>
      <c r="W2832" s="19">
        <v>70</v>
      </c>
      <c r="X2832" s="93"/>
      <c r="Y2832">
        <f t="shared" si="133"/>
        <v>150</v>
      </c>
      <c r="Z2832" t="b">
        <f>IF(N2832/G2832&gt;=Auswahlhilfe!$C$8,TRUE,FALSE)</f>
        <v>1</v>
      </c>
      <c r="AA2832" t="b">
        <f>IF(K2832&gt;Auswahlhilfe!$C$7,TRUE,FALSE)</f>
        <v>1</v>
      </c>
      <c r="AB2832" t="b">
        <f>IF(Auswahlhilfe!$C$17=F2832,TRUE,FALSE)</f>
        <v>0</v>
      </c>
      <c r="AC2832" t="b">
        <f>IFERROR(IF(FIND("P2",PGOptionList!D2832)&gt;0,TRUE),FALSE)</f>
        <v>0</v>
      </c>
      <c r="AD2832" t="b">
        <f>IFERROR(IF(FIND("P1",PGOptionList!D2832)&gt;0,TRUE),FALSE)</f>
        <v>1</v>
      </c>
      <c r="AE2832" t="b">
        <f>IFERROR(IF(FIND("P0",PGOptionList!D2832)&gt;0,TRUE),FALSE)</f>
        <v>0</v>
      </c>
      <c r="AF2832" t="b">
        <f>IF(AND(Z2832,AA2832,AB2832,AC2832,IF(C2832=Auswahlhilfe!$L$7,TRUE,FALSE)),D2832,FALSE)</f>
        <v>0</v>
      </c>
      <c r="AG2832" t="b">
        <f>IF(AND(Z2832,AA2832,AB2832,AD2832,IF(C2832=Auswahlhilfe!$L$17,TRUE,FALSE)),D2832,FALSE)</f>
        <v>0</v>
      </c>
      <c r="AH2832" t="b">
        <f>IF(AND(Z2832,AA2832,AB2832,AE2832,IF(C2832=Auswahlhilfe!$L$17,TRUE,FALSE)),D2832,FALSE)</f>
        <v>0</v>
      </c>
      <c r="AI2832" t="s">
        <v>4817</v>
      </c>
      <c r="AJ2832" s="90" t="str">
        <f t="shared" si="134"/>
        <v>mailto:info@oxni.ch?subject=Anfrage TER-155-020-S1-P1</v>
      </c>
    </row>
    <row r="2833" spans="2:36" x14ac:dyDescent="0.2">
      <c r="B2833" s="78" t="str">
        <f t="shared" si="132"/>
        <v/>
      </c>
      <c r="C2833" s="19" t="s">
        <v>124</v>
      </c>
      <c r="D2833" s="19" t="s">
        <v>3134</v>
      </c>
      <c r="E2833" s="19">
        <v>180</v>
      </c>
      <c r="F2833" s="19" t="s">
        <v>58</v>
      </c>
      <c r="G2833" s="19">
        <v>20</v>
      </c>
      <c r="H2833" s="19">
        <v>4</v>
      </c>
      <c r="I2833" s="19">
        <v>50</v>
      </c>
      <c r="J2833" s="19">
        <v>95</v>
      </c>
      <c r="K2833" s="19">
        <v>450</v>
      </c>
      <c r="L2833" s="19">
        <v>1350</v>
      </c>
      <c r="M2833" s="19" t="s">
        <v>111</v>
      </c>
      <c r="N2833" s="19">
        <v>3000</v>
      </c>
      <c r="O2833" s="19">
        <v>6000</v>
      </c>
      <c r="P2833" s="19">
        <v>8460</v>
      </c>
      <c r="Q2833" s="19" t="s">
        <v>57</v>
      </c>
      <c r="R2833" s="19">
        <v>4700</v>
      </c>
      <c r="S2833" s="19">
        <v>20000</v>
      </c>
      <c r="T2833" s="19">
        <v>21.8</v>
      </c>
      <c r="U2833" s="19">
        <v>25.1</v>
      </c>
      <c r="V2833" s="19">
        <v>0.24</v>
      </c>
      <c r="W2833" s="19">
        <v>70</v>
      </c>
      <c r="X2833" s="93"/>
      <c r="Y2833">
        <f t="shared" si="133"/>
        <v>150</v>
      </c>
      <c r="Z2833" t="b">
        <f>IF(N2833/G2833&gt;=Auswahlhilfe!$C$8,TRUE,FALSE)</f>
        <v>1</v>
      </c>
      <c r="AA2833" t="b">
        <f>IF(K2833&gt;Auswahlhilfe!$C$7,TRUE,FALSE)</f>
        <v>1</v>
      </c>
      <c r="AB2833" t="b">
        <f>IF(Auswahlhilfe!$C$17=F2833,TRUE,FALSE)</f>
        <v>1</v>
      </c>
      <c r="AC2833" t="b">
        <f>IFERROR(IF(FIND("P2",PGOptionList!D2833)&gt;0,TRUE),FALSE)</f>
        <v>0</v>
      </c>
      <c r="AD2833" t="b">
        <f>IFERROR(IF(FIND("P1",PGOptionList!D2833)&gt;0,TRUE),FALSE)</f>
        <v>1</v>
      </c>
      <c r="AE2833" t="b">
        <f>IFERROR(IF(FIND("P0",PGOptionList!D2833)&gt;0,TRUE),FALSE)</f>
        <v>0</v>
      </c>
      <c r="AF2833" t="b">
        <f>IF(AND(Z2833,AA2833,AB2833,AC2833,IF(C2833=Auswahlhilfe!$L$7,TRUE,FALSE)),D2833,FALSE)</f>
        <v>0</v>
      </c>
      <c r="AG2833" t="b">
        <f>IF(AND(Z2833,AA2833,AB2833,AD2833,IF(C2833=Auswahlhilfe!$L$17,TRUE,FALSE)),D2833,FALSE)</f>
        <v>0</v>
      </c>
      <c r="AH2833" t="b">
        <f>IF(AND(Z2833,AA2833,AB2833,AE2833,IF(C2833=Auswahlhilfe!$L$17,TRUE,FALSE)),D2833,FALSE)</f>
        <v>0</v>
      </c>
      <c r="AI2833" t="s">
        <v>4817</v>
      </c>
      <c r="AJ2833" s="90" t="str">
        <f t="shared" si="134"/>
        <v>mailto:info@oxni.ch?subject=Anfrage TER-155-020-S2-P1</v>
      </c>
    </row>
    <row r="2834" spans="2:36" x14ac:dyDescent="0.2">
      <c r="B2834" s="78" t="str">
        <f t="shared" si="132"/>
        <v/>
      </c>
      <c r="C2834" s="19" t="s">
        <v>124</v>
      </c>
      <c r="D2834" s="19" t="s">
        <v>3135</v>
      </c>
      <c r="E2834" s="19">
        <v>180</v>
      </c>
      <c r="F2834" s="19" t="s">
        <v>55</v>
      </c>
      <c r="G2834" s="19">
        <v>20</v>
      </c>
      <c r="H2834" s="19">
        <v>6</v>
      </c>
      <c r="I2834" s="19">
        <v>50</v>
      </c>
      <c r="J2834" s="19">
        <v>95</v>
      </c>
      <c r="K2834" s="19">
        <v>450</v>
      </c>
      <c r="L2834" s="19">
        <v>1350</v>
      </c>
      <c r="M2834" s="19" t="s">
        <v>111</v>
      </c>
      <c r="N2834" s="19">
        <v>3000</v>
      </c>
      <c r="O2834" s="19">
        <v>6000</v>
      </c>
      <c r="P2834" s="19">
        <v>8460</v>
      </c>
      <c r="Q2834" s="19" t="s">
        <v>57</v>
      </c>
      <c r="R2834" s="19">
        <v>4700</v>
      </c>
      <c r="S2834" s="19">
        <v>20000</v>
      </c>
      <c r="T2834" s="19">
        <v>21.8</v>
      </c>
      <c r="U2834" s="19">
        <v>25.1</v>
      </c>
      <c r="V2834" s="19">
        <v>0.24</v>
      </c>
      <c r="W2834" s="19">
        <v>70</v>
      </c>
      <c r="X2834" s="93"/>
      <c r="Y2834">
        <f t="shared" si="133"/>
        <v>150</v>
      </c>
      <c r="Z2834" t="b">
        <f>IF(N2834/G2834&gt;=Auswahlhilfe!$C$8,TRUE,FALSE)</f>
        <v>1</v>
      </c>
      <c r="AA2834" t="b">
        <f>IF(K2834&gt;Auswahlhilfe!$C$7,TRUE,FALSE)</f>
        <v>1</v>
      </c>
      <c r="AB2834" t="b">
        <f>IF(Auswahlhilfe!$C$17=F2834,TRUE,FALSE)</f>
        <v>0</v>
      </c>
      <c r="AC2834" t="b">
        <f>IFERROR(IF(FIND("P2",PGOptionList!D2834)&gt;0,TRUE),FALSE)</f>
        <v>1</v>
      </c>
      <c r="AD2834" t="b">
        <f>IFERROR(IF(FIND("P1",PGOptionList!D2834)&gt;0,TRUE),FALSE)</f>
        <v>0</v>
      </c>
      <c r="AE2834" t="b">
        <f>IFERROR(IF(FIND("P0",PGOptionList!D2834)&gt;0,TRUE),FALSE)</f>
        <v>0</v>
      </c>
      <c r="AF2834" t="b">
        <f>IF(AND(Z2834,AA2834,AB2834,AC2834,IF(C2834=Auswahlhilfe!$L$7,TRUE,FALSE)),D2834,FALSE)</f>
        <v>0</v>
      </c>
      <c r="AG2834" t="b">
        <f>IF(AND(Z2834,AA2834,AB2834,AD2834,IF(C2834=Auswahlhilfe!$L$17,TRUE,FALSE)),D2834,FALSE)</f>
        <v>0</v>
      </c>
      <c r="AH2834" t="b">
        <f>IF(AND(Z2834,AA2834,AB2834,AE2834,IF(C2834=Auswahlhilfe!$L$17,TRUE,FALSE)),D2834,FALSE)</f>
        <v>0</v>
      </c>
      <c r="AI2834" t="s">
        <v>4817</v>
      </c>
      <c r="AJ2834" s="90" t="str">
        <f t="shared" si="134"/>
        <v>mailto:info@oxni.ch?subject=Anfrage TER-155-020-S1-P2</v>
      </c>
    </row>
    <row r="2835" spans="2:36" x14ac:dyDescent="0.2">
      <c r="B2835" s="78" t="str">
        <f t="shared" si="132"/>
        <v/>
      </c>
      <c r="C2835" s="19" t="s">
        <v>124</v>
      </c>
      <c r="D2835" s="19" t="s">
        <v>3136</v>
      </c>
      <c r="E2835" s="19">
        <v>180</v>
      </c>
      <c r="F2835" s="19" t="s">
        <v>58</v>
      </c>
      <c r="G2835" s="19">
        <v>20</v>
      </c>
      <c r="H2835" s="19">
        <v>6</v>
      </c>
      <c r="I2835" s="19">
        <v>50</v>
      </c>
      <c r="J2835" s="19">
        <v>95</v>
      </c>
      <c r="K2835" s="19">
        <v>450</v>
      </c>
      <c r="L2835" s="19">
        <v>1350</v>
      </c>
      <c r="M2835" s="19" t="s">
        <v>111</v>
      </c>
      <c r="N2835" s="19">
        <v>3000</v>
      </c>
      <c r="O2835" s="19">
        <v>6000</v>
      </c>
      <c r="P2835" s="19">
        <v>8460</v>
      </c>
      <c r="Q2835" s="19" t="s">
        <v>57</v>
      </c>
      <c r="R2835" s="19">
        <v>4700</v>
      </c>
      <c r="S2835" s="19">
        <v>20000</v>
      </c>
      <c r="T2835" s="19">
        <v>21.8</v>
      </c>
      <c r="U2835" s="19">
        <v>25.1</v>
      </c>
      <c r="V2835" s="19">
        <v>0.24</v>
      </c>
      <c r="W2835" s="19">
        <v>70</v>
      </c>
      <c r="X2835" s="93"/>
      <c r="Y2835">
        <f t="shared" si="133"/>
        <v>150</v>
      </c>
      <c r="Z2835" t="b">
        <f>IF(N2835/G2835&gt;=Auswahlhilfe!$C$8,TRUE,FALSE)</f>
        <v>1</v>
      </c>
      <c r="AA2835" t="b">
        <f>IF(K2835&gt;Auswahlhilfe!$C$7,TRUE,FALSE)</f>
        <v>1</v>
      </c>
      <c r="AB2835" t="b">
        <f>IF(Auswahlhilfe!$C$17=F2835,TRUE,FALSE)</f>
        <v>1</v>
      </c>
      <c r="AC2835" t="b">
        <f>IFERROR(IF(FIND("P2",PGOptionList!D2835)&gt;0,TRUE),FALSE)</f>
        <v>1</v>
      </c>
      <c r="AD2835" t="b">
        <f>IFERROR(IF(FIND("P1",PGOptionList!D2835)&gt;0,TRUE),FALSE)</f>
        <v>0</v>
      </c>
      <c r="AE2835" t="b">
        <f>IFERROR(IF(FIND("P0",PGOptionList!D2835)&gt;0,TRUE),FALSE)</f>
        <v>0</v>
      </c>
      <c r="AF2835" t="b">
        <f>IF(AND(Z2835,AA2835,AB2835,AC2835,IF(C2835=Auswahlhilfe!$L$7,TRUE,FALSE)),D2835,FALSE)</f>
        <v>0</v>
      </c>
      <c r="AG2835" t="b">
        <f>IF(AND(Z2835,AA2835,AB2835,AD2835,IF(C2835=Auswahlhilfe!$L$17,TRUE,FALSE)),D2835,FALSE)</f>
        <v>0</v>
      </c>
      <c r="AH2835" t="b">
        <f>IF(AND(Z2835,AA2835,AB2835,AE2835,IF(C2835=Auswahlhilfe!$L$17,TRUE,FALSE)),D2835,FALSE)</f>
        <v>0</v>
      </c>
      <c r="AI2835" t="s">
        <v>4817</v>
      </c>
      <c r="AJ2835" s="90" t="str">
        <f t="shared" si="134"/>
        <v>mailto:info@oxni.ch?subject=Anfrage TER-155-020-S2-P2</v>
      </c>
    </row>
    <row r="2836" spans="2:36" x14ac:dyDescent="0.2">
      <c r="B2836" s="78" t="str">
        <f t="shared" si="132"/>
        <v/>
      </c>
      <c r="C2836" s="19" t="s">
        <v>124</v>
      </c>
      <c r="D2836" s="19" t="s">
        <v>3137</v>
      </c>
      <c r="E2836" s="19">
        <v>180</v>
      </c>
      <c r="F2836" s="19" t="s">
        <v>55</v>
      </c>
      <c r="G2836" s="19">
        <v>14</v>
      </c>
      <c r="H2836" s="19">
        <v>4</v>
      </c>
      <c r="I2836" s="19">
        <v>50</v>
      </c>
      <c r="J2836" s="19">
        <v>95</v>
      </c>
      <c r="K2836" s="19">
        <v>555</v>
      </c>
      <c r="L2836" s="19">
        <v>1665</v>
      </c>
      <c r="M2836" s="19" t="s">
        <v>86</v>
      </c>
      <c r="N2836" s="19">
        <v>3000</v>
      </c>
      <c r="O2836" s="19">
        <v>6000</v>
      </c>
      <c r="P2836" s="19">
        <v>8460</v>
      </c>
      <c r="Q2836" s="19" t="s">
        <v>57</v>
      </c>
      <c r="R2836" s="19">
        <v>4700</v>
      </c>
      <c r="S2836" s="19">
        <v>20000</v>
      </c>
      <c r="T2836" s="19">
        <v>21.8</v>
      </c>
      <c r="U2836" s="19">
        <v>25.1</v>
      </c>
      <c r="V2836" s="19">
        <v>0.24</v>
      </c>
      <c r="W2836" s="19">
        <v>70</v>
      </c>
      <c r="X2836" s="93"/>
      <c r="Y2836">
        <f t="shared" si="133"/>
        <v>214.28571428571428</v>
      </c>
      <c r="Z2836" t="b">
        <f>IF(N2836/G2836&gt;=Auswahlhilfe!$C$8,TRUE,FALSE)</f>
        <v>1</v>
      </c>
      <c r="AA2836" t="b">
        <f>IF(K2836&gt;Auswahlhilfe!$C$7,TRUE,FALSE)</f>
        <v>1</v>
      </c>
      <c r="AB2836" t="b">
        <f>IF(Auswahlhilfe!$C$17=F2836,TRUE,FALSE)</f>
        <v>0</v>
      </c>
      <c r="AC2836" t="b">
        <f>IFERROR(IF(FIND("P2",PGOptionList!D2836)&gt;0,TRUE),FALSE)</f>
        <v>0</v>
      </c>
      <c r="AD2836" t="b">
        <f>IFERROR(IF(FIND("P1",PGOptionList!D2836)&gt;0,TRUE),FALSE)</f>
        <v>1</v>
      </c>
      <c r="AE2836" t="b">
        <f>IFERROR(IF(FIND("P0",PGOptionList!D2836)&gt;0,TRUE),FALSE)</f>
        <v>0</v>
      </c>
      <c r="AF2836" t="b">
        <f>IF(AND(Z2836,AA2836,AB2836,AC2836,IF(C2836=Auswahlhilfe!$L$7,TRUE,FALSE)),D2836,FALSE)</f>
        <v>0</v>
      </c>
      <c r="AG2836" t="b">
        <f>IF(AND(Z2836,AA2836,AB2836,AD2836,IF(C2836=Auswahlhilfe!$L$17,TRUE,FALSE)),D2836,FALSE)</f>
        <v>0</v>
      </c>
      <c r="AH2836" t="b">
        <f>IF(AND(Z2836,AA2836,AB2836,AE2836,IF(C2836=Auswahlhilfe!$L$17,TRUE,FALSE)),D2836,FALSE)</f>
        <v>0</v>
      </c>
      <c r="AI2836" t="s">
        <v>4817</v>
      </c>
      <c r="AJ2836" s="90" t="str">
        <f t="shared" si="134"/>
        <v>mailto:info@oxni.ch?subject=Anfrage TER-155-014-S1-P1</v>
      </c>
    </row>
    <row r="2837" spans="2:36" x14ac:dyDescent="0.2">
      <c r="B2837" s="78" t="str">
        <f t="shared" si="132"/>
        <v/>
      </c>
      <c r="C2837" s="19" t="s">
        <v>124</v>
      </c>
      <c r="D2837" s="19" t="s">
        <v>3138</v>
      </c>
      <c r="E2837" s="19">
        <v>180</v>
      </c>
      <c r="F2837" s="19" t="s">
        <v>58</v>
      </c>
      <c r="G2837" s="19">
        <v>14</v>
      </c>
      <c r="H2837" s="19">
        <v>4</v>
      </c>
      <c r="I2837" s="19">
        <v>50</v>
      </c>
      <c r="J2837" s="19">
        <v>95</v>
      </c>
      <c r="K2837" s="19">
        <v>555</v>
      </c>
      <c r="L2837" s="19">
        <v>1665</v>
      </c>
      <c r="M2837" s="19" t="s">
        <v>86</v>
      </c>
      <c r="N2837" s="19">
        <v>3000</v>
      </c>
      <c r="O2837" s="19">
        <v>6000</v>
      </c>
      <c r="P2837" s="19">
        <v>8460</v>
      </c>
      <c r="Q2837" s="19" t="s">
        <v>57</v>
      </c>
      <c r="R2837" s="19">
        <v>4700</v>
      </c>
      <c r="S2837" s="19">
        <v>20000</v>
      </c>
      <c r="T2837" s="19">
        <v>21.8</v>
      </c>
      <c r="U2837" s="19">
        <v>25.1</v>
      </c>
      <c r="V2837" s="19">
        <v>0.24</v>
      </c>
      <c r="W2837" s="19">
        <v>70</v>
      </c>
      <c r="X2837" s="93"/>
      <c r="Y2837">
        <f t="shared" si="133"/>
        <v>214.28571428571428</v>
      </c>
      <c r="Z2837" t="b">
        <f>IF(N2837/G2837&gt;=Auswahlhilfe!$C$8,TRUE,FALSE)</f>
        <v>1</v>
      </c>
      <c r="AA2837" t="b">
        <f>IF(K2837&gt;Auswahlhilfe!$C$7,TRUE,FALSE)</f>
        <v>1</v>
      </c>
      <c r="AB2837" t="b">
        <f>IF(Auswahlhilfe!$C$17=F2837,TRUE,FALSE)</f>
        <v>1</v>
      </c>
      <c r="AC2837" t="b">
        <f>IFERROR(IF(FIND("P2",PGOptionList!D2837)&gt;0,TRUE),FALSE)</f>
        <v>0</v>
      </c>
      <c r="AD2837" t="b">
        <f>IFERROR(IF(FIND("P1",PGOptionList!D2837)&gt;0,TRUE),FALSE)</f>
        <v>1</v>
      </c>
      <c r="AE2837" t="b">
        <f>IFERROR(IF(FIND("P0",PGOptionList!D2837)&gt;0,TRUE),FALSE)</f>
        <v>0</v>
      </c>
      <c r="AF2837" t="b">
        <f>IF(AND(Z2837,AA2837,AB2837,AC2837,IF(C2837=Auswahlhilfe!$L$7,TRUE,FALSE)),D2837,FALSE)</f>
        <v>0</v>
      </c>
      <c r="AG2837" t="b">
        <f>IF(AND(Z2837,AA2837,AB2837,AD2837,IF(C2837=Auswahlhilfe!$L$17,TRUE,FALSE)),D2837,FALSE)</f>
        <v>0</v>
      </c>
      <c r="AH2837" t="b">
        <f>IF(AND(Z2837,AA2837,AB2837,AE2837,IF(C2837=Auswahlhilfe!$L$17,TRUE,FALSE)),D2837,FALSE)</f>
        <v>0</v>
      </c>
      <c r="AI2837" t="s">
        <v>4817</v>
      </c>
      <c r="AJ2837" s="90" t="str">
        <f t="shared" si="134"/>
        <v>mailto:info@oxni.ch?subject=Anfrage TER-155-014-S2-P1</v>
      </c>
    </row>
    <row r="2838" spans="2:36" x14ac:dyDescent="0.2">
      <c r="B2838" s="78" t="str">
        <f t="shared" si="132"/>
        <v/>
      </c>
      <c r="C2838" s="19" t="s">
        <v>124</v>
      </c>
      <c r="D2838" s="19" t="s">
        <v>3139</v>
      </c>
      <c r="E2838" s="19">
        <v>180</v>
      </c>
      <c r="F2838" s="19" t="s">
        <v>55</v>
      </c>
      <c r="G2838" s="19">
        <v>14</v>
      </c>
      <c r="H2838" s="19">
        <v>6</v>
      </c>
      <c r="I2838" s="19">
        <v>50</v>
      </c>
      <c r="J2838" s="19">
        <v>95</v>
      </c>
      <c r="K2838" s="19">
        <v>555</v>
      </c>
      <c r="L2838" s="19">
        <v>1665</v>
      </c>
      <c r="M2838" s="19" t="s">
        <v>86</v>
      </c>
      <c r="N2838" s="19">
        <v>3000</v>
      </c>
      <c r="O2838" s="19">
        <v>6000</v>
      </c>
      <c r="P2838" s="19">
        <v>8460</v>
      </c>
      <c r="Q2838" s="19" t="s">
        <v>57</v>
      </c>
      <c r="R2838" s="19">
        <v>4700</v>
      </c>
      <c r="S2838" s="19">
        <v>20000</v>
      </c>
      <c r="T2838" s="19">
        <v>21.8</v>
      </c>
      <c r="U2838" s="19">
        <v>25.1</v>
      </c>
      <c r="V2838" s="19">
        <v>0.24</v>
      </c>
      <c r="W2838" s="19">
        <v>70</v>
      </c>
      <c r="X2838" s="93"/>
      <c r="Y2838">
        <f t="shared" si="133"/>
        <v>214.28571428571428</v>
      </c>
      <c r="Z2838" t="b">
        <f>IF(N2838/G2838&gt;=Auswahlhilfe!$C$8,TRUE,FALSE)</f>
        <v>1</v>
      </c>
      <c r="AA2838" t="b">
        <f>IF(K2838&gt;Auswahlhilfe!$C$7,TRUE,FALSE)</f>
        <v>1</v>
      </c>
      <c r="AB2838" t="b">
        <f>IF(Auswahlhilfe!$C$17=F2838,TRUE,FALSE)</f>
        <v>0</v>
      </c>
      <c r="AC2838" t="b">
        <f>IFERROR(IF(FIND("P2",PGOptionList!D2838)&gt;0,TRUE),FALSE)</f>
        <v>1</v>
      </c>
      <c r="AD2838" t="b">
        <f>IFERROR(IF(FIND("P1",PGOptionList!D2838)&gt;0,TRUE),FALSE)</f>
        <v>0</v>
      </c>
      <c r="AE2838" t="b">
        <f>IFERROR(IF(FIND("P0",PGOptionList!D2838)&gt;0,TRUE),FALSE)</f>
        <v>0</v>
      </c>
      <c r="AF2838" t="b">
        <f>IF(AND(Z2838,AA2838,AB2838,AC2838,IF(C2838=Auswahlhilfe!$L$7,TRUE,FALSE)),D2838,FALSE)</f>
        <v>0</v>
      </c>
      <c r="AG2838" t="b">
        <f>IF(AND(Z2838,AA2838,AB2838,AD2838,IF(C2838=Auswahlhilfe!$L$17,TRUE,FALSE)),D2838,FALSE)</f>
        <v>0</v>
      </c>
      <c r="AH2838" t="b">
        <f>IF(AND(Z2838,AA2838,AB2838,AE2838,IF(C2838=Auswahlhilfe!$L$17,TRUE,FALSE)),D2838,FALSE)</f>
        <v>0</v>
      </c>
      <c r="AI2838" t="s">
        <v>4817</v>
      </c>
      <c r="AJ2838" s="90" t="str">
        <f t="shared" si="134"/>
        <v>mailto:info@oxni.ch?subject=Anfrage TER-155-014-S1-P2</v>
      </c>
    </row>
    <row r="2839" spans="2:36" x14ac:dyDescent="0.2">
      <c r="B2839" s="78" t="str">
        <f t="shared" si="132"/>
        <v/>
      </c>
      <c r="C2839" s="19" t="s">
        <v>124</v>
      </c>
      <c r="D2839" s="19" t="s">
        <v>3140</v>
      </c>
      <c r="E2839" s="19">
        <v>180</v>
      </c>
      <c r="F2839" s="19" t="s">
        <v>58</v>
      </c>
      <c r="G2839" s="19">
        <v>14</v>
      </c>
      <c r="H2839" s="19">
        <v>6</v>
      </c>
      <c r="I2839" s="19">
        <v>50</v>
      </c>
      <c r="J2839" s="19">
        <v>95</v>
      </c>
      <c r="K2839" s="19">
        <v>555</v>
      </c>
      <c r="L2839" s="19">
        <v>1665</v>
      </c>
      <c r="M2839" s="19" t="s">
        <v>86</v>
      </c>
      <c r="N2839" s="19">
        <v>3000</v>
      </c>
      <c r="O2839" s="19">
        <v>6000</v>
      </c>
      <c r="P2839" s="19">
        <v>8460</v>
      </c>
      <c r="Q2839" s="19" t="s">
        <v>57</v>
      </c>
      <c r="R2839" s="19">
        <v>4700</v>
      </c>
      <c r="S2839" s="19">
        <v>20000</v>
      </c>
      <c r="T2839" s="19">
        <v>21.8</v>
      </c>
      <c r="U2839" s="19">
        <v>25.1</v>
      </c>
      <c r="V2839" s="19">
        <v>0.24</v>
      </c>
      <c r="W2839" s="19">
        <v>70</v>
      </c>
      <c r="X2839" s="93"/>
      <c r="Y2839">
        <f t="shared" si="133"/>
        <v>214.28571428571428</v>
      </c>
      <c r="Z2839" t="b">
        <f>IF(N2839/G2839&gt;=Auswahlhilfe!$C$8,TRUE,FALSE)</f>
        <v>1</v>
      </c>
      <c r="AA2839" t="b">
        <f>IF(K2839&gt;Auswahlhilfe!$C$7,TRUE,FALSE)</f>
        <v>1</v>
      </c>
      <c r="AB2839" t="b">
        <f>IF(Auswahlhilfe!$C$17=F2839,TRUE,FALSE)</f>
        <v>1</v>
      </c>
      <c r="AC2839" t="b">
        <f>IFERROR(IF(FIND("P2",PGOptionList!D2839)&gt;0,TRUE),FALSE)</f>
        <v>1</v>
      </c>
      <c r="AD2839" t="b">
        <f>IFERROR(IF(FIND("P1",PGOptionList!D2839)&gt;0,TRUE),FALSE)</f>
        <v>0</v>
      </c>
      <c r="AE2839" t="b">
        <f>IFERROR(IF(FIND("P0",PGOptionList!D2839)&gt;0,TRUE),FALSE)</f>
        <v>0</v>
      </c>
      <c r="AF2839" t="b">
        <f>IF(AND(Z2839,AA2839,AB2839,AC2839,IF(C2839=Auswahlhilfe!$L$7,TRUE,FALSE)),D2839,FALSE)</f>
        <v>0</v>
      </c>
      <c r="AG2839" t="b">
        <f>IF(AND(Z2839,AA2839,AB2839,AD2839,IF(C2839=Auswahlhilfe!$L$17,TRUE,FALSE)),D2839,FALSE)</f>
        <v>0</v>
      </c>
      <c r="AH2839" t="b">
        <f>IF(AND(Z2839,AA2839,AB2839,AE2839,IF(C2839=Auswahlhilfe!$L$17,TRUE,FALSE)),D2839,FALSE)</f>
        <v>0</v>
      </c>
      <c r="AI2839" t="s">
        <v>4817</v>
      </c>
      <c r="AJ2839" s="90" t="str">
        <f t="shared" si="134"/>
        <v>mailto:info@oxni.ch?subject=Anfrage TER-155-014-S2-P2</v>
      </c>
    </row>
    <row r="2840" spans="2:36" x14ac:dyDescent="0.2">
      <c r="B2840" s="78" t="str">
        <f t="shared" si="132"/>
        <v/>
      </c>
      <c r="C2840" s="19" t="s">
        <v>124</v>
      </c>
      <c r="D2840" s="19" t="s">
        <v>3141</v>
      </c>
      <c r="E2840" s="19">
        <v>180</v>
      </c>
      <c r="F2840" s="19" t="s">
        <v>55</v>
      </c>
      <c r="G2840" s="19">
        <v>10</v>
      </c>
      <c r="H2840" s="19">
        <v>4</v>
      </c>
      <c r="I2840" s="19">
        <v>50</v>
      </c>
      <c r="J2840" s="19">
        <v>95</v>
      </c>
      <c r="K2840" s="19">
        <v>460</v>
      </c>
      <c r="L2840" s="19">
        <v>1380</v>
      </c>
      <c r="M2840" s="19" t="s">
        <v>88</v>
      </c>
      <c r="N2840" s="19">
        <v>3000</v>
      </c>
      <c r="O2840" s="19">
        <v>6000</v>
      </c>
      <c r="P2840" s="19">
        <v>8460</v>
      </c>
      <c r="Q2840" s="19" t="s">
        <v>57</v>
      </c>
      <c r="R2840" s="19">
        <v>4700</v>
      </c>
      <c r="S2840" s="19">
        <v>20000</v>
      </c>
      <c r="T2840" s="19">
        <v>23.4</v>
      </c>
      <c r="U2840" s="19">
        <v>25.1</v>
      </c>
      <c r="V2840" s="19">
        <v>0.24</v>
      </c>
      <c r="W2840" s="19">
        <v>70</v>
      </c>
      <c r="X2840" s="93"/>
      <c r="Y2840">
        <f t="shared" si="133"/>
        <v>300</v>
      </c>
      <c r="Z2840" t="b">
        <f>IF(N2840/G2840&gt;=Auswahlhilfe!$C$8,TRUE,FALSE)</f>
        <v>1</v>
      </c>
      <c r="AA2840" t="b">
        <f>IF(K2840&gt;Auswahlhilfe!$C$7,TRUE,FALSE)</f>
        <v>1</v>
      </c>
      <c r="AB2840" t="b">
        <f>IF(Auswahlhilfe!$C$17=F2840,TRUE,FALSE)</f>
        <v>0</v>
      </c>
      <c r="AC2840" t="b">
        <f>IFERROR(IF(FIND("P2",PGOptionList!D2840)&gt;0,TRUE),FALSE)</f>
        <v>0</v>
      </c>
      <c r="AD2840" t="b">
        <f>IFERROR(IF(FIND("P1",PGOptionList!D2840)&gt;0,TRUE),FALSE)</f>
        <v>1</v>
      </c>
      <c r="AE2840" t="b">
        <f>IFERROR(IF(FIND("P0",PGOptionList!D2840)&gt;0,TRUE),FALSE)</f>
        <v>0</v>
      </c>
      <c r="AF2840" t="b">
        <f>IF(AND(Z2840,AA2840,AB2840,AC2840,IF(C2840=Auswahlhilfe!$L$7,TRUE,FALSE)),D2840,FALSE)</f>
        <v>0</v>
      </c>
      <c r="AG2840" t="b">
        <f>IF(AND(Z2840,AA2840,AB2840,AD2840,IF(C2840=Auswahlhilfe!$L$17,TRUE,FALSE)),D2840,FALSE)</f>
        <v>0</v>
      </c>
      <c r="AH2840" t="b">
        <f>IF(AND(Z2840,AA2840,AB2840,AE2840,IF(C2840=Auswahlhilfe!$L$17,TRUE,FALSE)),D2840,FALSE)</f>
        <v>0</v>
      </c>
      <c r="AI2840" t="s">
        <v>4817</v>
      </c>
      <c r="AJ2840" s="90" t="str">
        <f t="shared" si="134"/>
        <v>mailto:info@oxni.ch?subject=Anfrage TER-155-010-S1-P1</v>
      </c>
    </row>
    <row r="2841" spans="2:36" x14ac:dyDescent="0.2">
      <c r="B2841" s="78" t="str">
        <f t="shared" si="132"/>
        <v/>
      </c>
      <c r="C2841" s="19" t="s">
        <v>124</v>
      </c>
      <c r="D2841" s="19" t="s">
        <v>3142</v>
      </c>
      <c r="E2841" s="19">
        <v>180</v>
      </c>
      <c r="F2841" s="19" t="s">
        <v>58</v>
      </c>
      <c r="G2841" s="19">
        <v>10</v>
      </c>
      <c r="H2841" s="19">
        <v>4</v>
      </c>
      <c r="I2841" s="19">
        <v>50</v>
      </c>
      <c r="J2841" s="19">
        <v>95</v>
      </c>
      <c r="K2841" s="19">
        <v>460</v>
      </c>
      <c r="L2841" s="19">
        <v>1380</v>
      </c>
      <c r="M2841" s="19" t="s">
        <v>88</v>
      </c>
      <c r="N2841" s="19">
        <v>3000</v>
      </c>
      <c r="O2841" s="19">
        <v>6000</v>
      </c>
      <c r="P2841" s="19">
        <v>8460</v>
      </c>
      <c r="Q2841" s="19" t="s">
        <v>57</v>
      </c>
      <c r="R2841" s="19">
        <v>4700</v>
      </c>
      <c r="S2841" s="19">
        <v>20000</v>
      </c>
      <c r="T2841" s="19">
        <v>23.4</v>
      </c>
      <c r="U2841" s="19">
        <v>25.1</v>
      </c>
      <c r="V2841" s="19">
        <v>0.24</v>
      </c>
      <c r="W2841" s="19">
        <v>70</v>
      </c>
      <c r="X2841" s="93"/>
      <c r="Y2841">
        <f t="shared" si="133"/>
        <v>300</v>
      </c>
      <c r="Z2841" t="b">
        <f>IF(N2841/G2841&gt;=Auswahlhilfe!$C$8,TRUE,FALSE)</f>
        <v>1</v>
      </c>
      <c r="AA2841" t="b">
        <f>IF(K2841&gt;Auswahlhilfe!$C$7,TRUE,FALSE)</f>
        <v>1</v>
      </c>
      <c r="AB2841" t="b">
        <f>IF(Auswahlhilfe!$C$17=F2841,TRUE,FALSE)</f>
        <v>1</v>
      </c>
      <c r="AC2841" t="b">
        <f>IFERROR(IF(FIND("P2",PGOptionList!D2841)&gt;0,TRUE),FALSE)</f>
        <v>0</v>
      </c>
      <c r="AD2841" t="b">
        <f>IFERROR(IF(FIND("P1",PGOptionList!D2841)&gt;0,TRUE),FALSE)</f>
        <v>1</v>
      </c>
      <c r="AE2841" t="b">
        <f>IFERROR(IF(FIND("P0",PGOptionList!D2841)&gt;0,TRUE),FALSE)</f>
        <v>0</v>
      </c>
      <c r="AF2841" t="b">
        <f>IF(AND(Z2841,AA2841,AB2841,AC2841,IF(C2841=Auswahlhilfe!$L$7,TRUE,FALSE)),D2841,FALSE)</f>
        <v>0</v>
      </c>
      <c r="AG2841" t="b">
        <f>IF(AND(Z2841,AA2841,AB2841,AD2841,IF(C2841=Auswahlhilfe!$L$17,TRUE,FALSE)),D2841,FALSE)</f>
        <v>0</v>
      </c>
      <c r="AH2841" t="b">
        <f>IF(AND(Z2841,AA2841,AB2841,AE2841,IF(C2841=Auswahlhilfe!$L$17,TRUE,FALSE)),D2841,FALSE)</f>
        <v>0</v>
      </c>
      <c r="AI2841" t="s">
        <v>4817</v>
      </c>
      <c r="AJ2841" s="90" t="str">
        <f t="shared" si="134"/>
        <v>mailto:info@oxni.ch?subject=Anfrage TER-155-010-S2-P1</v>
      </c>
    </row>
    <row r="2842" spans="2:36" x14ac:dyDescent="0.2">
      <c r="B2842" s="78" t="str">
        <f t="shared" si="132"/>
        <v/>
      </c>
      <c r="C2842" s="19" t="s">
        <v>124</v>
      </c>
      <c r="D2842" s="19" t="s">
        <v>3143</v>
      </c>
      <c r="E2842" s="19">
        <v>180</v>
      </c>
      <c r="F2842" s="19" t="s">
        <v>55</v>
      </c>
      <c r="G2842" s="19">
        <v>10</v>
      </c>
      <c r="H2842" s="19">
        <v>6</v>
      </c>
      <c r="I2842" s="19">
        <v>50</v>
      </c>
      <c r="J2842" s="19">
        <v>95</v>
      </c>
      <c r="K2842" s="19">
        <v>460</v>
      </c>
      <c r="L2842" s="19">
        <v>1380</v>
      </c>
      <c r="M2842" s="19" t="s">
        <v>88</v>
      </c>
      <c r="N2842" s="19">
        <v>3000</v>
      </c>
      <c r="O2842" s="19">
        <v>6000</v>
      </c>
      <c r="P2842" s="19">
        <v>8460</v>
      </c>
      <c r="Q2842" s="19" t="s">
        <v>57</v>
      </c>
      <c r="R2842" s="19">
        <v>4700</v>
      </c>
      <c r="S2842" s="19">
        <v>20000</v>
      </c>
      <c r="T2842" s="19">
        <v>23.4</v>
      </c>
      <c r="U2842" s="19">
        <v>25.1</v>
      </c>
      <c r="V2842" s="19">
        <v>0.24</v>
      </c>
      <c r="W2842" s="19">
        <v>70</v>
      </c>
      <c r="X2842" s="93"/>
      <c r="Y2842">
        <f t="shared" si="133"/>
        <v>300</v>
      </c>
      <c r="Z2842" t="b">
        <f>IF(N2842/G2842&gt;=Auswahlhilfe!$C$8,TRUE,FALSE)</f>
        <v>1</v>
      </c>
      <c r="AA2842" t="b">
        <f>IF(K2842&gt;Auswahlhilfe!$C$7,TRUE,FALSE)</f>
        <v>1</v>
      </c>
      <c r="AB2842" t="b">
        <f>IF(Auswahlhilfe!$C$17=F2842,TRUE,FALSE)</f>
        <v>0</v>
      </c>
      <c r="AC2842" t="b">
        <f>IFERROR(IF(FIND("P2",PGOptionList!D2842)&gt;0,TRUE),FALSE)</f>
        <v>1</v>
      </c>
      <c r="AD2842" t="b">
        <f>IFERROR(IF(FIND("P1",PGOptionList!D2842)&gt;0,TRUE),FALSE)</f>
        <v>0</v>
      </c>
      <c r="AE2842" t="b">
        <f>IFERROR(IF(FIND("P0",PGOptionList!D2842)&gt;0,TRUE),FALSE)</f>
        <v>0</v>
      </c>
      <c r="AF2842" t="b">
        <f>IF(AND(Z2842,AA2842,AB2842,AC2842,IF(C2842=Auswahlhilfe!$L$7,TRUE,FALSE)),D2842,FALSE)</f>
        <v>0</v>
      </c>
      <c r="AG2842" t="b">
        <f>IF(AND(Z2842,AA2842,AB2842,AD2842,IF(C2842=Auswahlhilfe!$L$17,TRUE,FALSE)),D2842,FALSE)</f>
        <v>0</v>
      </c>
      <c r="AH2842" t="b">
        <f>IF(AND(Z2842,AA2842,AB2842,AE2842,IF(C2842=Auswahlhilfe!$L$17,TRUE,FALSE)),D2842,FALSE)</f>
        <v>0</v>
      </c>
      <c r="AI2842" t="s">
        <v>4817</v>
      </c>
      <c r="AJ2842" s="90" t="str">
        <f t="shared" si="134"/>
        <v>mailto:info@oxni.ch?subject=Anfrage TER-155-010-S1-P2</v>
      </c>
    </row>
    <row r="2843" spans="2:36" x14ac:dyDescent="0.2">
      <c r="B2843" s="78" t="str">
        <f t="shared" si="132"/>
        <v/>
      </c>
      <c r="C2843" s="19" t="s">
        <v>124</v>
      </c>
      <c r="D2843" s="19" t="s">
        <v>3144</v>
      </c>
      <c r="E2843" s="19">
        <v>180</v>
      </c>
      <c r="F2843" s="19" t="s">
        <v>58</v>
      </c>
      <c r="G2843" s="19">
        <v>10</v>
      </c>
      <c r="H2843" s="19">
        <v>6</v>
      </c>
      <c r="I2843" s="19">
        <v>50</v>
      </c>
      <c r="J2843" s="19">
        <v>95</v>
      </c>
      <c r="K2843" s="19">
        <v>460</v>
      </c>
      <c r="L2843" s="19">
        <v>1380</v>
      </c>
      <c r="M2843" s="19" t="s">
        <v>88</v>
      </c>
      <c r="N2843" s="19">
        <v>3000</v>
      </c>
      <c r="O2843" s="19">
        <v>6000</v>
      </c>
      <c r="P2843" s="19">
        <v>8460</v>
      </c>
      <c r="Q2843" s="19" t="s">
        <v>57</v>
      </c>
      <c r="R2843" s="19">
        <v>4700</v>
      </c>
      <c r="S2843" s="19">
        <v>20000</v>
      </c>
      <c r="T2843" s="19">
        <v>23.4</v>
      </c>
      <c r="U2843" s="19">
        <v>25.1</v>
      </c>
      <c r="V2843" s="19">
        <v>0.24</v>
      </c>
      <c r="W2843" s="19">
        <v>70</v>
      </c>
      <c r="X2843" s="93"/>
      <c r="Y2843">
        <f t="shared" si="133"/>
        <v>300</v>
      </c>
      <c r="Z2843" t="b">
        <f>IF(N2843/G2843&gt;=Auswahlhilfe!$C$8,TRUE,FALSE)</f>
        <v>1</v>
      </c>
      <c r="AA2843" t="b">
        <f>IF(K2843&gt;Auswahlhilfe!$C$7,TRUE,FALSE)</f>
        <v>1</v>
      </c>
      <c r="AB2843" t="b">
        <f>IF(Auswahlhilfe!$C$17=F2843,TRUE,FALSE)</f>
        <v>1</v>
      </c>
      <c r="AC2843" t="b">
        <f>IFERROR(IF(FIND("P2",PGOptionList!D2843)&gt;0,TRUE),FALSE)</f>
        <v>1</v>
      </c>
      <c r="AD2843" t="b">
        <f>IFERROR(IF(FIND("P1",PGOptionList!D2843)&gt;0,TRUE),FALSE)</f>
        <v>0</v>
      </c>
      <c r="AE2843" t="b">
        <f>IFERROR(IF(FIND("P0",PGOptionList!D2843)&gt;0,TRUE),FALSE)</f>
        <v>0</v>
      </c>
      <c r="AF2843" t="b">
        <f>IF(AND(Z2843,AA2843,AB2843,AC2843,IF(C2843=Auswahlhilfe!$L$7,TRUE,FALSE)),D2843,FALSE)</f>
        <v>0</v>
      </c>
      <c r="AG2843" t="b">
        <f>IF(AND(Z2843,AA2843,AB2843,AD2843,IF(C2843=Auswahlhilfe!$L$17,TRUE,FALSE)),D2843,FALSE)</f>
        <v>0</v>
      </c>
      <c r="AH2843" t="b">
        <f>IF(AND(Z2843,AA2843,AB2843,AE2843,IF(C2843=Auswahlhilfe!$L$17,TRUE,FALSE)),D2843,FALSE)</f>
        <v>0</v>
      </c>
      <c r="AI2843" t="s">
        <v>4817</v>
      </c>
      <c r="AJ2843" s="90" t="str">
        <f t="shared" si="134"/>
        <v>mailto:info@oxni.ch?subject=Anfrage TER-155-010-S2-P2</v>
      </c>
    </row>
    <row r="2844" spans="2:36" x14ac:dyDescent="0.2">
      <c r="B2844" s="78" t="str">
        <f t="shared" si="132"/>
        <v/>
      </c>
      <c r="C2844" s="19" t="s">
        <v>124</v>
      </c>
      <c r="D2844" s="19" t="s">
        <v>3145</v>
      </c>
      <c r="E2844" s="19">
        <v>180</v>
      </c>
      <c r="F2844" s="19" t="s">
        <v>55</v>
      </c>
      <c r="G2844" s="19">
        <v>8</v>
      </c>
      <c r="H2844" s="19">
        <v>4</v>
      </c>
      <c r="I2844" s="19">
        <v>50</v>
      </c>
      <c r="J2844" s="19">
        <v>95</v>
      </c>
      <c r="K2844" s="19">
        <v>500</v>
      </c>
      <c r="L2844" s="19">
        <v>1500</v>
      </c>
      <c r="M2844" s="19" t="s">
        <v>87</v>
      </c>
      <c r="N2844" s="19">
        <v>3000</v>
      </c>
      <c r="O2844" s="19">
        <v>6000</v>
      </c>
      <c r="P2844" s="19">
        <v>8460</v>
      </c>
      <c r="Q2844" s="19" t="s">
        <v>57</v>
      </c>
      <c r="R2844" s="19">
        <v>4700</v>
      </c>
      <c r="S2844" s="19">
        <v>20000</v>
      </c>
      <c r="T2844" s="19">
        <v>23.4</v>
      </c>
      <c r="U2844" s="19">
        <v>25.1</v>
      </c>
      <c r="V2844" s="19">
        <v>0.24</v>
      </c>
      <c r="W2844" s="19">
        <v>70</v>
      </c>
      <c r="X2844" s="93"/>
      <c r="Y2844">
        <f t="shared" si="133"/>
        <v>375</v>
      </c>
      <c r="Z2844" t="b">
        <f>IF(N2844/G2844&gt;=Auswahlhilfe!$C$8,TRUE,FALSE)</f>
        <v>1</v>
      </c>
      <c r="AA2844" t="b">
        <f>IF(K2844&gt;Auswahlhilfe!$C$7,TRUE,FALSE)</f>
        <v>1</v>
      </c>
      <c r="AB2844" t="b">
        <f>IF(Auswahlhilfe!$C$17=F2844,TRUE,FALSE)</f>
        <v>0</v>
      </c>
      <c r="AC2844" t="b">
        <f>IFERROR(IF(FIND("P2",PGOptionList!D2844)&gt;0,TRUE),FALSE)</f>
        <v>0</v>
      </c>
      <c r="AD2844" t="b">
        <f>IFERROR(IF(FIND("P1",PGOptionList!D2844)&gt;0,TRUE),FALSE)</f>
        <v>1</v>
      </c>
      <c r="AE2844" t="b">
        <f>IFERROR(IF(FIND("P0",PGOptionList!D2844)&gt;0,TRUE),FALSE)</f>
        <v>0</v>
      </c>
      <c r="AF2844" t="b">
        <f>IF(AND(Z2844,AA2844,AB2844,AC2844,IF(C2844=Auswahlhilfe!$L$7,TRUE,FALSE)),D2844,FALSE)</f>
        <v>0</v>
      </c>
      <c r="AG2844" t="b">
        <f>IF(AND(Z2844,AA2844,AB2844,AD2844,IF(C2844=Auswahlhilfe!$L$17,TRUE,FALSE)),D2844,FALSE)</f>
        <v>0</v>
      </c>
      <c r="AH2844" t="b">
        <f>IF(AND(Z2844,AA2844,AB2844,AE2844,IF(C2844=Auswahlhilfe!$L$17,TRUE,FALSE)),D2844,FALSE)</f>
        <v>0</v>
      </c>
      <c r="AI2844" t="s">
        <v>4817</v>
      </c>
      <c r="AJ2844" s="90" t="str">
        <f t="shared" si="134"/>
        <v>mailto:info@oxni.ch?subject=Anfrage TER-155-008-S1-P1</v>
      </c>
    </row>
    <row r="2845" spans="2:36" x14ac:dyDescent="0.2">
      <c r="B2845" s="78" t="str">
        <f t="shared" si="132"/>
        <v/>
      </c>
      <c r="C2845" s="19" t="s">
        <v>124</v>
      </c>
      <c r="D2845" s="19" t="s">
        <v>3146</v>
      </c>
      <c r="E2845" s="19">
        <v>180</v>
      </c>
      <c r="F2845" s="19" t="s">
        <v>58</v>
      </c>
      <c r="G2845" s="19">
        <v>8</v>
      </c>
      <c r="H2845" s="19">
        <v>4</v>
      </c>
      <c r="I2845" s="19">
        <v>50</v>
      </c>
      <c r="J2845" s="19">
        <v>95</v>
      </c>
      <c r="K2845" s="19">
        <v>500</v>
      </c>
      <c r="L2845" s="19">
        <v>1500</v>
      </c>
      <c r="M2845" s="19" t="s">
        <v>87</v>
      </c>
      <c r="N2845" s="19">
        <v>3000</v>
      </c>
      <c r="O2845" s="19">
        <v>6000</v>
      </c>
      <c r="P2845" s="19">
        <v>8460</v>
      </c>
      <c r="Q2845" s="19" t="s">
        <v>57</v>
      </c>
      <c r="R2845" s="19">
        <v>4700</v>
      </c>
      <c r="S2845" s="19">
        <v>20000</v>
      </c>
      <c r="T2845" s="19">
        <v>23.4</v>
      </c>
      <c r="U2845" s="19">
        <v>25.1</v>
      </c>
      <c r="V2845" s="19">
        <v>0.24</v>
      </c>
      <c r="W2845" s="19">
        <v>70</v>
      </c>
      <c r="X2845" s="93"/>
      <c r="Y2845">
        <f t="shared" si="133"/>
        <v>375</v>
      </c>
      <c r="Z2845" t="b">
        <f>IF(N2845/G2845&gt;=Auswahlhilfe!$C$8,TRUE,FALSE)</f>
        <v>1</v>
      </c>
      <c r="AA2845" t="b">
        <f>IF(K2845&gt;Auswahlhilfe!$C$7,TRUE,FALSE)</f>
        <v>1</v>
      </c>
      <c r="AB2845" t="b">
        <f>IF(Auswahlhilfe!$C$17=F2845,TRUE,FALSE)</f>
        <v>1</v>
      </c>
      <c r="AC2845" t="b">
        <f>IFERROR(IF(FIND("P2",PGOptionList!D2845)&gt;0,TRUE),FALSE)</f>
        <v>0</v>
      </c>
      <c r="AD2845" t="b">
        <f>IFERROR(IF(FIND("P1",PGOptionList!D2845)&gt;0,TRUE),FALSE)</f>
        <v>1</v>
      </c>
      <c r="AE2845" t="b">
        <f>IFERROR(IF(FIND("P0",PGOptionList!D2845)&gt;0,TRUE),FALSE)</f>
        <v>0</v>
      </c>
      <c r="AF2845" t="b">
        <f>IF(AND(Z2845,AA2845,AB2845,AC2845,IF(C2845=Auswahlhilfe!$L$7,TRUE,FALSE)),D2845,FALSE)</f>
        <v>0</v>
      </c>
      <c r="AG2845" t="b">
        <f>IF(AND(Z2845,AA2845,AB2845,AD2845,IF(C2845=Auswahlhilfe!$L$17,TRUE,FALSE)),D2845,FALSE)</f>
        <v>0</v>
      </c>
      <c r="AH2845" t="b">
        <f>IF(AND(Z2845,AA2845,AB2845,AE2845,IF(C2845=Auswahlhilfe!$L$17,TRUE,FALSE)),D2845,FALSE)</f>
        <v>0</v>
      </c>
      <c r="AI2845" t="s">
        <v>4817</v>
      </c>
      <c r="AJ2845" s="90" t="str">
        <f t="shared" si="134"/>
        <v>mailto:info@oxni.ch?subject=Anfrage TER-155-008-S2-P1</v>
      </c>
    </row>
    <row r="2846" spans="2:36" x14ac:dyDescent="0.2">
      <c r="B2846" s="78" t="str">
        <f t="shared" si="132"/>
        <v/>
      </c>
      <c r="C2846" s="19" t="s">
        <v>124</v>
      </c>
      <c r="D2846" s="19" t="s">
        <v>3147</v>
      </c>
      <c r="E2846" s="19">
        <v>180</v>
      </c>
      <c r="F2846" s="19" t="s">
        <v>55</v>
      </c>
      <c r="G2846" s="19">
        <v>8</v>
      </c>
      <c r="H2846" s="19">
        <v>6</v>
      </c>
      <c r="I2846" s="19">
        <v>50</v>
      </c>
      <c r="J2846" s="19">
        <v>95</v>
      </c>
      <c r="K2846" s="19">
        <v>500</v>
      </c>
      <c r="L2846" s="19">
        <v>1500</v>
      </c>
      <c r="M2846" s="19" t="s">
        <v>87</v>
      </c>
      <c r="N2846" s="19">
        <v>3000</v>
      </c>
      <c r="O2846" s="19">
        <v>6000</v>
      </c>
      <c r="P2846" s="19">
        <v>8460</v>
      </c>
      <c r="Q2846" s="19" t="s">
        <v>57</v>
      </c>
      <c r="R2846" s="19">
        <v>4700</v>
      </c>
      <c r="S2846" s="19">
        <v>20000</v>
      </c>
      <c r="T2846" s="19">
        <v>23.4</v>
      </c>
      <c r="U2846" s="19">
        <v>25.1</v>
      </c>
      <c r="V2846" s="19">
        <v>0.24</v>
      </c>
      <c r="W2846" s="19">
        <v>70</v>
      </c>
      <c r="X2846" s="93"/>
      <c r="Y2846">
        <f t="shared" si="133"/>
        <v>375</v>
      </c>
      <c r="Z2846" t="b">
        <f>IF(N2846/G2846&gt;=Auswahlhilfe!$C$8,TRUE,FALSE)</f>
        <v>1</v>
      </c>
      <c r="AA2846" t="b">
        <f>IF(K2846&gt;Auswahlhilfe!$C$7,TRUE,FALSE)</f>
        <v>1</v>
      </c>
      <c r="AB2846" t="b">
        <f>IF(Auswahlhilfe!$C$17=F2846,TRUE,FALSE)</f>
        <v>0</v>
      </c>
      <c r="AC2846" t="b">
        <f>IFERROR(IF(FIND("P2",PGOptionList!D2846)&gt;0,TRUE),FALSE)</f>
        <v>1</v>
      </c>
      <c r="AD2846" t="b">
        <f>IFERROR(IF(FIND("P1",PGOptionList!D2846)&gt;0,TRUE),FALSE)</f>
        <v>0</v>
      </c>
      <c r="AE2846" t="b">
        <f>IFERROR(IF(FIND("P0",PGOptionList!D2846)&gt;0,TRUE),FALSE)</f>
        <v>0</v>
      </c>
      <c r="AF2846" t="b">
        <f>IF(AND(Z2846,AA2846,AB2846,AC2846,IF(C2846=Auswahlhilfe!$L$7,TRUE,FALSE)),D2846,FALSE)</f>
        <v>0</v>
      </c>
      <c r="AG2846" t="b">
        <f>IF(AND(Z2846,AA2846,AB2846,AD2846,IF(C2846=Auswahlhilfe!$L$17,TRUE,FALSE)),D2846,FALSE)</f>
        <v>0</v>
      </c>
      <c r="AH2846" t="b">
        <f>IF(AND(Z2846,AA2846,AB2846,AE2846,IF(C2846=Auswahlhilfe!$L$17,TRUE,FALSE)),D2846,FALSE)</f>
        <v>0</v>
      </c>
      <c r="AI2846" t="s">
        <v>4817</v>
      </c>
      <c r="AJ2846" s="90" t="str">
        <f t="shared" si="134"/>
        <v>mailto:info@oxni.ch?subject=Anfrage TER-155-008-S1-P2</v>
      </c>
    </row>
    <row r="2847" spans="2:36" x14ac:dyDescent="0.2">
      <c r="B2847" s="78" t="str">
        <f t="shared" si="132"/>
        <v/>
      </c>
      <c r="C2847" s="19" t="s">
        <v>124</v>
      </c>
      <c r="D2847" s="19" t="s">
        <v>3148</v>
      </c>
      <c r="E2847" s="19">
        <v>180</v>
      </c>
      <c r="F2847" s="19" t="s">
        <v>58</v>
      </c>
      <c r="G2847" s="19">
        <v>8</v>
      </c>
      <c r="H2847" s="19">
        <v>6</v>
      </c>
      <c r="I2847" s="19">
        <v>50</v>
      </c>
      <c r="J2847" s="19">
        <v>95</v>
      </c>
      <c r="K2847" s="19">
        <v>500</v>
      </c>
      <c r="L2847" s="19">
        <v>1500</v>
      </c>
      <c r="M2847" s="19" t="s">
        <v>87</v>
      </c>
      <c r="N2847" s="19">
        <v>3000</v>
      </c>
      <c r="O2847" s="19">
        <v>6000</v>
      </c>
      <c r="P2847" s="19">
        <v>8460</v>
      </c>
      <c r="Q2847" s="19" t="s">
        <v>57</v>
      </c>
      <c r="R2847" s="19">
        <v>4700</v>
      </c>
      <c r="S2847" s="19">
        <v>20000</v>
      </c>
      <c r="T2847" s="19">
        <v>23.4</v>
      </c>
      <c r="U2847" s="19">
        <v>25.1</v>
      </c>
      <c r="V2847" s="19">
        <v>0.24</v>
      </c>
      <c r="W2847" s="19">
        <v>70</v>
      </c>
      <c r="X2847" s="93"/>
      <c r="Y2847">
        <f t="shared" si="133"/>
        <v>375</v>
      </c>
      <c r="Z2847" t="b">
        <f>IF(N2847/G2847&gt;=Auswahlhilfe!$C$8,TRUE,FALSE)</f>
        <v>1</v>
      </c>
      <c r="AA2847" t="b">
        <f>IF(K2847&gt;Auswahlhilfe!$C$7,TRUE,FALSE)</f>
        <v>1</v>
      </c>
      <c r="AB2847" t="b">
        <f>IF(Auswahlhilfe!$C$17=F2847,TRUE,FALSE)</f>
        <v>1</v>
      </c>
      <c r="AC2847" t="b">
        <f>IFERROR(IF(FIND("P2",PGOptionList!D2847)&gt;0,TRUE),FALSE)</f>
        <v>1</v>
      </c>
      <c r="AD2847" t="b">
        <f>IFERROR(IF(FIND("P1",PGOptionList!D2847)&gt;0,TRUE),FALSE)</f>
        <v>0</v>
      </c>
      <c r="AE2847" t="b">
        <f>IFERROR(IF(FIND("P0",PGOptionList!D2847)&gt;0,TRUE),FALSE)</f>
        <v>0</v>
      </c>
      <c r="AF2847" t="b">
        <f>IF(AND(Z2847,AA2847,AB2847,AC2847,IF(C2847=Auswahlhilfe!$L$7,TRUE,FALSE)),D2847,FALSE)</f>
        <v>0</v>
      </c>
      <c r="AG2847" t="b">
        <f>IF(AND(Z2847,AA2847,AB2847,AD2847,IF(C2847=Auswahlhilfe!$L$17,TRUE,FALSE)),D2847,FALSE)</f>
        <v>0</v>
      </c>
      <c r="AH2847" t="b">
        <f>IF(AND(Z2847,AA2847,AB2847,AE2847,IF(C2847=Auswahlhilfe!$L$17,TRUE,FALSE)),D2847,FALSE)</f>
        <v>0</v>
      </c>
      <c r="AI2847" t="s">
        <v>4817</v>
      </c>
      <c r="AJ2847" s="90" t="str">
        <f t="shared" si="134"/>
        <v>mailto:info@oxni.ch?subject=Anfrage TER-155-008-S2-P2</v>
      </c>
    </row>
    <row r="2848" spans="2:36" x14ac:dyDescent="0.2">
      <c r="B2848" s="78" t="str">
        <f t="shared" si="132"/>
        <v/>
      </c>
      <c r="C2848" s="19" t="s">
        <v>124</v>
      </c>
      <c r="D2848" s="19" t="s">
        <v>3149</v>
      </c>
      <c r="E2848" s="19">
        <v>180</v>
      </c>
      <c r="F2848" s="19" t="s">
        <v>55</v>
      </c>
      <c r="G2848" s="19">
        <v>7</v>
      </c>
      <c r="H2848" s="19">
        <v>4</v>
      </c>
      <c r="I2848" s="19">
        <v>50</v>
      </c>
      <c r="J2848" s="19">
        <v>95</v>
      </c>
      <c r="K2848" s="19">
        <v>555</v>
      </c>
      <c r="L2848" s="19">
        <v>1665</v>
      </c>
      <c r="M2848" s="19" t="s">
        <v>86</v>
      </c>
      <c r="N2848" s="19">
        <v>3000</v>
      </c>
      <c r="O2848" s="19">
        <v>6000</v>
      </c>
      <c r="P2848" s="19">
        <v>8460</v>
      </c>
      <c r="Q2848" s="19" t="s">
        <v>57</v>
      </c>
      <c r="R2848" s="19">
        <v>4700</v>
      </c>
      <c r="S2848" s="19">
        <v>20000</v>
      </c>
      <c r="T2848" s="19">
        <v>23.4</v>
      </c>
      <c r="U2848" s="19">
        <v>25.1</v>
      </c>
      <c r="V2848" s="19">
        <v>0.24</v>
      </c>
      <c r="W2848" s="19">
        <v>70</v>
      </c>
      <c r="X2848" s="93"/>
      <c r="Y2848">
        <f t="shared" si="133"/>
        <v>428.57142857142856</v>
      </c>
      <c r="Z2848" t="b">
        <f>IF(N2848/G2848&gt;=Auswahlhilfe!$C$8,TRUE,FALSE)</f>
        <v>1</v>
      </c>
      <c r="AA2848" t="b">
        <f>IF(K2848&gt;Auswahlhilfe!$C$7,TRUE,FALSE)</f>
        <v>1</v>
      </c>
      <c r="AB2848" t="b">
        <f>IF(Auswahlhilfe!$C$17=F2848,TRUE,FALSE)</f>
        <v>0</v>
      </c>
      <c r="AC2848" t="b">
        <f>IFERROR(IF(FIND("P2",PGOptionList!D2848)&gt;0,TRUE),FALSE)</f>
        <v>0</v>
      </c>
      <c r="AD2848" t="b">
        <f>IFERROR(IF(FIND("P1",PGOptionList!D2848)&gt;0,TRUE),FALSE)</f>
        <v>1</v>
      </c>
      <c r="AE2848" t="b">
        <f>IFERROR(IF(FIND("P0",PGOptionList!D2848)&gt;0,TRUE),FALSE)</f>
        <v>0</v>
      </c>
      <c r="AF2848" t="b">
        <f>IF(AND(Z2848,AA2848,AB2848,AC2848,IF(C2848=Auswahlhilfe!$L$7,TRUE,FALSE)),D2848,FALSE)</f>
        <v>0</v>
      </c>
      <c r="AG2848" t="b">
        <f>IF(AND(Z2848,AA2848,AB2848,AD2848,IF(C2848=Auswahlhilfe!$L$17,TRUE,FALSE)),D2848,FALSE)</f>
        <v>0</v>
      </c>
      <c r="AH2848" t="b">
        <f>IF(AND(Z2848,AA2848,AB2848,AE2848,IF(C2848=Auswahlhilfe!$L$17,TRUE,FALSE)),D2848,FALSE)</f>
        <v>0</v>
      </c>
      <c r="AI2848" t="s">
        <v>4817</v>
      </c>
      <c r="AJ2848" s="90" t="str">
        <f t="shared" si="134"/>
        <v>mailto:info@oxni.ch?subject=Anfrage TER-155-007-S1-P1</v>
      </c>
    </row>
    <row r="2849" spans="2:36" x14ac:dyDescent="0.2">
      <c r="B2849" s="78" t="str">
        <f t="shared" si="132"/>
        <v/>
      </c>
      <c r="C2849" s="19" t="s">
        <v>124</v>
      </c>
      <c r="D2849" s="19" t="s">
        <v>3150</v>
      </c>
      <c r="E2849" s="19">
        <v>180</v>
      </c>
      <c r="F2849" s="19" t="s">
        <v>58</v>
      </c>
      <c r="G2849" s="19">
        <v>7</v>
      </c>
      <c r="H2849" s="19">
        <v>4</v>
      </c>
      <c r="I2849" s="19">
        <v>50</v>
      </c>
      <c r="J2849" s="19">
        <v>95</v>
      </c>
      <c r="K2849" s="19">
        <v>555</v>
      </c>
      <c r="L2849" s="19">
        <v>1665</v>
      </c>
      <c r="M2849" s="19" t="s">
        <v>86</v>
      </c>
      <c r="N2849" s="19">
        <v>3000</v>
      </c>
      <c r="O2849" s="19">
        <v>6000</v>
      </c>
      <c r="P2849" s="19">
        <v>8460</v>
      </c>
      <c r="Q2849" s="19" t="s">
        <v>57</v>
      </c>
      <c r="R2849" s="19">
        <v>4700</v>
      </c>
      <c r="S2849" s="19">
        <v>20000</v>
      </c>
      <c r="T2849" s="19">
        <v>23.4</v>
      </c>
      <c r="U2849" s="19">
        <v>25.1</v>
      </c>
      <c r="V2849" s="19">
        <v>0.24</v>
      </c>
      <c r="W2849" s="19">
        <v>70</v>
      </c>
      <c r="X2849" s="93"/>
      <c r="Y2849">
        <f t="shared" si="133"/>
        <v>428.57142857142856</v>
      </c>
      <c r="Z2849" t="b">
        <f>IF(N2849/G2849&gt;=Auswahlhilfe!$C$8,TRUE,FALSE)</f>
        <v>1</v>
      </c>
      <c r="AA2849" t="b">
        <f>IF(K2849&gt;Auswahlhilfe!$C$7,TRUE,FALSE)</f>
        <v>1</v>
      </c>
      <c r="AB2849" t="b">
        <f>IF(Auswahlhilfe!$C$17=F2849,TRUE,FALSE)</f>
        <v>1</v>
      </c>
      <c r="AC2849" t="b">
        <f>IFERROR(IF(FIND("P2",PGOptionList!D2849)&gt;0,TRUE),FALSE)</f>
        <v>0</v>
      </c>
      <c r="AD2849" t="b">
        <f>IFERROR(IF(FIND("P1",PGOptionList!D2849)&gt;0,TRUE),FALSE)</f>
        <v>1</v>
      </c>
      <c r="AE2849" t="b">
        <f>IFERROR(IF(FIND("P0",PGOptionList!D2849)&gt;0,TRUE),FALSE)</f>
        <v>0</v>
      </c>
      <c r="AF2849" t="b">
        <f>IF(AND(Z2849,AA2849,AB2849,AC2849,IF(C2849=Auswahlhilfe!$L$7,TRUE,FALSE)),D2849,FALSE)</f>
        <v>0</v>
      </c>
      <c r="AG2849" t="b">
        <f>IF(AND(Z2849,AA2849,AB2849,AD2849,IF(C2849=Auswahlhilfe!$L$17,TRUE,FALSE)),D2849,FALSE)</f>
        <v>0</v>
      </c>
      <c r="AH2849" t="b">
        <f>IF(AND(Z2849,AA2849,AB2849,AE2849,IF(C2849=Auswahlhilfe!$L$17,TRUE,FALSE)),D2849,FALSE)</f>
        <v>0</v>
      </c>
      <c r="AI2849" t="s">
        <v>4817</v>
      </c>
      <c r="AJ2849" s="90" t="str">
        <f t="shared" si="134"/>
        <v>mailto:info@oxni.ch?subject=Anfrage TER-155-007-S2-P1</v>
      </c>
    </row>
    <row r="2850" spans="2:36" x14ac:dyDescent="0.2">
      <c r="B2850" s="78" t="str">
        <f t="shared" si="132"/>
        <v/>
      </c>
      <c r="C2850" s="19" t="s">
        <v>124</v>
      </c>
      <c r="D2850" s="19" t="s">
        <v>3151</v>
      </c>
      <c r="E2850" s="19">
        <v>180</v>
      </c>
      <c r="F2850" s="19" t="s">
        <v>55</v>
      </c>
      <c r="G2850" s="19">
        <v>7</v>
      </c>
      <c r="H2850" s="19">
        <v>6</v>
      </c>
      <c r="I2850" s="19">
        <v>50</v>
      </c>
      <c r="J2850" s="19">
        <v>95</v>
      </c>
      <c r="K2850" s="19">
        <v>555</v>
      </c>
      <c r="L2850" s="19">
        <v>1665</v>
      </c>
      <c r="M2850" s="19" t="s">
        <v>86</v>
      </c>
      <c r="N2850" s="19">
        <v>3000</v>
      </c>
      <c r="O2850" s="19">
        <v>6000</v>
      </c>
      <c r="P2850" s="19">
        <v>8460</v>
      </c>
      <c r="Q2850" s="19" t="s">
        <v>57</v>
      </c>
      <c r="R2850" s="19">
        <v>4700</v>
      </c>
      <c r="S2850" s="19">
        <v>20000</v>
      </c>
      <c r="T2850" s="19">
        <v>23.4</v>
      </c>
      <c r="U2850" s="19">
        <v>25.1</v>
      </c>
      <c r="V2850" s="19">
        <v>0.24</v>
      </c>
      <c r="W2850" s="19">
        <v>70</v>
      </c>
      <c r="X2850" s="93"/>
      <c r="Y2850">
        <f t="shared" si="133"/>
        <v>428.57142857142856</v>
      </c>
      <c r="Z2850" t="b">
        <f>IF(N2850/G2850&gt;=Auswahlhilfe!$C$8,TRUE,FALSE)</f>
        <v>1</v>
      </c>
      <c r="AA2850" t="b">
        <f>IF(K2850&gt;Auswahlhilfe!$C$7,TRUE,FALSE)</f>
        <v>1</v>
      </c>
      <c r="AB2850" t="b">
        <f>IF(Auswahlhilfe!$C$17=F2850,TRUE,FALSE)</f>
        <v>0</v>
      </c>
      <c r="AC2850" t="b">
        <f>IFERROR(IF(FIND("P2",PGOptionList!D2850)&gt;0,TRUE),FALSE)</f>
        <v>1</v>
      </c>
      <c r="AD2850" t="b">
        <f>IFERROR(IF(FIND("P1",PGOptionList!D2850)&gt;0,TRUE),FALSE)</f>
        <v>0</v>
      </c>
      <c r="AE2850" t="b">
        <f>IFERROR(IF(FIND("P0",PGOptionList!D2850)&gt;0,TRUE),FALSE)</f>
        <v>0</v>
      </c>
      <c r="AF2850" t="b">
        <f>IF(AND(Z2850,AA2850,AB2850,AC2850,IF(C2850=Auswahlhilfe!$L$7,TRUE,FALSE)),D2850,FALSE)</f>
        <v>0</v>
      </c>
      <c r="AG2850" t="b">
        <f>IF(AND(Z2850,AA2850,AB2850,AD2850,IF(C2850=Auswahlhilfe!$L$17,TRUE,FALSE)),D2850,FALSE)</f>
        <v>0</v>
      </c>
      <c r="AH2850" t="b">
        <f>IF(AND(Z2850,AA2850,AB2850,AE2850,IF(C2850=Auswahlhilfe!$L$17,TRUE,FALSE)),D2850,FALSE)</f>
        <v>0</v>
      </c>
      <c r="AI2850" t="s">
        <v>4817</v>
      </c>
      <c r="AJ2850" s="90" t="str">
        <f t="shared" si="134"/>
        <v>mailto:info@oxni.ch?subject=Anfrage TER-155-007-S1-P2</v>
      </c>
    </row>
    <row r="2851" spans="2:36" x14ac:dyDescent="0.2">
      <c r="B2851" s="78" t="str">
        <f t="shared" si="132"/>
        <v/>
      </c>
      <c r="C2851" s="19" t="s">
        <v>124</v>
      </c>
      <c r="D2851" s="19" t="s">
        <v>3152</v>
      </c>
      <c r="E2851" s="19">
        <v>180</v>
      </c>
      <c r="F2851" s="19" t="s">
        <v>58</v>
      </c>
      <c r="G2851" s="19">
        <v>7</v>
      </c>
      <c r="H2851" s="19">
        <v>6</v>
      </c>
      <c r="I2851" s="19">
        <v>50</v>
      </c>
      <c r="J2851" s="19">
        <v>95</v>
      </c>
      <c r="K2851" s="19">
        <v>555</v>
      </c>
      <c r="L2851" s="19">
        <v>1665</v>
      </c>
      <c r="M2851" s="19" t="s">
        <v>86</v>
      </c>
      <c r="N2851" s="19">
        <v>3000</v>
      </c>
      <c r="O2851" s="19">
        <v>6000</v>
      </c>
      <c r="P2851" s="19">
        <v>8460</v>
      </c>
      <c r="Q2851" s="19" t="s">
        <v>57</v>
      </c>
      <c r="R2851" s="19">
        <v>4700</v>
      </c>
      <c r="S2851" s="19">
        <v>20000</v>
      </c>
      <c r="T2851" s="19">
        <v>23.4</v>
      </c>
      <c r="U2851" s="19">
        <v>25.1</v>
      </c>
      <c r="V2851" s="19">
        <v>0.24</v>
      </c>
      <c r="W2851" s="19">
        <v>70</v>
      </c>
      <c r="X2851" s="93"/>
      <c r="Y2851">
        <f t="shared" si="133"/>
        <v>428.57142857142856</v>
      </c>
      <c r="Z2851" t="b">
        <f>IF(N2851/G2851&gt;=Auswahlhilfe!$C$8,TRUE,FALSE)</f>
        <v>1</v>
      </c>
      <c r="AA2851" t="b">
        <f>IF(K2851&gt;Auswahlhilfe!$C$7,TRUE,FALSE)</f>
        <v>1</v>
      </c>
      <c r="AB2851" t="b">
        <f>IF(Auswahlhilfe!$C$17=F2851,TRUE,FALSE)</f>
        <v>1</v>
      </c>
      <c r="AC2851" t="b">
        <f>IFERROR(IF(FIND("P2",PGOptionList!D2851)&gt;0,TRUE),FALSE)</f>
        <v>1</v>
      </c>
      <c r="AD2851" t="b">
        <f>IFERROR(IF(FIND("P1",PGOptionList!D2851)&gt;0,TRUE),FALSE)</f>
        <v>0</v>
      </c>
      <c r="AE2851" t="b">
        <f>IFERROR(IF(FIND("P0",PGOptionList!D2851)&gt;0,TRUE),FALSE)</f>
        <v>0</v>
      </c>
      <c r="AF2851" t="b">
        <f>IF(AND(Z2851,AA2851,AB2851,AC2851,IF(C2851=Auswahlhilfe!$L$7,TRUE,FALSE)),D2851,FALSE)</f>
        <v>0</v>
      </c>
      <c r="AG2851" t="b">
        <f>IF(AND(Z2851,AA2851,AB2851,AD2851,IF(C2851=Auswahlhilfe!$L$17,TRUE,FALSE)),D2851,FALSE)</f>
        <v>0</v>
      </c>
      <c r="AH2851" t="b">
        <f>IF(AND(Z2851,AA2851,AB2851,AE2851,IF(C2851=Auswahlhilfe!$L$17,TRUE,FALSE)),D2851,FALSE)</f>
        <v>0</v>
      </c>
      <c r="AI2851" t="s">
        <v>4817</v>
      </c>
      <c r="AJ2851" s="90" t="str">
        <f t="shared" si="134"/>
        <v>mailto:info@oxni.ch?subject=Anfrage TER-155-007-S2-P2</v>
      </c>
    </row>
    <row r="2852" spans="2:36" x14ac:dyDescent="0.2">
      <c r="B2852" s="78" t="str">
        <f t="shared" si="132"/>
        <v/>
      </c>
      <c r="C2852" s="19" t="s">
        <v>124</v>
      </c>
      <c r="D2852" s="19" t="s">
        <v>3153</v>
      </c>
      <c r="E2852" s="19">
        <v>180</v>
      </c>
      <c r="F2852" s="19" t="s">
        <v>55</v>
      </c>
      <c r="G2852" s="19">
        <v>6</v>
      </c>
      <c r="H2852" s="19">
        <v>4</v>
      </c>
      <c r="I2852" s="19">
        <v>50</v>
      </c>
      <c r="J2852" s="19">
        <v>95</v>
      </c>
      <c r="K2852" s="19">
        <v>600</v>
      </c>
      <c r="L2852" s="19">
        <v>1800</v>
      </c>
      <c r="M2852" s="19" t="s">
        <v>85</v>
      </c>
      <c r="N2852" s="19">
        <v>3000</v>
      </c>
      <c r="O2852" s="19">
        <v>6000</v>
      </c>
      <c r="P2852" s="19">
        <v>8460</v>
      </c>
      <c r="Q2852" s="19" t="s">
        <v>57</v>
      </c>
      <c r="R2852" s="19">
        <v>4700</v>
      </c>
      <c r="S2852" s="19">
        <v>20000</v>
      </c>
      <c r="T2852" s="19">
        <v>23.4</v>
      </c>
      <c r="U2852" s="19">
        <v>25.1</v>
      </c>
      <c r="V2852" s="19">
        <v>0.24</v>
      </c>
      <c r="W2852" s="19">
        <v>70</v>
      </c>
      <c r="X2852" s="93"/>
      <c r="Y2852">
        <f t="shared" si="133"/>
        <v>500</v>
      </c>
      <c r="Z2852" t="b">
        <f>IF(N2852/G2852&gt;=Auswahlhilfe!$C$8,TRUE,FALSE)</f>
        <v>1</v>
      </c>
      <c r="AA2852" t="b">
        <f>IF(K2852&gt;Auswahlhilfe!$C$7,TRUE,FALSE)</f>
        <v>1</v>
      </c>
      <c r="AB2852" t="b">
        <f>IF(Auswahlhilfe!$C$17=F2852,TRUE,FALSE)</f>
        <v>0</v>
      </c>
      <c r="AC2852" t="b">
        <f>IFERROR(IF(FIND("P2",PGOptionList!D2852)&gt;0,TRUE),FALSE)</f>
        <v>0</v>
      </c>
      <c r="AD2852" t="b">
        <f>IFERROR(IF(FIND("P1",PGOptionList!D2852)&gt;0,TRUE),FALSE)</f>
        <v>1</v>
      </c>
      <c r="AE2852" t="b">
        <f>IFERROR(IF(FIND("P0",PGOptionList!D2852)&gt;0,TRUE),FALSE)</f>
        <v>0</v>
      </c>
      <c r="AF2852" t="b">
        <f>IF(AND(Z2852,AA2852,AB2852,AC2852,IF(C2852=Auswahlhilfe!$L$7,TRUE,FALSE)),D2852,FALSE)</f>
        <v>0</v>
      </c>
      <c r="AG2852" t="b">
        <f>IF(AND(Z2852,AA2852,AB2852,AD2852,IF(C2852=Auswahlhilfe!$L$17,TRUE,FALSE)),D2852,FALSE)</f>
        <v>0</v>
      </c>
      <c r="AH2852" t="b">
        <f>IF(AND(Z2852,AA2852,AB2852,AE2852,IF(C2852=Auswahlhilfe!$L$17,TRUE,FALSE)),D2852,FALSE)</f>
        <v>0</v>
      </c>
      <c r="AI2852" t="s">
        <v>4817</v>
      </c>
      <c r="AJ2852" s="90" t="str">
        <f t="shared" si="134"/>
        <v>mailto:info@oxni.ch?subject=Anfrage TER-155-006-S1-P1</v>
      </c>
    </row>
    <row r="2853" spans="2:36" x14ac:dyDescent="0.2">
      <c r="B2853" s="78" t="str">
        <f t="shared" si="132"/>
        <v/>
      </c>
      <c r="C2853" s="19" t="s">
        <v>124</v>
      </c>
      <c r="D2853" s="19" t="s">
        <v>3154</v>
      </c>
      <c r="E2853" s="19">
        <v>180</v>
      </c>
      <c r="F2853" s="19" t="s">
        <v>58</v>
      </c>
      <c r="G2853" s="19">
        <v>6</v>
      </c>
      <c r="H2853" s="19">
        <v>4</v>
      </c>
      <c r="I2853" s="19">
        <v>50</v>
      </c>
      <c r="J2853" s="19">
        <v>95</v>
      </c>
      <c r="K2853" s="19">
        <v>600</v>
      </c>
      <c r="L2853" s="19">
        <v>1800</v>
      </c>
      <c r="M2853" s="19" t="s">
        <v>85</v>
      </c>
      <c r="N2853" s="19">
        <v>3000</v>
      </c>
      <c r="O2853" s="19">
        <v>6000</v>
      </c>
      <c r="P2853" s="19">
        <v>8460</v>
      </c>
      <c r="Q2853" s="19" t="s">
        <v>57</v>
      </c>
      <c r="R2853" s="19">
        <v>4700</v>
      </c>
      <c r="S2853" s="19">
        <v>20000</v>
      </c>
      <c r="T2853" s="19">
        <v>23.4</v>
      </c>
      <c r="U2853" s="19">
        <v>25.1</v>
      </c>
      <c r="V2853" s="19">
        <v>0.24</v>
      </c>
      <c r="W2853" s="19">
        <v>70</v>
      </c>
      <c r="X2853" s="93"/>
      <c r="Y2853">
        <f t="shared" si="133"/>
        <v>500</v>
      </c>
      <c r="Z2853" t="b">
        <f>IF(N2853/G2853&gt;=Auswahlhilfe!$C$8,TRUE,FALSE)</f>
        <v>1</v>
      </c>
      <c r="AA2853" t="b">
        <f>IF(K2853&gt;Auswahlhilfe!$C$7,TRUE,FALSE)</f>
        <v>1</v>
      </c>
      <c r="AB2853" t="b">
        <f>IF(Auswahlhilfe!$C$17=F2853,TRUE,FALSE)</f>
        <v>1</v>
      </c>
      <c r="AC2853" t="b">
        <f>IFERROR(IF(FIND("P2",PGOptionList!D2853)&gt;0,TRUE),FALSE)</f>
        <v>0</v>
      </c>
      <c r="AD2853" t="b">
        <f>IFERROR(IF(FIND("P1",PGOptionList!D2853)&gt;0,TRUE),FALSE)</f>
        <v>1</v>
      </c>
      <c r="AE2853" t="b">
        <f>IFERROR(IF(FIND("P0",PGOptionList!D2853)&gt;0,TRUE),FALSE)</f>
        <v>0</v>
      </c>
      <c r="AF2853" t="b">
        <f>IF(AND(Z2853,AA2853,AB2853,AC2853,IF(C2853=Auswahlhilfe!$L$7,TRUE,FALSE)),D2853,FALSE)</f>
        <v>0</v>
      </c>
      <c r="AG2853" t="b">
        <f>IF(AND(Z2853,AA2853,AB2853,AD2853,IF(C2853=Auswahlhilfe!$L$17,TRUE,FALSE)),D2853,FALSE)</f>
        <v>0</v>
      </c>
      <c r="AH2853" t="b">
        <f>IF(AND(Z2853,AA2853,AB2853,AE2853,IF(C2853=Auswahlhilfe!$L$17,TRUE,FALSE)),D2853,FALSE)</f>
        <v>0</v>
      </c>
      <c r="AI2853" t="s">
        <v>4817</v>
      </c>
      <c r="AJ2853" s="90" t="str">
        <f t="shared" si="134"/>
        <v>mailto:info@oxni.ch?subject=Anfrage TER-155-006-S2-P1</v>
      </c>
    </row>
    <row r="2854" spans="2:36" x14ac:dyDescent="0.2">
      <c r="B2854" s="78" t="str">
        <f t="shared" si="132"/>
        <v/>
      </c>
      <c r="C2854" s="19" t="s">
        <v>124</v>
      </c>
      <c r="D2854" s="19" t="s">
        <v>3155</v>
      </c>
      <c r="E2854" s="19">
        <v>180</v>
      </c>
      <c r="F2854" s="19" t="s">
        <v>55</v>
      </c>
      <c r="G2854" s="19">
        <v>6</v>
      </c>
      <c r="H2854" s="19">
        <v>6</v>
      </c>
      <c r="I2854" s="19">
        <v>50</v>
      </c>
      <c r="J2854" s="19">
        <v>95</v>
      </c>
      <c r="K2854" s="19">
        <v>600</v>
      </c>
      <c r="L2854" s="19">
        <v>1800</v>
      </c>
      <c r="M2854" s="19" t="s">
        <v>85</v>
      </c>
      <c r="N2854" s="19">
        <v>3000</v>
      </c>
      <c r="O2854" s="19">
        <v>6000</v>
      </c>
      <c r="P2854" s="19">
        <v>8460</v>
      </c>
      <c r="Q2854" s="19" t="s">
        <v>57</v>
      </c>
      <c r="R2854" s="19">
        <v>4700</v>
      </c>
      <c r="S2854" s="19">
        <v>20000</v>
      </c>
      <c r="T2854" s="19">
        <v>23.4</v>
      </c>
      <c r="U2854" s="19">
        <v>25.1</v>
      </c>
      <c r="V2854" s="19">
        <v>0.24</v>
      </c>
      <c r="W2854" s="19">
        <v>70</v>
      </c>
      <c r="X2854" s="93"/>
      <c r="Y2854">
        <f t="shared" si="133"/>
        <v>500</v>
      </c>
      <c r="Z2854" t="b">
        <f>IF(N2854/G2854&gt;=Auswahlhilfe!$C$8,TRUE,FALSE)</f>
        <v>1</v>
      </c>
      <c r="AA2854" t="b">
        <f>IF(K2854&gt;Auswahlhilfe!$C$7,TRUE,FALSE)</f>
        <v>1</v>
      </c>
      <c r="AB2854" t="b">
        <f>IF(Auswahlhilfe!$C$17=F2854,TRUE,FALSE)</f>
        <v>0</v>
      </c>
      <c r="AC2854" t="b">
        <f>IFERROR(IF(FIND("P2",PGOptionList!D2854)&gt;0,TRUE),FALSE)</f>
        <v>1</v>
      </c>
      <c r="AD2854" t="b">
        <f>IFERROR(IF(FIND("P1",PGOptionList!D2854)&gt;0,TRUE),FALSE)</f>
        <v>0</v>
      </c>
      <c r="AE2854" t="b">
        <f>IFERROR(IF(FIND("P0",PGOptionList!D2854)&gt;0,TRUE),FALSE)</f>
        <v>0</v>
      </c>
      <c r="AF2854" t="b">
        <f>IF(AND(Z2854,AA2854,AB2854,AC2854,IF(C2854=Auswahlhilfe!$L$7,TRUE,FALSE)),D2854,FALSE)</f>
        <v>0</v>
      </c>
      <c r="AG2854" t="b">
        <f>IF(AND(Z2854,AA2854,AB2854,AD2854,IF(C2854=Auswahlhilfe!$L$17,TRUE,FALSE)),D2854,FALSE)</f>
        <v>0</v>
      </c>
      <c r="AH2854" t="b">
        <f>IF(AND(Z2854,AA2854,AB2854,AE2854,IF(C2854=Auswahlhilfe!$L$17,TRUE,FALSE)),D2854,FALSE)</f>
        <v>0</v>
      </c>
      <c r="AI2854" t="s">
        <v>4817</v>
      </c>
      <c r="AJ2854" s="90" t="str">
        <f t="shared" si="134"/>
        <v>mailto:info@oxni.ch?subject=Anfrage TER-155-006-S1-P2</v>
      </c>
    </row>
    <row r="2855" spans="2:36" x14ac:dyDescent="0.2">
      <c r="B2855" s="78" t="str">
        <f t="shared" si="132"/>
        <v/>
      </c>
      <c r="C2855" s="19" t="s">
        <v>124</v>
      </c>
      <c r="D2855" s="19" t="s">
        <v>3156</v>
      </c>
      <c r="E2855" s="19">
        <v>180</v>
      </c>
      <c r="F2855" s="19" t="s">
        <v>58</v>
      </c>
      <c r="G2855" s="19">
        <v>6</v>
      </c>
      <c r="H2855" s="19">
        <v>6</v>
      </c>
      <c r="I2855" s="19">
        <v>50</v>
      </c>
      <c r="J2855" s="19">
        <v>95</v>
      </c>
      <c r="K2855" s="19">
        <v>600</v>
      </c>
      <c r="L2855" s="19">
        <v>1800</v>
      </c>
      <c r="M2855" s="19" t="s">
        <v>85</v>
      </c>
      <c r="N2855" s="19">
        <v>3000</v>
      </c>
      <c r="O2855" s="19">
        <v>6000</v>
      </c>
      <c r="P2855" s="19">
        <v>8460</v>
      </c>
      <c r="Q2855" s="19" t="s">
        <v>57</v>
      </c>
      <c r="R2855" s="19">
        <v>4700</v>
      </c>
      <c r="S2855" s="19">
        <v>20000</v>
      </c>
      <c r="T2855" s="19">
        <v>23.4</v>
      </c>
      <c r="U2855" s="19">
        <v>25.1</v>
      </c>
      <c r="V2855" s="19">
        <v>0.24</v>
      </c>
      <c r="W2855" s="19">
        <v>70</v>
      </c>
      <c r="X2855" s="93"/>
      <c r="Y2855">
        <f t="shared" si="133"/>
        <v>500</v>
      </c>
      <c r="Z2855" t="b">
        <f>IF(N2855/G2855&gt;=Auswahlhilfe!$C$8,TRUE,FALSE)</f>
        <v>1</v>
      </c>
      <c r="AA2855" t="b">
        <f>IF(K2855&gt;Auswahlhilfe!$C$7,TRUE,FALSE)</f>
        <v>1</v>
      </c>
      <c r="AB2855" t="b">
        <f>IF(Auswahlhilfe!$C$17=F2855,TRUE,FALSE)</f>
        <v>1</v>
      </c>
      <c r="AC2855" t="b">
        <f>IFERROR(IF(FIND("P2",PGOptionList!D2855)&gt;0,TRUE),FALSE)</f>
        <v>1</v>
      </c>
      <c r="AD2855" t="b">
        <f>IFERROR(IF(FIND("P1",PGOptionList!D2855)&gt;0,TRUE),FALSE)</f>
        <v>0</v>
      </c>
      <c r="AE2855" t="b">
        <f>IFERROR(IF(FIND("P0",PGOptionList!D2855)&gt;0,TRUE),FALSE)</f>
        <v>0</v>
      </c>
      <c r="AF2855" t="b">
        <f>IF(AND(Z2855,AA2855,AB2855,AC2855,IF(C2855=Auswahlhilfe!$L$7,TRUE,FALSE)),D2855,FALSE)</f>
        <v>0</v>
      </c>
      <c r="AG2855" t="b">
        <f>IF(AND(Z2855,AA2855,AB2855,AD2855,IF(C2855=Auswahlhilfe!$L$17,TRUE,FALSE)),D2855,FALSE)</f>
        <v>0</v>
      </c>
      <c r="AH2855" t="b">
        <f>IF(AND(Z2855,AA2855,AB2855,AE2855,IF(C2855=Auswahlhilfe!$L$17,TRUE,FALSE)),D2855,FALSE)</f>
        <v>0</v>
      </c>
      <c r="AI2855" t="s">
        <v>4817</v>
      </c>
      <c r="AJ2855" s="90" t="str">
        <f t="shared" si="134"/>
        <v>mailto:info@oxni.ch?subject=Anfrage TER-155-006-S2-P2</v>
      </c>
    </row>
    <row r="2856" spans="2:36" x14ac:dyDescent="0.2">
      <c r="B2856" s="78" t="str">
        <f t="shared" si="132"/>
        <v/>
      </c>
      <c r="C2856" s="19" t="s">
        <v>124</v>
      </c>
      <c r="D2856" s="19" t="s">
        <v>3157</v>
      </c>
      <c r="E2856" s="19">
        <v>180</v>
      </c>
      <c r="F2856" s="19" t="s">
        <v>55</v>
      </c>
      <c r="G2856" s="19">
        <v>5</v>
      </c>
      <c r="H2856" s="19">
        <v>4</v>
      </c>
      <c r="I2856" s="19">
        <v>50</v>
      </c>
      <c r="J2856" s="19">
        <v>95</v>
      </c>
      <c r="K2856" s="19">
        <v>650</v>
      </c>
      <c r="L2856" s="19">
        <v>1950</v>
      </c>
      <c r="M2856" s="19" t="s">
        <v>84</v>
      </c>
      <c r="N2856" s="19">
        <v>3000</v>
      </c>
      <c r="O2856" s="19">
        <v>6000</v>
      </c>
      <c r="P2856" s="19">
        <v>8460</v>
      </c>
      <c r="Q2856" s="19" t="s">
        <v>57</v>
      </c>
      <c r="R2856" s="19">
        <v>4700</v>
      </c>
      <c r="S2856" s="19">
        <v>20000</v>
      </c>
      <c r="T2856" s="19">
        <v>23.4</v>
      </c>
      <c r="U2856" s="19">
        <v>25.1</v>
      </c>
      <c r="V2856" s="19">
        <v>0.24</v>
      </c>
      <c r="W2856" s="19">
        <v>70</v>
      </c>
      <c r="X2856" s="93"/>
      <c r="Y2856">
        <f t="shared" si="133"/>
        <v>600</v>
      </c>
      <c r="Z2856" t="b">
        <f>IF(N2856/G2856&gt;=Auswahlhilfe!$C$8,TRUE,FALSE)</f>
        <v>1</v>
      </c>
      <c r="AA2856" t="b">
        <f>IF(K2856&gt;Auswahlhilfe!$C$7,TRUE,FALSE)</f>
        <v>1</v>
      </c>
      <c r="AB2856" t="b">
        <f>IF(Auswahlhilfe!$C$17=F2856,TRUE,FALSE)</f>
        <v>0</v>
      </c>
      <c r="AC2856" t="b">
        <f>IFERROR(IF(FIND("P2",PGOptionList!D2856)&gt;0,TRUE),FALSE)</f>
        <v>0</v>
      </c>
      <c r="AD2856" t="b">
        <f>IFERROR(IF(FIND("P1",PGOptionList!D2856)&gt;0,TRUE),FALSE)</f>
        <v>1</v>
      </c>
      <c r="AE2856" t="b">
        <f>IFERROR(IF(FIND("P0",PGOptionList!D2856)&gt;0,TRUE),FALSE)</f>
        <v>0</v>
      </c>
      <c r="AF2856" t="b">
        <f>IF(AND(Z2856,AA2856,AB2856,AC2856,IF(C2856=Auswahlhilfe!$L$7,TRUE,FALSE)),D2856,FALSE)</f>
        <v>0</v>
      </c>
      <c r="AG2856" t="b">
        <f>IF(AND(Z2856,AA2856,AB2856,AD2856,IF(C2856=Auswahlhilfe!$L$17,TRUE,FALSE)),D2856,FALSE)</f>
        <v>0</v>
      </c>
      <c r="AH2856" t="b">
        <f>IF(AND(Z2856,AA2856,AB2856,AE2856,IF(C2856=Auswahlhilfe!$L$17,TRUE,FALSE)),D2856,FALSE)</f>
        <v>0</v>
      </c>
      <c r="AI2856" t="s">
        <v>4817</v>
      </c>
      <c r="AJ2856" s="90" t="str">
        <f t="shared" si="134"/>
        <v>mailto:info@oxni.ch?subject=Anfrage TER-155-005-S1-P1</v>
      </c>
    </row>
    <row r="2857" spans="2:36" x14ac:dyDescent="0.2">
      <c r="B2857" s="78" t="str">
        <f t="shared" si="132"/>
        <v/>
      </c>
      <c r="C2857" s="19" t="s">
        <v>124</v>
      </c>
      <c r="D2857" s="19" t="s">
        <v>3158</v>
      </c>
      <c r="E2857" s="19">
        <v>180</v>
      </c>
      <c r="F2857" s="19" t="s">
        <v>58</v>
      </c>
      <c r="G2857" s="19">
        <v>5</v>
      </c>
      <c r="H2857" s="19">
        <v>4</v>
      </c>
      <c r="I2857" s="19">
        <v>50</v>
      </c>
      <c r="J2857" s="19">
        <v>95</v>
      </c>
      <c r="K2857" s="19">
        <v>650</v>
      </c>
      <c r="L2857" s="19">
        <v>1950</v>
      </c>
      <c r="M2857" s="19" t="s">
        <v>84</v>
      </c>
      <c r="N2857" s="19">
        <v>3000</v>
      </c>
      <c r="O2857" s="19">
        <v>6000</v>
      </c>
      <c r="P2857" s="19">
        <v>8460</v>
      </c>
      <c r="Q2857" s="19" t="s">
        <v>57</v>
      </c>
      <c r="R2857" s="19">
        <v>4700</v>
      </c>
      <c r="S2857" s="19">
        <v>20000</v>
      </c>
      <c r="T2857" s="19">
        <v>23.4</v>
      </c>
      <c r="U2857" s="19">
        <v>25.1</v>
      </c>
      <c r="V2857" s="19">
        <v>0.24</v>
      </c>
      <c r="W2857" s="19">
        <v>70</v>
      </c>
      <c r="X2857" s="93"/>
      <c r="Y2857">
        <f t="shared" si="133"/>
        <v>600</v>
      </c>
      <c r="Z2857" t="b">
        <f>IF(N2857/G2857&gt;=Auswahlhilfe!$C$8,TRUE,FALSE)</f>
        <v>1</v>
      </c>
      <c r="AA2857" t="b">
        <f>IF(K2857&gt;Auswahlhilfe!$C$7,TRUE,FALSE)</f>
        <v>1</v>
      </c>
      <c r="AB2857" t="b">
        <f>IF(Auswahlhilfe!$C$17=F2857,TRUE,FALSE)</f>
        <v>1</v>
      </c>
      <c r="AC2857" t="b">
        <f>IFERROR(IF(FIND("P2",PGOptionList!D2857)&gt;0,TRUE),FALSE)</f>
        <v>0</v>
      </c>
      <c r="AD2857" t="b">
        <f>IFERROR(IF(FIND("P1",PGOptionList!D2857)&gt;0,TRUE),FALSE)</f>
        <v>1</v>
      </c>
      <c r="AE2857" t="b">
        <f>IFERROR(IF(FIND("P0",PGOptionList!D2857)&gt;0,TRUE),FALSE)</f>
        <v>0</v>
      </c>
      <c r="AF2857" t="b">
        <f>IF(AND(Z2857,AA2857,AB2857,AC2857,IF(C2857=Auswahlhilfe!$L$7,TRUE,FALSE)),D2857,FALSE)</f>
        <v>0</v>
      </c>
      <c r="AG2857" t="b">
        <f>IF(AND(Z2857,AA2857,AB2857,AD2857,IF(C2857=Auswahlhilfe!$L$17,TRUE,FALSE)),D2857,FALSE)</f>
        <v>0</v>
      </c>
      <c r="AH2857" t="b">
        <f>IF(AND(Z2857,AA2857,AB2857,AE2857,IF(C2857=Auswahlhilfe!$L$17,TRUE,FALSE)),D2857,FALSE)</f>
        <v>0</v>
      </c>
      <c r="AI2857" t="s">
        <v>4817</v>
      </c>
      <c r="AJ2857" s="90" t="str">
        <f t="shared" si="134"/>
        <v>mailto:info@oxni.ch?subject=Anfrage TER-155-005-S2-P1</v>
      </c>
    </row>
    <row r="2858" spans="2:36" x14ac:dyDescent="0.2">
      <c r="B2858" s="78" t="str">
        <f t="shared" si="132"/>
        <v/>
      </c>
      <c r="C2858" s="19" t="s">
        <v>124</v>
      </c>
      <c r="D2858" s="19" t="s">
        <v>3159</v>
      </c>
      <c r="E2858" s="19">
        <v>180</v>
      </c>
      <c r="F2858" s="19" t="s">
        <v>55</v>
      </c>
      <c r="G2858" s="19">
        <v>5</v>
      </c>
      <c r="H2858" s="19">
        <v>6</v>
      </c>
      <c r="I2858" s="19">
        <v>50</v>
      </c>
      <c r="J2858" s="19">
        <v>95</v>
      </c>
      <c r="K2858" s="19">
        <v>650</v>
      </c>
      <c r="L2858" s="19">
        <v>1950</v>
      </c>
      <c r="M2858" s="19" t="s">
        <v>84</v>
      </c>
      <c r="N2858" s="19">
        <v>3000</v>
      </c>
      <c r="O2858" s="19">
        <v>6000</v>
      </c>
      <c r="P2858" s="19">
        <v>8460</v>
      </c>
      <c r="Q2858" s="19" t="s">
        <v>57</v>
      </c>
      <c r="R2858" s="19">
        <v>4700</v>
      </c>
      <c r="S2858" s="19">
        <v>20000</v>
      </c>
      <c r="T2858" s="19">
        <v>23.4</v>
      </c>
      <c r="U2858" s="19">
        <v>25.1</v>
      </c>
      <c r="V2858" s="19">
        <v>0.24</v>
      </c>
      <c r="W2858" s="19">
        <v>70</v>
      </c>
      <c r="X2858" s="93"/>
      <c r="Y2858">
        <f t="shared" si="133"/>
        <v>600</v>
      </c>
      <c r="Z2858" t="b">
        <f>IF(N2858/G2858&gt;=Auswahlhilfe!$C$8,TRUE,FALSE)</f>
        <v>1</v>
      </c>
      <c r="AA2858" t="b">
        <f>IF(K2858&gt;Auswahlhilfe!$C$7,TRUE,FALSE)</f>
        <v>1</v>
      </c>
      <c r="AB2858" t="b">
        <f>IF(Auswahlhilfe!$C$17=F2858,TRUE,FALSE)</f>
        <v>0</v>
      </c>
      <c r="AC2858" t="b">
        <f>IFERROR(IF(FIND("P2",PGOptionList!D2858)&gt;0,TRUE),FALSE)</f>
        <v>1</v>
      </c>
      <c r="AD2858" t="b">
        <f>IFERROR(IF(FIND("P1",PGOptionList!D2858)&gt;0,TRUE),FALSE)</f>
        <v>0</v>
      </c>
      <c r="AE2858" t="b">
        <f>IFERROR(IF(FIND("P0",PGOptionList!D2858)&gt;0,TRUE),FALSE)</f>
        <v>0</v>
      </c>
      <c r="AF2858" t="b">
        <f>IF(AND(Z2858,AA2858,AB2858,AC2858,IF(C2858=Auswahlhilfe!$L$7,TRUE,FALSE)),D2858,FALSE)</f>
        <v>0</v>
      </c>
      <c r="AG2858" t="b">
        <f>IF(AND(Z2858,AA2858,AB2858,AD2858,IF(C2858=Auswahlhilfe!$L$17,TRUE,FALSE)),D2858,FALSE)</f>
        <v>0</v>
      </c>
      <c r="AH2858" t="b">
        <f>IF(AND(Z2858,AA2858,AB2858,AE2858,IF(C2858=Auswahlhilfe!$L$17,TRUE,FALSE)),D2858,FALSE)</f>
        <v>0</v>
      </c>
      <c r="AI2858" t="s">
        <v>4817</v>
      </c>
      <c r="AJ2858" s="90" t="str">
        <f t="shared" si="134"/>
        <v>mailto:info@oxni.ch?subject=Anfrage TER-155-005-S1-P2</v>
      </c>
    </row>
    <row r="2859" spans="2:36" x14ac:dyDescent="0.2">
      <c r="B2859" s="78" t="str">
        <f t="shared" si="132"/>
        <v/>
      </c>
      <c r="C2859" s="19" t="s">
        <v>124</v>
      </c>
      <c r="D2859" s="19" t="s">
        <v>3160</v>
      </c>
      <c r="E2859" s="19">
        <v>180</v>
      </c>
      <c r="F2859" s="19" t="s">
        <v>58</v>
      </c>
      <c r="G2859" s="19">
        <v>5</v>
      </c>
      <c r="H2859" s="19">
        <v>6</v>
      </c>
      <c r="I2859" s="19">
        <v>50</v>
      </c>
      <c r="J2859" s="19">
        <v>95</v>
      </c>
      <c r="K2859" s="19">
        <v>650</v>
      </c>
      <c r="L2859" s="19">
        <v>1950</v>
      </c>
      <c r="M2859" s="19" t="s">
        <v>84</v>
      </c>
      <c r="N2859" s="19">
        <v>3000</v>
      </c>
      <c r="O2859" s="19">
        <v>6000</v>
      </c>
      <c r="P2859" s="19">
        <v>8460</v>
      </c>
      <c r="Q2859" s="19" t="s">
        <v>57</v>
      </c>
      <c r="R2859" s="19">
        <v>4700</v>
      </c>
      <c r="S2859" s="19">
        <v>20000</v>
      </c>
      <c r="T2859" s="19">
        <v>23.4</v>
      </c>
      <c r="U2859" s="19">
        <v>25.1</v>
      </c>
      <c r="V2859" s="19">
        <v>0.24</v>
      </c>
      <c r="W2859" s="19">
        <v>70</v>
      </c>
      <c r="X2859" s="93"/>
      <c r="Y2859">
        <f t="shared" si="133"/>
        <v>600</v>
      </c>
      <c r="Z2859" t="b">
        <f>IF(N2859/G2859&gt;=Auswahlhilfe!$C$8,TRUE,FALSE)</f>
        <v>1</v>
      </c>
      <c r="AA2859" t="b">
        <f>IF(K2859&gt;Auswahlhilfe!$C$7,TRUE,FALSE)</f>
        <v>1</v>
      </c>
      <c r="AB2859" t="b">
        <f>IF(Auswahlhilfe!$C$17=F2859,TRUE,FALSE)</f>
        <v>1</v>
      </c>
      <c r="AC2859" t="b">
        <f>IFERROR(IF(FIND("P2",PGOptionList!D2859)&gt;0,TRUE),FALSE)</f>
        <v>1</v>
      </c>
      <c r="AD2859" t="b">
        <f>IFERROR(IF(FIND("P1",PGOptionList!D2859)&gt;0,TRUE),FALSE)</f>
        <v>0</v>
      </c>
      <c r="AE2859" t="b">
        <f>IFERROR(IF(FIND("P0",PGOptionList!D2859)&gt;0,TRUE),FALSE)</f>
        <v>0</v>
      </c>
      <c r="AF2859" t="b">
        <f>IF(AND(Z2859,AA2859,AB2859,AC2859,IF(C2859=Auswahlhilfe!$L$7,TRUE,FALSE)),D2859,FALSE)</f>
        <v>0</v>
      </c>
      <c r="AG2859" t="b">
        <f>IF(AND(Z2859,AA2859,AB2859,AD2859,IF(C2859=Auswahlhilfe!$L$17,TRUE,FALSE)),D2859,FALSE)</f>
        <v>0</v>
      </c>
      <c r="AH2859" t="b">
        <f>IF(AND(Z2859,AA2859,AB2859,AE2859,IF(C2859=Auswahlhilfe!$L$17,TRUE,FALSE)),D2859,FALSE)</f>
        <v>0</v>
      </c>
      <c r="AI2859" t="s">
        <v>4817</v>
      </c>
      <c r="AJ2859" s="90" t="str">
        <f t="shared" si="134"/>
        <v>mailto:info@oxni.ch?subject=Anfrage TER-155-005-S2-P2</v>
      </c>
    </row>
    <row r="2860" spans="2:36" x14ac:dyDescent="0.2">
      <c r="B2860" s="78" t="str">
        <f t="shared" si="132"/>
        <v/>
      </c>
      <c r="C2860" s="19" t="s">
        <v>124</v>
      </c>
      <c r="D2860" s="19" t="s">
        <v>3161</v>
      </c>
      <c r="E2860" s="19">
        <v>180</v>
      </c>
      <c r="F2860" s="19" t="s">
        <v>55</v>
      </c>
      <c r="G2860" s="19">
        <v>4</v>
      </c>
      <c r="H2860" s="19">
        <v>4</v>
      </c>
      <c r="I2860" s="19">
        <v>50</v>
      </c>
      <c r="J2860" s="19">
        <v>95</v>
      </c>
      <c r="K2860" s="19">
        <v>540</v>
      </c>
      <c r="L2860" s="19">
        <v>1620</v>
      </c>
      <c r="M2860" s="19" t="s">
        <v>110</v>
      </c>
      <c r="N2860" s="19">
        <v>3000</v>
      </c>
      <c r="O2860" s="19">
        <v>6000</v>
      </c>
      <c r="P2860" s="19">
        <v>8460</v>
      </c>
      <c r="Q2860" s="19" t="s">
        <v>57</v>
      </c>
      <c r="R2860" s="19">
        <v>4700</v>
      </c>
      <c r="S2860" s="19">
        <v>20000</v>
      </c>
      <c r="T2860" s="19">
        <v>23.4</v>
      </c>
      <c r="U2860" s="19">
        <v>25.1</v>
      </c>
      <c r="V2860" s="19">
        <v>0.24</v>
      </c>
      <c r="W2860" s="19">
        <v>70</v>
      </c>
      <c r="X2860" s="93"/>
      <c r="Y2860">
        <f t="shared" si="133"/>
        <v>750</v>
      </c>
      <c r="Z2860" t="b">
        <f>IF(N2860/G2860&gt;=Auswahlhilfe!$C$8,TRUE,FALSE)</f>
        <v>1</v>
      </c>
      <c r="AA2860" t="b">
        <f>IF(K2860&gt;Auswahlhilfe!$C$7,TRUE,FALSE)</f>
        <v>1</v>
      </c>
      <c r="AB2860" t="b">
        <f>IF(Auswahlhilfe!$C$17=F2860,TRUE,FALSE)</f>
        <v>0</v>
      </c>
      <c r="AC2860" t="b">
        <f>IFERROR(IF(FIND("P2",PGOptionList!D2860)&gt;0,TRUE),FALSE)</f>
        <v>0</v>
      </c>
      <c r="AD2860" t="b">
        <f>IFERROR(IF(FIND("P1",PGOptionList!D2860)&gt;0,TRUE),FALSE)</f>
        <v>1</v>
      </c>
      <c r="AE2860" t="b">
        <f>IFERROR(IF(FIND("P0",PGOptionList!D2860)&gt;0,TRUE),FALSE)</f>
        <v>0</v>
      </c>
      <c r="AF2860" t="b">
        <f>IF(AND(Z2860,AA2860,AB2860,AC2860,IF(C2860=Auswahlhilfe!$L$7,TRUE,FALSE)),D2860,FALSE)</f>
        <v>0</v>
      </c>
      <c r="AG2860" t="b">
        <f>IF(AND(Z2860,AA2860,AB2860,AD2860,IF(C2860=Auswahlhilfe!$L$17,TRUE,FALSE)),D2860,FALSE)</f>
        <v>0</v>
      </c>
      <c r="AH2860" t="b">
        <f>IF(AND(Z2860,AA2860,AB2860,AE2860,IF(C2860=Auswahlhilfe!$L$17,TRUE,FALSE)),D2860,FALSE)</f>
        <v>0</v>
      </c>
      <c r="AI2860" t="s">
        <v>4817</v>
      </c>
      <c r="AJ2860" s="90" t="str">
        <f t="shared" si="134"/>
        <v>mailto:info@oxni.ch?subject=Anfrage TER-155-004-S1-P1</v>
      </c>
    </row>
    <row r="2861" spans="2:36" x14ac:dyDescent="0.2">
      <c r="B2861" s="78" t="str">
        <f t="shared" si="132"/>
        <v/>
      </c>
      <c r="C2861" s="19" t="s">
        <v>124</v>
      </c>
      <c r="D2861" s="19" t="s">
        <v>3162</v>
      </c>
      <c r="E2861" s="19">
        <v>180</v>
      </c>
      <c r="F2861" s="19" t="s">
        <v>58</v>
      </c>
      <c r="G2861" s="19">
        <v>4</v>
      </c>
      <c r="H2861" s="19">
        <v>4</v>
      </c>
      <c r="I2861" s="19">
        <v>50</v>
      </c>
      <c r="J2861" s="19">
        <v>95</v>
      </c>
      <c r="K2861" s="19">
        <v>540</v>
      </c>
      <c r="L2861" s="19">
        <v>1620</v>
      </c>
      <c r="M2861" s="19" t="s">
        <v>110</v>
      </c>
      <c r="N2861" s="19">
        <v>3000</v>
      </c>
      <c r="O2861" s="19">
        <v>6000</v>
      </c>
      <c r="P2861" s="19">
        <v>8460</v>
      </c>
      <c r="Q2861" s="19" t="s">
        <v>57</v>
      </c>
      <c r="R2861" s="19">
        <v>4700</v>
      </c>
      <c r="S2861" s="19">
        <v>20000</v>
      </c>
      <c r="T2861" s="19">
        <v>23.4</v>
      </c>
      <c r="U2861" s="19">
        <v>25.1</v>
      </c>
      <c r="V2861" s="19">
        <v>0.24</v>
      </c>
      <c r="W2861" s="19">
        <v>70</v>
      </c>
      <c r="X2861" s="93"/>
      <c r="Y2861">
        <f t="shared" si="133"/>
        <v>750</v>
      </c>
      <c r="Z2861" t="b">
        <f>IF(N2861/G2861&gt;=Auswahlhilfe!$C$8,TRUE,FALSE)</f>
        <v>1</v>
      </c>
      <c r="AA2861" t="b">
        <f>IF(K2861&gt;Auswahlhilfe!$C$7,TRUE,FALSE)</f>
        <v>1</v>
      </c>
      <c r="AB2861" t="b">
        <f>IF(Auswahlhilfe!$C$17=F2861,TRUE,FALSE)</f>
        <v>1</v>
      </c>
      <c r="AC2861" t="b">
        <f>IFERROR(IF(FIND("P2",PGOptionList!D2861)&gt;0,TRUE),FALSE)</f>
        <v>0</v>
      </c>
      <c r="AD2861" t="b">
        <f>IFERROR(IF(FIND("P1",PGOptionList!D2861)&gt;0,TRUE),FALSE)</f>
        <v>1</v>
      </c>
      <c r="AE2861" t="b">
        <f>IFERROR(IF(FIND("P0",PGOptionList!D2861)&gt;0,TRUE),FALSE)</f>
        <v>0</v>
      </c>
      <c r="AF2861" t="b">
        <f>IF(AND(Z2861,AA2861,AB2861,AC2861,IF(C2861=Auswahlhilfe!$L$7,TRUE,FALSE)),D2861,FALSE)</f>
        <v>0</v>
      </c>
      <c r="AG2861" t="b">
        <f>IF(AND(Z2861,AA2861,AB2861,AD2861,IF(C2861=Auswahlhilfe!$L$17,TRUE,FALSE)),D2861,FALSE)</f>
        <v>0</v>
      </c>
      <c r="AH2861" t="b">
        <f>IF(AND(Z2861,AA2861,AB2861,AE2861,IF(C2861=Auswahlhilfe!$L$17,TRUE,FALSE)),D2861,FALSE)</f>
        <v>0</v>
      </c>
      <c r="AI2861" t="s">
        <v>4817</v>
      </c>
      <c r="AJ2861" s="90" t="str">
        <f t="shared" si="134"/>
        <v>mailto:info@oxni.ch?subject=Anfrage TER-155-004-S2-P1</v>
      </c>
    </row>
    <row r="2862" spans="2:36" x14ac:dyDescent="0.2">
      <c r="B2862" s="78" t="str">
        <f t="shared" si="132"/>
        <v/>
      </c>
      <c r="C2862" s="19" t="s">
        <v>124</v>
      </c>
      <c r="D2862" s="19" t="s">
        <v>3163</v>
      </c>
      <c r="E2862" s="19">
        <v>180</v>
      </c>
      <c r="F2862" s="19" t="s">
        <v>55</v>
      </c>
      <c r="G2862" s="19">
        <v>4</v>
      </c>
      <c r="H2862" s="19">
        <v>6</v>
      </c>
      <c r="I2862" s="19">
        <v>50</v>
      </c>
      <c r="J2862" s="19">
        <v>95</v>
      </c>
      <c r="K2862" s="19">
        <v>540</v>
      </c>
      <c r="L2862" s="19">
        <v>1620</v>
      </c>
      <c r="M2862" s="19" t="s">
        <v>110</v>
      </c>
      <c r="N2862" s="19">
        <v>3000</v>
      </c>
      <c r="O2862" s="19">
        <v>6000</v>
      </c>
      <c r="P2862" s="19">
        <v>8460</v>
      </c>
      <c r="Q2862" s="19" t="s">
        <v>57</v>
      </c>
      <c r="R2862" s="19">
        <v>4700</v>
      </c>
      <c r="S2862" s="19">
        <v>20000</v>
      </c>
      <c r="T2862" s="19">
        <v>23.4</v>
      </c>
      <c r="U2862" s="19">
        <v>25.1</v>
      </c>
      <c r="V2862" s="19">
        <v>0.24</v>
      </c>
      <c r="W2862" s="19">
        <v>70</v>
      </c>
      <c r="X2862" s="93"/>
      <c r="Y2862">
        <f t="shared" si="133"/>
        <v>750</v>
      </c>
      <c r="Z2862" t="b">
        <f>IF(N2862/G2862&gt;=Auswahlhilfe!$C$8,TRUE,FALSE)</f>
        <v>1</v>
      </c>
      <c r="AA2862" t="b">
        <f>IF(K2862&gt;Auswahlhilfe!$C$7,TRUE,FALSE)</f>
        <v>1</v>
      </c>
      <c r="AB2862" t="b">
        <f>IF(Auswahlhilfe!$C$17=F2862,TRUE,FALSE)</f>
        <v>0</v>
      </c>
      <c r="AC2862" t="b">
        <f>IFERROR(IF(FIND("P2",PGOptionList!D2862)&gt;0,TRUE),FALSE)</f>
        <v>1</v>
      </c>
      <c r="AD2862" t="b">
        <f>IFERROR(IF(FIND("P1",PGOptionList!D2862)&gt;0,TRUE),FALSE)</f>
        <v>0</v>
      </c>
      <c r="AE2862" t="b">
        <f>IFERROR(IF(FIND("P0",PGOptionList!D2862)&gt;0,TRUE),FALSE)</f>
        <v>0</v>
      </c>
      <c r="AF2862" t="b">
        <f>IF(AND(Z2862,AA2862,AB2862,AC2862,IF(C2862=Auswahlhilfe!$L$7,TRUE,FALSE)),D2862,FALSE)</f>
        <v>0</v>
      </c>
      <c r="AG2862" t="b">
        <f>IF(AND(Z2862,AA2862,AB2862,AD2862,IF(C2862=Auswahlhilfe!$L$17,TRUE,FALSE)),D2862,FALSE)</f>
        <v>0</v>
      </c>
      <c r="AH2862" t="b">
        <f>IF(AND(Z2862,AA2862,AB2862,AE2862,IF(C2862=Auswahlhilfe!$L$17,TRUE,FALSE)),D2862,FALSE)</f>
        <v>0</v>
      </c>
      <c r="AI2862" t="s">
        <v>4817</v>
      </c>
      <c r="AJ2862" s="90" t="str">
        <f t="shared" si="134"/>
        <v>mailto:info@oxni.ch?subject=Anfrage TER-155-004-S1-P2</v>
      </c>
    </row>
    <row r="2863" spans="2:36" x14ac:dyDescent="0.2">
      <c r="B2863" s="78" t="str">
        <f t="shared" si="132"/>
        <v/>
      </c>
      <c r="C2863" s="19" t="s">
        <v>124</v>
      </c>
      <c r="D2863" s="19" t="s">
        <v>3164</v>
      </c>
      <c r="E2863" s="19">
        <v>180</v>
      </c>
      <c r="F2863" s="19" t="s">
        <v>58</v>
      </c>
      <c r="G2863" s="19">
        <v>4</v>
      </c>
      <c r="H2863" s="19">
        <v>6</v>
      </c>
      <c r="I2863" s="19">
        <v>50</v>
      </c>
      <c r="J2863" s="19">
        <v>95</v>
      </c>
      <c r="K2863" s="19">
        <v>540</v>
      </c>
      <c r="L2863" s="19">
        <v>1620</v>
      </c>
      <c r="M2863" s="19" t="s">
        <v>110</v>
      </c>
      <c r="N2863" s="19">
        <v>3000</v>
      </c>
      <c r="O2863" s="19">
        <v>6000</v>
      </c>
      <c r="P2863" s="19">
        <v>8460</v>
      </c>
      <c r="Q2863" s="19" t="s">
        <v>57</v>
      </c>
      <c r="R2863" s="19">
        <v>4700</v>
      </c>
      <c r="S2863" s="19">
        <v>20000</v>
      </c>
      <c r="T2863" s="19">
        <v>23.4</v>
      </c>
      <c r="U2863" s="19">
        <v>25.1</v>
      </c>
      <c r="V2863" s="19">
        <v>0.24</v>
      </c>
      <c r="W2863" s="19">
        <v>70</v>
      </c>
      <c r="X2863" s="93"/>
      <c r="Y2863">
        <f t="shared" si="133"/>
        <v>750</v>
      </c>
      <c r="Z2863" t="b">
        <f>IF(N2863/G2863&gt;=Auswahlhilfe!$C$8,TRUE,FALSE)</f>
        <v>1</v>
      </c>
      <c r="AA2863" t="b">
        <f>IF(K2863&gt;Auswahlhilfe!$C$7,TRUE,FALSE)</f>
        <v>1</v>
      </c>
      <c r="AB2863" t="b">
        <f>IF(Auswahlhilfe!$C$17=F2863,TRUE,FALSE)</f>
        <v>1</v>
      </c>
      <c r="AC2863" t="b">
        <f>IFERROR(IF(FIND("P2",PGOptionList!D2863)&gt;0,TRUE),FALSE)</f>
        <v>1</v>
      </c>
      <c r="AD2863" t="b">
        <f>IFERROR(IF(FIND("P1",PGOptionList!D2863)&gt;0,TRUE),FALSE)</f>
        <v>0</v>
      </c>
      <c r="AE2863" t="b">
        <f>IFERROR(IF(FIND("P0",PGOptionList!D2863)&gt;0,TRUE),FALSE)</f>
        <v>0</v>
      </c>
      <c r="AF2863" t="b">
        <f>IF(AND(Z2863,AA2863,AB2863,AC2863,IF(C2863=Auswahlhilfe!$L$7,TRUE,FALSE)),D2863,FALSE)</f>
        <v>0</v>
      </c>
      <c r="AG2863" t="b">
        <f>IF(AND(Z2863,AA2863,AB2863,AD2863,IF(C2863=Auswahlhilfe!$L$17,TRUE,FALSE)),D2863,FALSE)</f>
        <v>0</v>
      </c>
      <c r="AH2863" t="b">
        <f>IF(AND(Z2863,AA2863,AB2863,AE2863,IF(C2863=Auswahlhilfe!$L$17,TRUE,FALSE)),D2863,FALSE)</f>
        <v>0</v>
      </c>
      <c r="AI2863" t="s">
        <v>4817</v>
      </c>
      <c r="AJ2863" s="90" t="str">
        <f t="shared" si="134"/>
        <v>mailto:info@oxni.ch?subject=Anfrage TER-155-004-S2-P2</v>
      </c>
    </row>
    <row r="2864" spans="2:36" x14ac:dyDescent="0.2">
      <c r="B2864" s="78" t="str">
        <f t="shared" si="132"/>
        <v/>
      </c>
      <c r="C2864" s="19" t="s">
        <v>124</v>
      </c>
      <c r="D2864" s="19" t="s">
        <v>3165</v>
      </c>
      <c r="E2864" s="19">
        <v>180</v>
      </c>
      <c r="F2864" s="19" t="s">
        <v>55</v>
      </c>
      <c r="G2864" s="19">
        <v>3</v>
      </c>
      <c r="H2864" s="19">
        <v>4</v>
      </c>
      <c r="I2864" s="19">
        <v>50</v>
      </c>
      <c r="J2864" s="19">
        <v>95</v>
      </c>
      <c r="K2864" s="19">
        <v>340</v>
      </c>
      <c r="L2864" s="19">
        <v>1020</v>
      </c>
      <c r="M2864" s="19" t="s">
        <v>82</v>
      </c>
      <c r="N2864" s="19">
        <v>3000</v>
      </c>
      <c r="O2864" s="19">
        <v>6000</v>
      </c>
      <c r="P2864" s="19">
        <v>8460</v>
      </c>
      <c r="Q2864" s="19" t="s">
        <v>57</v>
      </c>
      <c r="R2864" s="19">
        <v>4700</v>
      </c>
      <c r="S2864" s="19">
        <v>20000</v>
      </c>
      <c r="T2864" s="19">
        <v>23.4</v>
      </c>
      <c r="U2864" s="19">
        <v>25.1</v>
      </c>
      <c r="V2864" s="19">
        <v>0.24</v>
      </c>
      <c r="W2864" s="19">
        <v>70</v>
      </c>
      <c r="X2864" s="93"/>
      <c r="Y2864">
        <f t="shared" si="133"/>
        <v>1000</v>
      </c>
      <c r="Z2864" t="b">
        <f>IF(N2864/G2864&gt;=Auswahlhilfe!$C$8,TRUE,FALSE)</f>
        <v>1</v>
      </c>
      <c r="AA2864" t="b">
        <f>IF(K2864&gt;Auswahlhilfe!$C$7,TRUE,FALSE)</f>
        <v>1</v>
      </c>
      <c r="AB2864" t="b">
        <f>IF(Auswahlhilfe!$C$17=F2864,TRUE,FALSE)</f>
        <v>0</v>
      </c>
      <c r="AC2864" t="b">
        <f>IFERROR(IF(FIND("P2",PGOptionList!D2864)&gt;0,TRUE),FALSE)</f>
        <v>0</v>
      </c>
      <c r="AD2864" t="b">
        <f>IFERROR(IF(FIND("P1",PGOptionList!D2864)&gt;0,TRUE),FALSE)</f>
        <v>1</v>
      </c>
      <c r="AE2864" t="b">
        <f>IFERROR(IF(FIND("P0",PGOptionList!D2864)&gt;0,TRUE),FALSE)</f>
        <v>0</v>
      </c>
      <c r="AF2864" t="b">
        <f>IF(AND(Z2864,AA2864,AB2864,AC2864,IF(C2864=Auswahlhilfe!$L$7,TRUE,FALSE)),D2864,FALSE)</f>
        <v>0</v>
      </c>
      <c r="AG2864" t="b">
        <f>IF(AND(Z2864,AA2864,AB2864,AD2864,IF(C2864=Auswahlhilfe!$L$17,TRUE,FALSE)),D2864,FALSE)</f>
        <v>0</v>
      </c>
      <c r="AH2864" t="b">
        <f>IF(AND(Z2864,AA2864,AB2864,AE2864,IF(C2864=Auswahlhilfe!$L$17,TRUE,FALSE)),D2864,FALSE)</f>
        <v>0</v>
      </c>
      <c r="AI2864" t="s">
        <v>4817</v>
      </c>
      <c r="AJ2864" s="90" t="str">
        <f t="shared" si="134"/>
        <v>mailto:info@oxni.ch?subject=Anfrage TER-155-003-S1-P1</v>
      </c>
    </row>
    <row r="2865" spans="2:36" x14ac:dyDescent="0.2">
      <c r="B2865" s="78" t="str">
        <f t="shared" si="132"/>
        <v/>
      </c>
      <c r="C2865" s="19" t="s">
        <v>124</v>
      </c>
      <c r="D2865" s="19" t="s">
        <v>3166</v>
      </c>
      <c r="E2865" s="19">
        <v>180</v>
      </c>
      <c r="F2865" s="19" t="s">
        <v>58</v>
      </c>
      <c r="G2865" s="19">
        <v>3</v>
      </c>
      <c r="H2865" s="19">
        <v>4</v>
      </c>
      <c r="I2865" s="19">
        <v>50</v>
      </c>
      <c r="J2865" s="19">
        <v>95</v>
      </c>
      <c r="K2865" s="19">
        <v>340</v>
      </c>
      <c r="L2865" s="19">
        <v>1020</v>
      </c>
      <c r="M2865" s="19" t="s">
        <v>82</v>
      </c>
      <c r="N2865" s="19">
        <v>3000</v>
      </c>
      <c r="O2865" s="19">
        <v>6000</v>
      </c>
      <c r="P2865" s="19">
        <v>8460</v>
      </c>
      <c r="Q2865" s="19" t="s">
        <v>57</v>
      </c>
      <c r="R2865" s="19">
        <v>4700</v>
      </c>
      <c r="S2865" s="19">
        <v>20000</v>
      </c>
      <c r="T2865" s="19">
        <v>23.4</v>
      </c>
      <c r="U2865" s="19">
        <v>25.1</v>
      </c>
      <c r="V2865" s="19">
        <v>0.24</v>
      </c>
      <c r="W2865" s="19">
        <v>70</v>
      </c>
      <c r="X2865" s="93"/>
      <c r="Y2865">
        <f t="shared" si="133"/>
        <v>1000</v>
      </c>
      <c r="Z2865" t="b">
        <f>IF(N2865/G2865&gt;=Auswahlhilfe!$C$8,TRUE,FALSE)</f>
        <v>1</v>
      </c>
      <c r="AA2865" t="b">
        <f>IF(K2865&gt;Auswahlhilfe!$C$7,TRUE,FALSE)</f>
        <v>1</v>
      </c>
      <c r="AB2865" t="b">
        <f>IF(Auswahlhilfe!$C$17=F2865,TRUE,FALSE)</f>
        <v>1</v>
      </c>
      <c r="AC2865" t="b">
        <f>IFERROR(IF(FIND("P2",PGOptionList!D2865)&gt;0,TRUE),FALSE)</f>
        <v>0</v>
      </c>
      <c r="AD2865" t="b">
        <f>IFERROR(IF(FIND("P1",PGOptionList!D2865)&gt;0,TRUE),FALSE)</f>
        <v>1</v>
      </c>
      <c r="AE2865" t="b">
        <f>IFERROR(IF(FIND("P0",PGOptionList!D2865)&gt;0,TRUE),FALSE)</f>
        <v>0</v>
      </c>
      <c r="AF2865" t="b">
        <f>IF(AND(Z2865,AA2865,AB2865,AC2865,IF(C2865=Auswahlhilfe!$L$7,TRUE,FALSE)),D2865,FALSE)</f>
        <v>0</v>
      </c>
      <c r="AG2865" t="b">
        <f>IF(AND(Z2865,AA2865,AB2865,AD2865,IF(C2865=Auswahlhilfe!$L$17,TRUE,FALSE)),D2865,FALSE)</f>
        <v>0</v>
      </c>
      <c r="AH2865" t="b">
        <f>IF(AND(Z2865,AA2865,AB2865,AE2865,IF(C2865=Auswahlhilfe!$L$17,TRUE,FALSE)),D2865,FALSE)</f>
        <v>0</v>
      </c>
      <c r="AI2865" t="s">
        <v>4817</v>
      </c>
      <c r="AJ2865" s="90" t="str">
        <f t="shared" si="134"/>
        <v>mailto:info@oxni.ch?subject=Anfrage TER-155-003-S2-P1</v>
      </c>
    </row>
    <row r="2866" spans="2:36" x14ac:dyDescent="0.2">
      <c r="B2866" s="78" t="str">
        <f t="shared" si="132"/>
        <v/>
      </c>
      <c r="C2866" s="19" t="s">
        <v>124</v>
      </c>
      <c r="D2866" s="19" t="s">
        <v>3167</v>
      </c>
      <c r="E2866" s="19">
        <v>180</v>
      </c>
      <c r="F2866" s="19" t="s">
        <v>55</v>
      </c>
      <c r="G2866" s="19">
        <v>3</v>
      </c>
      <c r="H2866" s="19">
        <v>6</v>
      </c>
      <c r="I2866" s="19">
        <v>50</v>
      </c>
      <c r="J2866" s="19">
        <v>95</v>
      </c>
      <c r="K2866" s="19">
        <v>340</v>
      </c>
      <c r="L2866" s="19">
        <v>1020</v>
      </c>
      <c r="M2866" s="19" t="s">
        <v>82</v>
      </c>
      <c r="N2866" s="19">
        <v>3000</v>
      </c>
      <c r="O2866" s="19">
        <v>6000</v>
      </c>
      <c r="P2866" s="19">
        <v>8460</v>
      </c>
      <c r="Q2866" s="19" t="s">
        <v>57</v>
      </c>
      <c r="R2866" s="19">
        <v>4700</v>
      </c>
      <c r="S2866" s="19">
        <v>20000</v>
      </c>
      <c r="T2866" s="19">
        <v>23.4</v>
      </c>
      <c r="U2866" s="19">
        <v>25.1</v>
      </c>
      <c r="V2866" s="19">
        <v>0.24</v>
      </c>
      <c r="W2866" s="19">
        <v>70</v>
      </c>
      <c r="X2866" s="93"/>
      <c r="Y2866">
        <f t="shared" si="133"/>
        <v>1000</v>
      </c>
      <c r="Z2866" t="b">
        <f>IF(N2866/G2866&gt;=Auswahlhilfe!$C$8,TRUE,FALSE)</f>
        <v>1</v>
      </c>
      <c r="AA2866" t="b">
        <f>IF(K2866&gt;Auswahlhilfe!$C$7,TRUE,FALSE)</f>
        <v>1</v>
      </c>
      <c r="AB2866" t="b">
        <f>IF(Auswahlhilfe!$C$17=F2866,TRUE,FALSE)</f>
        <v>0</v>
      </c>
      <c r="AC2866" t="b">
        <f>IFERROR(IF(FIND("P2",PGOptionList!D2866)&gt;0,TRUE),FALSE)</f>
        <v>1</v>
      </c>
      <c r="AD2866" t="b">
        <f>IFERROR(IF(FIND("P1",PGOptionList!D2866)&gt;0,TRUE),FALSE)</f>
        <v>0</v>
      </c>
      <c r="AE2866" t="b">
        <f>IFERROR(IF(FIND("P0",PGOptionList!D2866)&gt;0,TRUE),FALSE)</f>
        <v>0</v>
      </c>
      <c r="AF2866" t="b">
        <f>IF(AND(Z2866,AA2866,AB2866,AC2866,IF(C2866=Auswahlhilfe!$L$7,TRUE,FALSE)),D2866,FALSE)</f>
        <v>0</v>
      </c>
      <c r="AG2866" t="b">
        <f>IF(AND(Z2866,AA2866,AB2866,AD2866,IF(C2866=Auswahlhilfe!$L$17,TRUE,FALSE)),D2866,FALSE)</f>
        <v>0</v>
      </c>
      <c r="AH2866" t="b">
        <f>IF(AND(Z2866,AA2866,AB2866,AE2866,IF(C2866=Auswahlhilfe!$L$17,TRUE,FALSE)),D2866,FALSE)</f>
        <v>0</v>
      </c>
      <c r="AI2866" t="s">
        <v>4817</v>
      </c>
      <c r="AJ2866" s="90" t="str">
        <f t="shared" si="134"/>
        <v>mailto:info@oxni.ch?subject=Anfrage TER-155-003-S1-P2</v>
      </c>
    </row>
    <row r="2867" spans="2:36" x14ac:dyDescent="0.2">
      <c r="B2867" s="78" t="str">
        <f t="shared" si="132"/>
        <v/>
      </c>
      <c r="C2867" s="19" t="s">
        <v>124</v>
      </c>
      <c r="D2867" s="19" t="s">
        <v>3168</v>
      </c>
      <c r="E2867" s="19">
        <v>180</v>
      </c>
      <c r="F2867" s="19" t="s">
        <v>58</v>
      </c>
      <c r="G2867" s="19">
        <v>3</v>
      </c>
      <c r="H2867" s="19">
        <v>6</v>
      </c>
      <c r="I2867" s="19">
        <v>50</v>
      </c>
      <c r="J2867" s="19">
        <v>95</v>
      </c>
      <c r="K2867" s="19">
        <v>340</v>
      </c>
      <c r="L2867" s="19">
        <v>1020</v>
      </c>
      <c r="M2867" s="19" t="s">
        <v>82</v>
      </c>
      <c r="N2867" s="19">
        <v>3000</v>
      </c>
      <c r="O2867" s="19">
        <v>6000</v>
      </c>
      <c r="P2867" s="19">
        <v>8460</v>
      </c>
      <c r="Q2867" s="19" t="s">
        <v>57</v>
      </c>
      <c r="R2867" s="19">
        <v>4700</v>
      </c>
      <c r="S2867" s="19">
        <v>20000</v>
      </c>
      <c r="T2867" s="19">
        <v>23.4</v>
      </c>
      <c r="U2867" s="19">
        <v>25.1</v>
      </c>
      <c r="V2867" s="19">
        <v>0.24</v>
      </c>
      <c r="W2867" s="19">
        <v>70</v>
      </c>
      <c r="X2867" s="93"/>
      <c r="Y2867">
        <f t="shared" si="133"/>
        <v>1000</v>
      </c>
      <c r="Z2867" t="b">
        <f>IF(N2867/G2867&gt;=Auswahlhilfe!$C$8,TRUE,FALSE)</f>
        <v>1</v>
      </c>
      <c r="AA2867" t="b">
        <f>IF(K2867&gt;Auswahlhilfe!$C$7,TRUE,FALSE)</f>
        <v>1</v>
      </c>
      <c r="AB2867" t="b">
        <f>IF(Auswahlhilfe!$C$17=F2867,TRUE,FALSE)</f>
        <v>1</v>
      </c>
      <c r="AC2867" t="b">
        <f>IFERROR(IF(FIND("P2",PGOptionList!D2867)&gt;0,TRUE),FALSE)</f>
        <v>1</v>
      </c>
      <c r="AD2867" t="b">
        <f>IFERROR(IF(FIND("P1",PGOptionList!D2867)&gt;0,TRUE),FALSE)</f>
        <v>0</v>
      </c>
      <c r="AE2867" t="b">
        <f>IFERROR(IF(FIND("P0",PGOptionList!D2867)&gt;0,TRUE),FALSE)</f>
        <v>0</v>
      </c>
      <c r="AF2867" t="b">
        <f>IF(AND(Z2867,AA2867,AB2867,AC2867,IF(C2867=Auswahlhilfe!$L$7,TRUE,FALSE)),D2867,FALSE)</f>
        <v>0</v>
      </c>
      <c r="AG2867" t="b">
        <f>IF(AND(Z2867,AA2867,AB2867,AD2867,IF(C2867=Auswahlhilfe!$L$17,TRUE,FALSE)),D2867,FALSE)</f>
        <v>0</v>
      </c>
      <c r="AH2867" t="b">
        <f>IF(AND(Z2867,AA2867,AB2867,AE2867,IF(C2867=Auswahlhilfe!$L$17,TRUE,FALSE)),D2867,FALSE)</f>
        <v>0</v>
      </c>
      <c r="AI2867" t="s">
        <v>4817</v>
      </c>
      <c r="AJ2867" s="90" t="str">
        <f t="shared" si="134"/>
        <v>mailto:info@oxni.ch?subject=Anfrage TER-155-003-S2-P2</v>
      </c>
    </row>
    <row r="2868" spans="2:36" x14ac:dyDescent="0.2">
      <c r="B2868" s="78" t="str">
        <f t="shared" si="132"/>
        <v/>
      </c>
      <c r="C2868" s="19" t="s">
        <v>12</v>
      </c>
      <c r="D2868" s="19" t="s">
        <v>3169</v>
      </c>
      <c r="E2868" s="19">
        <v>60</v>
      </c>
      <c r="F2868" s="19" t="s">
        <v>55</v>
      </c>
      <c r="G2868" s="19">
        <v>100</v>
      </c>
      <c r="H2868" s="19">
        <v>5</v>
      </c>
      <c r="I2868" s="19">
        <v>7</v>
      </c>
      <c r="J2868" s="19">
        <v>94</v>
      </c>
      <c r="K2868" s="19">
        <v>42</v>
      </c>
      <c r="L2868" s="19">
        <v>126</v>
      </c>
      <c r="M2868" s="19" t="s">
        <v>68</v>
      </c>
      <c r="N2868" s="19">
        <v>5000</v>
      </c>
      <c r="O2868" s="19">
        <v>10000</v>
      </c>
      <c r="P2868" s="19">
        <v>1400</v>
      </c>
      <c r="Q2868" s="19" t="s">
        <v>57</v>
      </c>
      <c r="R2868" s="19">
        <v>1100</v>
      </c>
      <c r="S2868" s="19">
        <v>30000</v>
      </c>
      <c r="T2868" s="19">
        <v>0.13</v>
      </c>
      <c r="U2868" s="19">
        <v>2.1</v>
      </c>
      <c r="V2868" s="19">
        <v>0.24</v>
      </c>
      <c r="W2868" s="19">
        <v>60</v>
      </c>
      <c r="X2868" s="93"/>
      <c r="Y2868">
        <f t="shared" si="133"/>
        <v>50</v>
      </c>
      <c r="Z2868" t="b">
        <f>IF(N2868/G2868&gt;=Auswahlhilfe!$C$8,TRUE,FALSE)</f>
        <v>1</v>
      </c>
      <c r="AA2868" t="b">
        <f>IF(K2868&gt;Auswahlhilfe!$C$7,TRUE,FALSE)</f>
        <v>1</v>
      </c>
      <c r="AB2868" t="b">
        <f>IF(Auswahlhilfe!$C$17=F2868,TRUE,FALSE)</f>
        <v>0</v>
      </c>
      <c r="AC2868" t="b">
        <f>IFERROR(IF(FIND("P2",PGOptionList!D2868)&gt;0,TRUE),FALSE)</f>
        <v>0</v>
      </c>
      <c r="AD2868" t="b">
        <f>IFERROR(IF(FIND("P1",PGOptionList!D2868)&gt;0,TRUE),FALSE)</f>
        <v>1</v>
      </c>
      <c r="AE2868" t="b">
        <f>IFERROR(IF(FIND("P0",PGOptionList!D2868)&gt;0,TRUE),FALSE)</f>
        <v>0</v>
      </c>
      <c r="AF2868" t="b">
        <f>IF(AND(Z2868,AA2868,AB2868,AC2868,IF(C2868=Auswahlhilfe!$L$7,TRUE,FALSE)),D2868,FALSE)</f>
        <v>0</v>
      </c>
      <c r="AG2868" t="b">
        <f>IF(AND(Z2868,AA2868,AB2868,AD2868,IF(C2868=Auswahlhilfe!$L$17,TRUE,FALSE)),D2868,FALSE)</f>
        <v>0</v>
      </c>
      <c r="AH2868" t="b">
        <f>IF(AND(Z2868,AA2868,AB2868,AE2868,IF(C2868=Auswahlhilfe!$L$17,TRUE,FALSE)),D2868,FALSE)</f>
        <v>0</v>
      </c>
      <c r="AI2868" t="s">
        <v>4817</v>
      </c>
      <c r="AJ2868" s="90" t="str">
        <f t="shared" si="134"/>
        <v>mailto:info@oxni.ch?subject=Anfrage TF-060-100-S1-P1</v>
      </c>
    </row>
    <row r="2869" spans="2:36" x14ac:dyDescent="0.2">
      <c r="B2869" s="78" t="str">
        <f t="shared" si="132"/>
        <v/>
      </c>
      <c r="C2869" s="19" t="s">
        <v>12</v>
      </c>
      <c r="D2869" s="19" t="s">
        <v>3170</v>
      </c>
      <c r="E2869" s="19">
        <v>60</v>
      </c>
      <c r="F2869" s="19" t="s">
        <v>58</v>
      </c>
      <c r="G2869" s="19">
        <v>100</v>
      </c>
      <c r="H2869" s="19">
        <v>5</v>
      </c>
      <c r="I2869" s="19">
        <v>7</v>
      </c>
      <c r="J2869" s="19">
        <v>94</v>
      </c>
      <c r="K2869" s="19">
        <v>42</v>
      </c>
      <c r="L2869" s="19">
        <v>126</v>
      </c>
      <c r="M2869" s="19" t="s">
        <v>68</v>
      </c>
      <c r="N2869" s="19">
        <v>5000</v>
      </c>
      <c r="O2869" s="19">
        <v>10000</v>
      </c>
      <c r="P2869" s="19">
        <v>1400</v>
      </c>
      <c r="Q2869" s="19" t="s">
        <v>57</v>
      </c>
      <c r="R2869" s="19">
        <v>1100</v>
      </c>
      <c r="S2869" s="19">
        <v>30000</v>
      </c>
      <c r="T2869" s="19">
        <v>0.13</v>
      </c>
      <c r="U2869" s="19">
        <v>2.1</v>
      </c>
      <c r="V2869" s="19">
        <v>0.24</v>
      </c>
      <c r="W2869" s="19">
        <v>60</v>
      </c>
      <c r="X2869" s="93"/>
      <c r="Y2869">
        <f t="shared" si="133"/>
        <v>50</v>
      </c>
      <c r="Z2869" t="b">
        <f>IF(N2869/G2869&gt;=Auswahlhilfe!$C$8,TRUE,FALSE)</f>
        <v>1</v>
      </c>
      <c r="AA2869" t="b">
        <f>IF(K2869&gt;Auswahlhilfe!$C$7,TRUE,FALSE)</f>
        <v>1</v>
      </c>
      <c r="AB2869" t="b">
        <f>IF(Auswahlhilfe!$C$17=F2869,TRUE,FALSE)</f>
        <v>1</v>
      </c>
      <c r="AC2869" t="b">
        <f>IFERROR(IF(FIND("P2",PGOptionList!D2869)&gt;0,TRUE),FALSE)</f>
        <v>0</v>
      </c>
      <c r="AD2869" t="b">
        <f>IFERROR(IF(FIND("P1",PGOptionList!D2869)&gt;0,TRUE),FALSE)</f>
        <v>1</v>
      </c>
      <c r="AE2869" t="b">
        <f>IFERROR(IF(FIND("P0",PGOptionList!D2869)&gt;0,TRUE),FALSE)</f>
        <v>0</v>
      </c>
      <c r="AF2869" t="b">
        <f>IF(AND(Z2869,AA2869,AB2869,AC2869,IF(C2869=Auswahlhilfe!$L$7,TRUE,FALSE)),D2869,FALSE)</f>
        <v>0</v>
      </c>
      <c r="AG2869" t="b">
        <f>IF(AND(Z2869,AA2869,AB2869,AD2869,IF(C2869=Auswahlhilfe!$L$17,TRUE,FALSE)),D2869,FALSE)</f>
        <v>0</v>
      </c>
      <c r="AH2869" t="b">
        <f>IF(AND(Z2869,AA2869,AB2869,AE2869,IF(C2869=Auswahlhilfe!$L$17,TRUE,FALSE)),D2869,FALSE)</f>
        <v>0</v>
      </c>
      <c r="AI2869" t="s">
        <v>4817</v>
      </c>
      <c r="AJ2869" s="90" t="str">
        <f t="shared" si="134"/>
        <v>mailto:info@oxni.ch?subject=Anfrage TF-060-100-S2-P1</v>
      </c>
    </row>
    <row r="2870" spans="2:36" x14ac:dyDescent="0.2">
      <c r="B2870" s="78" t="str">
        <f t="shared" si="132"/>
        <v/>
      </c>
      <c r="C2870" s="19" t="s">
        <v>12</v>
      </c>
      <c r="D2870" s="19" t="s">
        <v>3171</v>
      </c>
      <c r="E2870" s="19">
        <v>60</v>
      </c>
      <c r="F2870" s="19" t="s">
        <v>55</v>
      </c>
      <c r="G2870" s="19">
        <v>100</v>
      </c>
      <c r="H2870" s="19">
        <v>7</v>
      </c>
      <c r="I2870" s="19">
        <v>7</v>
      </c>
      <c r="J2870" s="19">
        <v>94</v>
      </c>
      <c r="K2870" s="19">
        <v>42</v>
      </c>
      <c r="L2870" s="19">
        <v>126</v>
      </c>
      <c r="M2870" s="19" t="s">
        <v>68</v>
      </c>
      <c r="N2870" s="19">
        <v>5000</v>
      </c>
      <c r="O2870" s="19">
        <v>10000</v>
      </c>
      <c r="P2870" s="19">
        <v>1400</v>
      </c>
      <c r="Q2870" s="19" t="s">
        <v>57</v>
      </c>
      <c r="R2870" s="19">
        <v>1100</v>
      </c>
      <c r="S2870" s="19">
        <v>30000</v>
      </c>
      <c r="T2870" s="19">
        <v>0.13</v>
      </c>
      <c r="U2870" s="19">
        <v>2.1</v>
      </c>
      <c r="V2870" s="19">
        <v>0.24</v>
      </c>
      <c r="W2870" s="19">
        <v>60</v>
      </c>
      <c r="X2870" s="93"/>
      <c r="Y2870">
        <f t="shared" si="133"/>
        <v>50</v>
      </c>
      <c r="Z2870" t="b">
        <f>IF(N2870/G2870&gt;=Auswahlhilfe!$C$8,TRUE,FALSE)</f>
        <v>1</v>
      </c>
      <c r="AA2870" t="b">
        <f>IF(K2870&gt;Auswahlhilfe!$C$7,TRUE,FALSE)</f>
        <v>1</v>
      </c>
      <c r="AB2870" t="b">
        <f>IF(Auswahlhilfe!$C$17=F2870,TRUE,FALSE)</f>
        <v>0</v>
      </c>
      <c r="AC2870" t="b">
        <f>IFERROR(IF(FIND("P2",PGOptionList!D2870)&gt;0,TRUE),FALSE)</f>
        <v>1</v>
      </c>
      <c r="AD2870" t="b">
        <f>IFERROR(IF(FIND("P1",PGOptionList!D2870)&gt;0,TRUE),FALSE)</f>
        <v>0</v>
      </c>
      <c r="AE2870" t="b">
        <f>IFERROR(IF(FIND("P0",PGOptionList!D2870)&gt;0,TRUE),FALSE)</f>
        <v>0</v>
      </c>
      <c r="AF2870" t="b">
        <f>IF(AND(Z2870,AA2870,AB2870,AC2870,IF(C2870=Auswahlhilfe!$L$7,TRUE,FALSE)),D2870,FALSE)</f>
        <v>0</v>
      </c>
      <c r="AG2870" t="b">
        <f>IF(AND(Z2870,AA2870,AB2870,AD2870,IF(C2870=Auswahlhilfe!$L$17,TRUE,FALSE)),D2870,FALSE)</f>
        <v>0</v>
      </c>
      <c r="AH2870" t="b">
        <f>IF(AND(Z2870,AA2870,AB2870,AE2870,IF(C2870=Auswahlhilfe!$L$17,TRUE,FALSE)),D2870,FALSE)</f>
        <v>0</v>
      </c>
      <c r="AI2870" t="s">
        <v>4817</v>
      </c>
      <c r="AJ2870" s="90" t="str">
        <f t="shared" si="134"/>
        <v>mailto:info@oxni.ch?subject=Anfrage TF-060-100-S1-P2</v>
      </c>
    </row>
    <row r="2871" spans="2:36" x14ac:dyDescent="0.2">
      <c r="B2871" s="78" t="str">
        <f t="shared" si="132"/>
        <v/>
      </c>
      <c r="C2871" s="19" t="s">
        <v>12</v>
      </c>
      <c r="D2871" s="19" t="s">
        <v>3172</v>
      </c>
      <c r="E2871" s="19">
        <v>60</v>
      </c>
      <c r="F2871" s="19" t="s">
        <v>58</v>
      </c>
      <c r="G2871" s="19">
        <v>100</v>
      </c>
      <c r="H2871" s="19">
        <v>7</v>
      </c>
      <c r="I2871" s="19">
        <v>7</v>
      </c>
      <c r="J2871" s="19">
        <v>94</v>
      </c>
      <c r="K2871" s="19">
        <v>42</v>
      </c>
      <c r="L2871" s="19">
        <v>126</v>
      </c>
      <c r="M2871" s="19" t="s">
        <v>68</v>
      </c>
      <c r="N2871" s="19">
        <v>5000</v>
      </c>
      <c r="O2871" s="19">
        <v>10000</v>
      </c>
      <c r="P2871" s="19">
        <v>1400</v>
      </c>
      <c r="Q2871" s="19" t="s">
        <v>57</v>
      </c>
      <c r="R2871" s="19">
        <v>1100</v>
      </c>
      <c r="S2871" s="19">
        <v>30000</v>
      </c>
      <c r="T2871" s="19">
        <v>0.13</v>
      </c>
      <c r="U2871" s="19">
        <v>2.1</v>
      </c>
      <c r="V2871" s="19">
        <v>0.24</v>
      </c>
      <c r="W2871" s="19">
        <v>60</v>
      </c>
      <c r="X2871" s="93"/>
      <c r="Y2871">
        <f t="shared" si="133"/>
        <v>50</v>
      </c>
      <c r="Z2871" t="b">
        <f>IF(N2871/G2871&gt;=Auswahlhilfe!$C$8,TRUE,FALSE)</f>
        <v>1</v>
      </c>
      <c r="AA2871" t="b">
        <f>IF(K2871&gt;Auswahlhilfe!$C$7,TRUE,FALSE)</f>
        <v>1</v>
      </c>
      <c r="AB2871" t="b">
        <f>IF(Auswahlhilfe!$C$17=F2871,TRUE,FALSE)</f>
        <v>1</v>
      </c>
      <c r="AC2871" t="b">
        <f>IFERROR(IF(FIND("P2",PGOptionList!D2871)&gt;0,TRUE),FALSE)</f>
        <v>1</v>
      </c>
      <c r="AD2871" t="b">
        <f>IFERROR(IF(FIND("P1",PGOptionList!D2871)&gt;0,TRUE),FALSE)</f>
        <v>0</v>
      </c>
      <c r="AE2871" t="b">
        <f>IFERROR(IF(FIND("P0",PGOptionList!D2871)&gt;0,TRUE),FALSE)</f>
        <v>0</v>
      </c>
      <c r="AF2871" t="b">
        <f>IF(AND(Z2871,AA2871,AB2871,AC2871,IF(C2871=Auswahlhilfe!$L$7,TRUE,FALSE)),D2871,FALSE)</f>
        <v>0</v>
      </c>
      <c r="AG2871" t="b">
        <f>IF(AND(Z2871,AA2871,AB2871,AD2871,IF(C2871=Auswahlhilfe!$L$17,TRUE,FALSE)),D2871,FALSE)</f>
        <v>0</v>
      </c>
      <c r="AH2871" t="b">
        <f>IF(AND(Z2871,AA2871,AB2871,AE2871,IF(C2871=Auswahlhilfe!$L$17,TRUE,FALSE)),D2871,FALSE)</f>
        <v>0</v>
      </c>
      <c r="AI2871" t="s">
        <v>4817</v>
      </c>
      <c r="AJ2871" s="90" t="str">
        <f t="shared" si="134"/>
        <v>mailto:info@oxni.ch?subject=Anfrage TF-060-100-S2-P2</v>
      </c>
    </row>
    <row r="2872" spans="2:36" x14ac:dyDescent="0.2">
      <c r="B2872" s="78" t="str">
        <f t="shared" si="132"/>
        <v/>
      </c>
      <c r="C2872" s="19" t="s">
        <v>12</v>
      </c>
      <c r="D2872" s="19" t="s">
        <v>3173</v>
      </c>
      <c r="E2872" s="19">
        <v>60</v>
      </c>
      <c r="F2872" s="19" t="s">
        <v>55</v>
      </c>
      <c r="G2872" s="19">
        <v>80</v>
      </c>
      <c r="H2872" s="19">
        <v>5</v>
      </c>
      <c r="I2872" s="19">
        <v>7</v>
      </c>
      <c r="J2872" s="19">
        <v>94</v>
      </c>
      <c r="K2872" s="19">
        <v>45</v>
      </c>
      <c r="L2872" s="19">
        <v>135</v>
      </c>
      <c r="M2872" s="19" t="s">
        <v>67</v>
      </c>
      <c r="N2872" s="19">
        <v>5000</v>
      </c>
      <c r="O2872" s="19">
        <v>10000</v>
      </c>
      <c r="P2872" s="19">
        <v>1400</v>
      </c>
      <c r="Q2872" s="19" t="s">
        <v>57</v>
      </c>
      <c r="R2872" s="19">
        <v>1100</v>
      </c>
      <c r="S2872" s="19">
        <v>30000</v>
      </c>
      <c r="T2872" s="19">
        <v>0.13</v>
      </c>
      <c r="U2872" s="19">
        <v>2.1</v>
      </c>
      <c r="V2872" s="19">
        <v>0.24</v>
      </c>
      <c r="W2872" s="19">
        <v>60</v>
      </c>
      <c r="X2872" s="93"/>
      <c r="Y2872">
        <f t="shared" si="133"/>
        <v>62.5</v>
      </c>
      <c r="Z2872" t="b">
        <f>IF(N2872/G2872&gt;=Auswahlhilfe!$C$8,TRUE,FALSE)</f>
        <v>1</v>
      </c>
      <c r="AA2872" t="b">
        <f>IF(K2872&gt;Auswahlhilfe!$C$7,TRUE,FALSE)</f>
        <v>1</v>
      </c>
      <c r="AB2872" t="b">
        <f>IF(Auswahlhilfe!$C$17=F2872,TRUE,FALSE)</f>
        <v>0</v>
      </c>
      <c r="AC2872" t="b">
        <f>IFERROR(IF(FIND("P2",PGOptionList!D2872)&gt;0,TRUE),FALSE)</f>
        <v>0</v>
      </c>
      <c r="AD2872" t="b">
        <f>IFERROR(IF(FIND("P1",PGOptionList!D2872)&gt;0,TRUE),FALSE)</f>
        <v>1</v>
      </c>
      <c r="AE2872" t="b">
        <f>IFERROR(IF(FIND("P0",PGOptionList!D2872)&gt;0,TRUE),FALSE)</f>
        <v>0</v>
      </c>
      <c r="AF2872" t="b">
        <f>IF(AND(Z2872,AA2872,AB2872,AC2872,IF(C2872=Auswahlhilfe!$L$7,TRUE,FALSE)),D2872,FALSE)</f>
        <v>0</v>
      </c>
      <c r="AG2872" t="b">
        <f>IF(AND(Z2872,AA2872,AB2872,AD2872,IF(C2872=Auswahlhilfe!$L$17,TRUE,FALSE)),D2872,FALSE)</f>
        <v>0</v>
      </c>
      <c r="AH2872" t="b">
        <f>IF(AND(Z2872,AA2872,AB2872,AE2872,IF(C2872=Auswahlhilfe!$L$17,TRUE,FALSE)),D2872,FALSE)</f>
        <v>0</v>
      </c>
      <c r="AI2872" t="s">
        <v>4817</v>
      </c>
      <c r="AJ2872" s="90" t="str">
        <f t="shared" si="134"/>
        <v>mailto:info@oxni.ch?subject=Anfrage TF-060-080-S1-P1</v>
      </c>
    </row>
    <row r="2873" spans="2:36" x14ac:dyDescent="0.2">
      <c r="B2873" s="78" t="str">
        <f t="shared" si="132"/>
        <v/>
      </c>
      <c r="C2873" s="19" t="s">
        <v>12</v>
      </c>
      <c r="D2873" s="19" t="s">
        <v>3174</v>
      </c>
      <c r="E2873" s="19">
        <v>60</v>
      </c>
      <c r="F2873" s="19" t="s">
        <v>58</v>
      </c>
      <c r="G2873" s="19">
        <v>80</v>
      </c>
      <c r="H2873" s="19">
        <v>5</v>
      </c>
      <c r="I2873" s="19">
        <v>7</v>
      </c>
      <c r="J2873" s="19">
        <v>94</v>
      </c>
      <c r="K2873" s="19">
        <v>45</v>
      </c>
      <c r="L2873" s="19">
        <v>135</v>
      </c>
      <c r="M2873" s="19" t="s">
        <v>67</v>
      </c>
      <c r="N2873" s="19">
        <v>5000</v>
      </c>
      <c r="O2873" s="19">
        <v>10000</v>
      </c>
      <c r="P2873" s="19">
        <v>1400</v>
      </c>
      <c r="Q2873" s="19" t="s">
        <v>57</v>
      </c>
      <c r="R2873" s="19">
        <v>1100</v>
      </c>
      <c r="S2873" s="19">
        <v>30000</v>
      </c>
      <c r="T2873" s="19">
        <v>0.13</v>
      </c>
      <c r="U2873" s="19">
        <v>2.1</v>
      </c>
      <c r="V2873" s="19">
        <v>0.24</v>
      </c>
      <c r="W2873" s="19">
        <v>60</v>
      </c>
      <c r="X2873" s="93"/>
      <c r="Y2873">
        <f t="shared" si="133"/>
        <v>62.5</v>
      </c>
      <c r="Z2873" t="b">
        <f>IF(N2873/G2873&gt;=Auswahlhilfe!$C$8,TRUE,FALSE)</f>
        <v>1</v>
      </c>
      <c r="AA2873" t="b">
        <f>IF(K2873&gt;Auswahlhilfe!$C$7,TRUE,FALSE)</f>
        <v>1</v>
      </c>
      <c r="AB2873" t="b">
        <f>IF(Auswahlhilfe!$C$17=F2873,TRUE,FALSE)</f>
        <v>1</v>
      </c>
      <c r="AC2873" t="b">
        <f>IFERROR(IF(FIND("P2",PGOptionList!D2873)&gt;0,TRUE),FALSE)</f>
        <v>0</v>
      </c>
      <c r="AD2873" t="b">
        <f>IFERROR(IF(FIND("P1",PGOptionList!D2873)&gt;0,TRUE),FALSE)</f>
        <v>1</v>
      </c>
      <c r="AE2873" t="b">
        <f>IFERROR(IF(FIND("P0",PGOptionList!D2873)&gt;0,TRUE),FALSE)</f>
        <v>0</v>
      </c>
      <c r="AF2873" t="b">
        <f>IF(AND(Z2873,AA2873,AB2873,AC2873,IF(C2873=Auswahlhilfe!$L$7,TRUE,FALSE)),D2873,FALSE)</f>
        <v>0</v>
      </c>
      <c r="AG2873" t="b">
        <f>IF(AND(Z2873,AA2873,AB2873,AD2873,IF(C2873=Auswahlhilfe!$L$17,TRUE,FALSE)),D2873,FALSE)</f>
        <v>0</v>
      </c>
      <c r="AH2873" t="b">
        <f>IF(AND(Z2873,AA2873,AB2873,AE2873,IF(C2873=Auswahlhilfe!$L$17,TRUE,FALSE)),D2873,FALSE)</f>
        <v>0</v>
      </c>
      <c r="AI2873" t="s">
        <v>4817</v>
      </c>
      <c r="AJ2873" s="90" t="str">
        <f t="shared" si="134"/>
        <v>mailto:info@oxni.ch?subject=Anfrage TF-060-080-S2-P1</v>
      </c>
    </row>
    <row r="2874" spans="2:36" x14ac:dyDescent="0.2">
      <c r="B2874" s="78" t="str">
        <f t="shared" si="132"/>
        <v/>
      </c>
      <c r="C2874" s="19" t="s">
        <v>12</v>
      </c>
      <c r="D2874" s="19" t="s">
        <v>3175</v>
      </c>
      <c r="E2874" s="19">
        <v>60</v>
      </c>
      <c r="F2874" s="19" t="s">
        <v>55</v>
      </c>
      <c r="G2874" s="19">
        <v>80</v>
      </c>
      <c r="H2874" s="19">
        <v>7</v>
      </c>
      <c r="I2874" s="19">
        <v>7</v>
      </c>
      <c r="J2874" s="19">
        <v>94</v>
      </c>
      <c r="K2874" s="19">
        <v>45</v>
      </c>
      <c r="L2874" s="19">
        <v>135</v>
      </c>
      <c r="M2874" s="19" t="s">
        <v>67</v>
      </c>
      <c r="N2874" s="19">
        <v>5000</v>
      </c>
      <c r="O2874" s="19">
        <v>10000</v>
      </c>
      <c r="P2874" s="19">
        <v>1400</v>
      </c>
      <c r="Q2874" s="19" t="s">
        <v>57</v>
      </c>
      <c r="R2874" s="19">
        <v>1100</v>
      </c>
      <c r="S2874" s="19">
        <v>30000</v>
      </c>
      <c r="T2874" s="19">
        <v>0.13</v>
      </c>
      <c r="U2874" s="19">
        <v>2.1</v>
      </c>
      <c r="V2874" s="19">
        <v>0.24</v>
      </c>
      <c r="W2874" s="19">
        <v>60</v>
      </c>
      <c r="X2874" s="93"/>
      <c r="Y2874">
        <f t="shared" si="133"/>
        <v>62.5</v>
      </c>
      <c r="Z2874" t="b">
        <f>IF(N2874/G2874&gt;=Auswahlhilfe!$C$8,TRUE,FALSE)</f>
        <v>1</v>
      </c>
      <c r="AA2874" t="b">
        <f>IF(K2874&gt;Auswahlhilfe!$C$7,TRUE,FALSE)</f>
        <v>1</v>
      </c>
      <c r="AB2874" t="b">
        <f>IF(Auswahlhilfe!$C$17=F2874,TRUE,FALSE)</f>
        <v>0</v>
      </c>
      <c r="AC2874" t="b">
        <f>IFERROR(IF(FIND("P2",PGOptionList!D2874)&gt;0,TRUE),FALSE)</f>
        <v>1</v>
      </c>
      <c r="AD2874" t="b">
        <f>IFERROR(IF(FIND("P1",PGOptionList!D2874)&gt;0,TRUE),FALSE)</f>
        <v>0</v>
      </c>
      <c r="AE2874" t="b">
        <f>IFERROR(IF(FIND("P0",PGOptionList!D2874)&gt;0,TRUE),FALSE)</f>
        <v>0</v>
      </c>
      <c r="AF2874" t="b">
        <f>IF(AND(Z2874,AA2874,AB2874,AC2874,IF(C2874=Auswahlhilfe!$L$7,TRUE,FALSE)),D2874,FALSE)</f>
        <v>0</v>
      </c>
      <c r="AG2874" t="b">
        <f>IF(AND(Z2874,AA2874,AB2874,AD2874,IF(C2874=Auswahlhilfe!$L$17,TRUE,FALSE)),D2874,FALSE)</f>
        <v>0</v>
      </c>
      <c r="AH2874" t="b">
        <f>IF(AND(Z2874,AA2874,AB2874,AE2874,IF(C2874=Auswahlhilfe!$L$17,TRUE,FALSE)),D2874,FALSE)</f>
        <v>0</v>
      </c>
      <c r="AI2874" t="s">
        <v>4817</v>
      </c>
      <c r="AJ2874" s="90" t="str">
        <f t="shared" si="134"/>
        <v>mailto:info@oxni.ch?subject=Anfrage TF-060-080-S1-P2</v>
      </c>
    </row>
    <row r="2875" spans="2:36" x14ac:dyDescent="0.2">
      <c r="B2875" s="78" t="str">
        <f t="shared" si="132"/>
        <v/>
      </c>
      <c r="C2875" s="19" t="s">
        <v>12</v>
      </c>
      <c r="D2875" s="19" t="s">
        <v>3176</v>
      </c>
      <c r="E2875" s="19">
        <v>60</v>
      </c>
      <c r="F2875" s="19" t="s">
        <v>58</v>
      </c>
      <c r="G2875" s="19">
        <v>80</v>
      </c>
      <c r="H2875" s="19">
        <v>7</v>
      </c>
      <c r="I2875" s="19">
        <v>7</v>
      </c>
      <c r="J2875" s="19">
        <v>94</v>
      </c>
      <c r="K2875" s="19">
        <v>45</v>
      </c>
      <c r="L2875" s="19">
        <v>135</v>
      </c>
      <c r="M2875" s="19" t="s">
        <v>67</v>
      </c>
      <c r="N2875" s="19">
        <v>5000</v>
      </c>
      <c r="O2875" s="19">
        <v>10000</v>
      </c>
      <c r="P2875" s="19">
        <v>1400</v>
      </c>
      <c r="Q2875" s="19" t="s">
        <v>57</v>
      </c>
      <c r="R2875" s="19">
        <v>1100</v>
      </c>
      <c r="S2875" s="19">
        <v>30000</v>
      </c>
      <c r="T2875" s="19">
        <v>0.13</v>
      </c>
      <c r="U2875" s="19">
        <v>2.1</v>
      </c>
      <c r="V2875" s="19">
        <v>0.24</v>
      </c>
      <c r="W2875" s="19">
        <v>60</v>
      </c>
      <c r="X2875" s="93"/>
      <c r="Y2875">
        <f t="shared" si="133"/>
        <v>62.5</v>
      </c>
      <c r="Z2875" t="b">
        <f>IF(N2875/G2875&gt;=Auswahlhilfe!$C$8,TRUE,FALSE)</f>
        <v>1</v>
      </c>
      <c r="AA2875" t="b">
        <f>IF(K2875&gt;Auswahlhilfe!$C$7,TRUE,FALSE)</f>
        <v>1</v>
      </c>
      <c r="AB2875" t="b">
        <f>IF(Auswahlhilfe!$C$17=F2875,TRUE,FALSE)</f>
        <v>1</v>
      </c>
      <c r="AC2875" t="b">
        <f>IFERROR(IF(FIND("P2",PGOptionList!D2875)&gt;0,TRUE),FALSE)</f>
        <v>1</v>
      </c>
      <c r="AD2875" t="b">
        <f>IFERROR(IF(FIND("P1",PGOptionList!D2875)&gt;0,TRUE),FALSE)</f>
        <v>0</v>
      </c>
      <c r="AE2875" t="b">
        <f>IFERROR(IF(FIND("P0",PGOptionList!D2875)&gt;0,TRUE),FALSE)</f>
        <v>0</v>
      </c>
      <c r="AF2875" t="b">
        <f>IF(AND(Z2875,AA2875,AB2875,AC2875,IF(C2875=Auswahlhilfe!$L$7,TRUE,FALSE)),D2875,FALSE)</f>
        <v>0</v>
      </c>
      <c r="AG2875" t="b">
        <f>IF(AND(Z2875,AA2875,AB2875,AD2875,IF(C2875=Auswahlhilfe!$L$17,TRUE,FALSE)),D2875,FALSE)</f>
        <v>0</v>
      </c>
      <c r="AH2875" t="b">
        <f>IF(AND(Z2875,AA2875,AB2875,AE2875,IF(C2875=Auswahlhilfe!$L$17,TRUE,FALSE)),D2875,FALSE)</f>
        <v>0</v>
      </c>
      <c r="AI2875" t="s">
        <v>4817</v>
      </c>
      <c r="AJ2875" s="90" t="str">
        <f t="shared" si="134"/>
        <v>mailto:info@oxni.ch?subject=Anfrage TF-060-080-S2-P2</v>
      </c>
    </row>
    <row r="2876" spans="2:36" x14ac:dyDescent="0.2">
      <c r="B2876" s="78" t="str">
        <f t="shared" si="132"/>
        <v/>
      </c>
      <c r="C2876" s="19" t="s">
        <v>12</v>
      </c>
      <c r="D2876" s="19" t="s">
        <v>3177</v>
      </c>
      <c r="E2876" s="19">
        <v>60</v>
      </c>
      <c r="F2876" s="19" t="s">
        <v>55</v>
      </c>
      <c r="G2876" s="19">
        <v>70</v>
      </c>
      <c r="H2876" s="19">
        <v>5</v>
      </c>
      <c r="I2876" s="19">
        <v>7</v>
      </c>
      <c r="J2876" s="19">
        <v>94</v>
      </c>
      <c r="K2876" s="19">
        <v>50</v>
      </c>
      <c r="L2876" s="19">
        <v>150</v>
      </c>
      <c r="M2876" s="19" t="s">
        <v>64</v>
      </c>
      <c r="N2876" s="19">
        <v>5000</v>
      </c>
      <c r="O2876" s="19">
        <v>10000</v>
      </c>
      <c r="P2876" s="19">
        <v>1400</v>
      </c>
      <c r="Q2876" s="19" t="s">
        <v>57</v>
      </c>
      <c r="R2876" s="19">
        <v>1100</v>
      </c>
      <c r="S2876" s="19">
        <v>30000</v>
      </c>
      <c r="T2876" s="19">
        <v>0.13</v>
      </c>
      <c r="U2876" s="19">
        <v>2.1</v>
      </c>
      <c r="V2876" s="19">
        <v>0.24</v>
      </c>
      <c r="W2876" s="19">
        <v>60</v>
      </c>
      <c r="X2876" s="93"/>
      <c r="Y2876">
        <f t="shared" si="133"/>
        <v>71.428571428571431</v>
      </c>
      <c r="Z2876" t="b">
        <f>IF(N2876/G2876&gt;=Auswahlhilfe!$C$8,TRUE,FALSE)</f>
        <v>1</v>
      </c>
      <c r="AA2876" t="b">
        <f>IF(K2876&gt;Auswahlhilfe!$C$7,TRUE,FALSE)</f>
        <v>1</v>
      </c>
      <c r="AB2876" t="b">
        <f>IF(Auswahlhilfe!$C$17=F2876,TRUE,FALSE)</f>
        <v>0</v>
      </c>
      <c r="AC2876" t="b">
        <f>IFERROR(IF(FIND("P2",PGOptionList!D2876)&gt;0,TRUE),FALSE)</f>
        <v>0</v>
      </c>
      <c r="AD2876" t="b">
        <f>IFERROR(IF(FIND("P1",PGOptionList!D2876)&gt;0,TRUE),FALSE)</f>
        <v>1</v>
      </c>
      <c r="AE2876" t="b">
        <f>IFERROR(IF(FIND("P0",PGOptionList!D2876)&gt;0,TRUE),FALSE)</f>
        <v>0</v>
      </c>
      <c r="AF2876" t="b">
        <f>IF(AND(Z2876,AA2876,AB2876,AC2876,IF(C2876=Auswahlhilfe!$L$7,TRUE,FALSE)),D2876,FALSE)</f>
        <v>0</v>
      </c>
      <c r="AG2876" t="b">
        <f>IF(AND(Z2876,AA2876,AB2876,AD2876,IF(C2876=Auswahlhilfe!$L$17,TRUE,FALSE)),D2876,FALSE)</f>
        <v>0</v>
      </c>
      <c r="AH2876" t="b">
        <f>IF(AND(Z2876,AA2876,AB2876,AE2876,IF(C2876=Auswahlhilfe!$L$17,TRUE,FALSE)),D2876,FALSE)</f>
        <v>0</v>
      </c>
      <c r="AI2876" t="s">
        <v>4817</v>
      </c>
      <c r="AJ2876" s="90" t="str">
        <f t="shared" si="134"/>
        <v>mailto:info@oxni.ch?subject=Anfrage TF-060-070-S1-P1</v>
      </c>
    </row>
    <row r="2877" spans="2:36" x14ac:dyDescent="0.2">
      <c r="B2877" s="78" t="str">
        <f t="shared" si="132"/>
        <v/>
      </c>
      <c r="C2877" s="19" t="s">
        <v>12</v>
      </c>
      <c r="D2877" s="19" t="s">
        <v>3178</v>
      </c>
      <c r="E2877" s="19">
        <v>60</v>
      </c>
      <c r="F2877" s="19" t="s">
        <v>58</v>
      </c>
      <c r="G2877" s="19">
        <v>70</v>
      </c>
      <c r="H2877" s="19">
        <v>5</v>
      </c>
      <c r="I2877" s="19">
        <v>7</v>
      </c>
      <c r="J2877" s="19">
        <v>94</v>
      </c>
      <c r="K2877" s="19">
        <v>50</v>
      </c>
      <c r="L2877" s="19">
        <v>150</v>
      </c>
      <c r="M2877" s="19" t="s">
        <v>64</v>
      </c>
      <c r="N2877" s="19">
        <v>5000</v>
      </c>
      <c r="O2877" s="19">
        <v>10000</v>
      </c>
      <c r="P2877" s="19">
        <v>1400</v>
      </c>
      <c r="Q2877" s="19" t="s">
        <v>57</v>
      </c>
      <c r="R2877" s="19">
        <v>1100</v>
      </c>
      <c r="S2877" s="19">
        <v>30000</v>
      </c>
      <c r="T2877" s="19">
        <v>0.13</v>
      </c>
      <c r="U2877" s="19">
        <v>2.1</v>
      </c>
      <c r="V2877" s="19">
        <v>0.24</v>
      </c>
      <c r="W2877" s="19">
        <v>60</v>
      </c>
      <c r="X2877" s="93"/>
      <c r="Y2877">
        <f t="shared" si="133"/>
        <v>71.428571428571431</v>
      </c>
      <c r="Z2877" t="b">
        <f>IF(N2877/G2877&gt;=Auswahlhilfe!$C$8,TRUE,FALSE)</f>
        <v>1</v>
      </c>
      <c r="AA2877" t="b">
        <f>IF(K2877&gt;Auswahlhilfe!$C$7,TRUE,FALSE)</f>
        <v>1</v>
      </c>
      <c r="AB2877" t="b">
        <f>IF(Auswahlhilfe!$C$17=F2877,TRUE,FALSE)</f>
        <v>1</v>
      </c>
      <c r="AC2877" t="b">
        <f>IFERROR(IF(FIND("P2",PGOptionList!D2877)&gt;0,TRUE),FALSE)</f>
        <v>0</v>
      </c>
      <c r="AD2877" t="b">
        <f>IFERROR(IF(FIND("P1",PGOptionList!D2877)&gt;0,TRUE),FALSE)</f>
        <v>1</v>
      </c>
      <c r="AE2877" t="b">
        <f>IFERROR(IF(FIND("P0",PGOptionList!D2877)&gt;0,TRUE),FALSE)</f>
        <v>0</v>
      </c>
      <c r="AF2877" t="b">
        <f>IF(AND(Z2877,AA2877,AB2877,AC2877,IF(C2877=Auswahlhilfe!$L$7,TRUE,FALSE)),D2877,FALSE)</f>
        <v>0</v>
      </c>
      <c r="AG2877" t="b">
        <f>IF(AND(Z2877,AA2877,AB2877,AD2877,IF(C2877=Auswahlhilfe!$L$17,TRUE,FALSE)),D2877,FALSE)</f>
        <v>0</v>
      </c>
      <c r="AH2877" t="b">
        <f>IF(AND(Z2877,AA2877,AB2877,AE2877,IF(C2877=Auswahlhilfe!$L$17,TRUE,FALSE)),D2877,FALSE)</f>
        <v>0</v>
      </c>
      <c r="AI2877" t="s">
        <v>4817</v>
      </c>
      <c r="AJ2877" s="90" t="str">
        <f t="shared" si="134"/>
        <v>mailto:info@oxni.ch?subject=Anfrage TF-060-070-S2-P1</v>
      </c>
    </row>
    <row r="2878" spans="2:36" x14ac:dyDescent="0.2">
      <c r="B2878" s="78" t="str">
        <f t="shared" si="132"/>
        <v/>
      </c>
      <c r="C2878" s="19" t="s">
        <v>12</v>
      </c>
      <c r="D2878" s="19" t="s">
        <v>3179</v>
      </c>
      <c r="E2878" s="19">
        <v>60</v>
      </c>
      <c r="F2878" s="19" t="s">
        <v>55</v>
      </c>
      <c r="G2878" s="19">
        <v>70</v>
      </c>
      <c r="H2878" s="19">
        <v>7</v>
      </c>
      <c r="I2878" s="19">
        <v>7</v>
      </c>
      <c r="J2878" s="19">
        <v>94</v>
      </c>
      <c r="K2878" s="19">
        <v>50</v>
      </c>
      <c r="L2878" s="19">
        <v>150</v>
      </c>
      <c r="M2878" s="19" t="s">
        <v>64</v>
      </c>
      <c r="N2878" s="19">
        <v>5000</v>
      </c>
      <c r="O2878" s="19">
        <v>10000</v>
      </c>
      <c r="P2878" s="19">
        <v>1400</v>
      </c>
      <c r="Q2878" s="19" t="s">
        <v>57</v>
      </c>
      <c r="R2878" s="19">
        <v>1100</v>
      </c>
      <c r="S2878" s="19">
        <v>30000</v>
      </c>
      <c r="T2878" s="19">
        <v>0.13</v>
      </c>
      <c r="U2878" s="19">
        <v>2.1</v>
      </c>
      <c r="V2878" s="19">
        <v>0.24</v>
      </c>
      <c r="W2878" s="19">
        <v>60</v>
      </c>
      <c r="X2878" s="93"/>
      <c r="Y2878">
        <f t="shared" si="133"/>
        <v>71.428571428571431</v>
      </c>
      <c r="Z2878" t="b">
        <f>IF(N2878/G2878&gt;=Auswahlhilfe!$C$8,TRUE,FALSE)</f>
        <v>1</v>
      </c>
      <c r="AA2878" t="b">
        <f>IF(K2878&gt;Auswahlhilfe!$C$7,TRUE,FALSE)</f>
        <v>1</v>
      </c>
      <c r="AB2878" t="b">
        <f>IF(Auswahlhilfe!$C$17=F2878,TRUE,FALSE)</f>
        <v>0</v>
      </c>
      <c r="AC2878" t="b">
        <f>IFERROR(IF(FIND("P2",PGOptionList!D2878)&gt;0,TRUE),FALSE)</f>
        <v>1</v>
      </c>
      <c r="AD2878" t="b">
        <f>IFERROR(IF(FIND("P1",PGOptionList!D2878)&gt;0,TRUE),FALSE)</f>
        <v>0</v>
      </c>
      <c r="AE2878" t="b">
        <f>IFERROR(IF(FIND("P0",PGOptionList!D2878)&gt;0,TRUE),FALSE)</f>
        <v>0</v>
      </c>
      <c r="AF2878" t="b">
        <f>IF(AND(Z2878,AA2878,AB2878,AC2878,IF(C2878=Auswahlhilfe!$L$7,TRUE,FALSE)),D2878,FALSE)</f>
        <v>0</v>
      </c>
      <c r="AG2878" t="b">
        <f>IF(AND(Z2878,AA2878,AB2878,AD2878,IF(C2878=Auswahlhilfe!$L$17,TRUE,FALSE)),D2878,FALSE)</f>
        <v>0</v>
      </c>
      <c r="AH2878" t="b">
        <f>IF(AND(Z2878,AA2878,AB2878,AE2878,IF(C2878=Auswahlhilfe!$L$17,TRUE,FALSE)),D2878,FALSE)</f>
        <v>0</v>
      </c>
      <c r="AI2878" t="s">
        <v>4817</v>
      </c>
      <c r="AJ2878" s="90" t="str">
        <f t="shared" si="134"/>
        <v>mailto:info@oxni.ch?subject=Anfrage TF-060-070-S1-P2</v>
      </c>
    </row>
    <row r="2879" spans="2:36" x14ac:dyDescent="0.2">
      <c r="B2879" s="78" t="str">
        <f t="shared" si="132"/>
        <v/>
      </c>
      <c r="C2879" s="19" t="s">
        <v>12</v>
      </c>
      <c r="D2879" s="19" t="s">
        <v>3180</v>
      </c>
      <c r="E2879" s="19">
        <v>60</v>
      </c>
      <c r="F2879" s="19" t="s">
        <v>58</v>
      </c>
      <c r="G2879" s="19">
        <v>70</v>
      </c>
      <c r="H2879" s="19">
        <v>7</v>
      </c>
      <c r="I2879" s="19">
        <v>7</v>
      </c>
      <c r="J2879" s="19">
        <v>94</v>
      </c>
      <c r="K2879" s="19">
        <v>50</v>
      </c>
      <c r="L2879" s="19">
        <v>150</v>
      </c>
      <c r="M2879" s="19" t="s">
        <v>64</v>
      </c>
      <c r="N2879" s="19">
        <v>5000</v>
      </c>
      <c r="O2879" s="19">
        <v>10000</v>
      </c>
      <c r="P2879" s="19">
        <v>1400</v>
      </c>
      <c r="Q2879" s="19" t="s">
        <v>57</v>
      </c>
      <c r="R2879" s="19">
        <v>1100</v>
      </c>
      <c r="S2879" s="19">
        <v>30000</v>
      </c>
      <c r="T2879" s="19">
        <v>0.13</v>
      </c>
      <c r="U2879" s="19">
        <v>2.1</v>
      </c>
      <c r="V2879" s="19">
        <v>0.24</v>
      </c>
      <c r="W2879" s="19">
        <v>60</v>
      </c>
      <c r="X2879" s="93"/>
      <c r="Y2879">
        <f t="shared" si="133"/>
        <v>71.428571428571431</v>
      </c>
      <c r="Z2879" t="b">
        <f>IF(N2879/G2879&gt;=Auswahlhilfe!$C$8,TRUE,FALSE)</f>
        <v>1</v>
      </c>
      <c r="AA2879" t="b">
        <f>IF(K2879&gt;Auswahlhilfe!$C$7,TRUE,FALSE)</f>
        <v>1</v>
      </c>
      <c r="AB2879" t="b">
        <f>IF(Auswahlhilfe!$C$17=F2879,TRUE,FALSE)</f>
        <v>1</v>
      </c>
      <c r="AC2879" t="b">
        <f>IFERROR(IF(FIND("P2",PGOptionList!D2879)&gt;0,TRUE),FALSE)</f>
        <v>1</v>
      </c>
      <c r="AD2879" t="b">
        <f>IFERROR(IF(FIND("P1",PGOptionList!D2879)&gt;0,TRUE),FALSE)</f>
        <v>0</v>
      </c>
      <c r="AE2879" t="b">
        <f>IFERROR(IF(FIND("P0",PGOptionList!D2879)&gt;0,TRUE),FALSE)</f>
        <v>0</v>
      </c>
      <c r="AF2879" t="b">
        <f>IF(AND(Z2879,AA2879,AB2879,AC2879,IF(C2879=Auswahlhilfe!$L$7,TRUE,FALSE)),D2879,FALSE)</f>
        <v>0</v>
      </c>
      <c r="AG2879" t="b">
        <f>IF(AND(Z2879,AA2879,AB2879,AD2879,IF(C2879=Auswahlhilfe!$L$17,TRUE,FALSE)),D2879,FALSE)</f>
        <v>0</v>
      </c>
      <c r="AH2879" t="b">
        <f>IF(AND(Z2879,AA2879,AB2879,AE2879,IF(C2879=Auswahlhilfe!$L$17,TRUE,FALSE)),D2879,FALSE)</f>
        <v>0</v>
      </c>
      <c r="AI2879" t="s">
        <v>4817</v>
      </c>
      <c r="AJ2879" s="90" t="str">
        <f t="shared" si="134"/>
        <v>mailto:info@oxni.ch?subject=Anfrage TF-060-070-S2-P2</v>
      </c>
    </row>
    <row r="2880" spans="2:36" x14ac:dyDescent="0.2">
      <c r="B2880" s="78" t="str">
        <f t="shared" si="132"/>
        <v/>
      </c>
      <c r="C2880" s="19" t="s">
        <v>12</v>
      </c>
      <c r="D2880" s="19" t="s">
        <v>3181</v>
      </c>
      <c r="E2880" s="19">
        <v>60</v>
      </c>
      <c r="F2880" s="19" t="s">
        <v>55</v>
      </c>
      <c r="G2880" s="19">
        <v>60</v>
      </c>
      <c r="H2880" s="19">
        <v>5</v>
      </c>
      <c r="I2880" s="19">
        <v>7</v>
      </c>
      <c r="J2880" s="19">
        <v>94</v>
      </c>
      <c r="K2880" s="19">
        <v>55</v>
      </c>
      <c r="L2880" s="19">
        <v>165</v>
      </c>
      <c r="M2880" s="19" t="s">
        <v>66</v>
      </c>
      <c r="N2880" s="19">
        <v>5000</v>
      </c>
      <c r="O2880" s="19">
        <v>10000</v>
      </c>
      <c r="P2880" s="19">
        <v>1400</v>
      </c>
      <c r="Q2880" s="19" t="s">
        <v>57</v>
      </c>
      <c r="R2880" s="19">
        <v>1100</v>
      </c>
      <c r="S2880" s="19">
        <v>30000</v>
      </c>
      <c r="T2880" s="19">
        <v>0.13</v>
      </c>
      <c r="U2880" s="19">
        <v>2.1</v>
      </c>
      <c r="V2880" s="19">
        <v>0.24</v>
      </c>
      <c r="W2880" s="19">
        <v>60</v>
      </c>
      <c r="X2880" s="93"/>
      <c r="Y2880">
        <f t="shared" si="133"/>
        <v>83.333333333333329</v>
      </c>
      <c r="Z2880" t="b">
        <f>IF(N2880/G2880&gt;=Auswahlhilfe!$C$8,TRUE,FALSE)</f>
        <v>1</v>
      </c>
      <c r="AA2880" t="b">
        <f>IF(K2880&gt;Auswahlhilfe!$C$7,TRUE,FALSE)</f>
        <v>1</v>
      </c>
      <c r="AB2880" t="b">
        <f>IF(Auswahlhilfe!$C$17=F2880,TRUE,FALSE)</f>
        <v>0</v>
      </c>
      <c r="AC2880" t="b">
        <f>IFERROR(IF(FIND("P2",PGOptionList!D2880)&gt;0,TRUE),FALSE)</f>
        <v>0</v>
      </c>
      <c r="AD2880" t="b">
        <f>IFERROR(IF(FIND("P1",PGOptionList!D2880)&gt;0,TRUE),FALSE)</f>
        <v>1</v>
      </c>
      <c r="AE2880" t="b">
        <f>IFERROR(IF(FIND("P0",PGOptionList!D2880)&gt;0,TRUE),FALSE)</f>
        <v>0</v>
      </c>
      <c r="AF2880" t="b">
        <f>IF(AND(Z2880,AA2880,AB2880,AC2880,IF(C2880=Auswahlhilfe!$L$7,TRUE,FALSE)),D2880,FALSE)</f>
        <v>0</v>
      </c>
      <c r="AG2880" t="b">
        <f>IF(AND(Z2880,AA2880,AB2880,AD2880,IF(C2880=Auswahlhilfe!$L$17,TRUE,FALSE)),D2880,FALSE)</f>
        <v>0</v>
      </c>
      <c r="AH2880" t="b">
        <f>IF(AND(Z2880,AA2880,AB2880,AE2880,IF(C2880=Auswahlhilfe!$L$17,TRUE,FALSE)),D2880,FALSE)</f>
        <v>0</v>
      </c>
      <c r="AI2880" t="s">
        <v>4817</v>
      </c>
      <c r="AJ2880" s="90" t="str">
        <f t="shared" si="134"/>
        <v>mailto:info@oxni.ch?subject=Anfrage TF-060-060-S1-P1</v>
      </c>
    </row>
    <row r="2881" spans="2:36" x14ac:dyDescent="0.2">
      <c r="B2881" s="78" t="str">
        <f t="shared" si="132"/>
        <v/>
      </c>
      <c r="C2881" s="19" t="s">
        <v>12</v>
      </c>
      <c r="D2881" s="19" t="s">
        <v>3182</v>
      </c>
      <c r="E2881" s="19">
        <v>60</v>
      </c>
      <c r="F2881" s="19" t="s">
        <v>58</v>
      </c>
      <c r="G2881" s="19">
        <v>60</v>
      </c>
      <c r="H2881" s="19">
        <v>5</v>
      </c>
      <c r="I2881" s="19">
        <v>7</v>
      </c>
      <c r="J2881" s="19">
        <v>94</v>
      </c>
      <c r="K2881" s="19">
        <v>55</v>
      </c>
      <c r="L2881" s="19">
        <v>165</v>
      </c>
      <c r="M2881" s="19" t="s">
        <v>66</v>
      </c>
      <c r="N2881" s="19">
        <v>5000</v>
      </c>
      <c r="O2881" s="19">
        <v>10000</v>
      </c>
      <c r="P2881" s="19">
        <v>1400</v>
      </c>
      <c r="Q2881" s="19" t="s">
        <v>57</v>
      </c>
      <c r="R2881" s="19">
        <v>1100</v>
      </c>
      <c r="S2881" s="19">
        <v>30000</v>
      </c>
      <c r="T2881" s="19">
        <v>0.13</v>
      </c>
      <c r="U2881" s="19">
        <v>2.1</v>
      </c>
      <c r="V2881" s="19">
        <v>0.24</v>
      </c>
      <c r="W2881" s="19">
        <v>60</v>
      </c>
      <c r="X2881" s="93"/>
      <c r="Y2881">
        <f t="shared" si="133"/>
        <v>83.333333333333329</v>
      </c>
      <c r="Z2881" t="b">
        <f>IF(N2881/G2881&gt;=Auswahlhilfe!$C$8,TRUE,FALSE)</f>
        <v>1</v>
      </c>
      <c r="AA2881" t="b">
        <f>IF(K2881&gt;Auswahlhilfe!$C$7,TRUE,FALSE)</f>
        <v>1</v>
      </c>
      <c r="AB2881" t="b">
        <f>IF(Auswahlhilfe!$C$17=F2881,TRUE,FALSE)</f>
        <v>1</v>
      </c>
      <c r="AC2881" t="b">
        <f>IFERROR(IF(FIND("P2",PGOptionList!D2881)&gt;0,TRUE),FALSE)</f>
        <v>0</v>
      </c>
      <c r="AD2881" t="b">
        <f>IFERROR(IF(FIND("P1",PGOptionList!D2881)&gt;0,TRUE),FALSE)</f>
        <v>1</v>
      </c>
      <c r="AE2881" t="b">
        <f>IFERROR(IF(FIND("P0",PGOptionList!D2881)&gt;0,TRUE),FALSE)</f>
        <v>0</v>
      </c>
      <c r="AF2881" t="b">
        <f>IF(AND(Z2881,AA2881,AB2881,AC2881,IF(C2881=Auswahlhilfe!$L$7,TRUE,FALSE)),D2881,FALSE)</f>
        <v>0</v>
      </c>
      <c r="AG2881" t="b">
        <f>IF(AND(Z2881,AA2881,AB2881,AD2881,IF(C2881=Auswahlhilfe!$L$17,TRUE,FALSE)),D2881,FALSE)</f>
        <v>0</v>
      </c>
      <c r="AH2881" t="b">
        <f>IF(AND(Z2881,AA2881,AB2881,AE2881,IF(C2881=Auswahlhilfe!$L$17,TRUE,FALSE)),D2881,FALSE)</f>
        <v>0</v>
      </c>
      <c r="AI2881" t="s">
        <v>4817</v>
      </c>
      <c r="AJ2881" s="90" t="str">
        <f t="shared" si="134"/>
        <v>mailto:info@oxni.ch?subject=Anfrage TF-060-060-S2-P1</v>
      </c>
    </row>
    <row r="2882" spans="2:36" x14ac:dyDescent="0.2">
      <c r="B2882" s="78" t="str">
        <f t="shared" si="132"/>
        <v/>
      </c>
      <c r="C2882" s="19" t="s">
        <v>12</v>
      </c>
      <c r="D2882" s="19" t="s">
        <v>3183</v>
      </c>
      <c r="E2882" s="19">
        <v>60</v>
      </c>
      <c r="F2882" s="19" t="s">
        <v>55</v>
      </c>
      <c r="G2882" s="19">
        <v>60</v>
      </c>
      <c r="H2882" s="19">
        <v>7</v>
      </c>
      <c r="I2882" s="19">
        <v>7</v>
      </c>
      <c r="J2882" s="19">
        <v>94</v>
      </c>
      <c r="K2882" s="19">
        <v>55</v>
      </c>
      <c r="L2882" s="19">
        <v>165</v>
      </c>
      <c r="M2882" s="19" t="s">
        <v>66</v>
      </c>
      <c r="N2882" s="19">
        <v>5000</v>
      </c>
      <c r="O2882" s="19">
        <v>10000</v>
      </c>
      <c r="P2882" s="19">
        <v>1400</v>
      </c>
      <c r="Q2882" s="19" t="s">
        <v>57</v>
      </c>
      <c r="R2882" s="19">
        <v>1100</v>
      </c>
      <c r="S2882" s="19">
        <v>30000</v>
      </c>
      <c r="T2882" s="19">
        <v>0.13</v>
      </c>
      <c r="U2882" s="19">
        <v>2.1</v>
      </c>
      <c r="V2882" s="19">
        <v>0.24</v>
      </c>
      <c r="W2882" s="19">
        <v>60</v>
      </c>
      <c r="X2882" s="93"/>
      <c r="Y2882">
        <f t="shared" si="133"/>
        <v>83.333333333333329</v>
      </c>
      <c r="Z2882" t="b">
        <f>IF(N2882/G2882&gt;=Auswahlhilfe!$C$8,TRUE,FALSE)</f>
        <v>1</v>
      </c>
      <c r="AA2882" t="b">
        <f>IF(K2882&gt;Auswahlhilfe!$C$7,TRUE,FALSE)</f>
        <v>1</v>
      </c>
      <c r="AB2882" t="b">
        <f>IF(Auswahlhilfe!$C$17=F2882,TRUE,FALSE)</f>
        <v>0</v>
      </c>
      <c r="AC2882" t="b">
        <f>IFERROR(IF(FIND("P2",PGOptionList!D2882)&gt;0,TRUE),FALSE)</f>
        <v>1</v>
      </c>
      <c r="AD2882" t="b">
        <f>IFERROR(IF(FIND("P1",PGOptionList!D2882)&gt;0,TRUE),FALSE)</f>
        <v>0</v>
      </c>
      <c r="AE2882" t="b">
        <f>IFERROR(IF(FIND("P0",PGOptionList!D2882)&gt;0,TRUE),FALSE)</f>
        <v>0</v>
      </c>
      <c r="AF2882" t="b">
        <f>IF(AND(Z2882,AA2882,AB2882,AC2882,IF(C2882=Auswahlhilfe!$L$7,TRUE,FALSE)),D2882,FALSE)</f>
        <v>0</v>
      </c>
      <c r="AG2882" t="b">
        <f>IF(AND(Z2882,AA2882,AB2882,AD2882,IF(C2882=Auswahlhilfe!$L$17,TRUE,FALSE)),D2882,FALSE)</f>
        <v>0</v>
      </c>
      <c r="AH2882" t="b">
        <f>IF(AND(Z2882,AA2882,AB2882,AE2882,IF(C2882=Auswahlhilfe!$L$17,TRUE,FALSE)),D2882,FALSE)</f>
        <v>0</v>
      </c>
      <c r="AI2882" t="s">
        <v>4817</v>
      </c>
      <c r="AJ2882" s="90" t="str">
        <f t="shared" si="134"/>
        <v>mailto:info@oxni.ch?subject=Anfrage TF-060-060-S1-P2</v>
      </c>
    </row>
    <row r="2883" spans="2:36" x14ac:dyDescent="0.2">
      <c r="B2883" s="78" t="str">
        <f t="shared" si="132"/>
        <v/>
      </c>
      <c r="C2883" s="19" t="s">
        <v>12</v>
      </c>
      <c r="D2883" s="19" t="s">
        <v>3184</v>
      </c>
      <c r="E2883" s="19">
        <v>60</v>
      </c>
      <c r="F2883" s="19" t="s">
        <v>58</v>
      </c>
      <c r="G2883" s="19">
        <v>60</v>
      </c>
      <c r="H2883" s="19">
        <v>7</v>
      </c>
      <c r="I2883" s="19">
        <v>7</v>
      </c>
      <c r="J2883" s="19">
        <v>94</v>
      </c>
      <c r="K2883" s="19">
        <v>55</v>
      </c>
      <c r="L2883" s="19">
        <v>165</v>
      </c>
      <c r="M2883" s="19" t="s">
        <v>66</v>
      </c>
      <c r="N2883" s="19">
        <v>5000</v>
      </c>
      <c r="O2883" s="19">
        <v>10000</v>
      </c>
      <c r="P2883" s="19">
        <v>1400</v>
      </c>
      <c r="Q2883" s="19" t="s">
        <v>57</v>
      </c>
      <c r="R2883" s="19">
        <v>1100</v>
      </c>
      <c r="S2883" s="19">
        <v>30000</v>
      </c>
      <c r="T2883" s="19">
        <v>0.13</v>
      </c>
      <c r="U2883" s="19">
        <v>2.1</v>
      </c>
      <c r="V2883" s="19">
        <v>0.24</v>
      </c>
      <c r="W2883" s="19">
        <v>60</v>
      </c>
      <c r="X2883" s="93"/>
      <c r="Y2883">
        <f t="shared" si="133"/>
        <v>83.333333333333329</v>
      </c>
      <c r="Z2883" t="b">
        <f>IF(N2883/G2883&gt;=Auswahlhilfe!$C$8,TRUE,FALSE)</f>
        <v>1</v>
      </c>
      <c r="AA2883" t="b">
        <f>IF(K2883&gt;Auswahlhilfe!$C$7,TRUE,FALSE)</f>
        <v>1</v>
      </c>
      <c r="AB2883" t="b">
        <f>IF(Auswahlhilfe!$C$17=F2883,TRUE,FALSE)</f>
        <v>1</v>
      </c>
      <c r="AC2883" t="b">
        <f>IFERROR(IF(FIND("P2",PGOptionList!D2883)&gt;0,TRUE),FALSE)</f>
        <v>1</v>
      </c>
      <c r="AD2883" t="b">
        <f>IFERROR(IF(FIND("P1",PGOptionList!D2883)&gt;0,TRUE),FALSE)</f>
        <v>0</v>
      </c>
      <c r="AE2883" t="b">
        <f>IFERROR(IF(FIND("P0",PGOptionList!D2883)&gt;0,TRUE),FALSE)</f>
        <v>0</v>
      </c>
      <c r="AF2883" t="b">
        <f>IF(AND(Z2883,AA2883,AB2883,AC2883,IF(C2883=Auswahlhilfe!$L$7,TRUE,FALSE)),D2883,FALSE)</f>
        <v>0</v>
      </c>
      <c r="AG2883" t="b">
        <f>IF(AND(Z2883,AA2883,AB2883,AD2883,IF(C2883=Auswahlhilfe!$L$17,TRUE,FALSE)),D2883,FALSE)</f>
        <v>0</v>
      </c>
      <c r="AH2883" t="b">
        <f>IF(AND(Z2883,AA2883,AB2883,AE2883,IF(C2883=Auswahlhilfe!$L$17,TRUE,FALSE)),D2883,FALSE)</f>
        <v>0</v>
      </c>
      <c r="AI2883" t="s">
        <v>4817</v>
      </c>
      <c r="AJ2883" s="90" t="str">
        <f t="shared" si="134"/>
        <v>mailto:info@oxni.ch?subject=Anfrage TF-060-060-S2-P2</v>
      </c>
    </row>
    <row r="2884" spans="2:36" x14ac:dyDescent="0.2">
      <c r="B2884" s="78" t="str">
        <f t="shared" si="132"/>
        <v/>
      </c>
      <c r="C2884" s="19" t="s">
        <v>12</v>
      </c>
      <c r="D2884" s="19" t="s">
        <v>3185</v>
      </c>
      <c r="E2884" s="19">
        <v>60</v>
      </c>
      <c r="F2884" s="19" t="s">
        <v>55</v>
      </c>
      <c r="G2884" s="19">
        <v>50</v>
      </c>
      <c r="H2884" s="19">
        <v>5</v>
      </c>
      <c r="I2884" s="19">
        <v>7</v>
      </c>
      <c r="J2884" s="19">
        <v>94</v>
      </c>
      <c r="K2884" s="19">
        <v>58</v>
      </c>
      <c r="L2884" s="19">
        <v>174</v>
      </c>
      <c r="M2884" s="19" t="s">
        <v>65</v>
      </c>
      <c r="N2884" s="19">
        <v>5000</v>
      </c>
      <c r="O2884" s="19">
        <v>10000</v>
      </c>
      <c r="P2884" s="19">
        <v>1400</v>
      </c>
      <c r="Q2884" s="19" t="s">
        <v>57</v>
      </c>
      <c r="R2884" s="19">
        <v>1100</v>
      </c>
      <c r="S2884" s="19">
        <v>30000</v>
      </c>
      <c r="T2884" s="19">
        <v>0.13</v>
      </c>
      <c r="U2884" s="19">
        <v>2.1</v>
      </c>
      <c r="V2884" s="19">
        <v>0.24</v>
      </c>
      <c r="W2884" s="19">
        <v>60</v>
      </c>
      <c r="X2884" s="93"/>
      <c r="Y2884">
        <f t="shared" si="133"/>
        <v>100</v>
      </c>
      <c r="Z2884" t="b">
        <f>IF(N2884/G2884&gt;=Auswahlhilfe!$C$8,TRUE,FALSE)</f>
        <v>1</v>
      </c>
      <c r="AA2884" t="b">
        <f>IF(K2884&gt;Auswahlhilfe!$C$7,TRUE,FALSE)</f>
        <v>1</v>
      </c>
      <c r="AB2884" t="b">
        <f>IF(Auswahlhilfe!$C$17=F2884,TRUE,FALSE)</f>
        <v>0</v>
      </c>
      <c r="AC2884" t="b">
        <f>IFERROR(IF(FIND("P2",PGOptionList!D2884)&gt;0,TRUE),FALSE)</f>
        <v>0</v>
      </c>
      <c r="AD2884" t="b">
        <f>IFERROR(IF(FIND("P1",PGOptionList!D2884)&gt;0,TRUE),FALSE)</f>
        <v>1</v>
      </c>
      <c r="AE2884" t="b">
        <f>IFERROR(IF(FIND("P0",PGOptionList!D2884)&gt;0,TRUE),FALSE)</f>
        <v>0</v>
      </c>
      <c r="AF2884" t="b">
        <f>IF(AND(Z2884,AA2884,AB2884,AC2884,IF(C2884=Auswahlhilfe!$L$7,TRUE,FALSE)),D2884,FALSE)</f>
        <v>0</v>
      </c>
      <c r="AG2884" t="b">
        <f>IF(AND(Z2884,AA2884,AB2884,AD2884,IF(C2884=Auswahlhilfe!$L$17,TRUE,FALSE)),D2884,FALSE)</f>
        <v>0</v>
      </c>
      <c r="AH2884" t="b">
        <f>IF(AND(Z2884,AA2884,AB2884,AE2884,IF(C2884=Auswahlhilfe!$L$17,TRUE,FALSE)),D2884,FALSE)</f>
        <v>0</v>
      </c>
      <c r="AI2884" t="s">
        <v>4817</v>
      </c>
      <c r="AJ2884" s="90" t="str">
        <f t="shared" si="134"/>
        <v>mailto:info@oxni.ch?subject=Anfrage TF-060-050-S1-P1</v>
      </c>
    </row>
    <row r="2885" spans="2:36" x14ac:dyDescent="0.2">
      <c r="B2885" s="78" t="str">
        <f t="shared" si="132"/>
        <v/>
      </c>
      <c r="C2885" s="19" t="s">
        <v>12</v>
      </c>
      <c r="D2885" s="19" t="s">
        <v>3186</v>
      </c>
      <c r="E2885" s="19">
        <v>60</v>
      </c>
      <c r="F2885" s="19" t="s">
        <v>58</v>
      </c>
      <c r="G2885" s="19">
        <v>50</v>
      </c>
      <c r="H2885" s="19">
        <v>5</v>
      </c>
      <c r="I2885" s="19">
        <v>7</v>
      </c>
      <c r="J2885" s="19">
        <v>94</v>
      </c>
      <c r="K2885" s="19">
        <v>58</v>
      </c>
      <c r="L2885" s="19">
        <v>174</v>
      </c>
      <c r="M2885" s="19" t="s">
        <v>65</v>
      </c>
      <c r="N2885" s="19">
        <v>5000</v>
      </c>
      <c r="O2885" s="19">
        <v>10000</v>
      </c>
      <c r="P2885" s="19">
        <v>1400</v>
      </c>
      <c r="Q2885" s="19" t="s">
        <v>57</v>
      </c>
      <c r="R2885" s="19">
        <v>1100</v>
      </c>
      <c r="S2885" s="19">
        <v>30000</v>
      </c>
      <c r="T2885" s="19">
        <v>0.13</v>
      </c>
      <c r="U2885" s="19">
        <v>2.1</v>
      </c>
      <c r="V2885" s="19">
        <v>0.24</v>
      </c>
      <c r="W2885" s="19">
        <v>60</v>
      </c>
      <c r="X2885" s="93"/>
      <c r="Y2885">
        <f t="shared" si="133"/>
        <v>100</v>
      </c>
      <c r="Z2885" t="b">
        <f>IF(N2885/G2885&gt;=Auswahlhilfe!$C$8,TRUE,FALSE)</f>
        <v>1</v>
      </c>
      <c r="AA2885" t="b">
        <f>IF(K2885&gt;Auswahlhilfe!$C$7,TRUE,FALSE)</f>
        <v>1</v>
      </c>
      <c r="AB2885" t="b">
        <f>IF(Auswahlhilfe!$C$17=F2885,TRUE,FALSE)</f>
        <v>1</v>
      </c>
      <c r="AC2885" t="b">
        <f>IFERROR(IF(FIND("P2",PGOptionList!D2885)&gt;0,TRUE),FALSE)</f>
        <v>0</v>
      </c>
      <c r="AD2885" t="b">
        <f>IFERROR(IF(FIND("P1",PGOptionList!D2885)&gt;0,TRUE),FALSE)</f>
        <v>1</v>
      </c>
      <c r="AE2885" t="b">
        <f>IFERROR(IF(FIND("P0",PGOptionList!D2885)&gt;0,TRUE),FALSE)</f>
        <v>0</v>
      </c>
      <c r="AF2885" t="b">
        <f>IF(AND(Z2885,AA2885,AB2885,AC2885,IF(C2885=Auswahlhilfe!$L$7,TRUE,FALSE)),D2885,FALSE)</f>
        <v>0</v>
      </c>
      <c r="AG2885" t="b">
        <f>IF(AND(Z2885,AA2885,AB2885,AD2885,IF(C2885=Auswahlhilfe!$L$17,TRUE,FALSE)),D2885,FALSE)</f>
        <v>0</v>
      </c>
      <c r="AH2885" t="b">
        <f>IF(AND(Z2885,AA2885,AB2885,AE2885,IF(C2885=Auswahlhilfe!$L$17,TRUE,FALSE)),D2885,FALSE)</f>
        <v>0</v>
      </c>
      <c r="AI2885" t="s">
        <v>4817</v>
      </c>
      <c r="AJ2885" s="90" t="str">
        <f t="shared" si="134"/>
        <v>mailto:info@oxni.ch?subject=Anfrage TF-060-050-S2-P1</v>
      </c>
    </row>
    <row r="2886" spans="2:36" x14ac:dyDescent="0.2">
      <c r="B2886" s="78" t="str">
        <f t="shared" si="132"/>
        <v/>
      </c>
      <c r="C2886" s="19" t="s">
        <v>12</v>
      </c>
      <c r="D2886" s="19" t="s">
        <v>3187</v>
      </c>
      <c r="E2886" s="19">
        <v>60</v>
      </c>
      <c r="F2886" s="19" t="s">
        <v>55</v>
      </c>
      <c r="G2886" s="19">
        <v>50</v>
      </c>
      <c r="H2886" s="19">
        <v>7</v>
      </c>
      <c r="I2886" s="19">
        <v>7</v>
      </c>
      <c r="J2886" s="19">
        <v>94</v>
      </c>
      <c r="K2886" s="19">
        <v>58</v>
      </c>
      <c r="L2886" s="19">
        <v>174</v>
      </c>
      <c r="M2886" s="19" t="s">
        <v>65</v>
      </c>
      <c r="N2886" s="19">
        <v>5000</v>
      </c>
      <c r="O2886" s="19">
        <v>10000</v>
      </c>
      <c r="P2886" s="19">
        <v>1400</v>
      </c>
      <c r="Q2886" s="19" t="s">
        <v>57</v>
      </c>
      <c r="R2886" s="19">
        <v>1100</v>
      </c>
      <c r="S2886" s="19">
        <v>30000</v>
      </c>
      <c r="T2886" s="19">
        <v>0.13</v>
      </c>
      <c r="U2886" s="19">
        <v>2.1</v>
      </c>
      <c r="V2886" s="19">
        <v>0.24</v>
      </c>
      <c r="W2886" s="19">
        <v>60</v>
      </c>
      <c r="X2886" s="93"/>
      <c r="Y2886">
        <f t="shared" si="133"/>
        <v>100</v>
      </c>
      <c r="Z2886" t="b">
        <f>IF(N2886/G2886&gt;=Auswahlhilfe!$C$8,TRUE,FALSE)</f>
        <v>1</v>
      </c>
      <c r="AA2886" t="b">
        <f>IF(K2886&gt;Auswahlhilfe!$C$7,TRUE,FALSE)</f>
        <v>1</v>
      </c>
      <c r="AB2886" t="b">
        <f>IF(Auswahlhilfe!$C$17=F2886,TRUE,FALSE)</f>
        <v>0</v>
      </c>
      <c r="AC2886" t="b">
        <f>IFERROR(IF(FIND("P2",PGOptionList!D2886)&gt;0,TRUE),FALSE)</f>
        <v>1</v>
      </c>
      <c r="AD2886" t="b">
        <f>IFERROR(IF(FIND("P1",PGOptionList!D2886)&gt;0,TRUE),FALSE)</f>
        <v>0</v>
      </c>
      <c r="AE2886" t="b">
        <f>IFERROR(IF(FIND("P0",PGOptionList!D2886)&gt;0,TRUE),FALSE)</f>
        <v>0</v>
      </c>
      <c r="AF2886" t="b">
        <f>IF(AND(Z2886,AA2886,AB2886,AC2886,IF(C2886=Auswahlhilfe!$L$7,TRUE,FALSE)),D2886,FALSE)</f>
        <v>0</v>
      </c>
      <c r="AG2886" t="b">
        <f>IF(AND(Z2886,AA2886,AB2886,AD2886,IF(C2886=Auswahlhilfe!$L$17,TRUE,FALSE)),D2886,FALSE)</f>
        <v>0</v>
      </c>
      <c r="AH2886" t="b">
        <f>IF(AND(Z2886,AA2886,AB2886,AE2886,IF(C2886=Auswahlhilfe!$L$17,TRUE,FALSE)),D2886,FALSE)</f>
        <v>0</v>
      </c>
      <c r="AI2886" t="s">
        <v>4817</v>
      </c>
      <c r="AJ2886" s="90" t="str">
        <f t="shared" si="134"/>
        <v>mailto:info@oxni.ch?subject=Anfrage TF-060-050-S1-P2</v>
      </c>
    </row>
    <row r="2887" spans="2:36" x14ac:dyDescent="0.2">
      <c r="B2887" s="78" t="str">
        <f t="shared" si="132"/>
        <v/>
      </c>
      <c r="C2887" s="19" t="s">
        <v>12</v>
      </c>
      <c r="D2887" s="19" t="s">
        <v>3188</v>
      </c>
      <c r="E2887" s="19">
        <v>60</v>
      </c>
      <c r="F2887" s="19" t="s">
        <v>58</v>
      </c>
      <c r="G2887" s="19">
        <v>50</v>
      </c>
      <c r="H2887" s="19">
        <v>7</v>
      </c>
      <c r="I2887" s="19">
        <v>7</v>
      </c>
      <c r="J2887" s="19">
        <v>94</v>
      </c>
      <c r="K2887" s="19">
        <v>58</v>
      </c>
      <c r="L2887" s="19">
        <v>174</v>
      </c>
      <c r="M2887" s="19" t="s">
        <v>65</v>
      </c>
      <c r="N2887" s="19">
        <v>5000</v>
      </c>
      <c r="O2887" s="19">
        <v>10000</v>
      </c>
      <c r="P2887" s="19">
        <v>1400</v>
      </c>
      <c r="Q2887" s="19" t="s">
        <v>57</v>
      </c>
      <c r="R2887" s="19">
        <v>1100</v>
      </c>
      <c r="S2887" s="19">
        <v>30000</v>
      </c>
      <c r="T2887" s="19">
        <v>0.13</v>
      </c>
      <c r="U2887" s="19">
        <v>2.1</v>
      </c>
      <c r="V2887" s="19">
        <v>0.24</v>
      </c>
      <c r="W2887" s="19">
        <v>60</v>
      </c>
      <c r="X2887" s="93"/>
      <c r="Y2887">
        <f t="shared" si="133"/>
        <v>100</v>
      </c>
      <c r="Z2887" t="b">
        <f>IF(N2887/G2887&gt;=Auswahlhilfe!$C$8,TRUE,FALSE)</f>
        <v>1</v>
      </c>
      <c r="AA2887" t="b">
        <f>IF(K2887&gt;Auswahlhilfe!$C$7,TRUE,FALSE)</f>
        <v>1</v>
      </c>
      <c r="AB2887" t="b">
        <f>IF(Auswahlhilfe!$C$17=F2887,TRUE,FALSE)</f>
        <v>1</v>
      </c>
      <c r="AC2887" t="b">
        <f>IFERROR(IF(FIND("P2",PGOptionList!D2887)&gt;0,TRUE),FALSE)</f>
        <v>1</v>
      </c>
      <c r="AD2887" t="b">
        <f>IFERROR(IF(FIND("P1",PGOptionList!D2887)&gt;0,TRUE),FALSE)</f>
        <v>0</v>
      </c>
      <c r="AE2887" t="b">
        <f>IFERROR(IF(FIND("P0",PGOptionList!D2887)&gt;0,TRUE),FALSE)</f>
        <v>0</v>
      </c>
      <c r="AF2887" t="b">
        <f>IF(AND(Z2887,AA2887,AB2887,AC2887,IF(C2887=Auswahlhilfe!$L$7,TRUE,FALSE)),D2887,FALSE)</f>
        <v>0</v>
      </c>
      <c r="AG2887" t="b">
        <f>IF(AND(Z2887,AA2887,AB2887,AD2887,IF(C2887=Auswahlhilfe!$L$17,TRUE,FALSE)),D2887,FALSE)</f>
        <v>0</v>
      </c>
      <c r="AH2887" t="b">
        <f>IF(AND(Z2887,AA2887,AB2887,AE2887,IF(C2887=Auswahlhilfe!$L$17,TRUE,FALSE)),D2887,FALSE)</f>
        <v>0</v>
      </c>
      <c r="AI2887" t="s">
        <v>4817</v>
      </c>
      <c r="AJ2887" s="90" t="str">
        <f t="shared" si="134"/>
        <v>mailto:info@oxni.ch?subject=Anfrage TF-060-050-S2-P2</v>
      </c>
    </row>
    <row r="2888" spans="2:36" x14ac:dyDescent="0.2">
      <c r="B2888" s="78" t="str">
        <f t="shared" si="132"/>
        <v/>
      </c>
      <c r="C2888" s="19" t="s">
        <v>12</v>
      </c>
      <c r="D2888" s="19" t="s">
        <v>3189</v>
      </c>
      <c r="E2888" s="19">
        <v>60</v>
      </c>
      <c r="F2888" s="19" t="s">
        <v>55</v>
      </c>
      <c r="G2888" s="19">
        <v>40</v>
      </c>
      <c r="H2888" s="19">
        <v>5</v>
      </c>
      <c r="I2888" s="19">
        <v>7</v>
      </c>
      <c r="J2888" s="19">
        <v>94</v>
      </c>
      <c r="K2888" s="19">
        <v>45</v>
      </c>
      <c r="L2888" s="19">
        <v>135</v>
      </c>
      <c r="M2888" s="19" t="s">
        <v>67</v>
      </c>
      <c r="N2888" s="19">
        <v>5000</v>
      </c>
      <c r="O2888" s="19">
        <v>10000</v>
      </c>
      <c r="P2888" s="19">
        <v>1400</v>
      </c>
      <c r="Q2888" s="19" t="s">
        <v>57</v>
      </c>
      <c r="R2888" s="19">
        <v>1100</v>
      </c>
      <c r="S2888" s="19">
        <v>30000</v>
      </c>
      <c r="T2888" s="19">
        <v>0.13</v>
      </c>
      <c r="U2888" s="19">
        <v>2.1</v>
      </c>
      <c r="V2888" s="19">
        <v>0.24</v>
      </c>
      <c r="W2888" s="19">
        <v>60</v>
      </c>
      <c r="X2888" s="93"/>
      <c r="Y2888">
        <f t="shared" si="133"/>
        <v>125</v>
      </c>
      <c r="Z2888" t="b">
        <f>IF(N2888/G2888&gt;=Auswahlhilfe!$C$8,TRUE,FALSE)</f>
        <v>1</v>
      </c>
      <c r="AA2888" t="b">
        <f>IF(K2888&gt;Auswahlhilfe!$C$7,TRUE,FALSE)</f>
        <v>1</v>
      </c>
      <c r="AB2888" t="b">
        <f>IF(Auswahlhilfe!$C$17=F2888,TRUE,FALSE)</f>
        <v>0</v>
      </c>
      <c r="AC2888" t="b">
        <f>IFERROR(IF(FIND("P2",PGOptionList!D2888)&gt;0,TRUE),FALSE)</f>
        <v>0</v>
      </c>
      <c r="AD2888" t="b">
        <f>IFERROR(IF(FIND("P1",PGOptionList!D2888)&gt;0,TRUE),FALSE)</f>
        <v>1</v>
      </c>
      <c r="AE2888" t="b">
        <f>IFERROR(IF(FIND("P0",PGOptionList!D2888)&gt;0,TRUE),FALSE)</f>
        <v>0</v>
      </c>
      <c r="AF2888" t="b">
        <f>IF(AND(Z2888,AA2888,AB2888,AC2888,IF(C2888=Auswahlhilfe!$L$7,TRUE,FALSE)),D2888,FALSE)</f>
        <v>0</v>
      </c>
      <c r="AG2888" t="b">
        <f>IF(AND(Z2888,AA2888,AB2888,AD2888,IF(C2888=Auswahlhilfe!$L$17,TRUE,FALSE)),D2888,FALSE)</f>
        <v>0</v>
      </c>
      <c r="AH2888" t="b">
        <f>IF(AND(Z2888,AA2888,AB2888,AE2888,IF(C2888=Auswahlhilfe!$L$17,TRUE,FALSE)),D2888,FALSE)</f>
        <v>0</v>
      </c>
      <c r="AI2888" t="s">
        <v>4817</v>
      </c>
      <c r="AJ2888" s="90" t="str">
        <f t="shared" si="134"/>
        <v>mailto:info@oxni.ch?subject=Anfrage TF-060-040-S1-P1</v>
      </c>
    </row>
    <row r="2889" spans="2:36" x14ac:dyDescent="0.2">
      <c r="B2889" s="78" t="str">
        <f t="shared" si="132"/>
        <v/>
      </c>
      <c r="C2889" s="19" t="s">
        <v>12</v>
      </c>
      <c r="D2889" s="19" t="s">
        <v>3190</v>
      </c>
      <c r="E2889" s="19">
        <v>60</v>
      </c>
      <c r="F2889" s="19" t="s">
        <v>58</v>
      </c>
      <c r="G2889" s="19">
        <v>40</v>
      </c>
      <c r="H2889" s="19">
        <v>5</v>
      </c>
      <c r="I2889" s="19">
        <v>7</v>
      </c>
      <c r="J2889" s="19">
        <v>94</v>
      </c>
      <c r="K2889" s="19">
        <v>45</v>
      </c>
      <c r="L2889" s="19">
        <v>135</v>
      </c>
      <c r="M2889" s="19" t="s">
        <v>67</v>
      </c>
      <c r="N2889" s="19">
        <v>5000</v>
      </c>
      <c r="O2889" s="19">
        <v>10000</v>
      </c>
      <c r="P2889" s="19">
        <v>1400</v>
      </c>
      <c r="Q2889" s="19" t="s">
        <v>57</v>
      </c>
      <c r="R2889" s="19">
        <v>1100</v>
      </c>
      <c r="S2889" s="19">
        <v>30000</v>
      </c>
      <c r="T2889" s="19">
        <v>0.13</v>
      </c>
      <c r="U2889" s="19">
        <v>2.1</v>
      </c>
      <c r="V2889" s="19">
        <v>0.24</v>
      </c>
      <c r="W2889" s="19">
        <v>60</v>
      </c>
      <c r="X2889" s="93"/>
      <c r="Y2889">
        <f t="shared" si="133"/>
        <v>125</v>
      </c>
      <c r="Z2889" t="b">
        <f>IF(N2889/G2889&gt;=Auswahlhilfe!$C$8,TRUE,FALSE)</f>
        <v>1</v>
      </c>
      <c r="AA2889" t="b">
        <f>IF(K2889&gt;Auswahlhilfe!$C$7,TRUE,FALSE)</f>
        <v>1</v>
      </c>
      <c r="AB2889" t="b">
        <f>IF(Auswahlhilfe!$C$17=F2889,TRUE,FALSE)</f>
        <v>1</v>
      </c>
      <c r="AC2889" t="b">
        <f>IFERROR(IF(FIND("P2",PGOptionList!D2889)&gt;0,TRUE),FALSE)</f>
        <v>0</v>
      </c>
      <c r="AD2889" t="b">
        <f>IFERROR(IF(FIND("P1",PGOptionList!D2889)&gt;0,TRUE),FALSE)</f>
        <v>1</v>
      </c>
      <c r="AE2889" t="b">
        <f>IFERROR(IF(FIND("P0",PGOptionList!D2889)&gt;0,TRUE),FALSE)</f>
        <v>0</v>
      </c>
      <c r="AF2889" t="b">
        <f>IF(AND(Z2889,AA2889,AB2889,AC2889,IF(C2889=Auswahlhilfe!$L$7,TRUE,FALSE)),D2889,FALSE)</f>
        <v>0</v>
      </c>
      <c r="AG2889" t="b">
        <f>IF(AND(Z2889,AA2889,AB2889,AD2889,IF(C2889=Auswahlhilfe!$L$17,TRUE,FALSE)),D2889,FALSE)</f>
        <v>0</v>
      </c>
      <c r="AH2889" t="b">
        <f>IF(AND(Z2889,AA2889,AB2889,AE2889,IF(C2889=Auswahlhilfe!$L$17,TRUE,FALSE)),D2889,FALSE)</f>
        <v>0</v>
      </c>
      <c r="AI2889" t="s">
        <v>4817</v>
      </c>
      <c r="AJ2889" s="90" t="str">
        <f t="shared" si="134"/>
        <v>mailto:info@oxni.ch?subject=Anfrage TF-060-040-S2-P1</v>
      </c>
    </row>
    <row r="2890" spans="2:36" x14ac:dyDescent="0.2">
      <c r="B2890" s="78" t="str">
        <f t="shared" ref="B2890:B2953" si="135">IF(AF2890=D2890,"Economy",IF(AG2890=D2890,"Standard",IF(AH2890=D2890,"Präzision","")))</f>
        <v/>
      </c>
      <c r="C2890" s="19" t="s">
        <v>12</v>
      </c>
      <c r="D2890" s="19" t="s">
        <v>3191</v>
      </c>
      <c r="E2890" s="19">
        <v>60</v>
      </c>
      <c r="F2890" s="19" t="s">
        <v>55</v>
      </c>
      <c r="G2890" s="19">
        <v>40</v>
      </c>
      <c r="H2890" s="19">
        <v>7</v>
      </c>
      <c r="I2890" s="19">
        <v>7</v>
      </c>
      <c r="J2890" s="19">
        <v>94</v>
      </c>
      <c r="K2890" s="19">
        <v>45</v>
      </c>
      <c r="L2890" s="19">
        <v>135</v>
      </c>
      <c r="M2890" s="19" t="s">
        <v>67</v>
      </c>
      <c r="N2890" s="19">
        <v>5000</v>
      </c>
      <c r="O2890" s="19">
        <v>10000</v>
      </c>
      <c r="P2890" s="19">
        <v>1400</v>
      </c>
      <c r="Q2890" s="19" t="s">
        <v>57</v>
      </c>
      <c r="R2890" s="19">
        <v>1100</v>
      </c>
      <c r="S2890" s="19">
        <v>30000</v>
      </c>
      <c r="T2890" s="19">
        <v>0.13</v>
      </c>
      <c r="U2890" s="19">
        <v>2.1</v>
      </c>
      <c r="V2890" s="19">
        <v>0.24</v>
      </c>
      <c r="W2890" s="19">
        <v>60</v>
      </c>
      <c r="X2890" s="93"/>
      <c r="Y2890">
        <f t="shared" ref="Y2890:Y2953" si="136">N2890/G2890</f>
        <v>125</v>
      </c>
      <c r="Z2890" t="b">
        <f>IF(N2890/G2890&gt;=Auswahlhilfe!$C$8,TRUE,FALSE)</f>
        <v>1</v>
      </c>
      <c r="AA2890" t="b">
        <f>IF(K2890&gt;Auswahlhilfe!$C$7,TRUE,FALSE)</f>
        <v>1</v>
      </c>
      <c r="AB2890" t="b">
        <f>IF(Auswahlhilfe!$C$17=F2890,TRUE,FALSE)</f>
        <v>0</v>
      </c>
      <c r="AC2890" t="b">
        <f>IFERROR(IF(FIND("P2",PGOptionList!D2890)&gt;0,TRUE),FALSE)</f>
        <v>1</v>
      </c>
      <c r="AD2890" t="b">
        <f>IFERROR(IF(FIND("P1",PGOptionList!D2890)&gt;0,TRUE),FALSE)</f>
        <v>0</v>
      </c>
      <c r="AE2890" t="b">
        <f>IFERROR(IF(FIND("P0",PGOptionList!D2890)&gt;0,TRUE),FALSE)</f>
        <v>0</v>
      </c>
      <c r="AF2890" t="b">
        <f>IF(AND(Z2890,AA2890,AB2890,AC2890,IF(C2890=Auswahlhilfe!$L$7,TRUE,FALSE)),D2890,FALSE)</f>
        <v>0</v>
      </c>
      <c r="AG2890" t="b">
        <f>IF(AND(Z2890,AA2890,AB2890,AD2890,IF(C2890=Auswahlhilfe!$L$17,TRUE,FALSE)),D2890,FALSE)</f>
        <v>0</v>
      </c>
      <c r="AH2890" t="b">
        <f>IF(AND(Z2890,AA2890,AB2890,AE2890,IF(C2890=Auswahlhilfe!$L$17,TRUE,FALSE)),D2890,FALSE)</f>
        <v>0</v>
      </c>
      <c r="AI2890" t="s">
        <v>4817</v>
      </c>
      <c r="AJ2890" s="90" t="str">
        <f t="shared" ref="AJ2890:AJ2953" si="137">IF(AI2890="ja",HYPERLINK(_xlfn.CONCAT("https://shop.oxni.ch/de/shop/motoren/planetengetriebe/",LOWER(D2890))),_xlfn.CONCAT("mailto:info@oxni.ch?subject=Anfrage ",D2890))</f>
        <v>mailto:info@oxni.ch?subject=Anfrage TF-060-040-S1-P2</v>
      </c>
    </row>
    <row r="2891" spans="2:36" x14ac:dyDescent="0.2">
      <c r="B2891" s="78" t="str">
        <f t="shared" si="135"/>
        <v/>
      </c>
      <c r="C2891" s="19" t="s">
        <v>12</v>
      </c>
      <c r="D2891" s="19" t="s">
        <v>3192</v>
      </c>
      <c r="E2891" s="19">
        <v>60</v>
      </c>
      <c r="F2891" s="19" t="s">
        <v>58</v>
      </c>
      <c r="G2891" s="19">
        <v>40</v>
      </c>
      <c r="H2891" s="19">
        <v>7</v>
      </c>
      <c r="I2891" s="19">
        <v>7</v>
      </c>
      <c r="J2891" s="19">
        <v>94</v>
      </c>
      <c r="K2891" s="19">
        <v>45</v>
      </c>
      <c r="L2891" s="19">
        <v>135</v>
      </c>
      <c r="M2891" s="19" t="s">
        <v>67</v>
      </c>
      <c r="N2891" s="19">
        <v>5000</v>
      </c>
      <c r="O2891" s="19">
        <v>10000</v>
      </c>
      <c r="P2891" s="19">
        <v>1400</v>
      </c>
      <c r="Q2891" s="19" t="s">
        <v>57</v>
      </c>
      <c r="R2891" s="19">
        <v>1100</v>
      </c>
      <c r="S2891" s="19">
        <v>30000</v>
      </c>
      <c r="T2891" s="19">
        <v>0.13</v>
      </c>
      <c r="U2891" s="19">
        <v>2.1</v>
      </c>
      <c r="V2891" s="19">
        <v>0.24</v>
      </c>
      <c r="W2891" s="19">
        <v>60</v>
      </c>
      <c r="X2891" s="93"/>
      <c r="Y2891">
        <f t="shared" si="136"/>
        <v>125</v>
      </c>
      <c r="Z2891" t="b">
        <f>IF(N2891/G2891&gt;=Auswahlhilfe!$C$8,TRUE,FALSE)</f>
        <v>1</v>
      </c>
      <c r="AA2891" t="b">
        <f>IF(K2891&gt;Auswahlhilfe!$C$7,TRUE,FALSE)</f>
        <v>1</v>
      </c>
      <c r="AB2891" t="b">
        <f>IF(Auswahlhilfe!$C$17=F2891,TRUE,FALSE)</f>
        <v>1</v>
      </c>
      <c r="AC2891" t="b">
        <f>IFERROR(IF(FIND("P2",PGOptionList!D2891)&gt;0,TRUE),FALSE)</f>
        <v>1</v>
      </c>
      <c r="AD2891" t="b">
        <f>IFERROR(IF(FIND("P1",PGOptionList!D2891)&gt;0,TRUE),FALSE)</f>
        <v>0</v>
      </c>
      <c r="AE2891" t="b">
        <f>IFERROR(IF(FIND("P0",PGOptionList!D2891)&gt;0,TRUE),FALSE)</f>
        <v>0</v>
      </c>
      <c r="AF2891" t="b">
        <f>IF(AND(Z2891,AA2891,AB2891,AC2891,IF(C2891=Auswahlhilfe!$L$7,TRUE,FALSE)),D2891,FALSE)</f>
        <v>0</v>
      </c>
      <c r="AG2891" t="b">
        <f>IF(AND(Z2891,AA2891,AB2891,AD2891,IF(C2891=Auswahlhilfe!$L$17,TRUE,FALSE)),D2891,FALSE)</f>
        <v>0</v>
      </c>
      <c r="AH2891" t="b">
        <f>IF(AND(Z2891,AA2891,AB2891,AE2891,IF(C2891=Auswahlhilfe!$L$17,TRUE,FALSE)),D2891,FALSE)</f>
        <v>0</v>
      </c>
      <c r="AI2891" t="s">
        <v>4817</v>
      </c>
      <c r="AJ2891" s="90" t="str">
        <f t="shared" si="137"/>
        <v>mailto:info@oxni.ch?subject=Anfrage TF-060-040-S2-P2</v>
      </c>
    </row>
    <row r="2892" spans="2:36" x14ac:dyDescent="0.2">
      <c r="B2892" s="78" t="str">
        <f t="shared" si="135"/>
        <v/>
      </c>
      <c r="C2892" s="19" t="s">
        <v>12</v>
      </c>
      <c r="D2892" s="19" t="s">
        <v>3193</v>
      </c>
      <c r="E2892" s="19">
        <v>60</v>
      </c>
      <c r="F2892" s="19" t="s">
        <v>55</v>
      </c>
      <c r="G2892" s="19">
        <v>35</v>
      </c>
      <c r="H2892" s="19">
        <v>5</v>
      </c>
      <c r="I2892" s="19">
        <v>7</v>
      </c>
      <c r="J2892" s="19">
        <v>94</v>
      </c>
      <c r="K2892" s="19">
        <v>50</v>
      </c>
      <c r="L2892" s="19">
        <v>150</v>
      </c>
      <c r="M2892" s="19" t="s">
        <v>64</v>
      </c>
      <c r="N2892" s="19">
        <v>5000</v>
      </c>
      <c r="O2892" s="19">
        <v>10000</v>
      </c>
      <c r="P2892" s="19">
        <v>1400</v>
      </c>
      <c r="Q2892" s="19" t="s">
        <v>57</v>
      </c>
      <c r="R2892" s="19">
        <v>1100</v>
      </c>
      <c r="S2892" s="19">
        <v>30000</v>
      </c>
      <c r="T2892" s="19">
        <v>0.13</v>
      </c>
      <c r="U2892" s="19">
        <v>2.1</v>
      </c>
      <c r="V2892" s="19">
        <v>0.24</v>
      </c>
      <c r="W2892" s="19">
        <v>60</v>
      </c>
      <c r="X2892" s="93"/>
      <c r="Y2892">
        <f t="shared" si="136"/>
        <v>142.85714285714286</v>
      </c>
      <c r="Z2892" t="b">
        <f>IF(N2892/G2892&gt;=Auswahlhilfe!$C$8,TRUE,FALSE)</f>
        <v>1</v>
      </c>
      <c r="AA2892" t="b">
        <f>IF(K2892&gt;Auswahlhilfe!$C$7,TRUE,FALSE)</f>
        <v>1</v>
      </c>
      <c r="AB2892" t="b">
        <f>IF(Auswahlhilfe!$C$17=F2892,TRUE,FALSE)</f>
        <v>0</v>
      </c>
      <c r="AC2892" t="b">
        <f>IFERROR(IF(FIND("P2",PGOptionList!D2892)&gt;0,TRUE),FALSE)</f>
        <v>0</v>
      </c>
      <c r="AD2892" t="b">
        <f>IFERROR(IF(FIND("P1",PGOptionList!D2892)&gt;0,TRUE),FALSE)</f>
        <v>1</v>
      </c>
      <c r="AE2892" t="b">
        <f>IFERROR(IF(FIND("P0",PGOptionList!D2892)&gt;0,TRUE),FALSE)</f>
        <v>0</v>
      </c>
      <c r="AF2892" t="b">
        <f>IF(AND(Z2892,AA2892,AB2892,AC2892,IF(C2892=Auswahlhilfe!$L$7,TRUE,FALSE)),D2892,FALSE)</f>
        <v>0</v>
      </c>
      <c r="AG2892" t="b">
        <f>IF(AND(Z2892,AA2892,AB2892,AD2892,IF(C2892=Auswahlhilfe!$L$17,TRUE,FALSE)),D2892,FALSE)</f>
        <v>0</v>
      </c>
      <c r="AH2892" t="b">
        <f>IF(AND(Z2892,AA2892,AB2892,AE2892,IF(C2892=Auswahlhilfe!$L$17,TRUE,FALSE)),D2892,FALSE)</f>
        <v>0</v>
      </c>
      <c r="AI2892" t="s">
        <v>4817</v>
      </c>
      <c r="AJ2892" s="90" t="str">
        <f t="shared" si="137"/>
        <v>mailto:info@oxni.ch?subject=Anfrage TF-060-035-S1-P1</v>
      </c>
    </row>
    <row r="2893" spans="2:36" x14ac:dyDescent="0.2">
      <c r="B2893" s="78" t="str">
        <f t="shared" si="135"/>
        <v/>
      </c>
      <c r="C2893" s="19" t="s">
        <v>12</v>
      </c>
      <c r="D2893" s="19" t="s">
        <v>3194</v>
      </c>
      <c r="E2893" s="19">
        <v>60</v>
      </c>
      <c r="F2893" s="19" t="s">
        <v>58</v>
      </c>
      <c r="G2893" s="19">
        <v>35</v>
      </c>
      <c r="H2893" s="19">
        <v>5</v>
      </c>
      <c r="I2893" s="19">
        <v>7</v>
      </c>
      <c r="J2893" s="19">
        <v>94</v>
      </c>
      <c r="K2893" s="19">
        <v>50</v>
      </c>
      <c r="L2893" s="19">
        <v>150</v>
      </c>
      <c r="M2893" s="19" t="s">
        <v>64</v>
      </c>
      <c r="N2893" s="19">
        <v>5000</v>
      </c>
      <c r="O2893" s="19">
        <v>10000</v>
      </c>
      <c r="P2893" s="19">
        <v>1400</v>
      </c>
      <c r="Q2893" s="19" t="s">
        <v>57</v>
      </c>
      <c r="R2893" s="19">
        <v>1100</v>
      </c>
      <c r="S2893" s="19">
        <v>30000</v>
      </c>
      <c r="T2893" s="19">
        <v>0.13</v>
      </c>
      <c r="U2893" s="19">
        <v>2.1</v>
      </c>
      <c r="V2893" s="19">
        <v>0.24</v>
      </c>
      <c r="W2893" s="19">
        <v>60</v>
      </c>
      <c r="X2893" s="93"/>
      <c r="Y2893">
        <f t="shared" si="136"/>
        <v>142.85714285714286</v>
      </c>
      <c r="Z2893" t="b">
        <f>IF(N2893/G2893&gt;=Auswahlhilfe!$C$8,TRUE,FALSE)</f>
        <v>1</v>
      </c>
      <c r="AA2893" t="b">
        <f>IF(K2893&gt;Auswahlhilfe!$C$7,TRUE,FALSE)</f>
        <v>1</v>
      </c>
      <c r="AB2893" t="b">
        <f>IF(Auswahlhilfe!$C$17=F2893,TRUE,FALSE)</f>
        <v>1</v>
      </c>
      <c r="AC2893" t="b">
        <f>IFERROR(IF(FIND("P2",PGOptionList!D2893)&gt;0,TRUE),FALSE)</f>
        <v>0</v>
      </c>
      <c r="AD2893" t="b">
        <f>IFERROR(IF(FIND("P1",PGOptionList!D2893)&gt;0,TRUE),FALSE)</f>
        <v>1</v>
      </c>
      <c r="AE2893" t="b">
        <f>IFERROR(IF(FIND("P0",PGOptionList!D2893)&gt;0,TRUE),FALSE)</f>
        <v>0</v>
      </c>
      <c r="AF2893" t="b">
        <f>IF(AND(Z2893,AA2893,AB2893,AC2893,IF(C2893=Auswahlhilfe!$L$7,TRUE,FALSE)),D2893,FALSE)</f>
        <v>0</v>
      </c>
      <c r="AG2893" t="b">
        <f>IF(AND(Z2893,AA2893,AB2893,AD2893,IF(C2893=Auswahlhilfe!$L$17,TRUE,FALSE)),D2893,FALSE)</f>
        <v>0</v>
      </c>
      <c r="AH2893" t="b">
        <f>IF(AND(Z2893,AA2893,AB2893,AE2893,IF(C2893=Auswahlhilfe!$L$17,TRUE,FALSE)),D2893,FALSE)</f>
        <v>0</v>
      </c>
      <c r="AI2893" t="s">
        <v>4817</v>
      </c>
      <c r="AJ2893" s="90" t="str">
        <f t="shared" si="137"/>
        <v>mailto:info@oxni.ch?subject=Anfrage TF-060-035-S2-P1</v>
      </c>
    </row>
    <row r="2894" spans="2:36" x14ac:dyDescent="0.2">
      <c r="B2894" s="78" t="str">
        <f t="shared" si="135"/>
        <v/>
      </c>
      <c r="C2894" s="19" t="s">
        <v>12</v>
      </c>
      <c r="D2894" s="19" t="s">
        <v>3195</v>
      </c>
      <c r="E2894" s="19">
        <v>60</v>
      </c>
      <c r="F2894" s="19" t="s">
        <v>55</v>
      </c>
      <c r="G2894" s="19">
        <v>35</v>
      </c>
      <c r="H2894" s="19">
        <v>7</v>
      </c>
      <c r="I2894" s="19">
        <v>7</v>
      </c>
      <c r="J2894" s="19">
        <v>94</v>
      </c>
      <c r="K2894" s="19">
        <v>50</v>
      </c>
      <c r="L2894" s="19">
        <v>150</v>
      </c>
      <c r="M2894" s="19" t="s">
        <v>64</v>
      </c>
      <c r="N2894" s="19">
        <v>5000</v>
      </c>
      <c r="O2894" s="19">
        <v>10000</v>
      </c>
      <c r="P2894" s="19">
        <v>1400</v>
      </c>
      <c r="Q2894" s="19" t="s">
        <v>57</v>
      </c>
      <c r="R2894" s="19">
        <v>1100</v>
      </c>
      <c r="S2894" s="19">
        <v>30000</v>
      </c>
      <c r="T2894" s="19">
        <v>0.13</v>
      </c>
      <c r="U2894" s="19">
        <v>2.1</v>
      </c>
      <c r="V2894" s="19">
        <v>0.24</v>
      </c>
      <c r="W2894" s="19">
        <v>60</v>
      </c>
      <c r="X2894" s="93"/>
      <c r="Y2894">
        <f t="shared" si="136"/>
        <v>142.85714285714286</v>
      </c>
      <c r="Z2894" t="b">
        <f>IF(N2894/G2894&gt;=Auswahlhilfe!$C$8,TRUE,FALSE)</f>
        <v>1</v>
      </c>
      <c r="AA2894" t="b">
        <f>IF(K2894&gt;Auswahlhilfe!$C$7,TRUE,FALSE)</f>
        <v>1</v>
      </c>
      <c r="AB2894" t="b">
        <f>IF(Auswahlhilfe!$C$17=F2894,TRUE,FALSE)</f>
        <v>0</v>
      </c>
      <c r="AC2894" t="b">
        <f>IFERROR(IF(FIND("P2",PGOptionList!D2894)&gt;0,TRUE),FALSE)</f>
        <v>1</v>
      </c>
      <c r="AD2894" t="b">
        <f>IFERROR(IF(FIND("P1",PGOptionList!D2894)&gt;0,TRUE),FALSE)</f>
        <v>0</v>
      </c>
      <c r="AE2894" t="b">
        <f>IFERROR(IF(FIND("P0",PGOptionList!D2894)&gt;0,TRUE),FALSE)</f>
        <v>0</v>
      </c>
      <c r="AF2894" t="b">
        <f>IF(AND(Z2894,AA2894,AB2894,AC2894,IF(C2894=Auswahlhilfe!$L$7,TRUE,FALSE)),D2894,FALSE)</f>
        <v>0</v>
      </c>
      <c r="AG2894" t="b">
        <f>IF(AND(Z2894,AA2894,AB2894,AD2894,IF(C2894=Auswahlhilfe!$L$17,TRUE,FALSE)),D2894,FALSE)</f>
        <v>0</v>
      </c>
      <c r="AH2894" t="b">
        <f>IF(AND(Z2894,AA2894,AB2894,AE2894,IF(C2894=Auswahlhilfe!$L$17,TRUE,FALSE)),D2894,FALSE)</f>
        <v>0</v>
      </c>
      <c r="AI2894" t="s">
        <v>4817</v>
      </c>
      <c r="AJ2894" s="90" t="str">
        <f t="shared" si="137"/>
        <v>mailto:info@oxni.ch?subject=Anfrage TF-060-035-S1-P2</v>
      </c>
    </row>
    <row r="2895" spans="2:36" x14ac:dyDescent="0.2">
      <c r="B2895" s="78" t="str">
        <f t="shared" si="135"/>
        <v/>
      </c>
      <c r="C2895" s="19" t="s">
        <v>12</v>
      </c>
      <c r="D2895" s="19" t="s">
        <v>3196</v>
      </c>
      <c r="E2895" s="19">
        <v>60</v>
      </c>
      <c r="F2895" s="19" t="s">
        <v>58</v>
      </c>
      <c r="G2895" s="19">
        <v>35</v>
      </c>
      <c r="H2895" s="19">
        <v>7</v>
      </c>
      <c r="I2895" s="19">
        <v>7</v>
      </c>
      <c r="J2895" s="19">
        <v>94</v>
      </c>
      <c r="K2895" s="19">
        <v>50</v>
      </c>
      <c r="L2895" s="19">
        <v>150</v>
      </c>
      <c r="M2895" s="19" t="s">
        <v>64</v>
      </c>
      <c r="N2895" s="19">
        <v>5000</v>
      </c>
      <c r="O2895" s="19">
        <v>10000</v>
      </c>
      <c r="P2895" s="19">
        <v>1400</v>
      </c>
      <c r="Q2895" s="19" t="s">
        <v>57</v>
      </c>
      <c r="R2895" s="19">
        <v>1100</v>
      </c>
      <c r="S2895" s="19">
        <v>30000</v>
      </c>
      <c r="T2895" s="19">
        <v>0.13</v>
      </c>
      <c r="U2895" s="19">
        <v>2.1</v>
      </c>
      <c r="V2895" s="19">
        <v>0.24</v>
      </c>
      <c r="W2895" s="19">
        <v>60</v>
      </c>
      <c r="X2895" s="93"/>
      <c r="Y2895">
        <f t="shared" si="136"/>
        <v>142.85714285714286</v>
      </c>
      <c r="Z2895" t="b">
        <f>IF(N2895/G2895&gt;=Auswahlhilfe!$C$8,TRUE,FALSE)</f>
        <v>1</v>
      </c>
      <c r="AA2895" t="b">
        <f>IF(K2895&gt;Auswahlhilfe!$C$7,TRUE,FALSE)</f>
        <v>1</v>
      </c>
      <c r="AB2895" t="b">
        <f>IF(Auswahlhilfe!$C$17=F2895,TRUE,FALSE)</f>
        <v>1</v>
      </c>
      <c r="AC2895" t="b">
        <f>IFERROR(IF(FIND("P2",PGOptionList!D2895)&gt;0,TRUE),FALSE)</f>
        <v>1</v>
      </c>
      <c r="AD2895" t="b">
        <f>IFERROR(IF(FIND("P1",PGOptionList!D2895)&gt;0,TRUE),FALSE)</f>
        <v>0</v>
      </c>
      <c r="AE2895" t="b">
        <f>IFERROR(IF(FIND("P0",PGOptionList!D2895)&gt;0,TRUE),FALSE)</f>
        <v>0</v>
      </c>
      <c r="AF2895" t="b">
        <f>IF(AND(Z2895,AA2895,AB2895,AC2895,IF(C2895=Auswahlhilfe!$L$7,TRUE,FALSE)),D2895,FALSE)</f>
        <v>0</v>
      </c>
      <c r="AG2895" t="b">
        <f>IF(AND(Z2895,AA2895,AB2895,AD2895,IF(C2895=Auswahlhilfe!$L$17,TRUE,FALSE)),D2895,FALSE)</f>
        <v>0</v>
      </c>
      <c r="AH2895" t="b">
        <f>IF(AND(Z2895,AA2895,AB2895,AE2895,IF(C2895=Auswahlhilfe!$L$17,TRUE,FALSE)),D2895,FALSE)</f>
        <v>0</v>
      </c>
      <c r="AI2895" t="s">
        <v>4817</v>
      </c>
      <c r="AJ2895" s="90" t="str">
        <f t="shared" si="137"/>
        <v>mailto:info@oxni.ch?subject=Anfrage TF-060-035-S2-P2</v>
      </c>
    </row>
    <row r="2896" spans="2:36" x14ac:dyDescent="0.2">
      <c r="B2896" s="78" t="str">
        <f t="shared" si="135"/>
        <v/>
      </c>
      <c r="C2896" s="19" t="s">
        <v>12</v>
      </c>
      <c r="D2896" s="19" t="s">
        <v>3197</v>
      </c>
      <c r="E2896" s="19">
        <v>60</v>
      </c>
      <c r="F2896" s="19" t="s">
        <v>55</v>
      </c>
      <c r="G2896" s="19">
        <v>30</v>
      </c>
      <c r="H2896" s="19">
        <v>5</v>
      </c>
      <c r="I2896" s="19">
        <v>7</v>
      </c>
      <c r="J2896" s="19">
        <v>94</v>
      </c>
      <c r="K2896" s="19">
        <v>55</v>
      </c>
      <c r="L2896" s="19">
        <v>165</v>
      </c>
      <c r="M2896" s="19" t="s">
        <v>66</v>
      </c>
      <c r="N2896" s="19">
        <v>5000</v>
      </c>
      <c r="O2896" s="19">
        <v>10000</v>
      </c>
      <c r="P2896" s="19">
        <v>1400</v>
      </c>
      <c r="Q2896" s="19" t="s">
        <v>57</v>
      </c>
      <c r="R2896" s="19">
        <v>1100</v>
      </c>
      <c r="S2896" s="19">
        <v>30000</v>
      </c>
      <c r="T2896" s="19">
        <v>0.13</v>
      </c>
      <c r="U2896" s="19">
        <v>2.1</v>
      </c>
      <c r="V2896" s="19">
        <v>0.24</v>
      </c>
      <c r="W2896" s="19">
        <v>60</v>
      </c>
      <c r="X2896" s="93"/>
      <c r="Y2896">
        <f t="shared" si="136"/>
        <v>166.66666666666666</v>
      </c>
      <c r="Z2896" t="b">
        <f>IF(N2896/G2896&gt;=Auswahlhilfe!$C$8,TRUE,FALSE)</f>
        <v>1</v>
      </c>
      <c r="AA2896" t="b">
        <f>IF(K2896&gt;Auswahlhilfe!$C$7,TRUE,FALSE)</f>
        <v>1</v>
      </c>
      <c r="AB2896" t="b">
        <f>IF(Auswahlhilfe!$C$17=F2896,TRUE,FALSE)</f>
        <v>0</v>
      </c>
      <c r="AC2896" t="b">
        <f>IFERROR(IF(FIND("P2",PGOptionList!D2896)&gt;0,TRUE),FALSE)</f>
        <v>0</v>
      </c>
      <c r="AD2896" t="b">
        <f>IFERROR(IF(FIND("P1",PGOptionList!D2896)&gt;0,TRUE),FALSE)</f>
        <v>1</v>
      </c>
      <c r="AE2896" t="b">
        <f>IFERROR(IF(FIND("P0",PGOptionList!D2896)&gt;0,TRUE),FALSE)</f>
        <v>0</v>
      </c>
      <c r="AF2896" t="b">
        <f>IF(AND(Z2896,AA2896,AB2896,AC2896,IF(C2896=Auswahlhilfe!$L$7,TRUE,FALSE)),D2896,FALSE)</f>
        <v>0</v>
      </c>
      <c r="AG2896" t="b">
        <f>IF(AND(Z2896,AA2896,AB2896,AD2896,IF(C2896=Auswahlhilfe!$L$17,TRUE,FALSE)),D2896,FALSE)</f>
        <v>0</v>
      </c>
      <c r="AH2896" t="b">
        <f>IF(AND(Z2896,AA2896,AB2896,AE2896,IF(C2896=Auswahlhilfe!$L$17,TRUE,FALSE)),D2896,FALSE)</f>
        <v>0</v>
      </c>
      <c r="AI2896" t="s">
        <v>4817</v>
      </c>
      <c r="AJ2896" s="90" t="str">
        <f t="shared" si="137"/>
        <v>mailto:info@oxni.ch?subject=Anfrage TF-060-030-S1-P1</v>
      </c>
    </row>
    <row r="2897" spans="2:36" x14ac:dyDescent="0.2">
      <c r="B2897" s="78" t="str">
        <f t="shared" si="135"/>
        <v/>
      </c>
      <c r="C2897" s="19" t="s">
        <v>12</v>
      </c>
      <c r="D2897" s="19" t="s">
        <v>3198</v>
      </c>
      <c r="E2897" s="19">
        <v>60</v>
      </c>
      <c r="F2897" s="19" t="s">
        <v>58</v>
      </c>
      <c r="G2897" s="19">
        <v>30</v>
      </c>
      <c r="H2897" s="19">
        <v>5</v>
      </c>
      <c r="I2897" s="19">
        <v>7</v>
      </c>
      <c r="J2897" s="19">
        <v>94</v>
      </c>
      <c r="K2897" s="19">
        <v>55</v>
      </c>
      <c r="L2897" s="19">
        <v>165</v>
      </c>
      <c r="M2897" s="19" t="s">
        <v>66</v>
      </c>
      <c r="N2897" s="19">
        <v>5000</v>
      </c>
      <c r="O2897" s="19">
        <v>10000</v>
      </c>
      <c r="P2897" s="19">
        <v>1400</v>
      </c>
      <c r="Q2897" s="19" t="s">
        <v>57</v>
      </c>
      <c r="R2897" s="19">
        <v>1100</v>
      </c>
      <c r="S2897" s="19">
        <v>30000</v>
      </c>
      <c r="T2897" s="19">
        <v>0.13</v>
      </c>
      <c r="U2897" s="19">
        <v>2.1</v>
      </c>
      <c r="V2897" s="19">
        <v>0.24</v>
      </c>
      <c r="W2897" s="19">
        <v>60</v>
      </c>
      <c r="X2897" s="93"/>
      <c r="Y2897">
        <f t="shared" si="136"/>
        <v>166.66666666666666</v>
      </c>
      <c r="Z2897" t="b">
        <f>IF(N2897/G2897&gt;=Auswahlhilfe!$C$8,TRUE,FALSE)</f>
        <v>1</v>
      </c>
      <c r="AA2897" t="b">
        <f>IF(K2897&gt;Auswahlhilfe!$C$7,TRUE,FALSE)</f>
        <v>1</v>
      </c>
      <c r="AB2897" t="b">
        <f>IF(Auswahlhilfe!$C$17=F2897,TRUE,FALSE)</f>
        <v>1</v>
      </c>
      <c r="AC2897" t="b">
        <f>IFERROR(IF(FIND("P2",PGOptionList!D2897)&gt;0,TRUE),FALSE)</f>
        <v>0</v>
      </c>
      <c r="AD2897" t="b">
        <f>IFERROR(IF(FIND("P1",PGOptionList!D2897)&gt;0,TRUE),FALSE)</f>
        <v>1</v>
      </c>
      <c r="AE2897" t="b">
        <f>IFERROR(IF(FIND("P0",PGOptionList!D2897)&gt;0,TRUE),FALSE)</f>
        <v>0</v>
      </c>
      <c r="AF2897" t="b">
        <f>IF(AND(Z2897,AA2897,AB2897,AC2897,IF(C2897=Auswahlhilfe!$L$7,TRUE,FALSE)),D2897,FALSE)</f>
        <v>0</v>
      </c>
      <c r="AG2897" t="b">
        <f>IF(AND(Z2897,AA2897,AB2897,AD2897,IF(C2897=Auswahlhilfe!$L$17,TRUE,FALSE)),D2897,FALSE)</f>
        <v>0</v>
      </c>
      <c r="AH2897" t="b">
        <f>IF(AND(Z2897,AA2897,AB2897,AE2897,IF(C2897=Auswahlhilfe!$L$17,TRUE,FALSE)),D2897,FALSE)</f>
        <v>0</v>
      </c>
      <c r="AI2897" t="s">
        <v>4817</v>
      </c>
      <c r="AJ2897" s="90" t="str">
        <f t="shared" si="137"/>
        <v>mailto:info@oxni.ch?subject=Anfrage TF-060-030-S2-P1</v>
      </c>
    </row>
    <row r="2898" spans="2:36" x14ac:dyDescent="0.2">
      <c r="B2898" s="78" t="str">
        <f t="shared" si="135"/>
        <v/>
      </c>
      <c r="C2898" s="19" t="s">
        <v>12</v>
      </c>
      <c r="D2898" s="19" t="s">
        <v>3199</v>
      </c>
      <c r="E2898" s="19">
        <v>60</v>
      </c>
      <c r="F2898" s="19" t="s">
        <v>55</v>
      </c>
      <c r="G2898" s="19">
        <v>30</v>
      </c>
      <c r="H2898" s="19">
        <v>7</v>
      </c>
      <c r="I2898" s="19">
        <v>7</v>
      </c>
      <c r="J2898" s="19">
        <v>94</v>
      </c>
      <c r="K2898" s="19">
        <v>55</v>
      </c>
      <c r="L2898" s="19">
        <v>165</v>
      </c>
      <c r="M2898" s="19" t="s">
        <v>66</v>
      </c>
      <c r="N2898" s="19">
        <v>5000</v>
      </c>
      <c r="O2898" s="19">
        <v>10000</v>
      </c>
      <c r="P2898" s="19">
        <v>1400</v>
      </c>
      <c r="Q2898" s="19" t="s">
        <v>57</v>
      </c>
      <c r="R2898" s="19">
        <v>1100</v>
      </c>
      <c r="S2898" s="19">
        <v>30000</v>
      </c>
      <c r="T2898" s="19">
        <v>0.13</v>
      </c>
      <c r="U2898" s="19">
        <v>2.1</v>
      </c>
      <c r="V2898" s="19">
        <v>0.24</v>
      </c>
      <c r="W2898" s="19">
        <v>60</v>
      </c>
      <c r="X2898" s="93"/>
      <c r="Y2898">
        <f t="shared" si="136"/>
        <v>166.66666666666666</v>
      </c>
      <c r="Z2898" t="b">
        <f>IF(N2898/G2898&gt;=Auswahlhilfe!$C$8,TRUE,FALSE)</f>
        <v>1</v>
      </c>
      <c r="AA2898" t="b">
        <f>IF(K2898&gt;Auswahlhilfe!$C$7,TRUE,FALSE)</f>
        <v>1</v>
      </c>
      <c r="AB2898" t="b">
        <f>IF(Auswahlhilfe!$C$17=F2898,TRUE,FALSE)</f>
        <v>0</v>
      </c>
      <c r="AC2898" t="b">
        <f>IFERROR(IF(FIND("P2",PGOptionList!D2898)&gt;0,TRUE),FALSE)</f>
        <v>1</v>
      </c>
      <c r="AD2898" t="b">
        <f>IFERROR(IF(FIND("P1",PGOptionList!D2898)&gt;0,TRUE),FALSE)</f>
        <v>0</v>
      </c>
      <c r="AE2898" t="b">
        <f>IFERROR(IF(FIND("P0",PGOptionList!D2898)&gt;0,TRUE),FALSE)</f>
        <v>0</v>
      </c>
      <c r="AF2898" t="b">
        <f>IF(AND(Z2898,AA2898,AB2898,AC2898,IF(C2898=Auswahlhilfe!$L$7,TRUE,FALSE)),D2898,FALSE)</f>
        <v>0</v>
      </c>
      <c r="AG2898" t="b">
        <f>IF(AND(Z2898,AA2898,AB2898,AD2898,IF(C2898=Auswahlhilfe!$L$17,TRUE,FALSE)),D2898,FALSE)</f>
        <v>0</v>
      </c>
      <c r="AH2898" t="b">
        <f>IF(AND(Z2898,AA2898,AB2898,AE2898,IF(C2898=Auswahlhilfe!$L$17,TRUE,FALSE)),D2898,FALSE)</f>
        <v>0</v>
      </c>
      <c r="AI2898" t="s">
        <v>4817</v>
      </c>
      <c r="AJ2898" s="90" t="str">
        <f t="shared" si="137"/>
        <v>mailto:info@oxni.ch?subject=Anfrage TF-060-030-S1-P2</v>
      </c>
    </row>
    <row r="2899" spans="2:36" x14ac:dyDescent="0.2">
      <c r="B2899" s="78" t="str">
        <f t="shared" si="135"/>
        <v/>
      </c>
      <c r="C2899" s="19" t="s">
        <v>12</v>
      </c>
      <c r="D2899" s="19" t="s">
        <v>3200</v>
      </c>
      <c r="E2899" s="19">
        <v>60</v>
      </c>
      <c r="F2899" s="19" t="s">
        <v>58</v>
      </c>
      <c r="G2899" s="19">
        <v>30</v>
      </c>
      <c r="H2899" s="19">
        <v>7</v>
      </c>
      <c r="I2899" s="19">
        <v>7</v>
      </c>
      <c r="J2899" s="19">
        <v>94</v>
      </c>
      <c r="K2899" s="19">
        <v>55</v>
      </c>
      <c r="L2899" s="19">
        <v>165</v>
      </c>
      <c r="M2899" s="19" t="s">
        <v>66</v>
      </c>
      <c r="N2899" s="19">
        <v>5000</v>
      </c>
      <c r="O2899" s="19">
        <v>10000</v>
      </c>
      <c r="P2899" s="19">
        <v>1400</v>
      </c>
      <c r="Q2899" s="19" t="s">
        <v>57</v>
      </c>
      <c r="R2899" s="19">
        <v>1100</v>
      </c>
      <c r="S2899" s="19">
        <v>30000</v>
      </c>
      <c r="T2899" s="19">
        <v>0.13</v>
      </c>
      <c r="U2899" s="19">
        <v>2.1</v>
      </c>
      <c r="V2899" s="19">
        <v>0.24</v>
      </c>
      <c r="W2899" s="19">
        <v>60</v>
      </c>
      <c r="X2899" s="93"/>
      <c r="Y2899">
        <f t="shared" si="136"/>
        <v>166.66666666666666</v>
      </c>
      <c r="Z2899" t="b">
        <f>IF(N2899/G2899&gt;=Auswahlhilfe!$C$8,TRUE,FALSE)</f>
        <v>1</v>
      </c>
      <c r="AA2899" t="b">
        <f>IF(K2899&gt;Auswahlhilfe!$C$7,TRUE,FALSE)</f>
        <v>1</v>
      </c>
      <c r="AB2899" t="b">
        <f>IF(Auswahlhilfe!$C$17=F2899,TRUE,FALSE)</f>
        <v>1</v>
      </c>
      <c r="AC2899" t="b">
        <f>IFERROR(IF(FIND("P2",PGOptionList!D2899)&gt;0,TRUE),FALSE)</f>
        <v>1</v>
      </c>
      <c r="AD2899" t="b">
        <f>IFERROR(IF(FIND("P1",PGOptionList!D2899)&gt;0,TRUE),FALSE)</f>
        <v>0</v>
      </c>
      <c r="AE2899" t="b">
        <f>IFERROR(IF(FIND("P0",PGOptionList!D2899)&gt;0,TRUE),FALSE)</f>
        <v>0</v>
      </c>
      <c r="AF2899" t="b">
        <f>IF(AND(Z2899,AA2899,AB2899,AC2899,IF(C2899=Auswahlhilfe!$L$7,TRUE,FALSE)),D2899,FALSE)</f>
        <v>0</v>
      </c>
      <c r="AG2899" t="b">
        <f>IF(AND(Z2899,AA2899,AB2899,AD2899,IF(C2899=Auswahlhilfe!$L$17,TRUE,FALSE)),D2899,FALSE)</f>
        <v>0</v>
      </c>
      <c r="AH2899" t="b">
        <f>IF(AND(Z2899,AA2899,AB2899,AE2899,IF(C2899=Auswahlhilfe!$L$17,TRUE,FALSE)),D2899,FALSE)</f>
        <v>0</v>
      </c>
      <c r="AI2899" t="s">
        <v>4817</v>
      </c>
      <c r="AJ2899" s="90" t="str">
        <f t="shared" si="137"/>
        <v>mailto:info@oxni.ch?subject=Anfrage TF-060-030-S2-P2</v>
      </c>
    </row>
    <row r="2900" spans="2:36" x14ac:dyDescent="0.2">
      <c r="B2900" s="78" t="str">
        <f t="shared" si="135"/>
        <v/>
      </c>
      <c r="C2900" s="19" t="s">
        <v>12</v>
      </c>
      <c r="D2900" s="19" t="s">
        <v>3201</v>
      </c>
      <c r="E2900" s="19">
        <v>60</v>
      </c>
      <c r="F2900" s="19" t="s">
        <v>55</v>
      </c>
      <c r="G2900" s="19">
        <v>25</v>
      </c>
      <c r="H2900" s="19">
        <v>5</v>
      </c>
      <c r="I2900" s="19">
        <v>7</v>
      </c>
      <c r="J2900" s="19">
        <v>94</v>
      </c>
      <c r="K2900" s="19">
        <v>58</v>
      </c>
      <c r="L2900" s="19">
        <v>174</v>
      </c>
      <c r="M2900" s="19" t="s">
        <v>65</v>
      </c>
      <c r="N2900" s="19">
        <v>5000</v>
      </c>
      <c r="O2900" s="19">
        <v>10000</v>
      </c>
      <c r="P2900" s="19">
        <v>1400</v>
      </c>
      <c r="Q2900" s="19" t="s">
        <v>57</v>
      </c>
      <c r="R2900" s="19">
        <v>1100</v>
      </c>
      <c r="S2900" s="19">
        <v>30000</v>
      </c>
      <c r="T2900" s="19">
        <v>0.13</v>
      </c>
      <c r="U2900" s="19">
        <v>2.1</v>
      </c>
      <c r="V2900" s="19">
        <v>0.24</v>
      </c>
      <c r="W2900" s="19">
        <v>60</v>
      </c>
      <c r="X2900" s="93"/>
      <c r="Y2900">
        <f t="shared" si="136"/>
        <v>200</v>
      </c>
      <c r="Z2900" t="b">
        <f>IF(N2900/G2900&gt;=Auswahlhilfe!$C$8,TRUE,FALSE)</f>
        <v>1</v>
      </c>
      <c r="AA2900" t="b">
        <f>IF(K2900&gt;Auswahlhilfe!$C$7,TRUE,FALSE)</f>
        <v>1</v>
      </c>
      <c r="AB2900" t="b">
        <f>IF(Auswahlhilfe!$C$17=F2900,TRUE,FALSE)</f>
        <v>0</v>
      </c>
      <c r="AC2900" t="b">
        <f>IFERROR(IF(FIND("P2",PGOptionList!D2900)&gt;0,TRUE),FALSE)</f>
        <v>0</v>
      </c>
      <c r="AD2900" t="b">
        <f>IFERROR(IF(FIND("P1",PGOptionList!D2900)&gt;0,TRUE),FALSE)</f>
        <v>1</v>
      </c>
      <c r="AE2900" t="b">
        <f>IFERROR(IF(FIND("P0",PGOptionList!D2900)&gt;0,TRUE),FALSE)</f>
        <v>0</v>
      </c>
      <c r="AF2900" t="b">
        <f>IF(AND(Z2900,AA2900,AB2900,AC2900,IF(C2900=Auswahlhilfe!$L$7,TRUE,FALSE)),D2900,FALSE)</f>
        <v>0</v>
      </c>
      <c r="AG2900" t="b">
        <f>IF(AND(Z2900,AA2900,AB2900,AD2900,IF(C2900=Auswahlhilfe!$L$17,TRUE,FALSE)),D2900,FALSE)</f>
        <v>0</v>
      </c>
      <c r="AH2900" t="b">
        <f>IF(AND(Z2900,AA2900,AB2900,AE2900,IF(C2900=Auswahlhilfe!$L$17,TRUE,FALSE)),D2900,FALSE)</f>
        <v>0</v>
      </c>
      <c r="AI2900" t="s">
        <v>4817</v>
      </c>
      <c r="AJ2900" s="90" t="str">
        <f t="shared" si="137"/>
        <v>mailto:info@oxni.ch?subject=Anfrage TF-060-025-S1-P1</v>
      </c>
    </row>
    <row r="2901" spans="2:36" x14ac:dyDescent="0.2">
      <c r="B2901" s="78" t="str">
        <f t="shared" si="135"/>
        <v/>
      </c>
      <c r="C2901" s="19" t="s">
        <v>12</v>
      </c>
      <c r="D2901" s="19" t="s">
        <v>3202</v>
      </c>
      <c r="E2901" s="19">
        <v>60</v>
      </c>
      <c r="F2901" s="19" t="s">
        <v>58</v>
      </c>
      <c r="G2901" s="19">
        <v>25</v>
      </c>
      <c r="H2901" s="19">
        <v>5</v>
      </c>
      <c r="I2901" s="19">
        <v>7</v>
      </c>
      <c r="J2901" s="19">
        <v>94</v>
      </c>
      <c r="K2901" s="19">
        <v>58</v>
      </c>
      <c r="L2901" s="19">
        <v>174</v>
      </c>
      <c r="M2901" s="19" t="s">
        <v>65</v>
      </c>
      <c r="N2901" s="19">
        <v>5000</v>
      </c>
      <c r="O2901" s="19">
        <v>10000</v>
      </c>
      <c r="P2901" s="19">
        <v>1400</v>
      </c>
      <c r="Q2901" s="19" t="s">
        <v>57</v>
      </c>
      <c r="R2901" s="19">
        <v>1100</v>
      </c>
      <c r="S2901" s="19">
        <v>30000</v>
      </c>
      <c r="T2901" s="19">
        <v>0.13</v>
      </c>
      <c r="U2901" s="19">
        <v>2.1</v>
      </c>
      <c r="V2901" s="19">
        <v>0.24</v>
      </c>
      <c r="W2901" s="19">
        <v>60</v>
      </c>
      <c r="X2901" s="93"/>
      <c r="Y2901">
        <f t="shared" si="136"/>
        <v>200</v>
      </c>
      <c r="Z2901" t="b">
        <f>IF(N2901/G2901&gt;=Auswahlhilfe!$C$8,TRUE,FALSE)</f>
        <v>1</v>
      </c>
      <c r="AA2901" t="b">
        <f>IF(K2901&gt;Auswahlhilfe!$C$7,TRUE,FALSE)</f>
        <v>1</v>
      </c>
      <c r="AB2901" t="b">
        <f>IF(Auswahlhilfe!$C$17=F2901,TRUE,FALSE)</f>
        <v>1</v>
      </c>
      <c r="AC2901" t="b">
        <f>IFERROR(IF(FIND("P2",PGOptionList!D2901)&gt;0,TRUE),FALSE)</f>
        <v>0</v>
      </c>
      <c r="AD2901" t="b">
        <f>IFERROR(IF(FIND("P1",PGOptionList!D2901)&gt;0,TRUE),FALSE)</f>
        <v>1</v>
      </c>
      <c r="AE2901" t="b">
        <f>IFERROR(IF(FIND("P0",PGOptionList!D2901)&gt;0,TRUE),FALSE)</f>
        <v>0</v>
      </c>
      <c r="AF2901" t="b">
        <f>IF(AND(Z2901,AA2901,AB2901,AC2901,IF(C2901=Auswahlhilfe!$L$7,TRUE,FALSE)),D2901,FALSE)</f>
        <v>0</v>
      </c>
      <c r="AG2901" t="b">
        <f>IF(AND(Z2901,AA2901,AB2901,AD2901,IF(C2901=Auswahlhilfe!$L$17,TRUE,FALSE)),D2901,FALSE)</f>
        <v>0</v>
      </c>
      <c r="AH2901" t="b">
        <f>IF(AND(Z2901,AA2901,AB2901,AE2901,IF(C2901=Auswahlhilfe!$L$17,TRUE,FALSE)),D2901,FALSE)</f>
        <v>0</v>
      </c>
      <c r="AI2901" t="s">
        <v>4817</v>
      </c>
      <c r="AJ2901" s="90" t="str">
        <f t="shared" si="137"/>
        <v>mailto:info@oxni.ch?subject=Anfrage TF-060-025-S2-P1</v>
      </c>
    </row>
    <row r="2902" spans="2:36" x14ac:dyDescent="0.2">
      <c r="B2902" s="78" t="str">
        <f t="shared" si="135"/>
        <v/>
      </c>
      <c r="C2902" s="19" t="s">
        <v>12</v>
      </c>
      <c r="D2902" s="19" t="s">
        <v>3203</v>
      </c>
      <c r="E2902" s="19">
        <v>60</v>
      </c>
      <c r="F2902" s="19" t="s">
        <v>55</v>
      </c>
      <c r="G2902" s="19">
        <v>25</v>
      </c>
      <c r="H2902" s="19">
        <v>7</v>
      </c>
      <c r="I2902" s="19">
        <v>7</v>
      </c>
      <c r="J2902" s="19">
        <v>94</v>
      </c>
      <c r="K2902" s="19">
        <v>58</v>
      </c>
      <c r="L2902" s="19">
        <v>174</v>
      </c>
      <c r="M2902" s="19" t="s">
        <v>65</v>
      </c>
      <c r="N2902" s="19">
        <v>5000</v>
      </c>
      <c r="O2902" s="19">
        <v>10000</v>
      </c>
      <c r="P2902" s="19">
        <v>1400</v>
      </c>
      <c r="Q2902" s="19" t="s">
        <v>57</v>
      </c>
      <c r="R2902" s="19">
        <v>1100</v>
      </c>
      <c r="S2902" s="19">
        <v>30000</v>
      </c>
      <c r="T2902" s="19">
        <v>0.13</v>
      </c>
      <c r="U2902" s="19">
        <v>2.1</v>
      </c>
      <c r="V2902" s="19">
        <v>0.24</v>
      </c>
      <c r="W2902" s="19">
        <v>60</v>
      </c>
      <c r="X2902" s="93"/>
      <c r="Y2902">
        <f t="shared" si="136"/>
        <v>200</v>
      </c>
      <c r="Z2902" t="b">
        <f>IF(N2902/G2902&gt;=Auswahlhilfe!$C$8,TRUE,FALSE)</f>
        <v>1</v>
      </c>
      <c r="AA2902" t="b">
        <f>IF(K2902&gt;Auswahlhilfe!$C$7,TRUE,FALSE)</f>
        <v>1</v>
      </c>
      <c r="AB2902" t="b">
        <f>IF(Auswahlhilfe!$C$17=F2902,TRUE,FALSE)</f>
        <v>0</v>
      </c>
      <c r="AC2902" t="b">
        <f>IFERROR(IF(FIND("P2",PGOptionList!D2902)&gt;0,TRUE),FALSE)</f>
        <v>1</v>
      </c>
      <c r="AD2902" t="b">
        <f>IFERROR(IF(FIND("P1",PGOptionList!D2902)&gt;0,TRUE),FALSE)</f>
        <v>0</v>
      </c>
      <c r="AE2902" t="b">
        <f>IFERROR(IF(FIND("P0",PGOptionList!D2902)&gt;0,TRUE),FALSE)</f>
        <v>0</v>
      </c>
      <c r="AF2902" t="b">
        <f>IF(AND(Z2902,AA2902,AB2902,AC2902,IF(C2902=Auswahlhilfe!$L$7,TRUE,FALSE)),D2902,FALSE)</f>
        <v>0</v>
      </c>
      <c r="AG2902" t="b">
        <f>IF(AND(Z2902,AA2902,AB2902,AD2902,IF(C2902=Auswahlhilfe!$L$17,TRUE,FALSE)),D2902,FALSE)</f>
        <v>0</v>
      </c>
      <c r="AH2902" t="b">
        <f>IF(AND(Z2902,AA2902,AB2902,AE2902,IF(C2902=Auswahlhilfe!$L$17,TRUE,FALSE)),D2902,FALSE)</f>
        <v>0</v>
      </c>
      <c r="AI2902" t="s">
        <v>4817</v>
      </c>
      <c r="AJ2902" s="90" t="str">
        <f t="shared" si="137"/>
        <v>mailto:info@oxni.ch?subject=Anfrage TF-060-025-S1-P2</v>
      </c>
    </row>
    <row r="2903" spans="2:36" x14ac:dyDescent="0.2">
      <c r="B2903" s="78" t="str">
        <f t="shared" si="135"/>
        <v/>
      </c>
      <c r="C2903" s="19" t="s">
        <v>12</v>
      </c>
      <c r="D2903" s="19" t="s">
        <v>3204</v>
      </c>
      <c r="E2903" s="19">
        <v>60</v>
      </c>
      <c r="F2903" s="19" t="s">
        <v>58</v>
      </c>
      <c r="G2903" s="19">
        <v>25</v>
      </c>
      <c r="H2903" s="19">
        <v>7</v>
      </c>
      <c r="I2903" s="19">
        <v>7</v>
      </c>
      <c r="J2903" s="19">
        <v>94</v>
      </c>
      <c r="K2903" s="19">
        <v>58</v>
      </c>
      <c r="L2903" s="19">
        <v>174</v>
      </c>
      <c r="M2903" s="19" t="s">
        <v>65</v>
      </c>
      <c r="N2903" s="19">
        <v>5000</v>
      </c>
      <c r="O2903" s="19">
        <v>10000</v>
      </c>
      <c r="P2903" s="19">
        <v>1400</v>
      </c>
      <c r="Q2903" s="19" t="s">
        <v>57</v>
      </c>
      <c r="R2903" s="19">
        <v>1100</v>
      </c>
      <c r="S2903" s="19">
        <v>30000</v>
      </c>
      <c r="T2903" s="19">
        <v>0.13</v>
      </c>
      <c r="U2903" s="19">
        <v>2.1</v>
      </c>
      <c r="V2903" s="19">
        <v>0.24</v>
      </c>
      <c r="W2903" s="19">
        <v>60</v>
      </c>
      <c r="X2903" s="93"/>
      <c r="Y2903">
        <f t="shared" si="136"/>
        <v>200</v>
      </c>
      <c r="Z2903" t="b">
        <f>IF(N2903/G2903&gt;=Auswahlhilfe!$C$8,TRUE,FALSE)</f>
        <v>1</v>
      </c>
      <c r="AA2903" t="b">
        <f>IF(K2903&gt;Auswahlhilfe!$C$7,TRUE,FALSE)</f>
        <v>1</v>
      </c>
      <c r="AB2903" t="b">
        <f>IF(Auswahlhilfe!$C$17=F2903,TRUE,FALSE)</f>
        <v>1</v>
      </c>
      <c r="AC2903" t="b">
        <f>IFERROR(IF(FIND("P2",PGOptionList!D2903)&gt;0,TRUE),FALSE)</f>
        <v>1</v>
      </c>
      <c r="AD2903" t="b">
        <f>IFERROR(IF(FIND("P1",PGOptionList!D2903)&gt;0,TRUE),FALSE)</f>
        <v>0</v>
      </c>
      <c r="AE2903" t="b">
        <f>IFERROR(IF(FIND("P0",PGOptionList!D2903)&gt;0,TRUE),FALSE)</f>
        <v>0</v>
      </c>
      <c r="AF2903" t="b">
        <f>IF(AND(Z2903,AA2903,AB2903,AC2903,IF(C2903=Auswahlhilfe!$L$7,TRUE,FALSE)),D2903,FALSE)</f>
        <v>0</v>
      </c>
      <c r="AG2903" t="b">
        <f>IF(AND(Z2903,AA2903,AB2903,AD2903,IF(C2903=Auswahlhilfe!$L$17,TRUE,FALSE)),D2903,FALSE)</f>
        <v>0</v>
      </c>
      <c r="AH2903" t="b">
        <f>IF(AND(Z2903,AA2903,AB2903,AE2903,IF(C2903=Auswahlhilfe!$L$17,TRUE,FALSE)),D2903,FALSE)</f>
        <v>0</v>
      </c>
      <c r="AI2903" t="s">
        <v>4817</v>
      </c>
      <c r="AJ2903" s="90" t="str">
        <f t="shared" si="137"/>
        <v>mailto:info@oxni.ch?subject=Anfrage TF-060-025-S2-P2</v>
      </c>
    </row>
    <row r="2904" spans="2:36" x14ac:dyDescent="0.2">
      <c r="B2904" s="78" t="str">
        <f t="shared" si="135"/>
        <v/>
      </c>
      <c r="C2904" s="19" t="s">
        <v>12</v>
      </c>
      <c r="D2904" s="19" t="s">
        <v>3205</v>
      </c>
      <c r="E2904" s="19">
        <v>60</v>
      </c>
      <c r="F2904" s="19" t="s">
        <v>55</v>
      </c>
      <c r="G2904" s="19">
        <v>20</v>
      </c>
      <c r="H2904" s="19">
        <v>5</v>
      </c>
      <c r="I2904" s="19">
        <v>7</v>
      </c>
      <c r="J2904" s="19">
        <v>94</v>
      </c>
      <c r="K2904" s="19">
        <v>50</v>
      </c>
      <c r="L2904" s="19">
        <v>150</v>
      </c>
      <c r="M2904" s="19" t="s">
        <v>64</v>
      </c>
      <c r="N2904" s="19">
        <v>5000</v>
      </c>
      <c r="O2904" s="19">
        <v>10000</v>
      </c>
      <c r="P2904" s="19">
        <v>1400</v>
      </c>
      <c r="Q2904" s="19" t="s">
        <v>57</v>
      </c>
      <c r="R2904" s="19">
        <v>1100</v>
      </c>
      <c r="S2904" s="19">
        <v>30000</v>
      </c>
      <c r="T2904" s="19">
        <v>0.13</v>
      </c>
      <c r="U2904" s="19">
        <v>2.1</v>
      </c>
      <c r="V2904" s="19">
        <v>0.24</v>
      </c>
      <c r="W2904" s="19">
        <v>60</v>
      </c>
      <c r="X2904" s="93"/>
      <c r="Y2904">
        <f t="shared" si="136"/>
        <v>250</v>
      </c>
      <c r="Z2904" t="b">
        <f>IF(N2904/G2904&gt;=Auswahlhilfe!$C$8,TRUE,FALSE)</f>
        <v>1</v>
      </c>
      <c r="AA2904" t="b">
        <f>IF(K2904&gt;Auswahlhilfe!$C$7,TRUE,FALSE)</f>
        <v>1</v>
      </c>
      <c r="AB2904" t="b">
        <f>IF(Auswahlhilfe!$C$17=F2904,TRUE,FALSE)</f>
        <v>0</v>
      </c>
      <c r="AC2904" t="b">
        <f>IFERROR(IF(FIND("P2",PGOptionList!D2904)&gt;0,TRUE),FALSE)</f>
        <v>0</v>
      </c>
      <c r="AD2904" t="b">
        <f>IFERROR(IF(FIND("P1",PGOptionList!D2904)&gt;0,TRUE),FALSE)</f>
        <v>1</v>
      </c>
      <c r="AE2904" t="b">
        <f>IFERROR(IF(FIND("P0",PGOptionList!D2904)&gt;0,TRUE),FALSE)</f>
        <v>0</v>
      </c>
      <c r="AF2904" t="b">
        <f>IF(AND(Z2904,AA2904,AB2904,AC2904,IF(C2904=Auswahlhilfe!$L$7,TRUE,FALSE)),D2904,FALSE)</f>
        <v>0</v>
      </c>
      <c r="AG2904" t="b">
        <f>IF(AND(Z2904,AA2904,AB2904,AD2904,IF(C2904=Auswahlhilfe!$L$17,TRUE,FALSE)),D2904,FALSE)</f>
        <v>0</v>
      </c>
      <c r="AH2904" t="b">
        <f>IF(AND(Z2904,AA2904,AB2904,AE2904,IF(C2904=Auswahlhilfe!$L$17,TRUE,FALSE)),D2904,FALSE)</f>
        <v>0</v>
      </c>
      <c r="AI2904" t="s">
        <v>4817</v>
      </c>
      <c r="AJ2904" s="90" t="str">
        <f t="shared" si="137"/>
        <v>mailto:info@oxni.ch?subject=Anfrage TF-060-020-S1-P1</v>
      </c>
    </row>
    <row r="2905" spans="2:36" x14ac:dyDescent="0.2">
      <c r="B2905" s="78" t="str">
        <f t="shared" si="135"/>
        <v/>
      </c>
      <c r="C2905" s="19" t="s">
        <v>12</v>
      </c>
      <c r="D2905" s="19" t="s">
        <v>3206</v>
      </c>
      <c r="E2905" s="19">
        <v>60</v>
      </c>
      <c r="F2905" s="19" t="s">
        <v>58</v>
      </c>
      <c r="G2905" s="19">
        <v>20</v>
      </c>
      <c r="H2905" s="19">
        <v>5</v>
      </c>
      <c r="I2905" s="19">
        <v>7</v>
      </c>
      <c r="J2905" s="19">
        <v>94</v>
      </c>
      <c r="K2905" s="19">
        <v>50</v>
      </c>
      <c r="L2905" s="19">
        <v>150</v>
      </c>
      <c r="M2905" s="19" t="s">
        <v>64</v>
      </c>
      <c r="N2905" s="19">
        <v>5000</v>
      </c>
      <c r="O2905" s="19">
        <v>10000</v>
      </c>
      <c r="P2905" s="19">
        <v>1400</v>
      </c>
      <c r="Q2905" s="19" t="s">
        <v>57</v>
      </c>
      <c r="R2905" s="19">
        <v>1100</v>
      </c>
      <c r="S2905" s="19">
        <v>30000</v>
      </c>
      <c r="T2905" s="19">
        <v>0.13</v>
      </c>
      <c r="U2905" s="19">
        <v>2.1</v>
      </c>
      <c r="V2905" s="19">
        <v>0.24</v>
      </c>
      <c r="W2905" s="19">
        <v>60</v>
      </c>
      <c r="X2905" s="93"/>
      <c r="Y2905">
        <f t="shared" si="136"/>
        <v>250</v>
      </c>
      <c r="Z2905" t="b">
        <f>IF(N2905/G2905&gt;=Auswahlhilfe!$C$8,TRUE,FALSE)</f>
        <v>1</v>
      </c>
      <c r="AA2905" t="b">
        <f>IF(K2905&gt;Auswahlhilfe!$C$7,TRUE,FALSE)</f>
        <v>1</v>
      </c>
      <c r="AB2905" t="b">
        <f>IF(Auswahlhilfe!$C$17=F2905,TRUE,FALSE)</f>
        <v>1</v>
      </c>
      <c r="AC2905" t="b">
        <f>IFERROR(IF(FIND("P2",PGOptionList!D2905)&gt;0,TRUE),FALSE)</f>
        <v>0</v>
      </c>
      <c r="AD2905" t="b">
        <f>IFERROR(IF(FIND("P1",PGOptionList!D2905)&gt;0,TRUE),FALSE)</f>
        <v>1</v>
      </c>
      <c r="AE2905" t="b">
        <f>IFERROR(IF(FIND("P0",PGOptionList!D2905)&gt;0,TRUE),FALSE)</f>
        <v>0</v>
      </c>
      <c r="AF2905" t="b">
        <f>IF(AND(Z2905,AA2905,AB2905,AC2905,IF(C2905=Auswahlhilfe!$L$7,TRUE,FALSE)),D2905,FALSE)</f>
        <v>0</v>
      </c>
      <c r="AG2905" t="b">
        <f>IF(AND(Z2905,AA2905,AB2905,AD2905,IF(C2905=Auswahlhilfe!$L$17,TRUE,FALSE)),D2905,FALSE)</f>
        <v>0</v>
      </c>
      <c r="AH2905" t="b">
        <f>IF(AND(Z2905,AA2905,AB2905,AE2905,IF(C2905=Auswahlhilfe!$L$17,TRUE,FALSE)),D2905,FALSE)</f>
        <v>0</v>
      </c>
      <c r="AI2905" t="s">
        <v>4817</v>
      </c>
      <c r="AJ2905" s="90" t="str">
        <f t="shared" si="137"/>
        <v>mailto:info@oxni.ch?subject=Anfrage TF-060-020-S2-P1</v>
      </c>
    </row>
    <row r="2906" spans="2:36" x14ac:dyDescent="0.2">
      <c r="B2906" s="78" t="str">
        <f t="shared" si="135"/>
        <v/>
      </c>
      <c r="C2906" s="19" t="s">
        <v>12</v>
      </c>
      <c r="D2906" s="19" t="s">
        <v>3207</v>
      </c>
      <c r="E2906" s="19">
        <v>60</v>
      </c>
      <c r="F2906" s="19" t="s">
        <v>55</v>
      </c>
      <c r="G2906" s="19">
        <v>20</v>
      </c>
      <c r="H2906" s="19">
        <v>7</v>
      </c>
      <c r="I2906" s="19">
        <v>7</v>
      </c>
      <c r="J2906" s="19">
        <v>94</v>
      </c>
      <c r="K2906" s="19">
        <v>50</v>
      </c>
      <c r="L2906" s="19">
        <v>150</v>
      </c>
      <c r="M2906" s="19" t="s">
        <v>64</v>
      </c>
      <c r="N2906" s="19">
        <v>5000</v>
      </c>
      <c r="O2906" s="19">
        <v>10000</v>
      </c>
      <c r="P2906" s="19">
        <v>1400</v>
      </c>
      <c r="Q2906" s="19" t="s">
        <v>57</v>
      </c>
      <c r="R2906" s="19">
        <v>1100</v>
      </c>
      <c r="S2906" s="19">
        <v>30000</v>
      </c>
      <c r="T2906" s="19">
        <v>0.13</v>
      </c>
      <c r="U2906" s="19">
        <v>2.1</v>
      </c>
      <c r="V2906" s="19">
        <v>0.24</v>
      </c>
      <c r="W2906" s="19">
        <v>60</v>
      </c>
      <c r="X2906" s="93"/>
      <c r="Y2906">
        <f t="shared" si="136"/>
        <v>250</v>
      </c>
      <c r="Z2906" t="b">
        <f>IF(N2906/G2906&gt;=Auswahlhilfe!$C$8,TRUE,FALSE)</f>
        <v>1</v>
      </c>
      <c r="AA2906" t="b">
        <f>IF(K2906&gt;Auswahlhilfe!$C$7,TRUE,FALSE)</f>
        <v>1</v>
      </c>
      <c r="AB2906" t="b">
        <f>IF(Auswahlhilfe!$C$17=F2906,TRUE,FALSE)</f>
        <v>0</v>
      </c>
      <c r="AC2906" t="b">
        <f>IFERROR(IF(FIND("P2",PGOptionList!D2906)&gt;0,TRUE),FALSE)</f>
        <v>1</v>
      </c>
      <c r="AD2906" t="b">
        <f>IFERROR(IF(FIND("P1",PGOptionList!D2906)&gt;0,TRUE),FALSE)</f>
        <v>0</v>
      </c>
      <c r="AE2906" t="b">
        <f>IFERROR(IF(FIND("P0",PGOptionList!D2906)&gt;0,TRUE),FALSE)</f>
        <v>0</v>
      </c>
      <c r="AF2906" t="b">
        <f>IF(AND(Z2906,AA2906,AB2906,AC2906,IF(C2906=Auswahlhilfe!$L$7,TRUE,FALSE)),D2906,FALSE)</f>
        <v>0</v>
      </c>
      <c r="AG2906" t="b">
        <f>IF(AND(Z2906,AA2906,AB2906,AD2906,IF(C2906=Auswahlhilfe!$L$17,TRUE,FALSE)),D2906,FALSE)</f>
        <v>0</v>
      </c>
      <c r="AH2906" t="b">
        <f>IF(AND(Z2906,AA2906,AB2906,AE2906,IF(C2906=Auswahlhilfe!$L$17,TRUE,FALSE)),D2906,FALSE)</f>
        <v>0</v>
      </c>
      <c r="AI2906" t="s">
        <v>4817</v>
      </c>
      <c r="AJ2906" s="90" t="str">
        <f t="shared" si="137"/>
        <v>mailto:info@oxni.ch?subject=Anfrage TF-060-020-S1-P2</v>
      </c>
    </row>
    <row r="2907" spans="2:36" x14ac:dyDescent="0.2">
      <c r="B2907" s="78" t="str">
        <f t="shared" si="135"/>
        <v/>
      </c>
      <c r="C2907" s="19" t="s">
        <v>12</v>
      </c>
      <c r="D2907" s="19" t="s">
        <v>3208</v>
      </c>
      <c r="E2907" s="19">
        <v>60</v>
      </c>
      <c r="F2907" s="19" t="s">
        <v>58</v>
      </c>
      <c r="G2907" s="19">
        <v>20</v>
      </c>
      <c r="H2907" s="19">
        <v>7</v>
      </c>
      <c r="I2907" s="19">
        <v>7</v>
      </c>
      <c r="J2907" s="19">
        <v>94</v>
      </c>
      <c r="K2907" s="19">
        <v>50</v>
      </c>
      <c r="L2907" s="19">
        <v>150</v>
      </c>
      <c r="M2907" s="19" t="s">
        <v>64</v>
      </c>
      <c r="N2907" s="19">
        <v>5000</v>
      </c>
      <c r="O2907" s="19">
        <v>10000</v>
      </c>
      <c r="P2907" s="19">
        <v>1400</v>
      </c>
      <c r="Q2907" s="19" t="s">
        <v>57</v>
      </c>
      <c r="R2907" s="19">
        <v>1100</v>
      </c>
      <c r="S2907" s="19">
        <v>30000</v>
      </c>
      <c r="T2907" s="19">
        <v>0.13</v>
      </c>
      <c r="U2907" s="19">
        <v>2.1</v>
      </c>
      <c r="V2907" s="19">
        <v>0.24</v>
      </c>
      <c r="W2907" s="19">
        <v>60</v>
      </c>
      <c r="X2907" s="93"/>
      <c r="Y2907">
        <f t="shared" si="136"/>
        <v>250</v>
      </c>
      <c r="Z2907" t="b">
        <f>IF(N2907/G2907&gt;=Auswahlhilfe!$C$8,TRUE,FALSE)</f>
        <v>1</v>
      </c>
      <c r="AA2907" t="b">
        <f>IF(K2907&gt;Auswahlhilfe!$C$7,TRUE,FALSE)</f>
        <v>1</v>
      </c>
      <c r="AB2907" t="b">
        <f>IF(Auswahlhilfe!$C$17=F2907,TRUE,FALSE)</f>
        <v>1</v>
      </c>
      <c r="AC2907" t="b">
        <f>IFERROR(IF(FIND("P2",PGOptionList!D2907)&gt;0,TRUE),FALSE)</f>
        <v>1</v>
      </c>
      <c r="AD2907" t="b">
        <f>IFERROR(IF(FIND("P1",PGOptionList!D2907)&gt;0,TRUE),FALSE)</f>
        <v>0</v>
      </c>
      <c r="AE2907" t="b">
        <f>IFERROR(IF(FIND("P0",PGOptionList!D2907)&gt;0,TRUE),FALSE)</f>
        <v>0</v>
      </c>
      <c r="AF2907" t="b">
        <f>IF(AND(Z2907,AA2907,AB2907,AC2907,IF(C2907=Auswahlhilfe!$L$7,TRUE,FALSE)),D2907,FALSE)</f>
        <v>0</v>
      </c>
      <c r="AG2907" t="b">
        <f>IF(AND(Z2907,AA2907,AB2907,AD2907,IF(C2907=Auswahlhilfe!$L$17,TRUE,FALSE)),D2907,FALSE)</f>
        <v>0</v>
      </c>
      <c r="AH2907" t="b">
        <f>IF(AND(Z2907,AA2907,AB2907,AE2907,IF(C2907=Auswahlhilfe!$L$17,TRUE,FALSE)),D2907,FALSE)</f>
        <v>0</v>
      </c>
      <c r="AI2907" t="s">
        <v>4817</v>
      </c>
      <c r="AJ2907" s="90" t="str">
        <f t="shared" si="137"/>
        <v>mailto:info@oxni.ch?subject=Anfrage TF-060-020-S2-P2</v>
      </c>
    </row>
    <row r="2908" spans="2:36" x14ac:dyDescent="0.2">
      <c r="B2908" s="78" t="str">
        <f t="shared" si="135"/>
        <v/>
      </c>
      <c r="C2908" s="19" t="s">
        <v>12</v>
      </c>
      <c r="D2908" s="19" t="s">
        <v>3209</v>
      </c>
      <c r="E2908" s="19">
        <v>60</v>
      </c>
      <c r="F2908" s="19" t="s">
        <v>55</v>
      </c>
      <c r="G2908" s="19">
        <v>15</v>
      </c>
      <c r="H2908" s="19">
        <v>5</v>
      </c>
      <c r="I2908" s="19">
        <v>7</v>
      </c>
      <c r="J2908" s="19">
        <v>94</v>
      </c>
      <c r="K2908" s="19">
        <v>52</v>
      </c>
      <c r="L2908" s="19">
        <v>156</v>
      </c>
      <c r="M2908" s="19" t="s">
        <v>63</v>
      </c>
      <c r="N2908" s="19">
        <v>5000</v>
      </c>
      <c r="O2908" s="19">
        <v>10000</v>
      </c>
      <c r="P2908" s="19">
        <v>1400</v>
      </c>
      <c r="Q2908" s="19" t="s">
        <v>57</v>
      </c>
      <c r="R2908" s="19">
        <v>1100</v>
      </c>
      <c r="S2908" s="19">
        <v>30000</v>
      </c>
      <c r="T2908" s="19">
        <v>0.13</v>
      </c>
      <c r="U2908" s="19">
        <v>2.1</v>
      </c>
      <c r="V2908" s="19">
        <v>0.24</v>
      </c>
      <c r="W2908" s="19">
        <v>60</v>
      </c>
      <c r="X2908" s="93"/>
      <c r="Y2908">
        <f t="shared" si="136"/>
        <v>333.33333333333331</v>
      </c>
      <c r="Z2908" t="b">
        <f>IF(N2908/G2908&gt;=Auswahlhilfe!$C$8,TRUE,FALSE)</f>
        <v>1</v>
      </c>
      <c r="AA2908" t="b">
        <f>IF(K2908&gt;Auswahlhilfe!$C$7,TRUE,FALSE)</f>
        <v>1</v>
      </c>
      <c r="AB2908" t="b">
        <f>IF(Auswahlhilfe!$C$17=F2908,TRUE,FALSE)</f>
        <v>0</v>
      </c>
      <c r="AC2908" t="b">
        <f>IFERROR(IF(FIND("P2",PGOptionList!D2908)&gt;0,TRUE),FALSE)</f>
        <v>0</v>
      </c>
      <c r="AD2908" t="b">
        <f>IFERROR(IF(FIND("P1",PGOptionList!D2908)&gt;0,TRUE),FALSE)</f>
        <v>1</v>
      </c>
      <c r="AE2908" t="b">
        <f>IFERROR(IF(FIND("P0",PGOptionList!D2908)&gt;0,TRUE),FALSE)</f>
        <v>0</v>
      </c>
      <c r="AF2908" t="b">
        <f>IF(AND(Z2908,AA2908,AB2908,AC2908,IF(C2908=Auswahlhilfe!$L$7,TRUE,FALSE)),D2908,FALSE)</f>
        <v>0</v>
      </c>
      <c r="AG2908" t="b">
        <f>IF(AND(Z2908,AA2908,AB2908,AD2908,IF(C2908=Auswahlhilfe!$L$17,TRUE,FALSE)),D2908,FALSE)</f>
        <v>0</v>
      </c>
      <c r="AH2908" t="b">
        <f>IF(AND(Z2908,AA2908,AB2908,AE2908,IF(C2908=Auswahlhilfe!$L$17,TRUE,FALSE)),D2908,FALSE)</f>
        <v>0</v>
      </c>
      <c r="AI2908" t="s">
        <v>4817</v>
      </c>
      <c r="AJ2908" s="90" t="str">
        <f t="shared" si="137"/>
        <v>mailto:info@oxni.ch?subject=Anfrage TF-060-015-S1-P1</v>
      </c>
    </row>
    <row r="2909" spans="2:36" x14ac:dyDescent="0.2">
      <c r="B2909" s="78" t="str">
        <f t="shared" si="135"/>
        <v/>
      </c>
      <c r="C2909" s="19" t="s">
        <v>12</v>
      </c>
      <c r="D2909" s="19" t="s">
        <v>3210</v>
      </c>
      <c r="E2909" s="19">
        <v>60</v>
      </c>
      <c r="F2909" s="19" t="s">
        <v>58</v>
      </c>
      <c r="G2909" s="19">
        <v>15</v>
      </c>
      <c r="H2909" s="19">
        <v>5</v>
      </c>
      <c r="I2909" s="19">
        <v>7</v>
      </c>
      <c r="J2909" s="19">
        <v>94</v>
      </c>
      <c r="K2909" s="19">
        <v>52</v>
      </c>
      <c r="L2909" s="19">
        <v>156</v>
      </c>
      <c r="M2909" s="19" t="s">
        <v>63</v>
      </c>
      <c r="N2909" s="19">
        <v>5000</v>
      </c>
      <c r="O2909" s="19">
        <v>10000</v>
      </c>
      <c r="P2909" s="19">
        <v>1400</v>
      </c>
      <c r="Q2909" s="19" t="s">
        <v>57</v>
      </c>
      <c r="R2909" s="19">
        <v>1100</v>
      </c>
      <c r="S2909" s="19">
        <v>30000</v>
      </c>
      <c r="T2909" s="19">
        <v>0.13</v>
      </c>
      <c r="U2909" s="19">
        <v>2.1</v>
      </c>
      <c r="V2909" s="19">
        <v>0.24</v>
      </c>
      <c r="W2909" s="19">
        <v>60</v>
      </c>
      <c r="X2909" s="93"/>
      <c r="Y2909">
        <f t="shared" si="136"/>
        <v>333.33333333333331</v>
      </c>
      <c r="Z2909" t="b">
        <f>IF(N2909/G2909&gt;=Auswahlhilfe!$C$8,TRUE,FALSE)</f>
        <v>1</v>
      </c>
      <c r="AA2909" t="b">
        <f>IF(K2909&gt;Auswahlhilfe!$C$7,TRUE,FALSE)</f>
        <v>1</v>
      </c>
      <c r="AB2909" t="b">
        <f>IF(Auswahlhilfe!$C$17=F2909,TRUE,FALSE)</f>
        <v>1</v>
      </c>
      <c r="AC2909" t="b">
        <f>IFERROR(IF(FIND("P2",PGOptionList!D2909)&gt;0,TRUE),FALSE)</f>
        <v>0</v>
      </c>
      <c r="AD2909" t="b">
        <f>IFERROR(IF(FIND("P1",PGOptionList!D2909)&gt;0,TRUE),FALSE)</f>
        <v>1</v>
      </c>
      <c r="AE2909" t="b">
        <f>IFERROR(IF(FIND("P0",PGOptionList!D2909)&gt;0,TRUE),FALSE)</f>
        <v>0</v>
      </c>
      <c r="AF2909" t="b">
        <f>IF(AND(Z2909,AA2909,AB2909,AC2909,IF(C2909=Auswahlhilfe!$L$7,TRUE,FALSE)),D2909,FALSE)</f>
        <v>0</v>
      </c>
      <c r="AG2909" t="b">
        <f>IF(AND(Z2909,AA2909,AB2909,AD2909,IF(C2909=Auswahlhilfe!$L$17,TRUE,FALSE)),D2909,FALSE)</f>
        <v>0</v>
      </c>
      <c r="AH2909" t="b">
        <f>IF(AND(Z2909,AA2909,AB2909,AE2909,IF(C2909=Auswahlhilfe!$L$17,TRUE,FALSE)),D2909,FALSE)</f>
        <v>0</v>
      </c>
      <c r="AI2909" t="s">
        <v>4817</v>
      </c>
      <c r="AJ2909" s="90" t="str">
        <f t="shared" si="137"/>
        <v>mailto:info@oxni.ch?subject=Anfrage TF-060-015-S2-P1</v>
      </c>
    </row>
    <row r="2910" spans="2:36" x14ac:dyDescent="0.2">
      <c r="B2910" s="78" t="str">
        <f t="shared" si="135"/>
        <v/>
      </c>
      <c r="C2910" s="19" t="s">
        <v>12</v>
      </c>
      <c r="D2910" s="19" t="s">
        <v>3211</v>
      </c>
      <c r="E2910" s="19">
        <v>60</v>
      </c>
      <c r="F2910" s="19" t="s">
        <v>55</v>
      </c>
      <c r="G2910" s="19">
        <v>15</v>
      </c>
      <c r="H2910" s="19">
        <v>7</v>
      </c>
      <c r="I2910" s="19">
        <v>7</v>
      </c>
      <c r="J2910" s="19">
        <v>94</v>
      </c>
      <c r="K2910" s="19">
        <v>52</v>
      </c>
      <c r="L2910" s="19">
        <v>156</v>
      </c>
      <c r="M2910" s="19" t="s">
        <v>63</v>
      </c>
      <c r="N2910" s="19">
        <v>5000</v>
      </c>
      <c r="O2910" s="19">
        <v>10000</v>
      </c>
      <c r="P2910" s="19">
        <v>1400</v>
      </c>
      <c r="Q2910" s="19" t="s">
        <v>57</v>
      </c>
      <c r="R2910" s="19">
        <v>1100</v>
      </c>
      <c r="S2910" s="19">
        <v>30000</v>
      </c>
      <c r="T2910" s="19">
        <v>0.13</v>
      </c>
      <c r="U2910" s="19">
        <v>2.1</v>
      </c>
      <c r="V2910" s="19">
        <v>0.24</v>
      </c>
      <c r="W2910" s="19">
        <v>60</v>
      </c>
      <c r="X2910" s="93"/>
      <c r="Y2910">
        <f t="shared" si="136"/>
        <v>333.33333333333331</v>
      </c>
      <c r="Z2910" t="b">
        <f>IF(N2910/G2910&gt;=Auswahlhilfe!$C$8,TRUE,FALSE)</f>
        <v>1</v>
      </c>
      <c r="AA2910" t="b">
        <f>IF(K2910&gt;Auswahlhilfe!$C$7,TRUE,FALSE)</f>
        <v>1</v>
      </c>
      <c r="AB2910" t="b">
        <f>IF(Auswahlhilfe!$C$17=F2910,TRUE,FALSE)</f>
        <v>0</v>
      </c>
      <c r="AC2910" t="b">
        <f>IFERROR(IF(FIND("P2",PGOptionList!D2910)&gt;0,TRUE),FALSE)</f>
        <v>1</v>
      </c>
      <c r="AD2910" t="b">
        <f>IFERROR(IF(FIND("P1",PGOptionList!D2910)&gt;0,TRUE),FALSE)</f>
        <v>0</v>
      </c>
      <c r="AE2910" t="b">
        <f>IFERROR(IF(FIND("P0",PGOptionList!D2910)&gt;0,TRUE),FALSE)</f>
        <v>0</v>
      </c>
      <c r="AF2910" t="b">
        <f>IF(AND(Z2910,AA2910,AB2910,AC2910,IF(C2910=Auswahlhilfe!$L$7,TRUE,FALSE)),D2910,FALSE)</f>
        <v>0</v>
      </c>
      <c r="AG2910" t="b">
        <f>IF(AND(Z2910,AA2910,AB2910,AD2910,IF(C2910=Auswahlhilfe!$L$17,TRUE,FALSE)),D2910,FALSE)</f>
        <v>0</v>
      </c>
      <c r="AH2910" t="b">
        <f>IF(AND(Z2910,AA2910,AB2910,AE2910,IF(C2910=Auswahlhilfe!$L$17,TRUE,FALSE)),D2910,FALSE)</f>
        <v>0</v>
      </c>
      <c r="AI2910" t="s">
        <v>4817</v>
      </c>
      <c r="AJ2910" s="90" t="str">
        <f t="shared" si="137"/>
        <v>mailto:info@oxni.ch?subject=Anfrage TF-060-015-S1-P2</v>
      </c>
    </row>
    <row r="2911" spans="2:36" x14ac:dyDescent="0.2">
      <c r="B2911" s="78" t="str">
        <f t="shared" si="135"/>
        <v/>
      </c>
      <c r="C2911" s="19" t="s">
        <v>12</v>
      </c>
      <c r="D2911" s="19" t="s">
        <v>3212</v>
      </c>
      <c r="E2911" s="19">
        <v>60</v>
      </c>
      <c r="F2911" s="19" t="s">
        <v>58</v>
      </c>
      <c r="G2911" s="19">
        <v>15</v>
      </c>
      <c r="H2911" s="19">
        <v>7</v>
      </c>
      <c r="I2911" s="19">
        <v>7</v>
      </c>
      <c r="J2911" s="19">
        <v>94</v>
      </c>
      <c r="K2911" s="19">
        <v>52</v>
      </c>
      <c r="L2911" s="19">
        <v>156</v>
      </c>
      <c r="M2911" s="19" t="s">
        <v>63</v>
      </c>
      <c r="N2911" s="19">
        <v>5000</v>
      </c>
      <c r="O2911" s="19">
        <v>10000</v>
      </c>
      <c r="P2911" s="19">
        <v>1400</v>
      </c>
      <c r="Q2911" s="19" t="s">
        <v>57</v>
      </c>
      <c r="R2911" s="19">
        <v>1100</v>
      </c>
      <c r="S2911" s="19">
        <v>30000</v>
      </c>
      <c r="T2911" s="19">
        <v>0.13</v>
      </c>
      <c r="U2911" s="19">
        <v>2.1</v>
      </c>
      <c r="V2911" s="19">
        <v>0.24</v>
      </c>
      <c r="W2911" s="19">
        <v>60</v>
      </c>
      <c r="X2911" s="93"/>
      <c r="Y2911">
        <f t="shared" si="136"/>
        <v>333.33333333333331</v>
      </c>
      <c r="Z2911" t="b">
        <f>IF(N2911/G2911&gt;=Auswahlhilfe!$C$8,TRUE,FALSE)</f>
        <v>1</v>
      </c>
      <c r="AA2911" t="b">
        <f>IF(K2911&gt;Auswahlhilfe!$C$7,TRUE,FALSE)</f>
        <v>1</v>
      </c>
      <c r="AB2911" t="b">
        <f>IF(Auswahlhilfe!$C$17=F2911,TRUE,FALSE)</f>
        <v>1</v>
      </c>
      <c r="AC2911" t="b">
        <f>IFERROR(IF(FIND("P2",PGOptionList!D2911)&gt;0,TRUE),FALSE)</f>
        <v>1</v>
      </c>
      <c r="AD2911" t="b">
        <f>IFERROR(IF(FIND("P1",PGOptionList!D2911)&gt;0,TRUE),FALSE)</f>
        <v>0</v>
      </c>
      <c r="AE2911" t="b">
        <f>IFERROR(IF(FIND("P0",PGOptionList!D2911)&gt;0,TRUE),FALSE)</f>
        <v>0</v>
      </c>
      <c r="AF2911" t="b">
        <f>IF(AND(Z2911,AA2911,AB2911,AC2911,IF(C2911=Auswahlhilfe!$L$7,TRUE,FALSE)),D2911,FALSE)</f>
        <v>0</v>
      </c>
      <c r="AG2911" t="b">
        <f>IF(AND(Z2911,AA2911,AB2911,AD2911,IF(C2911=Auswahlhilfe!$L$17,TRUE,FALSE)),D2911,FALSE)</f>
        <v>0</v>
      </c>
      <c r="AH2911" t="b">
        <f>IF(AND(Z2911,AA2911,AB2911,AE2911,IF(C2911=Auswahlhilfe!$L$17,TRUE,FALSE)),D2911,FALSE)</f>
        <v>0</v>
      </c>
      <c r="AI2911" t="s">
        <v>4817</v>
      </c>
      <c r="AJ2911" s="90" t="str">
        <f t="shared" si="137"/>
        <v>mailto:info@oxni.ch?subject=Anfrage TF-060-015-S2-P2</v>
      </c>
    </row>
    <row r="2912" spans="2:36" x14ac:dyDescent="0.2">
      <c r="B2912" s="78" t="str">
        <f t="shared" si="135"/>
        <v/>
      </c>
      <c r="C2912" s="19" t="s">
        <v>12</v>
      </c>
      <c r="D2912" s="19" t="s">
        <v>3213</v>
      </c>
      <c r="E2912" s="19">
        <v>60</v>
      </c>
      <c r="F2912" s="19" t="s">
        <v>55</v>
      </c>
      <c r="G2912" s="19">
        <v>10</v>
      </c>
      <c r="H2912" s="19">
        <v>3</v>
      </c>
      <c r="I2912" s="19">
        <v>7</v>
      </c>
      <c r="J2912" s="19">
        <v>97</v>
      </c>
      <c r="K2912" s="19">
        <v>42</v>
      </c>
      <c r="L2912" s="19">
        <v>126</v>
      </c>
      <c r="M2912" s="19" t="s">
        <v>68</v>
      </c>
      <c r="N2912" s="19">
        <v>5000</v>
      </c>
      <c r="O2912" s="19">
        <v>10000</v>
      </c>
      <c r="P2912" s="19">
        <v>1400</v>
      </c>
      <c r="Q2912" s="19" t="s">
        <v>57</v>
      </c>
      <c r="R2912" s="19">
        <v>1100</v>
      </c>
      <c r="S2912" s="19">
        <v>30000</v>
      </c>
      <c r="T2912" s="19">
        <v>0.13</v>
      </c>
      <c r="U2912" s="19">
        <v>1.6</v>
      </c>
      <c r="V2912" s="19">
        <v>0.24</v>
      </c>
      <c r="W2912" s="19">
        <v>58</v>
      </c>
      <c r="X2912" s="93"/>
      <c r="Y2912">
        <f t="shared" si="136"/>
        <v>500</v>
      </c>
      <c r="Z2912" t="b">
        <f>IF(N2912/G2912&gt;=Auswahlhilfe!$C$8,TRUE,FALSE)</f>
        <v>1</v>
      </c>
      <c r="AA2912" t="b">
        <f>IF(K2912&gt;Auswahlhilfe!$C$7,TRUE,FALSE)</f>
        <v>1</v>
      </c>
      <c r="AB2912" t="b">
        <f>IF(Auswahlhilfe!$C$17=F2912,TRUE,FALSE)</f>
        <v>0</v>
      </c>
      <c r="AC2912" t="b">
        <f>IFERROR(IF(FIND("P2",PGOptionList!D2912)&gt;0,TRUE),FALSE)</f>
        <v>0</v>
      </c>
      <c r="AD2912" t="b">
        <f>IFERROR(IF(FIND("P1",PGOptionList!D2912)&gt;0,TRUE),FALSE)</f>
        <v>1</v>
      </c>
      <c r="AE2912" t="b">
        <f>IFERROR(IF(FIND("P0",PGOptionList!D2912)&gt;0,TRUE),FALSE)</f>
        <v>0</v>
      </c>
      <c r="AF2912" t="b">
        <f>IF(AND(Z2912,AA2912,AB2912,AC2912,IF(C2912=Auswahlhilfe!$L$7,TRUE,FALSE)),D2912,FALSE)</f>
        <v>0</v>
      </c>
      <c r="AG2912" t="b">
        <f>IF(AND(Z2912,AA2912,AB2912,AD2912,IF(C2912=Auswahlhilfe!$L$17,TRUE,FALSE)),D2912,FALSE)</f>
        <v>0</v>
      </c>
      <c r="AH2912" t="b">
        <f>IF(AND(Z2912,AA2912,AB2912,AE2912,IF(C2912=Auswahlhilfe!$L$17,TRUE,FALSE)),D2912,FALSE)</f>
        <v>0</v>
      </c>
      <c r="AI2912" t="s">
        <v>4817</v>
      </c>
      <c r="AJ2912" s="90" t="str">
        <f t="shared" si="137"/>
        <v>mailto:info@oxni.ch?subject=Anfrage TF-060-010-S1-P1</v>
      </c>
    </row>
    <row r="2913" spans="2:36" x14ac:dyDescent="0.2">
      <c r="B2913" s="78" t="str">
        <f t="shared" si="135"/>
        <v/>
      </c>
      <c r="C2913" s="19" t="s">
        <v>12</v>
      </c>
      <c r="D2913" s="19" t="s">
        <v>3214</v>
      </c>
      <c r="E2913" s="19">
        <v>60</v>
      </c>
      <c r="F2913" s="19" t="s">
        <v>58</v>
      </c>
      <c r="G2913" s="19">
        <v>10</v>
      </c>
      <c r="H2913" s="19">
        <v>3</v>
      </c>
      <c r="I2913" s="19">
        <v>7</v>
      </c>
      <c r="J2913" s="19">
        <v>97</v>
      </c>
      <c r="K2913" s="19">
        <v>42</v>
      </c>
      <c r="L2913" s="19">
        <v>126</v>
      </c>
      <c r="M2913" s="19" t="s">
        <v>68</v>
      </c>
      <c r="N2913" s="19">
        <v>5000</v>
      </c>
      <c r="O2913" s="19">
        <v>10000</v>
      </c>
      <c r="P2913" s="19">
        <v>1400</v>
      </c>
      <c r="Q2913" s="19" t="s">
        <v>57</v>
      </c>
      <c r="R2913" s="19">
        <v>1100</v>
      </c>
      <c r="S2913" s="19">
        <v>30000</v>
      </c>
      <c r="T2913" s="19">
        <v>0.13</v>
      </c>
      <c r="U2913" s="19">
        <v>1.6</v>
      </c>
      <c r="V2913" s="19">
        <v>0.24</v>
      </c>
      <c r="W2913" s="19">
        <v>58</v>
      </c>
      <c r="X2913" s="93"/>
      <c r="Y2913">
        <f t="shared" si="136"/>
        <v>500</v>
      </c>
      <c r="Z2913" t="b">
        <f>IF(N2913/G2913&gt;=Auswahlhilfe!$C$8,TRUE,FALSE)</f>
        <v>1</v>
      </c>
      <c r="AA2913" t="b">
        <f>IF(K2913&gt;Auswahlhilfe!$C$7,TRUE,FALSE)</f>
        <v>1</v>
      </c>
      <c r="AB2913" t="b">
        <f>IF(Auswahlhilfe!$C$17=F2913,TRUE,FALSE)</f>
        <v>1</v>
      </c>
      <c r="AC2913" t="b">
        <f>IFERROR(IF(FIND("P2",PGOptionList!D2913)&gt;0,TRUE),FALSE)</f>
        <v>0</v>
      </c>
      <c r="AD2913" t="b">
        <f>IFERROR(IF(FIND("P1",PGOptionList!D2913)&gt;0,TRUE),FALSE)</f>
        <v>1</v>
      </c>
      <c r="AE2913" t="b">
        <f>IFERROR(IF(FIND("P0",PGOptionList!D2913)&gt;0,TRUE),FALSE)</f>
        <v>0</v>
      </c>
      <c r="AF2913" t="b">
        <f>IF(AND(Z2913,AA2913,AB2913,AC2913,IF(C2913=Auswahlhilfe!$L$7,TRUE,FALSE)),D2913,FALSE)</f>
        <v>0</v>
      </c>
      <c r="AG2913" t="b">
        <f>IF(AND(Z2913,AA2913,AB2913,AD2913,IF(C2913=Auswahlhilfe!$L$17,TRUE,FALSE)),D2913,FALSE)</f>
        <v>0</v>
      </c>
      <c r="AH2913" t="b">
        <f>IF(AND(Z2913,AA2913,AB2913,AE2913,IF(C2913=Auswahlhilfe!$L$17,TRUE,FALSE)),D2913,FALSE)</f>
        <v>0</v>
      </c>
      <c r="AI2913" t="s">
        <v>4817</v>
      </c>
      <c r="AJ2913" s="90" t="str">
        <f t="shared" si="137"/>
        <v>mailto:info@oxni.ch?subject=Anfrage TF-060-010-S2-P1</v>
      </c>
    </row>
    <row r="2914" spans="2:36" x14ac:dyDescent="0.2">
      <c r="B2914" s="78" t="str">
        <f t="shared" si="135"/>
        <v/>
      </c>
      <c r="C2914" s="19" t="s">
        <v>12</v>
      </c>
      <c r="D2914" s="19" t="s">
        <v>3215</v>
      </c>
      <c r="E2914" s="19">
        <v>60</v>
      </c>
      <c r="F2914" s="19" t="s">
        <v>55</v>
      </c>
      <c r="G2914" s="19">
        <v>10</v>
      </c>
      <c r="H2914" s="19">
        <v>5</v>
      </c>
      <c r="I2914" s="19">
        <v>7</v>
      </c>
      <c r="J2914" s="19">
        <v>97</v>
      </c>
      <c r="K2914" s="19">
        <v>42</v>
      </c>
      <c r="L2914" s="19">
        <v>126</v>
      </c>
      <c r="M2914" s="19" t="s">
        <v>68</v>
      </c>
      <c r="N2914" s="19">
        <v>5000</v>
      </c>
      <c r="O2914" s="19">
        <v>10000</v>
      </c>
      <c r="P2914" s="19">
        <v>1400</v>
      </c>
      <c r="Q2914" s="19" t="s">
        <v>57</v>
      </c>
      <c r="R2914" s="19">
        <v>1100</v>
      </c>
      <c r="S2914" s="19">
        <v>30000</v>
      </c>
      <c r="T2914" s="19">
        <v>0.13</v>
      </c>
      <c r="U2914" s="19">
        <v>1.6</v>
      </c>
      <c r="V2914" s="19">
        <v>0.24</v>
      </c>
      <c r="W2914" s="19">
        <v>58</v>
      </c>
      <c r="X2914" s="93"/>
      <c r="Y2914">
        <f t="shared" si="136"/>
        <v>500</v>
      </c>
      <c r="Z2914" t="b">
        <f>IF(N2914/G2914&gt;=Auswahlhilfe!$C$8,TRUE,FALSE)</f>
        <v>1</v>
      </c>
      <c r="AA2914" t="b">
        <f>IF(K2914&gt;Auswahlhilfe!$C$7,TRUE,FALSE)</f>
        <v>1</v>
      </c>
      <c r="AB2914" t="b">
        <f>IF(Auswahlhilfe!$C$17=F2914,TRUE,FALSE)</f>
        <v>0</v>
      </c>
      <c r="AC2914" t="b">
        <f>IFERROR(IF(FIND("P2",PGOptionList!D2914)&gt;0,TRUE),FALSE)</f>
        <v>1</v>
      </c>
      <c r="AD2914" t="b">
        <f>IFERROR(IF(FIND("P1",PGOptionList!D2914)&gt;0,TRUE),FALSE)</f>
        <v>0</v>
      </c>
      <c r="AE2914" t="b">
        <f>IFERROR(IF(FIND("P0",PGOptionList!D2914)&gt;0,TRUE),FALSE)</f>
        <v>0</v>
      </c>
      <c r="AF2914" t="b">
        <f>IF(AND(Z2914,AA2914,AB2914,AC2914,IF(C2914=Auswahlhilfe!$L$7,TRUE,FALSE)),D2914,FALSE)</f>
        <v>0</v>
      </c>
      <c r="AG2914" t="b">
        <f>IF(AND(Z2914,AA2914,AB2914,AD2914,IF(C2914=Auswahlhilfe!$L$17,TRUE,FALSE)),D2914,FALSE)</f>
        <v>0</v>
      </c>
      <c r="AH2914" t="b">
        <f>IF(AND(Z2914,AA2914,AB2914,AE2914,IF(C2914=Auswahlhilfe!$L$17,TRUE,FALSE)),D2914,FALSE)</f>
        <v>0</v>
      </c>
      <c r="AI2914" t="s">
        <v>4817</v>
      </c>
      <c r="AJ2914" s="90" t="str">
        <f t="shared" si="137"/>
        <v>mailto:info@oxni.ch?subject=Anfrage TF-060-010-S1-P2</v>
      </c>
    </row>
    <row r="2915" spans="2:36" x14ac:dyDescent="0.2">
      <c r="B2915" s="78" t="str">
        <f t="shared" si="135"/>
        <v/>
      </c>
      <c r="C2915" s="19" t="s">
        <v>12</v>
      </c>
      <c r="D2915" s="19" t="s">
        <v>3216</v>
      </c>
      <c r="E2915" s="19">
        <v>60</v>
      </c>
      <c r="F2915" s="19" t="s">
        <v>58</v>
      </c>
      <c r="G2915" s="19">
        <v>10</v>
      </c>
      <c r="H2915" s="19">
        <v>5</v>
      </c>
      <c r="I2915" s="19">
        <v>7</v>
      </c>
      <c r="J2915" s="19">
        <v>97</v>
      </c>
      <c r="K2915" s="19">
        <v>42</v>
      </c>
      <c r="L2915" s="19">
        <v>126</v>
      </c>
      <c r="M2915" s="19" t="s">
        <v>68</v>
      </c>
      <c r="N2915" s="19">
        <v>5000</v>
      </c>
      <c r="O2915" s="19">
        <v>10000</v>
      </c>
      <c r="P2915" s="19">
        <v>1400</v>
      </c>
      <c r="Q2915" s="19" t="s">
        <v>57</v>
      </c>
      <c r="R2915" s="19">
        <v>1100</v>
      </c>
      <c r="S2915" s="19">
        <v>30000</v>
      </c>
      <c r="T2915" s="19">
        <v>0.13</v>
      </c>
      <c r="U2915" s="19">
        <v>1.6</v>
      </c>
      <c r="V2915" s="19">
        <v>0.24</v>
      </c>
      <c r="W2915" s="19">
        <v>58</v>
      </c>
      <c r="X2915" s="93"/>
      <c r="Y2915">
        <f t="shared" si="136"/>
        <v>500</v>
      </c>
      <c r="Z2915" t="b">
        <f>IF(N2915/G2915&gt;=Auswahlhilfe!$C$8,TRUE,FALSE)</f>
        <v>1</v>
      </c>
      <c r="AA2915" t="b">
        <f>IF(K2915&gt;Auswahlhilfe!$C$7,TRUE,FALSE)</f>
        <v>1</v>
      </c>
      <c r="AB2915" t="b">
        <f>IF(Auswahlhilfe!$C$17=F2915,TRUE,FALSE)</f>
        <v>1</v>
      </c>
      <c r="AC2915" t="b">
        <f>IFERROR(IF(FIND("P2",PGOptionList!D2915)&gt;0,TRUE),FALSE)</f>
        <v>1</v>
      </c>
      <c r="AD2915" t="b">
        <f>IFERROR(IF(FIND("P1",PGOptionList!D2915)&gt;0,TRUE),FALSE)</f>
        <v>0</v>
      </c>
      <c r="AE2915" t="b">
        <f>IFERROR(IF(FIND("P0",PGOptionList!D2915)&gt;0,TRUE),FALSE)</f>
        <v>0</v>
      </c>
      <c r="AF2915" t="b">
        <f>IF(AND(Z2915,AA2915,AB2915,AC2915,IF(C2915=Auswahlhilfe!$L$7,TRUE,FALSE)),D2915,FALSE)</f>
        <v>0</v>
      </c>
      <c r="AG2915" t="b">
        <f>IF(AND(Z2915,AA2915,AB2915,AD2915,IF(C2915=Auswahlhilfe!$L$17,TRUE,FALSE)),D2915,FALSE)</f>
        <v>0</v>
      </c>
      <c r="AH2915" t="b">
        <f>IF(AND(Z2915,AA2915,AB2915,AE2915,IF(C2915=Auswahlhilfe!$L$17,TRUE,FALSE)),D2915,FALSE)</f>
        <v>0</v>
      </c>
      <c r="AI2915" t="s">
        <v>4817</v>
      </c>
      <c r="AJ2915" s="90" t="str">
        <f t="shared" si="137"/>
        <v>mailto:info@oxni.ch?subject=Anfrage TF-060-010-S2-P2</v>
      </c>
    </row>
    <row r="2916" spans="2:36" x14ac:dyDescent="0.2">
      <c r="B2916" s="78" t="str">
        <f t="shared" si="135"/>
        <v/>
      </c>
      <c r="C2916" s="19" t="s">
        <v>12</v>
      </c>
      <c r="D2916" s="19" t="s">
        <v>3217</v>
      </c>
      <c r="E2916" s="19">
        <v>60</v>
      </c>
      <c r="F2916" s="19" t="s">
        <v>55</v>
      </c>
      <c r="G2916" s="19">
        <v>8</v>
      </c>
      <c r="H2916" s="19">
        <v>3</v>
      </c>
      <c r="I2916" s="19">
        <v>7</v>
      </c>
      <c r="J2916" s="19">
        <v>97</v>
      </c>
      <c r="K2916" s="19">
        <v>45</v>
      </c>
      <c r="L2916" s="19">
        <v>135</v>
      </c>
      <c r="M2916" s="19" t="s">
        <v>67</v>
      </c>
      <c r="N2916" s="19">
        <v>5000</v>
      </c>
      <c r="O2916" s="19">
        <v>10000</v>
      </c>
      <c r="P2916" s="19">
        <v>1400</v>
      </c>
      <c r="Q2916" s="19" t="s">
        <v>57</v>
      </c>
      <c r="R2916" s="19">
        <v>1100</v>
      </c>
      <c r="S2916" s="19">
        <v>30000</v>
      </c>
      <c r="T2916" s="19">
        <v>0.13</v>
      </c>
      <c r="U2916" s="19">
        <v>1.6</v>
      </c>
      <c r="V2916" s="19">
        <v>0.24</v>
      </c>
      <c r="W2916" s="19">
        <v>58</v>
      </c>
      <c r="X2916" s="93"/>
      <c r="Y2916">
        <f t="shared" si="136"/>
        <v>625</v>
      </c>
      <c r="Z2916" t="b">
        <f>IF(N2916/G2916&gt;=Auswahlhilfe!$C$8,TRUE,FALSE)</f>
        <v>1</v>
      </c>
      <c r="AA2916" t="b">
        <f>IF(K2916&gt;Auswahlhilfe!$C$7,TRUE,FALSE)</f>
        <v>1</v>
      </c>
      <c r="AB2916" t="b">
        <f>IF(Auswahlhilfe!$C$17=F2916,TRUE,FALSE)</f>
        <v>0</v>
      </c>
      <c r="AC2916" t="b">
        <f>IFERROR(IF(FIND("P2",PGOptionList!D2916)&gt;0,TRUE),FALSE)</f>
        <v>0</v>
      </c>
      <c r="AD2916" t="b">
        <f>IFERROR(IF(FIND("P1",PGOptionList!D2916)&gt;0,TRUE),FALSE)</f>
        <v>1</v>
      </c>
      <c r="AE2916" t="b">
        <f>IFERROR(IF(FIND("P0",PGOptionList!D2916)&gt;0,TRUE),FALSE)</f>
        <v>0</v>
      </c>
      <c r="AF2916" t="b">
        <f>IF(AND(Z2916,AA2916,AB2916,AC2916,IF(C2916=Auswahlhilfe!$L$7,TRUE,FALSE)),D2916,FALSE)</f>
        <v>0</v>
      </c>
      <c r="AG2916" t="b">
        <f>IF(AND(Z2916,AA2916,AB2916,AD2916,IF(C2916=Auswahlhilfe!$L$17,TRUE,FALSE)),D2916,FALSE)</f>
        <v>0</v>
      </c>
      <c r="AH2916" t="b">
        <f>IF(AND(Z2916,AA2916,AB2916,AE2916,IF(C2916=Auswahlhilfe!$L$17,TRUE,FALSE)),D2916,FALSE)</f>
        <v>0</v>
      </c>
      <c r="AI2916" t="s">
        <v>4817</v>
      </c>
      <c r="AJ2916" s="90" t="str">
        <f t="shared" si="137"/>
        <v>mailto:info@oxni.ch?subject=Anfrage TF-060-008-S1-P1</v>
      </c>
    </row>
    <row r="2917" spans="2:36" x14ac:dyDescent="0.2">
      <c r="B2917" s="78" t="str">
        <f t="shared" si="135"/>
        <v/>
      </c>
      <c r="C2917" s="19" t="s">
        <v>12</v>
      </c>
      <c r="D2917" s="19" t="s">
        <v>3218</v>
      </c>
      <c r="E2917" s="19">
        <v>60</v>
      </c>
      <c r="F2917" s="19" t="s">
        <v>58</v>
      </c>
      <c r="G2917" s="19">
        <v>8</v>
      </c>
      <c r="H2917" s="19">
        <v>3</v>
      </c>
      <c r="I2917" s="19">
        <v>7</v>
      </c>
      <c r="J2917" s="19">
        <v>97</v>
      </c>
      <c r="K2917" s="19">
        <v>45</v>
      </c>
      <c r="L2917" s="19">
        <v>135</v>
      </c>
      <c r="M2917" s="19" t="s">
        <v>67</v>
      </c>
      <c r="N2917" s="19">
        <v>5000</v>
      </c>
      <c r="O2917" s="19">
        <v>10000</v>
      </c>
      <c r="P2917" s="19">
        <v>1400</v>
      </c>
      <c r="Q2917" s="19" t="s">
        <v>57</v>
      </c>
      <c r="R2917" s="19">
        <v>1100</v>
      </c>
      <c r="S2917" s="19">
        <v>30000</v>
      </c>
      <c r="T2917" s="19">
        <v>0.13</v>
      </c>
      <c r="U2917" s="19">
        <v>1.6</v>
      </c>
      <c r="V2917" s="19">
        <v>0.24</v>
      </c>
      <c r="W2917" s="19">
        <v>58</v>
      </c>
      <c r="X2917" s="93"/>
      <c r="Y2917">
        <f t="shared" si="136"/>
        <v>625</v>
      </c>
      <c r="Z2917" t="b">
        <f>IF(N2917/G2917&gt;=Auswahlhilfe!$C$8,TRUE,FALSE)</f>
        <v>1</v>
      </c>
      <c r="AA2917" t="b">
        <f>IF(K2917&gt;Auswahlhilfe!$C$7,TRUE,FALSE)</f>
        <v>1</v>
      </c>
      <c r="AB2917" t="b">
        <f>IF(Auswahlhilfe!$C$17=F2917,TRUE,FALSE)</f>
        <v>1</v>
      </c>
      <c r="AC2917" t="b">
        <f>IFERROR(IF(FIND("P2",PGOptionList!D2917)&gt;0,TRUE),FALSE)</f>
        <v>0</v>
      </c>
      <c r="AD2917" t="b">
        <f>IFERROR(IF(FIND("P1",PGOptionList!D2917)&gt;0,TRUE),FALSE)</f>
        <v>1</v>
      </c>
      <c r="AE2917" t="b">
        <f>IFERROR(IF(FIND("P0",PGOptionList!D2917)&gt;0,TRUE),FALSE)</f>
        <v>0</v>
      </c>
      <c r="AF2917" t="b">
        <f>IF(AND(Z2917,AA2917,AB2917,AC2917,IF(C2917=Auswahlhilfe!$L$7,TRUE,FALSE)),D2917,FALSE)</f>
        <v>0</v>
      </c>
      <c r="AG2917" t="b">
        <f>IF(AND(Z2917,AA2917,AB2917,AD2917,IF(C2917=Auswahlhilfe!$L$17,TRUE,FALSE)),D2917,FALSE)</f>
        <v>0</v>
      </c>
      <c r="AH2917" t="b">
        <f>IF(AND(Z2917,AA2917,AB2917,AE2917,IF(C2917=Auswahlhilfe!$L$17,TRUE,FALSE)),D2917,FALSE)</f>
        <v>0</v>
      </c>
      <c r="AI2917" t="s">
        <v>4817</v>
      </c>
      <c r="AJ2917" s="90" t="str">
        <f t="shared" si="137"/>
        <v>mailto:info@oxni.ch?subject=Anfrage TF-060-008-S2-P1</v>
      </c>
    </row>
    <row r="2918" spans="2:36" x14ac:dyDescent="0.2">
      <c r="B2918" s="78" t="str">
        <f t="shared" si="135"/>
        <v/>
      </c>
      <c r="C2918" s="19" t="s">
        <v>12</v>
      </c>
      <c r="D2918" s="19" t="s">
        <v>3219</v>
      </c>
      <c r="E2918" s="19">
        <v>60</v>
      </c>
      <c r="F2918" s="19" t="s">
        <v>55</v>
      </c>
      <c r="G2918" s="19">
        <v>8</v>
      </c>
      <c r="H2918" s="19">
        <v>5</v>
      </c>
      <c r="I2918" s="19">
        <v>7</v>
      </c>
      <c r="J2918" s="19">
        <v>97</v>
      </c>
      <c r="K2918" s="19">
        <v>45</v>
      </c>
      <c r="L2918" s="19">
        <v>135</v>
      </c>
      <c r="M2918" s="19" t="s">
        <v>67</v>
      </c>
      <c r="N2918" s="19">
        <v>5000</v>
      </c>
      <c r="O2918" s="19">
        <v>10000</v>
      </c>
      <c r="P2918" s="19">
        <v>1400</v>
      </c>
      <c r="Q2918" s="19" t="s">
        <v>57</v>
      </c>
      <c r="R2918" s="19">
        <v>1100</v>
      </c>
      <c r="S2918" s="19">
        <v>30000</v>
      </c>
      <c r="T2918" s="19">
        <v>0.13</v>
      </c>
      <c r="U2918" s="19">
        <v>1.6</v>
      </c>
      <c r="V2918" s="19">
        <v>0.24</v>
      </c>
      <c r="W2918" s="19">
        <v>58</v>
      </c>
      <c r="X2918" s="93"/>
      <c r="Y2918">
        <f t="shared" si="136"/>
        <v>625</v>
      </c>
      <c r="Z2918" t="b">
        <f>IF(N2918/G2918&gt;=Auswahlhilfe!$C$8,TRUE,FALSE)</f>
        <v>1</v>
      </c>
      <c r="AA2918" t="b">
        <f>IF(K2918&gt;Auswahlhilfe!$C$7,TRUE,FALSE)</f>
        <v>1</v>
      </c>
      <c r="AB2918" t="b">
        <f>IF(Auswahlhilfe!$C$17=F2918,TRUE,FALSE)</f>
        <v>0</v>
      </c>
      <c r="AC2918" t="b">
        <f>IFERROR(IF(FIND("P2",PGOptionList!D2918)&gt;0,TRUE),FALSE)</f>
        <v>1</v>
      </c>
      <c r="AD2918" t="b">
        <f>IFERROR(IF(FIND("P1",PGOptionList!D2918)&gt;0,TRUE),FALSE)</f>
        <v>0</v>
      </c>
      <c r="AE2918" t="b">
        <f>IFERROR(IF(FIND("P0",PGOptionList!D2918)&gt;0,TRUE),FALSE)</f>
        <v>0</v>
      </c>
      <c r="AF2918" t="b">
        <f>IF(AND(Z2918,AA2918,AB2918,AC2918,IF(C2918=Auswahlhilfe!$L$7,TRUE,FALSE)),D2918,FALSE)</f>
        <v>0</v>
      </c>
      <c r="AG2918" t="b">
        <f>IF(AND(Z2918,AA2918,AB2918,AD2918,IF(C2918=Auswahlhilfe!$L$17,TRUE,FALSE)),D2918,FALSE)</f>
        <v>0</v>
      </c>
      <c r="AH2918" t="b">
        <f>IF(AND(Z2918,AA2918,AB2918,AE2918,IF(C2918=Auswahlhilfe!$L$17,TRUE,FALSE)),D2918,FALSE)</f>
        <v>0</v>
      </c>
      <c r="AI2918" t="s">
        <v>4817</v>
      </c>
      <c r="AJ2918" s="90" t="str">
        <f t="shared" si="137"/>
        <v>mailto:info@oxni.ch?subject=Anfrage TF-060-008-S1-P2</v>
      </c>
    </row>
    <row r="2919" spans="2:36" x14ac:dyDescent="0.2">
      <c r="B2919" s="78" t="str">
        <f t="shared" si="135"/>
        <v/>
      </c>
      <c r="C2919" s="19" t="s">
        <v>12</v>
      </c>
      <c r="D2919" s="19" t="s">
        <v>3220</v>
      </c>
      <c r="E2919" s="19">
        <v>60</v>
      </c>
      <c r="F2919" s="19" t="s">
        <v>58</v>
      </c>
      <c r="G2919" s="19">
        <v>8</v>
      </c>
      <c r="H2919" s="19">
        <v>5</v>
      </c>
      <c r="I2919" s="19">
        <v>7</v>
      </c>
      <c r="J2919" s="19">
        <v>97</v>
      </c>
      <c r="K2919" s="19">
        <v>45</v>
      </c>
      <c r="L2919" s="19">
        <v>135</v>
      </c>
      <c r="M2919" s="19" t="s">
        <v>67</v>
      </c>
      <c r="N2919" s="19">
        <v>5000</v>
      </c>
      <c r="O2919" s="19">
        <v>10000</v>
      </c>
      <c r="P2919" s="19">
        <v>1400</v>
      </c>
      <c r="Q2919" s="19" t="s">
        <v>57</v>
      </c>
      <c r="R2919" s="19">
        <v>1100</v>
      </c>
      <c r="S2919" s="19">
        <v>30000</v>
      </c>
      <c r="T2919" s="19">
        <v>0.13</v>
      </c>
      <c r="U2919" s="19">
        <v>1.6</v>
      </c>
      <c r="V2919" s="19">
        <v>0.24</v>
      </c>
      <c r="W2919" s="19">
        <v>58</v>
      </c>
      <c r="X2919" s="93"/>
      <c r="Y2919">
        <f t="shared" si="136"/>
        <v>625</v>
      </c>
      <c r="Z2919" t="b">
        <f>IF(N2919/G2919&gt;=Auswahlhilfe!$C$8,TRUE,FALSE)</f>
        <v>1</v>
      </c>
      <c r="AA2919" t="b">
        <f>IF(K2919&gt;Auswahlhilfe!$C$7,TRUE,FALSE)</f>
        <v>1</v>
      </c>
      <c r="AB2919" t="b">
        <f>IF(Auswahlhilfe!$C$17=F2919,TRUE,FALSE)</f>
        <v>1</v>
      </c>
      <c r="AC2919" t="b">
        <f>IFERROR(IF(FIND("P2",PGOptionList!D2919)&gt;0,TRUE),FALSE)</f>
        <v>1</v>
      </c>
      <c r="AD2919" t="b">
        <f>IFERROR(IF(FIND("P1",PGOptionList!D2919)&gt;0,TRUE),FALSE)</f>
        <v>0</v>
      </c>
      <c r="AE2919" t="b">
        <f>IFERROR(IF(FIND("P0",PGOptionList!D2919)&gt;0,TRUE),FALSE)</f>
        <v>0</v>
      </c>
      <c r="AF2919" t="b">
        <f>IF(AND(Z2919,AA2919,AB2919,AC2919,IF(C2919=Auswahlhilfe!$L$7,TRUE,FALSE)),D2919,FALSE)</f>
        <v>0</v>
      </c>
      <c r="AG2919" t="b">
        <f>IF(AND(Z2919,AA2919,AB2919,AD2919,IF(C2919=Auswahlhilfe!$L$17,TRUE,FALSE)),D2919,FALSE)</f>
        <v>0</v>
      </c>
      <c r="AH2919" t="b">
        <f>IF(AND(Z2919,AA2919,AB2919,AE2919,IF(C2919=Auswahlhilfe!$L$17,TRUE,FALSE)),D2919,FALSE)</f>
        <v>0</v>
      </c>
      <c r="AI2919" t="s">
        <v>4817</v>
      </c>
      <c r="AJ2919" s="90" t="str">
        <f t="shared" si="137"/>
        <v>mailto:info@oxni.ch?subject=Anfrage TF-060-008-S2-P2</v>
      </c>
    </row>
    <row r="2920" spans="2:36" x14ac:dyDescent="0.2">
      <c r="B2920" s="78" t="str">
        <f t="shared" si="135"/>
        <v/>
      </c>
      <c r="C2920" s="19" t="s">
        <v>12</v>
      </c>
      <c r="D2920" s="19" t="s">
        <v>3221</v>
      </c>
      <c r="E2920" s="19">
        <v>60</v>
      </c>
      <c r="F2920" s="19" t="s">
        <v>55</v>
      </c>
      <c r="G2920" s="19">
        <v>7</v>
      </c>
      <c r="H2920" s="19">
        <v>3</v>
      </c>
      <c r="I2920" s="19">
        <v>7</v>
      </c>
      <c r="J2920" s="19">
        <v>97</v>
      </c>
      <c r="K2920" s="19">
        <v>50</v>
      </c>
      <c r="L2920" s="19">
        <v>150</v>
      </c>
      <c r="M2920" s="19" t="s">
        <v>64</v>
      </c>
      <c r="N2920" s="19">
        <v>5000</v>
      </c>
      <c r="O2920" s="19">
        <v>10000</v>
      </c>
      <c r="P2920" s="19">
        <v>1400</v>
      </c>
      <c r="Q2920" s="19" t="s">
        <v>57</v>
      </c>
      <c r="R2920" s="19">
        <v>1100</v>
      </c>
      <c r="S2920" s="19">
        <v>30000</v>
      </c>
      <c r="T2920" s="19">
        <v>0.13</v>
      </c>
      <c r="U2920" s="19">
        <v>1.6</v>
      </c>
      <c r="V2920" s="19">
        <v>0.24</v>
      </c>
      <c r="W2920" s="19">
        <v>58</v>
      </c>
      <c r="X2920" s="93"/>
      <c r="Y2920">
        <f t="shared" si="136"/>
        <v>714.28571428571433</v>
      </c>
      <c r="Z2920" t="b">
        <f>IF(N2920/G2920&gt;=Auswahlhilfe!$C$8,TRUE,FALSE)</f>
        <v>1</v>
      </c>
      <c r="AA2920" t="b">
        <f>IF(K2920&gt;Auswahlhilfe!$C$7,TRUE,FALSE)</f>
        <v>1</v>
      </c>
      <c r="AB2920" t="b">
        <f>IF(Auswahlhilfe!$C$17=F2920,TRUE,FALSE)</f>
        <v>0</v>
      </c>
      <c r="AC2920" t="b">
        <f>IFERROR(IF(FIND("P2",PGOptionList!D2920)&gt;0,TRUE),FALSE)</f>
        <v>0</v>
      </c>
      <c r="AD2920" t="b">
        <f>IFERROR(IF(FIND("P1",PGOptionList!D2920)&gt;0,TRUE),FALSE)</f>
        <v>1</v>
      </c>
      <c r="AE2920" t="b">
        <f>IFERROR(IF(FIND("P0",PGOptionList!D2920)&gt;0,TRUE),FALSE)</f>
        <v>0</v>
      </c>
      <c r="AF2920" t="b">
        <f>IF(AND(Z2920,AA2920,AB2920,AC2920,IF(C2920=Auswahlhilfe!$L$7,TRUE,FALSE)),D2920,FALSE)</f>
        <v>0</v>
      </c>
      <c r="AG2920" t="b">
        <f>IF(AND(Z2920,AA2920,AB2920,AD2920,IF(C2920=Auswahlhilfe!$L$17,TRUE,FALSE)),D2920,FALSE)</f>
        <v>0</v>
      </c>
      <c r="AH2920" t="b">
        <f>IF(AND(Z2920,AA2920,AB2920,AE2920,IF(C2920=Auswahlhilfe!$L$17,TRUE,FALSE)),D2920,FALSE)</f>
        <v>0</v>
      </c>
      <c r="AI2920" t="s">
        <v>4817</v>
      </c>
      <c r="AJ2920" s="90" t="str">
        <f t="shared" si="137"/>
        <v>mailto:info@oxni.ch?subject=Anfrage TF-060-007-S1-P1</v>
      </c>
    </row>
    <row r="2921" spans="2:36" x14ac:dyDescent="0.2">
      <c r="B2921" s="78" t="str">
        <f t="shared" si="135"/>
        <v/>
      </c>
      <c r="C2921" s="19" t="s">
        <v>12</v>
      </c>
      <c r="D2921" s="19" t="s">
        <v>3222</v>
      </c>
      <c r="E2921" s="19">
        <v>60</v>
      </c>
      <c r="F2921" s="19" t="s">
        <v>58</v>
      </c>
      <c r="G2921" s="19">
        <v>7</v>
      </c>
      <c r="H2921" s="19">
        <v>3</v>
      </c>
      <c r="I2921" s="19">
        <v>7</v>
      </c>
      <c r="J2921" s="19">
        <v>97</v>
      </c>
      <c r="K2921" s="19">
        <v>50</v>
      </c>
      <c r="L2921" s="19">
        <v>150</v>
      </c>
      <c r="M2921" s="19" t="s">
        <v>64</v>
      </c>
      <c r="N2921" s="19">
        <v>5000</v>
      </c>
      <c r="O2921" s="19">
        <v>10000</v>
      </c>
      <c r="P2921" s="19">
        <v>1400</v>
      </c>
      <c r="Q2921" s="19" t="s">
        <v>57</v>
      </c>
      <c r="R2921" s="19">
        <v>1100</v>
      </c>
      <c r="S2921" s="19">
        <v>30000</v>
      </c>
      <c r="T2921" s="19">
        <v>0.13</v>
      </c>
      <c r="U2921" s="19">
        <v>1.6</v>
      </c>
      <c r="V2921" s="19">
        <v>0.24</v>
      </c>
      <c r="W2921" s="19">
        <v>58</v>
      </c>
      <c r="X2921" s="93"/>
      <c r="Y2921">
        <f t="shared" si="136"/>
        <v>714.28571428571433</v>
      </c>
      <c r="Z2921" t="b">
        <f>IF(N2921/G2921&gt;=Auswahlhilfe!$C$8,TRUE,FALSE)</f>
        <v>1</v>
      </c>
      <c r="AA2921" t="b">
        <f>IF(K2921&gt;Auswahlhilfe!$C$7,TRUE,FALSE)</f>
        <v>1</v>
      </c>
      <c r="AB2921" t="b">
        <f>IF(Auswahlhilfe!$C$17=F2921,TRUE,FALSE)</f>
        <v>1</v>
      </c>
      <c r="AC2921" t="b">
        <f>IFERROR(IF(FIND("P2",PGOptionList!D2921)&gt;0,TRUE),FALSE)</f>
        <v>0</v>
      </c>
      <c r="AD2921" t="b">
        <f>IFERROR(IF(FIND("P1",PGOptionList!D2921)&gt;0,TRUE),FALSE)</f>
        <v>1</v>
      </c>
      <c r="AE2921" t="b">
        <f>IFERROR(IF(FIND("P0",PGOptionList!D2921)&gt;0,TRUE),FALSE)</f>
        <v>0</v>
      </c>
      <c r="AF2921" t="b">
        <f>IF(AND(Z2921,AA2921,AB2921,AC2921,IF(C2921=Auswahlhilfe!$L$7,TRUE,FALSE)),D2921,FALSE)</f>
        <v>0</v>
      </c>
      <c r="AG2921" t="b">
        <f>IF(AND(Z2921,AA2921,AB2921,AD2921,IF(C2921=Auswahlhilfe!$L$17,TRUE,FALSE)),D2921,FALSE)</f>
        <v>0</v>
      </c>
      <c r="AH2921" t="b">
        <f>IF(AND(Z2921,AA2921,AB2921,AE2921,IF(C2921=Auswahlhilfe!$L$17,TRUE,FALSE)),D2921,FALSE)</f>
        <v>0</v>
      </c>
      <c r="AI2921" t="s">
        <v>4817</v>
      </c>
      <c r="AJ2921" s="90" t="str">
        <f t="shared" si="137"/>
        <v>mailto:info@oxni.ch?subject=Anfrage TF-060-007-S2-P1</v>
      </c>
    </row>
    <row r="2922" spans="2:36" x14ac:dyDescent="0.2">
      <c r="B2922" s="78" t="str">
        <f t="shared" si="135"/>
        <v/>
      </c>
      <c r="C2922" s="19" t="s">
        <v>12</v>
      </c>
      <c r="D2922" s="19" t="s">
        <v>3223</v>
      </c>
      <c r="E2922" s="19">
        <v>60</v>
      </c>
      <c r="F2922" s="19" t="s">
        <v>55</v>
      </c>
      <c r="G2922" s="19">
        <v>7</v>
      </c>
      <c r="H2922" s="19">
        <v>5</v>
      </c>
      <c r="I2922" s="19">
        <v>7</v>
      </c>
      <c r="J2922" s="19">
        <v>97</v>
      </c>
      <c r="K2922" s="19">
        <v>50</v>
      </c>
      <c r="L2922" s="19">
        <v>150</v>
      </c>
      <c r="M2922" s="19" t="s">
        <v>64</v>
      </c>
      <c r="N2922" s="19">
        <v>5000</v>
      </c>
      <c r="O2922" s="19">
        <v>10000</v>
      </c>
      <c r="P2922" s="19">
        <v>1400</v>
      </c>
      <c r="Q2922" s="19" t="s">
        <v>57</v>
      </c>
      <c r="R2922" s="19">
        <v>1100</v>
      </c>
      <c r="S2922" s="19">
        <v>30000</v>
      </c>
      <c r="T2922" s="19">
        <v>0.13</v>
      </c>
      <c r="U2922" s="19">
        <v>1.6</v>
      </c>
      <c r="V2922" s="19">
        <v>0.24</v>
      </c>
      <c r="W2922" s="19">
        <v>58</v>
      </c>
      <c r="X2922" s="93"/>
      <c r="Y2922">
        <f t="shared" si="136"/>
        <v>714.28571428571433</v>
      </c>
      <c r="Z2922" t="b">
        <f>IF(N2922/G2922&gt;=Auswahlhilfe!$C$8,TRUE,FALSE)</f>
        <v>1</v>
      </c>
      <c r="AA2922" t="b">
        <f>IF(K2922&gt;Auswahlhilfe!$C$7,TRUE,FALSE)</f>
        <v>1</v>
      </c>
      <c r="AB2922" t="b">
        <f>IF(Auswahlhilfe!$C$17=F2922,TRUE,FALSE)</f>
        <v>0</v>
      </c>
      <c r="AC2922" t="b">
        <f>IFERROR(IF(FIND("P2",PGOptionList!D2922)&gt;0,TRUE),FALSE)</f>
        <v>1</v>
      </c>
      <c r="AD2922" t="b">
        <f>IFERROR(IF(FIND("P1",PGOptionList!D2922)&gt;0,TRUE),FALSE)</f>
        <v>0</v>
      </c>
      <c r="AE2922" t="b">
        <f>IFERROR(IF(FIND("P0",PGOptionList!D2922)&gt;0,TRUE),FALSE)</f>
        <v>0</v>
      </c>
      <c r="AF2922" t="b">
        <f>IF(AND(Z2922,AA2922,AB2922,AC2922,IF(C2922=Auswahlhilfe!$L$7,TRUE,FALSE)),D2922,FALSE)</f>
        <v>0</v>
      </c>
      <c r="AG2922" t="b">
        <f>IF(AND(Z2922,AA2922,AB2922,AD2922,IF(C2922=Auswahlhilfe!$L$17,TRUE,FALSE)),D2922,FALSE)</f>
        <v>0</v>
      </c>
      <c r="AH2922" t="b">
        <f>IF(AND(Z2922,AA2922,AB2922,AE2922,IF(C2922=Auswahlhilfe!$L$17,TRUE,FALSE)),D2922,FALSE)</f>
        <v>0</v>
      </c>
      <c r="AI2922" t="s">
        <v>4817</v>
      </c>
      <c r="AJ2922" s="90" t="str">
        <f t="shared" si="137"/>
        <v>mailto:info@oxni.ch?subject=Anfrage TF-060-007-S1-P2</v>
      </c>
    </row>
    <row r="2923" spans="2:36" x14ac:dyDescent="0.2">
      <c r="B2923" s="78" t="str">
        <f t="shared" si="135"/>
        <v/>
      </c>
      <c r="C2923" s="19" t="s">
        <v>12</v>
      </c>
      <c r="D2923" s="19" t="s">
        <v>3224</v>
      </c>
      <c r="E2923" s="19">
        <v>60</v>
      </c>
      <c r="F2923" s="19" t="s">
        <v>58</v>
      </c>
      <c r="G2923" s="19">
        <v>7</v>
      </c>
      <c r="H2923" s="19">
        <v>5</v>
      </c>
      <c r="I2923" s="19">
        <v>7</v>
      </c>
      <c r="J2923" s="19">
        <v>97</v>
      </c>
      <c r="K2923" s="19">
        <v>50</v>
      </c>
      <c r="L2923" s="19">
        <v>150</v>
      </c>
      <c r="M2923" s="19" t="s">
        <v>64</v>
      </c>
      <c r="N2923" s="19">
        <v>5000</v>
      </c>
      <c r="O2923" s="19">
        <v>10000</v>
      </c>
      <c r="P2923" s="19">
        <v>1400</v>
      </c>
      <c r="Q2923" s="19" t="s">
        <v>57</v>
      </c>
      <c r="R2923" s="19">
        <v>1100</v>
      </c>
      <c r="S2923" s="19">
        <v>30000</v>
      </c>
      <c r="T2923" s="19">
        <v>0.13</v>
      </c>
      <c r="U2923" s="19">
        <v>1.6</v>
      </c>
      <c r="V2923" s="19">
        <v>0.24</v>
      </c>
      <c r="W2923" s="19">
        <v>58</v>
      </c>
      <c r="X2923" s="93"/>
      <c r="Y2923">
        <f t="shared" si="136"/>
        <v>714.28571428571433</v>
      </c>
      <c r="Z2923" t="b">
        <f>IF(N2923/G2923&gt;=Auswahlhilfe!$C$8,TRUE,FALSE)</f>
        <v>1</v>
      </c>
      <c r="AA2923" t="b">
        <f>IF(K2923&gt;Auswahlhilfe!$C$7,TRUE,FALSE)</f>
        <v>1</v>
      </c>
      <c r="AB2923" t="b">
        <f>IF(Auswahlhilfe!$C$17=F2923,TRUE,FALSE)</f>
        <v>1</v>
      </c>
      <c r="AC2923" t="b">
        <f>IFERROR(IF(FIND("P2",PGOptionList!D2923)&gt;0,TRUE),FALSE)</f>
        <v>1</v>
      </c>
      <c r="AD2923" t="b">
        <f>IFERROR(IF(FIND("P1",PGOptionList!D2923)&gt;0,TRUE),FALSE)</f>
        <v>0</v>
      </c>
      <c r="AE2923" t="b">
        <f>IFERROR(IF(FIND("P0",PGOptionList!D2923)&gt;0,TRUE),FALSE)</f>
        <v>0</v>
      </c>
      <c r="AF2923" t="b">
        <f>IF(AND(Z2923,AA2923,AB2923,AC2923,IF(C2923=Auswahlhilfe!$L$7,TRUE,FALSE)),D2923,FALSE)</f>
        <v>0</v>
      </c>
      <c r="AG2923" t="b">
        <f>IF(AND(Z2923,AA2923,AB2923,AD2923,IF(C2923=Auswahlhilfe!$L$17,TRUE,FALSE)),D2923,FALSE)</f>
        <v>0</v>
      </c>
      <c r="AH2923" t="b">
        <f>IF(AND(Z2923,AA2923,AB2923,AE2923,IF(C2923=Auswahlhilfe!$L$17,TRUE,FALSE)),D2923,FALSE)</f>
        <v>0</v>
      </c>
      <c r="AI2923" t="s">
        <v>4817</v>
      </c>
      <c r="AJ2923" s="90" t="str">
        <f t="shared" si="137"/>
        <v>mailto:info@oxni.ch?subject=Anfrage TF-060-007-S2-P2</v>
      </c>
    </row>
    <row r="2924" spans="2:36" x14ac:dyDescent="0.2">
      <c r="B2924" s="78" t="str">
        <f t="shared" si="135"/>
        <v/>
      </c>
      <c r="C2924" s="19" t="s">
        <v>12</v>
      </c>
      <c r="D2924" s="19" t="s">
        <v>3225</v>
      </c>
      <c r="E2924" s="19">
        <v>60</v>
      </c>
      <c r="F2924" s="19" t="s">
        <v>55</v>
      </c>
      <c r="G2924" s="19">
        <v>6</v>
      </c>
      <c r="H2924" s="19">
        <v>3</v>
      </c>
      <c r="I2924" s="19">
        <v>7</v>
      </c>
      <c r="J2924" s="19">
        <v>97</v>
      </c>
      <c r="K2924" s="19">
        <v>55</v>
      </c>
      <c r="L2924" s="19">
        <v>165</v>
      </c>
      <c r="M2924" s="19" t="s">
        <v>66</v>
      </c>
      <c r="N2924" s="19">
        <v>5000</v>
      </c>
      <c r="O2924" s="19">
        <v>10000</v>
      </c>
      <c r="P2924" s="19">
        <v>1400</v>
      </c>
      <c r="Q2924" s="19" t="s">
        <v>57</v>
      </c>
      <c r="R2924" s="19">
        <v>1100</v>
      </c>
      <c r="S2924" s="19">
        <v>30000</v>
      </c>
      <c r="T2924" s="19">
        <v>0.13</v>
      </c>
      <c r="U2924" s="19">
        <v>1.6</v>
      </c>
      <c r="V2924" s="19">
        <v>0.24</v>
      </c>
      <c r="W2924" s="19">
        <v>58</v>
      </c>
      <c r="X2924" s="93"/>
      <c r="Y2924">
        <f t="shared" si="136"/>
        <v>833.33333333333337</v>
      </c>
      <c r="Z2924" t="b">
        <f>IF(N2924/G2924&gt;=Auswahlhilfe!$C$8,TRUE,FALSE)</f>
        <v>1</v>
      </c>
      <c r="AA2924" t="b">
        <f>IF(K2924&gt;Auswahlhilfe!$C$7,TRUE,FALSE)</f>
        <v>1</v>
      </c>
      <c r="AB2924" t="b">
        <f>IF(Auswahlhilfe!$C$17=F2924,TRUE,FALSE)</f>
        <v>0</v>
      </c>
      <c r="AC2924" t="b">
        <f>IFERROR(IF(FIND("P2",PGOptionList!D2924)&gt;0,TRUE),FALSE)</f>
        <v>0</v>
      </c>
      <c r="AD2924" t="b">
        <f>IFERROR(IF(FIND("P1",PGOptionList!D2924)&gt;0,TRUE),FALSE)</f>
        <v>1</v>
      </c>
      <c r="AE2924" t="b">
        <f>IFERROR(IF(FIND("P0",PGOptionList!D2924)&gt;0,TRUE),FALSE)</f>
        <v>0</v>
      </c>
      <c r="AF2924" t="b">
        <f>IF(AND(Z2924,AA2924,AB2924,AC2924,IF(C2924=Auswahlhilfe!$L$7,TRUE,FALSE)),D2924,FALSE)</f>
        <v>0</v>
      </c>
      <c r="AG2924" t="b">
        <f>IF(AND(Z2924,AA2924,AB2924,AD2924,IF(C2924=Auswahlhilfe!$L$17,TRUE,FALSE)),D2924,FALSE)</f>
        <v>0</v>
      </c>
      <c r="AH2924" t="b">
        <f>IF(AND(Z2924,AA2924,AB2924,AE2924,IF(C2924=Auswahlhilfe!$L$17,TRUE,FALSE)),D2924,FALSE)</f>
        <v>0</v>
      </c>
      <c r="AI2924" t="s">
        <v>4817</v>
      </c>
      <c r="AJ2924" s="90" t="str">
        <f t="shared" si="137"/>
        <v>mailto:info@oxni.ch?subject=Anfrage TF-060-006-S1-P1</v>
      </c>
    </row>
    <row r="2925" spans="2:36" x14ac:dyDescent="0.2">
      <c r="B2925" s="78" t="str">
        <f t="shared" si="135"/>
        <v/>
      </c>
      <c r="C2925" s="19" t="s">
        <v>12</v>
      </c>
      <c r="D2925" s="19" t="s">
        <v>3226</v>
      </c>
      <c r="E2925" s="19">
        <v>60</v>
      </c>
      <c r="F2925" s="19" t="s">
        <v>58</v>
      </c>
      <c r="G2925" s="19">
        <v>6</v>
      </c>
      <c r="H2925" s="19">
        <v>3</v>
      </c>
      <c r="I2925" s="19">
        <v>7</v>
      </c>
      <c r="J2925" s="19">
        <v>97</v>
      </c>
      <c r="K2925" s="19">
        <v>55</v>
      </c>
      <c r="L2925" s="19">
        <v>165</v>
      </c>
      <c r="M2925" s="19" t="s">
        <v>66</v>
      </c>
      <c r="N2925" s="19">
        <v>5000</v>
      </c>
      <c r="O2925" s="19">
        <v>10000</v>
      </c>
      <c r="P2925" s="19">
        <v>1400</v>
      </c>
      <c r="Q2925" s="19" t="s">
        <v>57</v>
      </c>
      <c r="R2925" s="19">
        <v>1100</v>
      </c>
      <c r="S2925" s="19">
        <v>30000</v>
      </c>
      <c r="T2925" s="19">
        <v>0.13</v>
      </c>
      <c r="U2925" s="19">
        <v>1.6</v>
      </c>
      <c r="V2925" s="19">
        <v>0.24</v>
      </c>
      <c r="W2925" s="19">
        <v>58</v>
      </c>
      <c r="X2925" s="93"/>
      <c r="Y2925">
        <f t="shared" si="136"/>
        <v>833.33333333333337</v>
      </c>
      <c r="Z2925" t="b">
        <f>IF(N2925/G2925&gt;=Auswahlhilfe!$C$8,TRUE,FALSE)</f>
        <v>1</v>
      </c>
      <c r="AA2925" t="b">
        <f>IF(K2925&gt;Auswahlhilfe!$C$7,TRUE,FALSE)</f>
        <v>1</v>
      </c>
      <c r="AB2925" t="b">
        <f>IF(Auswahlhilfe!$C$17=F2925,TRUE,FALSE)</f>
        <v>1</v>
      </c>
      <c r="AC2925" t="b">
        <f>IFERROR(IF(FIND("P2",PGOptionList!D2925)&gt;0,TRUE),FALSE)</f>
        <v>0</v>
      </c>
      <c r="AD2925" t="b">
        <f>IFERROR(IF(FIND("P1",PGOptionList!D2925)&gt;0,TRUE),FALSE)</f>
        <v>1</v>
      </c>
      <c r="AE2925" t="b">
        <f>IFERROR(IF(FIND("P0",PGOptionList!D2925)&gt;0,TRUE),FALSE)</f>
        <v>0</v>
      </c>
      <c r="AF2925" t="b">
        <f>IF(AND(Z2925,AA2925,AB2925,AC2925,IF(C2925=Auswahlhilfe!$L$7,TRUE,FALSE)),D2925,FALSE)</f>
        <v>0</v>
      </c>
      <c r="AG2925" t="b">
        <f>IF(AND(Z2925,AA2925,AB2925,AD2925,IF(C2925=Auswahlhilfe!$L$17,TRUE,FALSE)),D2925,FALSE)</f>
        <v>0</v>
      </c>
      <c r="AH2925" t="b">
        <f>IF(AND(Z2925,AA2925,AB2925,AE2925,IF(C2925=Auswahlhilfe!$L$17,TRUE,FALSE)),D2925,FALSE)</f>
        <v>0</v>
      </c>
      <c r="AI2925" t="s">
        <v>4817</v>
      </c>
      <c r="AJ2925" s="90" t="str">
        <f t="shared" si="137"/>
        <v>mailto:info@oxni.ch?subject=Anfrage TF-060-006-S2-P1</v>
      </c>
    </row>
    <row r="2926" spans="2:36" x14ac:dyDescent="0.2">
      <c r="B2926" s="78" t="str">
        <f t="shared" si="135"/>
        <v/>
      </c>
      <c r="C2926" s="19" t="s">
        <v>12</v>
      </c>
      <c r="D2926" s="19" t="s">
        <v>3227</v>
      </c>
      <c r="E2926" s="19">
        <v>60</v>
      </c>
      <c r="F2926" s="19" t="s">
        <v>55</v>
      </c>
      <c r="G2926" s="19">
        <v>6</v>
      </c>
      <c r="H2926" s="19">
        <v>5</v>
      </c>
      <c r="I2926" s="19">
        <v>7</v>
      </c>
      <c r="J2926" s="19">
        <v>97</v>
      </c>
      <c r="K2926" s="19">
        <v>55</v>
      </c>
      <c r="L2926" s="19">
        <v>165</v>
      </c>
      <c r="M2926" s="19" t="s">
        <v>66</v>
      </c>
      <c r="N2926" s="19">
        <v>5000</v>
      </c>
      <c r="O2926" s="19">
        <v>10000</v>
      </c>
      <c r="P2926" s="19">
        <v>1400</v>
      </c>
      <c r="Q2926" s="19" t="s">
        <v>57</v>
      </c>
      <c r="R2926" s="19">
        <v>1100</v>
      </c>
      <c r="S2926" s="19">
        <v>30000</v>
      </c>
      <c r="T2926" s="19">
        <v>0.13</v>
      </c>
      <c r="U2926" s="19">
        <v>1.6</v>
      </c>
      <c r="V2926" s="19">
        <v>0.24</v>
      </c>
      <c r="W2926" s="19">
        <v>58</v>
      </c>
      <c r="X2926" s="93"/>
      <c r="Y2926">
        <f t="shared" si="136"/>
        <v>833.33333333333337</v>
      </c>
      <c r="Z2926" t="b">
        <f>IF(N2926/G2926&gt;=Auswahlhilfe!$C$8,TRUE,FALSE)</f>
        <v>1</v>
      </c>
      <c r="AA2926" t="b">
        <f>IF(K2926&gt;Auswahlhilfe!$C$7,TRUE,FALSE)</f>
        <v>1</v>
      </c>
      <c r="AB2926" t="b">
        <f>IF(Auswahlhilfe!$C$17=F2926,TRUE,FALSE)</f>
        <v>0</v>
      </c>
      <c r="AC2926" t="b">
        <f>IFERROR(IF(FIND("P2",PGOptionList!D2926)&gt;0,TRUE),FALSE)</f>
        <v>1</v>
      </c>
      <c r="AD2926" t="b">
        <f>IFERROR(IF(FIND("P1",PGOptionList!D2926)&gt;0,TRUE),FALSE)</f>
        <v>0</v>
      </c>
      <c r="AE2926" t="b">
        <f>IFERROR(IF(FIND("P0",PGOptionList!D2926)&gt;0,TRUE),FALSE)</f>
        <v>0</v>
      </c>
      <c r="AF2926" t="b">
        <f>IF(AND(Z2926,AA2926,AB2926,AC2926,IF(C2926=Auswahlhilfe!$L$7,TRUE,FALSE)),D2926,FALSE)</f>
        <v>0</v>
      </c>
      <c r="AG2926" t="b">
        <f>IF(AND(Z2926,AA2926,AB2926,AD2926,IF(C2926=Auswahlhilfe!$L$17,TRUE,FALSE)),D2926,FALSE)</f>
        <v>0</v>
      </c>
      <c r="AH2926" t="b">
        <f>IF(AND(Z2926,AA2926,AB2926,AE2926,IF(C2926=Auswahlhilfe!$L$17,TRUE,FALSE)),D2926,FALSE)</f>
        <v>0</v>
      </c>
      <c r="AI2926" t="s">
        <v>4817</v>
      </c>
      <c r="AJ2926" s="90" t="str">
        <f t="shared" si="137"/>
        <v>mailto:info@oxni.ch?subject=Anfrage TF-060-006-S1-P2</v>
      </c>
    </row>
    <row r="2927" spans="2:36" x14ac:dyDescent="0.2">
      <c r="B2927" s="78" t="str">
        <f t="shared" si="135"/>
        <v/>
      </c>
      <c r="C2927" s="19" t="s">
        <v>12</v>
      </c>
      <c r="D2927" s="19" t="s">
        <v>3228</v>
      </c>
      <c r="E2927" s="19">
        <v>60</v>
      </c>
      <c r="F2927" s="19" t="s">
        <v>58</v>
      </c>
      <c r="G2927" s="19">
        <v>6</v>
      </c>
      <c r="H2927" s="19">
        <v>5</v>
      </c>
      <c r="I2927" s="19">
        <v>7</v>
      </c>
      <c r="J2927" s="19">
        <v>97</v>
      </c>
      <c r="K2927" s="19">
        <v>55</v>
      </c>
      <c r="L2927" s="19">
        <v>165</v>
      </c>
      <c r="M2927" s="19" t="s">
        <v>66</v>
      </c>
      <c r="N2927" s="19">
        <v>5000</v>
      </c>
      <c r="O2927" s="19">
        <v>10000</v>
      </c>
      <c r="P2927" s="19">
        <v>1400</v>
      </c>
      <c r="Q2927" s="19" t="s">
        <v>57</v>
      </c>
      <c r="R2927" s="19">
        <v>1100</v>
      </c>
      <c r="S2927" s="19">
        <v>30000</v>
      </c>
      <c r="T2927" s="19">
        <v>0.13</v>
      </c>
      <c r="U2927" s="19">
        <v>1.6</v>
      </c>
      <c r="V2927" s="19">
        <v>0.24</v>
      </c>
      <c r="W2927" s="19">
        <v>58</v>
      </c>
      <c r="X2927" s="93"/>
      <c r="Y2927">
        <f t="shared" si="136"/>
        <v>833.33333333333337</v>
      </c>
      <c r="Z2927" t="b">
        <f>IF(N2927/G2927&gt;=Auswahlhilfe!$C$8,TRUE,FALSE)</f>
        <v>1</v>
      </c>
      <c r="AA2927" t="b">
        <f>IF(K2927&gt;Auswahlhilfe!$C$7,TRUE,FALSE)</f>
        <v>1</v>
      </c>
      <c r="AB2927" t="b">
        <f>IF(Auswahlhilfe!$C$17=F2927,TRUE,FALSE)</f>
        <v>1</v>
      </c>
      <c r="AC2927" t="b">
        <f>IFERROR(IF(FIND("P2",PGOptionList!D2927)&gt;0,TRUE),FALSE)</f>
        <v>1</v>
      </c>
      <c r="AD2927" t="b">
        <f>IFERROR(IF(FIND("P1",PGOptionList!D2927)&gt;0,TRUE),FALSE)</f>
        <v>0</v>
      </c>
      <c r="AE2927" t="b">
        <f>IFERROR(IF(FIND("P0",PGOptionList!D2927)&gt;0,TRUE),FALSE)</f>
        <v>0</v>
      </c>
      <c r="AF2927" t="b">
        <f>IF(AND(Z2927,AA2927,AB2927,AC2927,IF(C2927=Auswahlhilfe!$L$7,TRUE,FALSE)),D2927,FALSE)</f>
        <v>0</v>
      </c>
      <c r="AG2927" t="b">
        <f>IF(AND(Z2927,AA2927,AB2927,AD2927,IF(C2927=Auswahlhilfe!$L$17,TRUE,FALSE)),D2927,FALSE)</f>
        <v>0</v>
      </c>
      <c r="AH2927" t="b">
        <f>IF(AND(Z2927,AA2927,AB2927,AE2927,IF(C2927=Auswahlhilfe!$L$17,TRUE,FALSE)),D2927,FALSE)</f>
        <v>0</v>
      </c>
      <c r="AI2927" t="s">
        <v>4817</v>
      </c>
      <c r="AJ2927" s="90" t="str">
        <f t="shared" si="137"/>
        <v>mailto:info@oxni.ch?subject=Anfrage TF-060-006-S2-P2</v>
      </c>
    </row>
    <row r="2928" spans="2:36" x14ac:dyDescent="0.2">
      <c r="B2928" s="78" t="str">
        <f t="shared" si="135"/>
        <v/>
      </c>
      <c r="C2928" s="19" t="s">
        <v>12</v>
      </c>
      <c r="D2928" s="19" t="s">
        <v>3229</v>
      </c>
      <c r="E2928" s="19">
        <v>60</v>
      </c>
      <c r="F2928" s="19" t="s">
        <v>55</v>
      </c>
      <c r="G2928" s="19">
        <v>5</v>
      </c>
      <c r="H2928" s="19">
        <v>3</v>
      </c>
      <c r="I2928" s="19">
        <v>7</v>
      </c>
      <c r="J2928" s="19">
        <v>97</v>
      </c>
      <c r="K2928" s="19">
        <v>58</v>
      </c>
      <c r="L2928" s="19">
        <v>174</v>
      </c>
      <c r="M2928" s="19" t="s">
        <v>65</v>
      </c>
      <c r="N2928" s="19">
        <v>5000</v>
      </c>
      <c r="O2928" s="19">
        <v>10000</v>
      </c>
      <c r="P2928" s="19">
        <v>1400</v>
      </c>
      <c r="Q2928" s="19" t="s">
        <v>57</v>
      </c>
      <c r="R2928" s="19">
        <v>1100</v>
      </c>
      <c r="S2928" s="19">
        <v>30000</v>
      </c>
      <c r="T2928" s="19">
        <v>0.13</v>
      </c>
      <c r="U2928" s="19">
        <v>1.6</v>
      </c>
      <c r="V2928" s="19">
        <v>0.24</v>
      </c>
      <c r="W2928" s="19">
        <v>58</v>
      </c>
      <c r="X2928" s="93"/>
      <c r="Y2928">
        <f t="shared" si="136"/>
        <v>1000</v>
      </c>
      <c r="Z2928" t="b">
        <f>IF(N2928/G2928&gt;=Auswahlhilfe!$C$8,TRUE,FALSE)</f>
        <v>1</v>
      </c>
      <c r="AA2928" t="b">
        <f>IF(K2928&gt;Auswahlhilfe!$C$7,TRUE,FALSE)</f>
        <v>1</v>
      </c>
      <c r="AB2928" t="b">
        <f>IF(Auswahlhilfe!$C$17=F2928,TRUE,FALSE)</f>
        <v>0</v>
      </c>
      <c r="AC2928" t="b">
        <f>IFERROR(IF(FIND("P2",PGOptionList!D2928)&gt;0,TRUE),FALSE)</f>
        <v>0</v>
      </c>
      <c r="AD2928" t="b">
        <f>IFERROR(IF(FIND("P1",PGOptionList!D2928)&gt;0,TRUE),FALSE)</f>
        <v>1</v>
      </c>
      <c r="AE2928" t="b">
        <f>IFERROR(IF(FIND("P0",PGOptionList!D2928)&gt;0,TRUE),FALSE)</f>
        <v>0</v>
      </c>
      <c r="AF2928" t="b">
        <f>IF(AND(Z2928,AA2928,AB2928,AC2928,IF(C2928=Auswahlhilfe!$L$7,TRUE,FALSE)),D2928,FALSE)</f>
        <v>0</v>
      </c>
      <c r="AG2928" t="b">
        <f>IF(AND(Z2928,AA2928,AB2928,AD2928,IF(C2928=Auswahlhilfe!$L$17,TRUE,FALSE)),D2928,FALSE)</f>
        <v>0</v>
      </c>
      <c r="AH2928" t="b">
        <f>IF(AND(Z2928,AA2928,AB2928,AE2928,IF(C2928=Auswahlhilfe!$L$17,TRUE,FALSE)),D2928,FALSE)</f>
        <v>0</v>
      </c>
      <c r="AI2928" t="s">
        <v>4817</v>
      </c>
      <c r="AJ2928" s="90" t="str">
        <f t="shared" si="137"/>
        <v>mailto:info@oxni.ch?subject=Anfrage TF-060-005-S1-P1</v>
      </c>
    </row>
    <row r="2929" spans="2:36" x14ac:dyDescent="0.2">
      <c r="B2929" s="78" t="str">
        <f t="shared" si="135"/>
        <v/>
      </c>
      <c r="C2929" s="19" t="s">
        <v>12</v>
      </c>
      <c r="D2929" s="19" t="s">
        <v>3230</v>
      </c>
      <c r="E2929" s="19">
        <v>60</v>
      </c>
      <c r="F2929" s="19" t="s">
        <v>58</v>
      </c>
      <c r="G2929" s="19">
        <v>5</v>
      </c>
      <c r="H2929" s="19">
        <v>3</v>
      </c>
      <c r="I2929" s="19">
        <v>7</v>
      </c>
      <c r="J2929" s="19">
        <v>97</v>
      </c>
      <c r="K2929" s="19">
        <v>58</v>
      </c>
      <c r="L2929" s="19">
        <v>174</v>
      </c>
      <c r="M2929" s="19" t="s">
        <v>65</v>
      </c>
      <c r="N2929" s="19">
        <v>5000</v>
      </c>
      <c r="O2929" s="19">
        <v>10000</v>
      </c>
      <c r="P2929" s="19">
        <v>1400</v>
      </c>
      <c r="Q2929" s="19" t="s">
        <v>57</v>
      </c>
      <c r="R2929" s="19">
        <v>1100</v>
      </c>
      <c r="S2929" s="19">
        <v>30000</v>
      </c>
      <c r="T2929" s="19">
        <v>0.13</v>
      </c>
      <c r="U2929" s="19">
        <v>1.6</v>
      </c>
      <c r="V2929" s="19">
        <v>0.24</v>
      </c>
      <c r="W2929" s="19">
        <v>58</v>
      </c>
      <c r="X2929" s="93"/>
      <c r="Y2929">
        <f t="shared" si="136"/>
        <v>1000</v>
      </c>
      <c r="Z2929" t="b">
        <f>IF(N2929/G2929&gt;=Auswahlhilfe!$C$8,TRUE,FALSE)</f>
        <v>1</v>
      </c>
      <c r="AA2929" t="b">
        <f>IF(K2929&gt;Auswahlhilfe!$C$7,TRUE,FALSE)</f>
        <v>1</v>
      </c>
      <c r="AB2929" t="b">
        <f>IF(Auswahlhilfe!$C$17=F2929,TRUE,FALSE)</f>
        <v>1</v>
      </c>
      <c r="AC2929" t="b">
        <f>IFERROR(IF(FIND("P2",PGOptionList!D2929)&gt;0,TRUE),FALSE)</f>
        <v>0</v>
      </c>
      <c r="AD2929" t="b">
        <f>IFERROR(IF(FIND("P1",PGOptionList!D2929)&gt;0,TRUE),FALSE)</f>
        <v>1</v>
      </c>
      <c r="AE2929" t="b">
        <f>IFERROR(IF(FIND("P0",PGOptionList!D2929)&gt;0,TRUE),FALSE)</f>
        <v>0</v>
      </c>
      <c r="AF2929" t="b">
        <f>IF(AND(Z2929,AA2929,AB2929,AC2929,IF(C2929=Auswahlhilfe!$L$7,TRUE,FALSE)),D2929,FALSE)</f>
        <v>0</v>
      </c>
      <c r="AG2929" t="b">
        <f>IF(AND(Z2929,AA2929,AB2929,AD2929,IF(C2929=Auswahlhilfe!$L$17,TRUE,FALSE)),D2929,FALSE)</f>
        <v>0</v>
      </c>
      <c r="AH2929" t="b">
        <f>IF(AND(Z2929,AA2929,AB2929,AE2929,IF(C2929=Auswahlhilfe!$L$17,TRUE,FALSE)),D2929,FALSE)</f>
        <v>0</v>
      </c>
      <c r="AI2929" t="s">
        <v>4817</v>
      </c>
      <c r="AJ2929" s="90" t="str">
        <f t="shared" si="137"/>
        <v>mailto:info@oxni.ch?subject=Anfrage TF-060-005-S2-P1</v>
      </c>
    </row>
    <row r="2930" spans="2:36" x14ac:dyDescent="0.2">
      <c r="B2930" s="78" t="str">
        <f t="shared" si="135"/>
        <v/>
      </c>
      <c r="C2930" s="19" t="s">
        <v>12</v>
      </c>
      <c r="D2930" s="19" t="s">
        <v>3231</v>
      </c>
      <c r="E2930" s="19">
        <v>60</v>
      </c>
      <c r="F2930" s="19" t="s">
        <v>55</v>
      </c>
      <c r="G2930" s="19">
        <v>5</v>
      </c>
      <c r="H2930" s="19">
        <v>5</v>
      </c>
      <c r="I2930" s="19">
        <v>7</v>
      </c>
      <c r="J2930" s="19">
        <v>97</v>
      </c>
      <c r="K2930" s="19">
        <v>58</v>
      </c>
      <c r="L2930" s="19">
        <v>174</v>
      </c>
      <c r="M2930" s="19" t="s">
        <v>65</v>
      </c>
      <c r="N2930" s="19">
        <v>5000</v>
      </c>
      <c r="O2930" s="19">
        <v>10000</v>
      </c>
      <c r="P2930" s="19">
        <v>1400</v>
      </c>
      <c r="Q2930" s="19" t="s">
        <v>57</v>
      </c>
      <c r="R2930" s="19">
        <v>1100</v>
      </c>
      <c r="S2930" s="19">
        <v>30000</v>
      </c>
      <c r="T2930" s="19">
        <v>0.13</v>
      </c>
      <c r="U2930" s="19">
        <v>1.6</v>
      </c>
      <c r="V2930" s="19">
        <v>0.24</v>
      </c>
      <c r="W2930" s="19">
        <v>58</v>
      </c>
      <c r="X2930" s="93"/>
      <c r="Y2930">
        <f t="shared" si="136"/>
        <v>1000</v>
      </c>
      <c r="Z2930" t="b">
        <f>IF(N2930/G2930&gt;=Auswahlhilfe!$C$8,TRUE,FALSE)</f>
        <v>1</v>
      </c>
      <c r="AA2930" t="b">
        <f>IF(K2930&gt;Auswahlhilfe!$C$7,TRUE,FALSE)</f>
        <v>1</v>
      </c>
      <c r="AB2930" t="b">
        <f>IF(Auswahlhilfe!$C$17=F2930,TRUE,FALSE)</f>
        <v>0</v>
      </c>
      <c r="AC2930" t="b">
        <f>IFERROR(IF(FIND("P2",PGOptionList!D2930)&gt;0,TRUE),FALSE)</f>
        <v>1</v>
      </c>
      <c r="AD2930" t="b">
        <f>IFERROR(IF(FIND("P1",PGOptionList!D2930)&gt;0,TRUE),FALSE)</f>
        <v>0</v>
      </c>
      <c r="AE2930" t="b">
        <f>IFERROR(IF(FIND("P0",PGOptionList!D2930)&gt;0,TRUE),FALSE)</f>
        <v>0</v>
      </c>
      <c r="AF2930" t="b">
        <f>IF(AND(Z2930,AA2930,AB2930,AC2930,IF(C2930=Auswahlhilfe!$L$7,TRUE,FALSE)),D2930,FALSE)</f>
        <v>0</v>
      </c>
      <c r="AG2930" t="b">
        <f>IF(AND(Z2930,AA2930,AB2930,AD2930,IF(C2930=Auswahlhilfe!$L$17,TRUE,FALSE)),D2930,FALSE)</f>
        <v>0</v>
      </c>
      <c r="AH2930" t="b">
        <f>IF(AND(Z2930,AA2930,AB2930,AE2930,IF(C2930=Auswahlhilfe!$L$17,TRUE,FALSE)),D2930,FALSE)</f>
        <v>0</v>
      </c>
      <c r="AI2930" t="s">
        <v>4817</v>
      </c>
      <c r="AJ2930" s="90" t="str">
        <f t="shared" si="137"/>
        <v>mailto:info@oxni.ch?subject=Anfrage TF-060-005-S1-P2</v>
      </c>
    </row>
    <row r="2931" spans="2:36" x14ac:dyDescent="0.2">
      <c r="B2931" s="78" t="str">
        <f t="shared" si="135"/>
        <v/>
      </c>
      <c r="C2931" s="19" t="s">
        <v>12</v>
      </c>
      <c r="D2931" s="19" t="s">
        <v>3232</v>
      </c>
      <c r="E2931" s="19">
        <v>60</v>
      </c>
      <c r="F2931" s="19" t="s">
        <v>58</v>
      </c>
      <c r="G2931" s="19">
        <v>5</v>
      </c>
      <c r="H2931" s="19">
        <v>5</v>
      </c>
      <c r="I2931" s="19">
        <v>7</v>
      </c>
      <c r="J2931" s="19">
        <v>97</v>
      </c>
      <c r="K2931" s="19">
        <v>58</v>
      </c>
      <c r="L2931" s="19">
        <v>174</v>
      </c>
      <c r="M2931" s="19" t="s">
        <v>65</v>
      </c>
      <c r="N2931" s="19">
        <v>5000</v>
      </c>
      <c r="O2931" s="19">
        <v>10000</v>
      </c>
      <c r="P2931" s="19">
        <v>1400</v>
      </c>
      <c r="Q2931" s="19" t="s">
        <v>57</v>
      </c>
      <c r="R2931" s="19">
        <v>1100</v>
      </c>
      <c r="S2931" s="19">
        <v>30000</v>
      </c>
      <c r="T2931" s="19">
        <v>0.13</v>
      </c>
      <c r="U2931" s="19">
        <v>1.6</v>
      </c>
      <c r="V2931" s="19">
        <v>0.24</v>
      </c>
      <c r="W2931" s="19">
        <v>58</v>
      </c>
      <c r="X2931" s="93"/>
      <c r="Y2931">
        <f t="shared" si="136"/>
        <v>1000</v>
      </c>
      <c r="Z2931" t="b">
        <f>IF(N2931/G2931&gt;=Auswahlhilfe!$C$8,TRUE,FALSE)</f>
        <v>1</v>
      </c>
      <c r="AA2931" t="b">
        <f>IF(K2931&gt;Auswahlhilfe!$C$7,TRUE,FALSE)</f>
        <v>1</v>
      </c>
      <c r="AB2931" t="b">
        <f>IF(Auswahlhilfe!$C$17=F2931,TRUE,FALSE)</f>
        <v>1</v>
      </c>
      <c r="AC2931" t="b">
        <f>IFERROR(IF(FIND("P2",PGOptionList!D2931)&gt;0,TRUE),FALSE)</f>
        <v>1</v>
      </c>
      <c r="AD2931" t="b">
        <f>IFERROR(IF(FIND("P1",PGOptionList!D2931)&gt;0,TRUE),FALSE)</f>
        <v>0</v>
      </c>
      <c r="AE2931" t="b">
        <f>IFERROR(IF(FIND("P0",PGOptionList!D2931)&gt;0,TRUE),FALSE)</f>
        <v>0</v>
      </c>
      <c r="AF2931" t="b">
        <f>IF(AND(Z2931,AA2931,AB2931,AC2931,IF(C2931=Auswahlhilfe!$L$7,TRUE,FALSE)),D2931,FALSE)</f>
        <v>0</v>
      </c>
      <c r="AG2931" t="b">
        <f>IF(AND(Z2931,AA2931,AB2931,AD2931,IF(C2931=Auswahlhilfe!$L$17,TRUE,FALSE)),D2931,FALSE)</f>
        <v>0</v>
      </c>
      <c r="AH2931" t="b">
        <f>IF(AND(Z2931,AA2931,AB2931,AE2931,IF(C2931=Auswahlhilfe!$L$17,TRUE,FALSE)),D2931,FALSE)</f>
        <v>0</v>
      </c>
      <c r="AI2931" t="s">
        <v>4817</v>
      </c>
      <c r="AJ2931" s="90" t="str">
        <f t="shared" si="137"/>
        <v>mailto:info@oxni.ch?subject=Anfrage TF-060-005-S2-P2</v>
      </c>
    </row>
    <row r="2932" spans="2:36" x14ac:dyDescent="0.2">
      <c r="B2932" s="78" t="str">
        <f t="shared" si="135"/>
        <v/>
      </c>
      <c r="C2932" s="19" t="s">
        <v>12</v>
      </c>
      <c r="D2932" s="19" t="s">
        <v>3233</v>
      </c>
      <c r="E2932" s="19">
        <v>60</v>
      </c>
      <c r="F2932" s="19" t="s">
        <v>55</v>
      </c>
      <c r="G2932" s="19">
        <v>4</v>
      </c>
      <c r="H2932" s="19">
        <v>3</v>
      </c>
      <c r="I2932" s="19">
        <v>7</v>
      </c>
      <c r="J2932" s="19">
        <v>97</v>
      </c>
      <c r="K2932" s="19">
        <v>50</v>
      </c>
      <c r="L2932" s="19">
        <v>150</v>
      </c>
      <c r="M2932" s="19" t="s">
        <v>64</v>
      </c>
      <c r="N2932" s="19">
        <v>5000</v>
      </c>
      <c r="O2932" s="19">
        <v>10000</v>
      </c>
      <c r="P2932" s="19">
        <v>1400</v>
      </c>
      <c r="Q2932" s="19" t="s">
        <v>57</v>
      </c>
      <c r="R2932" s="19">
        <v>1100</v>
      </c>
      <c r="S2932" s="19">
        <v>30000</v>
      </c>
      <c r="T2932" s="19">
        <v>0.14000000000000001</v>
      </c>
      <c r="U2932" s="19">
        <v>1.6</v>
      </c>
      <c r="V2932" s="19">
        <v>0.24</v>
      </c>
      <c r="W2932" s="19">
        <v>58</v>
      </c>
      <c r="X2932" s="93"/>
      <c r="Y2932">
        <f t="shared" si="136"/>
        <v>1250</v>
      </c>
      <c r="Z2932" t="b">
        <f>IF(N2932/G2932&gt;=Auswahlhilfe!$C$8,TRUE,FALSE)</f>
        <v>1</v>
      </c>
      <c r="AA2932" t="b">
        <f>IF(K2932&gt;Auswahlhilfe!$C$7,TRUE,FALSE)</f>
        <v>1</v>
      </c>
      <c r="AB2932" t="b">
        <f>IF(Auswahlhilfe!$C$17=F2932,TRUE,FALSE)</f>
        <v>0</v>
      </c>
      <c r="AC2932" t="b">
        <f>IFERROR(IF(FIND("P2",PGOptionList!D2932)&gt;0,TRUE),FALSE)</f>
        <v>0</v>
      </c>
      <c r="AD2932" t="b">
        <f>IFERROR(IF(FIND("P1",PGOptionList!D2932)&gt;0,TRUE),FALSE)</f>
        <v>1</v>
      </c>
      <c r="AE2932" t="b">
        <f>IFERROR(IF(FIND("P0",PGOptionList!D2932)&gt;0,TRUE),FALSE)</f>
        <v>0</v>
      </c>
      <c r="AF2932" t="b">
        <f>IF(AND(Z2932,AA2932,AB2932,AC2932,IF(C2932=Auswahlhilfe!$L$7,TRUE,FALSE)),D2932,FALSE)</f>
        <v>0</v>
      </c>
      <c r="AG2932" t="b">
        <f>IF(AND(Z2932,AA2932,AB2932,AD2932,IF(C2932=Auswahlhilfe!$L$17,TRUE,FALSE)),D2932,FALSE)</f>
        <v>0</v>
      </c>
      <c r="AH2932" t="b">
        <f>IF(AND(Z2932,AA2932,AB2932,AE2932,IF(C2932=Auswahlhilfe!$L$17,TRUE,FALSE)),D2932,FALSE)</f>
        <v>0</v>
      </c>
      <c r="AI2932" t="s">
        <v>4817</v>
      </c>
      <c r="AJ2932" s="90" t="str">
        <f t="shared" si="137"/>
        <v>mailto:info@oxni.ch?subject=Anfrage TF-060-004-S1-P1</v>
      </c>
    </row>
    <row r="2933" spans="2:36" x14ac:dyDescent="0.2">
      <c r="B2933" s="78" t="str">
        <f t="shared" si="135"/>
        <v/>
      </c>
      <c r="C2933" s="19" t="s">
        <v>12</v>
      </c>
      <c r="D2933" s="19" t="s">
        <v>3234</v>
      </c>
      <c r="E2933" s="19">
        <v>60</v>
      </c>
      <c r="F2933" s="19" t="s">
        <v>58</v>
      </c>
      <c r="G2933" s="19">
        <v>4</v>
      </c>
      <c r="H2933" s="19">
        <v>3</v>
      </c>
      <c r="I2933" s="19">
        <v>7</v>
      </c>
      <c r="J2933" s="19">
        <v>97</v>
      </c>
      <c r="K2933" s="19">
        <v>50</v>
      </c>
      <c r="L2933" s="19">
        <v>150</v>
      </c>
      <c r="M2933" s="19" t="s">
        <v>64</v>
      </c>
      <c r="N2933" s="19">
        <v>5000</v>
      </c>
      <c r="O2933" s="19">
        <v>10000</v>
      </c>
      <c r="P2933" s="19">
        <v>1400</v>
      </c>
      <c r="Q2933" s="19" t="s">
        <v>57</v>
      </c>
      <c r="R2933" s="19">
        <v>1100</v>
      </c>
      <c r="S2933" s="19">
        <v>30000</v>
      </c>
      <c r="T2933" s="19">
        <v>0.14000000000000001</v>
      </c>
      <c r="U2933" s="19">
        <v>1.6</v>
      </c>
      <c r="V2933" s="19">
        <v>0.24</v>
      </c>
      <c r="W2933" s="19">
        <v>58</v>
      </c>
      <c r="X2933" s="93"/>
      <c r="Y2933">
        <f t="shared" si="136"/>
        <v>1250</v>
      </c>
      <c r="Z2933" t="b">
        <f>IF(N2933/G2933&gt;=Auswahlhilfe!$C$8,TRUE,FALSE)</f>
        <v>1</v>
      </c>
      <c r="AA2933" t="b">
        <f>IF(K2933&gt;Auswahlhilfe!$C$7,TRUE,FALSE)</f>
        <v>1</v>
      </c>
      <c r="AB2933" t="b">
        <f>IF(Auswahlhilfe!$C$17=F2933,TRUE,FALSE)</f>
        <v>1</v>
      </c>
      <c r="AC2933" t="b">
        <f>IFERROR(IF(FIND("P2",PGOptionList!D2933)&gt;0,TRUE),FALSE)</f>
        <v>0</v>
      </c>
      <c r="AD2933" t="b">
        <f>IFERROR(IF(FIND("P1",PGOptionList!D2933)&gt;0,TRUE),FALSE)</f>
        <v>1</v>
      </c>
      <c r="AE2933" t="b">
        <f>IFERROR(IF(FIND("P0",PGOptionList!D2933)&gt;0,TRUE),FALSE)</f>
        <v>0</v>
      </c>
      <c r="AF2933" t="b">
        <f>IF(AND(Z2933,AA2933,AB2933,AC2933,IF(C2933=Auswahlhilfe!$L$7,TRUE,FALSE)),D2933,FALSE)</f>
        <v>0</v>
      </c>
      <c r="AG2933" t="b">
        <f>IF(AND(Z2933,AA2933,AB2933,AD2933,IF(C2933=Auswahlhilfe!$L$17,TRUE,FALSE)),D2933,FALSE)</f>
        <v>0</v>
      </c>
      <c r="AH2933" t="b">
        <f>IF(AND(Z2933,AA2933,AB2933,AE2933,IF(C2933=Auswahlhilfe!$L$17,TRUE,FALSE)),D2933,FALSE)</f>
        <v>0</v>
      </c>
      <c r="AI2933" t="s">
        <v>4817</v>
      </c>
      <c r="AJ2933" s="90" t="str">
        <f t="shared" si="137"/>
        <v>mailto:info@oxni.ch?subject=Anfrage TF-060-004-S2-P1</v>
      </c>
    </row>
    <row r="2934" spans="2:36" x14ac:dyDescent="0.2">
      <c r="B2934" s="78" t="str">
        <f t="shared" si="135"/>
        <v/>
      </c>
      <c r="C2934" s="19" t="s">
        <v>12</v>
      </c>
      <c r="D2934" s="19" t="s">
        <v>3235</v>
      </c>
      <c r="E2934" s="19">
        <v>60</v>
      </c>
      <c r="F2934" s="19" t="s">
        <v>55</v>
      </c>
      <c r="G2934" s="19">
        <v>4</v>
      </c>
      <c r="H2934" s="19">
        <v>5</v>
      </c>
      <c r="I2934" s="19">
        <v>7</v>
      </c>
      <c r="J2934" s="19">
        <v>97</v>
      </c>
      <c r="K2934" s="19">
        <v>50</v>
      </c>
      <c r="L2934" s="19">
        <v>150</v>
      </c>
      <c r="M2934" s="19" t="s">
        <v>64</v>
      </c>
      <c r="N2934" s="19">
        <v>5000</v>
      </c>
      <c r="O2934" s="19">
        <v>10000</v>
      </c>
      <c r="P2934" s="19">
        <v>1400</v>
      </c>
      <c r="Q2934" s="19" t="s">
        <v>57</v>
      </c>
      <c r="R2934" s="19">
        <v>1100</v>
      </c>
      <c r="S2934" s="19">
        <v>30000</v>
      </c>
      <c r="T2934" s="19">
        <v>0.14000000000000001</v>
      </c>
      <c r="U2934" s="19">
        <v>1.6</v>
      </c>
      <c r="V2934" s="19">
        <v>0.24</v>
      </c>
      <c r="W2934" s="19">
        <v>58</v>
      </c>
      <c r="X2934" s="93"/>
      <c r="Y2934">
        <f t="shared" si="136"/>
        <v>1250</v>
      </c>
      <c r="Z2934" t="b">
        <f>IF(N2934/G2934&gt;=Auswahlhilfe!$C$8,TRUE,FALSE)</f>
        <v>1</v>
      </c>
      <c r="AA2934" t="b">
        <f>IF(K2934&gt;Auswahlhilfe!$C$7,TRUE,FALSE)</f>
        <v>1</v>
      </c>
      <c r="AB2934" t="b">
        <f>IF(Auswahlhilfe!$C$17=F2934,TRUE,FALSE)</f>
        <v>0</v>
      </c>
      <c r="AC2934" t="b">
        <f>IFERROR(IF(FIND("P2",PGOptionList!D2934)&gt;0,TRUE),FALSE)</f>
        <v>1</v>
      </c>
      <c r="AD2934" t="b">
        <f>IFERROR(IF(FIND("P1",PGOptionList!D2934)&gt;0,TRUE),FALSE)</f>
        <v>0</v>
      </c>
      <c r="AE2934" t="b">
        <f>IFERROR(IF(FIND("P0",PGOptionList!D2934)&gt;0,TRUE),FALSE)</f>
        <v>0</v>
      </c>
      <c r="AF2934" t="b">
        <f>IF(AND(Z2934,AA2934,AB2934,AC2934,IF(C2934=Auswahlhilfe!$L$7,TRUE,FALSE)),D2934,FALSE)</f>
        <v>0</v>
      </c>
      <c r="AG2934" t="b">
        <f>IF(AND(Z2934,AA2934,AB2934,AD2934,IF(C2934=Auswahlhilfe!$L$17,TRUE,FALSE)),D2934,FALSE)</f>
        <v>0</v>
      </c>
      <c r="AH2934" t="b">
        <f>IF(AND(Z2934,AA2934,AB2934,AE2934,IF(C2934=Auswahlhilfe!$L$17,TRUE,FALSE)),D2934,FALSE)</f>
        <v>0</v>
      </c>
      <c r="AI2934" t="s">
        <v>4817</v>
      </c>
      <c r="AJ2934" s="90" t="str">
        <f t="shared" si="137"/>
        <v>mailto:info@oxni.ch?subject=Anfrage TF-060-004-S1-P2</v>
      </c>
    </row>
    <row r="2935" spans="2:36" x14ac:dyDescent="0.2">
      <c r="B2935" s="78" t="str">
        <f t="shared" si="135"/>
        <v/>
      </c>
      <c r="C2935" s="19" t="s">
        <v>12</v>
      </c>
      <c r="D2935" s="19" t="s">
        <v>3236</v>
      </c>
      <c r="E2935" s="19">
        <v>60</v>
      </c>
      <c r="F2935" s="19" t="s">
        <v>58</v>
      </c>
      <c r="G2935" s="19">
        <v>4</v>
      </c>
      <c r="H2935" s="19">
        <v>5</v>
      </c>
      <c r="I2935" s="19">
        <v>7</v>
      </c>
      <c r="J2935" s="19">
        <v>97</v>
      </c>
      <c r="K2935" s="19">
        <v>50</v>
      </c>
      <c r="L2935" s="19">
        <v>150</v>
      </c>
      <c r="M2935" s="19" t="s">
        <v>64</v>
      </c>
      <c r="N2935" s="19">
        <v>5000</v>
      </c>
      <c r="O2935" s="19">
        <v>10000</v>
      </c>
      <c r="P2935" s="19">
        <v>1400</v>
      </c>
      <c r="Q2935" s="19" t="s">
        <v>57</v>
      </c>
      <c r="R2935" s="19">
        <v>1100</v>
      </c>
      <c r="S2935" s="19">
        <v>30000</v>
      </c>
      <c r="T2935" s="19">
        <v>0.14000000000000001</v>
      </c>
      <c r="U2935" s="19">
        <v>1.6</v>
      </c>
      <c r="V2935" s="19">
        <v>0.24</v>
      </c>
      <c r="W2935" s="19">
        <v>58</v>
      </c>
      <c r="X2935" s="93"/>
      <c r="Y2935">
        <f t="shared" si="136"/>
        <v>1250</v>
      </c>
      <c r="Z2935" t="b">
        <f>IF(N2935/G2935&gt;=Auswahlhilfe!$C$8,TRUE,FALSE)</f>
        <v>1</v>
      </c>
      <c r="AA2935" t="b">
        <f>IF(K2935&gt;Auswahlhilfe!$C$7,TRUE,FALSE)</f>
        <v>1</v>
      </c>
      <c r="AB2935" t="b">
        <f>IF(Auswahlhilfe!$C$17=F2935,TRUE,FALSE)</f>
        <v>1</v>
      </c>
      <c r="AC2935" t="b">
        <f>IFERROR(IF(FIND("P2",PGOptionList!D2935)&gt;0,TRUE),FALSE)</f>
        <v>1</v>
      </c>
      <c r="AD2935" t="b">
        <f>IFERROR(IF(FIND("P1",PGOptionList!D2935)&gt;0,TRUE),FALSE)</f>
        <v>0</v>
      </c>
      <c r="AE2935" t="b">
        <f>IFERROR(IF(FIND("P0",PGOptionList!D2935)&gt;0,TRUE),FALSE)</f>
        <v>0</v>
      </c>
      <c r="AF2935" t="b">
        <f>IF(AND(Z2935,AA2935,AB2935,AC2935,IF(C2935=Auswahlhilfe!$L$7,TRUE,FALSE)),D2935,FALSE)</f>
        <v>0</v>
      </c>
      <c r="AG2935" t="b">
        <f>IF(AND(Z2935,AA2935,AB2935,AD2935,IF(C2935=Auswahlhilfe!$L$17,TRUE,FALSE)),D2935,FALSE)</f>
        <v>0</v>
      </c>
      <c r="AH2935" t="b">
        <f>IF(AND(Z2935,AA2935,AB2935,AE2935,IF(C2935=Auswahlhilfe!$L$17,TRUE,FALSE)),D2935,FALSE)</f>
        <v>0</v>
      </c>
      <c r="AI2935" t="s">
        <v>4817</v>
      </c>
      <c r="AJ2935" s="90" t="str">
        <f t="shared" si="137"/>
        <v>mailto:info@oxni.ch?subject=Anfrage TF-060-004-S2-P2</v>
      </c>
    </row>
    <row r="2936" spans="2:36" x14ac:dyDescent="0.2">
      <c r="B2936" s="78" t="str">
        <f t="shared" si="135"/>
        <v/>
      </c>
      <c r="C2936" s="19" t="s">
        <v>12</v>
      </c>
      <c r="D2936" s="19" t="s">
        <v>3237</v>
      </c>
      <c r="E2936" s="19">
        <v>60</v>
      </c>
      <c r="F2936" s="19" t="s">
        <v>55</v>
      </c>
      <c r="G2936" s="19">
        <v>3</v>
      </c>
      <c r="H2936" s="19">
        <v>3</v>
      </c>
      <c r="I2936" s="19">
        <v>7</v>
      </c>
      <c r="J2936" s="19">
        <v>97</v>
      </c>
      <c r="K2936" s="19">
        <v>52</v>
      </c>
      <c r="L2936" s="19">
        <v>156</v>
      </c>
      <c r="M2936" s="19" t="s">
        <v>63</v>
      </c>
      <c r="N2936" s="19">
        <v>5000</v>
      </c>
      <c r="O2936" s="19">
        <v>10000</v>
      </c>
      <c r="P2936" s="19">
        <v>1400</v>
      </c>
      <c r="Q2936" s="19" t="s">
        <v>57</v>
      </c>
      <c r="R2936" s="19">
        <v>1100</v>
      </c>
      <c r="S2936" s="19">
        <v>30000</v>
      </c>
      <c r="T2936" s="19">
        <v>0.16</v>
      </c>
      <c r="U2936" s="19">
        <v>1.6</v>
      </c>
      <c r="V2936" s="19">
        <v>0.24</v>
      </c>
      <c r="W2936" s="19">
        <v>58</v>
      </c>
      <c r="X2936" s="93"/>
      <c r="Y2936">
        <f t="shared" si="136"/>
        <v>1666.6666666666667</v>
      </c>
      <c r="Z2936" t="b">
        <f>IF(N2936/G2936&gt;=Auswahlhilfe!$C$8,TRUE,FALSE)</f>
        <v>1</v>
      </c>
      <c r="AA2936" t="b">
        <f>IF(K2936&gt;Auswahlhilfe!$C$7,TRUE,FALSE)</f>
        <v>1</v>
      </c>
      <c r="AB2936" t="b">
        <f>IF(Auswahlhilfe!$C$17=F2936,TRUE,FALSE)</f>
        <v>0</v>
      </c>
      <c r="AC2936" t="b">
        <f>IFERROR(IF(FIND("P2",PGOptionList!D2936)&gt;0,TRUE),FALSE)</f>
        <v>0</v>
      </c>
      <c r="AD2936" t="b">
        <f>IFERROR(IF(FIND("P1",PGOptionList!D2936)&gt;0,TRUE),FALSE)</f>
        <v>1</v>
      </c>
      <c r="AE2936" t="b">
        <f>IFERROR(IF(FIND("P0",PGOptionList!D2936)&gt;0,TRUE),FALSE)</f>
        <v>0</v>
      </c>
      <c r="AF2936" t="b">
        <f>IF(AND(Z2936,AA2936,AB2936,AC2936,IF(C2936=Auswahlhilfe!$L$7,TRUE,FALSE)),D2936,FALSE)</f>
        <v>0</v>
      </c>
      <c r="AG2936" t="b">
        <f>IF(AND(Z2936,AA2936,AB2936,AD2936,IF(C2936=Auswahlhilfe!$L$17,TRUE,FALSE)),D2936,FALSE)</f>
        <v>0</v>
      </c>
      <c r="AH2936" t="b">
        <f>IF(AND(Z2936,AA2936,AB2936,AE2936,IF(C2936=Auswahlhilfe!$L$17,TRUE,FALSE)),D2936,FALSE)</f>
        <v>0</v>
      </c>
      <c r="AI2936" t="s">
        <v>4817</v>
      </c>
      <c r="AJ2936" s="90" t="str">
        <f t="shared" si="137"/>
        <v>mailto:info@oxni.ch?subject=Anfrage TF-060-003-S1-P1</v>
      </c>
    </row>
    <row r="2937" spans="2:36" x14ac:dyDescent="0.2">
      <c r="B2937" s="78" t="str">
        <f t="shared" si="135"/>
        <v/>
      </c>
      <c r="C2937" s="19" t="s">
        <v>12</v>
      </c>
      <c r="D2937" s="19" t="s">
        <v>3238</v>
      </c>
      <c r="E2937" s="19">
        <v>60</v>
      </c>
      <c r="F2937" s="19" t="s">
        <v>58</v>
      </c>
      <c r="G2937" s="19">
        <v>3</v>
      </c>
      <c r="H2937" s="19">
        <v>3</v>
      </c>
      <c r="I2937" s="19">
        <v>7</v>
      </c>
      <c r="J2937" s="19">
        <v>97</v>
      </c>
      <c r="K2937" s="19">
        <v>52</v>
      </c>
      <c r="L2937" s="19">
        <v>156</v>
      </c>
      <c r="M2937" s="19" t="s">
        <v>63</v>
      </c>
      <c r="N2937" s="19">
        <v>5000</v>
      </c>
      <c r="O2937" s="19">
        <v>10000</v>
      </c>
      <c r="P2937" s="19">
        <v>1400</v>
      </c>
      <c r="Q2937" s="19" t="s">
        <v>57</v>
      </c>
      <c r="R2937" s="19">
        <v>1100</v>
      </c>
      <c r="S2937" s="19">
        <v>30000</v>
      </c>
      <c r="T2937" s="19">
        <v>0.16</v>
      </c>
      <c r="U2937" s="19">
        <v>1.6</v>
      </c>
      <c r="V2937" s="19">
        <v>0.24</v>
      </c>
      <c r="W2937" s="19">
        <v>58</v>
      </c>
      <c r="X2937" s="93"/>
      <c r="Y2937">
        <f t="shared" si="136"/>
        <v>1666.6666666666667</v>
      </c>
      <c r="Z2937" t="b">
        <f>IF(N2937/G2937&gt;=Auswahlhilfe!$C$8,TRUE,FALSE)</f>
        <v>1</v>
      </c>
      <c r="AA2937" t="b">
        <f>IF(K2937&gt;Auswahlhilfe!$C$7,TRUE,FALSE)</f>
        <v>1</v>
      </c>
      <c r="AB2937" t="b">
        <f>IF(Auswahlhilfe!$C$17=F2937,TRUE,FALSE)</f>
        <v>1</v>
      </c>
      <c r="AC2937" t="b">
        <f>IFERROR(IF(FIND("P2",PGOptionList!D2937)&gt;0,TRUE),FALSE)</f>
        <v>0</v>
      </c>
      <c r="AD2937" t="b">
        <f>IFERROR(IF(FIND("P1",PGOptionList!D2937)&gt;0,TRUE),FALSE)</f>
        <v>1</v>
      </c>
      <c r="AE2937" t="b">
        <f>IFERROR(IF(FIND("P0",PGOptionList!D2937)&gt;0,TRUE),FALSE)</f>
        <v>0</v>
      </c>
      <c r="AF2937" t="b">
        <f>IF(AND(Z2937,AA2937,AB2937,AC2937,IF(C2937=Auswahlhilfe!$L$7,TRUE,FALSE)),D2937,FALSE)</f>
        <v>0</v>
      </c>
      <c r="AG2937" t="b">
        <f>IF(AND(Z2937,AA2937,AB2937,AD2937,IF(C2937=Auswahlhilfe!$L$17,TRUE,FALSE)),D2937,FALSE)</f>
        <v>0</v>
      </c>
      <c r="AH2937" t="b">
        <f>IF(AND(Z2937,AA2937,AB2937,AE2937,IF(C2937=Auswahlhilfe!$L$17,TRUE,FALSE)),D2937,FALSE)</f>
        <v>0</v>
      </c>
      <c r="AI2937" t="s">
        <v>4817</v>
      </c>
      <c r="AJ2937" s="90" t="str">
        <f t="shared" si="137"/>
        <v>mailto:info@oxni.ch?subject=Anfrage TF-060-003-S2-P1</v>
      </c>
    </row>
    <row r="2938" spans="2:36" x14ac:dyDescent="0.2">
      <c r="B2938" s="78" t="str">
        <f t="shared" si="135"/>
        <v/>
      </c>
      <c r="C2938" s="19" t="s">
        <v>12</v>
      </c>
      <c r="D2938" s="19" t="s">
        <v>3239</v>
      </c>
      <c r="E2938" s="19">
        <v>60</v>
      </c>
      <c r="F2938" s="19" t="s">
        <v>55</v>
      </c>
      <c r="G2938" s="19">
        <v>3</v>
      </c>
      <c r="H2938" s="19">
        <v>5</v>
      </c>
      <c r="I2938" s="19">
        <v>7</v>
      </c>
      <c r="J2938" s="19">
        <v>97</v>
      </c>
      <c r="K2938" s="19">
        <v>52</v>
      </c>
      <c r="L2938" s="19">
        <v>156</v>
      </c>
      <c r="M2938" s="19" t="s">
        <v>63</v>
      </c>
      <c r="N2938" s="19">
        <v>5000</v>
      </c>
      <c r="O2938" s="19">
        <v>10000</v>
      </c>
      <c r="P2938" s="19">
        <v>1400</v>
      </c>
      <c r="Q2938" s="19" t="s">
        <v>57</v>
      </c>
      <c r="R2938" s="19">
        <v>1100</v>
      </c>
      <c r="S2938" s="19">
        <v>30000</v>
      </c>
      <c r="T2938" s="19">
        <v>0.16</v>
      </c>
      <c r="U2938" s="19">
        <v>1.6</v>
      </c>
      <c r="V2938" s="19">
        <v>0.24</v>
      </c>
      <c r="W2938" s="19">
        <v>58</v>
      </c>
      <c r="X2938" s="93"/>
      <c r="Y2938">
        <f t="shared" si="136"/>
        <v>1666.6666666666667</v>
      </c>
      <c r="Z2938" t="b">
        <f>IF(N2938/G2938&gt;=Auswahlhilfe!$C$8,TRUE,FALSE)</f>
        <v>1</v>
      </c>
      <c r="AA2938" t="b">
        <f>IF(K2938&gt;Auswahlhilfe!$C$7,TRUE,FALSE)</f>
        <v>1</v>
      </c>
      <c r="AB2938" t="b">
        <f>IF(Auswahlhilfe!$C$17=F2938,TRUE,FALSE)</f>
        <v>0</v>
      </c>
      <c r="AC2938" t="b">
        <f>IFERROR(IF(FIND("P2",PGOptionList!D2938)&gt;0,TRUE),FALSE)</f>
        <v>1</v>
      </c>
      <c r="AD2938" t="b">
        <f>IFERROR(IF(FIND("P1",PGOptionList!D2938)&gt;0,TRUE),FALSE)</f>
        <v>0</v>
      </c>
      <c r="AE2938" t="b">
        <f>IFERROR(IF(FIND("P0",PGOptionList!D2938)&gt;0,TRUE),FALSE)</f>
        <v>0</v>
      </c>
      <c r="AF2938" t="b">
        <f>IF(AND(Z2938,AA2938,AB2938,AC2938,IF(C2938=Auswahlhilfe!$L$7,TRUE,FALSE)),D2938,FALSE)</f>
        <v>0</v>
      </c>
      <c r="AG2938" t="b">
        <f>IF(AND(Z2938,AA2938,AB2938,AD2938,IF(C2938=Auswahlhilfe!$L$17,TRUE,FALSE)),D2938,FALSE)</f>
        <v>0</v>
      </c>
      <c r="AH2938" t="b">
        <f>IF(AND(Z2938,AA2938,AB2938,AE2938,IF(C2938=Auswahlhilfe!$L$17,TRUE,FALSE)),D2938,FALSE)</f>
        <v>0</v>
      </c>
      <c r="AI2938" t="s">
        <v>4817</v>
      </c>
      <c r="AJ2938" s="90" t="str">
        <f t="shared" si="137"/>
        <v>mailto:info@oxni.ch?subject=Anfrage TF-060-003-S1-P2</v>
      </c>
    </row>
    <row r="2939" spans="2:36" x14ac:dyDescent="0.2">
      <c r="B2939" s="78" t="str">
        <f t="shared" si="135"/>
        <v/>
      </c>
      <c r="C2939" s="19" t="s">
        <v>12</v>
      </c>
      <c r="D2939" s="19" t="s">
        <v>3240</v>
      </c>
      <c r="E2939" s="19">
        <v>60</v>
      </c>
      <c r="F2939" s="19" t="s">
        <v>58</v>
      </c>
      <c r="G2939" s="19">
        <v>3</v>
      </c>
      <c r="H2939" s="19">
        <v>5</v>
      </c>
      <c r="I2939" s="19">
        <v>7</v>
      </c>
      <c r="J2939" s="19">
        <v>97</v>
      </c>
      <c r="K2939" s="19">
        <v>52</v>
      </c>
      <c r="L2939" s="19">
        <v>156</v>
      </c>
      <c r="M2939" s="19" t="s">
        <v>63</v>
      </c>
      <c r="N2939" s="19">
        <v>5000</v>
      </c>
      <c r="O2939" s="19">
        <v>10000</v>
      </c>
      <c r="P2939" s="19">
        <v>1400</v>
      </c>
      <c r="Q2939" s="19" t="s">
        <v>57</v>
      </c>
      <c r="R2939" s="19">
        <v>1100</v>
      </c>
      <c r="S2939" s="19">
        <v>30000</v>
      </c>
      <c r="T2939" s="19">
        <v>0.16</v>
      </c>
      <c r="U2939" s="19">
        <v>1.6</v>
      </c>
      <c r="V2939" s="19">
        <v>0.24</v>
      </c>
      <c r="W2939" s="19">
        <v>58</v>
      </c>
      <c r="X2939" s="93"/>
      <c r="Y2939">
        <f t="shared" si="136"/>
        <v>1666.6666666666667</v>
      </c>
      <c r="Z2939" t="b">
        <f>IF(N2939/G2939&gt;=Auswahlhilfe!$C$8,TRUE,FALSE)</f>
        <v>1</v>
      </c>
      <c r="AA2939" t="b">
        <f>IF(K2939&gt;Auswahlhilfe!$C$7,TRUE,FALSE)</f>
        <v>1</v>
      </c>
      <c r="AB2939" t="b">
        <f>IF(Auswahlhilfe!$C$17=F2939,TRUE,FALSE)</f>
        <v>1</v>
      </c>
      <c r="AC2939" t="b">
        <f>IFERROR(IF(FIND("P2",PGOptionList!D2939)&gt;0,TRUE),FALSE)</f>
        <v>1</v>
      </c>
      <c r="AD2939" t="b">
        <f>IFERROR(IF(FIND("P1",PGOptionList!D2939)&gt;0,TRUE),FALSE)</f>
        <v>0</v>
      </c>
      <c r="AE2939" t="b">
        <f>IFERROR(IF(FIND("P0",PGOptionList!D2939)&gt;0,TRUE),FALSE)</f>
        <v>0</v>
      </c>
      <c r="AF2939" t="b">
        <f>IF(AND(Z2939,AA2939,AB2939,AC2939,IF(C2939=Auswahlhilfe!$L$7,TRUE,FALSE)),D2939,FALSE)</f>
        <v>0</v>
      </c>
      <c r="AG2939" t="b">
        <f>IF(AND(Z2939,AA2939,AB2939,AD2939,IF(C2939=Auswahlhilfe!$L$17,TRUE,FALSE)),D2939,FALSE)</f>
        <v>0</v>
      </c>
      <c r="AH2939" t="b">
        <f>IF(AND(Z2939,AA2939,AB2939,AE2939,IF(C2939=Auswahlhilfe!$L$17,TRUE,FALSE)),D2939,FALSE)</f>
        <v>0</v>
      </c>
      <c r="AI2939" t="s">
        <v>4817</v>
      </c>
      <c r="AJ2939" s="90" t="str">
        <f t="shared" si="137"/>
        <v>mailto:info@oxni.ch?subject=Anfrage TF-060-003-S2-P2</v>
      </c>
    </row>
    <row r="2940" spans="2:36" x14ac:dyDescent="0.2">
      <c r="B2940" s="78" t="str">
        <f t="shared" si="135"/>
        <v/>
      </c>
      <c r="C2940" s="19" t="s">
        <v>12</v>
      </c>
      <c r="D2940" s="19" t="s">
        <v>3241</v>
      </c>
      <c r="E2940" s="19">
        <v>90</v>
      </c>
      <c r="F2940" s="19" t="s">
        <v>55</v>
      </c>
      <c r="G2940" s="19">
        <v>100</v>
      </c>
      <c r="H2940" s="19">
        <v>5</v>
      </c>
      <c r="I2940" s="19">
        <v>14</v>
      </c>
      <c r="J2940" s="19">
        <v>94</v>
      </c>
      <c r="K2940" s="19">
        <v>102</v>
      </c>
      <c r="L2940" s="19">
        <v>306</v>
      </c>
      <c r="M2940" s="19" t="s">
        <v>74</v>
      </c>
      <c r="N2940" s="19">
        <v>4000</v>
      </c>
      <c r="O2940" s="19">
        <v>8000</v>
      </c>
      <c r="P2940" s="19">
        <v>4100</v>
      </c>
      <c r="Q2940" s="19" t="s">
        <v>57</v>
      </c>
      <c r="R2940" s="19">
        <v>3700</v>
      </c>
      <c r="S2940" s="19">
        <v>30000</v>
      </c>
      <c r="T2940" s="19">
        <v>0.44</v>
      </c>
      <c r="U2940" s="19">
        <v>5.0999999999999996</v>
      </c>
      <c r="V2940" s="19">
        <v>0.24</v>
      </c>
      <c r="W2940" s="19">
        <v>60</v>
      </c>
      <c r="X2940" s="93">
        <v>923</v>
      </c>
      <c r="Y2940">
        <f t="shared" si="136"/>
        <v>40</v>
      </c>
      <c r="Z2940" t="b">
        <f>IF(N2940/G2940&gt;=Auswahlhilfe!$C$8,TRUE,FALSE)</f>
        <v>1</v>
      </c>
      <c r="AA2940" t="b">
        <f>IF(K2940&gt;Auswahlhilfe!$C$7,TRUE,FALSE)</f>
        <v>1</v>
      </c>
      <c r="AB2940" t="b">
        <f>IF(Auswahlhilfe!$C$17=F2940,TRUE,FALSE)</f>
        <v>0</v>
      </c>
      <c r="AC2940" t="b">
        <f>IFERROR(IF(FIND("P2",PGOptionList!D2940)&gt;0,TRUE),FALSE)</f>
        <v>0</v>
      </c>
      <c r="AD2940" t="b">
        <f>IFERROR(IF(FIND("P1",PGOptionList!D2940)&gt;0,TRUE),FALSE)</f>
        <v>1</v>
      </c>
      <c r="AE2940" t="b">
        <f>IFERROR(IF(FIND("P0",PGOptionList!D2940)&gt;0,TRUE),FALSE)</f>
        <v>0</v>
      </c>
      <c r="AF2940" t="b">
        <f>IF(AND(Z2940,AA2940,AB2940,AC2940,IF(C2940=Auswahlhilfe!$L$7,TRUE,FALSE)),D2940,FALSE)</f>
        <v>0</v>
      </c>
      <c r="AG2940" t="b">
        <f>IF(AND(Z2940,AA2940,AB2940,AD2940,IF(C2940=Auswahlhilfe!$L$17,TRUE,FALSE)),D2940,FALSE)</f>
        <v>0</v>
      </c>
      <c r="AH2940" t="b">
        <f>IF(AND(Z2940,AA2940,AB2940,AE2940,IF(C2940=Auswahlhilfe!$L$17,TRUE,FALSE)),D2940,FALSE)</f>
        <v>0</v>
      </c>
      <c r="AI2940" t="s">
        <v>4817</v>
      </c>
      <c r="AJ2940" s="90" t="str">
        <f t="shared" si="137"/>
        <v>mailto:info@oxni.ch?subject=Anfrage TF-075-100-S1-P1</v>
      </c>
    </row>
    <row r="2941" spans="2:36" x14ac:dyDescent="0.2">
      <c r="B2941" s="78" t="str">
        <f t="shared" si="135"/>
        <v/>
      </c>
      <c r="C2941" s="19" t="s">
        <v>12</v>
      </c>
      <c r="D2941" s="19" t="s">
        <v>3242</v>
      </c>
      <c r="E2941" s="19">
        <v>90</v>
      </c>
      <c r="F2941" s="19" t="s">
        <v>58</v>
      </c>
      <c r="G2941" s="19">
        <v>100</v>
      </c>
      <c r="H2941" s="19">
        <v>5</v>
      </c>
      <c r="I2941" s="19">
        <v>14</v>
      </c>
      <c r="J2941" s="19">
        <v>94</v>
      </c>
      <c r="K2941" s="19">
        <v>102</v>
      </c>
      <c r="L2941" s="19">
        <v>306</v>
      </c>
      <c r="M2941" s="19" t="s">
        <v>74</v>
      </c>
      <c r="N2941" s="19">
        <v>4000</v>
      </c>
      <c r="O2941" s="19">
        <v>8000</v>
      </c>
      <c r="P2941" s="19">
        <v>4100</v>
      </c>
      <c r="Q2941" s="19" t="s">
        <v>57</v>
      </c>
      <c r="R2941" s="19">
        <v>3700</v>
      </c>
      <c r="S2941" s="19">
        <v>30000</v>
      </c>
      <c r="T2941" s="19">
        <v>0.44</v>
      </c>
      <c r="U2941" s="19">
        <v>5.0999999999999996</v>
      </c>
      <c r="V2941" s="19">
        <v>0.24</v>
      </c>
      <c r="W2941" s="19">
        <v>60</v>
      </c>
      <c r="X2941" s="93">
        <v>923</v>
      </c>
      <c r="Y2941">
        <f t="shared" si="136"/>
        <v>40</v>
      </c>
      <c r="Z2941" t="b">
        <f>IF(N2941/G2941&gt;=Auswahlhilfe!$C$8,TRUE,FALSE)</f>
        <v>1</v>
      </c>
      <c r="AA2941" t="b">
        <f>IF(K2941&gt;Auswahlhilfe!$C$7,TRUE,FALSE)</f>
        <v>1</v>
      </c>
      <c r="AB2941" t="b">
        <f>IF(Auswahlhilfe!$C$17=F2941,TRUE,FALSE)</f>
        <v>1</v>
      </c>
      <c r="AC2941" t="b">
        <f>IFERROR(IF(FIND("P2",PGOptionList!D2941)&gt;0,TRUE),FALSE)</f>
        <v>0</v>
      </c>
      <c r="AD2941" t="b">
        <f>IFERROR(IF(FIND("P1",PGOptionList!D2941)&gt;0,TRUE),FALSE)</f>
        <v>1</v>
      </c>
      <c r="AE2941" t="b">
        <f>IFERROR(IF(FIND("P0",PGOptionList!D2941)&gt;0,TRUE),FALSE)</f>
        <v>0</v>
      </c>
      <c r="AF2941" t="b">
        <f>IF(AND(Z2941,AA2941,AB2941,AC2941,IF(C2941=Auswahlhilfe!$L$7,TRUE,FALSE)),D2941,FALSE)</f>
        <v>0</v>
      </c>
      <c r="AG2941" t="b">
        <f>IF(AND(Z2941,AA2941,AB2941,AD2941,IF(C2941=Auswahlhilfe!$L$17,TRUE,FALSE)),D2941,FALSE)</f>
        <v>0</v>
      </c>
      <c r="AH2941" t="b">
        <f>IF(AND(Z2941,AA2941,AB2941,AE2941,IF(C2941=Auswahlhilfe!$L$17,TRUE,FALSE)),D2941,FALSE)</f>
        <v>0</v>
      </c>
      <c r="AI2941" t="s">
        <v>4818</v>
      </c>
      <c r="AJ2941" s="90" t="str">
        <f t="shared" si="137"/>
        <v>https://shop.oxni.ch/de/shop/motoren/planetengetriebe/tf-075-100-s2-p1</v>
      </c>
    </row>
    <row r="2942" spans="2:36" x14ac:dyDescent="0.2">
      <c r="B2942" s="78" t="str">
        <f t="shared" si="135"/>
        <v/>
      </c>
      <c r="C2942" s="19" t="s">
        <v>12</v>
      </c>
      <c r="D2942" s="19" t="s">
        <v>3243</v>
      </c>
      <c r="E2942" s="19">
        <v>90</v>
      </c>
      <c r="F2942" s="19" t="s">
        <v>55</v>
      </c>
      <c r="G2942" s="19">
        <v>100</v>
      </c>
      <c r="H2942" s="19">
        <v>7</v>
      </c>
      <c r="I2942" s="19">
        <v>14</v>
      </c>
      <c r="J2942" s="19">
        <v>94</v>
      </c>
      <c r="K2942" s="19">
        <v>102</v>
      </c>
      <c r="L2942" s="19">
        <v>306</v>
      </c>
      <c r="M2942" s="19" t="s">
        <v>74</v>
      </c>
      <c r="N2942" s="19">
        <v>4000</v>
      </c>
      <c r="O2942" s="19">
        <v>8000</v>
      </c>
      <c r="P2942" s="19">
        <v>4100</v>
      </c>
      <c r="Q2942" s="19" t="s">
        <v>57</v>
      </c>
      <c r="R2942" s="19">
        <v>3700</v>
      </c>
      <c r="S2942" s="19">
        <v>30000</v>
      </c>
      <c r="T2942" s="19">
        <v>0.44</v>
      </c>
      <c r="U2942" s="19">
        <v>5.0999999999999996</v>
      </c>
      <c r="V2942" s="19">
        <v>0.24</v>
      </c>
      <c r="W2942" s="19">
        <v>60</v>
      </c>
      <c r="X2942" s="93">
        <v>791</v>
      </c>
      <c r="Y2942">
        <f t="shared" si="136"/>
        <v>40</v>
      </c>
      <c r="Z2942" t="b">
        <f>IF(N2942/G2942&gt;=Auswahlhilfe!$C$8,TRUE,FALSE)</f>
        <v>1</v>
      </c>
      <c r="AA2942" t="b">
        <f>IF(K2942&gt;Auswahlhilfe!$C$7,TRUE,FALSE)</f>
        <v>1</v>
      </c>
      <c r="AB2942" t="b">
        <f>IF(Auswahlhilfe!$C$17=F2942,TRUE,FALSE)</f>
        <v>0</v>
      </c>
      <c r="AC2942" t="b">
        <f>IFERROR(IF(FIND("P2",PGOptionList!D2942)&gt;0,TRUE),FALSE)</f>
        <v>1</v>
      </c>
      <c r="AD2942" t="b">
        <f>IFERROR(IF(FIND("P1",PGOptionList!D2942)&gt;0,TRUE),FALSE)</f>
        <v>0</v>
      </c>
      <c r="AE2942" t="b">
        <f>IFERROR(IF(FIND("P0",PGOptionList!D2942)&gt;0,TRUE),FALSE)</f>
        <v>0</v>
      </c>
      <c r="AF2942" t="b">
        <f>IF(AND(Z2942,AA2942,AB2942,AC2942,IF(C2942=Auswahlhilfe!$L$7,TRUE,FALSE)),D2942,FALSE)</f>
        <v>0</v>
      </c>
      <c r="AG2942" t="b">
        <f>IF(AND(Z2942,AA2942,AB2942,AD2942,IF(C2942=Auswahlhilfe!$L$17,TRUE,FALSE)),D2942,FALSE)</f>
        <v>0</v>
      </c>
      <c r="AH2942" t="b">
        <f>IF(AND(Z2942,AA2942,AB2942,AE2942,IF(C2942=Auswahlhilfe!$L$17,TRUE,FALSE)),D2942,FALSE)</f>
        <v>0</v>
      </c>
      <c r="AI2942" t="s">
        <v>4817</v>
      </c>
      <c r="AJ2942" s="90" t="str">
        <f t="shared" si="137"/>
        <v>mailto:info@oxni.ch?subject=Anfrage TF-075-100-S1-P2</v>
      </c>
    </row>
    <row r="2943" spans="2:36" x14ac:dyDescent="0.2">
      <c r="B2943" s="78" t="str">
        <f t="shared" si="135"/>
        <v/>
      </c>
      <c r="C2943" s="19" t="s">
        <v>12</v>
      </c>
      <c r="D2943" s="19" t="s">
        <v>3244</v>
      </c>
      <c r="E2943" s="19">
        <v>90</v>
      </c>
      <c r="F2943" s="19" t="s">
        <v>58</v>
      </c>
      <c r="G2943" s="19">
        <v>100</v>
      </c>
      <c r="H2943" s="19">
        <v>7</v>
      </c>
      <c r="I2943" s="19">
        <v>14</v>
      </c>
      <c r="J2943" s="19">
        <v>94</v>
      </c>
      <c r="K2943" s="19">
        <v>102</v>
      </c>
      <c r="L2943" s="19">
        <v>306</v>
      </c>
      <c r="M2943" s="19" t="s">
        <v>74</v>
      </c>
      <c r="N2943" s="19">
        <v>4000</v>
      </c>
      <c r="O2943" s="19">
        <v>8000</v>
      </c>
      <c r="P2943" s="19">
        <v>4100</v>
      </c>
      <c r="Q2943" s="19" t="s">
        <v>57</v>
      </c>
      <c r="R2943" s="19">
        <v>3700</v>
      </c>
      <c r="S2943" s="19">
        <v>30000</v>
      </c>
      <c r="T2943" s="19">
        <v>0.44</v>
      </c>
      <c r="U2943" s="19">
        <v>5.0999999999999996</v>
      </c>
      <c r="V2943" s="19">
        <v>0.24</v>
      </c>
      <c r="W2943" s="19">
        <v>60</v>
      </c>
      <c r="X2943" s="93">
        <v>791</v>
      </c>
      <c r="Y2943">
        <f t="shared" si="136"/>
        <v>40</v>
      </c>
      <c r="Z2943" t="b">
        <f>IF(N2943/G2943&gt;=Auswahlhilfe!$C$8,TRUE,FALSE)</f>
        <v>1</v>
      </c>
      <c r="AA2943" t="b">
        <f>IF(K2943&gt;Auswahlhilfe!$C$7,TRUE,FALSE)</f>
        <v>1</v>
      </c>
      <c r="AB2943" t="b">
        <f>IF(Auswahlhilfe!$C$17=F2943,TRUE,FALSE)</f>
        <v>1</v>
      </c>
      <c r="AC2943" t="b">
        <f>IFERROR(IF(FIND("P2",PGOptionList!D2943)&gt;0,TRUE),FALSE)</f>
        <v>1</v>
      </c>
      <c r="AD2943" t="b">
        <f>IFERROR(IF(FIND("P1",PGOptionList!D2943)&gt;0,TRUE),FALSE)</f>
        <v>0</v>
      </c>
      <c r="AE2943" t="b">
        <f>IFERROR(IF(FIND("P0",PGOptionList!D2943)&gt;0,TRUE),FALSE)</f>
        <v>0</v>
      </c>
      <c r="AF2943" t="b">
        <f>IF(AND(Z2943,AA2943,AB2943,AC2943,IF(C2943=Auswahlhilfe!$L$7,TRUE,FALSE)),D2943,FALSE)</f>
        <v>0</v>
      </c>
      <c r="AG2943" t="b">
        <f>IF(AND(Z2943,AA2943,AB2943,AD2943,IF(C2943=Auswahlhilfe!$L$17,TRUE,FALSE)),D2943,FALSE)</f>
        <v>0</v>
      </c>
      <c r="AH2943" t="b">
        <f>IF(AND(Z2943,AA2943,AB2943,AE2943,IF(C2943=Auswahlhilfe!$L$17,TRUE,FALSE)),D2943,FALSE)</f>
        <v>0</v>
      </c>
      <c r="AI2943" t="s">
        <v>4818</v>
      </c>
      <c r="AJ2943" s="90" t="str">
        <f t="shared" si="137"/>
        <v>https://shop.oxni.ch/de/shop/motoren/planetengetriebe/tf-075-100-s2-p2</v>
      </c>
    </row>
    <row r="2944" spans="2:36" x14ac:dyDescent="0.2">
      <c r="B2944" s="78" t="str">
        <f t="shared" si="135"/>
        <v/>
      </c>
      <c r="C2944" s="19" t="s">
        <v>12</v>
      </c>
      <c r="D2944" s="19" t="s">
        <v>3245</v>
      </c>
      <c r="E2944" s="19">
        <v>90</v>
      </c>
      <c r="F2944" s="19" t="s">
        <v>55</v>
      </c>
      <c r="G2944" s="19">
        <v>80</v>
      </c>
      <c r="H2944" s="19">
        <v>5</v>
      </c>
      <c r="I2944" s="19">
        <v>14</v>
      </c>
      <c r="J2944" s="19">
        <v>94</v>
      </c>
      <c r="K2944" s="19">
        <v>123</v>
      </c>
      <c r="L2944" s="19">
        <v>369</v>
      </c>
      <c r="M2944" s="19" t="s">
        <v>73</v>
      </c>
      <c r="N2944" s="19">
        <v>4000</v>
      </c>
      <c r="O2944" s="19">
        <v>8000</v>
      </c>
      <c r="P2944" s="19">
        <v>4100</v>
      </c>
      <c r="Q2944" s="19" t="s">
        <v>57</v>
      </c>
      <c r="R2944" s="19">
        <v>3700</v>
      </c>
      <c r="S2944" s="19">
        <v>30000</v>
      </c>
      <c r="T2944" s="19">
        <v>0.44</v>
      </c>
      <c r="U2944" s="19">
        <v>5.0999999999999996</v>
      </c>
      <c r="V2944" s="19">
        <v>0.24</v>
      </c>
      <c r="W2944" s="19">
        <v>60</v>
      </c>
      <c r="X2944" s="93">
        <v>923</v>
      </c>
      <c r="Y2944">
        <f t="shared" si="136"/>
        <v>50</v>
      </c>
      <c r="Z2944" t="b">
        <f>IF(N2944/G2944&gt;=Auswahlhilfe!$C$8,TRUE,FALSE)</f>
        <v>1</v>
      </c>
      <c r="AA2944" t="b">
        <f>IF(K2944&gt;Auswahlhilfe!$C$7,TRUE,FALSE)</f>
        <v>1</v>
      </c>
      <c r="AB2944" t="b">
        <f>IF(Auswahlhilfe!$C$17=F2944,TRUE,FALSE)</f>
        <v>0</v>
      </c>
      <c r="AC2944" t="b">
        <f>IFERROR(IF(FIND("P2",PGOptionList!D2944)&gt;0,TRUE),FALSE)</f>
        <v>0</v>
      </c>
      <c r="AD2944" t="b">
        <f>IFERROR(IF(FIND("P1",PGOptionList!D2944)&gt;0,TRUE),FALSE)</f>
        <v>1</v>
      </c>
      <c r="AE2944" t="b">
        <f>IFERROR(IF(FIND("P0",PGOptionList!D2944)&gt;0,TRUE),FALSE)</f>
        <v>0</v>
      </c>
      <c r="AF2944" t="b">
        <f>IF(AND(Z2944,AA2944,AB2944,AC2944,IF(C2944=Auswahlhilfe!$L$7,TRUE,FALSE)),D2944,FALSE)</f>
        <v>0</v>
      </c>
      <c r="AG2944" t="b">
        <f>IF(AND(Z2944,AA2944,AB2944,AD2944,IF(C2944=Auswahlhilfe!$L$17,TRUE,FALSE)),D2944,FALSE)</f>
        <v>0</v>
      </c>
      <c r="AH2944" t="b">
        <f>IF(AND(Z2944,AA2944,AB2944,AE2944,IF(C2944=Auswahlhilfe!$L$17,TRUE,FALSE)),D2944,FALSE)</f>
        <v>0</v>
      </c>
      <c r="AI2944" t="s">
        <v>4817</v>
      </c>
      <c r="AJ2944" s="90" t="str">
        <f t="shared" si="137"/>
        <v>mailto:info@oxni.ch?subject=Anfrage TF-075-080-S1-P1</v>
      </c>
    </row>
    <row r="2945" spans="2:36" x14ac:dyDescent="0.2">
      <c r="B2945" s="78" t="str">
        <f t="shared" si="135"/>
        <v/>
      </c>
      <c r="C2945" s="19" t="s">
        <v>12</v>
      </c>
      <c r="D2945" s="19" t="s">
        <v>3246</v>
      </c>
      <c r="E2945" s="19">
        <v>90</v>
      </c>
      <c r="F2945" s="19" t="s">
        <v>58</v>
      </c>
      <c r="G2945" s="19">
        <v>80</v>
      </c>
      <c r="H2945" s="19">
        <v>5</v>
      </c>
      <c r="I2945" s="19">
        <v>14</v>
      </c>
      <c r="J2945" s="19">
        <v>94</v>
      </c>
      <c r="K2945" s="19">
        <v>123</v>
      </c>
      <c r="L2945" s="19">
        <v>369</v>
      </c>
      <c r="M2945" s="19" t="s">
        <v>73</v>
      </c>
      <c r="N2945" s="19">
        <v>4000</v>
      </c>
      <c r="O2945" s="19">
        <v>8000</v>
      </c>
      <c r="P2945" s="19">
        <v>4100</v>
      </c>
      <c r="Q2945" s="19" t="s">
        <v>57</v>
      </c>
      <c r="R2945" s="19">
        <v>3700</v>
      </c>
      <c r="S2945" s="19">
        <v>30000</v>
      </c>
      <c r="T2945" s="19">
        <v>0.44</v>
      </c>
      <c r="U2945" s="19">
        <v>5.0999999999999996</v>
      </c>
      <c r="V2945" s="19">
        <v>0.24</v>
      </c>
      <c r="W2945" s="19">
        <v>60</v>
      </c>
      <c r="X2945" s="93">
        <v>923</v>
      </c>
      <c r="Y2945">
        <f t="shared" si="136"/>
        <v>50</v>
      </c>
      <c r="Z2945" t="b">
        <f>IF(N2945/G2945&gt;=Auswahlhilfe!$C$8,TRUE,FALSE)</f>
        <v>1</v>
      </c>
      <c r="AA2945" t="b">
        <f>IF(K2945&gt;Auswahlhilfe!$C$7,TRUE,FALSE)</f>
        <v>1</v>
      </c>
      <c r="AB2945" t="b">
        <f>IF(Auswahlhilfe!$C$17=F2945,TRUE,FALSE)</f>
        <v>1</v>
      </c>
      <c r="AC2945" t="b">
        <f>IFERROR(IF(FIND("P2",PGOptionList!D2945)&gt;0,TRUE),FALSE)</f>
        <v>0</v>
      </c>
      <c r="AD2945" t="b">
        <f>IFERROR(IF(FIND("P1",PGOptionList!D2945)&gt;0,TRUE),FALSE)</f>
        <v>1</v>
      </c>
      <c r="AE2945" t="b">
        <f>IFERROR(IF(FIND("P0",PGOptionList!D2945)&gt;0,TRUE),FALSE)</f>
        <v>0</v>
      </c>
      <c r="AF2945" t="b">
        <f>IF(AND(Z2945,AA2945,AB2945,AC2945,IF(C2945=Auswahlhilfe!$L$7,TRUE,FALSE)),D2945,FALSE)</f>
        <v>0</v>
      </c>
      <c r="AG2945" t="b">
        <f>IF(AND(Z2945,AA2945,AB2945,AD2945,IF(C2945=Auswahlhilfe!$L$17,TRUE,FALSE)),D2945,FALSE)</f>
        <v>0</v>
      </c>
      <c r="AH2945" t="b">
        <f>IF(AND(Z2945,AA2945,AB2945,AE2945,IF(C2945=Auswahlhilfe!$L$17,TRUE,FALSE)),D2945,FALSE)</f>
        <v>0</v>
      </c>
      <c r="AI2945" t="s">
        <v>4818</v>
      </c>
      <c r="AJ2945" s="90" t="str">
        <f t="shared" si="137"/>
        <v>https://shop.oxni.ch/de/shop/motoren/planetengetriebe/tf-075-080-s2-p1</v>
      </c>
    </row>
    <row r="2946" spans="2:36" x14ac:dyDescent="0.2">
      <c r="B2946" s="78" t="str">
        <f t="shared" si="135"/>
        <v/>
      </c>
      <c r="C2946" s="19" t="s">
        <v>12</v>
      </c>
      <c r="D2946" s="19" t="s">
        <v>3247</v>
      </c>
      <c r="E2946" s="19">
        <v>90</v>
      </c>
      <c r="F2946" s="19" t="s">
        <v>55</v>
      </c>
      <c r="G2946" s="19">
        <v>80</v>
      </c>
      <c r="H2946" s="19">
        <v>7</v>
      </c>
      <c r="I2946" s="19">
        <v>14</v>
      </c>
      <c r="J2946" s="19">
        <v>94</v>
      </c>
      <c r="K2946" s="19">
        <v>123</v>
      </c>
      <c r="L2946" s="19">
        <v>369</v>
      </c>
      <c r="M2946" s="19" t="s">
        <v>73</v>
      </c>
      <c r="N2946" s="19">
        <v>4000</v>
      </c>
      <c r="O2946" s="19">
        <v>8000</v>
      </c>
      <c r="P2946" s="19">
        <v>4100</v>
      </c>
      <c r="Q2946" s="19" t="s">
        <v>57</v>
      </c>
      <c r="R2946" s="19">
        <v>3700</v>
      </c>
      <c r="S2946" s="19">
        <v>30000</v>
      </c>
      <c r="T2946" s="19">
        <v>0.44</v>
      </c>
      <c r="U2946" s="19">
        <v>5.0999999999999996</v>
      </c>
      <c r="V2946" s="19">
        <v>0.24</v>
      </c>
      <c r="W2946" s="19">
        <v>60</v>
      </c>
      <c r="X2946" s="93">
        <v>791</v>
      </c>
      <c r="Y2946">
        <f t="shared" si="136"/>
        <v>50</v>
      </c>
      <c r="Z2946" t="b">
        <f>IF(N2946/G2946&gt;=Auswahlhilfe!$C$8,TRUE,FALSE)</f>
        <v>1</v>
      </c>
      <c r="AA2946" t="b">
        <f>IF(K2946&gt;Auswahlhilfe!$C$7,TRUE,FALSE)</f>
        <v>1</v>
      </c>
      <c r="AB2946" t="b">
        <f>IF(Auswahlhilfe!$C$17=F2946,TRUE,FALSE)</f>
        <v>0</v>
      </c>
      <c r="AC2946" t="b">
        <f>IFERROR(IF(FIND("P2",PGOptionList!D2946)&gt;0,TRUE),FALSE)</f>
        <v>1</v>
      </c>
      <c r="AD2946" t="b">
        <f>IFERROR(IF(FIND("P1",PGOptionList!D2946)&gt;0,TRUE),FALSE)</f>
        <v>0</v>
      </c>
      <c r="AE2946" t="b">
        <f>IFERROR(IF(FIND("P0",PGOptionList!D2946)&gt;0,TRUE),FALSE)</f>
        <v>0</v>
      </c>
      <c r="AF2946" t="b">
        <f>IF(AND(Z2946,AA2946,AB2946,AC2946,IF(C2946=Auswahlhilfe!$L$7,TRUE,FALSE)),D2946,FALSE)</f>
        <v>0</v>
      </c>
      <c r="AG2946" t="b">
        <f>IF(AND(Z2946,AA2946,AB2946,AD2946,IF(C2946=Auswahlhilfe!$L$17,TRUE,FALSE)),D2946,FALSE)</f>
        <v>0</v>
      </c>
      <c r="AH2946" t="b">
        <f>IF(AND(Z2946,AA2946,AB2946,AE2946,IF(C2946=Auswahlhilfe!$L$17,TRUE,FALSE)),D2946,FALSE)</f>
        <v>0</v>
      </c>
      <c r="AI2946" t="s">
        <v>4817</v>
      </c>
      <c r="AJ2946" s="90" t="str">
        <f t="shared" si="137"/>
        <v>mailto:info@oxni.ch?subject=Anfrage TF-075-080-S1-P2</v>
      </c>
    </row>
    <row r="2947" spans="2:36" x14ac:dyDescent="0.2">
      <c r="B2947" s="78" t="str">
        <f t="shared" si="135"/>
        <v/>
      </c>
      <c r="C2947" s="19" t="s">
        <v>12</v>
      </c>
      <c r="D2947" s="19" t="s">
        <v>3248</v>
      </c>
      <c r="E2947" s="19">
        <v>90</v>
      </c>
      <c r="F2947" s="19" t="s">
        <v>58</v>
      </c>
      <c r="G2947" s="19">
        <v>80</v>
      </c>
      <c r="H2947" s="19">
        <v>7</v>
      </c>
      <c r="I2947" s="19">
        <v>14</v>
      </c>
      <c r="J2947" s="19">
        <v>94</v>
      </c>
      <c r="K2947" s="19">
        <v>123</v>
      </c>
      <c r="L2947" s="19">
        <v>369</v>
      </c>
      <c r="M2947" s="19" t="s">
        <v>73</v>
      </c>
      <c r="N2947" s="19">
        <v>4000</v>
      </c>
      <c r="O2947" s="19">
        <v>8000</v>
      </c>
      <c r="P2947" s="19">
        <v>4100</v>
      </c>
      <c r="Q2947" s="19" t="s">
        <v>57</v>
      </c>
      <c r="R2947" s="19">
        <v>3700</v>
      </c>
      <c r="S2947" s="19">
        <v>30000</v>
      </c>
      <c r="T2947" s="19">
        <v>0.44</v>
      </c>
      <c r="U2947" s="19">
        <v>5.0999999999999996</v>
      </c>
      <c r="V2947" s="19">
        <v>0.24</v>
      </c>
      <c r="W2947" s="19">
        <v>60</v>
      </c>
      <c r="X2947" s="93">
        <v>791</v>
      </c>
      <c r="Y2947">
        <f t="shared" si="136"/>
        <v>50</v>
      </c>
      <c r="Z2947" t="b">
        <f>IF(N2947/G2947&gt;=Auswahlhilfe!$C$8,TRUE,FALSE)</f>
        <v>1</v>
      </c>
      <c r="AA2947" t="b">
        <f>IF(K2947&gt;Auswahlhilfe!$C$7,TRUE,FALSE)</f>
        <v>1</v>
      </c>
      <c r="AB2947" t="b">
        <f>IF(Auswahlhilfe!$C$17=F2947,TRUE,FALSE)</f>
        <v>1</v>
      </c>
      <c r="AC2947" t="b">
        <f>IFERROR(IF(FIND("P2",PGOptionList!D2947)&gt;0,TRUE),FALSE)</f>
        <v>1</v>
      </c>
      <c r="AD2947" t="b">
        <f>IFERROR(IF(FIND("P1",PGOptionList!D2947)&gt;0,TRUE),FALSE)</f>
        <v>0</v>
      </c>
      <c r="AE2947" t="b">
        <f>IFERROR(IF(FIND("P0",PGOptionList!D2947)&gt;0,TRUE),FALSE)</f>
        <v>0</v>
      </c>
      <c r="AF2947" t="b">
        <f>IF(AND(Z2947,AA2947,AB2947,AC2947,IF(C2947=Auswahlhilfe!$L$7,TRUE,FALSE)),D2947,FALSE)</f>
        <v>0</v>
      </c>
      <c r="AG2947" t="b">
        <f>IF(AND(Z2947,AA2947,AB2947,AD2947,IF(C2947=Auswahlhilfe!$L$17,TRUE,FALSE)),D2947,FALSE)</f>
        <v>0</v>
      </c>
      <c r="AH2947" t="b">
        <f>IF(AND(Z2947,AA2947,AB2947,AE2947,IF(C2947=Auswahlhilfe!$L$17,TRUE,FALSE)),D2947,FALSE)</f>
        <v>0</v>
      </c>
      <c r="AI2947" t="s">
        <v>4818</v>
      </c>
      <c r="AJ2947" s="90" t="str">
        <f t="shared" si="137"/>
        <v>https://shop.oxni.ch/de/shop/motoren/planetengetriebe/tf-075-080-s2-p2</v>
      </c>
    </row>
    <row r="2948" spans="2:36" x14ac:dyDescent="0.2">
      <c r="B2948" s="78" t="str">
        <f t="shared" si="135"/>
        <v/>
      </c>
      <c r="C2948" s="19" t="s">
        <v>12</v>
      </c>
      <c r="D2948" s="19" t="s">
        <v>3249</v>
      </c>
      <c r="E2948" s="19">
        <v>90</v>
      </c>
      <c r="F2948" s="19" t="s">
        <v>55</v>
      </c>
      <c r="G2948" s="19">
        <v>70</v>
      </c>
      <c r="H2948" s="19">
        <v>5</v>
      </c>
      <c r="I2948" s="19">
        <v>14</v>
      </c>
      <c r="J2948" s="19">
        <v>94</v>
      </c>
      <c r="K2948" s="19">
        <v>140</v>
      </c>
      <c r="L2948" s="19">
        <v>420</v>
      </c>
      <c r="M2948" s="19" t="s">
        <v>70</v>
      </c>
      <c r="N2948" s="19">
        <v>4000</v>
      </c>
      <c r="O2948" s="19">
        <v>8000</v>
      </c>
      <c r="P2948" s="19">
        <v>4100</v>
      </c>
      <c r="Q2948" s="19" t="s">
        <v>57</v>
      </c>
      <c r="R2948" s="19">
        <v>3700</v>
      </c>
      <c r="S2948" s="19">
        <v>30000</v>
      </c>
      <c r="T2948" s="19">
        <v>0.44</v>
      </c>
      <c r="U2948" s="19">
        <v>5.0999999999999996</v>
      </c>
      <c r="V2948" s="19">
        <v>0.24</v>
      </c>
      <c r="W2948" s="19">
        <v>60</v>
      </c>
      <c r="X2948" s="93">
        <v>923</v>
      </c>
      <c r="Y2948">
        <f t="shared" si="136"/>
        <v>57.142857142857146</v>
      </c>
      <c r="Z2948" t="b">
        <f>IF(N2948/G2948&gt;=Auswahlhilfe!$C$8,TRUE,FALSE)</f>
        <v>1</v>
      </c>
      <c r="AA2948" t="b">
        <f>IF(K2948&gt;Auswahlhilfe!$C$7,TRUE,FALSE)</f>
        <v>1</v>
      </c>
      <c r="AB2948" t="b">
        <f>IF(Auswahlhilfe!$C$17=F2948,TRUE,FALSE)</f>
        <v>0</v>
      </c>
      <c r="AC2948" t="b">
        <f>IFERROR(IF(FIND("P2",PGOptionList!D2948)&gt;0,TRUE),FALSE)</f>
        <v>0</v>
      </c>
      <c r="AD2948" t="b">
        <f>IFERROR(IF(FIND("P1",PGOptionList!D2948)&gt;0,TRUE),FALSE)</f>
        <v>1</v>
      </c>
      <c r="AE2948" t="b">
        <f>IFERROR(IF(FIND("P0",PGOptionList!D2948)&gt;0,TRUE),FALSE)</f>
        <v>0</v>
      </c>
      <c r="AF2948" t="b">
        <f>IF(AND(Z2948,AA2948,AB2948,AC2948,IF(C2948=Auswahlhilfe!$L$7,TRUE,FALSE)),D2948,FALSE)</f>
        <v>0</v>
      </c>
      <c r="AG2948" t="b">
        <f>IF(AND(Z2948,AA2948,AB2948,AD2948,IF(C2948=Auswahlhilfe!$L$17,TRUE,FALSE)),D2948,FALSE)</f>
        <v>0</v>
      </c>
      <c r="AH2948" t="b">
        <f>IF(AND(Z2948,AA2948,AB2948,AE2948,IF(C2948=Auswahlhilfe!$L$17,TRUE,FALSE)),D2948,FALSE)</f>
        <v>0</v>
      </c>
      <c r="AI2948" t="s">
        <v>4817</v>
      </c>
      <c r="AJ2948" s="90" t="str">
        <f t="shared" si="137"/>
        <v>mailto:info@oxni.ch?subject=Anfrage TF-075-070-S1-P1</v>
      </c>
    </row>
    <row r="2949" spans="2:36" x14ac:dyDescent="0.2">
      <c r="B2949" s="78" t="str">
        <f t="shared" si="135"/>
        <v/>
      </c>
      <c r="C2949" s="19" t="s">
        <v>12</v>
      </c>
      <c r="D2949" s="19" t="s">
        <v>3250</v>
      </c>
      <c r="E2949" s="19">
        <v>90</v>
      </c>
      <c r="F2949" s="19" t="s">
        <v>58</v>
      </c>
      <c r="G2949" s="19">
        <v>70</v>
      </c>
      <c r="H2949" s="19">
        <v>5</v>
      </c>
      <c r="I2949" s="19">
        <v>14</v>
      </c>
      <c r="J2949" s="19">
        <v>94</v>
      </c>
      <c r="K2949" s="19">
        <v>140</v>
      </c>
      <c r="L2949" s="19">
        <v>420</v>
      </c>
      <c r="M2949" s="19" t="s">
        <v>70</v>
      </c>
      <c r="N2949" s="19">
        <v>4000</v>
      </c>
      <c r="O2949" s="19">
        <v>8000</v>
      </c>
      <c r="P2949" s="19">
        <v>4100</v>
      </c>
      <c r="Q2949" s="19" t="s">
        <v>57</v>
      </c>
      <c r="R2949" s="19">
        <v>3700</v>
      </c>
      <c r="S2949" s="19">
        <v>30000</v>
      </c>
      <c r="T2949" s="19">
        <v>0.44</v>
      </c>
      <c r="U2949" s="19">
        <v>5.0999999999999996</v>
      </c>
      <c r="V2949" s="19">
        <v>0.24</v>
      </c>
      <c r="W2949" s="19">
        <v>60</v>
      </c>
      <c r="X2949" s="93">
        <v>923</v>
      </c>
      <c r="Y2949">
        <f t="shared" si="136"/>
        <v>57.142857142857146</v>
      </c>
      <c r="Z2949" t="b">
        <f>IF(N2949/G2949&gt;=Auswahlhilfe!$C$8,TRUE,FALSE)</f>
        <v>1</v>
      </c>
      <c r="AA2949" t="b">
        <f>IF(K2949&gt;Auswahlhilfe!$C$7,TRUE,FALSE)</f>
        <v>1</v>
      </c>
      <c r="AB2949" t="b">
        <f>IF(Auswahlhilfe!$C$17=F2949,TRUE,FALSE)</f>
        <v>1</v>
      </c>
      <c r="AC2949" t="b">
        <f>IFERROR(IF(FIND("P2",PGOptionList!D2949)&gt;0,TRUE),FALSE)</f>
        <v>0</v>
      </c>
      <c r="AD2949" t="b">
        <f>IFERROR(IF(FIND("P1",PGOptionList!D2949)&gt;0,TRUE),FALSE)</f>
        <v>1</v>
      </c>
      <c r="AE2949" t="b">
        <f>IFERROR(IF(FIND("P0",PGOptionList!D2949)&gt;0,TRUE),FALSE)</f>
        <v>0</v>
      </c>
      <c r="AF2949" t="b">
        <f>IF(AND(Z2949,AA2949,AB2949,AC2949,IF(C2949=Auswahlhilfe!$L$7,TRUE,FALSE)),D2949,FALSE)</f>
        <v>0</v>
      </c>
      <c r="AG2949" t="b">
        <f>IF(AND(Z2949,AA2949,AB2949,AD2949,IF(C2949=Auswahlhilfe!$L$17,TRUE,FALSE)),D2949,FALSE)</f>
        <v>0</v>
      </c>
      <c r="AH2949" t="b">
        <f>IF(AND(Z2949,AA2949,AB2949,AE2949,IF(C2949=Auswahlhilfe!$L$17,TRUE,FALSE)),D2949,FALSE)</f>
        <v>0</v>
      </c>
      <c r="AI2949" t="s">
        <v>4818</v>
      </c>
      <c r="AJ2949" s="90" t="str">
        <f t="shared" si="137"/>
        <v>https://shop.oxni.ch/de/shop/motoren/planetengetriebe/tf-075-070-s2-p1</v>
      </c>
    </row>
    <row r="2950" spans="2:36" x14ac:dyDescent="0.2">
      <c r="B2950" s="78" t="str">
        <f t="shared" si="135"/>
        <v/>
      </c>
      <c r="C2950" s="19" t="s">
        <v>12</v>
      </c>
      <c r="D2950" s="19" t="s">
        <v>3251</v>
      </c>
      <c r="E2950" s="19">
        <v>90</v>
      </c>
      <c r="F2950" s="19" t="s">
        <v>55</v>
      </c>
      <c r="G2950" s="19">
        <v>70</v>
      </c>
      <c r="H2950" s="19">
        <v>7</v>
      </c>
      <c r="I2950" s="19">
        <v>14</v>
      </c>
      <c r="J2950" s="19">
        <v>94</v>
      </c>
      <c r="K2950" s="19">
        <v>140</v>
      </c>
      <c r="L2950" s="19">
        <v>420</v>
      </c>
      <c r="M2950" s="19" t="s">
        <v>70</v>
      </c>
      <c r="N2950" s="19">
        <v>4000</v>
      </c>
      <c r="O2950" s="19">
        <v>8000</v>
      </c>
      <c r="P2950" s="19">
        <v>4100</v>
      </c>
      <c r="Q2950" s="19" t="s">
        <v>57</v>
      </c>
      <c r="R2950" s="19">
        <v>3700</v>
      </c>
      <c r="S2950" s="19">
        <v>30000</v>
      </c>
      <c r="T2950" s="19">
        <v>0.44</v>
      </c>
      <c r="U2950" s="19">
        <v>5.0999999999999996</v>
      </c>
      <c r="V2950" s="19">
        <v>0.24</v>
      </c>
      <c r="W2950" s="19">
        <v>60</v>
      </c>
      <c r="X2950" s="93">
        <v>791</v>
      </c>
      <c r="Y2950">
        <f t="shared" si="136"/>
        <v>57.142857142857146</v>
      </c>
      <c r="Z2950" t="b">
        <f>IF(N2950/G2950&gt;=Auswahlhilfe!$C$8,TRUE,FALSE)</f>
        <v>1</v>
      </c>
      <c r="AA2950" t="b">
        <f>IF(K2950&gt;Auswahlhilfe!$C$7,TRUE,FALSE)</f>
        <v>1</v>
      </c>
      <c r="AB2950" t="b">
        <f>IF(Auswahlhilfe!$C$17=F2950,TRUE,FALSE)</f>
        <v>0</v>
      </c>
      <c r="AC2950" t="b">
        <f>IFERROR(IF(FIND("P2",PGOptionList!D2950)&gt;0,TRUE),FALSE)</f>
        <v>1</v>
      </c>
      <c r="AD2950" t="b">
        <f>IFERROR(IF(FIND("P1",PGOptionList!D2950)&gt;0,TRUE),FALSE)</f>
        <v>0</v>
      </c>
      <c r="AE2950" t="b">
        <f>IFERROR(IF(FIND("P0",PGOptionList!D2950)&gt;0,TRUE),FALSE)</f>
        <v>0</v>
      </c>
      <c r="AF2950" t="b">
        <f>IF(AND(Z2950,AA2950,AB2950,AC2950,IF(C2950=Auswahlhilfe!$L$7,TRUE,FALSE)),D2950,FALSE)</f>
        <v>0</v>
      </c>
      <c r="AG2950" t="b">
        <f>IF(AND(Z2950,AA2950,AB2950,AD2950,IF(C2950=Auswahlhilfe!$L$17,TRUE,FALSE)),D2950,FALSE)</f>
        <v>0</v>
      </c>
      <c r="AH2950" t="b">
        <f>IF(AND(Z2950,AA2950,AB2950,AE2950,IF(C2950=Auswahlhilfe!$L$17,TRUE,FALSE)),D2950,FALSE)</f>
        <v>0</v>
      </c>
      <c r="AI2950" t="s">
        <v>4817</v>
      </c>
      <c r="AJ2950" s="90" t="str">
        <f t="shared" si="137"/>
        <v>mailto:info@oxni.ch?subject=Anfrage TF-075-070-S1-P2</v>
      </c>
    </row>
    <row r="2951" spans="2:36" x14ac:dyDescent="0.2">
      <c r="B2951" s="78" t="str">
        <f t="shared" si="135"/>
        <v/>
      </c>
      <c r="C2951" s="19" t="s">
        <v>12</v>
      </c>
      <c r="D2951" s="19" t="s">
        <v>3252</v>
      </c>
      <c r="E2951" s="19">
        <v>90</v>
      </c>
      <c r="F2951" s="19" t="s">
        <v>58</v>
      </c>
      <c r="G2951" s="19">
        <v>70</v>
      </c>
      <c r="H2951" s="19">
        <v>7</v>
      </c>
      <c r="I2951" s="19">
        <v>14</v>
      </c>
      <c r="J2951" s="19">
        <v>94</v>
      </c>
      <c r="K2951" s="19">
        <v>140</v>
      </c>
      <c r="L2951" s="19">
        <v>420</v>
      </c>
      <c r="M2951" s="19" t="s">
        <v>70</v>
      </c>
      <c r="N2951" s="19">
        <v>4000</v>
      </c>
      <c r="O2951" s="19">
        <v>8000</v>
      </c>
      <c r="P2951" s="19">
        <v>4100</v>
      </c>
      <c r="Q2951" s="19" t="s">
        <v>57</v>
      </c>
      <c r="R2951" s="19">
        <v>3700</v>
      </c>
      <c r="S2951" s="19">
        <v>30000</v>
      </c>
      <c r="T2951" s="19">
        <v>0.44</v>
      </c>
      <c r="U2951" s="19">
        <v>5.0999999999999996</v>
      </c>
      <c r="V2951" s="19">
        <v>0.24</v>
      </c>
      <c r="W2951" s="19">
        <v>60</v>
      </c>
      <c r="X2951" s="93">
        <v>791</v>
      </c>
      <c r="Y2951">
        <f t="shared" si="136"/>
        <v>57.142857142857146</v>
      </c>
      <c r="Z2951" t="b">
        <f>IF(N2951/G2951&gt;=Auswahlhilfe!$C$8,TRUE,FALSE)</f>
        <v>1</v>
      </c>
      <c r="AA2951" t="b">
        <f>IF(K2951&gt;Auswahlhilfe!$C$7,TRUE,FALSE)</f>
        <v>1</v>
      </c>
      <c r="AB2951" t="b">
        <f>IF(Auswahlhilfe!$C$17=F2951,TRUE,FALSE)</f>
        <v>1</v>
      </c>
      <c r="AC2951" t="b">
        <f>IFERROR(IF(FIND("P2",PGOptionList!D2951)&gt;0,TRUE),FALSE)</f>
        <v>1</v>
      </c>
      <c r="AD2951" t="b">
        <f>IFERROR(IF(FIND("P1",PGOptionList!D2951)&gt;0,TRUE),FALSE)</f>
        <v>0</v>
      </c>
      <c r="AE2951" t="b">
        <f>IFERROR(IF(FIND("P0",PGOptionList!D2951)&gt;0,TRUE),FALSE)</f>
        <v>0</v>
      </c>
      <c r="AF2951" t="b">
        <f>IF(AND(Z2951,AA2951,AB2951,AC2951,IF(C2951=Auswahlhilfe!$L$7,TRUE,FALSE)),D2951,FALSE)</f>
        <v>0</v>
      </c>
      <c r="AG2951" t="b">
        <f>IF(AND(Z2951,AA2951,AB2951,AD2951,IF(C2951=Auswahlhilfe!$L$17,TRUE,FALSE)),D2951,FALSE)</f>
        <v>0</v>
      </c>
      <c r="AH2951" t="b">
        <f>IF(AND(Z2951,AA2951,AB2951,AE2951,IF(C2951=Auswahlhilfe!$L$17,TRUE,FALSE)),D2951,FALSE)</f>
        <v>0</v>
      </c>
      <c r="AI2951" t="s">
        <v>4818</v>
      </c>
      <c r="AJ2951" s="90" t="str">
        <f t="shared" si="137"/>
        <v>https://shop.oxni.ch/de/shop/motoren/planetengetriebe/tf-075-070-s2-p2</v>
      </c>
    </row>
    <row r="2952" spans="2:36" x14ac:dyDescent="0.2">
      <c r="B2952" s="78" t="str">
        <f t="shared" si="135"/>
        <v/>
      </c>
      <c r="C2952" s="19" t="s">
        <v>12</v>
      </c>
      <c r="D2952" s="19" t="s">
        <v>3253</v>
      </c>
      <c r="E2952" s="19">
        <v>90</v>
      </c>
      <c r="F2952" s="19" t="s">
        <v>55</v>
      </c>
      <c r="G2952" s="19">
        <v>60</v>
      </c>
      <c r="H2952" s="19">
        <v>5</v>
      </c>
      <c r="I2952" s="19">
        <v>14</v>
      </c>
      <c r="J2952" s="19">
        <v>94</v>
      </c>
      <c r="K2952" s="19">
        <v>148</v>
      </c>
      <c r="L2952" s="19">
        <v>444</v>
      </c>
      <c r="M2952" s="19" t="s">
        <v>72</v>
      </c>
      <c r="N2952" s="19">
        <v>4000</v>
      </c>
      <c r="O2952" s="19">
        <v>8000</v>
      </c>
      <c r="P2952" s="19">
        <v>4100</v>
      </c>
      <c r="Q2952" s="19" t="s">
        <v>57</v>
      </c>
      <c r="R2952" s="19">
        <v>3700</v>
      </c>
      <c r="S2952" s="19">
        <v>30000</v>
      </c>
      <c r="T2952" s="19">
        <v>0.44</v>
      </c>
      <c r="U2952" s="19">
        <v>5.0999999999999996</v>
      </c>
      <c r="V2952" s="19">
        <v>0.24</v>
      </c>
      <c r="W2952" s="19">
        <v>60</v>
      </c>
      <c r="X2952" s="93">
        <v>923</v>
      </c>
      <c r="Y2952">
        <f t="shared" si="136"/>
        <v>66.666666666666671</v>
      </c>
      <c r="Z2952" t="b">
        <f>IF(N2952/G2952&gt;=Auswahlhilfe!$C$8,TRUE,FALSE)</f>
        <v>1</v>
      </c>
      <c r="AA2952" t="b">
        <f>IF(K2952&gt;Auswahlhilfe!$C$7,TRUE,FALSE)</f>
        <v>1</v>
      </c>
      <c r="AB2952" t="b">
        <f>IF(Auswahlhilfe!$C$17=F2952,TRUE,FALSE)</f>
        <v>0</v>
      </c>
      <c r="AC2952" t="b">
        <f>IFERROR(IF(FIND("P2",PGOptionList!D2952)&gt;0,TRUE),FALSE)</f>
        <v>0</v>
      </c>
      <c r="AD2952" t="b">
        <f>IFERROR(IF(FIND("P1",PGOptionList!D2952)&gt;0,TRUE),FALSE)</f>
        <v>1</v>
      </c>
      <c r="AE2952" t="b">
        <f>IFERROR(IF(FIND("P0",PGOptionList!D2952)&gt;0,TRUE),FALSE)</f>
        <v>0</v>
      </c>
      <c r="AF2952" t="b">
        <f>IF(AND(Z2952,AA2952,AB2952,AC2952,IF(C2952=Auswahlhilfe!$L$7,TRUE,FALSE)),D2952,FALSE)</f>
        <v>0</v>
      </c>
      <c r="AG2952" t="b">
        <f>IF(AND(Z2952,AA2952,AB2952,AD2952,IF(C2952=Auswahlhilfe!$L$17,TRUE,FALSE)),D2952,FALSE)</f>
        <v>0</v>
      </c>
      <c r="AH2952" t="b">
        <f>IF(AND(Z2952,AA2952,AB2952,AE2952,IF(C2952=Auswahlhilfe!$L$17,TRUE,FALSE)),D2952,FALSE)</f>
        <v>0</v>
      </c>
      <c r="AI2952" t="s">
        <v>4817</v>
      </c>
      <c r="AJ2952" s="90" t="str">
        <f t="shared" si="137"/>
        <v>mailto:info@oxni.ch?subject=Anfrage TF-075-060-S1-P1</v>
      </c>
    </row>
    <row r="2953" spans="2:36" x14ac:dyDescent="0.2">
      <c r="B2953" s="78" t="str">
        <f t="shared" si="135"/>
        <v/>
      </c>
      <c r="C2953" s="19" t="s">
        <v>12</v>
      </c>
      <c r="D2953" s="19" t="s">
        <v>3254</v>
      </c>
      <c r="E2953" s="19">
        <v>90</v>
      </c>
      <c r="F2953" s="19" t="s">
        <v>58</v>
      </c>
      <c r="G2953" s="19">
        <v>60</v>
      </c>
      <c r="H2953" s="19">
        <v>5</v>
      </c>
      <c r="I2953" s="19">
        <v>14</v>
      </c>
      <c r="J2953" s="19">
        <v>94</v>
      </c>
      <c r="K2953" s="19">
        <v>148</v>
      </c>
      <c r="L2953" s="19">
        <v>444</v>
      </c>
      <c r="M2953" s="19" t="s">
        <v>72</v>
      </c>
      <c r="N2953" s="19">
        <v>4000</v>
      </c>
      <c r="O2953" s="19">
        <v>8000</v>
      </c>
      <c r="P2953" s="19">
        <v>4100</v>
      </c>
      <c r="Q2953" s="19" t="s">
        <v>57</v>
      </c>
      <c r="R2953" s="19">
        <v>3700</v>
      </c>
      <c r="S2953" s="19">
        <v>30000</v>
      </c>
      <c r="T2953" s="19">
        <v>0.44</v>
      </c>
      <c r="U2953" s="19">
        <v>5.0999999999999996</v>
      </c>
      <c r="V2953" s="19">
        <v>0.24</v>
      </c>
      <c r="W2953" s="19">
        <v>60</v>
      </c>
      <c r="X2953" s="93">
        <v>923</v>
      </c>
      <c r="Y2953">
        <f t="shared" si="136"/>
        <v>66.666666666666671</v>
      </c>
      <c r="Z2953" t="b">
        <f>IF(N2953/G2953&gt;=Auswahlhilfe!$C$8,TRUE,FALSE)</f>
        <v>1</v>
      </c>
      <c r="AA2953" t="b">
        <f>IF(K2953&gt;Auswahlhilfe!$C$7,TRUE,FALSE)</f>
        <v>1</v>
      </c>
      <c r="AB2953" t="b">
        <f>IF(Auswahlhilfe!$C$17=F2953,TRUE,FALSE)</f>
        <v>1</v>
      </c>
      <c r="AC2953" t="b">
        <f>IFERROR(IF(FIND("P2",PGOptionList!D2953)&gt;0,TRUE),FALSE)</f>
        <v>0</v>
      </c>
      <c r="AD2953" t="b">
        <f>IFERROR(IF(FIND("P1",PGOptionList!D2953)&gt;0,TRUE),FALSE)</f>
        <v>1</v>
      </c>
      <c r="AE2953" t="b">
        <f>IFERROR(IF(FIND("P0",PGOptionList!D2953)&gt;0,TRUE),FALSE)</f>
        <v>0</v>
      </c>
      <c r="AF2953" t="b">
        <f>IF(AND(Z2953,AA2953,AB2953,AC2953,IF(C2953=Auswahlhilfe!$L$7,TRUE,FALSE)),D2953,FALSE)</f>
        <v>0</v>
      </c>
      <c r="AG2953" t="b">
        <f>IF(AND(Z2953,AA2953,AB2953,AD2953,IF(C2953=Auswahlhilfe!$L$17,TRUE,FALSE)),D2953,FALSE)</f>
        <v>0</v>
      </c>
      <c r="AH2953" t="b">
        <f>IF(AND(Z2953,AA2953,AB2953,AE2953,IF(C2953=Auswahlhilfe!$L$17,TRUE,FALSE)),D2953,FALSE)</f>
        <v>0</v>
      </c>
      <c r="AI2953" t="s">
        <v>4818</v>
      </c>
      <c r="AJ2953" s="90" t="str">
        <f t="shared" si="137"/>
        <v>https://shop.oxni.ch/de/shop/motoren/planetengetriebe/tf-075-060-s2-p1</v>
      </c>
    </row>
    <row r="2954" spans="2:36" x14ac:dyDescent="0.2">
      <c r="B2954" s="78" t="str">
        <f t="shared" ref="B2954:B3017" si="138">IF(AF2954=D2954,"Economy",IF(AG2954=D2954,"Standard",IF(AH2954=D2954,"Präzision","")))</f>
        <v/>
      </c>
      <c r="C2954" s="19" t="s">
        <v>12</v>
      </c>
      <c r="D2954" s="19" t="s">
        <v>3255</v>
      </c>
      <c r="E2954" s="19">
        <v>90</v>
      </c>
      <c r="F2954" s="19" t="s">
        <v>55</v>
      </c>
      <c r="G2954" s="19">
        <v>60</v>
      </c>
      <c r="H2954" s="19">
        <v>7</v>
      </c>
      <c r="I2954" s="19">
        <v>14</v>
      </c>
      <c r="J2954" s="19">
        <v>94</v>
      </c>
      <c r="K2954" s="19">
        <v>148</v>
      </c>
      <c r="L2954" s="19">
        <v>444</v>
      </c>
      <c r="M2954" s="19" t="s">
        <v>72</v>
      </c>
      <c r="N2954" s="19">
        <v>4000</v>
      </c>
      <c r="O2954" s="19">
        <v>8000</v>
      </c>
      <c r="P2954" s="19">
        <v>4100</v>
      </c>
      <c r="Q2954" s="19" t="s">
        <v>57</v>
      </c>
      <c r="R2954" s="19">
        <v>3700</v>
      </c>
      <c r="S2954" s="19">
        <v>30000</v>
      </c>
      <c r="T2954" s="19">
        <v>0.44</v>
      </c>
      <c r="U2954" s="19">
        <v>5.0999999999999996</v>
      </c>
      <c r="V2954" s="19">
        <v>0.24</v>
      </c>
      <c r="W2954" s="19">
        <v>60</v>
      </c>
      <c r="X2954" s="93">
        <v>791</v>
      </c>
      <c r="Y2954">
        <f t="shared" ref="Y2954:Y3017" si="139">N2954/G2954</f>
        <v>66.666666666666671</v>
      </c>
      <c r="Z2954" t="b">
        <f>IF(N2954/G2954&gt;=Auswahlhilfe!$C$8,TRUE,FALSE)</f>
        <v>1</v>
      </c>
      <c r="AA2954" t="b">
        <f>IF(K2954&gt;Auswahlhilfe!$C$7,TRUE,FALSE)</f>
        <v>1</v>
      </c>
      <c r="AB2954" t="b">
        <f>IF(Auswahlhilfe!$C$17=F2954,TRUE,FALSE)</f>
        <v>0</v>
      </c>
      <c r="AC2954" t="b">
        <f>IFERROR(IF(FIND("P2",PGOptionList!D2954)&gt;0,TRUE),FALSE)</f>
        <v>1</v>
      </c>
      <c r="AD2954" t="b">
        <f>IFERROR(IF(FIND("P1",PGOptionList!D2954)&gt;0,TRUE),FALSE)</f>
        <v>0</v>
      </c>
      <c r="AE2954" t="b">
        <f>IFERROR(IF(FIND("P0",PGOptionList!D2954)&gt;0,TRUE),FALSE)</f>
        <v>0</v>
      </c>
      <c r="AF2954" t="b">
        <f>IF(AND(Z2954,AA2954,AB2954,AC2954,IF(C2954=Auswahlhilfe!$L$7,TRUE,FALSE)),D2954,FALSE)</f>
        <v>0</v>
      </c>
      <c r="AG2954" t="b">
        <f>IF(AND(Z2954,AA2954,AB2954,AD2954,IF(C2954=Auswahlhilfe!$L$17,TRUE,FALSE)),D2954,FALSE)</f>
        <v>0</v>
      </c>
      <c r="AH2954" t="b">
        <f>IF(AND(Z2954,AA2954,AB2954,AE2954,IF(C2954=Auswahlhilfe!$L$17,TRUE,FALSE)),D2954,FALSE)</f>
        <v>0</v>
      </c>
      <c r="AI2954" t="s">
        <v>4817</v>
      </c>
      <c r="AJ2954" s="90" t="str">
        <f t="shared" ref="AJ2954:AJ3017" si="140">IF(AI2954="ja",HYPERLINK(_xlfn.CONCAT("https://shop.oxni.ch/de/shop/motoren/planetengetriebe/",LOWER(D2954))),_xlfn.CONCAT("mailto:info@oxni.ch?subject=Anfrage ",D2954))</f>
        <v>mailto:info@oxni.ch?subject=Anfrage TF-075-060-S1-P2</v>
      </c>
    </row>
    <row r="2955" spans="2:36" x14ac:dyDescent="0.2">
      <c r="B2955" s="78" t="str">
        <f t="shared" si="138"/>
        <v/>
      </c>
      <c r="C2955" s="19" t="s">
        <v>12</v>
      </c>
      <c r="D2955" s="19" t="s">
        <v>3256</v>
      </c>
      <c r="E2955" s="19">
        <v>90</v>
      </c>
      <c r="F2955" s="19" t="s">
        <v>58</v>
      </c>
      <c r="G2955" s="19">
        <v>60</v>
      </c>
      <c r="H2955" s="19">
        <v>7</v>
      </c>
      <c r="I2955" s="19">
        <v>14</v>
      </c>
      <c r="J2955" s="19">
        <v>94</v>
      </c>
      <c r="K2955" s="19">
        <v>148</v>
      </c>
      <c r="L2955" s="19">
        <v>444</v>
      </c>
      <c r="M2955" s="19" t="s">
        <v>72</v>
      </c>
      <c r="N2955" s="19">
        <v>4000</v>
      </c>
      <c r="O2955" s="19">
        <v>8000</v>
      </c>
      <c r="P2955" s="19">
        <v>4100</v>
      </c>
      <c r="Q2955" s="19" t="s">
        <v>57</v>
      </c>
      <c r="R2955" s="19">
        <v>3700</v>
      </c>
      <c r="S2955" s="19">
        <v>30000</v>
      </c>
      <c r="T2955" s="19">
        <v>0.44</v>
      </c>
      <c r="U2955" s="19">
        <v>5.0999999999999996</v>
      </c>
      <c r="V2955" s="19">
        <v>0.24</v>
      </c>
      <c r="W2955" s="19">
        <v>60</v>
      </c>
      <c r="X2955" s="93">
        <v>791</v>
      </c>
      <c r="Y2955">
        <f t="shared" si="139"/>
        <v>66.666666666666671</v>
      </c>
      <c r="Z2955" t="b">
        <f>IF(N2955/G2955&gt;=Auswahlhilfe!$C$8,TRUE,FALSE)</f>
        <v>1</v>
      </c>
      <c r="AA2955" t="b">
        <f>IF(K2955&gt;Auswahlhilfe!$C$7,TRUE,FALSE)</f>
        <v>1</v>
      </c>
      <c r="AB2955" t="b">
        <f>IF(Auswahlhilfe!$C$17=F2955,TRUE,FALSE)</f>
        <v>1</v>
      </c>
      <c r="AC2955" t="b">
        <f>IFERROR(IF(FIND("P2",PGOptionList!D2955)&gt;0,TRUE),FALSE)</f>
        <v>1</v>
      </c>
      <c r="AD2955" t="b">
        <f>IFERROR(IF(FIND("P1",PGOptionList!D2955)&gt;0,TRUE),FALSE)</f>
        <v>0</v>
      </c>
      <c r="AE2955" t="b">
        <f>IFERROR(IF(FIND("P0",PGOptionList!D2955)&gt;0,TRUE),FALSE)</f>
        <v>0</v>
      </c>
      <c r="AF2955" t="b">
        <f>IF(AND(Z2955,AA2955,AB2955,AC2955,IF(C2955=Auswahlhilfe!$L$7,TRUE,FALSE)),D2955,FALSE)</f>
        <v>0</v>
      </c>
      <c r="AG2955" t="b">
        <f>IF(AND(Z2955,AA2955,AB2955,AD2955,IF(C2955=Auswahlhilfe!$L$17,TRUE,FALSE)),D2955,FALSE)</f>
        <v>0</v>
      </c>
      <c r="AH2955" t="b">
        <f>IF(AND(Z2955,AA2955,AB2955,AE2955,IF(C2955=Auswahlhilfe!$L$17,TRUE,FALSE)),D2955,FALSE)</f>
        <v>0</v>
      </c>
      <c r="AI2955" t="s">
        <v>4818</v>
      </c>
      <c r="AJ2955" s="90" t="str">
        <f t="shared" si="140"/>
        <v>https://shop.oxni.ch/de/shop/motoren/planetengetriebe/tf-075-060-s2-p2</v>
      </c>
    </row>
    <row r="2956" spans="2:36" x14ac:dyDescent="0.2">
      <c r="B2956" s="78" t="str">
        <f t="shared" si="138"/>
        <v/>
      </c>
      <c r="C2956" s="19" t="s">
        <v>12</v>
      </c>
      <c r="D2956" s="19" t="s">
        <v>3257</v>
      </c>
      <c r="E2956" s="19">
        <v>90</v>
      </c>
      <c r="F2956" s="19" t="s">
        <v>55</v>
      </c>
      <c r="G2956" s="19">
        <v>50</v>
      </c>
      <c r="H2956" s="19">
        <v>5</v>
      </c>
      <c r="I2956" s="19">
        <v>14</v>
      </c>
      <c r="J2956" s="19">
        <v>94</v>
      </c>
      <c r="K2956" s="19">
        <v>160</v>
      </c>
      <c r="L2956" s="19">
        <v>480</v>
      </c>
      <c r="M2956" s="19" t="s">
        <v>71</v>
      </c>
      <c r="N2956" s="19">
        <v>4000</v>
      </c>
      <c r="O2956" s="19">
        <v>8000</v>
      </c>
      <c r="P2956" s="19">
        <v>4100</v>
      </c>
      <c r="Q2956" s="19" t="s">
        <v>57</v>
      </c>
      <c r="R2956" s="19">
        <v>3700</v>
      </c>
      <c r="S2956" s="19">
        <v>30000</v>
      </c>
      <c r="T2956" s="19">
        <v>0.44</v>
      </c>
      <c r="U2956" s="19">
        <v>5.0999999999999996</v>
      </c>
      <c r="V2956" s="19">
        <v>0.24</v>
      </c>
      <c r="W2956" s="19">
        <v>60</v>
      </c>
      <c r="X2956" s="93">
        <v>923</v>
      </c>
      <c r="Y2956">
        <f t="shared" si="139"/>
        <v>80</v>
      </c>
      <c r="Z2956" t="b">
        <f>IF(N2956/G2956&gt;=Auswahlhilfe!$C$8,TRUE,FALSE)</f>
        <v>1</v>
      </c>
      <c r="AA2956" t="b">
        <f>IF(K2956&gt;Auswahlhilfe!$C$7,TRUE,FALSE)</f>
        <v>1</v>
      </c>
      <c r="AB2956" t="b">
        <f>IF(Auswahlhilfe!$C$17=F2956,TRUE,FALSE)</f>
        <v>0</v>
      </c>
      <c r="AC2956" t="b">
        <f>IFERROR(IF(FIND("P2",PGOptionList!D2956)&gt;0,TRUE),FALSE)</f>
        <v>0</v>
      </c>
      <c r="AD2956" t="b">
        <f>IFERROR(IF(FIND("P1",PGOptionList!D2956)&gt;0,TRUE),FALSE)</f>
        <v>1</v>
      </c>
      <c r="AE2956" t="b">
        <f>IFERROR(IF(FIND("P0",PGOptionList!D2956)&gt;0,TRUE),FALSE)</f>
        <v>0</v>
      </c>
      <c r="AF2956" t="b">
        <f>IF(AND(Z2956,AA2956,AB2956,AC2956,IF(C2956=Auswahlhilfe!$L$7,TRUE,FALSE)),D2956,FALSE)</f>
        <v>0</v>
      </c>
      <c r="AG2956" t="b">
        <f>IF(AND(Z2956,AA2956,AB2956,AD2956,IF(C2956=Auswahlhilfe!$L$17,TRUE,FALSE)),D2956,FALSE)</f>
        <v>0</v>
      </c>
      <c r="AH2956" t="b">
        <f>IF(AND(Z2956,AA2956,AB2956,AE2956,IF(C2956=Auswahlhilfe!$L$17,TRUE,FALSE)),D2956,FALSE)</f>
        <v>0</v>
      </c>
      <c r="AI2956" t="s">
        <v>4817</v>
      </c>
      <c r="AJ2956" s="90" t="str">
        <f t="shared" si="140"/>
        <v>mailto:info@oxni.ch?subject=Anfrage TF-075-050-S1-P1</v>
      </c>
    </row>
    <row r="2957" spans="2:36" x14ac:dyDescent="0.2">
      <c r="B2957" s="78" t="str">
        <f t="shared" si="138"/>
        <v/>
      </c>
      <c r="C2957" s="19" t="s">
        <v>12</v>
      </c>
      <c r="D2957" s="19" t="s">
        <v>3258</v>
      </c>
      <c r="E2957" s="19">
        <v>90</v>
      </c>
      <c r="F2957" s="19" t="s">
        <v>58</v>
      </c>
      <c r="G2957" s="19">
        <v>50</v>
      </c>
      <c r="H2957" s="19">
        <v>5</v>
      </c>
      <c r="I2957" s="19">
        <v>14</v>
      </c>
      <c r="J2957" s="19">
        <v>94</v>
      </c>
      <c r="K2957" s="19">
        <v>160</v>
      </c>
      <c r="L2957" s="19">
        <v>480</v>
      </c>
      <c r="M2957" s="19" t="s">
        <v>71</v>
      </c>
      <c r="N2957" s="19">
        <v>4000</v>
      </c>
      <c r="O2957" s="19">
        <v>8000</v>
      </c>
      <c r="P2957" s="19">
        <v>4100</v>
      </c>
      <c r="Q2957" s="19" t="s">
        <v>57</v>
      </c>
      <c r="R2957" s="19">
        <v>3700</v>
      </c>
      <c r="S2957" s="19">
        <v>30000</v>
      </c>
      <c r="T2957" s="19">
        <v>0.44</v>
      </c>
      <c r="U2957" s="19">
        <v>5.0999999999999996</v>
      </c>
      <c r="V2957" s="19">
        <v>0.24</v>
      </c>
      <c r="W2957" s="19">
        <v>60</v>
      </c>
      <c r="X2957" s="93">
        <v>923</v>
      </c>
      <c r="Y2957">
        <f t="shared" si="139"/>
        <v>80</v>
      </c>
      <c r="Z2957" t="b">
        <f>IF(N2957/G2957&gt;=Auswahlhilfe!$C$8,TRUE,FALSE)</f>
        <v>1</v>
      </c>
      <c r="AA2957" t="b">
        <f>IF(K2957&gt;Auswahlhilfe!$C$7,TRUE,FALSE)</f>
        <v>1</v>
      </c>
      <c r="AB2957" t="b">
        <f>IF(Auswahlhilfe!$C$17=F2957,TRUE,FALSE)</f>
        <v>1</v>
      </c>
      <c r="AC2957" t="b">
        <f>IFERROR(IF(FIND("P2",PGOptionList!D2957)&gt;0,TRUE),FALSE)</f>
        <v>0</v>
      </c>
      <c r="AD2957" t="b">
        <f>IFERROR(IF(FIND("P1",PGOptionList!D2957)&gt;0,TRUE),FALSE)</f>
        <v>1</v>
      </c>
      <c r="AE2957" t="b">
        <f>IFERROR(IF(FIND("P0",PGOptionList!D2957)&gt;0,TRUE),FALSE)</f>
        <v>0</v>
      </c>
      <c r="AF2957" t="b">
        <f>IF(AND(Z2957,AA2957,AB2957,AC2957,IF(C2957=Auswahlhilfe!$L$7,TRUE,FALSE)),D2957,FALSE)</f>
        <v>0</v>
      </c>
      <c r="AG2957" t="b">
        <f>IF(AND(Z2957,AA2957,AB2957,AD2957,IF(C2957=Auswahlhilfe!$L$17,TRUE,FALSE)),D2957,FALSE)</f>
        <v>0</v>
      </c>
      <c r="AH2957" t="b">
        <f>IF(AND(Z2957,AA2957,AB2957,AE2957,IF(C2957=Auswahlhilfe!$L$17,TRUE,FALSE)),D2957,FALSE)</f>
        <v>0</v>
      </c>
      <c r="AI2957" t="s">
        <v>4818</v>
      </c>
      <c r="AJ2957" s="90" t="str">
        <f t="shared" si="140"/>
        <v>https://shop.oxni.ch/de/shop/motoren/planetengetriebe/tf-075-050-s2-p1</v>
      </c>
    </row>
    <row r="2958" spans="2:36" x14ac:dyDescent="0.2">
      <c r="B2958" s="78" t="str">
        <f t="shared" si="138"/>
        <v/>
      </c>
      <c r="C2958" s="19" t="s">
        <v>12</v>
      </c>
      <c r="D2958" s="19" t="s">
        <v>3259</v>
      </c>
      <c r="E2958" s="19">
        <v>90</v>
      </c>
      <c r="F2958" s="19" t="s">
        <v>55</v>
      </c>
      <c r="G2958" s="19">
        <v>50</v>
      </c>
      <c r="H2958" s="19">
        <v>7</v>
      </c>
      <c r="I2958" s="19">
        <v>14</v>
      </c>
      <c r="J2958" s="19">
        <v>94</v>
      </c>
      <c r="K2958" s="19">
        <v>160</v>
      </c>
      <c r="L2958" s="19">
        <v>480</v>
      </c>
      <c r="M2958" s="19" t="s">
        <v>71</v>
      </c>
      <c r="N2958" s="19">
        <v>4000</v>
      </c>
      <c r="O2958" s="19">
        <v>8000</v>
      </c>
      <c r="P2958" s="19">
        <v>4100</v>
      </c>
      <c r="Q2958" s="19" t="s">
        <v>57</v>
      </c>
      <c r="R2958" s="19">
        <v>3700</v>
      </c>
      <c r="S2958" s="19">
        <v>30000</v>
      </c>
      <c r="T2958" s="19">
        <v>0.44</v>
      </c>
      <c r="U2958" s="19">
        <v>5.0999999999999996</v>
      </c>
      <c r="V2958" s="19">
        <v>0.24</v>
      </c>
      <c r="W2958" s="19">
        <v>60</v>
      </c>
      <c r="X2958" s="93">
        <v>791</v>
      </c>
      <c r="Y2958">
        <f t="shared" si="139"/>
        <v>80</v>
      </c>
      <c r="Z2958" t="b">
        <f>IF(N2958/G2958&gt;=Auswahlhilfe!$C$8,TRUE,FALSE)</f>
        <v>1</v>
      </c>
      <c r="AA2958" t="b">
        <f>IF(K2958&gt;Auswahlhilfe!$C$7,TRUE,FALSE)</f>
        <v>1</v>
      </c>
      <c r="AB2958" t="b">
        <f>IF(Auswahlhilfe!$C$17=F2958,TRUE,FALSE)</f>
        <v>0</v>
      </c>
      <c r="AC2958" t="b">
        <f>IFERROR(IF(FIND("P2",PGOptionList!D2958)&gt;0,TRUE),FALSE)</f>
        <v>1</v>
      </c>
      <c r="AD2958" t="b">
        <f>IFERROR(IF(FIND("P1",PGOptionList!D2958)&gt;0,TRUE),FALSE)</f>
        <v>0</v>
      </c>
      <c r="AE2958" t="b">
        <f>IFERROR(IF(FIND("P0",PGOptionList!D2958)&gt;0,TRUE),FALSE)</f>
        <v>0</v>
      </c>
      <c r="AF2958" t="b">
        <f>IF(AND(Z2958,AA2958,AB2958,AC2958,IF(C2958=Auswahlhilfe!$L$7,TRUE,FALSE)),D2958,FALSE)</f>
        <v>0</v>
      </c>
      <c r="AG2958" t="b">
        <f>IF(AND(Z2958,AA2958,AB2958,AD2958,IF(C2958=Auswahlhilfe!$L$17,TRUE,FALSE)),D2958,FALSE)</f>
        <v>0</v>
      </c>
      <c r="AH2958" t="b">
        <f>IF(AND(Z2958,AA2958,AB2958,AE2958,IF(C2958=Auswahlhilfe!$L$17,TRUE,FALSE)),D2958,FALSE)</f>
        <v>0</v>
      </c>
      <c r="AI2958" t="s">
        <v>4817</v>
      </c>
      <c r="AJ2958" s="90" t="str">
        <f t="shared" si="140"/>
        <v>mailto:info@oxni.ch?subject=Anfrage TF-075-050-S1-P2</v>
      </c>
    </row>
    <row r="2959" spans="2:36" x14ac:dyDescent="0.2">
      <c r="B2959" s="78" t="str">
        <f t="shared" si="138"/>
        <v/>
      </c>
      <c r="C2959" s="19" t="s">
        <v>12</v>
      </c>
      <c r="D2959" s="19" t="s">
        <v>3260</v>
      </c>
      <c r="E2959" s="19">
        <v>90</v>
      </c>
      <c r="F2959" s="19" t="s">
        <v>58</v>
      </c>
      <c r="G2959" s="19">
        <v>50</v>
      </c>
      <c r="H2959" s="19">
        <v>7</v>
      </c>
      <c r="I2959" s="19">
        <v>14</v>
      </c>
      <c r="J2959" s="19">
        <v>94</v>
      </c>
      <c r="K2959" s="19">
        <v>160</v>
      </c>
      <c r="L2959" s="19">
        <v>480</v>
      </c>
      <c r="M2959" s="19" t="s">
        <v>71</v>
      </c>
      <c r="N2959" s="19">
        <v>4000</v>
      </c>
      <c r="O2959" s="19">
        <v>8000</v>
      </c>
      <c r="P2959" s="19">
        <v>4100</v>
      </c>
      <c r="Q2959" s="19" t="s">
        <v>57</v>
      </c>
      <c r="R2959" s="19">
        <v>3700</v>
      </c>
      <c r="S2959" s="19">
        <v>30000</v>
      </c>
      <c r="T2959" s="19">
        <v>0.44</v>
      </c>
      <c r="U2959" s="19">
        <v>5.0999999999999996</v>
      </c>
      <c r="V2959" s="19">
        <v>0.24</v>
      </c>
      <c r="W2959" s="19">
        <v>60</v>
      </c>
      <c r="X2959" s="93">
        <v>791</v>
      </c>
      <c r="Y2959">
        <f t="shared" si="139"/>
        <v>80</v>
      </c>
      <c r="Z2959" t="b">
        <f>IF(N2959/G2959&gt;=Auswahlhilfe!$C$8,TRUE,FALSE)</f>
        <v>1</v>
      </c>
      <c r="AA2959" t="b">
        <f>IF(K2959&gt;Auswahlhilfe!$C$7,TRUE,FALSE)</f>
        <v>1</v>
      </c>
      <c r="AB2959" t="b">
        <f>IF(Auswahlhilfe!$C$17=F2959,TRUE,FALSE)</f>
        <v>1</v>
      </c>
      <c r="AC2959" t="b">
        <f>IFERROR(IF(FIND("P2",PGOptionList!D2959)&gt;0,TRUE),FALSE)</f>
        <v>1</v>
      </c>
      <c r="AD2959" t="b">
        <f>IFERROR(IF(FIND("P1",PGOptionList!D2959)&gt;0,TRUE),FALSE)</f>
        <v>0</v>
      </c>
      <c r="AE2959" t="b">
        <f>IFERROR(IF(FIND("P0",PGOptionList!D2959)&gt;0,TRUE),FALSE)</f>
        <v>0</v>
      </c>
      <c r="AF2959" t="b">
        <f>IF(AND(Z2959,AA2959,AB2959,AC2959,IF(C2959=Auswahlhilfe!$L$7,TRUE,FALSE)),D2959,FALSE)</f>
        <v>0</v>
      </c>
      <c r="AG2959" t="b">
        <f>IF(AND(Z2959,AA2959,AB2959,AD2959,IF(C2959=Auswahlhilfe!$L$17,TRUE,FALSE)),D2959,FALSE)</f>
        <v>0</v>
      </c>
      <c r="AH2959" t="b">
        <f>IF(AND(Z2959,AA2959,AB2959,AE2959,IF(C2959=Auswahlhilfe!$L$17,TRUE,FALSE)),D2959,FALSE)</f>
        <v>0</v>
      </c>
      <c r="AI2959" t="s">
        <v>4818</v>
      </c>
      <c r="AJ2959" s="90" t="str">
        <f t="shared" si="140"/>
        <v>https://shop.oxni.ch/de/shop/motoren/planetengetriebe/tf-075-050-s2-p2</v>
      </c>
    </row>
    <row r="2960" spans="2:36" x14ac:dyDescent="0.2">
      <c r="B2960" s="78" t="str">
        <f t="shared" si="138"/>
        <v/>
      </c>
      <c r="C2960" s="19" t="s">
        <v>12</v>
      </c>
      <c r="D2960" s="19" t="s">
        <v>3261</v>
      </c>
      <c r="E2960" s="19">
        <v>90</v>
      </c>
      <c r="F2960" s="19" t="s">
        <v>55</v>
      </c>
      <c r="G2960" s="19">
        <v>40</v>
      </c>
      <c r="H2960" s="19">
        <v>5</v>
      </c>
      <c r="I2960" s="19">
        <v>14</v>
      </c>
      <c r="J2960" s="19">
        <v>94</v>
      </c>
      <c r="K2960" s="19">
        <v>123</v>
      </c>
      <c r="L2960" s="19">
        <v>369</v>
      </c>
      <c r="M2960" s="19" t="s">
        <v>73</v>
      </c>
      <c r="N2960" s="19">
        <v>4000</v>
      </c>
      <c r="O2960" s="19">
        <v>8000</v>
      </c>
      <c r="P2960" s="19">
        <v>4100</v>
      </c>
      <c r="Q2960" s="19" t="s">
        <v>57</v>
      </c>
      <c r="R2960" s="19">
        <v>3700</v>
      </c>
      <c r="S2960" s="19">
        <v>30000</v>
      </c>
      <c r="T2960" s="19">
        <v>0.47</v>
      </c>
      <c r="U2960" s="19">
        <v>5.0999999999999996</v>
      </c>
      <c r="V2960" s="19">
        <v>0.24</v>
      </c>
      <c r="W2960" s="19">
        <v>60</v>
      </c>
      <c r="X2960" s="93">
        <v>923</v>
      </c>
      <c r="Y2960">
        <f t="shared" si="139"/>
        <v>100</v>
      </c>
      <c r="Z2960" t="b">
        <f>IF(N2960/G2960&gt;=Auswahlhilfe!$C$8,TRUE,FALSE)</f>
        <v>1</v>
      </c>
      <c r="AA2960" t="b">
        <f>IF(K2960&gt;Auswahlhilfe!$C$7,TRUE,FALSE)</f>
        <v>1</v>
      </c>
      <c r="AB2960" t="b">
        <f>IF(Auswahlhilfe!$C$17=F2960,TRUE,FALSE)</f>
        <v>0</v>
      </c>
      <c r="AC2960" t="b">
        <f>IFERROR(IF(FIND("P2",PGOptionList!D2960)&gt;0,TRUE),FALSE)</f>
        <v>0</v>
      </c>
      <c r="AD2960" t="b">
        <f>IFERROR(IF(FIND("P1",PGOptionList!D2960)&gt;0,TRUE),FALSE)</f>
        <v>1</v>
      </c>
      <c r="AE2960" t="b">
        <f>IFERROR(IF(FIND("P0",PGOptionList!D2960)&gt;0,TRUE),FALSE)</f>
        <v>0</v>
      </c>
      <c r="AF2960" t="b">
        <f>IF(AND(Z2960,AA2960,AB2960,AC2960,IF(C2960=Auswahlhilfe!$L$7,TRUE,FALSE)),D2960,FALSE)</f>
        <v>0</v>
      </c>
      <c r="AG2960" t="b">
        <f>IF(AND(Z2960,AA2960,AB2960,AD2960,IF(C2960=Auswahlhilfe!$L$17,TRUE,FALSE)),D2960,FALSE)</f>
        <v>0</v>
      </c>
      <c r="AH2960" t="b">
        <f>IF(AND(Z2960,AA2960,AB2960,AE2960,IF(C2960=Auswahlhilfe!$L$17,TRUE,FALSE)),D2960,FALSE)</f>
        <v>0</v>
      </c>
      <c r="AI2960" t="s">
        <v>4817</v>
      </c>
      <c r="AJ2960" s="90" t="str">
        <f t="shared" si="140"/>
        <v>mailto:info@oxni.ch?subject=Anfrage TF-075-040-S1-P1</v>
      </c>
    </row>
    <row r="2961" spans="2:36" x14ac:dyDescent="0.2">
      <c r="B2961" s="78" t="str">
        <f t="shared" si="138"/>
        <v/>
      </c>
      <c r="C2961" s="19" t="s">
        <v>12</v>
      </c>
      <c r="D2961" s="19" t="s">
        <v>3262</v>
      </c>
      <c r="E2961" s="19">
        <v>90</v>
      </c>
      <c r="F2961" s="19" t="s">
        <v>58</v>
      </c>
      <c r="G2961" s="19">
        <v>40</v>
      </c>
      <c r="H2961" s="19">
        <v>5</v>
      </c>
      <c r="I2961" s="19">
        <v>14</v>
      </c>
      <c r="J2961" s="19">
        <v>94</v>
      </c>
      <c r="K2961" s="19">
        <v>123</v>
      </c>
      <c r="L2961" s="19">
        <v>369</v>
      </c>
      <c r="M2961" s="19" t="s">
        <v>73</v>
      </c>
      <c r="N2961" s="19">
        <v>4000</v>
      </c>
      <c r="O2961" s="19">
        <v>8000</v>
      </c>
      <c r="P2961" s="19">
        <v>4100</v>
      </c>
      <c r="Q2961" s="19" t="s">
        <v>57</v>
      </c>
      <c r="R2961" s="19">
        <v>3700</v>
      </c>
      <c r="S2961" s="19">
        <v>30000</v>
      </c>
      <c r="T2961" s="19">
        <v>0.47</v>
      </c>
      <c r="U2961" s="19">
        <v>5.0999999999999996</v>
      </c>
      <c r="V2961" s="19">
        <v>0.24</v>
      </c>
      <c r="W2961" s="19">
        <v>60</v>
      </c>
      <c r="X2961" s="93">
        <v>923</v>
      </c>
      <c r="Y2961">
        <f t="shared" si="139"/>
        <v>100</v>
      </c>
      <c r="Z2961" t="b">
        <f>IF(N2961/G2961&gt;=Auswahlhilfe!$C$8,TRUE,FALSE)</f>
        <v>1</v>
      </c>
      <c r="AA2961" t="b">
        <f>IF(K2961&gt;Auswahlhilfe!$C$7,TRUE,FALSE)</f>
        <v>1</v>
      </c>
      <c r="AB2961" t="b">
        <f>IF(Auswahlhilfe!$C$17=F2961,TRUE,FALSE)</f>
        <v>1</v>
      </c>
      <c r="AC2961" t="b">
        <f>IFERROR(IF(FIND("P2",PGOptionList!D2961)&gt;0,TRUE),FALSE)</f>
        <v>0</v>
      </c>
      <c r="AD2961" t="b">
        <f>IFERROR(IF(FIND("P1",PGOptionList!D2961)&gt;0,TRUE),FALSE)</f>
        <v>1</v>
      </c>
      <c r="AE2961" t="b">
        <f>IFERROR(IF(FIND("P0",PGOptionList!D2961)&gt;0,TRUE),FALSE)</f>
        <v>0</v>
      </c>
      <c r="AF2961" t="b">
        <f>IF(AND(Z2961,AA2961,AB2961,AC2961,IF(C2961=Auswahlhilfe!$L$7,TRUE,FALSE)),D2961,FALSE)</f>
        <v>0</v>
      </c>
      <c r="AG2961" t="b">
        <f>IF(AND(Z2961,AA2961,AB2961,AD2961,IF(C2961=Auswahlhilfe!$L$17,TRUE,FALSE)),D2961,FALSE)</f>
        <v>0</v>
      </c>
      <c r="AH2961" t="b">
        <f>IF(AND(Z2961,AA2961,AB2961,AE2961,IF(C2961=Auswahlhilfe!$L$17,TRUE,FALSE)),D2961,FALSE)</f>
        <v>0</v>
      </c>
      <c r="AI2961" t="s">
        <v>4818</v>
      </c>
      <c r="AJ2961" s="90" t="str">
        <f t="shared" si="140"/>
        <v>https://shop.oxni.ch/de/shop/motoren/planetengetriebe/tf-075-040-s2-p1</v>
      </c>
    </row>
    <row r="2962" spans="2:36" x14ac:dyDescent="0.2">
      <c r="B2962" s="78" t="str">
        <f t="shared" si="138"/>
        <v/>
      </c>
      <c r="C2962" s="19" t="s">
        <v>12</v>
      </c>
      <c r="D2962" s="19" t="s">
        <v>3263</v>
      </c>
      <c r="E2962" s="19">
        <v>90</v>
      </c>
      <c r="F2962" s="19" t="s">
        <v>55</v>
      </c>
      <c r="G2962" s="19">
        <v>40</v>
      </c>
      <c r="H2962" s="19">
        <v>7</v>
      </c>
      <c r="I2962" s="19">
        <v>14</v>
      </c>
      <c r="J2962" s="19">
        <v>94</v>
      </c>
      <c r="K2962" s="19">
        <v>123</v>
      </c>
      <c r="L2962" s="19">
        <v>369</v>
      </c>
      <c r="M2962" s="19" t="s">
        <v>73</v>
      </c>
      <c r="N2962" s="19">
        <v>4000</v>
      </c>
      <c r="O2962" s="19">
        <v>8000</v>
      </c>
      <c r="P2962" s="19">
        <v>4100</v>
      </c>
      <c r="Q2962" s="19" t="s">
        <v>57</v>
      </c>
      <c r="R2962" s="19">
        <v>3700</v>
      </c>
      <c r="S2962" s="19">
        <v>30000</v>
      </c>
      <c r="T2962" s="19">
        <v>0.47</v>
      </c>
      <c r="U2962" s="19">
        <v>5.0999999999999996</v>
      </c>
      <c r="V2962" s="19">
        <v>0.24</v>
      </c>
      <c r="W2962" s="19">
        <v>60</v>
      </c>
      <c r="X2962" s="93">
        <v>791</v>
      </c>
      <c r="Y2962">
        <f t="shared" si="139"/>
        <v>100</v>
      </c>
      <c r="Z2962" t="b">
        <f>IF(N2962/G2962&gt;=Auswahlhilfe!$C$8,TRUE,FALSE)</f>
        <v>1</v>
      </c>
      <c r="AA2962" t="b">
        <f>IF(K2962&gt;Auswahlhilfe!$C$7,TRUE,FALSE)</f>
        <v>1</v>
      </c>
      <c r="AB2962" t="b">
        <f>IF(Auswahlhilfe!$C$17=F2962,TRUE,FALSE)</f>
        <v>0</v>
      </c>
      <c r="AC2962" t="b">
        <f>IFERROR(IF(FIND("P2",PGOptionList!D2962)&gt;0,TRUE),FALSE)</f>
        <v>1</v>
      </c>
      <c r="AD2962" t="b">
        <f>IFERROR(IF(FIND("P1",PGOptionList!D2962)&gt;0,TRUE),FALSE)</f>
        <v>0</v>
      </c>
      <c r="AE2962" t="b">
        <f>IFERROR(IF(FIND("P0",PGOptionList!D2962)&gt;0,TRUE),FALSE)</f>
        <v>0</v>
      </c>
      <c r="AF2962" t="b">
        <f>IF(AND(Z2962,AA2962,AB2962,AC2962,IF(C2962=Auswahlhilfe!$L$7,TRUE,FALSE)),D2962,FALSE)</f>
        <v>0</v>
      </c>
      <c r="AG2962" t="b">
        <f>IF(AND(Z2962,AA2962,AB2962,AD2962,IF(C2962=Auswahlhilfe!$L$17,TRUE,FALSE)),D2962,FALSE)</f>
        <v>0</v>
      </c>
      <c r="AH2962" t="b">
        <f>IF(AND(Z2962,AA2962,AB2962,AE2962,IF(C2962=Auswahlhilfe!$L$17,TRUE,FALSE)),D2962,FALSE)</f>
        <v>0</v>
      </c>
      <c r="AI2962" t="s">
        <v>4817</v>
      </c>
      <c r="AJ2962" s="90" t="str">
        <f t="shared" si="140"/>
        <v>mailto:info@oxni.ch?subject=Anfrage TF-075-040-S1-P2</v>
      </c>
    </row>
    <row r="2963" spans="2:36" x14ac:dyDescent="0.2">
      <c r="B2963" s="78" t="str">
        <f t="shared" si="138"/>
        <v/>
      </c>
      <c r="C2963" s="19" t="s">
        <v>12</v>
      </c>
      <c r="D2963" s="19" t="s">
        <v>3264</v>
      </c>
      <c r="E2963" s="19">
        <v>90</v>
      </c>
      <c r="F2963" s="19" t="s">
        <v>58</v>
      </c>
      <c r="G2963" s="19">
        <v>40</v>
      </c>
      <c r="H2963" s="19">
        <v>7</v>
      </c>
      <c r="I2963" s="19">
        <v>14</v>
      </c>
      <c r="J2963" s="19">
        <v>94</v>
      </c>
      <c r="K2963" s="19">
        <v>123</v>
      </c>
      <c r="L2963" s="19">
        <v>369</v>
      </c>
      <c r="M2963" s="19" t="s">
        <v>73</v>
      </c>
      <c r="N2963" s="19">
        <v>4000</v>
      </c>
      <c r="O2963" s="19">
        <v>8000</v>
      </c>
      <c r="P2963" s="19">
        <v>4100</v>
      </c>
      <c r="Q2963" s="19" t="s">
        <v>57</v>
      </c>
      <c r="R2963" s="19">
        <v>3700</v>
      </c>
      <c r="S2963" s="19">
        <v>30000</v>
      </c>
      <c r="T2963" s="19">
        <v>0.47</v>
      </c>
      <c r="U2963" s="19">
        <v>5.0999999999999996</v>
      </c>
      <c r="V2963" s="19">
        <v>0.24</v>
      </c>
      <c r="W2963" s="19">
        <v>60</v>
      </c>
      <c r="X2963" s="93">
        <v>791</v>
      </c>
      <c r="Y2963">
        <f t="shared" si="139"/>
        <v>100</v>
      </c>
      <c r="Z2963" t="b">
        <f>IF(N2963/G2963&gt;=Auswahlhilfe!$C$8,TRUE,FALSE)</f>
        <v>1</v>
      </c>
      <c r="AA2963" t="b">
        <f>IF(K2963&gt;Auswahlhilfe!$C$7,TRUE,FALSE)</f>
        <v>1</v>
      </c>
      <c r="AB2963" t="b">
        <f>IF(Auswahlhilfe!$C$17=F2963,TRUE,FALSE)</f>
        <v>1</v>
      </c>
      <c r="AC2963" t="b">
        <f>IFERROR(IF(FIND("P2",PGOptionList!D2963)&gt;0,TRUE),FALSE)</f>
        <v>1</v>
      </c>
      <c r="AD2963" t="b">
        <f>IFERROR(IF(FIND("P1",PGOptionList!D2963)&gt;0,TRUE),FALSE)</f>
        <v>0</v>
      </c>
      <c r="AE2963" t="b">
        <f>IFERROR(IF(FIND("P0",PGOptionList!D2963)&gt;0,TRUE),FALSE)</f>
        <v>0</v>
      </c>
      <c r="AF2963" t="b">
        <f>IF(AND(Z2963,AA2963,AB2963,AC2963,IF(C2963=Auswahlhilfe!$L$7,TRUE,FALSE)),D2963,FALSE)</f>
        <v>0</v>
      </c>
      <c r="AG2963" t="b">
        <f>IF(AND(Z2963,AA2963,AB2963,AD2963,IF(C2963=Auswahlhilfe!$L$17,TRUE,FALSE)),D2963,FALSE)</f>
        <v>0</v>
      </c>
      <c r="AH2963" t="b">
        <f>IF(AND(Z2963,AA2963,AB2963,AE2963,IF(C2963=Auswahlhilfe!$L$17,TRUE,FALSE)),D2963,FALSE)</f>
        <v>0</v>
      </c>
      <c r="AI2963" t="s">
        <v>4818</v>
      </c>
      <c r="AJ2963" s="90" t="str">
        <f t="shared" si="140"/>
        <v>https://shop.oxni.ch/de/shop/motoren/planetengetriebe/tf-075-040-s2-p2</v>
      </c>
    </row>
    <row r="2964" spans="2:36" x14ac:dyDescent="0.2">
      <c r="B2964" s="78" t="str">
        <f t="shared" si="138"/>
        <v/>
      </c>
      <c r="C2964" s="19" t="s">
        <v>12</v>
      </c>
      <c r="D2964" s="19" t="s">
        <v>3265</v>
      </c>
      <c r="E2964" s="19">
        <v>90</v>
      </c>
      <c r="F2964" s="19" t="s">
        <v>55</v>
      </c>
      <c r="G2964" s="19">
        <v>35</v>
      </c>
      <c r="H2964" s="19">
        <v>5</v>
      </c>
      <c r="I2964" s="19">
        <v>14</v>
      </c>
      <c r="J2964" s="19">
        <v>94</v>
      </c>
      <c r="K2964" s="19">
        <v>140</v>
      </c>
      <c r="L2964" s="19">
        <v>420</v>
      </c>
      <c r="M2964" s="19" t="s">
        <v>70</v>
      </c>
      <c r="N2964" s="19">
        <v>4000</v>
      </c>
      <c r="O2964" s="19">
        <v>8000</v>
      </c>
      <c r="P2964" s="19">
        <v>4100</v>
      </c>
      <c r="Q2964" s="19" t="s">
        <v>57</v>
      </c>
      <c r="R2964" s="19">
        <v>3700</v>
      </c>
      <c r="S2964" s="19">
        <v>30000</v>
      </c>
      <c r="T2964" s="19">
        <v>0.47</v>
      </c>
      <c r="U2964" s="19">
        <v>5.0999999999999996</v>
      </c>
      <c r="V2964" s="19">
        <v>0.24</v>
      </c>
      <c r="W2964" s="19">
        <v>60</v>
      </c>
      <c r="X2964" s="93">
        <v>923</v>
      </c>
      <c r="Y2964">
        <f t="shared" si="139"/>
        <v>114.28571428571429</v>
      </c>
      <c r="Z2964" t="b">
        <f>IF(N2964/G2964&gt;=Auswahlhilfe!$C$8,TRUE,FALSE)</f>
        <v>1</v>
      </c>
      <c r="AA2964" t="b">
        <f>IF(K2964&gt;Auswahlhilfe!$C$7,TRUE,FALSE)</f>
        <v>1</v>
      </c>
      <c r="AB2964" t="b">
        <f>IF(Auswahlhilfe!$C$17=F2964,TRUE,FALSE)</f>
        <v>0</v>
      </c>
      <c r="AC2964" t="b">
        <f>IFERROR(IF(FIND("P2",PGOptionList!D2964)&gt;0,TRUE),FALSE)</f>
        <v>0</v>
      </c>
      <c r="AD2964" t="b">
        <f>IFERROR(IF(FIND("P1",PGOptionList!D2964)&gt;0,TRUE),FALSE)</f>
        <v>1</v>
      </c>
      <c r="AE2964" t="b">
        <f>IFERROR(IF(FIND("P0",PGOptionList!D2964)&gt;0,TRUE),FALSE)</f>
        <v>0</v>
      </c>
      <c r="AF2964" t="b">
        <f>IF(AND(Z2964,AA2964,AB2964,AC2964,IF(C2964=Auswahlhilfe!$L$7,TRUE,FALSE)),D2964,FALSE)</f>
        <v>0</v>
      </c>
      <c r="AG2964" t="b">
        <f>IF(AND(Z2964,AA2964,AB2964,AD2964,IF(C2964=Auswahlhilfe!$L$17,TRUE,FALSE)),D2964,FALSE)</f>
        <v>0</v>
      </c>
      <c r="AH2964" t="b">
        <f>IF(AND(Z2964,AA2964,AB2964,AE2964,IF(C2964=Auswahlhilfe!$L$17,TRUE,FALSE)),D2964,FALSE)</f>
        <v>0</v>
      </c>
      <c r="AI2964" t="s">
        <v>4817</v>
      </c>
      <c r="AJ2964" s="90" t="str">
        <f t="shared" si="140"/>
        <v>mailto:info@oxni.ch?subject=Anfrage TF-075-035-S1-P1</v>
      </c>
    </row>
    <row r="2965" spans="2:36" x14ac:dyDescent="0.2">
      <c r="B2965" s="78" t="str">
        <f t="shared" si="138"/>
        <v/>
      </c>
      <c r="C2965" s="19" t="s">
        <v>12</v>
      </c>
      <c r="D2965" s="19" t="s">
        <v>3266</v>
      </c>
      <c r="E2965" s="19">
        <v>90</v>
      </c>
      <c r="F2965" s="19" t="s">
        <v>58</v>
      </c>
      <c r="G2965" s="19">
        <v>35</v>
      </c>
      <c r="H2965" s="19">
        <v>5</v>
      </c>
      <c r="I2965" s="19">
        <v>14</v>
      </c>
      <c r="J2965" s="19">
        <v>94</v>
      </c>
      <c r="K2965" s="19">
        <v>140</v>
      </c>
      <c r="L2965" s="19">
        <v>420</v>
      </c>
      <c r="M2965" s="19" t="s">
        <v>70</v>
      </c>
      <c r="N2965" s="19">
        <v>4000</v>
      </c>
      <c r="O2965" s="19">
        <v>8000</v>
      </c>
      <c r="P2965" s="19">
        <v>4100</v>
      </c>
      <c r="Q2965" s="19" t="s">
        <v>57</v>
      </c>
      <c r="R2965" s="19">
        <v>3700</v>
      </c>
      <c r="S2965" s="19">
        <v>30000</v>
      </c>
      <c r="T2965" s="19">
        <v>0.47</v>
      </c>
      <c r="U2965" s="19">
        <v>5.0999999999999996</v>
      </c>
      <c r="V2965" s="19">
        <v>0.24</v>
      </c>
      <c r="W2965" s="19">
        <v>60</v>
      </c>
      <c r="X2965" s="93">
        <v>923</v>
      </c>
      <c r="Y2965">
        <f t="shared" si="139"/>
        <v>114.28571428571429</v>
      </c>
      <c r="Z2965" t="b">
        <f>IF(N2965/G2965&gt;=Auswahlhilfe!$C$8,TRUE,FALSE)</f>
        <v>1</v>
      </c>
      <c r="AA2965" t="b">
        <f>IF(K2965&gt;Auswahlhilfe!$C$7,TRUE,FALSE)</f>
        <v>1</v>
      </c>
      <c r="AB2965" t="b">
        <f>IF(Auswahlhilfe!$C$17=F2965,TRUE,FALSE)</f>
        <v>1</v>
      </c>
      <c r="AC2965" t="b">
        <f>IFERROR(IF(FIND("P2",PGOptionList!D2965)&gt;0,TRUE),FALSE)</f>
        <v>0</v>
      </c>
      <c r="AD2965" t="b">
        <f>IFERROR(IF(FIND("P1",PGOptionList!D2965)&gt;0,TRUE),FALSE)</f>
        <v>1</v>
      </c>
      <c r="AE2965" t="b">
        <f>IFERROR(IF(FIND("P0",PGOptionList!D2965)&gt;0,TRUE),FALSE)</f>
        <v>0</v>
      </c>
      <c r="AF2965" t="b">
        <f>IF(AND(Z2965,AA2965,AB2965,AC2965,IF(C2965=Auswahlhilfe!$L$7,TRUE,FALSE)),D2965,FALSE)</f>
        <v>0</v>
      </c>
      <c r="AG2965" t="b">
        <f>IF(AND(Z2965,AA2965,AB2965,AD2965,IF(C2965=Auswahlhilfe!$L$17,TRUE,FALSE)),D2965,FALSE)</f>
        <v>0</v>
      </c>
      <c r="AH2965" t="b">
        <f>IF(AND(Z2965,AA2965,AB2965,AE2965,IF(C2965=Auswahlhilfe!$L$17,TRUE,FALSE)),D2965,FALSE)</f>
        <v>0</v>
      </c>
      <c r="AI2965" t="s">
        <v>4818</v>
      </c>
      <c r="AJ2965" s="90" t="str">
        <f t="shared" si="140"/>
        <v>https://shop.oxni.ch/de/shop/motoren/planetengetriebe/tf-075-035-s2-p1</v>
      </c>
    </row>
    <row r="2966" spans="2:36" x14ac:dyDescent="0.2">
      <c r="B2966" s="78" t="str">
        <f t="shared" si="138"/>
        <v/>
      </c>
      <c r="C2966" s="19" t="s">
        <v>12</v>
      </c>
      <c r="D2966" s="19" t="s">
        <v>3267</v>
      </c>
      <c r="E2966" s="19">
        <v>90</v>
      </c>
      <c r="F2966" s="19" t="s">
        <v>55</v>
      </c>
      <c r="G2966" s="19">
        <v>35</v>
      </c>
      <c r="H2966" s="19">
        <v>7</v>
      </c>
      <c r="I2966" s="19">
        <v>14</v>
      </c>
      <c r="J2966" s="19">
        <v>94</v>
      </c>
      <c r="K2966" s="19">
        <v>140</v>
      </c>
      <c r="L2966" s="19">
        <v>420</v>
      </c>
      <c r="M2966" s="19" t="s">
        <v>70</v>
      </c>
      <c r="N2966" s="19">
        <v>4000</v>
      </c>
      <c r="O2966" s="19">
        <v>8000</v>
      </c>
      <c r="P2966" s="19">
        <v>4100</v>
      </c>
      <c r="Q2966" s="19" t="s">
        <v>57</v>
      </c>
      <c r="R2966" s="19">
        <v>3700</v>
      </c>
      <c r="S2966" s="19">
        <v>30000</v>
      </c>
      <c r="T2966" s="19">
        <v>0.47</v>
      </c>
      <c r="U2966" s="19">
        <v>5.0999999999999996</v>
      </c>
      <c r="V2966" s="19">
        <v>0.24</v>
      </c>
      <c r="W2966" s="19">
        <v>60</v>
      </c>
      <c r="X2966" s="93">
        <v>791</v>
      </c>
      <c r="Y2966">
        <f t="shared" si="139"/>
        <v>114.28571428571429</v>
      </c>
      <c r="Z2966" t="b">
        <f>IF(N2966/G2966&gt;=Auswahlhilfe!$C$8,TRUE,FALSE)</f>
        <v>1</v>
      </c>
      <c r="AA2966" t="b">
        <f>IF(K2966&gt;Auswahlhilfe!$C$7,TRUE,FALSE)</f>
        <v>1</v>
      </c>
      <c r="AB2966" t="b">
        <f>IF(Auswahlhilfe!$C$17=F2966,TRUE,FALSE)</f>
        <v>0</v>
      </c>
      <c r="AC2966" t="b">
        <f>IFERROR(IF(FIND("P2",PGOptionList!D2966)&gt;0,TRUE),FALSE)</f>
        <v>1</v>
      </c>
      <c r="AD2966" t="b">
        <f>IFERROR(IF(FIND("P1",PGOptionList!D2966)&gt;0,TRUE),FALSE)</f>
        <v>0</v>
      </c>
      <c r="AE2966" t="b">
        <f>IFERROR(IF(FIND("P0",PGOptionList!D2966)&gt;0,TRUE),FALSE)</f>
        <v>0</v>
      </c>
      <c r="AF2966" t="b">
        <f>IF(AND(Z2966,AA2966,AB2966,AC2966,IF(C2966=Auswahlhilfe!$L$7,TRUE,FALSE)),D2966,FALSE)</f>
        <v>0</v>
      </c>
      <c r="AG2966" t="b">
        <f>IF(AND(Z2966,AA2966,AB2966,AD2966,IF(C2966=Auswahlhilfe!$L$17,TRUE,FALSE)),D2966,FALSE)</f>
        <v>0</v>
      </c>
      <c r="AH2966" t="b">
        <f>IF(AND(Z2966,AA2966,AB2966,AE2966,IF(C2966=Auswahlhilfe!$L$17,TRUE,FALSE)),D2966,FALSE)</f>
        <v>0</v>
      </c>
      <c r="AI2966" t="s">
        <v>4817</v>
      </c>
      <c r="AJ2966" s="90" t="str">
        <f t="shared" si="140"/>
        <v>mailto:info@oxni.ch?subject=Anfrage TF-075-035-S1-P2</v>
      </c>
    </row>
    <row r="2967" spans="2:36" x14ac:dyDescent="0.2">
      <c r="B2967" s="78" t="str">
        <f t="shared" si="138"/>
        <v/>
      </c>
      <c r="C2967" s="19" t="s">
        <v>12</v>
      </c>
      <c r="D2967" s="19" t="s">
        <v>3268</v>
      </c>
      <c r="E2967" s="19">
        <v>90</v>
      </c>
      <c r="F2967" s="19" t="s">
        <v>58</v>
      </c>
      <c r="G2967" s="19">
        <v>35</v>
      </c>
      <c r="H2967" s="19">
        <v>7</v>
      </c>
      <c r="I2967" s="19">
        <v>14</v>
      </c>
      <c r="J2967" s="19">
        <v>94</v>
      </c>
      <c r="K2967" s="19">
        <v>140</v>
      </c>
      <c r="L2967" s="19">
        <v>420</v>
      </c>
      <c r="M2967" s="19" t="s">
        <v>70</v>
      </c>
      <c r="N2967" s="19">
        <v>4000</v>
      </c>
      <c r="O2967" s="19">
        <v>8000</v>
      </c>
      <c r="P2967" s="19">
        <v>4100</v>
      </c>
      <c r="Q2967" s="19" t="s">
        <v>57</v>
      </c>
      <c r="R2967" s="19">
        <v>3700</v>
      </c>
      <c r="S2967" s="19">
        <v>30000</v>
      </c>
      <c r="T2967" s="19">
        <v>0.47</v>
      </c>
      <c r="U2967" s="19">
        <v>5.0999999999999996</v>
      </c>
      <c r="V2967" s="19">
        <v>0.24</v>
      </c>
      <c r="W2967" s="19">
        <v>60</v>
      </c>
      <c r="X2967" s="93">
        <v>791</v>
      </c>
      <c r="Y2967">
        <f t="shared" si="139"/>
        <v>114.28571428571429</v>
      </c>
      <c r="Z2967" t="b">
        <f>IF(N2967/G2967&gt;=Auswahlhilfe!$C$8,TRUE,FALSE)</f>
        <v>1</v>
      </c>
      <c r="AA2967" t="b">
        <f>IF(K2967&gt;Auswahlhilfe!$C$7,TRUE,FALSE)</f>
        <v>1</v>
      </c>
      <c r="AB2967" t="b">
        <f>IF(Auswahlhilfe!$C$17=F2967,TRUE,FALSE)</f>
        <v>1</v>
      </c>
      <c r="AC2967" t="b">
        <f>IFERROR(IF(FIND("P2",PGOptionList!D2967)&gt;0,TRUE),FALSE)</f>
        <v>1</v>
      </c>
      <c r="AD2967" t="b">
        <f>IFERROR(IF(FIND("P1",PGOptionList!D2967)&gt;0,TRUE),FALSE)</f>
        <v>0</v>
      </c>
      <c r="AE2967" t="b">
        <f>IFERROR(IF(FIND("P0",PGOptionList!D2967)&gt;0,TRUE),FALSE)</f>
        <v>0</v>
      </c>
      <c r="AF2967" t="b">
        <f>IF(AND(Z2967,AA2967,AB2967,AC2967,IF(C2967=Auswahlhilfe!$L$7,TRUE,FALSE)),D2967,FALSE)</f>
        <v>0</v>
      </c>
      <c r="AG2967" t="b">
        <f>IF(AND(Z2967,AA2967,AB2967,AD2967,IF(C2967=Auswahlhilfe!$L$17,TRUE,FALSE)),D2967,FALSE)</f>
        <v>0</v>
      </c>
      <c r="AH2967" t="b">
        <f>IF(AND(Z2967,AA2967,AB2967,AE2967,IF(C2967=Auswahlhilfe!$L$17,TRUE,FALSE)),D2967,FALSE)</f>
        <v>0</v>
      </c>
      <c r="AI2967" t="s">
        <v>4818</v>
      </c>
      <c r="AJ2967" s="90" t="str">
        <f t="shared" si="140"/>
        <v>https://shop.oxni.ch/de/shop/motoren/planetengetriebe/tf-075-035-s2-p2</v>
      </c>
    </row>
    <row r="2968" spans="2:36" x14ac:dyDescent="0.2">
      <c r="B2968" s="78" t="str">
        <f t="shared" si="138"/>
        <v/>
      </c>
      <c r="C2968" s="19" t="s">
        <v>12</v>
      </c>
      <c r="D2968" s="19" t="s">
        <v>3269</v>
      </c>
      <c r="E2968" s="19">
        <v>90</v>
      </c>
      <c r="F2968" s="19" t="s">
        <v>55</v>
      </c>
      <c r="G2968" s="19">
        <v>30</v>
      </c>
      <c r="H2968" s="19">
        <v>5</v>
      </c>
      <c r="I2968" s="19">
        <v>14</v>
      </c>
      <c r="J2968" s="19">
        <v>94</v>
      </c>
      <c r="K2968" s="19">
        <v>148</v>
      </c>
      <c r="L2968" s="19">
        <v>444</v>
      </c>
      <c r="M2968" s="19" t="s">
        <v>72</v>
      </c>
      <c r="N2968" s="19">
        <v>4000</v>
      </c>
      <c r="O2968" s="19">
        <v>8000</v>
      </c>
      <c r="P2968" s="19">
        <v>4100</v>
      </c>
      <c r="Q2968" s="19" t="s">
        <v>57</v>
      </c>
      <c r="R2968" s="19">
        <v>3700</v>
      </c>
      <c r="S2968" s="19">
        <v>30000</v>
      </c>
      <c r="T2968" s="19">
        <v>0.47</v>
      </c>
      <c r="U2968" s="19">
        <v>5.0999999999999996</v>
      </c>
      <c r="V2968" s="19">
        <v>0.24</v>
      </c>
      <c r="W2968" s="19">
        <v>60</v>
      </c>
      <c r="X2968" s="93">
        <v>923</v>
      </c>
      <c r="Y2968">
        <f t="shared" si="139"/>
        <v>133.33333333333334</v>
      </c>
      <c r="Z2968" t="b">
        <f>IF(N2968/G2968&gt;=Auswahlhilfe!$C$8,TRUE,FALSE)</f>
        <v>1</v>
      </c>
      <c r="AA2968" t="b">
        <f>IF(K2968&gt;Auswahlhilfe!$C$7,TRUE,FALSE)</f>
        <v>1</v>
      </c>
      <c r="AB2968" t="b">
        <f>IF(Auswahlhilfe!$C$17=F2968,TRUE,FALSE)</f>
        <v>0</v>
      </c>
      <c r="AC2968" t="b">
        <f>IFERROR(IF(FIND("P2",PGOptionList!D2968)&gt;0,TRUE),FALSE)</f>
        <v>0</v>
      </c>
      <c r="AD2968" t="b">
        <f>IFERROR(IF(FIND("P1",PGOptionList!D2968)&gt;0,TRUE),FALSE)</f>
        <v>1</v>
      </c>
      <c r="AE2968" t="b">
        <f>IFERROR(IF(FIND("P0",PGOptionList!D2968)&gt;0,TRUE),FALSE)</f>
        <v>0</v>
      </c>
      <c r="AF2968" t="b">
        <f>IF(AND(Z2968,AA2968,AB2968,AC2968,IF(C2968=Auswahlhilfe!$L$7,TRUE,FALSE)),D2968,FALSE)</f>
        <v>0</v>
      </c>
      <c r="AG2968" t="b">
        <f>IF(AND(Z2968,AA2968,AB2968,AD2968,IF(C2968=Auswahlhilfe!$L$17,TRUE,FALSE)),D2968,FALSE)</f>
        <v>0</v>
      </c>
      <c r="AH2968" t="b">
        <f>IF(AND(Z2968,AA2968,AB2968,AE2968,IF(C2968=Auswahlhilfe!$L$17,TRUE,FALSE)),D2968,FALSE)</f>
        <v>0</v>
      </c>
      <c r="AI2968" t="s">
        <v>4817</v>
      </c>
      <c r="AJ2968" s="90" t="str">
        <f t="shared" si="140"/>
        <v>mailto:info@oxni.ch?subject=Anfrage TF-075-030-S1-P1</v>
      </c>
    </row>
    <row r="2969" spans="2:36" x14ac:dyDescent="0.2">
      <c r="B2969" s="78" t="str">
        <f t="shared" si="138"/>
        <v/>
      </c>
      <c r="C2969" s="19" t="s">
        <v>12</v>
      </c>
      <c r="D2969" s="19" t="s">
        <v>3270</v>
      </c>
      <c r="E2969" s="19">
        <v>90</v>
      </c>
      <c r="F2969" s="19" t="s">
        <v>58</v>
      </c>
      <c r="G2969" s="19">
        <v>30</v>
      </c>
      <c r="H2969" s="19">
        <v>5</v>
      </c>
      <c r="I2969" s="19">
        <v>14</v>
      </c>
      <c r="J2969" s="19">
        <v>94</v>
      </c>
      <c r="K2969" s="19">
        <v>148</v>
      </c>
      <c r="L2969" s="19">
        <v>444</v>
      </c>
      <c r="M2969" s="19" t="s">
        <v>72</v>
      </c>
      <c r="N2969" s="19">
        <v>4000</v>
      </c>
      <c r="O2969" s="19">
        <v>8000</v>
      </c>
      <c r="P2969" s="19">
        <v>4100</v>
      </c>
      <c r="Q2969" s="19" t="s">
        <v>57</v>
      </c>
      <c r="R2969" s="19">
        <v>3700</v>
      </c>
      <c r="S2969" s="19">
        <v>30000</v>
      </c>
      <c r="T2969" s="19">
        <v>0.47</v>
      </c>
      <c r="U2969" s="19">
        <v>5.0999999999999996</v>
      </c>
      <c r="V2969" s="19">
        <v>0.24</v>
      </c>
      <c r="W2969" s="19">
        <v>60</v>
      </c>
      <c r="X2969" s="93">
        <v>923</v>
      </c>
      <c r="Y2969">
        <f t="shared" si="139"/>
        <v>133.33333333333334</v>
      </c>
      <c r="Z2969" t="b">
        <f>IF(N2969/G2969&gt;=Auswahlhilfe!$C$8,TRUE,FALSE)</f>
        <v>1</v>
      </c>
      <c r="AA2969" t="b">
        <f>IF(K2969&gt;Auswahlhilfe!$C$7,TRUE,FALSE)</f>
        <v>1</v>
      </c>
      <c r="AB2969" t="b">
        <f>IF(Auswahlhilfe!$C$17=F2969,TRUE,FALSE)</f>
        <v>1</v>
      </c>
      <c r="AC2969" t="b">
        <f>IFERROR(IF(FIND("P2",PGOptionList!D2969)&gt;0,TRUE),FALSE)</f>
        <v>0</v>
      </c>
      <c r="AD2969" t="b">
        <f>IFERROR(IF(FIND("P1",PGOptionList!D2969)&gt;0,TRUE),FALSE)</f>
        <v>1</v>
      </c>
      <c r="AE2969" t="b">
        <f>IFERROR(IF(FIND("P0",PGOptionList!D2969)&gt;0,TRUE),FALSE)</f>
        <v>0</v>
      </c>
      <c r="AF2969" t="b">
        <f>IF(AND(Z2969,AA2969,AB2969,AC2969,IF(C2969=Auswahlhilfe!$L$7,TRUE,FALSE)),D2969,FALSE)</f>
        <v>0</v>
      </c>
      <c r="AG2969" t="b">
        <f>IF(AND(Z2969,AA2969,AB2969,AD2969,IF(C2969=Auswahlhilfe!$L$17,TRUE,FALSE)),D2969,FALSE)</f>
        <v>0</v>
      </c>
      <c r="AH2969" t="b">
        <f>IF(AND(Z2969,AA2969,AB2969,AE2969,IF(C2969=Auswahlhilfe!$L$17,TRUE,FALSE)),D2969,FALSE)</f>
        <v>0</v>
      </c>
      <c r="AI2969" t="s">
        <v>4818</v>
      </c>
      <c r="AJ2969" s="90" t="str">
        <f t="shared" si="140"/>
        <v>https://shop.oxni.ch/de/shop/motoren/planetengetriebe/tf-075-030-s2-p1</v>
      </c>
    </row>
    <row r="2970" spans="2:36" x14ac:dyDescent="0.2">
      <c r="B2970" s="78" t="str">
        <f t="shared" si="138"/>
        <v/>
      </c>
      <c r="C2970" s="19" t="s">
        <v>12</v>
      </c>
      <c r="D2970" s="19" t="s">
        <v>3271</v>
      </c>
      <c r="E2970" s="19">
        <v>90</v>
      </c>
      <c r="F2970" s="19" t="s">
        <v>55</v>
      </c>
      <c r="G2970" s="19">
        <v>30</v>
      </c>
      <c r="H2970" s="19">
        <v>7</v>
      </c>
      <c r="I2970" s="19">
        <v>14</v>
      </c>
      <c r="J2970" s="19">
        <v>94</v>
      </c>
      <c r="K2970" s="19">
        <v>148</v>
      </c>
      <c r="L2970" s="19">
        <v>444</v>
      </c>
      <c r="M2970" s="19" t="s">
        <v>72</v>
      </c>
      <c r="N2970" s="19">
        <v>4000</v>
      </c>
      <c r="O2970" s="19">
        <v>8000</v>
      </c>
      <c r="P2970" s="19">
        <v>4100</v>
      </c>
      <c r="Q2970" s="19" t="s">
        <v>57</v>
      </c>
      <c r="R2970" s="19">
        <v>3700</v>
      </c>
      <c r="S2970" s="19">
        <v>30000</v>
      </c>
      <c r="T2970" s="19">
        <v>0.47</v>
      </c>
      <c r="U2970" s="19">
        <v>5.0999999999999996</v>
      </c>
      <c r="V2970" s="19">
        <v>0.24</v>
      </c>
      <c r="W2970" s="19">
        <v>60</v>
      </c>
      <c r="X2970" s="93">
        <v>791</v>
      </c>
      <c r="Y2970">
        <f t="shared" si="139"/>
        <v>133.33333333333334</v>
      </c>
      <c r="Z2970" t="b">
        <f>IF(N2970/G2970&gt;=Auswahlhilfe!$C$8,TRUE,FALSE)</f>
        <v>1</v>
      </c>
      <c r="AA2970" t="b">
        <f>IF(K2970&gt;Auswahlhilfe!$C$7,TRUE,FALSE)</f>
        <v>1</v>
      </c>
      <c r="AB2970" t="b">
        <f>IF(Auswahlhilfe!$C$17=F2970,TRUE,FALSE)</f>
        <v>0</v>
      </c>
      <c r="AC2970" t="b">
        <f>IFERROR(IF(FIND("P2",PGOptionList!D2970)&gt;0,TRUE),FALSE)</f>
        <v>1</v>
      </c>
      <c r="AD2970" t="b">
        <f>IFERROR(IF(FIND("P1",PGOptionList!D2970)&gt;0,TRUE),FALSE)</f>
        <v>0</v>
      </c>
      <c r="AE2970" t="b">
        <f>IFERROR(IF(FIND("P0",PGOptionList!D2970)&gt;0,TRUE),FALSE)</f>
        <v>0</v>
      </c>
      <c r="AF2970" t="b">
        <f>IF(AND(Z2970,AA2970,AB2970,AC2970,IF(C2970=Auswahlhilfe!$L$7,TRUE,FALSE)),D2970,FALSE)</f>
        <v>0</v>
      </c>
      <c r="AG2970" t="b">
        <f>IF(AND(Z2970,AA2970,AB2970,AD2970,IF(C2970=Auswahlhilfe!$L$17,TRUE,FALSE)),D2970,FALSE)</f>
        <v>0</v>
      </c>
      <c r="AH2970" t="b">
        <f>IF(AND(Z2970,AA2970,AB2970,AE2970,IF(C2970=Auswahlhilfe!$L$17,TRUE,FALSE)),D2970,FALSE)</f>
        <v>0</v>
      </c>
      <c r="AI2970" t="s">
        <v>4817</v>
      </c>
      <c r="AJ2970" s="90" t="str">
        <f t="shared" si="140"/>
        <v>mailto:info@oxni.ch?subject=Anfrage TF-075-030-S1-P2</v>
      </c>
    </row>
    <row r="2971" spans="2:36" x14ac:dyDescent="0.2">
      <c r="B2971" s="78" t="str">
        <f t="shared" si="138"/>
        <v/>
      </c>
      <c r="C2971" s="19" t="s">
        <v>12</v>
      </c>
      <c r="D2971" s="19" t="s">
        <v>3272</v>
      </c>
      <c r="E2971" s="19">
        <v>90</v>
      </c>
      <c r="F2971" s="19" t="s">
        <v>58</v>
      </c>
      <c r="G2971" s="19">
        <v>30</v>
      </c>
      <c r="H2971" s="19">
        <v>7</v>
      </c>
      <c r="I2971" s="19">
        <v>14</v>
      </c>
      <c r="J2971" s="19">
        <v>94</v>
      </c>
      <c r="K2971" s="19">
        <v>148</v>
      </c>
      <c r="L2971" s="19">
        <v>444</v>
      </c>
      <c r="M2971" s="19" t="s">
        <v>72</v>
      </c>
      <c r="N2971" s="19">
        <v>4000</v>
      </c>
      <c r="O2971" s="19">
        <v>8000</v>
      </c>
      <c r="P2971" s="19">
        <v>4100</v>
      </c>
      <c r="Q2971" s="19" t="s">
        <v>57</v>
      </c>
      <c r="R2971" s="19">
        <v>3700</v>
      </c>
      <c r="S2971" s="19">
        <v>30000</v>
      </c>
      <c r="T2971" s="19">
        <v>0.47</v>
      </c>
      <c r="U2971" s="19">
        <v>5.0999999999999996</v>
      </c>
      <c r="V2971" s="19">
        <v>0.24</v>
      </c>
      <c r="W2971" s="19">
        <v>60</v>
      </c>
      <c r="X2971" s="93">
        <v>791</v>
      </c>
      <c r="Y2971">
        <f t="shared" si="139"/>
        <v>133.33333333333334</v>
      </c>
      <c r="Z2971" t="b">
        <f>IF(N2971/G2971&gt;=Auswahlhilfe!$C$8,TRUE,FALSE)</f>
        <v>1</v>
      </c>
      <c r="AA2971" t="b">
        <f>IF(K2971&gt;Auswahlhilfe!$C$7,TRUE,FALSE)</f>
        <v>1</v>
      </c>
      <c r="AB2971" t="b">
        <f>IF(Auswahlhilfe!$C$17=F2971,TRUE,FALSE)</f>
        <v>1</v>
      </c>
      <c r="AC2971" t="b">
        <f>IFERROR(IF(FIND("P2",PGOptionList!D2971)&gt;0,TRUE),FALSE)</f>
        <v>1</v>
      </c>
      <c r="AD2971" t="b">
        <f>IFERROR(IF(FIND("P1",PGOptionList!D2971)&gt;0,TRUE),FALSE)</f>
        <v>0</v>
      </c>
      <c r="AE2971" t="b">
        <f>IFERROR(IF(FIND("P0",PGOptionList!D2971)&gt;0,TRUE),FALSE)</f>
        <v>0</v>
      </c>
      <c r="AF2971" t="b">
        <f>IF(AND(Z2971,AA2971,AB2971,AC2971,IF(C2971=Auswahlhilfe!$L$7,TRUE,FALSE)),D2971,FALSE)</f>
        <v>0</v>
      </c>
      <c r="AG2971" t="b">
        <f>IF(AND(Z2971,AA2971,AB2971,AD2971,IF(C2971=Auswahlhilfe!$L$17,TRUE,FALSE)),D2971,FALSE)</f>
        <v>0</v>
      </c>
      <c r="AH2971" t="b">
        <f>IF(AND(Z2971,AA2971,AB2971,AE2971,IF(C2971=Auswahlhilfe!$L$17,TRUE,FALSE)),D2971,FALSE)</f>
        <v>0</v>
      </c>
      <c r="AI2971" t="s">
        <v>4818</v>
      </c>
      <c r="AJ2971" s="90" t="str">
        <f t="shared" si="140"/>
        <v>https://shop.oxni.ch/de/shop/motoren/planetengetriebe/tf-075-030-s2-p2</v>
      </c>
    </row>
    <row r="2972" spans="2:36" x14ac:dyDescent="0.2">
      <c r="B2972" s="78" t="str">
        <f t="shared" si="138"/>
        <v/>
      </c>
      <c r="C2972" s="19" t="s">
        <v>12</v>
      </c>
      <c r="D2972" s="19" t="s">
        <v>3273</v>
      </c>
      <c r="E2972" s="19">
        <v>90</v>
      </c>
      <c r="F2972" s="19" t="s">
        <v>55</v>
      </c>
      <c r="G2972" s="19">
        <v>25</v>
      </c>
      <c r="H2972" s="19">
        <v>5</v>
      </c>
      <c r="I2972" s="19">
        <v>14</v>
      </c>
      <c r="J2972" s="19">
        <v>94</v>
      </c>
      <c r="K2972" s="19">
        <v>160</v>
      </c>
      <c r="L2972" s="19">
        <v>480</v>
      </c>
      <c r="M2972" s="19" t="s">
        <v>71</v>
      </c>
      <c r="N2972" s="19">
        <v>4000</v>
      </c>
      <c r="O2972" s="19">
        <v>8000</v>
      </c>
      <c r="P2972" s="19">
        <v>4100</v>
      </c>
      <c r="Q2972" s="19" t="s">
        <v>57</v>
      </c>
      <c r="R2972" s="19">
        <v>3700</v>
      </c>
      <c r="S2972" s="19">
        <v>30000</v>
      </c>
      <c r="T2972" s="19">
        <v>0.47</v>
      </c>
      <c r="U2972" s="19">
        <v>5.0999999999999996</v>
      </c>
      <c r="V2972" s="19">
        <v>0.24</v>
      </c>
      <c r="W2972" s="19">
        <v>60</v>
      </c>
      <c r="X2972" s="93">
        <v>923</v>
      </c>
      <c r="Y2972">
        <f t="shared" si="139"/>
        <v>160</v>
      </c>
      <c r="Z2972" t="b">
        <f>IF(N2972/G2972&gt;=Auswahlhilfe!$C$8,TRUE,FALSE)</f>
        <v>1</v>
      </c>
      <c r="AA2972" t="b">
        <f>IF(K2972&gt;Auswahlhilfe!$C$7,TRUE,FALSE)</f>
        <v>1</v>
      </c>
      <c r="AB2972" t="b">
        <f>IF(Auswahlhilfe!$C$17=F2972,TRUE,FALSE)</f>
        <v>0</v>
      </c>
      <c r="AC2972" t="b">
        <f>IFERROR(IF(FIND("P2",PGOptionList!D2972)&gt;0,TRUE),FALSE)</f>
        <v>0</v>
      </c>
      <c r="AD2972" t="b">
        <f>IFERROR(IF(FIND("P1",PGOptionList!D2972)&gt;0,TRUE),FALSE)</f>
        <v>1</v>
      </c>
      <c r="AE2972" t="b">
        <f>IFERROR(IF(FIND("P0",PGOptionList!D2972)&gt;0,TRUE),FALSE)</f>
        <v>0</v>
      </c>
      <c r="AF2972" t="b">
        <f>IF(AND(Z2972,AA2972,AB2972,AC2972,IF(C2972=Auswahlhilfe!$L$7,TRUE,FALSE)),D2972,FALSE)</f>
        <v>0</v>
      </c>
      <c r="AG2972" t="b">
        <f>IF(AND(Z2972,AA2972,AB2972,AD2972,IF(C2972=Auswahlhilfe!$L$17,TRUE,FALSE)),D2972,FALSE)</f>
        <v>0</v>
      </c>
      <c r="AH2972" t="b">
        <f>IF(AND(Z2972,AA2972,AB2972,AE2972,IF(C2972=Auswahlhilfe!$L$17,TRUE,FALSE)),D2972,FALSE)</f>
        <v>0</v>
      </c>
      <c r="AI2972" t="s">
        <v>4817</v>
      </c>
      <c r="AJ2972" s="90" t="str">
        <f t="shared" si="140"/>
        <v>mailto:info@oxni.ch?subject=Anfrage TF-075-025-S1-P1</v>
      </c>
    </row>
    <row r="2973" spans="2:36" x14ac:dyDescent="0.2">
      <c r="B2973" s="78" t="str">
        <f t="shared" si="138"/>
        <v/>
      </c>
      <c r="C2973" s="19" t="s">
        <v>12</v>
      </c>
      <c r="D2973" s="19" t="s">
        <v>3274</v>
      </c>
      <c r="E2973" s="19">
        <v>90</v>
      </c>
      <c r="F2973" s="19" t="s">
        <v>58</v>
      </c>
      <c r="G2973" s="19">
        <v>25</v>
      </c>
      <c r="H2973" s="19">
        <v>5</v>
      </c>
      <c r="I2973" s="19">
        <v>14</v>
      </c>
      <c r="J2973" s="19">
        <v>94</v>
      </c>
      <c r="K2973" s="19">
        <v>160</v>
      </c>
      <c r="L2973" s="19">
        <v>480</v>
      </c>
      <c r="M2973" s="19" t="s">
        <v>71</v>
      </c>
      <c r="N2973" s="19">
        <v>4000</v>
      </c>
      <c r="O2973" s="19">
        <v>8000</v>
      </c>
      <c r="P2973" s="19">
        <v>4100</v>
      </c>
      <c r="Q2973" s="19" t="s">
        <v>57</v>
      </c>
      <c r="R2973" s="19">
        <v>3700</v>
      </c>
      <c r="S2973" s="19">
        <v>30000</v>
      </c>
      <c r="T2973" s="19">
        <v>0.47</v>
      </c>
      <c r="U2973" s="19">
        <v>5.0999999999999996</v>
      </c>
      <c r="V2973" s="19">
        <v>0.24</v>
      </c>
      <c r="W2973" s="19">
        <v>60</v>
      </c>
      <c r="X2973" s="93">
        <v>923</v>
      </c>
      <c r="Y2973">
        <f t="shared" si="139"/>
        <v>160</v>
      </c>
      <c r="Z2973" t="b">
        <f>IF(N2973/G2973&gt;=Auswahlhilfe!$C$8,TRUE,FALSE)</f>
        <v>1</v>
      </c>
      <c r="AA2973" t="b">
        <f>IF(K2973&gt;Auswahlhilfe!$C$7,TRUE,FALSE)</f>
        <v>1</v>
      </c>
      <c r="AB2973" t="b">
        <f>IF(Auswahlhilfe!$C$17=F2973,TRUE,FALSE)</f>
        <v>1</v>
      </c>
      <c r="AC2973" t="b">
        <f>IFERROR(IF(FIND("P2",PGOptionList!D2973)&gt;0,TRUE),FALSE)</f>
        <v>0</v>
      </c>
      <c r="AD2973" t="b">
        <f>IFERROR(IF(FIND("P1",PGOptionList!D2973)&gt;0,TRUE),FALSE)</f>
        <v>1</v>
      </c>
      <c r="AE2973" t="b">
        <f>IFERROR(IF(FIND("P0",PGOptionList!D2973)&gt;0,TRUE),FALSE)</f>
        <v>0</v>
      </c>
      <c r="AF2973" t="b">
        <f>IF(AND(Z2973,AA2973,AB2973,AC2973,IF(C2973=Auswahlhilfe!$L$7,TRUE,FALSE)),D2973,FALSE)</f>
        <v>0</v>
      </c>
      <c r="AG2973" t="b">
        <f>IF(AND(Z2973,AA2973,AB2973,AD2973,IF(C2973=Auswahlhilfe!$L$17,TRUE,FALSE)),D2973,FALSE)</f>
        <v>0</v>
      </c>
      <c r="AH2973" t="b">
        <f>IF(AND(Z2973,AA2973,AB2973,AE2973,IF(C2973=Auswahlhilfe!$L$17,TRUE,FALSE)),D2973,FALSE)</f>
        <v>0</v>
      </c>
      <c r="AI2973" t="s">
        <v>4818</v>
      </c>
      <c r="AJ2973" s="90" t="str">
        <f t="shared" si="140"/>
        <v>https://shop.oxni.ch/de/shop/motoren/planetengetriebe/tf-075-025-s2-p1</v>
      </c>
    </row>
    <row r="2974" spans="2:36" x14ac:dyDescent="0.2">
      <c r="B2974" s="78" t="str">
        <f t="shared" si="138"/>
        <v/>
      </c>
      <c r="C2974" s="19" t="s">
        <v>12</v>
      </c>
      <c r="D2974" s="19" t="s">
        <v>3275</v>
      </c>
      <c r="E2974" s="19">
        <v>90</v>
      </c>
      <c r="F2974" s="19" t="s">
        <v>55</v>
      </c>
      <c r="G2974" s="19">
        <v>25</v>
      </c>
      <c r="H2974" s="19">
        <v>7</v>
      </c>
      <c r="I2974" s="19">
        <v>14</v>
      </c>
      <c r="J2974" s="19">
        <v>94</v>
      </c>
      <c r="K2974" s="19">
        <v>160</v>
      </c>
      <c r="L2974" s="19">
        <v>480</v>
      </c>
      <c r="M2974" s="19" t="s">
        <v>71</v>
      </c>
      <c r="N2974" s="19">
        <v>4000</v>
      </c>
      <c r="O2974" s="19">
        <v>8000</v>
      </c>
      <c r="P2974" s="19">
        <v>4100</v>
      </c>
      <c r="Q2974" s="19" t="s">
        <v>57</v>
      </c>
      <c r="R2974" s="19">
        <v>3700</v>
      </c>
      <c r="S2974" s="19">
        <v>30000</v>
      </c>
      <c r="T2974" s="19">
        <v>0.47</v>
      </c>
      <c r="U2974" s="19">
        <v>5.0999999999999996</v>
      </c>
      <c r="V2974" s="19">
        <v>0.24</v>
      </c>
      <c r="W2974" s="19">
        <v>60</v>
      </c>
      <c r="X2974" s="93">
        <v>791</v>
      </c>
      <c r="Y2974">
        <f t="shared" si="139"/>
        <v>160</v>
      </c>
      <c r="Z2974" t="b">
        <f>IF(N2974/G2974&gt;=Auswahlhilfe!$C$8,TRUE,FALSE)</f>
        <v>1</v>
      </c>
      <c r="AA2974" t="b">
        <f>IF(K2974&gt;Auswahlhilfe!$C$7,TRUE,FALSE)</f>
        <v>1</v>
      </c>
      <c r="AB2974" t="b">
        <f>IF(Auswahlhilfe!$C$17=F2974,TRUE,FALSE)</f>
        <v>0</v>
      </c>
      <c r="AC2974" t="b">
        <f>IFERROR(IF(FIND("P2",PGOptionList!D2974)&gt;0,TRUE),FALSE)</f>
        <v>1</v>
      </c>
      <c r="AD2974" t="b">
        <f>IFERROR(IF(FIND("P1",PGOptionList!D2974)&gt;0,TRUE),FALSE)</f>
        <v>0</v>
      </c>
      <c r="AE2974" t="b">
        <f>IFERROR(IF(FIND("P0",PGOptionList!D2974)&gt;0,TRUE),FALSE)</f>
        <v>0</v>
      </c>
      <c r="AF2974" t="b">
        <f>IF(AND(Z2974,AA2974,AB2974,AC2974,IF(C2974=Auswahlhilfe!$L$7,TRUE,FALSE)),D2974,FALSE)</f>
        <v>0</v>
      </c>
      <c r="AG2974" t="b">
        <f>IF(AND(Z2974,AA2974,AB2974,AD2974,IF(C2974=Auswahlhilfe!$L$17,TRUE,FALSE)),D2974,FALSE)</f>
        <v>0</v>
      </c>
      <c r="AH2974" t="b">
        <f>IF(AND(Z2974,AA2974,AB2974,AE2974,IF(C2974=Auswahlhilfe!$L$17,TRUE,FALSE)),D2974,FALSE)</f>
        <v>0</v>
      </c>
      <c r="AI2974" t="s">
        <v>4817</v>
      </c>
      <c r="AJ2974" s="90" t="str">
        <f t="shared" si="140"/>
        <v>mailto:info@oxni.ch?subject=Anfrage TF-075-025-S1-P2</v>
      </c>
    </row>
    <row r="2975" spans="2:36" x14ac:dyDescent="0.2">
      <c r="B2975" s="78" t="str">
        <f t="shared" si="138"/>
        <v/>
      </c>
      <c r="C2975" s="19" t="s">
        <v>12</v>
      </c>
      <c r="D2975" s="19" t="s">
        <v>3276</v>
      </c>
      <c r="E2975" s="19">
        <v>90</v>
      </c>
      <c r="F2975" s="19" t="s">
        <v>58</v>
      </c>
      <c r="G2975" s="19">
        <v>25</v>
      </c>
      <c r="H2975" s="19">
        <v>7</v>
      </c>
      <c r="I2975" s="19">
        <v>14</v>
      </c>
      <c r="J2975" s="19">
        <v>94</v>
      </c>
      <c r="K2975" s="19">
        <v>160</v>
      </c>
      <c r="L2975" s="19">
        <v>480</v>
      </c>
      <c r="M2975" s="19" t="s">
        <v>71</v>
      </c>
      <c r="N2975" s="19">
        <v>4000</v>
      </c>
      <c r="O2975" s="19">
        <v>8000</v>
      </c>
      <c r="P2975" s="19">
        <v>4100</v>
      </c>
      <c r="Q2975" s="19" t="s">
        <v>57</v>
      </c>
      <c r="R2975" s="19">
        <v>3700</v>
      </c>
      <c r="S2975" s="19">
        <v>30000</v>
      </c>
      <c r="T2975" s="19">
        <v>0.47</v>
      </c>
      <c r="U2975" s="19">
        <v>5.0999999999999996</v>
      </c>
      <c r="V2975" s="19">
        <v>0.24</v>
      </c>
      <c r="W2975" s="19">
        <v>60</v>
      </c>
      <c r="X2975" s="93">
        <v>791</v>
      </c>
      <c r="Y2975">
        <f t="shared" si="139"/>
        <v>160</v>
      </c>
      <c r="Z2975" t="b">
        <f>IF(N2975/G2975&gt;=Auswahlhilfe!$C$8,TRUE,FALSE)</f>
        <v>1</v>
      </c>
      <c r="AA2975" t="b">
        <f>IF(K2975&gt;Auswahlhilfe!$C$7,TRUE,FALSE)</f>
        <v>1</v>
      </c>
      <c r="AB2975" t="b">
        <f>IF(Auswahlhilfe!$C$17=F2975,TRUE,FALSE)</f>
        <v>1</v>
      </c>
      <c r="AC2975" t="b">
        <f>IFERROR(IF(FIND("P2",PGOptionList!D2975)&gt;0,TRUE),FALSE)</f>
        <v>1</v>
      </c>
      <c r="AD2975" t="b">
        <f>IFERROR(IF(FIND("P1",PGOptionList!D2975)&gt;0,TRUE),FALSE)</f>
        <v>0</v>
      </c>
      <c r="AE2975" t="b">
        <f>IFERROR(IF(FIND("P0",PGOptionList!D2975)&gt;0,TRUE),FALSE)</f>
        <v>0</v>
      </c>
      <c r="AF2975" t="b">
        <f>IF(AND(Z2975,AA2975,AB2975,AC2975,IF(C2975=Auswahlhilfe!$L$7,TRUE,FALSE)),D2975,FALSE)</f>
        <v>0</v>
      </c>
      <c r="AG2975" t="b">
        <f>IF(AND(Z2975,AA2975,AB2975,AD2975,IF(C2975=Auswahlhilfe!$L$17,TRUE,FALSE)),D2975,FALSE)</f>
        <v>0</v>
      </c>
      <c r="AH2975" t="b">
        <f>IF(AND(Z2975,AA2975,AB2975,AE2975,IF(C2975=Auswahlhilfe!$L$17,TRUE,FALSE)),D2975,FALSE)</f>
        <v>0</v>
      </c>
      <c r="AI2975" t="s">
        <v>4818</v>
      </c>
      <c r="AJ2975" s="90" t="str">
        <f t="shared" si="140"/>
        <v>https://shop.oxni.ch/de/shop/motoren/planetengetriebe/tf-075-025-s2-p2</v>
      </c>
    </row>
    <row r="2976" spans="2:36" x14ac:dyDescent="0.2">
      <c r="B2976" s="78" t="str">
        <f t="shared" si="138"/>
        <v/>
      </c>
      <c r="C2976" s="19" t="s">
        <v>12</v>
      </c>
      <c r="D2976" s="19" t="s">
        <v>3277</v>
      </c>
      <c r="E2976" s="19">
        <v>90</v>
      </c>
      <c r="F2976" s="19" t="s">
        <v>55</v>
      </c>
      <c r="G2976" s="19">
        <v>20</v>
      </c>
      <c r="H2976" s="19">
        <v>5</v>
      </c>
      <c r="I2976" s="19">
        <v>14</v>
      </c>
      <c r="J2976" s="19">
        <v>94</v>
      </c>
      <c r="K2976" s="19">
        <v>140</v>
      </c>
      <c r="L2976" s="19">
        <v>420</v>
      </c>
      <c r="M2976" s="19" t="s">
        <v>70</v>
      </c>
      <c r="N2976" s="19">
        <v>4000</v>
      </c>
      <c r="O2976" s="19">
        <v>8000</v>
      </c>
      <c r="P2976" s="19">
        <v>4100</v>
      </c>
      <c r="Q2976" s="19" t="s">
        <v>57</v>
      </c>
      <c r="R2976" s="19">
        <v>3700</v>
      </c>
      <c r="S2976" s="19">
        <v>30000</v>
      </c>
      <c r="T2976" s="19">
        <v>0.47</v>
      </c>
      <c r="U2976" s="19">
        <v>5.0999999999999996</v>
      </c>
      <c r="V2976" s="19">
        <v>0.24</v>
      </c>
      <c r="W2976" s="19">
        <v>60</v>
      </c>
      <c r="X2976" s="93">
        <v>923</v>
      </c>
      <c r="Y2976">
        <f t="shared" si="139"/>
        <v>200</v>
      </c>
      <c r="Z2976" t="b">
        <f>IF(N2976/G2976&gt;=Auswahlhilfe!$C$8,TRUE,FALSE)</f>
        <v>1</v>
      </c>
      <c r="AA2976" t="b">
        <f>IF(K2976&gt;Auswahlhilfe!$C$7,TRUE,FALSE)</f>
        <v>1</v>
      </c>
      <c r="AB2976" t="b">
        <f>IF(Auswahlhilfe!$C$17=F2976,TRUE,FALSE)</f>
        <v>0</v>
      </c>
      <c r="AC2976" t="b">
        <f>IFERROR(IF(FIND("P2",PGOptionList!D2976)&gt;0,TRUE),FALSE)</f>
        <v>0</v>
      </c>
      <c r="AD2976" t="b">
        <f>IFERROR(IF(FIND("P1",PGOptionList!D2976)&gt;0,TRUE),FALSE)</f>
        <v>1</v>
      </c>
      <c r="AE2976" t="b">
        <f>IFERROR(IF(FIND("P0",PGOptionList!D2976)&gt;0,TRUE),FALSE)</f>
        <v>0</v>
      </c>
      <c r="AF2976" t="b">
        <f>IF(AND(Z2976,AA2976,AB2976,AC2976,IF(C2976=Auswahlhilfe!$L$7,TRUE,FALSE)),D2976,FALSE)</f>
        <v>0</v>
      </c>
      <c r="AG2976" t="b">
        <f>IF(AND(Z2976,AA2976,AB2976,AD2976,IF(C2976=Auswahlhilfe!$L$17,TRUE,FALSE)),D2976,FALSE)</f>
        <v>0</v>
      </c>
      <c r="AH2976" t="b">
        <f>IF(AND(Z2976,AA2976,AB2976,AE2976,IF(C2976=Auswahlhilfe!$L$17,TRUE,FALSE)),D2976,FALSE)</f>
        <v>0</v>
      </c>
      <c r="AI2976" t="s">
        <v>4817</v>
      </c>
      <c r="AJ2976" s="90" t="str">
        <f t="shared" si="140"/>
        <v>mailto:info@oxni.ch?subject=Anfrage TF-075-020-S1-P1</v>
      </c>
    </row>
    <row r="2977" spans="2:36" x14ac:dyDescent="0.2">
      <c r="B2977" s="78" t="str">
        <f t="shared" si="138"/>
        <v/>
      </c>
      <c r="C2977" s="19" t="s">
        <v>12</v>
      </c>
      <c r="D2977" s="19" t="s">
        <v>3278</v>
      </c>
      <c r="E2977" s="19">
        <v>90</v>
      </c>
      <c r="F2977" s="19" t="s">
        <v>58</v>
      </c>
      <c r="G2977" s="19">
        <v>20</v>
      </c>
      <c r="H2977" s="19">
        <v>5</v>
      </c>
      <c r="I2977" s="19">
        <v>14</v>
      </c>
      <c r="J2977" s="19">
        <v>94</v>
      </c>
      <c r="K2977" s="19">
        <v>140</v>
      </c>
      <c r="L2977" s="19">
        <v>420</v>
      </c>
      <c r="M2977" s="19" t="s">
        <v>70</v>
      </c>
      <c r="N2977" s="19">
        <v>4000</v>
      </c>
      <c r="O2977" s="19">
        <v>8000</v>
      </c>
      <c r="P2977" s="19">
        <v>4100</v>
      </c>
      <c r="Q2977" s="19" t="s">
        <v>57</v>
      </c>
      <c r="R2977" s="19">
        <v>3700</v>
      </c>
      <c r="S2977" s="19">
        <v>30000</v>
      </c>
      <c r="T2977" s="19">
        <v>0.47</v>
      </c>
      <c r="U2977" s="19">
        <v>5.0999999999999996</v>
      </c>
      <c r="V2977" s="19">
        <v>0.24</v>
      </c>
      <c r="W2977" s="19">
        <v>60</v>
      </c>
      <c r="X2977" s="93">
        <v>923</v>
      </c>
      <c r="Y2977">
        <f t="shared" si="139"/>
        <v>200</v>
      </c>
      <c r="Z2977" t="b">
        <f>IF(N2977/G2977&gt;=Auswahlhilfe!$C$8,TRUE,FALSE)</f>
        <v>1</v>
      </c>
      <c r="AA2977" t="b">
        <f>IF(K2977&gt;Auswahlhilfe!$C$7,TRUE,FALSE)</f>
        <v>1</v>
      </c>
      <c r="AB2977" t="b">
        <f>IF(Auswahlhilfe!$C$17=F2977,TRUE,FALSE)</f>
        <v>1</v>
      </c>
      <c r="AC2977" t="b">
        <f>IFERROR(IF(FIND("P2",PGOptionList!D2977)&gt;0,TRUE),FALSE)</f>
        <v>0</v>
      </c>
      <c r="AD2977" t="b">
        <f>IFERROR(IF(FIND("P1",PGOptionList!D2977)&gt;0,TRUE),FALSE)</f>
        <v>1</v>
      </c>
      <c r="AE2977" t="b">
        <f>IFERROR(IF(FIND("P0",PGOptionList!D2977)&gt;0,TRUE),FALSE)</f>
        <v>0</v>
      </c>
      <c r="AF2977" t="b">
        <f>IF(AND(Z2977,AA2977,AB2977,AC2977,IF(C2977=Auswahlhilfe!$L$7,TRUE,FALSE)),D2977,FALSE)</f>
        <v>0</v>
      </c>
      <c r="AG2977" t="b">
        <f>IF(AND(Z2977,AA2977,AB2977,AD2977,IF(C2977=Auswahlhilfe!$L$17,TRUE,FALSE)),D2977,FALSE)</f>
        <v>0</v>
      </c>
      <c r="AH2977" t="b">
        <f>IF(AND(Z2977,AA2977,AB2977,AE2977,IF(C2977=Auswahlhilfe!$L$17,TRUE,FALSE)),D2977,FALSE)</f>
        <v>0</v>
      </c>
      <c r="AI2977" t="s">
        <v>4818</v>
      </c>
      <c r="AJ2977" s="90" t="str">
        <f t="shared" si="140"/>
        <v>https://shop.oxni.ch/de/shop/motoren/planetengetriebe/tf-075-020-s2-p1</v>
      </c>
    </row>
    <row r="2978" spans="2:36" x14ac:dyDescent="0.2">
      <c r="B2978" s="78" t="str">
        <f t="shared" si="138"/>
        <v/>
      </c>
      <c r="C2978" s="19" t="s">
        <v>12</v>
      </c>
      <c r="D2978" s="19" t="s">
        <v>3279</v>
      </c>
      <c r="E2978" s="19">
        <v>90</v>
      </c>
      <c r="F2978" s="19" t="s">
        <v>55</v>
      </c>
      <c r="G2978" s="19">
        <v>20</v>
      </c>
      <c r="H2978" s="19">
        <v>7</v>
      </c>
      <c r="I2978" s="19">
        <v>14</v>
      </c>
      <c r="J2978" s="19">
        <v>94</v>
      </c>
      <c r="K2978" s="19">
        <v>140</v>
      </c>
      <c r="L2978" s="19">
        <v>420</v>
      </c>
      <c r="M2978" s="19" t="s">
        <v>70</v>
      </c>
      <c r="N2978" s="19">
        <v>4000</v>
      </c>
      <c r="O2978" s="19">
        <v>8000</v>
      </c>
      <c r="P2978" s="19">
        <v>4100</v>
      </c>
      <c r="Q2978" s="19" t="s">
        <v>57</v>
      </c>
      <c r="R2978" s="19">
        <v>3700</v>
      </c>
      <c r="S2978" s="19">
        <v>30000</v>
      </c>
      <c r="T2978" s="19">
        <v>0.47</v>
      </c>
      <c r="U2978" s="19">
        <v>5.0999999999999996</v>
      </c>
      <c r="V2978" s="19">
        <v>0.24</v>
      </c>
      <c r="W2978" s="19">
        <v>60</v>
      </c>
      <c r="X2978" s="93">
        <v>791</v>
      </c>
      <c r="Y2978">
        <f t="shared" si="139"/>
        <v>200</v>
      </c>
      <c r="Z2978" t="b">
        <f>IF(N2978/G2978&gt;=Auswahlhilfe!$C$8,TRUE,FALSE)</f>
        <v>1</v>
      </c>
      <c r="AA2978" t="b">
        <f>IF(K2978&gt;Auswahlhilfe!$C$7,TRUE,FALSE)</f>
        <v>1</v>
      </c>
      <c r="AB2978" t="b">
        <f>IF(Auswahlhilfe!$C$17=F2978,TRUE,FALSE)</f>
        <v>0</v>
      </c>
      <c r="AC2978" t="b">
        <f>IFERROR(IF(FIND("P2",PGOptionList!D2978)&gt;0,TRUE),FALSE)</f>
        <v>1</v>
      </c>
      <c r="AD2978" t="b">
        <f>IFERROR(IF(FIND("P1",PGOptionList!D2978)&gt;0,TRUE),FALSE)</f>
        <v>0</v>
      </c>
      <c r="AE2978" t="b">
        <f>IFERROR(IF(FIND("P0",PGOptionList!D2978)&gt;0,TRUE),FALSE)</f>
        <v>0</v>
      </c>
      <c r="AF2978" t="b">
        <f>IF(AND(Z2978,AA2978,AB2978,AC2978,IF(C2978=Auswahlhilfe!$L$7,TRUE,FALSE)),D2978,FALSE)</f>
        <v>0</v>
      </c>
      <c r="AG2978" t="b">
        <f>IF(AND(Z2978,AA2978,AB2978,AD2978,IF(C2978=Auswahlhilfe!$L$17,TRUE,FALSE)),D2978,FALSE)</f>
        <v>0</v>
      </c>
      <c r="AH2978" t="b">
        <f>IF(AND(Z2978,AA2978,AB2978,AE2978,IF(C2978=Auswahlhilfe!$L$17,TRUE,FALSE)),D2978,FALSE)</f>
        <v>0</v>
      </c>
      <c r="AI2978" t="s">
        <v>4817</v>
      </c>
      <c r="AJ2978" s="90" t="str">
        <f t="shared" si="140"/>
        <v>mailto:info@oxni.ch?subject=Anfrage TF-075-020-S1-P2</v>
      </c>
    </row>
    <row r="2979" spans="2:36" x14ac:dyDescent="0.2">
      <c r="B2979" s="78" t="str">
        <f t="shared" si="138"/>
        <v/>
      </c>
      <c r="C2979" s="19" t="s">
        <v>12</v>
      </c>
      <c r="D2979" s="19" t="s">
        <v>3280</v>
      </c>
      <c r="E2979" s="19">
        <v>90</v>
      </c>
      <c r="F2979" s="19" t="s">
        <v>58</v>
      </c>
      <c r="G2979" s="19">
        <v>20</v>
      </c>
      <c r="H2979" s="19">
        <v>7</v>
      </c>
      <c r="I2979" s="19">
        <v>14</v>
      </c>
      <c r="J2979" s="19">
        <v>94</v>
      </c>
      <c r="K2979" s="19">
        <v>140</v>
      </c>
      <c r="L2979" s="19">
        <v>420</v>
      </c>
      <c r="M2979" s="19" t="s">
        <v>70</v>
      </c>
      <c r="N2979" s="19">
        <v>4000</v>
      </c>
      <c r="O2979" s="19">
        <v>8000</v>
      </c>
      <c r="P2979" s="19">
        <v>4100</v>
      </c>
      <c r="Q2979" s="19" t="s">
        <v>57</v>
      </c>
      <c r="R2979" s="19">
        <v>3700</v>
      </c>
      <c r="S2979" s="19">
        <v>30000</v>
      </c>
      <c r="T2979" s="19">
        <v>0.47</v>
      </c>
      <c r="U2979" s="19">
        <v>5.0999999999999996</v>
      </c>
      <c r="V2979" s="19">
        <v>0.24</v>
      </c>
      <c r="W2979" s="19">
        <v>60</v>
      </c>
      <c r="X2979" s="93">
        <v>791</v>
      </c>
      <c r="Y2979">
        <f t="shared" si="139"/>
        <v>200</v>
      </c>
      <c r="Z2979" t="b">
        <f>IF(N2979/G2979&gt;=Auswahlhilfe!$C$8,TRUE,FALSE)</f>
        <v>1</v>
      </c>
      <c r="AA2979" t="b">
        <f>IF(K2979&gt;Auswahlhilfe!$C$7,TRUE,FALSE)</f>
        <v>1</v>
      </c>
      <c r="AB2979" t="b">
        <f>IF(Auswahlhilfe!$C$17=F2979,TRUE,FALSE)</f>
        <v>1</v>
      </c>
      <c r="AC2979" t="b">
        <f>IFERROR(IF(FIND("P2",PGOptionList!D2979)&gt;0,TRUE),FALSE)</f>
        <v>1</v>
      </c>
      <c r="AD2979" t="b">
        <f>IFERROR(IF(FIND("P1",PGOptionList!D2979)&gt;0,TRUE),FALSE)</f>
        <v>0</v>
      </c>
      <c r="AE2979" t="b">
        <f>IFERROR(IF(FIND("P0",PGOptionList!D2979)&gt;0,TRUE),FALSE)</f>
        <v>0</v>
      </c>
      <c r="AF2979" t="b">
        <f>IF(AND(Z2979,AA2979,AB2979,AC2979,IF(C2979=Auswahlhilfe!$L$7,TRUE,FALSE)),D2979,FALSE)</f>
        <v>0</v>
      </c>
      <c r="AG2979" t="b">
        <f>IF(AND(Z2979,AA2979,AB2979,AD2979,IF(C2979=Auswahlhilfe!$L$17,TRUE,FALSE)),D2979,FALSE)</f>
        <v>0</v>
      </c>
      <c r="AH2979" t="b">
        <f>IF(AND(Z2979,AA2979,AB2979,AE2979,IF(C2979=Auswahlhilfe!$L$17,TRUE,FALSE)),D2979,FALSE)</f>
        <v>0</v>
      </c>
      <c r="AI2979" t="s">
        <v>4818</v>
      </c>
      <c r="AJ2979" s="90" t="str">
        <f t="shared" si="140"/>
        <v>https://shop.oxni.ch/de/shop/motoren/planetengetriebe/tf-075-020-s2-p2</v>
      </c>
    </row>
    <row r="2980" spans="2:36" x14ac:dyDescent="0.2">
      <c r="B2980" s="78" t="str">
        <f t="shared" si="138"/>
        <v/>
      </c>
      <c r="C2980" s="19" t="s">
        <v>12</v>
      </c>
      <c r="D2980" s="19" t="s">
        <v>3281</v>
      </c>
      <c r="E2980" s="19">
        <v>90</v>
      </c>
      <c r="F2980" s="19" t="s">
        <v>55</v>
      </c>
      <c r="G2980" s="19">
        <v>15</v>
      </c>
      <c r="H2980" s="19">
        <v>5</v>
      </c>
      <c r="I2980" s="19">
        <v>14</v>
      </c>
      <c r="J2980" s="19">
        <v>94</v>
      </c>
      <c r="K2980" s="19">
        <v>130</v>
      </c>
      <c r="L2980" s="19">
        <v>390</v>
      </c>
      <c r="M2980" s="19" t="s">
        <v>69</v>
      </c>
      <c r="N2980" s="19">
        <v>4000</v>
      </c>
      <c r="O2980" s="19">
        <v>8000</v>
      </c>
      <c r="P2980" s="19">
        <v>4100</v>
      </c>
      <c r="Q2980" s="19" t="s">
        <v>57</v>
      </c>
      <c r="R2980" s="19">
        <v>3700</v>
      </c>
      <c r="S2980" s="19">
        <v>30000</v>
      </c>
      <c r="T2980" s="19">
        <v>0.47</v>
      </c>
      <c r="U2980" s="19">
        <v>5.0999999999999996</v>
      </c>
      <c r="V2980" s="19">
        <v>0.24</v>
      </c>
      <c r="W2980" s="19">
        <v>60</v>
      </c>
      <c r="X2980" s="93">
        <v>923</v>
      </c>
      <c r="Y2980">
        <f t="shared" si="139"/>
        <v>266.66666666666669</v>
      </c>
      <c r="Z2980" t="b">
        <f>IF(N2980/G2980&gt;=Auswahlhilfe!$C$8,TRUE,FALSE)</f>
        <v>1</v>
      </c>
      <c r="AA2980" t="b">
        <f>IF(K2980&gt;Auswahlhilfe!$C$7,TRUE,FALSE)</f>
        <v>1</v>
      </c>
      <c r="AB2980" t="b">
        <f>IF(Auswahlhilfe!$C$17=F2980,TRUE,FALSE)</f>
        <v>0</v>
      </c>
      <c r="AC2980" t="b">
        <f>IFERROR(IF(FIND("P2",PGOptionList!D2980)&gt;0,TRUE),FALSE)</f>
        <v>0</v>
      </c>
      <c r="AD2980" t="b">
        <f>IFERROR(IF(FIND("P1",PGOptionList!D2980)&gt;0,TRUE),FALSE)</f>
        <v>1</v>
      </c>
      <c r="AE2980" t="b">
        <f>IFERROR(IF(FIND("P0",PGOptionList!D2980)&gt;0,TRUE),FALSE)</f>
        <v>0</v>
      </c>
      <c r="AF2980" t="b">
        <f>IF(AND(Z2980,AA2980,AB2980,AC2980,IF(C2980=Auswahlhilfe!$L$7,TRUE,FALSE)),D2980,FALSE)</f>
        <v>0</v>
      </c>
      <c r="AG2980" t="b">
        <f>IF(AND(Z2980,AA2980,AB2980,AD2980,IF(C2980=Auswahlhilfe!$L$17,TRUE,FALSE)),D2980,FALSE)</f>
        <v>0</v>
      </c>
      <c r="AH2980" t="b">
        <f>IF(AND(Z2980,AA2980,AB2980,AE2980,IF(C2980=Auswahlhilfe!$L$17,TRUE,FALSE)),D2980,FALSE)</f>
        <v>0</v>
      </c>
      <c r="AI2980" t="s">
        <v>4817</v>
      </c>
      <c r="AJ2980" s="90" t="str">
        <f t="shared" si="140"/>
        <v>mailto:info@oxni.ch?subject=Anfrage TF-075-015-S1-P1</v>
      </c>
    </row>
    <row r="2981" spans="2:36" x14ac:dyDescent="0.2">
      <c r="B2981" s="78" t="str">
        <f t="shared" si="138"/>
        <v/>
      </c>
      <c r="C2981" s="19" t="s">
        <v>12</v>
      </c>
      <c r="D2981" s="19" t="s">
        <v>3282</v>
      </c>
      <c r="E2981" s="19">
        <v>90</v>
      </c>
      <c r="F2981" s="19" t="s">
        <v>58</v>
      </c>
      <c r="G2981" s="19">
        <v>15</v>
      </c>
      <c r="H2981" s="19">
        <v>5</v>
      </c>
      <c r="I2981" s="19">
        <v>14</v>
      </c>
      <c r="J2981" s="19">
        <v>94</v>
      </c>
      <c r="K2981" s="19">
        <v>130</v>
      </c>
      <c r="L2981" s="19">
        <v>390</v>
      </c>
      <c r="M2981" s="19" t="s">
        <v>69</v>
      </c>
      <c r="N2981" s="19">
        <v>4000</v>
      </c>
      <c r="O2981" s="19">
        <v>8000</v>
      </c>
      <c r="P2981" s="19">
        <v>4100</v>
      </c>
      <c r="Q2981" s="19" t="s">
        <v>57</v>
      </c>
      <c r="R2981" s="19">
        <v>3700</v>
      </c>
      <c r="S2981" s="19">
        <v>30000</v>
      </c>
      <c r="T2981" s="19">
        <v>0.47</v>
      </c>
      <c r="U2981" s="19">
        <v>5.0999999999999996</v>
      </c>
      <c r="V2981" s="19">
        <v>0.24</v>
      </c>
      <c r="W2981" s="19">
        <v>60</v>
      </c>
      <c r="X2981" s="93">
        <v>923</v>
      </c>
      <c r="Y2981">
        <f t="shared" si="139"/>
        <v>266.66666666666669</v>
      </c>
      <c r="Z2981" t="b">
        <f>IF(N2981/G2981&gt;=Auswahlhilfe!$C$8,TRUE,FALSE)</f>
        <v>1</v>
      </c>
      <c r="AA2981" t="b">
        <f>IF(K2981&gt;Auswahlhilfe!$C$7,TRUE,FALSE)</f>
        <v>1</v>
      </c>
      <c r="AB2981" t="b">
        <f>IF(Auswahlhilfe!$C$17=F2981,TRUE,FALSE)</f>
        <v>1</v>
      </c>
      <c r="AC2981" t="b">
        <f>IFERROR(IF(FIND("P2",PGOptionList!D2981)&gt;0,TRUE),FALSE)</f>
        <v>0</v>
      </c>
      <c r="AD2981" t="b">
        <f>IFERROR(IF(FIND("P1",PGOptionList!D2981)&gt;0,TRUE),FALSE)</f>
        <v>1</v>
      </c>
      <c r="AE2981" t="b">
        <f>IFERROR(IF(FIND("P0",PGOptionList!D2981)&gt;0,TRUE),FALSE)</f>
        <v>0</v>
      </c>
      <c r="AF2981" t="b">
        <f>IF(AND(Z2981,AA2981,AB2981,AC2981,IF(C2981=Auswahlhilfe!$L$7,TRUE,FALSE)),D2981,FALSE)</f>
        <v>0</v>
      </c>
      <c r="AG2981" t="b">
        <f>IF(AND(Z2981,AA2981,AB2981,AD2981,IF(C2981=Auswahlhilfe!$L$17,TRUE,FALSE)),D2981,FALSE)</f>
        <v>0</v>
      </c>
      <c r="AH2981" t="b">
        <f>IF(AND(Z2981,AA2981,AB2981,AE2981,IF(C2981=Auswahlhilfe!$L$17,TRUE,FALSE)),D2981,FALSE)</f>
        <v>0</v>
      </c>
      <c r="AI2981" t="s">
        <v>4818</v>
      </c>
      <c r="AJ2981" s="90" t="str">
        <f t="shared" si="140"/>
        <v>https://shop.oxni.ch/de/shop/motoren/planetengetriebe/tf-075-015-s2-p1</v>
      </c>
    </row>
    <row r="2982" spans="2:36" x14ac:dyDescent="0.2">
      <c r="B2982" s="78" t="str">
        <f t="shared" si="138"/>
        <v/>
      </c>
      <c r="C2982" s="19" t="s">
        <v>12</v>
      </c>
      <c r="D2982" s="19" t="s">
        <v>3283</v>
      </c>
      <c r="E2982" s="19">
        <v>90</v>
      </c>
      <c r="F2982" s="19" t="s">
        <v>55</v>
      </c>
      <c r="G2982" s="19">
        <v>15</v>
      </c>
      <c r="H2982" s="19">
        <v>7</v>
      </c>
      <c r="I2982" s="19">
        <v>14</v>
      </c>
      <c r="J2982" s="19">
        <v>94</v>
      </c>
      <c r="K2982" s="19">
        <v>130</v>
      </c>
      <c r="L2982" s="19">
        <v>390</v>
      </c>
      <c r="M2982" s="19" t="s">
        <v>69</v>
      </c>
      <c r="N2982" s="19">
        <v>4000</v>
      </c>
      <c r="O2982" s="19">
        <v>8000</v>
      </c>
      <c r="P2982" s="19">
        <v>4100</v>
      </c>
      <c r="Q2982" s="19" t="s">
        <v>57</v>
      </c>
      <c r="R2982" s="19">
        <v>3700</v>
      </c>
      <c r="S2982" s="19">
        <v>30000</v>
      </c>
      <c r="T2982" s="19">
        <v>0.47</v>
      </c>
      <c r="U2982" s="19">
        <v>5.0999999999999996</v>
      </c>
      <c r="V2982" s="19">
        <v>0.24</v>
      </c>
      <c r="W2982" s="19">
        <v>60</v>
      </c>
      <c r="X2982" s="93">
        <v>791</v>
      </c>
      <c r="Y2982">
        <f t="shared" si="139"/>
        <v>266.66666666666669</v>
      </c>
      <c r="Z2982" t="b">
        <f>IF(N2982/G2982&gt;=Auswahlhilfe!$C$8,TRUE,FALSE)</f>
        <v>1</v>
      </c>
      <c r="AA2982" t="b">
        <f>IF(K2982&gt;Auswahlhilfe!$C$7,TRUE,FALSE)</f>
        <v>1</v>
      </c>
      <c r="AB2982" t="b">
        <f>IF(Auswahlhilfe!$C$17=F2982,TRUE,FALSE)</f>
        <v>0</v>
      </c>
      <c r="AC2982" t="b">
        <f>IFERROR(IF(FIND("P2",PGOptionList!D2982)&gt;0,TRUE),FALSE)</f>
        <v>1</v>
      </c>
      <c r="AD2982" t="b">
        <f>IFERROR(IF(FIND("P1",PGOptionList!D2982)&gt;0,TRUE),FALSE)</f>
        <v>0</v>
      </c>
      <c r="AE2982" t="b">
        <f>IFERROR(IF(FIND("P0",PGOptionList!D2982)&gt;0,TRUE),FALSE)</f>
        <v>0</v>
      </c>
      <c r="AF2982" t="b">
        <f>IF(AND(Z2982,AA2982,AB2982,AC2982,IF(C2982=Auswahlhilfe!$L$7,TRUE,FALSE)),D2982,FALSE)</f>
        <v>0</v>
      </c>
      <c r="AG2982" t="b">
        <f>IF(AND(Z2982,AA2982,AB2982,AD2982,IF(C2982=Auswahlhilfe!$L$17,TRUE,FALSE)),D2982,FALSE)</f>
        <v>0</v>
      </c>
      <c r="AH2982" t="b">
        <f>IF(AND(Z2982,AA2982,AB2982,AE2982,IF(C2982=Auswahlhilfe!$L$17,TRUE,FALSE)),D2982,FALSE)</f>
        <v>0</v>
      </c>
      <c r="AI2982" t="s">
        <v>4817</v>
      </c>
      <c r="AJ2982" s="90" t="str">
        <f t="shared" si="140"/>
        <v>mailto:info@oxni.ch?subject=Anfrage TF-075-015-S1-P2</v>
      </c>
    </row>
    <row r="2983" spans="2:36" x14ac:dyDescent="0.2">
      <c r="B2983" s="78" t="str">
        <f t="shared" si="138"/>
        <v/>
      </c>
      <c r="C2983" s="19" t="s">
        <v>12</v>
      </c>
      <c r="D2983" s="19" t="s">
        <v>3284</v>
      </c>
      <c r="E2983" s="19">
        <v>90</v>
      </c>
      <c r="F2983" s="19" t="s">
        <v>58</v>
      </c>
      <c r="G2983" s="19">
        <v>15</v>
      </c>
      <c r="H2983" s="19">
        <v>7</v>
      </c>
      <c r="I2983" s="19">
        <v>14</v>
      </c>
      <c r="J2983" s="19">
        <v>94</v>
      </c>
      <c r="K2983" s="19">
        <v>130</v>
      </c>
      <c r="L2983" s="19">
        <v>390</v>
      </c>
      <c r="M2983" s="19" t="s">
        <v>69</v>
      </c>
      <c r="N2983" s="19">
        <v>4000</v>
      </c>
      <c r="O2983" s="19">
        <v>8000</v>
      </c>
      <c r="P2983" s="19">
        <v>4100</v>
      </c>
      <c r="Q2983" s="19" t="s">
        <v>57</v>
      </c>
      <c r="R2983" s="19">
        <v>3700</v>
      </c>
      <c r="S2983" s="19">
        <v>30000</v>
      </c>
      <c r="T2983" s="19">
        <v>0.47</v>
      </c>
      <c r="U2983" s="19">
        <v>5.0999999999999996</v>
      </c>
      <c r="V2983" s="19">
        <v>0.24</v>
      </c>
      <c r="W2983" s="19">
        <v>60</v>
      </c>
      <c r="X2983" s="93">
        <v>791</v>
      </c>
      <c r="Y2983">
        <f t="shared" si="139"/>
        <v>266.66666666666669</v>
      </c>
      <c r="Z2983" t="b">
        <f>IF(N2983/G2983&gt;=Auswahlhilfe!$C$8,TRUE,FALSE)</f>
        <v>1</v>
      </c>
      <c r="AA2983" t="b">
        <f>IF(K2983&gt;Auswahlhilfe!$C$7,TRUE,FALSE)</f>
        <v>1</v>
      </c>
      <c r="AB2983" t="b">
        <f>IF(Auswahlhilfe!$C$17=F2983,TRUE,FALSE)</f>
        <v>1</v>
      </c>
      <c r="AC2983" t="b">
        <f>IFERROR(IF(FIND("P2",PGOptionList!D2983)&gt;0,TRUE),FALSE)</f>
        <v>1</v>
      </c>
      <c r="AD2983" t="b">
        <f>IFERROR(IF(FIND("P1",PGOptionList!D2983)&gt;0,TRUE),FALSE)</f>
        <v>0</v>
      </c>
      <c r="AE2983" t="b">
        <f>IFERROR(IF(FIND("P0",PGOptionList!D2983)&gt;0,TRUE),FALSE)</f>
        <v>0</v>
      </c>
      <c r="AF2983" t="b">
        <f>IF(AND(Z2983,AA2983,AB2983,AC2983,IF(C2983=Auswahlhilfe!$L$7,TRUE,FALSE)),D2983,FALSE)</f>
        <v>0</v>
      </c>
      <c r="AG2983" t="b">
        <f>IF(AND(Z2983,AA2983,AB2983,AD2983,IF(C2983=Auswahlhilfe!$L$17,TRUE,FALSE)),D2983,FALSE)</f>
        <v>0</v>
      </c>
      <c r="AH2983" t="b">
        <f>IF(AND(Z2983,AA2983,AB2983,AE2983,IF(C2983=Auswahlhilfe!$L$17,TRUE,FALSE)),D2983,FALSE)</f>
        <v>0</v>
      </c>
      <c r="AI2983" t="s">
        <v>4818</v>
      </c>
      <c r="AJ2983" s="90" t="str">
        <f t="shared" si="140"/>
        <v>https://shop.oxni.ch/de/shop/motoren/planetengetriebe/tf-075-015-s2-p2</v>
      </c>
    </row>
    <row r="2984" spans="2:36" x14ac:dyDescent="0.2">
      <c r="B2984" s="78" t="str">
        <f t="shared" si="138"/>
        <v/>
      </c>
      <c r="C2984" s="19" t="s">
        <v>12</v>
      </c>
      <c r="D2984" s="19" t="s">
        <v>3285</v>
      </c>
      <c r="E2984" s="19">
        <v>90</v>
      </c>
      <c r="F2984" s="19" t="s">
        <v>55</v>
      </c>
      <c r="G2984" s="19">
        <v>10</v>
      </c>
      <c r="H2984" s="19">
        <v>1</v>
      </c>
      <c r="I2984" s="19">
        <v>14</v>
      </c>
      <c r="J2984" s="19">
        <v>97</v>
      </c>
      <c r="K2984" s="19">
        <v>102</v>
      </c>
      <c r="L2984" s="19">
        <v>306</v>
      </c>
      <c r="M2984" s="19" t="s">
        <v>74</v>
      </c>
      <c r="N2984" s="19">
        <v>4000</v>
      </c>
      <c r="O2984" s="19">
        <v>8000</v>
      </c>
      <c r="P2984" s="19">
        <v>4100</v>
      </c>
      <c r="Q2984" s="19" t="s">
        <v>57</v>
      </c>
      <c r="R2984" s="19">
        <v>3700</v>
      </c>
      <c r="S2984" s="19">
        <v>30000</v>
      </c>
      <c r="T2984" s="19">
        <v>0.44</v>
      </c>
      <c r="U2984" s="19">
        <v>3.9</v>
      </c>
      <c r="V2984" s="19">
        <v>0.24</v>
      </c>
      <c r="W2984" s="19">
        <v>60</v>
      </c>
      <c r="X2984" s="93"/>
      <c r="Y2984">
        <f t="shared" si="139"/>
        <v>400</v>
      </c>
      <c r="Z2984" t="b">
        <f>IF(N2984/G2984&gt;=Auswahlhilfe!$C$8,TRUE,FALSE)</f>
        <v>1</v>
      </c>
      <c r="AA2984" t="b">
        <f>IF(K2984&gt;Auswahlhilfe!$C$7,TRUE,FALSE)</f>
        <v>1</v>
      </c>
      <c r="AB2984" t="b">
        <f>IF(Auswahlhilfe!$C$17=F2984,TRUE,FALSE)</f>
        <v>0</v>
      </c>
      <c r="AC2984" t="b">
        <f>IFERROR(IF(FIND("P2",PGOptionList!D2984)&gt;0,TRUE),FALSE)</f>
        <v>0</v>
      </c>
      <c r="AD2984" t="b">
        <f>IFERROR(IF(FIND("P1",PGOptionList!D2984)&gt;0,TRUE),FALSE)</f>
        <v>0</v>
      </c>
      <c r="AE2984" t="b">
        <f>IFERROR(IF(FIND("P0",PGOptionList!D2984)&gt;0,TRUE),FALSE)</f>
        <v>1</v>
      </c>
      <c r="AF2984" t="b">
        <f>IF(AND(Z2984,AA2984,AB2984,AC2984,IF(C2984=Auswahlhilfe!$L$7,TRUE,FALSE)),D2984,FALSE)</f>
        <v>0</v>
      </c>
      <c r="AG2984" t="b">
        <f>IF(AND(Z2984,AA2984,AB2984,AD2984,IF(C2984=Auswahlhilfe!$L$17,TRUE,FALSE)),D2984,FALSE)</f>
        <v>0</v>
      </c>
      <c r="AH2984" t="b">
        <f>IF(AND(Z2984,AA2984,AB2984,AE2984,IF(C2984=Auswahlhilfe!$L$17,TRUE,FALSE)),D2984,FALSE)</f>
        <v>0</v>
      </c>
      <c r="AI2984" t="s">
        <v>4817</v>
      </c>
      <c r="AJ2984" s="90" t="str">
        <f t="shared" si="140"/>
        <v>mailto:info@oxni.ch?subject=Anfrage TF-075-010-S1-P0</v>
      </c>
    </row>
    <row r="2985" spans="2:36" x14ac:dyDescent="0.2">
      <c r="B2985" s="78" t="str">
        <f t="shared" si="138"/>
        <v/>
      </c>
      <c r="C2985" s="19" t="s">
        <v>12</v>
      </c>
      <c r="D2985" s="19" t="s">
        <v>3286</v>
      </c>
      <c r="E2985" s="19">
        <v>90</v>
      </c>
      <c r="F2985" s="19" t="s">
        <v>58</v>
      </c>
      <c r="G2985" s="19">
        <v>10</v>
      </c>
      <c r="H2985" s="19">
        <v>1</v>
      </c>
      <c r="I2985" s="19">
        <v>14</v>
      </c>
      <c r="J2985" s="19">
        <v>97</v>
      </c>
      <c r="K2985" s="19">
        <v>102</v>
      </c>
      <c r="L2985" s="19">
        <v>306</v>
      </c>
      <c r="M2985" s="19" t="s">
        <v>74</v>
      </c>
      <c r="N2985" s="19">
        <v>4000</v>
      </c>
      <c r="O2985" s="19">
        <v>8000</v>
      </c>
      <c r="P2985" s="19">
        <v>4100</v>
      </c>
      <c r="Q2985" s="19" t="s">
        <v>57</v>
      </c>
      <c r="R2985" s="19">
        <v>3700</v>
      </c>
      <c r="S2985" s="19">
        <v>30000</v>
      </c>
      <c r="T2985" s="19">
        <v>0.44</v>
      </c>
      <c r="U2985" s="19">
        <v>3.9</v>
      </c>
      <c r="V2985" s="19">
        <v>0.24</v>
      </c>
      <c r="W2985" s="19">
        <v>60</v>
      </c>
      <c r="X2985" s="93"/>
      <c r="Y2985">
        <f t="shared" si="139"/>
        <v>400</v>
      </c>
      <c r="Z2985" t="b">
        <f>IF(N2985/G2985&gt;=Auswahlhilfe!$C$8,TRUE,FALSE)</f>
        <v>1</v>
      </c>
      <c r="AA2985" t="b">
        <f>IF(K2985&gt;Auswahlhilfe!$C$7,TRUE,FALSE)</f>
        <v>1</v>
      </c>
      <c r="AB2985" t="b">
        <f>IF(Auswahlhilfe!$C$17=F2985,TRUE,FALSE)</f>
        <v>1</v>
      </c>
      <c r="AC2985" t="b">
        <f>IFERROR(IF(FIND("P2",PGOptionList!D2985)&gt;0,TRUE),FALSE)</f>
        <v>0</v>
      </c>
      <c r="AD2985" t="b">
        <f>IFERROR(IF(FIND("P1",PGOptionList!D2985)&gt;0,TRUE),FALSE)</f>
        <v>0</v>
      </c>
      <c r="AE2985" t="b">
        <f>IFERROR(IF(FIND("P0",PGOptionList!D2985)&gt;0,TRUE),FALSE)</f>
        <v>1</v>
      </c>
      <c r="AF2985" t="b">
        <f>IF(AND(Z2985,AA2985,AB2985,AC2985,IF(C2985=Auswahlhilfe!$L$7,TRUE,FALSE)),D2985,FALSE)</f>
        <v>0</v>
      </c>
      <c r="AG2985" t="b">
        <f>IF(AND(Z2985,AA2985,AB2985,AD2985,IF(C2985=Auswahlhilfe!$L$17,TRUE,FALSE)),D2985,FALSE)</f>
        <v>0</v>
      </c>
      <c r="AH2985" t="b">
        <f>IF(AND(Z2985,AA2985,AB2985,AE2985,IF(C2985=Auswahlhilfe!$L$17,TRUE,FALSE)),D2985,FALSE)</f>
        <v>0</v>
      </c>
      <c r="AI2985" t="s">
        <v>4817</v>
      </c>
      <c r="AJ2985" s="90" t="str">
        <f t="shared" si="140"/>
        <v>mailto:info@oxni.ch?subject=Anfrage TF-075-010-S2-P0</v>
      </c>
    </row>
    <row r="2986" spans="2:36" x14ac:dyDescent="0.2">
      <c r="B2986" s="78" t="str">
        <f t="shared" si="138"/>
        <v/>
      </c>
      <c r="C2986" s="19" t="s">
        <v>12</v>
      </c>
      <c r="D2986" s="19" t="s">
        <v>3287</v>
      </c>
      <c r="E2986" s="19">
        <v>90</v>
      </c>
      <c r="F2986" s="19" t="s">
        <v>55</v>
      </c>
      <c r="G2986" s="19">
        <v>10</v>
      </c>
      <c r="H2986" s="19">
        <v>3</v>
      </c>
      <c r="I2986" s="19">
        <v>14</v>
      </c>
      <c r="J2986" s="19">
        <v>97</v>
      </c>
      <c r="K2986" s="19">
        <v>102</v>
      </c>
      <c r="L2986" s="19">
        <v>306</v>
      </c>
      <c r="M2986" s="19" t="s">
        <v>74</v>
      </c>
      <c r="N2986" s="19">
        <v>4000</v>
      </c>
      <c r="O2986" s="19">
        <v>8000</v>
      </c>
      <c r="P2986" s="19">
        <v>4100</v>
      </c>
      <c r="Q2986" s="19" t="s">
        <v>57</v>
      </c>
      <c r="R2986" s="19">
        <v>3700</v>
      </c>
      <c r="S2986" s="19">
        <v>30000</v>
      </c>
      <c r="T2986" s="19">
        <v>0.44</v>
      </c>
      <c r="U2986" s="19">
        <v>3.9</v>
      </c>
      <c r="V2986" s="19">
        <v>0.24</v>
      </c>
      <c r="W2986" s="19">
        <v>60</v>
      </c>
      <c r="X2986" s="93">
        <v>669</v>
      </c>
      <c r="Y2986">
        <f t="shared" si="139"/>
        <v>400</v>
      </c>
      <c r="Z2986" t="b">
        <f>IF(N2986/G2986&gt;=Auswahlhilfe!$C$8,TRUE,FALSE)</f>
        <v>1</v>
      </c>
      <c r="AA2986" t="b">
        <f>IF(K2986&gt;Auswahlhilfe!$C$7,TRUE,FALSE)</f>
        <v>1</v>
      </c>
      <c r="AB2986" t="b">
        <f>IF(Auswahlhilfe!$C$17=F2986,TRUE,FALSE)</f>
        <v>0</v>
      </c>
      <c r="AC2986" t="b">
        <f>IFERROR(IF(FIND("P2",PGOptionList!D2986)&gt;0,TRUE),FALSE)</f>
        <v>0</v>
      </c>
      <c r="AD2986" t="b">
        <f>IFERROR(IF(FIND("P1",PGOptionList!D2986)&gt;0,TRUE),FALSE)</f>
        <v>1</v>
      </c>
      <c r="AE2986" t="b">
        <f>IFERROR(IF(FIND("P0",PGOptionList!D2986)&gt;0,TRUE),FALSE)</f>
        <v>0</v>
      </c>
      <c r="AF2986" t="b">
        <f>IF(AND(Z2986,AA2986,AB2986,AC2986,IF(C2986=Auswahlhilfe!$L$7,TRUE,FALSE)),D2986,FALSE)</f>
        <v>0</v>
      </c>
      <c r="AG2986" t="b">
        <f>IF(AND(Z2986,AA2986,AB2986,AD2986,IF(C2986=Auswahlhilfe!$L$17,TRUE,FALSE)),D2986,FALSE)</f>
        <v>0</v>
      </c>
      <c r="AH2986" t="b">
        <f>IF(AND(Z2986,AA2986,AB2986,AE2986,IF(C2986=Auswahlhilfe!$L$17,TRUE,FALSE)),D2986,FALSE)</f>
        <v>0</v>
      </c>
      <c r="AI2986" t="s">
        <v>4817</v>
      </c>
      <c r="AJ2986" s="90" t="str">
        <f t="shared" si="140"/>
        <v>mailto:info@oxni.ch?subject=Anfrage TF-075-010-S1-P1</v>
      </c>
    </row>
    <row r="2987" spans="2:36" x14ac:dyDescent="0.2">
      <c r="B2987" s="78" t="str">
        <f t="shared" si="138"/>
        <v/>
      </c>
      <c r="C2987" s="19" t="s">
        <v>12</v>
      </c>
      <c r="D2987" s="19" t="s">
        <v>3288</v>
      </c>
      <c r="E2987" s="19">
        <v>90</v>
      </c>
      <c r="F2987" s="19" t="s">
        <v>58</v>
      </c>
      <c r="G2987" s="19">
        <v>10</v>
      </c>
      <c r="H2987" s="19">
        <v>3</v>
      </c>
      <c r="I2987" s="19">
        <v>14</v>
      </c>
      <c r="J2987" s="19">
        <v>97</v>
      </c>
      <c r="K2987" s="19">
        <v>102</v>
      </c>
      <c r="L2987" s="19">
        <v>306</v>
      </c>
      <c r="M2987" s="19" t="s">
        <v>74</v>
      </c>
      <c r="N2987" s="19">
        <v>4000</v>
      </c>
      <c r="O2987" s="19">
        <v>8000</v>
      </c>
      <c r="P2987" s="19">
        <v>4100</v>
      </c>
      <c r="Q2987" s="19" t="s">
        <v>57</v>
      </c>
      <c r="R2987" s="19">
        <v>3700</v>
      </c>
      <c r="S2987" s="19">
        <v>30000</v>
      </c>
      <c r="T2987" s="19">
        <v>0.44</v>
      </c>
      <c r="U2987" s="19">
        <v>3.9</v>
      </c>
      <c r="V2987" s="19">
        <v>0.24</v>
      </c>
      <c r="W2987" s="19">
        <v>60</v>
      </c>
      <c r="X2987" s="93">
        <v>669</v>
      </c>
      <c r="Y2987">
        <f t="shared" si="139"/>
        <v>400</v>
      </c>
      <c r="Z2987" t="b">
        <f>IF(N2987/G2987&gt;=Auswahlhilfe!$C$8,TRUE,FALSE)</f>
        <v>1</v>
      </c>
      <c r="AA2987" t="b">
        <f>IF(K2987&gt;Auswahlhilfe!$C$7,TRUE,FALSE)</f>
        <v>1</v>
      </c>
      <c r="AB2987" t="b">
        <f>IF(Auswahlhilfe!$C$17=F2987,TRUE,FALSE)</f>
        <v>1</v>
      </c>
      <c r="AC2987" t="b">
        <f>IFERROR(IF(FIND("P2",PGOptionList!D2987)&gt;0,TRUE),FALSE)</f>
        <v>0</v>
      </c>
      <c r="AD2987" t="b">
        <f>IFERROR(IF(FIND("P1",PGOptionList!D2987)&gt;0,TRUE),FALSE)</f>
        <v>1</v>
      </c>
      <c r="AE2987" t="b">
        <f>IFERROR(IF(FIND("P0",PGOptionList!D2987)&gt;0,TRUE),FALSE)</f>
        <v>0</v>
      </c>
      <c r="AF2987" t="b">
        <f>IF(AND(Z2987,AA2987,AB2987,AC2987,IF(C2987=Auswahlhilfe!$L$7,TRUE,FALSE)),D2987,FALSE)</f>
        <v>0</v>
      </c>
      <c r="AG2987" t="b">
        <f>IF(AND(Z2987,AA2987,AB2987,AD2987,IF(C2987=Auswahlhilfe!$L$17,TRUE,FALSE)),D2987,FALSE)</f>
        <v>0</v>
      </c>
      <c r="AH2987" t="b">
        <f>IF(AND(Z2987,AA2987,AB2987,AE2987,IF(C2987=Auswahlhilfe!$L$17,TRUE,FALSE)),D2987,FALSE)</f>
        <v>0</v>
      </c>
      <c r="AI2987" t="s">
        <v>4818</v>
      </c>
      <c r="AJ2987" s="90" t="str">
        <f t="shared" si="140"/>
        <v>https://shop.oxni.ch/de/shop/motoren/planetengetriebe/tf-075-010-s2-p1</v>
      </c>
    </row>
    <row r="2988" spans="2:36" x14ac:dyDescent="0.2">
      <c r="B2988" s="78" t="str">
        <f t="shared" si="138"/>
        <v/>
      </c>
      <c r="C2988" s="19" t="s">
        <v>12</v>
      </c>
      <c r="D2988" s="19" t="s">
        <v>3289</v>
      </c>
      <c r="E2988" s="19">
        <v>90</v>
      </c>
      <c r="F2988" s="19" t="s">
        <v>55</v>
      </c>
      <c r="G2988" s="19">
        <v>10</v>
      </c>
      <c r="H2988" s="19">
        <v>5</v>
      </c>
      <c r="I2988" s="19">
        <v>14</v>
      </c>
      <c r="J2988" s="19">
        <v>97</v>
      </c>
      <c r="K2988" s="19">
        <v>102</v>
      </c>
      <c r="L2988" s="19">
        <v>306</v>
      </c>
      <c r="M2988" s="19" t="s">
        <v>74</v>
      </c>
      <c r="N2988" s="19">
        <v>4000</v>
      </c>
      <c r="O2988" s="19">
        <v>8000</v>
      </c>
      <c r="P2988" s="19">
        <v>4100</v>
      </c>
      <c r="Q2988" s="19" t="s">
        <v>57</v>
      </c>
      <c r="R2988" s="19">
        <v>3700</v>
      </c>
      <c r="S2988" s="19">
        <v>30000</v>
      </c>
      <c r="T2988" s="19">
        <v>0.44</v>
      </c>
      <c r="U2988" s="19">
        <v>3.9</v>
      </c>
      <c r="V2988" s="19">
        <v>0.24</v>
      </c>
      <c r="W2988" s="19">
        <v>60</v>
      </c>
      <c r="X2988" s="93">
        <v>613</v>
      </c>
      <c r="Y2988">
        <f t="shared" si="139"/>
        <v>400</v>
      </c>
      <c r="Z2988" t="b">
        <f>IF(N2988/G2988&gt;=Auswahlhilfe!$C$8,TRUE,FALSE)</f>
        <v>1</v>
      </c>
      <c r="AA2988" t="b">
        <f>IF(K2988&gt;Auswahlhilfe!$C$7,TRUE,FALSE)</f>
        <v>1</v>
      </c>
      <c r="AB2988" t="b">
        <f>IF(Auswahlhilfe!$C$17=F2988,TRUE,FALSE)</f>
        <v>0</v>
      </c>
      <c r="AC2988" t="b">
        <f>IFERROR(IF(FIND("P2",PGOptionList!D2988)&gt;0,TRUE),FALSE)</f>
        <v>1</v>
      </c>
      <c r="AD2988" t="b">
        <f>IFERROR(IF(FIND("P1",PGOptionList!D2988)&gt;0,TRUE),FALSE)</f>
        <v>0</v>
      </c>
      <c r="AE2988" t="b">
        <f>IFERROR(IF(FIND("P0",PGOptionList!D2988)&gt;0,TRUE),FALSE)</f>
        <v>0</v>
      </c>
      <c r="AF2988" t="b">
        <f>IF(AND(Z2988,AA2988,AB2988,AC2988,IF(C2988=Auswahlhilfe!$L$7,TRUE,FALSE)),D2988,FALSE)</f>
        <v>0</v>
      </c>
      <c r="AG2988" t="b">
        <f>IF(AND(Z2988,AA2988,AB2988,AD2988,IF(C2988=Auswahlhilfe!$L$17,TRUE,FALSE)),D2988,FALSE)</f>
        <v>0</v>
      </c>
      <c r="AH2988" t="b">
        <f>IF(AND(Z2988,AA2988,AB2988,AE2988,IF(C2988=Auswahlhilfe!$L$17,TRUE,FALSE)),D2988,FALSE)</f>
        <v>0</v>
      </c>
      <c r="AI2988" t="s">
        <v>4817</v>
      </c>
      <c r="AJ2988" s="90" t="str">
        <f t="shared" si="140"/>
        <v>mailto:info@oxni.ch?subject=Anfrage TF-075-010-S1-P2</v>
      </c>
    </row>
    <row r="2989" spans="2:36" x14ac:dyDescent="0.2">
      <c r="B2989" s="78" t="str">
        <f t="shared" si="138"/>
        <v/>
      </c>
      <c r="C2989" s="19" t="s">
        <v>12</v>
      </c>
      <c r="D2989" s="19" t="s">
        <v>3290</v>
      </c>
      <c r="E2989" s="19">
        <v>90</v>
      </c>
      <c r="F2989" s="19" t="s">
        <v>58</v>
      </c>
      <c r="G2989" s="19">
        <v>10</v>
      </c>
      <c r="H2989" s="19">
        <v>5</v>
      </c>
      <c r="I2989" s="19">
        <v>14</v>
      </c>
      <c r="J2989" s="19">
        <v>97</v>
      </c>
      <c r="K2989" s="19">
        <v>102</v>
      </c>
      <c r="L2989" s="19">
        <v>306</v>
      </c>
      <c r="M2989" s="19" t="s">
        <v>74</v>
      </c>
      <c r="N2989" s="19">
        <v>4000</v>
      </c>
      <c r="O2989" s="19">
        <v>8000</v>
      </c>
      <c r="P2989" s="19">
        <v>4100</v>
      </c>
      <c r="Q2989" s="19" t="s">
        <v>57</v>
      </c>
      <c r="R2989" s="19">
        <v>3700</v>
      </c>
      <c r="S2989" s="19">
        <v>30000</v>
      </c>
      <c r="T2989" s="19">
        <v>0.44</v>
      </c>
      <c r="U2989" s="19">
        <v>3.9</v>
      </c>
      <c r="V2989" s="19">
        <v>0.24</v>
      </c>
      <c r="W2989" s="19">
        <v>60</v>
      </c>
      <c r="X2989" s="93">
        <v>613</v>
      </c>
      <c r="Y2989">
        <f t="shared" si="139"/>
        <v>400</v>
      </c>
      <c r="Z2989" t="b">
        <f>IF(N2989/G2989&gt;=Auswahlhilfe!$C$8,TRUE,FALSE)</f>
        <v>1</v>
      </c>
      <c r="AA2989" t="b">
        <f>IF(K2989&gt;Auswahlhilfe!$C$7,TRUE,FALSE)</f>
        <v>1</v>
      </c>
      <c r="AB2989" t="b">
        <f>IF(Auswahlhilfe!$C$17=F2989,TRUE,FALSE)</f>
        <v>1</v>
      </c>
      <c r="AC2989" t="b">
        <f>IFERROR(IF(FIND("P2",PGOptionList!D2989)&gt;0,TRUE),FALSE)</f>
        <v>1</v>
      </c>
      <c r="AD2989" t="b">
        <f>IFERROR(IF(FIND("P1",PGOptionList!D2989)&gt;0,TRUE),FALSE)</f>
        <v>0</v>
      </c>
      <c r="AE2989" t="b">
        <f>IFERROR(IF(FIND("P0",PGOptionList!D2989)&gt;0,TRUE),FALSE)</f>
        <v>0</v>
      </c>
      <c r="AF2989" t="b">
        <f>IF(AND(Z2989,AA2989,AB2989,AC2989,IF(C2989=Auswahlhilfe!$L$7,TRUE,FALSE)),D2989,FALSE)</f>
        <v>0</v>
      </c>
      <c r="AG2989" t="b">
        <f>IF(AND(Z2989,AA2989,AB2989,AD2989,IF(C2989=Auswahlhilfe!$L$17,TRUE,FALSE)),D2989,FALSE)</f>
        <v>0</v>
      </c>
      <c r="AH2989" t="b">
        <f>IF(AND(Z2989,AA2989,AB2989,AE2989,IF(C2989=Auswahlhilfe!$L$17,TRUE,FALSE)),D2989,FALSE)</f>
        <v>0</v>
      </c>
      <c r="AI2989" t="s">
        <v>4818</v>
      </c>
      <c r="AJ2989" s="90" t="str">
        <f t="shared" si="140"/>
        <v>https://shop.oxni.ch/de/shop/motoren/planetengetriebe/tf-075-010-s2-p2</v>
      </c>
    </row>
    <row r="2990" spans="2:36" x14ac:dyDescent="0.2">
      <c r="B2990" s="78" t="str">
        <f t="shared" si="138"/>
        <v/>
      </c>
      <c r="C2990" s="19" t="s">
        <v>12</v>
      </c>
      <c r="D2990" s="19" t="s">
        <v>3291</v>
      </c>
      <c r="E2990" s="19">
        <v>90</v>
      </c>
      <c r="F2990" s="19" t="s">
        <v>55</v>
      </c>
      <c r="G2990" s="19">
        <v>8</v>
      </c>
      <c r="H2990" s="19">
        <v>1</v>
      </c>
      <c r="I2990" s="19">
        <v>14</v>
      </c>
      <c r="J2990" s="19">
        <v>97</v>
      </c>
      <c r="K2990" s="19">
        <v>123</v>
      </c>
      <c r="L2990" s="19">
        <v>369</v>
      </c>
      <c r="M2990" s="19" t="s">
        <v>73</v>
      </c>
      <c r="N2990" s="19">
        <v>4000</v>
      </c>
      <c r="O2990" s="19">
        <v>8000</v>
      </c>
      <c r="P2990" s="19">
        <v>4100</v>
      </c>
      <c r="Q2990" s="19" t="s">
        <v>57</v>
      </c>
      <c r="R2990" s="19">
        <v>3700</v>
      </c>
      <c r="S2990" s="19">
        <v>30000</v>
      </c>
      <c r="T2990" s="19">
        <v>0.44</v>
      </c>
      <c r="U2990" s="19">
        <v>3.9</v>
      </c>
      <c r="V2990" s="19">
        <v>0.24</v>
      </c>
      <c r="W2990" s="19">
        <v>60</v>
      </c>
      <c r="X2990" s="93"/>
      <c r="Y2990">
        <f t="shared" si="139"/>
        <v>500</v>
      </c>
      <c r="Z2990" t="b">
        <f>IF(N2990/G2990&gt;=Auswahlhilfe!$C$8,TRUE,FALSE)</f>
        <v>1</v>
      </c>
      <c r="AA2990" t="b">
        <f>IF(K2990&gt;Auswahlhilfe!$C$7,TRUE,FALSE)</f>
        <v>1</v>
      </c>
      <c r="AB2990" t="b">
        <f>IF(Auswahlhilfe!$C$17=F2990,TRUE,FALSE)</f>
        <v>0</v>
      </c>
      <c r="AC2990" t="b">
        <f>IFERROR(IF(FIND("P2",PGOptionList!D2990)&gt;0,TRUE),FALSE)</f>
        <v>0</v>
      </c>
      <c r="AD2990" t="b">
        <f>IFERROR(IF(FIND("P1",PGOptionList!D2990)&gt;0,TRUE),FALSE)</f>
        <v>0</v>
      </c>
      <c r="AE2990" t="b">
        <f>IFERROR(IF(FIND("P0",PGOptionList!D2990)&gt;0,TRUE),FALSE)</f>
        <v>1</v>
      </c>
      <c r="AF2990" t="b">
        <f>IF(AND(Z2990,AA2990,AB2990,AC2990,IF(C2990=Auswahlhilfe!$L$7,TRUE,FALSE)),D2990,FALSE)</f>
        <v>0</v>
      </c>
      <c r="AG2990" t="b">
        <f>IF(AND(Z2990,AA2990,AB2990,AD2990,IF(C2990=Auswahlhilfe!$L$17,TRUE,FALSE)),D2990,FALSE)</f>
        <v>0</v>
      </c>
      <c r="AH2990" t="b">
        <f>IF(AND(Z2990,AA2990,AB2990,AE2990,IF(C2990=Auswahlhilfe!$L$17,TRUE,FALSE)),D2990,FALSE)</f>
        <v>0</v>
      </c>
      <c r="AI2990" t="s">
        <v>4817</v>
      </c>
      <c r="AJ2990" s="90" t="str">
        <f t="shared" si="140"/>
        <v>mailto:info@oxni.ch?subject=Anfrage TF-075-008-S1-P0</v>
      </c>
    </row>
    <row r="2991" spans="2:36" x14ac:dyDescent="0.2">
      <c r="B2991" s="78" t="str">
        <f t="shared" si="138"/>
        <v/>
      </c>
      <c r="C2991" s="19" t="s">
        <v>12</v>
      </c>
      <c r="D2991" s="19" t="s">
        <v>3292</v>
      </c>
      <c r="E2991" s="19">
        <v>90</v>
      </c>
      <c r="F2991" s="19" t="s">
        <v>58</v>
      </c>
      <c r="G2991" s="19">
        <v>8</v>
      </c>
      <c r="H2991" s="19">
        <v>1</v>
      </c>
      <c r="I2991" s="19">
        <v>14</v>
      </c>
      <c r="J2991" s="19">
        <v>97</v>
      </c>
      <c r="K2991" s="19">
        <v>123</v>
      </c>
      <c r="L2991" s="19">
        <v>369</v>
      </c>
      <c r="M2991" s="19" t="s">
        <v>73</v>
      </c>
      <c r="N2991" s="19">
        <v>4000</v>
      </c>
      <c r="O2991" s="19">
        <v>8000</v>
      </c>
      <c r="P2991" s="19">
        <v>4100</v>
      </c>
      <c r="Q2991" s="19" t="s">
        <v>57</v>
      </c>
      <c r="R2991" s="19">
        <v>3700</v>
      </c>
      <c r="S2991" s="19">
        <v>30000</v>
      </c>
      <c r="T2991" s="19">
        <v>0.44</v>
      </c>
      <c r="U2991" s="19">
        <v>3.9</v>
      </c>
      <c r="V2991" s="19">
        <v>0.24</v>
      </c>
      <c r="W2991" s="19">
        <v>60</v>
      </c>
      <c r="X2991" s="93"/>
      <c r="Y2991">
        <f t="shared" si="139"/>
        <v>500</v>
      </c>
      <c r="Z2991" t="b">
        <f>IF(N2991/G2991&gt;=Auswahlhilfe!$C$8,TRUE,FALSE)</f>
        <v>1</v>
      </c>
      <c r="AA2991" t="b">
        <f>IF(K2991&gt;Auswahlhilfe!$C$7,TRUE,FALSE)</f>
        <v>1</v>
      </c>
      <c r="AB2991" t="b">
        <f>IF(Auswahlhilfe!$C$17=F2991,TRUE,FALSE)</f>
        <v>1</v>
      </c>
      <c r="AC2991" t="b">
        <f>IFERROR(IF(FIND("P2",PGOptionList!D2991)&gt;0,TRUE),FALSE)</f>
        <v>0</v>
      </c>
      <c r="AD2991" t="b">
        <f>IFERROR(IF(FIND("P1",PGOptionList!D2991)&gt;0,TRUE),FALSE)</f>
        <v>0</v>
      </c>
      <c r="AE2991" t="b">
        <f>IFERROR(IF(FIND("P0",PGOptionList!D2991)&gt;0,TRUE),FALSE)</f>
        <v>1</v>
      </c>
      <c r="AF2991" t="b">
        <f>IF(AND(Z2991,AA2991,AB2991,AC2991,IF(C2991=Auswahlhilfe!$L$7,TRUE,FALSE)),D2991,FALSE)</f>
        <v>0</v>
      </c>
      <c r="AG2991" t="b">
        <f>IF(AND(Z2991,AA2991,AB2991,AD2991,IF(C2991=Auswahlhilfe!$L$17,TRUE,FALSE)),D2991,FALSE)</f>
        <v>0</v>
      </c>
      <c r="AH2991" t="b">
        <f>IF(AND(Z2991,AA2991,AB2991,AE2991,IF(C2991=Auswahlhilfe!$L$17,TRUE,FALSE)),D2991,FALSE)</f>
        <v>0</v>
      </c>
      <c r="AI2991" t="s">
        <v>4817</v>
      </c>
      <c r="AJ2991" s="90" t="str">
        <f t="shared" si="140"/>
        <v>mailto:info@oxni.ch?subject=Anfrage TF-075-008-S2-P0</v>
      </c>
    </row>
    <row r="2992" spans="2:36" x14ac:dyDescent="0.2">
      <c r="B2992" s="78" t="str">
        <f t="shared" si="138"/>
        <v/>
      </c>
      <c r="C2992" s="19" t="s">
        <v>12</v>
      </c>
      <c r="D2992" s="19" t="s">
        <v>3293</v>
      </c>
      <c r="E2992" s="19">
        <v>90</v>
      </c>
      <c r="F2992" s="19" t="s">
        <v>55</v>
      </c>
      <c r="G2992" s="19">
        <v>8</v>
      </c>
      <c r="H2992" s="19">
        <v>3</v>
      </c>
      <c r="I2992" s="19">
        <v>14</v>
      </c>
      <c r="J2992" s="19">
        <v>97</v>
      </c>
      <c r="K2992" s="19">
        <v>123</v>
      </c>
      <c r="L2992" s="19">
        <v>369</v>
      </c>
      <c r="M2992" s="19" t="s">
        <v>73</v>
      </c>
      <c r="N2992" s="19">
        <v>4000</v>
      </c>
      <c r="O2992" s="19">
        <v>8000</v>
      </c>
      <c r="P2992" s="19">
        <v>4100</v>
      </c>
      <c r="Q2992" s="19" t="s">
        <v>57</v>
      </c>
      <c r="R2992" s="19">
        <v>3700</v>
      </c>
      <c r="S2992" s="19">
        <v>30000</v>
      </c>
      <c r="T2992" s="19">
        <v>0.44</v>
      </c>
      <c r="U2992" s="19">
        <v>3.9</v>
      </c>
      <c r="V2992" s="19">
        <v>0.24</v>
      </c>
      <c r="W2992" s="19">
        <v>60</v>
      </c>
      <c r="X2992" s="93">
        <v>669</v>
      </c>
      <c r="Y2992">
        <f t="shared" si="139"/>
        <v>500</v>
      </c>
      <c r="Z2992" t="b">
        <f>IF(N2992/G2992&gt;=Auswahlhilfe!$C$8,TRUE,FALSE)</f>
        <v>1</v>
      </c>
      <c r="AA2992" t="b">
        <f>IF(K2992&gt;Auswahlhilfe!$C$7,TRUE,FALSE)</f>
        <v>1</v>
      </c>
      <c r="AB2992" t="b">
        <f>IF(Auswahlhilfe!$C$17=F2992,TRUE,FALSE)</f>
        <v>0</v>
      </c>
      <c r="AC2992" t="b">
        <f>IFERROR(IF(FIND("P2",PGOptionList!D2992)&gt;0,TRUE),FALSE)</f>
        <v>0</v>
      </c>
      <c r="AD2992" t="b">
        <f>IFERROR(IF(FIND("P1",PGOptionList!D2992)&gt;0,TRUE),FALSE)</f>
        <v>1</v>
      </c>
      <c r="AE2992" t="b">
        <f>IFERROR(IF(FIND("P0",PGOptionList!D2992)&gt;0,TRUE),FALSE)</f>
        <v>0</v>
      </c>
      <c r="AF2992" t="b">
        <f>IF(AND(Z2992,AA2992,AB2992,AC2992,IF(C2992=Auswahlhilfe!$L$7,TRUE,FALSE)),D2992,FALSE)</f>
        <v>0</v>
      </c>
      <c r="AG2992" t="b">
        <f>IF(AND(Z2992,AA2992,AB2992,AD2992,IF(C2992=Auswahlhilfe!$L$17,TRUE,FALSE)),D2992,FALSE)</f>
        <v>0</v>
      </c>
      <c r="AH2992" t="b">
        <f>IF(AND(Z2992,AA2992,AB2992,AE2992,IF(C2992=Auswahlhilfe!$L$17,TRUE,FALSE)),D2992,FALSE)</f>
        <v>0</v>
      </c>
      <c r="AI2992" t="s">
        <v>4817</v>
      </c>
      <c r="AJ2992" s="90" t="str">
        <f t="shared" si="140"/>
        <v>mailto:info@oxni.ch?subject=Anfrage TF-075-008-S1-P1</v>
      </c>
    </row>
    <row r="2993" spans="2:36" x14ac:dyDescent="0.2">
      <c r="B2993" s="78" t="str">
        <f t="shared" si="138"/>
        <v/>
      </c>
      <c r="C2993" s="19" t="s">
        <v>12</v>
      </c>
      <c r="D2993" s="19" t="s">
        <v>3294</v>
      </c>
      <c r="E2993" s="19">
        <v>90</v>
      </c>
      <c r="F2993" s="19" t="s">
        <v>58</v>
      </c>
      <c r="G2993" s="19">
        <v>8</v>
      </c>
      <c r="H2993" s="19">
        <v>3</v>
      </c>
      <c r="I2993" s="19">
        <v>14</v>
      </c>
      <c r="J2993" s="19">
        <v>97</v>
      </c>
      <c r="K2993" s="19">
        <v>123</v>
      </c>
      <c r="L2993" s="19">
        <v>369</v>
      </c>
      <c r="M2993" s="19" t="s">
        <v>73</v>
      </c>
      <c r="N2993" s="19">
        <v>4000</v>
      </c>
      <c r="O2993" s="19">
        <v>8000</v>
      </c>
      <c r="P2993" s="19">
        <v>4100</v>
      </c>
      <c r="Q2993" s="19" t="s">
        <v>57</v>
      </c>
      <c r="R2993" s="19">
        <v>3700</v>
      </c>
      <c r="S2993" s="19">
        <v>30000</v>
      </c>
      <c r="T2993" s="19">
        <v>0.44</v>
      </c>
      <c r="U2993" s="19">
        <v>3.9</v>
      </c>
      <c r="V2993" s="19">
        <v>0.24</v>
      </c>
      <c r="W2993" s="19">
        <v>60</v>
      </c>
      <c r="X2993" s="93">
        <v>669</v>
      </c>
      <c r="Y2993">
        <f t="shared" si="139"/>
        <v>500</v>
      </c>
      <c r="Z2993" t="b">
        <f>IF(N2993/G2993&gt;=Auswahlhilfe!$C$8,TRUE,FALSE)</f>
        <v>1</v>
      </c>
      <c r="AA2993" t="b">
        <f>IF(K2993&gt;Auswahlhilfe!$C$7,TRUE,FALSE)</f>
        <v>1</v>
      </c>
      <c r="AB2993" t="b">
        <f>IF(Auswahlhilfe!$C$17=F2993,TRUE,FALSE)</f>
        <v>1</v>
      </c>
      <c r="AC2993" t="b">
        <f>IFERROR(IF(FIND("P2",PGOptionList!D2993)&gt;0,TRUE),FALSE)</f>
        <v>0</v>
      </c>
      <c r="AD2993" t="b">
        <f>IFERROR(IF(FIND("P1",PGOptionList!D2993)&gt;0,TRUE),FALSE)</f>
        <v>1</v>
      </c>
      <c r="AE2993" t="b">
        <f>IFERROR(IF(FIND("P0",PGOptionList!D2993)&gt;0,TRUE),FALSE)</f>
        <v>0</v>
      </c>
      <c r="AF2993" t="b">
        <f>IF(AND(Z2993,AA2993,AB2993,AC2993,IF(C2993=Auswahlhilfe!$L$7,TRUE,FALSE)),D2993,FALSE)</f>
        <v>0</v>
      </c>
      <c r="AG2993" t="b">
        <f>IF(AND(Z2993,AA2993,AB2993,AD2993,IF(C2993=Auswahlhilfe!$L$17,TRUE,FALSE)),D2993,FALSE)</f>
        <v>0</v>
      </c>
      <c r="AH2993" t="b">
        <f>IF(AND(Z2993,AA2993,AB2993,AE2993,IF(C2993=Auswahlhilfe!$L$17,TRUE,FALSE)),D2993,FALSE)</f>
        <v>0</v>
      </c>
      <c r="AI2993" t="s">
        <v>4818</v>
      </c>
      <c r="AJ2993" s="90" t="str">
        <f t="shared" si="140"/>
        <v>https://shop.oxni.ch/de/shop/motoren/planetengetriebe/tf-075-008-s2-p1</v>
      </c>
    </row>
    <row r="2994" spans="2:36" x14ac:dyDescent="0.2">
      <c r="B2994" s="78" t="str">
        <f t="shared" si="138"/>
        <v/>
      </c>
      <c r="C2994" s="19" t="s">
        <v>12</v>
      </c>
      <c r="D2994" s="19" t="s">
        <v>3295</v>
      </c>
      <c r="E2994" s="19">
        <v>90</v>
      </c>
      <c r="F2994" s="19" t="s">
        <v>55</v>
      </c>
      <c r="G2994" s="19">
        <v>8</v>
      </c>
      <c r="H2994" s="19">
        <v>5</v>
      </c>
      <c r="I2994" s="19">
        <v>14</v>
      </c>
      <c r="J2994" s="19">
        <v>97</v>
      </c>
      <c r="K2994" s="19">
        <v>123</v>
      </c>
      <c r="L2994" s="19">
        <v>369</v>
      </c>
      <c r="M2994" s="19" t="s">
        <v>73</v>
      </c>
      <c r="N2994" s="19">
        <v>4000</v>
      </c>
      <c r="O2994" s="19">
        <v>8000</v>
      </c>
      <c r="P2994" s="19">
        <v>4100</v>
      </c>
      <c r="Q2994" s="19" t="s">
        <v>57</v>
      </c>
      <c r="R2994" s="19">
        <v>3700</v>
      </c>
      <c r="S2994" s="19">
        <v>30000</v>
      </c>
      <c r="T2994" s="19">
        <v>0.44</v>
      </c>
      <c r="U2994" s="19">
        <v>3.9</v>
      </c>
      <c r="V2994" s="19">
        <v>0.24</v>
      </c>
      <c r="W2994" s="19">
        <v>60</v>
      </c>
      <c r="X2994" s="93">
        <v>613</v>
      </c>
      <c r="Y2994">
        <f t="shared" si="139"/>
        <v>500</v>
      </c>
      <c r="Z2994" t="b">
        <f>IF(N2994/G2994&gt;=Auswahlhilfe!$C$8,TRUE,FALSE)</f>
        <v>1</v>
      </c>
      <c r="AA2994" t="b">
        <f>IF(K2994&gt;Auswahlhilfe!$C$7,TRUE,FALSE)</f>
        <v>1</v>
      </c>
      <c r="AB2994" t="b">
        <f>IF(Auswahlhilfe!$C$17=F2994,TRUE,FALSE)</f>
        <v>0</v>
      </c>
      <c r="AC2994" t="b">
        <f>IFERROR(IF(FIND("P2",PGOptionList!D2994)&gt;0,TRUE),FALSE)</f>
        <v>1</v>
      </c>
      <c r="AD2994" t="b">
        <f>IFERROR(IF(FIND("P1",PGOptionList!D2994)&gt;0,TRUE),FALSE)</f>
        <v>0</v>
      </c>
      <c r="AE2994" t="b">
        <f>IFERROR(IF(FIND("P0",PGOptionList!D2994)&gt;0,TRUE),FALSE)</f>
        <v>0</v>
      </c>
      <c r="AF2994" t="b">
        <f>IF(AND(Z2994,AA2994,AB2994,AC2994,IF(C2994=Auswahlhilfe!$L$7,TRUE,FALSE)),D2994,FALSE)</f>
        <v>0</v>
      </c>
      <c r="AG2994" t="b">
        <f>IF(AND(Z2994,AA2994,AB2994,AD2994,IF(C2994=Auswahlhilfe!$L$17,TRUE,FALSE)),D2994,FALSE)</f>
        <v>0</v>
      </c>
      <c r="AH2994" t="b">
        <f>IF(AND(Z2994,AA2994,AB2994,AE2994,IF(C2994=Auswahlhilfe!$L$17,TRUE,FALSE)),D2994,FALSE)</f>
        <v>0</v>
      </c>
      <c r="AI2994" t="s">
        <v>4817</v>
      </c>
      <c r="AJ2994" s="90" t="str">
        <f t="shared" si="140"/>
        <v>mailto:info@oxni.ch?subject=Anfrage TF-075-008-S1-P2</v>
      </c>
    </row>
    <row r="2995" spans="2:36" x14ac:dyDescent="0.2">
      <c r="B2995" s="78" t="str">
        <f t="shared" si="138"/>
        <v/>
      </c>
      <c r="C2995" s="19" t="s">
        <v>12</v>
      </c>
      <c r="D2995" s="19" t="s">
        <v>3296</v>
      </c>
      <c r="E2995" s="19">
        <v>90</v>
      </c>
      <c r="F2995" s="19" t="s">
        <v>58</v>
      </c>
      <c r="G2995" s="19">
        <v>8</v>
      </c>
      <c r="H2995" s="19">
        <v>5</v>
      </c>
      <c r="I2995" s="19">
        <v>14</v>
      </c>
      <c r="J2995" s="19">
        <v>97</v>
      </c>
      <c r="K2995" s="19">
        <v>123</v>
      </c>
      <c r="L2995" s="19">
        <v>369</v>
      </c>
      <c r="M2995" s="19" t="s">
        <v>73</v>
      </c>
      <c r="N2995" s="19">
        <v>4000</v>
      </c>
      <c r="O2995" s="19">
        <v>8000</v>
      </c>
      <c r="P2995" s="19">
        <v>4100</v>
      </c>
      <c r="Q2995" s="19" t="s">
        <v>57</v>
      </c>
      <c r="R2995" s="19">
        <v>3700</v>
      </c>
      <c r="S2995" s="19">
        <v>30000</v>
      </c>
      <c r="T2995" s="19">
        <v>0.44</v>
      </c>
      <c r="U2995" s="19">
        <v>3.9</v>
      </c>
      <c r="V2995" s="19">
        <v>0.24</v>
      </c>
      <c r="W2995" s="19">
        <v>60</v>
      </c>
      <c r="X2995" s="93">
        <v>613</v>
      </c>
      <c r="Y2995">
        <f t="shared" si="139"/>
        <v>500</v>
      </c>
      <c r="Z2995" t="b">
        <f>IF(N2995/G2995&gt;=Auswahlhilfe!$C$8,TRUE,FALSE)</f>
        <v>1</v>
      </c>
      <c r="AA2995" t="b">
        <f>IF(K2995&gt;Auswahlhilfe!$C$7,TRUE,FALSE)</f>
        <v>1</v>
      </c>
      <c r="AB2995" t="b">
        <f>IF(Auswahlhilfe!$C$17=F2995,TRUE,FALSE)</f>
        <v>1</v>
      </c>
      <c r="AC2995" t="b">
        <f>IFERROR(IF(FIND("P2",PGOptionList!D2995)&gt;0,TRUE),FALSE)</f>
        <v>1</v>
      </c>
      <c r="AD2995" t="b">
        <f>IFERROR(IF(FIND("P1",PGOptionList!D2995)&gt;0,TRUE),FALSE)</f>
        <v>0</v>
      </c>
      <c r="AE2995" t="b">
        <f>IFERROR(IF(FIND("P0",PGOptionList!D2995)&gt;0,TRUE),FALSE)</f>
        <v>0</v>
      </c>
      <c r="AF2995" t="b">
        <f>IF(AND(Z2995,AA2995,AB2995,AC2995,IF(C2995=Auswahlhilfe!$L$7,TRUE,FALSE)),D2995,FALSE)</f>
        <v>0</v>
      </c>
      <c r="AG2995" t="b">
        <f>IF(AND(Z2995,AA2995,AB2995,AD2995,IF(C2995=Auswahlhilfe!$L$17,TRUE,FALSE)),D2995,FALSE)</f>
        <v>0</v>
      </c>
      <c r="AH2995" t="b">
        <f>IF(AND(Z2995,AA2995,AB2995,AE2995,IF(C2995=Auswahlhilfe!$L$17,TRUE,FALSE)),D2995,FALSE)</f>
        <v>0</v>
      </c>
      <c r="AI2995" t="s">
        <v>4818</v>
      </c>
      <c r="AJ2995" s="90" t="str">
        <f t="shared" si="140"/>
        <v>https://shop.oxni.ch/de/shop/motoren/planetengetriebe/tf-075-008-s2-p2</v>
      </c>
    </row>
    <row r="2996" spans="2:36" x14ac:dyDescent="0.2">
      <c r="B2996" s="78" t="str">
        <f t="shared" si="138"/>
        <v/>
      </c>
      <c r="C2996" s="19" t="s">
        <v>12</v>
      </c>
      <c r="D2996" s="19" t="s">
        <v>3297</v>
      </c>
      <c r="E2996" s="19">
        <v>90</v>
      </c>
      <c r="F2996" s="19" t="s">
        <v>55</v>
      </c>
      <c r="G2996" s="19">
        <v>7</v>
      </c>
      <c r="H2996" s="19">
        <v>1</v>
      </c>
      <c r="I2996" s="19">
        <v>14</v>
      </c>
      <c r="J2996" s="19">
        <v>97</v>
      </c>
      <c r="K2996" s="19">
        <v>140</v>
      </c>
      <c r="L2996" s="19">
        <v>420</v>
      </c>
      <c r="M2996" s="19" t="s">
        <v>70</v>
      </c>
      <c r="N2996" s="19">
        <v>4000</v>
      </c>
      <c r="O2996" s="19">
        <v>8000</v>
      </c>
      <c r="P2996" s="19">
        <v>4100</v>
      </c>
      <c r="Q2996" s="19" t="s">
        <v>57</v>
      </c>
      <c r="R2996" s="19">
        <v>3700</v>
      </c>
      <c r="S2996" s="19">
        <v>30000</v>
      </c>
      <c r="T2996" s="19">
        <v>0.45</v>
      </c>
      <c r="U2996" s="19">
        <v>3.9</v>
      </c>
      <c r="V2996" s="19">
        <v>0.24</v>
      </c>
      <c r="W2996" s="19">
        <v>60</v>
      </c>
      <c r="X2996" s="93"/>
      <c r="Y2996">
        <f t="shared" si="139"/>
        <v>571.42857142857144</v>
      </c>
      <c r="Z2996" t="b">
        <f>IF(N2996/G2996&gt;=Auswahlhilfe!$C$8,TRUE,FALSE)</f>
        <v>1</v>
      </c>
      <c r="AA2996" t="b">
        <f>IF(K2996&gt;Auswahlhilfe!$C$7,TRUE,FALSE)</f>
        <v>1</v>
      </c>
      <c r="AB2996" t="b">
        <f>IF(Auswahlhilfe!$C$17=F2996,TRUE,FALSE)</f>
        <v>0</v>
      </c>
      <c r="AC2996" t="b">
        <f>IFERROR(IF(FIND("P2",PGOptionList!D2996)&gt;0,TRUE),FALSE)</f>
        <v>0</v>
      </c>
      <c r="AD2996" t="b">
        <f>IFERROR(IF(FIND("P1",PGOptionList!D2996)&gt;0,TRUE),FALSE)</f>
        <v>0</v>
      </c>
      <c r="AE2996" t="b">
        <f>IFERROR(IF(FIND("P0",PGOptionList!D2996)&gt;0,TRUE),FALSE)</f>
        <v>1</v>
      </c>
      <c r="AF2996" t="b">
        <f>IF(AND(Z2996,AA2996,AB2996,AC2996,IF(C2996=Auswahlhilfe!$L$7,TRUE,FALSE)),D2996,FALSE)</f>
        <v>0</v>
      </c>
      <c r="AG2996" t="b">
        <f>IF(AND(Z2996,AA2996,AB2996,AD2996,IF(C2996=Auswahlhilfe!$L$17,TRUE,FALSE)),D2996,FALSE)</f>
        <v>0</v>
      </c>
      <c r="AH2996" t="b">
        <f>IF(AND(Z2996,AA2996,AB2996,AE2996,IF(C2996=Auswahlhilfe!$L$17,TRUE,FALSE)),D2996,FALSE)</f>
        <v>0</v>
      </c>
      <c r="AI2996" t="s">
        <v>4817</v>
      </c>
      <c r="AJ2996" s="90" t="str">
        <f t="shared" si="140"/>
        <v>mailto:info@oxni.ch?subject=Anfrage TF-075-007-S1-P0</v>
      </c>
    </row>
    <row r="2997" spans="2:36" x14ac:dyDescent="0.2">
      <c r="B2997" s="78" t="str">
        <f t="shared" si="138"/>
        <v/>
      </c>
      <c r="C2997" s="19" t="s">
        <v>12</v>
      </c>
      <c r="D2997" s="19" t="s">
        <v>3298</v>
      </c>
      <c r="E2997" s="19">
        <v>90</v>
      </c>
      <c r="F2997" s="19" t="s">
        <v>58</v>
      </c>
      <c r="G2997" s="19">
        <v>7</v>
      </c>
      <c r="H2997" s="19">
        <v>1</v>
      </c>
      <c r="I2997" s="19">
        <v>14</v>
      </c>
      <c r="J2997" s="19">
        <v>97</v>
      </c>
      <c r="K2997" s="19">
        <v>140</v>
      </c>
      <c r="L2997" s="19">
        <v>420</v>
      </c>
      <c r="M2997" s="19" t="s">
        <v>70</v>
      </c>
      <c r="N2997" s="19">
        <v>4000</v>
      </c>
      <c r="O2997" s="19">
        <v>8000</v>
      </c>
      <c r="P2997" s="19">
        <v>4100</v>
      </c>
      <c r="Q2997" s="19" t="s">
        <v>57</v>
      </c>
      <c r="R2997" s="19">
        <v>3700</v>
      </c>
      <c r="S2997" s="19">
        <v>30000</v>
      </c>
      <c r="T2997" s="19">
        <v>0.45</v>
      </c>
      <c r="U2997" s="19">
        <v>3.9</v>
      </c>
      <c r="V2997" s="19">
        <v>0.24</v>
      </c>
      <c r="W2997" s="19">
        <v>60</v>
      </c>
      <c r="X2997" s="93"/>
      <c r="Y2997">
        <f t="shared" si="139"/>
        <v>571.42857142857144</v>
      </c>
      <c r="Z2997" t="b">
        <f>IF(N2997/G2997&gt;=Auswahlhilfe!$C$8,TRUE,FALSE)</f>
        <v>1</v>
      </c>
      <c r="AA2997" t="b">
        <f>IF(K2997&gt;Auswahlhilfe!$C$7,TRUE,FALSE)</f>
        <v>1</v>
      </c>
      <c r="AB2997" t="b">
        <f>IF(Auswahlhilfe!$C$17=F2997,TRUE,FALSE)</f>
        <v>1</v>
      </c>
      <c r="AC2997" t="b">
        <f>IFERROR(IF(FIND("P2",PGOptionList!D2997)&gt;0,TRUE),FALSE)</f>
        <v>0</v>
      </c>
      <c r="AD2997" t="b">
        <f>IFERROR(IF(FIND("P1",PGOptionList!D2997)&gt;0,TRUE),FALSE)</f>
        <v>0</v>
      </c>
      <c r="AE2997" t="b">
        <f>IFERROR(IF(FIND("P0",PGOptionList!D2997)&gt;0,TRUE),FALSE)</f>
        <v>1</v>
      </c>
      <c r="AF2997" t="b">
        <f>IF(AND(Z2997,AA2997,AB2997,AC2997,IF(C2997=Auswahlhilfe!$L$7,TRUE,FALSE)),D2997,FALSE)</f>
        <v>0</v>
      </c>
      <c r="AG2997" t="b">
        <f>IF(AND(Z2997,AA2997,AB2997,AD2997,IF(C2997=Auswahlhilfe!$L$17,TRUE,FALSE)),D2997,FALSE)</f>
        <v>0</v>
      </c>
      <c r="AH2997" t="b">
        <f>IF(AND(Z2997,AA2997,AB2997,AE2997,IF(C2997=Auswahlhilfe!$L$17,TRUE,FALSE)),D2997,FALSE)</f>
        <v>0</v>
      </c>
      <c r="AI2997" t="s">
        <v>4817</v>
      </c>
      <c r="AJ2997" s="90" t="str">
        <f t="shared" si="140"/>
        <v>mailto:info@oxni.ch?subject=Anfrage TF-075-007-S2-P0</v>
      </c>
    </row>
    <row r="2998" spans="2:36" x14ac:dyDescent="0.2">
      <c r="B2998" s="78" t="str">
        <f t="shared" si="138"/>
        <v/>
      </c>
      <c r="C2998" s="19" t="s">
        <v>12</v>
      </c>
      <c r="D2998" s="19" t="s">
        <v>3299</v>
      </c>
      <c r="E2998" s="19">
        <v>90</v>
      </c>
      <c r="F2998" s="19" t="s">
        <v>55</v>
      </c>
      <c r="G2998" s="19">
        <v>7</v>
      </c>
      <c r="H2998" s="19">
        <v>3</v>
      </c>
      <c r="I2998" s="19">
        <v>14</v>
      </c>
      <c r="J2998" s="19">
        <v>97</v>
      </c>
      <c r="K2998" s="19">
        <v>140</v>
      </c>
      <c r="L2998" s="19">
        <v>420</v>
      </c>
      <c r="M2998" s="19" t="s">
        <v>70</v>
      </c>
      <c r="N2998" s="19">
        <v>4000</v>
      </c>
      <c r="O2998" s="19">
        <v>8000</v>
      </c>
      <c r="P2998" s="19">
        <v>4100</v>
      </c>
      <c r="Q2998" s="19" t="s">
        <v>57</v>
      </c>
      <c r="R2998" s="19">
        <v>3700</v>
      </c>
      <c r="S2998" s="19">
        <v>30000</v>
      </c>
      <c r="T2998" s="19">
        <v>0.45</v>
      </c>
      <c r="U2998" s="19">
        <v>3.9</v>
      </c>
      <c r="V2998" s="19">
        <v>0.24</v>
      </c>
      <c r="W2998" s="19">
        <v>60</v>
      </c>
      <c r="X2998" s="93">
        <v>669</v>
      </c>
      <c r="Y2998">
        <f t="shared" si="139"/>
        <v>571.42857142857144</v>
      </c>
      <c r="Z2998" t="b">
        <f>IF(N2998/G2998&gt;=Auswahlhilfe!$C$8,TRUE,FALSE)</f>
        <v>1</v>
      </c>
      <c r="AA2998" t="b">
        <f>IF(K2998&gt;Auswahlhilfe!$C$7,TRUE,FALSE)</f>
        <v>1</v>
      </c>
      <c r="AB2998" t="b">
        <f>IF(Auswahlhilfe!$C$17=F2998,TRUE,FALSE)</f>
        <v>0</v>
      </c>
      <c r="AC2998" t="b">
        <f>IFERROR(IF(FIND("P2",PGOptionList!D2998)&gt;0,TRUE),FALSE)</f>
        <v>0</v>
      </c>
      <c r="AD2998" t="b">
        <f>IFERROR(IF(FIND("P1",PGOptionList!D2998)&gt;0,TRUE),FALSE)</f>
        <v>1</v>
      </c>
      <c r="AE2998" t="b">
        <f>IFERROR(IF(FIND("P0",PGOptionList!D2998)&gt;0,TRUE),FALSE)</f>
        <v>0</v>
      </c>
      <c r="AF2998" t="b">
        <f>IF(AND(Z2998,AA2998,AB2998,AC2998,IF(C2998=Auswahlhilfe!$L$7,TRUE,FALSE)),D2998,FALSE)</f>
        <v>0</v>
      </c>
      <c r="AG2998" t="b">
        <f>IF(AND(Z2998,AA2998,AB2998,AD2998,IF(C2998=Auswahlhilfe!$L$17,TRUE,FALSE)),D2998,FALSE)</f>
        <v>0</v>
      </c>
      <c r="AH2998" t="b">
        <f>IF(AND(Z2998,AA2998,AB2998,AE2998,IF(C2998=Auswahlhilfe!$L$17,TRUE,FALSE)),D2998,FALSE)</f>
        <v>0</v>
      </c>
      <c r="AI2998" t="s">
        <v>4817</v>
      </c>
      <c r="AJ2998" s="90" t="str">
        <f t="shared" si="140"/>
        <v>mailto:info@oxni.ch?subject=Anfrage TF-075-007-S1-P1</v>
      </c>
    </row>
    <row r="2999" spans="2:36" x14ac:dyDescent="0.2">
      <c r="B2999" s="78" t="str">
        <f t="shared" si="138"/>
        <v/>
      </c>
      <c r="C2999" s="19" t="s">
        <v>12</v>
      </c>
      <c r="D2999" s="19" t="s">
        <v>3300</v>
      </c>
      <c r="E2999" s="19">
        <v>90</v>
      </c>
      <c r="F2999" s="19" t="s">
        <v>58</v>
      </c>
      <c r="G2999" s="19">
        <v>7</v>
      </c>
      <c r="H2999" s="19">
        <v>3</v>
      </c>
      <c r="I2999" s="19">
        <v>14</v>
      </c>
      <c r="J2999" s="19">
        <v>97</v>
      </c>
      <c r="K2999" s="19">
        <v>140</v>
      </c>
      <c r="L2999" s="19">
        <v>420</v>
      </c>
      <c r="M2999" s="19" t="s">
        <v>70</v>
      </c>
      <c r="N2999" s="19">
        <v>4000</v>
      </c>
      <c r="O2999" s="19">
        <v>8000</v>
      </c>
      <c r="P2999" s="19">
        <v>4100</v>
      </c>
      <c r="Q2999" s="19" t="s">
        <v>57</v>
      </c>
      <c r="R2999" s="19">
        <v>3700</v>
      </c>
      <c r="S2999" s="19">
        <v>30000</v>
      </c>
      <c r="T2999" s="19">
        <v>0.45</v>
      </c>
      <c r="U2999" s="19">
        <v>3.9</v>
      </c>
      <c r="V2999" s="19">
        <v>0.24</v>
      </c>
      <c r="W2999" s="19">
        <v>60</v>
      </c>
      <c r="X2999" s="93">
        <v>669</v>
      </c>
      <c r="Y2999">
        <f t="shared" si="139"/>
        <v>571.42857142857144</v>
      </c>
      <c r="Z2999" t="b">
        <f>IF(N2999/G2999&gt;=Auswahlhilfe!$C$8,TRUE,FALSE)</f>
        <v>1</v>
      </c>
      <c r="AA2999" t="b">
        <f>IF(K2999&gt;Auswahlhilfe!$C$7,TRUE,FALSE)</f>
        <v>1</v>
      </c>
      <c r="AB2999" t="b">
        <f>IF(Auswahlhilfe!$C$17=F2999,TRUE,FALSE)</f>
        <v>1</v>
      </c>
      <c r="AC2999" t="b">
        <f>IFERROR(IF(FIND("P2",PGOptionList!D2999)&gt;0,TRUE),FALSE)</f>
        <v>0</v>
      </c>
      <c r="AD2999" t="b">
        <f>IFERROR(IF(FIND("P1",PGOptionList!D2999)&gt;0,TRUE),FALSE)</f>
        <v>1</v>
      </c>
      <c r="AE2999" t="b">
        <f>IFERROR(IF(FIND("P0",PGOptionList!D2999)&gt;0,TRUE),FALSE)</f>
        <v>0</v>
      </c>
      <c r="AF2999" t="b">
        <f>IF(AND(Z2999,AA2999,AB2999,AC2999,IF(C2999=Auswahlhilfe!$L$7,TRUE,FALSE)),D2999,FALSE)</f>
        <v>0</v>
      </c>
      <c r="AG2999" t="b">
        <f>IF(AND(Z2999,AA2999,AB2999,AD2999,IF(C2999=Auswahlhilfe!$L$17,TRUE,FALSE)),D2999,FALSE)</f>
        <v>0</v>
      </c>
      <c r="AH2999" t="b">
        <f>IF(AND(Z2999,AA2999,AB2999,AE2999,IF(C2999=Auswahlhilfe!$L$17,TRUE,FALSE)),D2999,FALSE)</f>
        <v>0</v>
      </c>
      <c r="AI2999" t="s">
        <v>4818</v>
      </c>
      <c r="AJ2999" s="90" t="str">
        <f t="shared" si="140"/>
        <v>https://shop.oxni.ch/de/shop/motoren/planetengetriebe/tf-075-007-s2-p1</v>
      </c>
    </row>
    <row r="3000" spans="2:36" x14ac:dyDescent="0.2">
      <c r="B3000" s="78" t="str">
        <f t="shared" si="138"/>
        <v/>
      </c>
      <c r="C3000" s="19" t="s">
        <v>12</v>
      </c>
      <c r="D3000" s="19" t="s">
        <v>3301</v>
      </c>
      <c r="E3000" s="19">
        <v>90</v>
      </c>
      <c r="F3000" s="19" t="s">
        <v>55</v>
      </c>
      <c r="G3000" s="19">
        <v>7</v>
      </c>
      <c r="H3000" s="19">
        <v>5</v>
      </c>
      <c r="I3000" s="19">
        <v>14</v>
      </c>
      <c r="J3000" s="19">
        <v>97</v>
      </c>
      <c r="K3000" s="19">
        <v>140</v>
      </c>
      <c r="L3000" s="19">
        <v>420</v>
      </c>
      <c r="M3000" s="19" t="s">
        <v>70</v>
      </c>
      <c r="N3000" s="19">
        <v>4000</v>
      </c>
      <c r="O3000" s="19">
        <v>8000</v>
      </c>
      <c r="P3000" s="19">
        <v>4100</v>
      </c>
      <c r="Q3000" s="19" t="s">
        <v>57</v>
      </c>
      <c r="R3000" s="19">
        <v>3700</v>
      </c>
      <c r="S3000" s="19">
        <v>30000</v>
      </c>
      <c r="T3000" s="19">
        <v>0.45</v>
      </c>
      <c r="U3000" s="19">
        <v>3.9</v>
      </c>
      <c r="V3000" s="19">
        <v>0.24</v>
      </c>
      <c r="W3000" s="19">
        <v>60</v>
      </c>
      <c r="X3000" s="93">
        <v>613</v>
      </c>
      <c r="Y3000">
        <f t="shared" si="139"/>
        <v>571.42857142857144</v>
      </c>
      <c r="Z3000" t="b">
        <f>IF(N3000/G3000&gt;=Auswahlhilfe!$C$8,TRUE,FALSE)</f>
        <v>1</v>
      </c>
      <c r="AA3000" t="b">
        <f>IF(K3000&gt;Auswahlhilfe!$C$7,TRUE,FALSE)</f>
        <v>1</v>
      </c>
      <c r="AB3000" t="b">
        <f>IF(Auswahlhilfe!$C$17=F3000,TRUE,FALSE)</f>
        <v>0</v>
      </c>
      <c r="AC3000" t="b">
        <f>IFERROR(IF(FIND("P2",PGOptionList!D3000)&gt;0,TRUE),FALSE)</f>
        <v>1</v>
      </c>
      <c r="AD3000" t="b">
        <f>IFERROR(IF(FIND("P1",PGOptionList!D3000)&gt;0,TRUE),FALSE)</f>
        <v>0</v>
      </c>
      <c r="AE3000" t="b">
        <f>IFERROR(IF(FIND("P0",PGOptionList!D3000)&gt;0,TRUE),FALSE)</f>
        <v>0</v>
      </c>
      <c r="AF3000" t="b">
        <f>IF(AND(Z3000,AA3000,AB3000,AC3000,IF(C3000=Auswahlhilfe!$L$7,TRUE,FALSE)),D3000,FALSE)</f>
        <v>0</v>
      </c>
      <c r="AG3000" t="b">
        <f>IF(AND(Z3000,AA3000,AB3000,AD3000,IF(C3000=Auswahlhilfe!$L$17,TRUE,FALSE)),D3000,FALSE)</f>
        <v>0</v>
      </c>
      <c r="AH3000" t="b">
        <f>IF(AND(Z3000,AA3000,AB3000,AE3000,IF(C3000=Auswahlhilfe!$L$17,TRUE,FALSE)),D3000,FALSE)</f>
        <v>0</v>
      </c>
      <c r="AI3000" t="s">
        <v>4817</v>
      </c>
      <c r="AJ3000" s="90" t="str">
        <f t="shared" si="140"/>
        <v>mailto:info@oxni.ch?subject=Anfrage TF-075-007-S1-P2</v>
      </c>
    </row>
    <row r="3001" spans="2:36" x14ac:dyDescent="0.2">
      <c r="B3001" s="78" t="str">
        <f t="shared" si="138"/>
        <v/>
      </c>
      <c r="C3001" s="19" t="s">
        <v>12</v>
      </c>
      <c r="D3001" s="19" t="s">
        <v>3302</v>
      </c>
      <c r="E3001" s="19">
        <v>90</v>
      </c>
      <c r="F3001" s="19" t="s">
        <v>58</v>
      </c>
      <c r="G3001" s="19">
        <v>7</v>
      </c>
      <c r="H3001" s="19">
        <v>5</v>
      </c>
      <c r="I3001" s="19">
        <v>14</v>
      </c>
      <c r="J3001" s="19">
        <v>97</v>
      </c>
      <c r="K3001" s="19">
        <v>140</v>
      </c>
      <c r="L3001" s="19">
        <v>420</v>
      </c>
      <c r="M3001" s="19" t="s">
        <v>70</v>
      </c>
      <c r="N3001" s="19">
        <v>4000</v>
      </c>
      <c r="O3001" s="19">
        <v>8000</v>
      </c>
      <c r="P3001" s="19">
        <v>4100</v>
      </c>
      <c r="Q3001" s="19" t="s">
        <v>57</v>
      </c>
      <c r="R3001" s="19">
        <v>3700</v>
      </c>
      <c r="S3001" s="19">
        <v>30000</v>
      </c>
      <c r="T3001" s="19">
        <v>0.45</v>
      </c>
      <c r="U3001" s="19">
        <v>3.9</v>
      </c>
      <c r="V3001" s="19">
        <v>0.24</v>
      </c>
      <c r="W3001" s="19">
        <v>60</v>
      </c>
      <c r="X3001" s="93">
        <v>613</v>
      </c>
      <c r="Y3001">
        <f t="shared" si="139"/>
        <v>571.42857142857144</v>
      </c>
      <c r="Z3001" t="b">
        <f>IF(N3001/G3001&gt;=Auswahlhilfe!$C$8,TRUE,FALSE)</f>
        <v>1</v>
      </c>
      <c r="AA3001" t="b">
        <f>IF(K3001&gt;Auswahlhilfe!$C$7,TRUE,FALSE)</f>
        <v>1</v>
      </c>
      <c r="AB3001" t="b">
        <f>IF(Auswahlhilfe!$C$17=F3001,TRUE,FALSE)</f>
        <v>1</v>
      </c>
      <c r="AC3001" t="b">
        <f>IFERROR(IF(FIND("P2",PGOptionList!D3001)&gt;0,TRUE),FALSE)</f>
        <v>1</v>
      </c>
      <c r="AD3001" t="b">
        <f>IFERROR(IF(FIND("P1",PGOptionList!D3001)&gt;0,TRUE),FALSE)</f>
        <v>0</v>
      </c>
      <c r="AE3001" t="b">
        <f>IFERROR(IF(FIND("P0",PGOptionList!D3001)&gt;0,TRUE),FALSE)</f>
        <v>0</v>
      </c>
      <c r="AF3001" t="b">
        <f>IF(AND(Z3001,AA3001,AB3001,AC3001,IF(C3001=Auswahlhilfe!$L$7,TRUE,FALSE)),D3001,FALSE)</f>
        <v>0</v>
      </c>
      <c r="AG3001" t="b">
        <f>IF(AND(Z3001,AA3001,AB3001,AD3001,IF(C3001=Auswahlhilfe!$L$17,TRUE,FALSE)),D3001,FALSE)</f>
        <v>0</v>
      </c>
      <c r="AH3001" t="b">
        <f>IF(AND(Z3001,AA3001,AB3001,AE3001,IF(C3001=Auswahlhilfe!$L$17,TRUE,FALSE)),D3001,FALSE)</f>
        <v>0</v>
      </c>
      <c r="AI3001" t="s">
        <v>4818</v>
      </c>
      <c r="AJ3001" s="90" t="str">
        <f t="shared" si="140"/>
        <v>https://shop.oxni.ch/de/shop/motoren/planetengetriebe/tf-075-007-s2-p2</v>
      </c>
    </row>
    <row r="3002" spans="2:36" x14ac:dyDescent="0.2">
      <c r="B3002" s="78" t="str">
        <f t="shared" si="138"/>
        <v/>
      </c>
      <c r="C3002" s="19" t="s">
        <v>12</v>
      </c>
      <c r="D3002" s="19" t="s">
        <v>3303</v>
      </c>
      <c r="E3002" s="19">
        <v>90</v>
      </c>
      <c r="F3002" s="19" t="s">
        <v>55</v>
      </c>
      <c r="G3002" s="19">
        <v>6</v>
      </c>
      <c r="H3002" s="19">
        <v>1</v>
      </c>
      <c r="I3002" s="19">
        <v>14</v>
      </c>
      <c r="J3002" s="19">
        <v>97</v>
      </c>
      <c r="K3002" s="19">
        <v>148</v>
      </c>
      <c r="L3002" s="19">
        <v>444</v>
      </c>
      <c r="M3002" s="19" t="s">
        <v>72</v>
      </c>
      <c r="N3002" s="19">
        <v>4000</v>
      </c>
      <c r="O3002" s="19">
        <v>8000</v>
      </c>
      <c r="P3002" s="19">
        <v>4100</v>
      </c>
      <c r="Q3002" s="19" t="s">
        <v>57</v>
      </c>
      <c r="R3002" s="19">
        <v>3700</v>
      </c>
      <c r="S3002" s="19">
        <v>30000</v>
      </c>
      <c r="T3002" s="19">
        <v>0.45</v>
      </c>
      <c r="U3002" s="19">
        <v>3.9</v>
      </c>
      <c r="V3002" s="19">
        <v>0.24</v>
      </c>
      <c r="W3002" s="19">
        <v>60</v>
      </c>
      <c r="X3002" s="93"/>
      <c r="Y3002">
        <f t="shared" si="139"/>
        <v>666.66666666666663</v>
      </c>
      <c r="Z3002" t="b">
        <f>IF(N3002/G3002&gt;=Auswahlhilfe!$C$8,TRUE,FALSE)</f>
        <v>1</v>
      </c>
      <c r="AA3002" t="b">
        <f>IF(K3002&gt;Auswahlhilfe!$C$7,TRUE,FALSE)</f>
        <v>1</v>
      </c>
      <c r="AB3002" t="b">
        <f>IF(Auswahlhilfe!$C$17=F3002,TRUE,FALSE)</f>
        <v>0</v>
      </c>
      <c r="AC3002" t="b">
        <f>IFERROR(IF(FIND("P2",PGOptionList!D3002)&gt;0,TRUE),FALSE)</f>
        <v>0</v>
      </c>
      <c r="AD3002" t="b">
        <f>IFERROR(IF(FIND("P1",PGOptionList!D3002)&gt;0,TRUE),FALSE)</f>
        <v>0</v>
      </c>
      <c r="AE3002" t="b">
        <f>IFERROR(IF(FIND("P0",PGOptionList!D3002)&gt;0,TRUE),FALSE)</f>
        <v>1</v>
      </c>
      <c r="AF3002" t="b">
        <f>IF(AND(Z3002,AA3002,AB3002,AC3002,IF(C3002=Auswahlhilfe!$L$7,TRUE,FALSE)),D3002,FALSE)</f>
        <v>0</v>
      </c>
      <c r="AG3002" t="b">
        <f>IF(AND(Z3002,AA3002,AB3002,AD3002,IF(C3002=Auswahlhilfe!$L$17,TRUE,FALSE)),D3002,FALSE)</f>
        <v>0</v>
      </c>
      <c r="AH3002" t="b">
        <f>IF(AND(Z3002,AA3002,AB3002,AE3002,IF(C3002=Auswahlhilfe!$L$17,TRUE,FALSE)),D3002,FALSE)</f>
        <v>0</v>
      </c>
      <c r="AI3002" t="s">
        <v>4817</v>
      </c>
      <c r="AJ3002" s="90" t="str">
        <f t="shared" si="140"/>
        <v>mailto:info@oxni.ch?subject=Anfrage TF-075-006-S1-P0</v>
      </c>
    </row>
    <row r="3003" spans="2:36" x14ac:dyDescent="0.2">
      <c r="B3003" s="78" t="str">
        <f t="shared" si="138"/>
        <v/>
      </c>
      <c r="C3003" s="19" t="s">
        <v>12</v>
      </c>
      <c r="D3003" s="19" t="s">
        <v>3304</v>
      </c>
      <c r="E3003" s="19">
        <v>90</v>
      </c>
      <c r="F3003" s="19" t="s">
        <v>58</v>
      </c>
      <c r="G3003" s="19">
        <v>6</v>
      </c>
      <c r="H3003" s="19">
        <v>1</v>
      </c>
      <c r="I3003" s="19">
        <v>14</v>
      </c>
      <c r="J3003" s="19">
        <v>97</v>
      </c>
      <c r="K3003" s="19">
        <v>148</v>
      </c>
      <c r="L3003" s="19">
        <v>444</v>
      </c>
      <c r="M3003" s="19" t="s">
        <v>72</v>
      </c>
      <c r="N3003" s="19">
        <v>4000</v>
      </c>
      <c r="O3003" s="19">
        <v>8000</v>
      </c>
      <c r="P3003" s="19">
        <v>4100</v>
      </c>
      <c r="Q3003" s="19" t="s">
        <v>57</v>
      </c>
      <c r="R3003" s="19">
        <v>3700</v>
      </c>
      <c r="S3003" s="19">
        <v>30000</v>
      </c>
      <c r="T3003" s="19">
        <v>0.45</v>
      </c>
      <c r="U3003" s="19">
        <v>3.9</v>
      </c>
      <c r="V3003" s="19">
        <v>0.24</v>
      </c>
      <c r="W3003" s="19">
        <v>60</v>
      </c>
      <c r="X3003" s="93"/>
      <c r="Y3003">
        <f t="shared" si="139"/>
        <v>666.66666666666663</v>
      </c>
      <c r="Z3003" t="b">
        <f>IF(N3003/G3003&gt;=Auswahlhilfe!$C$8,TRUE,FALSE)</f>
        <v>1</v>
      </c>
      <c r="AA3003" t="b">
        <f>IF(K3003&gt;Auswahlhilfe!$C$7,TRUE,FALSE)</f>
        <v>1</v>
      </c>
      <c r="AB3003" t="b">
        <f>IF(Auswahlhilfe!$C$17=F3003,TRUE,FALSE)</f>
        <v>1</v>
      </c>
      <c r="AC3003" t="b">
        <f>IFERROR(IF(FIND("P2",PGOptionList!D3003)&gt;0,TRUE),FALSE)</f>
        <v>0</v>
      </c>
      <c r="AD3003" t="b">
        <f>IFERROR(IF(FIND("P1",PGOptionList!D3003)&gt;0,TRUE),FALSE)</f>
        <v>0</v>
      </c>
      <c r="AE3003" t="b">
        <f>IFERROR(IF(FIND("P0",PGOptionList!D3003)&gt;0,TRUE),FALSE)</f>
        <v>1</v>
      </c>
      <c r="AF3003" t="b">
        <f>IF(AND(Z3003,AA3003,AB3003,AC3003,IF(C3003=Auswahlhilfe!$L$7,TRUE,FALSE)),D3003,FALSE)</f>
        <v>0</v>
      </c>
      <c r="AG3003" t="b">
        <f>IF(AND(Z3003,AA3003,AB3003,AD3003,IF(C3003=Auswahlhilfe!$L$17,TRUE,FALSE)),D3003,FALSE)</f>
        <v>0</v>
      </c>
      <c r="AH3003" t="b">
        <f>IF(AND(Z3003,AA3003,AB3003,AE3003,IF(C3003=Auswahlhilfe!$L$17,TRUE,FALSE)),D3003,FALSE)</f>
        <v>0</v>
      </c>
      <c r="AI3003" t="s">
        <v>4817</v>
      </c>
      <c r="AJ3003" s="90" t="str">
        <f t="shared" si="140"/>
        <v>mailto:info@oxni.ch?subject=Anfrage TF-075-006-S2-P0</v>
      </c>
    </row>
    <row r="3004" spans="2:36" x14ac:dyDescent="0.2">
      <c r="B3004" s="78" t="str">
        <f t="shared" si="138"/>
        <v/>
      </c>
      <c r="C3004" s="19" t="s">
        <v>12</v>
      </c>
      <c r="D3004" s="19" t="s">
        <v>3305</v>
      </c>
      <c r="E3004" s="19">
        <v>90</v>
      </c>
      <c r="F3004" s="19" t="s">
        <v>55</v>
      </c>
      <c r="G3004" s="19">
        <v>6</v>
      </c>
      <c r="H3004" s="19">
        <v>3</v>
      </c>
      <c r="I3004" s="19">
        <v>14</v>
      </c>
      <c r="J3004" s="19">
        <v>97</v>
      </c>
      <c r="K3004" s="19">
        <v>148</v>
      </c>
      <c r="L3004" s="19">
        <v>444</v>
      </c>
      <c r="M3004" s="19" t="s">
        <v>72</v>
      </c>
      <c r="N3004" s="19">
        <v>4000</v>
      </c>
      <c r="O3004" s="19">
        <v>8000</v>
      </c>
      <c r="P3004" s="19">
        <v>4100</v>
      </c>
      <c r="Q3004" s="19" t="s">
        <v>57</v>
      </c>
      <c r="R3004" s="19">
        <v>3700</v>
      </c>
      <c r="S3004" s="19">
        <v>30000</v>
      </c>
      <c r="T3004" s="19">
        <v>0.45</v>
      </c>
      <c r="U3004" s="19">
        <v>3.9</v>
      </c>
      <c r="V3004" s="19">
        <v>0.24</v>
      </c>
      <c r="W3004" s="19">
        <v>60</v>
      </c>
      <c r="X3004" s="93">
        <v>669</v>
      </c>
      <c r="Y3004">
        <f t="shared" si="139"/>
        <v>666.66666666666663</v>
      </c>
      <c r="Z3004" t="b">
        <f>IF(N3004/G3004&gt;=Auswahlhilfe!$C$8,TRUE,FALSE)</f>
        <v>1</v>
      </c>
      <c r="AA3004" t="b">
        <f>IF(K3004&gt;Auswahlhilfe!$C$7,TRUE,FALSE)</f>
        <v>1</v>
      </c>
      <c r="AB3004" t="b">
        <f>IF(Auswahlhilfe!$C$17=F3004,TRUE,FALSE)</f>
        <v>0</v>
      </c>
      <c r="AC3004" t="b">
        <f>IFERROR(IF(FIND("P2",PGOptionList!D3004)&gt;0,TRUE),FALSE)</f>
        <v>0</v>
      </c>
      <c r="AD3004" t="b">
        <f>IFERROR(IF(FIND("P1",PGOptionList!D3004)&gt;0,TRUE),FALSE)</f>
        <v>1</v>
      </c>
      <c r="AE3004" t="b">
        <f>IFERROR(IF(FIND("P0",PGOptionList!D3004)&gt;0,TRUE),FALSE)</f>
        <v>0</v>
      </c>
      <c r="AF3004" t="b">
        <f>IF(AND(Z3004,AA3004,AB3004,AC3004,IF(C3004=Auswahlhilfe!$L$7,TRUE,FALSE)),D3004,FALSE)</f>
        <v>0</v>
      </c>
      <c r="AG3004" t="b">
        <f>IF(AND(Z3004,AA3004,AB3004,AD3004,IF(C3004=Auswahlhilfe!$L$17,TRUE,FALSE)),D3004,FALSE)</f>
        <v>0</v>
      </c>
      <c r="AH3004" t="b">
        <f>IF(AND(Z3004,AA3004,AB3004,AE3004,IF(C3004=Auswahlhilfe!$L$17,TRUE,FALSE)),D3004,FALSE)</f>
        <v>0</v>
      </c>
      <c r="AI3004" t="s">
        <v>4817</v>
      </c>
      <c r="AJ3004" s="90" t="str">
        <f t="shared" si="140"/>
        <v>mailto:info@oxni.ch?subject=Anfrage TF-075-006-S1-P1</v>
      </c>
    </row>
    <row r="3005" spans="2:36" x14ac:dyDescent="0.2">
      <c r="B3005" s="78" t="str">
        <f t="shared" si="138"/>
        <v/>
      </c>
      <c r="C3005" s="19" t="s">
        <v>12</v>
      </c>
      <c r="D3005" s="19" t="s">
        <v>3306</v>
      </c>
      <c r="E3005" s="19">
        <v>90</v>
      </c>
      <c r="F3005" s="19" t="s">
        <v>58</v>
      </c>
      <c r="G3005" s="19">
        <v>6</v>
      </c>
      <c r="H3005" s="19">
        <v>3</v>
      </c>
      <c r="I3005" s="19">
        <v>14</v>
      </c>
      <c r="J3005" s="19">
        <v>97</v>
      </c>
      <c r="K3005" s="19">
        <v>148</v>
      </c>
      <c r="L3005" s="19">
        <v>444</v>
      </c>
      <c r="M3005" s="19" t="s">
        <v>72</v>
      </c>
      <c r="N3005" s="19">
        <v>4000</v>
      </c>
      <c r="O3005" s="19">
        <v>8000</v>
      </c>
      <c r="P3005" s="19">
        <v>4100</v>
      </c>
      <c r="Q3005" s="19" t="s">
        <v>57</v>
      </c>
      <c r="R3005" s="19">
        <v>3700</v>
      </c>
      <c r="S3005" s="19">
        <v>30000</v>
      </c>
      <c r="T3005" s="19">
        <v>0.45</v>
      </c>
      <c r="U3005" s="19">
        <v>3.9</v>
      </c>
      <c r="V3005" s="19">
        <v>0.24</v>
      </c>
      <c r="W3005" s="19">
        <v>60</v>
      </c>
      <c r="X3005" s="93">
        <v>669</v>
      </c>
      <c r="Y3005">
        <f t="shared" si="139"/>
        <v>666.66666666666663</v>
      </c>
      <c r="Z3005" t="b">
        <f>IF(N3005/G3005&gt;=Auswahlhilfe!$C$8,TRUE,FALSE)</f>
        <v>1</v>
      </c>
      <c r="AA3005" t="b">
        <f>IF(K3005&gt;Auswahlhilfe!$C$7,TRUE,FALSE)</f>
        <v>1</v>
      </c>
      <c r="AB3005" t="b">
        <f>IF(Auswahlhilfe!$C$17=F3005,TRUE,FALSE)</f>
        <v>1</v>
      </c>
      <c r="AC3005" t="b">
        <f>IFERROR(IF(FIND("P2",PGOptionList!D3005)&gt;0,TRUE),FALSE)</f>
        <v>0</v>
      </c>
      <c r="AD3005" t="b">
        <f>IFERROR(IF(FIND("P1",PGOptionList!D3005)&gt;0,TRUE),FALSE)</f>
        <v>1</v>
      </c>
      <c r="AE3005" t="b">
        <f>IFERROR(IF(FIND("P0",PGOptionList!D3005)&gt;0,TRUE),FALSE)</f>
        <v>0</v>
      </c>
      <c r="AF3005" t="b">
        <f>IF(AND(Z3005,AA3005,AB3005,AC3005,IF(C3005=Auswahlhilfe!$L$7,TRUE,FALSE)),D3005,FALSE)</f>
        <v>0</v>
      </c>
      <c r="AG3005" t="b">
        <f>IF(AND(Z3005,AA3005,AB3005,AD3005,IF(C3005=Auswahlhilfe!$L$17,TRUE,FALSE)),D3005,FALSE)</f>
        <v>0</v>
      </c>
      <c r="AH3005" t="b">
        <f>IF(AND(Z3005,AA3005,AB3005,AE3005,IF(C3005=Auswahlhilfe!$L$17,TRUE,FALSE)),D3005,FALSE)</f>
        <v>0</v>
      </c>
      <c r="AI3005" t="s">
        <v>4818</v>
      </c>
      <c r="AJ3005" s="90" t="str">
        <f t="shared" si="140"/>
        <v>https://shop.oxni.ch/de/shop/motoren/planetengetriebe/tf-075-006-s2-p1</v>
      </c>
    </row>
    <row r="3006" spans="2:36" x14ac:dyDescent="0.2">
      <c r="B3006" s="78" t="str">
        <f t="shared" si="138"/>
        <v/>
      </c>
      <c r="C3006" s="19" t="s">
        <v>12</v>
      </c>
      <c r="D3006" s="19" t="s">
        <v>3307</v>
      </c>
      <c r="E3006" s="19">
        <v>90</v>
      </c>
      <c r="F3006" s="19" t="s">
        <v>55</v>
      </c>
      <c r="G3006" s="19">
        <v>6</v>
      </c>
      <c r="H3006" s="19">
        <v>5</v>
      </c>
      <c r="I3006" s="19">
        <v>14</v>
      </c>
      <c r="J3006" s="19">
        <v>97</v>
      </c>
      <c r="K3006" s="19">
        <v>148</v>
      </c>
      <c r="L3006" s="19">
        <v>444</v>
      </c>
      <c r="M3006" s="19" t="s">
        <v>72</v>
      </c>
      <c r="N3006" s="19">
        <v>4000</v>
      </c>
      <c r="O3006" s="19">
        <v>8000</v>
      </c>
      <c r="P3006" s="19">
        <v>4100</v>
      </c>
      <c r="Q3006" s="19" t="s">
        <v>57</v>
      </c>
      <c r="R3006" s="19">
        <v>3700</v>
      </c>
      <c r="S3006" s="19">
        <v>30000</v>
      </c>
      <c r="T3006" s="19">
        <v>0.45</v>
      </c>
      <c r="U3006" s="19">
        <v>3.9</v>
      </c>
      <c r="V3006" s="19">
        <v>0.24</v>
      </c>
      <c r="W3006" s="19">
        <v>60</v>
      </c>
      <c r="X3006" s="93">
        <v>613</v>
      </c>
      <c r="Y3006">
        <f t="shared" si="139"/>
        <v>666.66666666666663</v>
      </c>
      <c r="Z3006" t="b">
        <f>IF(N3006/G3006&gt;=Auswahlhilfe!$C$8,TRUE,FALSE)</f>
        <v>1</v>
      </c>
      <c r="AA3006" t="b">
        <f>IF(K3006&gt;Auswahlhilfe!$C$7,TRUE,FALSE)</f>
        <v>1</v>
      </c>
      <c r="AB3006" t="b">
        <f>IF(Auswahlhilfe!$C$17=F3006,TRUE,FALSE)</f>
        <v>0</v>
      </c>
      <c r="AC3006" t="b">
        <f>IFERROR(IF(FIND("P2",PGOptionList!D3006)&gt;0,TRUE),FALSE)</f>
        <v>1</v>
      </c>
      <c r="AD3006" t="b">
        <f>IFERROR(IF(FIND("P1",PGOptionList!D3006)&gt;0,TRUE),FALSE)</f>
        <v>0</v>
      </c>
      <c r="AE3006" t="b">
        <f>IFERROR(IF(FIND("P0",PGOptionList!D3006)&gt;0,TRUE),FALSE)</f>
        <v>0</v>
      </c>
      <c r="AF3006" t="b">
        <f>IF(AND(Z3006,AA3006,AB3006,AC3006,IF(C3006=Auswahlhilfe!$L$7,TRUE,FALSE)),D3006,FALSE)</f>
        <v>0</v>
      </c>
      <c r="AG3006" t="b">
        <f>IF(AND(Z3006,AA3006,AB3006,AD3006,IF(C3006=Auswahlhilfe!$L$17,TRUE,FALSE)),D3006,FALSE)</f>
        <v>0</v>
      </c>
      <c r="AH3006" t="b">
        <f>IF(AND(Z3006,AA3006,AB3006,AE3006,IF(C3006=Auswahlhilfe!$L$17,TRUE,FALSE)),D3006,FALSE)</f>
        <v>0</v>
      </c>
      <c r="AI3006" t="s">
        <v>4817</v>
      </c>
      <c r="AJ3006" s="90" t="str">
        <f t="shared" si="140"/>
        <v>mailto:info@oxni.ch?subject=Anfrage TF-075-006-S1-P2</v>
      </c>
    </row>
    <row r="3007" spans="2:36" x14ac:dyDescent="0.2">
      <c r="B3007" s="78" t="str">
        <f t="shared" si="138"/>
        <v/>
      </c>
      <c r="C3007" s="19" t="s">
        <v>12</v>
      </c>
      <c r="D3007" s="19" t="s">
        <v>3308</v>
      </c>
      <c r="E3007" s="19">
        <v>90</v>
      </c>
      <c r="F3007" s="19" t="s">
        <v>58</v>
      </c>
      <c r="G3007" s="19">
        <v>6</v>
      </c>
      <c r="H3007" s="19">
        <v>5</v>
      </c>
      <c r="I3007" s="19">
        <v>14</v>
      </c>
      <c r="J3007" s="19">
        <v>97</v>
      </c>
      <c r="K3007" s="19">
        <v>148</v>
      </c>
      <c r="L3007" s="19">
        <v>444</v>
      </c>
      <c r="M3007" s="19" t="s">
        <v>72</v>
      </c>
      <c r="N3007" s="19">
        <v>4000</v>
      </c>
      <c r="O3007" s="19">
        <v>8000</v>
      </c>
      <c r="P3007" s="19">
        <v>4100</v>
      </c>
      <c r="Q3007" s="19" t="s">
        <v>57</v>
      </c>
      <c r="R3007" s="19">
        <v>3700</v>
      </c>
      <c r="S3007" s="19">
        <v>30000</v>
      </c>
      <c r="T3007" s="19">
        <v>0.45</v>
      </c>
      <c r="U3007" s="19">
        <v>3.9</v>
      </c>
      <c r="V3007" s="19">
        <v>0.24</v>
      </c>
      <c r="W3007" s="19">
        <v>60</v>
      </c>
      <c r="X3007" s="93">
        <v>613</v>
      </c>
      <c r="Y3007">
        <f t="shared" si="139"/>
        <v>666.66666666666663</v>
      </c>
      <c r="Z3007" t="b">
        <f>IF(N3007/G3007&gt;=Auswahlhilfe!$C$8,TRUE,FALSE)</f>
        <v>1</v>
      </c>
      <c r="AA3007" t="b">
        <f>IF(K3007&gt;Auswahlhilfe!$C$7,TRUE,FALSE)</f>
        <v>1</v>
      </c>
      <c r="AB3007" t="b">
        <f>IF(Auswahlhilfe!$C$17=F3007,TRUE,FALSE)</f>
        <v>1</v>
      </c>
      <c r="AC3007" t="b">
        <f>IFERROR(IF(FIND("P2",PGOptionList!D3007)&gt;0,TRUE),FALSE)</f>
        <v>1</v>
      </c>
      <c r="AD3007" t="b">
        <f>IFERROR(IF(FIND("P1",PGOptionList!D3007)&gt;0,TRUE),FALSE)</f>
        <v>0</v>
      </c>
      <c r="AE3007" t="b">
        <f>IFERROR(IF(FIND("P0",PGOptionList!D3007)&gt;0,TRUE),FALSE)</f>
        <v>0</v>
      </c>
      <c r="AF3007" t="b">
        <f>IF(AND(Z3007,AA3007,AB3007,AC3007,IF(C3007=Auswahlhilfe!$L$7,TRUE,FALSE)),D3007,FALSE)</f>
        <v>0</v>
      </c>
      <c r="AG3007" t="b">
        <f>IF(AND(Z3007,AA3007,AB3007,AD3007,IF(C3007=Auswahlhilfe!$L$17,TRUE,FALSE)),D3007,FALSE)</f>
        <v>0</v>
      </c>
      <c r="AH3007" t="b">
        <f>IF(AND(Z3007,AA3007,AB3007,AE3007,IF(C3007=Auswahlhilfe!$L$17,TRUE,FALSE)),D3007,FALSE)</f>
        <v>0</v>
      </c>
      <c r="AI3007" t="s">
        <v>4818</v>
      </c>
      <c r="AJ3007" s="90" t="str">
        <f t="shared" si="140"/>
        <v>https://shop.oxni.ch/de/shop/motoren/planetengetriebe/tf-075-006-s2-p2</v>
      </c>
    </row>
    <row r="3008" spans="2:36" x14ac:dyDescent="0.2">
      <c r="B3008" s="78" t="str">
        <f t="shared" si="138"/>
        <v/>
      </c>
      <c r="C3008" s="19" t="s">
        <v>12</v>
      </c>
      <c r="D3008" s="19" t="s">
        <v>3309</v>
      </c>
      <c r="E3008" s="19">
        <v>90</v>
      </c>
      <c r="F3008" s="19" t="s">
        <v>55</v>
      </c>
      <c r="G3008" s="19">
        <v>5</v>
      </c>
      <c r="H3008" s="19">
        <v>1</v>
      </c>
      <c r="I3008" s="19">
        <v>14</v>
      </c>
      <c r="J3008" s="19">
        <v>97</v>
      </c>
      <c r="K3008" s="19">
        <v>160</v>
      </c>
      <c r="L3008" s="19">
        <v>480</v>
      </c>
      <c r="M3008" s="19" t="s">
        <v>71</v>
      </c>
      <c r="N3008" s="19">
        <v>4000</v>
      </c>
      <c r="O3008" s="19">
        <v>8000</v>
      </c>
      <c r="P3008" s="19">
        <v>4100</v>
      </c>
      <c r="Q3008" s="19" t="s">
        <v>57</v>
      </c>
      <c r="R3008" s="19">
        <v>3700</v>
      </c>
      <c r="S3008" s="19">
        <v>30000</v>
      </c>
      <c r="T3008" s="19">
        <v>0.47</v>
      </c>
      <c r="U3008" s="19">
        <v>3.9</v>
      </c>
      <c r="V3008" s="19">
        <v>0.24</v>
      </c>
      <c r="W3008" s="19">
        <v>60</v>
      </c>
      <c r="X3008" s="93"/>
      <c r="Y3008">
        <f t="shared" si="139"/>
        <v>800</v>
      </c>
      <c r="Z3008" t="b">
        <f>IF(N3008/G3008&gt;=Auswahlhilfe!$C$8,TRUE,FALSE)</f>
        <v>1</v>
      </c>
      <c r="AA3008" t="b">
        <f>IF(K3008&gt;Auswahlhilfe!$C$7,TRUE,FALSE)</f>
        <v>1</v>
      </c>
      <c r="AB3008" t="b">
        <f>IF(Auswahlhilfe!$C$17=F3008,TRUE,FALSE)</f>
        <v>0</v>
      </c>
      <c r="AC3008" t="b">
        <f>IFERROR(IF(FIND("P2",PGOptionList!D3008)&gt;0,TRUE),FALSE)</f>
        <v>0</v>
      </c>
      <c r="AD3008" t="b">
        <f>IFERROR(IF(FIND("P1",PGOptionList!D3008)&gt;0,TRUE),FALSE)</f>
        <v>0</v>
      </c>
      <c r="AE3008" t="b">
        <f>IFERROR(IF(FIND("P0",PGOptionList!D3008)&gt;0,TRUE),FALSE)</f>
        <v>1</v>
      </c>
      <c r="AF3008" t="b">
        <f>IF(AND(Z3008,AA3008,AB3008,AC3008,IF(C3008=Auswahlhilfe!$L$7,TRUE,FALSE)),D3008,FALSE)</f>
        <v>0</v>
      </c>
      <c r="AG3008" t="b">
        <f>IF(AND(Z3008,AA3008,AB3008,AD3008,IF(C3008=Auswahlhilfe!$L$17,TRUE,FALSE)),D3008,FALSE)</f>
        <v>0</v>
      </c>
      <c r="AH3008" t="b">
        <f>IF(AND(Z3008,AA3008,AB3008,AE3008,IF(C3008=Auswahlhilfe!$L$17,TRUE,FALSE)),D3008,FALSE)</f>
        <v>0</v>
      </c>
      <c r="AI3008" t="s">
        <v>4817</v>
      </c>
      <c r="AJ3008" s="90" t="str">
        <f t="shared" si="140"/>
        <v>mailto:info@oxni.ch?subject=Anfrage TF-075-005-S1-P0</v>
      </c>
    </row>
    <row r="3009" spans="2:36" x14ac:dyDescent="0.2">
      <c r="B3009" s="78" t="str">
        <f t="shared" si="138"/>
        <v/>
      </c>
      <c r="C3009" s="19" t="s">
        <v>12</v>
      </c>
      <c r="D3009" s="19" t="s">
        <v>3310</v>
      </c>
      <c r="E3009" s="19">
        <v>90</v>
      </c>
      <c r="F3009" s="19" t="s">
        <v>58</v>
      </c>
      <c r="G3009" s="19">
        <v>5</v>
      </c>
      <c r="H3009" s="19">
        <v>1</v>
      </c>
      <c r="I3009" s="19">
        <v>14</v>
      </c>
      <c r="J3009" s="19">
        <v>97</v>
      </c>
      <c r="K3009" s="19">
        <v>160</v>
      </c>
      <c r="L3009" s="19">
        <v>480</v>
      </c>
      <c r="M3009" s="19" t="s">
        <v>71</v>
      </c>
      <c r="N3009" s="19">
        <v>4000</v>
      </c>
      <c r="O3009" s="19">
        <v>8000</v>
      </c>
      <c r="P3009" s="19">
        <v>4100</v>
      </c>
      <c r="Q3009" s="19" t="s">
        <v>57</v>
      </c>
      <c r="R3009" s="19">
        <v>3700</v>
      </c>
      <c r="S3009" s="19">
        <v>30000</v>
      </c>
      <c r="T3009" s="19">
        <v>0.47</v>
      </c>
      <c r="U3009" s="19">
        <v>3.9</v>
      </c>
      <c r="V3009" s="19">
        <v>0.24</v>
      </c>
      <c r="W3009" s="19">
        <v>60</v>
      </c>
      <c r="X3009" s="93"/>
      <c r="Y3009">
        <f t="shared" si="139"/>
        <v>800</v>
      </c>
      <c r="Z3009" t="b">
        <f>IF(N3009/G3009&gt;=Auswahlhilfe!$C$8,TRUE,FALSE)</f>
        <v>1</v>
      </c>
      <c r="AA3009" t="b">
        <f>IF(K3009&gt;Auswahlhilfe!$C$7,TRUE,FALSE)</f>
        <v>1</v>
      </c>
      <c r="AB3009" t="b">
        <f>IF(Auswahlhilfe!$C$17=F3009,TRUE,FALSE)</f>
        <v>1</v>
      </c>
      <c r="AC3009" t="b">
        <f>IFERROR(IF(FIND("P2",PGOptionList!D3009)&gt;0,TRUE),FALSE)</f>
        <v>0</v>
      </c>
      <c r="AD3009" t="b">
        <f>IFERROR(IF(FIND("P1",PGOptionList!D3009)&gt;0,TRUE),FALSE)</f>
        <v>0</v>
      </c>
      <c r="AE3009" t="b">
        <f>IFERROR(IF(FIND("P0",PGOptionList!D3009)&gt;0,TRUE),FALSE)</f>
        <v>1</v>
      </c>
      <c r="AF3009" t="b">
        <f>IF(AND(Z3009,AA3009,AB3009,AC3009,IF(C3009=Auswahlhilfe!$L$7,TRUE,FALSE)),D3009,FALSE)</f>
        <v>0</v>
      </c>
      <c r="AG3009" t="b">
        <f>IF(AND(Z3009,AA3009,AB3009,AD3009,IF(C3009=Auswahlhilfe!$L$17,TRUE,FALSE)),D3009,FALSE)</f>
        <v>0</v>
      </c>
      <c r="AH3009" t="b">
        <f>IF(AND(Z3009,AA3009,AB3009,AE3009,IF(C3009=Auswahlhilfe!$L$17,TRUE,FALSE)),D3009,FALSE)</f>
        <v>0</v>
      </c>
      <c r="AI3009" t="s">
        <v>4817</v>
      </c>
      <c r="AJ3009" s="90" t="str">
        <f t="shared" si="140"/>
        <v>mailto:info@oxni.ch?subject=Anfrage TF-075-005-S2-P0</v>
      </c>
    </row>
    <row r="3010" spans="2:36" x14ac:dyDescent="0.2">
      <c r="B3010" s="78" t="str">
        <f t="shared" si="138"/>
        <v/>
      </c>
      <c r="C3010" s="19" t="s">
        <v>12</v>
      </c>
      <c r="D3010" s="19" t="s">
        <v>3311</v>
      </c>
      <c r="E3010" s="19">
        <v>90</v>
      </c>
      <c r="F3010" s="19" t="s">
        <v>55</v>
      </c>
      <c r="G3010" s="19">
        <v>5</v>
      </c>
      <c r="H3010" s="19">
        <v>3</v>
      </c>
      <c r="I3010" s="19">
        <v>14</v>
      </c>
      <c r="J3010" s="19">
        <v>97</v>
      </c>
      <c r="K3010" s="19">
        <v>160</v>
      </c>
      <c r="L3010" s="19">
        <v>480</v>
      </c>
      <c r="M3010" s="19" t="s">
        <v>71</v>
      </c>
      <c r="N3010" s="19">
        <v>4000</v>
      </c>
      <c r="O3010" s="19">
        <v>8000</v>
      </c>
      <c r="P3010" s="19">
        <v>4100</v>
      </c>
      <c r="Q3010" s="19" t="s">
        <v>57</v>
      </c>
      <c r="R3010" s="19">
        <v>3700</v>
      </c>
      <c r="S3010" s="19">
        <v>30000</v>
      </c>
      <c r="T3010" s="19">
        <v>0.47</v>
      </c>
      <c r="U3010" s="19">
        <v>3.9</v>
      </c>
      <c r="V3010" s="19">
        <v>0.24</v>
      </c>
      <c r="W3010" s="19">
        <v>60</v>
      </c>
      <c r="X3010" s="93">
        <v>669</v>
      </c>
      <c r="Y3010">
        <f t="shared" si="139"/>
        <v>800</v>
      </c>
      <c r="Z3010" t="b">
        <f>IF(N3010/G3010&gt;=Auswahlhilfe!$C$8,TRUE,FALSE)</f>
        <v>1</v>
      </c>
      <c r="AA3010" t="b">
        <f>IF(K3010&gt;Auswahlhilfe!$C$7,TRUE,FALSE)</f>
        <v>1</v>
      </c>
      <c r="AB3010" t="b">
        <f>IF(Auswahlhilfe!$C$17=F3010,TRUE,FALSE)</f>
        <v>0</v>
      </c>
      <c r="AC3010" t="b">
        <f>IFERROR(IF(FIND("P2",PGOptionList!D3010)&gt;0,TRUE),FALSE)</f>
        <v>0</v>
      </c>
      <c r="AD3010" t="b">
        <f>IFERROR(IF(FIND("P1",PGOptionList!D3010)&gt;0,TRUE),FALSE)</f>
        <v>1</v>
      </c>
      <c r="AE3010" t="b">
        <f>IFERROR(IF(FIND("P0",PGOptionList!D3010)&gt;0,TRUE),FALSE)</f>
        <v>0</v>
      </c>
      <c r="AF3010" t="b">
        <f>IF(AND(Z3010,AA3010,AB3010,AC3010,IF(C3010=Auswahlhilfe!$L$7,TRUE,FALSE)),D3010,FALSE)</f>
        <v>0</v>
      </c>
      <c r="AG3010" t="b">
        <f>IF(AND(Z3010,AA3010,AB3010,AD3010,IF(C3010=Auswahlhilfe!$L$17,TRUE,FALSE)),D3010,FALSE)</f>
        <v>0</v>
      </c>
      <c r="AH3010" t="b">
        <f>IF(AND(Z3010,AA3010,AB3010,AE3010,IF(C3010=Auswahlhilfe!$L$17,TRUE,FALSE)),D3010,FALSE)</f>
        <v>0</v>
      </c>
      <c r="AI3010" t="s">
        <v>4817</v>
      </c>
      <c r="AJ3010" s="90" t="str">
        <f t="shared" si="140"/>
        <v>mailto:info@oxni.ch?subject=Anfrage TF-075-005-S1-P1</v>
      </c>
    </row>
    <row r="3011" spans="2:36" x14ac:dyDescent="0.2">
      <c r="B3011" s="78" t="str">
        <f t="shared" si="138"/>
        <v/>
      </c>
      <c r="C3011" s="19" t="s">
        <v>12</v>
      </c>
      <c r="D3011" s="19" t="s">
        <v>3312</v>
      </c>
      <c r="E3011" s="19">
        <v>90</v>
      </c>
      <c r="F3011" s="19" t="s">
        <v>58</v>
      </c>
      <c r="G3011" s="19">
        <v>5</v>
      </c>
      <c r="H3011" s="19">
        <v>3</v>
      </c>
      <c r="I3011" s="19">
        <v>14</v>
      </c>
      <c r="J3011" s="19">
        <v>97</v>
      </c>
      <c r="K3011" s="19">
        <v>160</v>
      </c>
      <c r="L3011" s="19">
        <v>480</v>
      </c>
      <c r="M3011" s="19" t="s">
        <v>71</v>
      </c>
      <c r="N3011" s="19">
        <v>4000</v>
      </c>
      <c r="O3011" s="19">
        <v>8000</v>
      </c>
      <c r="P3011" s="19">
        <v>4100</v>
      </c>
      <c r="Q3011" s="19" t="s">
        <v>57</v>
      </c>
      <c r="R3011" s="19">
        <v>3700</v>
      </c>
      <c r="S3011" s="19">
        <v>30000</v>
      </c>
      <c r="T3011" s="19">
        <v>0.47</v>
      </c>
      <c r="U3011" s="19">
        <v>3.9</v>
      </c>
      <c r="V3011" s="19">
        <v>0.24</v>
      </c>
      <c r="W3011" s="19">
        <v>60</v>
      </c>
      <c r="X3011" s="93">
        <v>669</v>
      </c>
      <c r="Y3011">
        <f t="shared" si="139"/>
        <v>800</v>
      </c>
      <c r="Z3011" t="b">
        <f>IF(N3011/G3011&gt;=Auswahlhilfe!$C$8,TRUE,FALSE)</f>
        <v>1</v>
      </c>
      <c r="AA3011" t="b">
        <f>IF(K3011&gt;Auswahlhilfe!$C$7,TRUE,FALSE)</f>
        <v>1</v>
      </c>
      <c r="AB3011" t="b">
        <f>IF(Auswahlhilfe!$C$17=F3011,TRUE,FALSE)</f>
        <v>1</v>
      </c>
      <c r="AC3011" t="b">
        <f>IFERROR(IF(FIND("P2",PGOptionList!D3011)&gt;0,TRUE),FALSE)</f>
        <v>0</v>
      </c>
      <c r="AD3011" t="b">
        <f>IFERROR(IF(FIND("P1",PGOptionList!D3011)&gt;0,TRUE),FALSE)</f>
        <v>1</v>
      </c>
      <c r="AE3011" t="b">
        <f>IFERROR(IF(FIND("P0",PGOptionList!D3011)&gt;0,TRUE),FALSE)</f>
        <v>0</v>
      </c>
      <c r="AF3011" t="b">
        <f>IF(AND(Z3011,AA3011,AB3011,AC3011,IF(C3011=Auswahlhilfe!$L$7,TRUE,FALSE)),D3011,FALSE)</f>
        <v>0</v>
      </c>
      <c r="AG3011" t="b">
        <f>IF(AND(Z3011,AA3011,AB3011,AD3011,IF(C3011=Auswahlhilfe!$L$17,TRUE,FALSE)),D3011,FALSE)</f>
        <v>0</v>
      </c>
      <c r="AH3011" t="b">
        <f>IF(AND(Z3011,AA3011,AB3011,AE3011,IF(C3011=Auswahlhilfe!$L$17,TRUE,FALSE)),D3011,FALSE)</f>
        <v>0</v>
      </c>
      <c r="AI3011" t="s">
        <v>4818</v>
      </c>
      <c r="AJ3011" s="90" t="str">
        <f t="shared" si="140"/>
        <v>https://shop.oxni.ch/de/shop/motoren/planetengetriebe/tf-075-005-s2-p1</v>
      </c>
    </row>
    <row r="3012" spans="2:36" x14ac:dyDescent="0.2">
      <c r="B3012" s="78" t="str">
        <f t="shared" si="138"/>
        <v/>
      </c>
      <c r="C3012" s="19" t="s">
        <v>12</v>
      </c>
      <c r="D3012" s="19" t="s">
        <v>3313</v>
      </c>
      <c r="E3012" s="19">
        <v>90</v>
      </c>
      <c r="F3012" s="19" t="s">
        <v>55</v>
      </c>
      <c r="G3012" s="19">
        <v>5</v>
      </c>
      <c r="H3012" s="19">
        <v>5</v>
      </c>
      <c r="I3012" s="19">
        <v>14</v>
      </c>
      <c r="J3012" s="19">
        <v>97</v>
      </c>
      <c r="K3012" s="19">
        <v>160</v>
      </c>
      <c r="L3012" s="19">
        <v>480</v>
      </c>
      <c r="M3012" s="19" t="s">
        <v>71</v>
      </c>
      <c r="N3012" s="19">
        <v>4000</v>
      </c>
      <c r="O3012" s="19">
        <v>8000</v>
      </c>
      <c r="P3012" s="19">
        <v>4100</v>
      </c>
      <c r="Q3012" s="19" t="s">
        <v>57</v>
      </c>
      <c r="R3012" s="19">
        <v>3700</v>
      </c>
      <c r="S3012" s="19">
        <v>30000</v>
      </c>
      <c r="T3012" s="19">
        <v>0.47</v>
      </c>
      <c r="U3012" s="19">
        <v>3.9</v>
      </c>
      <c r="V3012" s="19">
        <v>0.24</v>
      </c>
      <c r="W3012" s="19">
        <v>60</v>
      </c>
      <c r="X3012" s="93">
        <v>613</v>
      </c>
      <c r="Y3012">
        <f t="shared" si="139"/>
        <v>800</v>
      </c>
      <c r="Z3012" t="b">
        <f>IF(N3012/G3012&gt;=Auswahlhilfe!$C$8,TRUE,FALSE)</f>
        <v>1</v>
      </c>
      <c r="AA3012" t="b">
        <f>IF(K3012&gt;Auswahlhilfe!$C$7,TRUE,FALSE)</f>
        <v>1</v>
      </c>
      <c r="AB3012" t="b">
        <f>IF(Auswahlhilfe!$C$17=F3012,TRUE,FALSE)</f>
        <v>0</v>
      </c>
      <c r="AC3012" t="b">
        <f>IFERROR(IF(FIND("P2",PGOptionList!D3012)&gt;0,TRUE),FALSE)</f>
        <v>1</v>
      </c>
      <c r="AD3012" t="b">
        <f>IFERROR(IF(FIND("P1",PGOptionList!D3012)&gt;0,TRUE),FALSE)</f>
        <v>0</v>
      </c>
      <c r="AE3012" t="b">
        <f>IFERROR(IF(FIND("P0",PGOptionList!D3012)&gt;0,TRUE),FALSE)</f>
        <v>0</v>
      </c>
      <c r="AF3012" t="b">
        <f>IF(AND(Z3012,AA3012,AB3012,AC3012,IF(C3012=Auswahlhilfe!$L$7,TRUE,FALSE)),D3012,FALSE)</f>
        <v>0</v>
      </c>
      <c r="AG3012" t="b">
        <f>IF(AND(Z3012,AA3012,AB3012,AD3012,IF(C3012=Auswahlhilfe!$L$17,TRUE,FALSE)),D3012,FALSE)</f>
        <v>0</v>
      </c>
      <c r="AH3012" t="b">
        <f>IF(AND(Z3012,AA3012,AB3012,AE3012,IF(C3012=Auswahlhilfe!$L$17,TRUE,FALSE)),D3012,FALSE)</f>
        <v>0</v>
      </c>
      <c r="AI3012" t="s">
        <v>4817</v>
      </c>
      <c r="AJ3012" s="90" t="str">
        <f t="shared" si="140"/>
        <v>mailto:info@oxni.ch?subject=Anfrage TF-075-005-S1-P2</v>
      </c>
    </row>
    <row r="3013" spans="2:36" x14ac:dyDescent="0.2">
      <c r="B3013" s="78" t="str">
        <f t="shared" si="138"/>
        <v/>
      </c>
      <c r="C3013" s="19" t="s">
        <v>12</v>
      </c>
      <c r="D3013" s="19" t="s">
        <v>3314</v>
      </c>
      <c r="E3013" s="19">
        <v>90</v>
      </c>
      <c r="F3013" s="19" t="s">
        <v>58</v>
      </c>
      <c r="G3013" s="19">
        <v>5</v>
      </c>
      <c r="H3013" s="19">
        <v>5</v>
      </c>
      <c r="I3013" s="19">
        <v>14</v>
      </c>
      <c r="J3013" s="19">
        <v>97</v>
      </c>
      <c r="K3013" s="19">
        <v>160</v>
      </c>
      <c r="L3013" s="19">
        <v>480</v>
      </c>
      <c r="M3013" s="19" t="s">
        <v>71</v>
      </c>
      <c r="N3013" s="19">
        <v>4000</v>
      </c>
      <c r="O3013" s="19">
        <v>8000</v>
      </c>
      <c r="P3013" s="19">
        <v>4100</v>
      </c>
      <c r="Q3013" s="19" t="s">
        <v>57</v>
      </c>
      <c r="R3013" s="19">
        <v>3700</v>
      </c>
      <c r="S3013" s="19">
        <v>30000</v>
      </c>
      <c r="T3013" s="19">
        <v>0.47</v>
      </c>
      <c r="U3013" s="19">
        <v>3.9</v>
      </c>
      <c r="V3013" s="19">
        <v>0.24</v>
      </c>
      <c r="W3013" s="19">
        <v>60</v>
      </c>
      <c r="X3013" s="93">
        <v>613</v>
      </c>
      <c r="Y3013">
        <f t="shared" si="139"/>
        <v>800</v>
      </c>
      <c r="Z3013" t="b">
        <f>IF(N3013/G3013&gt;=Auswahlhilfe!$C$8,TRUE,FALSE)</f>
        <v>1</v>
      </c>
      <c r="AA3013" t="b">
        <f>IF(K3013&gt;Auswahlhilfe!$C$7,TRUE,FALSE)</f>
        <v>1</v>
      </c>
      <c r="AB3013" t="b">
        <f>IF(Auswahlhilfe!$C$17=F3013,TRUE,FALSE)</f>
        <v>1</v>
      </c>
      <c r="AC3013" t="b">
        <f>IFERROR(IF(FIND("P2",PGOptionList!D3013)&gt;0,TRUE),FALSE)</f>
        <v>1</v>
      </c>
      <c r="AD3013" t="b">
        <f>IFERROR(IF(FIND("P1",PGOptionList!D3013)&gt;0,TRUE),FALSE)</f>
        <v>0</v>
      </c>
      <c r="AE3013" t="b">
        <f>IFERROR(IF(FIND("P0",PGOptionList!D3013)&gt;0,TRUE),FALSE)</f>
        <v>0</v>
      </c>
      <c r="AF3013" t="b">
        <f>IF(AND(Z3013,AA3013,AB3013,AC3013,IF(C3013=Auswahlhilfe!$L$7,TRUE,FALSE)),D3013,FALSE)</f>
        <v>0</v>
      </c>
      <c r="AG3013" t="b">
        <f>IF(AND(Z3013,AA3013,AB3013,AD3013,IF(C3013=Auswahlhilfe!$L$17,TRUE,FALSE)),D3013,FALSE)</f>
        <v>0</v>
      </c>
      <c r="AH3013" t="b">
        <f>IF(AND(Z3013,AA3013,AB3013,AE3013,IF(C3013=Auswahlhilfe!$L$17,TRUE,FALSE)),D3013,FALSE)</f>
        <v>0</v>
      </c>
      <c r="AI3013" t="s">
        <v>4818</v>
      </c>
      <c r="AJ3013" s="90" t="str">
        <f t="shared" si="140"/>
        <v>https://shop.oxni.ch/de/shop/motoren/planetengetriebe/tf-075-005-s2-p2</v>
      </c>
    </row>
    <row r="3014" spans="2:36" x14ac:dyDescent="0.2">
      <c r="B3014" s="78" t="str">
        <f t="shared" si="138"/>
        <v/>
      </c>
      <c r="C3014" s="19" t="s">
        <v>12</v>
      </c>
      <c r="D3014" s="19" t="s">
        <v>3315</v>
      </c>
      <c r="E3014" s="19">
        <v>90</v>
      </c>
      <c r="F3014" s="19" t="s">
        <v>55</v>
      </c>
      <c r="G3014" s="19">
        <v>4</v>
      </c>
      <c r="H3014" s="19">
        <v>1</v>
      </c>
      <c r="I3014" s="19">
        <v>14</v>
      </c>
      <c r="J3014" s="19">
        <v>97</v>
      </c>
      <c r="K3014" s="19">
        <v>140</v>
      </c>
      <c r="L3014" s="19">
        <v>420</v>
      </c>
      <c r="M3014" s="19" t="s">
        <v>70</v>
      </c>
      <c r="N3014" s="19">
        <v>4000</v>
      </c>
      <c r="O3014" s="19">
        <v>8000</v>
      </c>
      <c r="P3014" s="19">
        <v>4100</v>
      </c>
      <c r="Q3014" s="19" t="s">
        <v>57</v>
      </c>
      <c r="R3014" s="19">
        <v>3700</v>
      </c>
      <c r="S3014" s="19">
        <v>30000</v>
      </c>
      <c r="T3014" s="19">
        <v>0.48</v>
      </c>
      <c r="U3014" s="19">
        <v>3.9</v>
      </c>
      <c r="V3014" s="19">
        <v>0.24</v>
      </c>
      <c r="W3014" s="19">
        <v>60</v>
      </c>
      <c r="X3014" s="93"/>
      <c r="Y3014">
        <f t="shared" si="139"/>
        <v>1000</v>
      </c>
      <c r="Z3014" t="b">
        <f>IF(N3014/G3014&gt;=Auswahlhilfe!$C$8,TRUE,FALSE)</f>
        <v>1</v>
      </c>
      <c r="AA3014" t="b">
        <f>IF(K3014&gt;Auswahlhilfe!$C$7,TRUE,FALSE)</f>
        <v>1</v>
      </c>
      <c r="AB3014" t="b">
        <f>IF(Auswahlhilfe!$C$17=F3014,TRUE,FALSE)</f>
        <v>0</v>
      </c>
      <c r="AC3014" t="b">
        <f>IFERROR(IF(FIND("P2",PGOptionList!D3014)&gt;0,TRUE),FALSE)</f>
        <v>0</v>
      </c>
      <c r="AD3014" t="b">
        <f>IFERROR(IF(FIND("P1",PGOptionList!D3014)&gt;0,TRUE),FALSE)</f>
        <v>0</v>
      </c>
      <c r="AE3014" t="b">
        <f>IFERROR(IF(FIND("P0",PGOptionList!D3014)&gt;0,TRUE),FALSE)</f>
        <v>1</v>
      </c>
      <c r="AF3014" t="b">
        <f>IF(AND(Z3014,AA3014,AB3014,AC3014,IF(C3014=Auswahlhilfe!$L$7,TRUE,FALSE)),D3014,FALSE)</f>
        <v>0</v>
      </c>
      <c r="AG3014" t="b">
        <f>IF(AND(Z3014,AA3014,AB3014,AD3014,IF(C3014=Auswahlhilfe!$L$17,TRUE,FALSE)),D3014,FALSE)</f>
        <v>0</v>
      </c>
      <c r="AH3014" t="b">
        <f>IF(AND(Z3014,AA3014,AB3014,AE3014,IF(C3014=Auswahlhilfe!$L$17,TRUE,FALSE)),D3014,FALSE)</f>
        <v>0</v>
      </c>
      <c r="AI3014" t="s">
        <v>4817</v>
      </c>
      <c r="AJ3014" s="90" t="str">
        <f t="shared" si="140"/>
        <v>mailto:info@oxni.ch?subject=Anfrage TF-075-004-S1-P0</v>
      </c>
    </row>
    <row r="3015" spans="2:36" x14ac:dyDescent="0.2">
      <c r="B3015" s="78" t="str">
        <f t="shared" si="138"/>
        <v/>
      </c>
      <c r="C3015" s="19" t="s">
        <v>12</v>
      </c>
      <c r="D3015" s="19" t="s">
        <v>3316</v>
      </c>
      <c r="E3015" s="19">
        <v>90</v>
      </c>
      <c r="F3015" s="19" t="s">
        <v>58</v>
      </c>
      <c r="G3015" s="19">
        <v>4</v>
      </c>
      <c r="H3015" s="19">
        <v>1</v>
      </c>
      <c r="I3015" s="19">
        <v>14</v>
      </c>
      <c r="J3015" s="19">
        <v>97</v>
      </c>
      <c r="K3015" s="19">
        <v>140</v>
      </c>
      <c r="L3015" s="19">
        <v>420</v>
      </c>
      <c r="M3015" s="19" t="s">
        <v>70</v>
      </c>
      <c r="N3015" s="19">
        <v>4000</v>
      </c>
      <c r="O3015" s="19">
        <v>8000</v>
      </c>
      <c r="P3015" s="19">
        <v>4100</v>
      </c>
      <c r="Q3015" s="19" t="s">
        <v>57</v>
      </c>
      <c r="R3015" s="19">
        <v>3700</v>
      </c>
      <c r="S3015" s="19">
        <v>30000</v>
      </c>
      <c r="T3015" s="19">
        <v>0.48</v>
      </c>
      <c r="U3015" s="19">
        <v>3.9</v>
      </c>
      <c r="V3015" s="19">
        <v>0.24</v>
      </c>
      <c r="W3015" s="19">
        <v>60</v>
      </c>
      <c r="X3015" s="93"/>
      <c r="Y3015">
        <f t="shared" si="139"/>
        <v>1000</v>
      </c>
      <c r="Z3015" t="b">
        <f>IF(N3015/G3015&gt;=Auswahlhilfe!$C$8,TRUE,FALSE)</f>
        <v>1</v>
      </c>
      <c r="AA3015" t="b">
        <f>IF(K3015&gt;Auswahlhilfe!$C$7,TRUE,FALSE)</f>
        <v>1</v>
      </c>
      <c r="AB3015" t="b">
        <f>IF(Auswahlhilfe!$C$17=F3015,TRUE,FALSE)</f>
        <v>1</v>
      </c>
      <c r="AC3015" t="b">
        <f>IFERROR(IF(FIND("P2",PGOptionList!D3015)&gt;0,TRUE),FALSE)</f>
        <v>0</v>
      </c>
      <c r="AD3015" t="b">
        <f>IFERROR(IF(FIND("P1",PGOptionList!D3015)&gt;0,TRUE),FALSE)</f>
        <v>0</v>
      </c>
      <c r="AE3015" t="b">
        <f>IFERROR(IF(FIND("P0",PGOptionList!D3015)&gt;0,TRUE),FALSE)</f>
        <v>1</v>
      </c>
      <c r="AF3015" t="b">
        <f>IF(AND(Z3015,AA3015,AB3015,AC3015,IF(C3015=Auswahlhilfe!$L$7,TRUE,FALSE)),D3015,FALSE)</f>
        <v>0</v>
      </c>
      <c r="AG3015" t="b">
        <f>IF(AND(Z3015,AA3015,AB3015,AD3015,IF(C3015=Auswahlhilfe!$L$17,TRUE,FALSE)),D3015,FALSE)</f>
        <v>0</v>
      </c>
      <c r="AH3015" t="b">
        <f>IF(AND(Z3015,AA3015,AB3015,AE3015,IF(C3015=Auswahlhilfe!$L$17,TRUE,FALSE)),D3015,FALSE)</f>
        <v>0</v>
      </c>
      <c r="AI3015" t="s">
        <v>4817</v>
      </c>
      <c r="AJ3015" s="90" t="str">
        <f t="shared" si="140"/>
        <v>mailto:info@oxni.ch?subject=Anfrage TF-075-004-S2-P0</v>
      </c>
    </row>
    <row r="3016" spans="2:36" x14ac:dyDescent="0.2">
      <c r="B3016" s="78" t="str">
        <f t="shared" si="138"/>
        <v/>
      </c>
      <c r="C3016" s="19" t="s">
        <v>12</v>
      </c>
      <c r="D3016" s="19" t="s">
        <v>3317</v>
      </c>
      <c r="E3016" s="19">
        <v>90</v>
      </c>
      <c r="F3016" s="19" t="s">
        <v>55</v>
      </c>
      <c r="G3016" s="19">
        <v>4</v>
      </c>
      <c r="H3016" s="19">
        <v>3</v>
      </c>
      <c r="I3016" s="19">
        <v>14</v>
      </c>
      <c r="J3016" s="19">
        <v>97</v>
      </c>
      <c r="K3016" s="19">
        <v>140</v>
      </c>
      <c r="L3016" s="19">
        <v>420</v>
      </c>
      <c r="M3016" s="19" t="s">
        <v>70</v>
      </c>
      <c r="N3016" s="19">
        <v>4000</v>
      </c>
      <c r="O3016" s="19">
        <v>8000</v>
      </c>
      <c r="P3016" s="19">
        <v>4100</v>
      </c>
      <c r="Q3016" s="19" t="s">
        <v>57</v>
      </c>
      <c r="R3016" s="19">
        <v>3700</v>
      </c>
      <c r="S3016" s="19">
        <v>30000</v>
      </c>
      <c r="T3016" s="19">
        <v>0.48</v>
      </c>
      <c r="U3016" s="19">
        <v>3.9</v>
      </c>
      <c r="V3016" s="19">
        <v>0.24</v>
      </c>
      <c r="W3016" s="19">
        <v>60</v>
      </c>
      <c r="X3016" s="93">
        <v>669</v>
      </c>
      <c r="Y3016">
        <f t="shared" si="139"/>
        <v>1000</v>
      </c>
      <c r="Z3016" t="b">
        <f>IF(N3016/G3016&gt;=Auswahlhilfe!$C$8,TRUE,FALSE)</f>
        <v>1</v>
      </c>
      <c r="AA3016" t="b">
        <f>IF(K3016&gt;Auswahlhilfe!$C$7,TRUE,FALSE)</f>
        <v>1</v>
      </c>
      <c r="AB3016" t="b">
        <f>IF(Auswahlhilfe!$C$17=F3016,TRUE,FALSE)</f>
        <v>0</v>
      </c>
      <c r="AC3016" t="b">
        <f>IFERROR(IF(FIND("P2",PGOptionList!D3016)&gt;0,TRUE),FALSE)</f>
        <v>0</v>
      </c>
      <c r="AD3016" t="b">
        <f>IFERROR(IF(FIND("P1",PGOptionList!D3016)&gt;0,TRUE),FALSE)</f>
        <v>1</v>
      </c>
      <c r="AE3016" t="b">
        <f>IFERROR(IF(FIND("P0",PGOptionList!D3016)&gt;0,TRUE),FALSE)</f>
        <v>0</v>
      </c>
      <c r="AF3016" t="b">
        <f>IF(AND(Z3016,AA3016,AB3016,AC3016,IF(C3016=Auswahlhilfe!$L$7,TRUE,FALSE)),D3016,FALSE)</f>
        <v>0</v>
      </c>
      <c r="AG3016" t="b">
        <f>IF(AND(Z3016,AA3016,AB3016,AD3016,IF(C3016=Auswahlhilfe!$L$17,TRUE,FALSE)),D3016,FALSE)</f>
        <v>0</v>
      </c>
      <c r="AH3016" t="b">
        <f>IF(AND(Z3016,AA3016,AB3016,AE3016,IF(C3016=Auswahlhilfe!$L$17,TRUE,FALSE)),D3016,FALSE)</f>
        <v>0</v>
      </c>
      <c r="AI3016" t="s">
        <v>4817</v>
      </c>
      <c r="AJ3016" s="90" t="str">
        <f t="shared" si="140"/>
        <v>mailto:info@oxni.ch?subject=Anfrage TF-075-004-S1-P1</v>
      </c>
    </row>
    <row r="3017" spans="2:36" x14ac:dyDescent="0.2">
      <c r="B3017" s="78" t="str">
        <f t="shared" si="138"/>
        <v/>
      </c>
      <c r="C3017" s="19" t="s">
        <v>12</v>
      </c>
      <c r="D3017" s="19" t="s">
        <v>3318</v>
      </c>
      <c r="E3017" s="19">
        <v>90</v>
      </c>
      <c r="F3017" s="19" t="s">
        <v>58</v>
      </c>
      <c r="G3017" s="19">
        <v>4</v>
      </c>
      <c r="H3017" s="19">
        <v>3</v>
      </c>
      <c r="I3017" s="19">
        <v>14</v>
      </c>
      <c r="J3017" s="19">
        <v>97</v>
      </c>
      <c r="K3017" s="19">
        <v>140</v>
      </c>
      <c r="L3017" s="19">
        <v>420</v>
      </c>
      <c r="M3017" s="19" t="s">
        <v>70</v>
      </c>
      <c r="N3017" s="19">
        <v>4000</v>
      </c>
      <c r="O3017" s="19">
        <v>8000</v>
      </c>
      <c r="P3017" s="19">
        <v>4100</v>
      </c>
      <c r="Q3017" s="19" t="s">
        <v>57</v>
      </c>
      <c r="R3017" s="19">
        <v>3700</v>
      </c>
      <c r="S3017" s="19">
        <v>30000</v>
      </c>
      <c r="T3017" s="19">
        <v>0.48</v>
      </c>
      <c r="U3017" s="19">
        <v>3.9</v>
      </c>
      <c r="V3017" s="19">
        <v>0.24</v>
      </c>
      <c r="W3017" s="19">
        <v>60</v>
      </c>
      <c r="X3017" s="93">
        <v>669</v>
      </c>
      <c r="Y3017">
        <f t="shared" si="139"/>
        <v>1000</v>
      </c>
      <c r="Z3017" t="b">
        <f>IF(N3017/G3017&gt;=Auswahlhilfe!$C$8,TRUE,FALSE)</f>
        <v>1</v>
      </c>
      <c r="AA3017" t="b">
        <f>IF(K3017&gt;Auswahlhilfe!$C$7,TRUE,FALSE)</f>
        <v>1</v>
      </c>
      <c r="AB3017" t="b">
        <f>IF(Auswahlhilfe!$C$17=F3017,TRUE,FALSE)</f>
        <v>1</v>
      </c>
      <c r="AC3017" t="b">
        <f>IFERROR(IF(FIND("P2",PGOptionList!D3017)&gt;0,TRUE),FALSE)</f>
        <v>0</v>
      </c>
      <c r="AD3017" t="b">
        <f>IFERROR(IF(FIND("P1",PGOptionList!D3017)&gt;0,TRUE),FALSE)</f>
        <v>1</v>
      </c>
      <c r="AE3017" t="b">
        <f>IFERROR(IF(FIND("P0",PGOptionList!D3017)&gt;0,TRUE),FALSE)</f>
        <v>0</v>
      </c>
      <c r="AF3017" t="b">
        <f>IF(AND(Z3017,AA3017,AB3017,AC3017,IF(C3017=Auswahlhilfe!$L$7,TRUE,FALSE)),D3017,FALSE)</f>
        <v>0</v>
      </c>
      <c r="AG3017" t="b">
        <f>IF(AND(Z3017,AA3017,AB3017,AD3017,IF(C3017=Auswahlhilfe!$L$17,TRUE,FALSE)),D3017,FALSE)</f>
        <v>0</v>
      </c>
      <c r="AH3017" t="b">
        <f>IF(AND(Z3017,AA3017,AB3017,AE3017,IF(C3017=Auswahlhilfe!$L$17,TRUE,FALSE)),D3017,FALSE)</f>
        <v>0</v>
      </c>
      <c r="AI3017" t="s">
        <v>4818</v>
      </c>
      <c r="AJ3017" s="90" t="str">
        <f t="shared" si="140"/>
        <v>https://shop.oxni.ch/de/shop/motoren/planetengetriebe/tf-075-004-s2-p1</v>
      </c>
    </row>
    <row r="3018" spans="2:36" x14ac:dyDescent="0.2">
      <c r="B3018" s="78" t="str">
        <f t="shared" ref="B3018:B3081" si="141">IF(AF3018=D3018,"Economy",IF(AG3018=D3018,"Standard",IF(AH3018=D3018,"Präzision","")))</f>
        <v/>
      </c>
      <c r="C3018" s="19" t="s">
        <v>12</v>
      </c>
      <c r="D3018" s="19" t="s">
        <v>3319</v>
      </c>
      <c r="E3018" s="19">
        <v>90</v>
      </c>
      <c r="F3018" s="19" t="s">
        <v>55</v>
      </c>
      <c r="G3018" s="19">
        <v>4</v>
      </c>
      <c r="H3018" s="19">
        <v>5</v>
      </c>
      <c r="I3018" s="19">
        <v>14</v>
      </c>
      <c r="J3018" s="19">
        <v>97</v>
      </c>
      <c r="K3018" s="19">
        <v>140</v>
      </c>
      <c r="L3018" s="19">
        <v>420</v>
      </c>
      <c r="M3018" s="19" t="s">
        <v>70</v>
      </c>
      <c r="N3018" s="19">
        <v>4000</v>
      </c>
      <c r="O3018" s="19">
        <v>8000</v>
      </c>
      <c r="P3018" s="19">
        <v>4100</v>
      </c>
      <c r="Q3018" s="19" t="s">
        <v>57</v>
      </c>
      <c r="R3018" s="19">
        <v>3700</v>
      </c>
      <c r="S3018" s="19">
        <v>30000</v>
      </c>
      <c r="T3018" s="19">
        <v>0.48</v>
      </c>
      <c r="U3018" s="19">
        <v>3.9</v>
      </c>
      <c r="V3018" s="19">
        <v>0.24</v>
      </c>
      <c r="W3018" s="19">
        <v>60</v>
      </c>
      <c r="X3018" s="93">
        <v>613</v>
      </c>
      <c r="Y3018">
        <f t="shared" ref="Y3018:Y3081" si="142">N3018/G3018</f>
        <v>1000</v>
      </c>
      <c r="Z3018" t="b">
        <f>IF(N3018/G3018&gt;=Auswahlhilfe!$C$8,TRUE,FALSE)</f>
        <v>1</v>
      </c>
      <c r="AA3018" t="b">
        <f>IF(K3018&gt;Auswahlhilfe!$C$7,TRUE,FALSE)</f>
        <v>1</v>
      </c>
      <c r="AB3018" t="b">
        <f>IF(Auswahlhilfe!$C$17=F3018,TRUE,FALSE)</f>
        <v>0</v>
      </c>
      <c r="AC3018" t="b">
        <f>IFERROR(IF(FIND("P2",PGOptionList!D3018)&gt;0,TRUE),FALSE)</f>
        <v>1</v>
      </c>
      <c r="AD3018" t="b">
        <f>IFERROR(IF(FIND("P1",PGOptionList!D3018)&gt;0,TRUE),FALSE)</f>
        <v>0</v>
      </c>
      <c r="AE3018" t="b">
        <f>IFERROR(IF(FIND("P0",PGOptionList!D3018)&gt;0,TRUE),FALSE)</f>
        <v>0</v>
      </c>
      <c r="AF3018" t="b">
        <f>IF(AND(Z3018,AA3018,AB3018,AC3018,IF(C3018=Auswahlhilfe!$L$7,TRUE,FALSE)),D3018,FALSE)</f>
        <v>0</v>
      </c>
      <c r="AG3018" t="b">
        <f>IF(AND(Z3018,AA3018,AB3018,AD3018,IF(C3018=Auswahlhilfe!$L$17,TRUE,FALSE)),D3018,FALSE)</f>
        <v>0</v>
      </c>
      <c r="AH3018" t="b">
        <f>IF(AND(Z3018,AA3018,AB3018,AE3018,IF(C3018=Auswahlhilfe!$L$17,TRUE,FALSE)),D3018,FALSE)</f>
        <v>0</v>
      </c>
      <c r="AI3018" t="s">
        <v>4817</v>
      </c>
      <c r="AJ3018" s="90" t="str">
        <f t="shared" ref="AJ3018:AJ3081" si="143">IF(AI3018="ja",HYPERLINK(_xlfn.CONCAT("https://shop.oxni.ch/de/shop/motoren/planetengetriebe/",LOWER(D3018))),_xlfn.CONCAT("mailto:info@oxni.ch?subject=Anfrage ",D3018))</f>
        <v>mailto:info@oxni.ch?subject=Anfrage TF-075-004-S1-P2</v>
      </c>
    </row>
    <row r="3019" spans="2:36" x14ac:dyDescent="0.2">
      <c r="B3019" s="78" t="str">
        <f t="shared" si="141"/>
        <v/>
      </c>
      <c r="C3019" s="19" t="s">
        <v>12</v>
      </c>
      <c r="D3019" s="19" t="s">
        <v>3320</v>
      </c>
      <c r="E3019" s="19">
        <v>90</v>
      </c>
      <c r="F3019" s="19" t="s">
        <v>58</v>
      </c>
      <c r="G3019" s="19">
        <v>4</v>
      </c>
      <c r="H3019" s="19">
        <v>5</v>
      </c>
      <c r="I3019" s="19">
        <v>14</v>
      </c>
      <c r="J3019" s="19">
        <v>97</v>
      </c>
      <c r="K3019" s="19">
        <v>140</v>
      </c>
      <c r="L3019" s="19">
        <v>420</v>
      </c>
      <c r="M3019" s="19" t="s">
        <v>70</v>
      </c>
      <c r="N3019" s="19">
        <v>4000</v>
      </c>
      <c r="O3019" s="19">
        <v>8000</v>
      </c>
      <c r="P3019" s="19">
        <v>4100</v>
      </c>
      <c r="Q3019" s="19" t="s">
        <v>57</v>
      </c>
      <c r="R3019" s="19">
        <v>3700</v>
      </c>
      <c r="S3019" s="19">
        <v>30000</v>
      </c>
      <c r="T3019" s="19">
        <v>0.48</v>
      </c>
      <c r="U3019" s="19">
        <v>3.9</v>
      </c>
      <c r="V3019" s="19">
        <v>0.24</v>
      </c>
      <c r="W3019" s="19">
        <v>60</v>
      </c>
      <c r="X3019" s="93">
        <v>613</v>
      </c>
      <c r="Y3019">
        <f t="shared" si="142"/>
        <v>1000</v>
      </c>
      <c r="Z3019" t="b">
        <f>IF(N3019/G3019&gt;=Auswahlhilfe!$C$8,TRUE,FALSE)</f>
        <v>1</v>
      </c>
      <c r="AA3019" t="b">
        <f>IF(K3019&gt;Auswahlhilfe!$C$7,TRUE,FALSE)</f>
        <v>1</v>
      </c>
      <c r="AB3019" t="b">
        <f>IF(Auswahlhilfe!$C$17=F3019,TRUE,FALSE)</f>
        <v>1</v>
      </c>
      <c r="AC3019" t="b">
        <f>IFERROR(IF(FIND("P2",PGOptionList!D3019)&gt;0,TRUE),FALSE)</f>
        <v>1</v>
      </c>
      <c r="AD3019" t="b">
        <f>IFERROR(IF(FIND("P1",PGOptionList!D3019)&gt;0,TRUE),FALSE)</f>
        <v>0</v>
      </c>
      <c r="AE3019" t="b">
        <f>IFERROR(IF(FIND("P0",PGOptionList!D3019)&gt;0,TRUE),FALSE)</f>
        <v>0</v>
      </c>
      <c r="AF3019" t="b">
        <f>IF(AND(Z3019,AA3019,AB3019,AC3019,IF(C3019=Auswahlhilfe!$L$7,TRUE,FALSE)),D3019,FALSE)</f>
        <v>0</v>
      </c>
      <c r="AG3019" t="b">
        <f>IF(AND(Z3019,AA3019,AB3019,AD3019,IF(C3019=Auswahlhilfe!$L$17,TRUE,FALSE)),D3019,FALSE)</f>
        <v>0</v>
      </c>
      <c r="AH3019" t="b">
        <f>IF(AND(Z3019,AA3019,AB3019,AE3019,IF(C3019=Auswahlhilfe!$L$17,TRUE,FALSE)),D3019,FALSE)</f>
        <v>0</v>
      </c>
      <c r="AI3019" t="s">
        <v>4818</v>
      </c>
      <c r="AJ3019" s="90" t="str">
        <f t="shared" si="143"/>
        <v>https://shop.oxni.ch/de/shop/motoren/planetengetriebe/tf-075-004-s2-p2</v>
      </c>
    </row>
    <row r="3020" spans="2:36" x14ac:dyDescent="0.2">
      <c r="B3020" s="78" t="str">
        <f t="shared" si="141"/>
        <v/>
      </c>
      <c r="C3020" s="19" t="s">
        <v>12</v>
      </c>
      <c r="D3020" s="19" t="s">
        <v>3321</v>
      </c>
      <c r="E3020" s="19">
        <v>90</v>
      </c>
      <c r="F3020" s="19" t="s">
        <v>55</v>
      </c>
      <c r="G3020" s="19">
        <v>3</v>
      </c>
      <c r="H3020" s="19">
        <v>1</v>
      </c>
      <c r="I3020" s="19">
        <v>14</v>
      </c>
      <c r="J3020" s="19">
        <v>97</v>
      </c>
      <c r="K3020" s="19">
        <v>130</v>
      </c>
      <c r="L3020" s="19">
        <v>390</v>
      </c>
      <c r="M3020" s="19" t="s">
        <v>69</v>
      </c>
      <c r="N3020" s="19">
        <v>4000</v>
      </c>
      <c r="O3020" s="19">
        <v>8000</v>
      </c>
      <c r="P3020" s="19">
        <v>4100</v>
      </c>
      <c r="Q3020" s="19" t="s">
        <v>57</v>
      </c>
      <c r="R3020" s="19">
        <v>3700</v>
      </c>
      <c r="S3020" s="19">
        <v>30000</v>
      </c>
      <c r="T3020" s="19">
        <v>0.61</v>
      </c>
      <c r="U3020" s="19">
        <v>3.9</v>
      </c>
      <c r="V3020" s="19">
        <v>0.24</v>
      </c>
      <c r="W3020" s="19">
        <v>60</v>
      </c>
      <c r="X3020" s="93"/>
      <c r="Y3020">
        <f t="shared" si="142"/>
        <v>1333.3333333333333</v>
      </c>
      <c r="Z3020" t="b">
        <f>IF(N3020/G3020&gt;=Auswahlhilfe!$C$8,TRUE,FALSE)</f>
        <v>1</v>
      </c>
      <c r="AA3020" t="b">
        <f>IF(K3020&gt;Auswahlhilfe!$C$7,TRUE,FALSE)</f>
        <v>1</v>
      </c>
      <c r="AB3020" t="b">
        <f>IF(Auswahlhilfe!$C$17=F3020,TRUE,FALSE)</f>
        <v>0</v>
      </c>
      <c r="AC3020" t="b">
        <f>IFERROR(IF(FIND("P2",PGOptionList!D3020)&gt;0,TRUE),FALSE)</f>
        <v>0</v>
      </c>
      <c r="AD3020" t="b">
        <f>IFERROR(IF(FIND("P1",PGOptionList!D3020)&gt;0,TRUE),FALSE)</f>
        <v>0</v>
      </c>
      <c r="AE3020" t="b">
        <f>IFERROR(IF(FIND("P0",PGOptionList!D3020)&gt;0,TRUE),FALSE)</f>
        <v>1</v>
      </c>
      <c r="AF3020" t="b">
        <f>IF(AND(Z3020,AA3020,AB3020,AC3020,IF(C3020=Auswahlhilfe!$L$7,TRUE,FALSE)),D3020,FALSE)</f>
        <v>0</v>
      </c>
      <c r="AG3020" t="b">
        <f>IF(AND(Z3020,AA3020,AB3020,AD3020,IF(C3020=Auswahlhilfe!$L$17,TRUE,FALSE)),D3020,FALSE)</f>
        <v>0</v>
      </c>
      <c r="AH3020" t="b">
        <f>IF(AND(Z3020,AA3020,AB3020,AE3020,IF(C3020=Auswahlhilfe!$L$17,TRUE,FALSE)),D3020,FALSE)</f>
        <v>0</v>
      </c>
      <c r="AI3020" t="s">
        <v>4817</v>
      </c>
      <c r="AJ3020" s="90" t="str">
        <f t="shared" si="143"/>
        <v>mailto:info@oxni.ch?subject=Anfrage TF-075-003-S1-P0</v>
      </c>
    </row>
    <row r="3021" spans="2:36" x14ac:dyDescent="0.2">
      <c r="B3021" s="78" t="str">
        <f t="shared" si="141"/>
        <v/>
      </c>
      <c r="C3021" s="19" t="s">
        <v>12</v>
      </c>
      <c r="D3021" s="19" t="s">
        <v>3322</v>
      </c>
      <c r="E3021" s="19">
        <v>90</v>
      </c>
      <c r="F3021" s="19" t="s">
        <v>58</v>
      </c>
      <c r="G3021" s="19">
        <v>3</v>
      </c>
      <c r="H3021" s="19">
        <v>1</v>
      </c>
      <c r="I3021" s="19">
        <v>14</v>
      </c>
      <c r="J3021" s="19">
        <v>97</v>
      </c>
      <c r="K3021" s="19">
        <v>130</v>
      </c>
      <c r="L3021" s="19">
        <v>390</v>
      </c>
      <c r="M3021" s="19" t="s">
        <v>69</v>
      </c>
      <c r="N3021" s="19">
        <v>4000</v>
      </c>
      <c r="O3021" s="19">
        <v>8000</v>
      </c>
      <c r="P3021" s="19">
        <v>4100</v>
      </c>
      <c r="Q3021" s="19" t="s">
        <v>57</v>
      </c>
      <c r="R3021" s="19">
        <v>3700</v>
      </c>
      <c r="S3021" s="19">
        <v>30000</v>
      </c>
      <c r="T3021" s="19">
        <v>0.61</v>
      </c>
      <c r="U3021" s="19">
        <v>3.9</v>
      </c>
      <c r="V3021" s="19">
        <v>0.24</v>
      </c>
      <c r="W3021" s="19">
        <v>60</v>
      </c>
      <c r="X3021" s="93"/>
      <c r="Y3021">
        <f t="shared" si="142"/>
        <v>1333.3333333333333</v>
      </c>
      <c r="Z3021" t="b">
        <f>IF(N3021/G3021&gt;=Auswahlhilfe!$C$8,TRUE,FALSE)</f>
        <v>1</v>
      </c>
      <c r="AA3021" t="b">
        <f>IF(K3021&gt;Auswahlhilfe!$C$7,TRUE,FALSE)</f>
        <v>1</v>
      </c>
      <c r="AB3021" t="b">
        <f>IF(Auswahlhilfe!$C$17=F3021,TRUE,FALSE)</f>
        <v>1</v>
      </c>
      <c r="AC3021" t="b">
        <f>IFERROR(IF(FIND("P2",PGOptionList!D3021)&gt;0,TRUE),FALSE)</f>
        <v>0</v>
      </c>
      <c r="AD3021" t="b">
        <f>IFERROR(IF(FIND("P1",PGOptionList!D3021)&gt;0,TRUE),FALSE)</f>
        <v>0</v>
      </c>
      <c r="AE3021" t="b">
        <f>IFERROR(IF(FIND("P0",PGOptionList!D3021)&gt;0,TRUE),FALSE)</f>
        <v>1</v>
      </c>
      <c r="AF3021" t="b">
        <f>IF(AND(Z3021,AA3021,AB3021,AC3021,IF(C3021=Auswahlhilfe!$L$7,TRUE,FALSE)),D3021,FALSE)</f>
        <v>0</v>
      </c>
      <c r="AG3021" t="b">
        <f>IF(AND(Z3021,AA3021,AB3021,AD3021,IF(C3021=Auswahlhilfe!$L$17,TRUE,FALSE)),D3021,FALSE)</f>
        <v>0</v>
      </c>
      <c r="AH3021" t="b">
        <f>IF(AND(Z3021,AA3021,AB3021,AE3021,IF(C3021=Auswahlhilfe!$L$17,TRUE,FALSE)),D3021,FALSE)</f>
        <v>0</v>
      </c>
      <c r="AI3021" t="s">
        <v>4817</v>
      </c>
      <c r="AJ3021" s="90" t="str">
        <f t="shared" si="143"/>
        <v>mailto:info@oxni.ch?subject=Anfrage TF-075-003-S2-P0</v>
      </c>
    </row>
    <row r="3022" spans="2:36" x14ac:dyDescent="0.2">
      <c r="B3022" s="78" t="str">
        <f t="shared" si="141"/>
        <v/>
      </c>
      <c r="C3022" s="19" t="s">
        <v>12</v>
      </c>
      <c r="D3022" s="19" t="s">
        <v>3323</v>
      </c>
      <c r="E3022" s="19">
        <v>90</v>
      </c>
      <c r="F3022" s="19" t="s">
        <v>55</v>
      </c>
      <c r="G3022" s="19">
        <v>3</v>
      </c>
      <c r="H3022" s="19">
        <v>3</v>
      </c>
      <c r="I3022" s="19">
        <v>14</v>
      </c>
      <c r="J3022" s="19">
        <v>97</v>
      </c>
      <c r="K3022" s="19">
        <v>130</v>
      </c>
      <c r="L3022" s="19">
        <v>390</v>
      </c>
      <c r="M3022" s="19" t="s">
        <v>69</v>
      </c>
      <c r="N3022" s="19">
        <v>4000</v>
      </c>
      <c r="O3022" s="19">
        <v>8000</v>
      </c>
      <c r="P3022" s="19">
        <v>4100</v>
      </c>
      <c r="Q3022" s="19" t="s">
        <v>57</v>
      </c>
      <c r="R3022" s="19">
        <v>3700</v>
      </c>
      <c r="S3022" s="19">
        <v>30000</v>
      </c>
      <c r="T3022" s="19">
        <v>0.61</v>
      </c>
      <c r="U3022" s="19">
        <v>3.9</v>
      </c>
      <c r="V3022" s="19">
        <v>0.24</v>
      </c>
      <c r="W3022" s="19">
        <v>60</v>
      </c>
      <c r="X3022" s="93">
        <v>669</v>
      </c>
      <c r="Y3022">
        <f t="shared" si="142"/>
        <v>1333.3333333333333</v>
      </c>
      <c r="Z3022" t="b">
        <f>IF(N3022/G3022&gt;=Auswahlhilfe!$C$8,TRUE,FALSE)</f>
        <v>1</v>
      </c>
      <c r="AA3022" t="b">
        <f>IF(K3022&gt;Auswahlhilfe!$C$7,TRUE,FALSE)</f>
        <v>1</v>
      </c>
      <c r="AB3022" t="b">
        <f>IF(Auswahlhilfe!$C$17=F3022,TRUE,FALSE)</f>
        <v>0</v>
      </c>
      <c r="AC3022" t="b">
        <f>IFERROR(IF(FIND("P2",PGOptionList!D3022)&gt;0,TRUE),FALSE)</f>
        <v>0</v>
      </c>
      <c r="AD3022" t="b">
        <f>IFERROR(IF(FIND("P1",PGOptionList!D3022)&gt;0,TRUE),FALSE)</f>
        <v>1</v>
      </c>
      <c r="AE3022" t="b">
        <f>IFERROR(IF(FIND("P0",PGOptionList!D3022)&gt;0,TRUE),FALSE)</f>
        <v>0</v>
      </c>
      <c r="AF3022" t="b">
        <f>IF(AND(Z3022,AA3022,AB3022,AC3022,IF(C3022=Auswahlhilfe!$L$7,TRUE,FALSE)),D3022,FALSE)</f>
        <v>0</v>
      </c>
      <c r="AG3022" t="b">
        <f>IF(AND(Z3022,AA3022,AB3022,AD3022,IF(C3022=Auswahlhilfe!$L$17,TRUE,FALSE)),D3022,FALSE)</f>
        <v>0</v>
      </c>
      <c r="AH3022" t="b">
        <f>IF(AND(Z3022,AA3022,AB3022,AE3022,IF(C3022=Auswahlhilfe!$L$17,TRUE,FALSE)),D3022,FALSE)</f>
        <v>0</v>
      </c>
      <c r="AI3022" t="s">
        <v>4817</v>
      </c>
      <c r="AJ3022" s="90" t="str">
        <f t="shared" si="143"/>
        <v>mailto:info@oxni.ch?subject=Anfrage TF-075-003-S1-P1</v>
      </c>
    </row>
    <row r="3023" spans="2:36" x14ac:dyDescent="0.2">
      <c r="B3023" s="78" t="str">
        <f t="shared" si="141"/>
        <v/>
      </c>
      <c r="C3023" s="19" t="s">
        <v>12</v>
      </c>
      <c r="D3023" s="19" t="s">
        <v>3324</v>
      </c>
      <c r="E3023" s="19">
        <v>90</v>
      </c>
      <c r="F3023" s="19" t="s">
        <v>58</v>
      </c>
      <c r="G3023" s="19">
        <v>3</v>
      </c>
      <c r="H3023" s="19">
        <v>3</v>
      </c>
      <c r="I3023" s="19">
        <v>14</v>
      </c>
      <c r="J3023" s="19">
        <v>97</v>
      </c>
      <c r="K3023" s="19">
        <v>130</v>
      </c>
      <c r="L3023" s="19">
        <v>390</v>
      </c>
      <c r="M3023" s="19" t="s">
        <v>69</v>
      </c>
      <c r="N3023" s="19">
        <v>4000</v>
      </c>
      <c r="O3023" s="19">
        <v>8000</v>
      </c>
      <c r="P3023" s="19">
        <v>4100</v>
      </c>
      <c r="Q3023" s="19" t="s">
        <v>57</v>
      </c>
      <c r="R3023" s="19">
        <v>3700</v>
      </c>
      <c r="S3023" s="19">
        <v>30000</v>
      </c>
      <c r="T3023" s="19">
        <v>0.61</v>
      </c>
      <c r="U3023" s="19">
        <v>3.9</v>
      </c>
      <c r="V3023" s="19">
        <v>0.24</v>
      </c>
      <c r="W3023" s="19">
        <v>60</v>
      </c>
      <c r="X3023" s="93">
        <v>669</v>
      </c>
      <c r="Y3023">
        <f t="shared" si="142"/>
        <v>1333.3333333333333</v>
      </c>
      <c r="Z3023" t="b">
        <f>IF(N3023/G3023&gt;=Auswahlhilfe!$C$8,TRUE,FALSE)</f>
        <v>1</v>
      </c>
      <c r="AA3023" t="b">
        <f>IF(K3023&gt;Auswahlhilfe!$C$7,TRUE,FALSE)</f>
        <v>1</v>
      </c>
      <c r="AB3023" t="b">
        <f>IF(Auswahlhilfe!$C$17=F3023,TRUE,FALSE)</f>
        <v>1</v>
      </c>
      <c r="AC3023" t="b">
        <f>IFERROR(IF(FIND("P2",PGOptionList!D3023)&gt;0,TRUE),FALSE)</f>
        <v>0</v>
      </c>
      <c r="AD3023" t="b">
        <f>IFERROR(IF(FIND("P1",PGOptionList!D3023)&gt;0,TRUE),FALSE)</f>
        <v>1</v>
      </c>
      <c r="AE3023" t="b">
        <f>IFERROR(IF(FIND("P0",PGOptionList!D3023)&gt;0,TRUE),FALSE)</f>
        <v>0</v>
      </c>
      <c r="AF3023" t="b">
        <f>IF(AND(Z3023,AA3023,AB3023,AC3023,IF(C3023=Auswahlhilfe!$L$7,TRUE,FALSE)),D3023,FALSE)</f>
        <v>0</v>
      </c>
      <c r="AG3023" t="b">
        <f>IF(AND(Z3023,AA3023,AB3023,AD3023,IF(C3023=Auswahlhilfe!$L$17,TRUE,FALSE)),D3023,FALSE)</f>
        <v>0</v>
      </c>
      <c r="AH3023" t="b">
        <f>IF(AND(Z3023,AA3023,AB3023,AE3023,IF(C3023=Auswahlhilfe!$L$17,TRUE,FALSE)),D3023,FALSE)</f>
        <v>0</v>
      </c>
      <c r="AI3023" t="s">
        <v>4818</v>
      </c>
      <c r="AJ3023" s="90" t="str">
        <f t="shared" si="143"/>
        <v>https://shop.oxni.ch/de/shop/motoren/planetengetriebe/tf-075-003-s2-p1</v>
      </c>
    </row>
    <row r="3024" spans="2:36" x14ac:dyDescent="0.2">
      <c r="B3024" s="78" t="str">
        <f t="shared" si="141"/>
        <v/>
      </c>
      <c r="C3024" s="19" t="s">
        <v>12</v>
      </c>
      <c r="D3024" s="19" t="s">
        <v>3325</v>
      </c>
      <c r="E3024" s="19">
        <v>90</v>
      </c>
      <c r="F3024" s="19" t="s">
        <v>55</v>
      </c>
      <c r="G3024" s="19">
        <v>3</v>
      </c>
      <c r="H3024" s="19">
        <v>5</v>
      </c>
      <c r="I3024" s="19">
        <v>14</v>
      </c>
      <c r="J3024" s="19">
        <v>97</v>
      </c>
      <c r="K3024" s="19">
        <v>130</v>
      </c>
      <c r="L3024" s="19">
        <v>390</v>
      </c>
      <c r="M3024" s="19" t="s">
        <v>69</v>
      </c>
      <c r="N3024" s="19">
        <v>4000</v>
      </c>
      <c r="O3024" s="19">
        <v>8000</v>
      </c>
      <c r="P3024" s="19">
        <v>4100</v>
      </c>
      <c r="Q3024" s="19" t="s">
        <v>57</v>
      </c>
      <c r="R3024" s="19">
        <v>3700</v>
      </c>
      <c r="S3024" s="19">
        <v>30000</v>
      </c>
      <c r="T3024" s="19">
        <v>0.61</v>
      </c>
      <c r="U3024" s="19">
        <v>3.9</v>
      </c>
      <c r="V3024" s="19">
        <v>0.24</v>
      </c>
      <c r="W3024" s="19">
        <v>60</v>
      </c>
      <c r="X3024" s="93">
        <v>613</v>
      </c>
      <c r="Y3024">
        <f t="shared" si="142"/>
        <v>1333.3333333333333</v>
      </c>
      <c r="Z3024" t="b">
        <f>IF(N3024/G3024&gt;=Auswahlhilfe!$C$8,TRUE,FALSE)</f>
        <v>1</v>
      </c>
      <c r="AA3024" t="b">
        <f>IF(K3024&gt;Auswahlhilfe!$C$7,TRUE,FALSE)</f>
        <v>1</v>
      </c>
      <c r="AB3024" t="b">
        <f>IF(Auswahlhilfe!$C$17=F3024,TRUE,FALSE)</f>
        <v>0</v>
      </c>
      <c r="AC3024" t="b">
        <f>IFERROR(IF(FIND("P2",PGOptionList!D3024)&gt;0,TRUE),FALSE)</f>
        <v>1</v>
      </c>
      <c r="AD3024" t="b">
        <f>IFERROR(IF(FIND("P1",PGOptionList!D3024)&gt;0,TRUE),FALSE)</f>
        <v>0</v>
      </c>
      <c r="AE3024" t="b">
        <f>IFERROR(IF(FIND("P0",PGOptionList!D3024)&gt;0,TRUE),FALSE)</f>
        <v>0</v>
      </c>
      <c r="AF3024" t="b">
        <f>IF(AND(Z3024,AA3024,AB3024,AC3024,IF(C3024=Auswahlhilfe!$L$7,TRUE,FALSE)),D3024,FALSE)</f>
        <v>0</v>
      </c>
      <c r="AG3024" t="b">
        <f>IF(AND(Z3024,AA3024,AB3024,AD3024,IF(C3024=Auswahlhilfe!$L$17,TRUE,FALSE)),D3024,FALSE)</f>
        <v>0</v>
      </c>
      <c r="AH3024" t="b">
        <f>IF(AND(Z3024,AA3024,AB3024,AE3024,IF(C3024=Auswahlhilfe!$L$17,TRUE,FALSE)),D3024,FALSE)</f>
        <v>0</v>
      </c>
      <c r="AI3024" t="s">
        <v>4817</v>
      </c>
      <c r="AJ3024" s="90" t="str">
        <f t="shared" si="143"/>
        <v>mailto:info@oxni.ch?subject=Anfrage TF-075-003-S1-P2</v>
      </c>
    </row>
    <row r="3025" spans="2:36" x14ac:dyDescent="0.2">
      <c r="B3025" s="78" t="str">
        <f t="shared" si="141"/>
        <v/>
      </c>
      <c r="C3025" s="19" t="s">
        <v>12</v>
      </c>
      <c r="D3025" s="19" t="s">
        <v>3326</v>
      </c>
      <c r="E3025" s="19">
        <v>90</v>
      </c>
      <c r="F3025" s="19" t="s">
        <v>58</v>
      </c>
      <c r="G3025" s="19">
        <v>3</v>
      </c>
      <c r="H3025" s="19">
        <v>5</v>
      </c>
      <c r="I3025" s="19">
        <v>14</v>
      </c>
      <c r="J3025" s="19">
        <v>97</v>
      </c>
      <c r="K3025" s="19">
        <v>130</v>
      </c>
      <c r="L3025" s="19">
        <v>390</v>
      </c>
      <c r="M3025" s="19" t="s">
        <v>69</v>
      </c>
      <c r="N3025" s="19">
        <v>4000</v>
      </c>
      <c r="O3025" s="19">
        <v>8000</v>
      </c>
      <c r="P3025" s="19">
        <v>4100</v>
      </c>
      <c r="Q3025" s="19" t="s">
        <v>57</v>
      </c>
      <c r="R3025" s="19">
        <v>3700</v>
      </c>
      <c r="S3025" s="19">
        <v>30000</v>
      </c>
      <c r="T3025" s="19">
        <v>0.61</v>
      </c>
      <c r="U3025" s="19">
        <v>3.9</v>
      </c>
      <c r="V3025" s="19">
        <v>0.24</v>
      </c>
      <c r="W3025" s="19">
        <v>60</v>
      </c>
      <c r="X3025" s="93">
        <v>613</v>
      </c>
      <c r="Y3025">
        <f t="shared" si="142"/>
        <v>1333.3333333333333</v>
      </c>
      <c r="Z3025" t="b">
        <f>IF(N3025/G3025&gt;=Auswahlhilfe!$C$8,TRUE,FALSE)</f>
        <v>1</v>
      </c>
      <c r="AA3025" t="b">
        <f>IF(K3025&gt;Auswahlhilfe!$C$7,TRUE,FALSE)</f>
        <v>1</v>
      </c>
      <c r="AB3025" t="b">
        <f>IF(Auswahlhilfe!$C$17=F3025,TRUE,FALSE)</f>
        <v>1</v>
      </c>
      <c r="AC3025" t="b">
        <f>IFERROR(IF(FIND("P2",PGOptionList!D3025)&gt;0,TRUE),FALSE)</f>
        <v>1</v>
      </c>
      <c r="AD3025" t="b">
        <f>IFERROR(IF(FIND("P1",PGOptionList!D3025)&gt;0,TRUE),FALSE)</f>
        <v>0</v>
      </c>
      <c r="AE3025" t="b">
        <f>IFERROR(IF(FIND("P0",PGOptionList!D3025)&gt;0,TRUE),FALSE)</f>
        <v>0</v>
      </c>
      <c r="AF3025" t="b">
        <f>IF(AND(Z3025,AA3025,AB3025,AC3025,IF(C3025=Auswahlhilfe!$L$7,TRUE,FALSE)),D3025,FALSE)</f>
        <v>0</v>
      </c>
      <c r="AG3025" t="b">
        <f>IF(AND(Z3025,AA3025,AB3025,AD3025,IF(C3025=Auswahlhilfe!$L$17,TRUE,FALSE)),D3025,FALSE)</f>
        <v>0</v>
      </c>
      <c r="AH3025" t="b">
        <f>IF(AND(Z3025,AA3025,AB3025,AE3025,IF(C3025=Auswahlhilfe!$L$17,TRUE,FALSE)),D3025,FALSE)</f>
        <v>0</v>
      </c>
      <c r="AI3025" t="s">
        <v>4818</v>
      </c>
      <c r="AJ3025" s="90" t="str">
        <f t="shared" si="143"/>
        <v>https://shop.oxni.ch/de/shop/motoren/planetengetriebe/tf-075-003-s2-p2</v>
      </c>
    </row>
    <row r="3026" spans="2:36" x14ac:dyDescent="0.2">
      <c r="B3026" s="78" t="str">
        <f t="shared" si="141"/>
        <v/>
      </c>
      <c r="C3026" s="19" t="s">
        <v>12</v>
      </c>
      <c r="D3026" s="19" t="s">
        <v>3327</v>
      </c>
      <c r="E3026" s="19">
        <v>90</v>
      </c>
      <c r="F3026" s="19" t="s">
        <v>55</v>
      </c>
      <c r="G3026" s="19">
        <v>100</v>
      </c>
      <c r="H3026" s="19">
        <v>3</v>
      </c>
      <c r="I3026" s="19">
        <v>25</v>
      </c>
      <c r="J3026" s="19">
        <v>94</v>
      </c>
      <c r="K3026" s="19">
        <v>235</v>
      </c>
      <c r="L3026" s="19">
        <v>705</v>
      </c>
      <c r="M3026" s="19" t="s">
        <v>81</v>
      </c>
      <c r="N3026" s="19">
        <v>4000</v>
      </c>
      <c r="O3026" s="19">
        <v>8000</v>
      </c>
      <c r="P3026" s="19">
        <v>9200</v>
      </c>
      <c r="Q3026" s="19" t="s">
        <v>57</v>
      </c>
      <c r="R3026" s="19">
        <v>5820</v>
      </c>
      <c r="S3026" s="19">
        <v>30000</v>
      </c>
      <c r="T3026" s="19">
        <v>0.44</v>
      </c>
      <c r="U3026" s="19">
        <v>8.1</v>
      </c>
      <c r="V3026" s="19">
        <v>0.24</v>
      </c>
      <c r="W3026" s="19">
        <v>63</v>
      </c>
      <c r="X3026" s="93"/>
      <c r="Y3026">
        <f t="shared" si="142"/>
        <v>40</v>
      </c>
      <c r="Z3026" t="b">
        <f>IF(N3026/G3026&gt;=Auswahlhilfe!$C$8,TRUE,FALSE)</f>
        <v>1</v>
      </c>
      <c r="AA3026" t="b">
        <f>IF(K3026&gt;Auswahlhilfe!$C$7,TRUE,FALSE)</f>
        <v>1</v>
      </c>
      <c r="AB3026" t="b">
        <f>IF(Auswahlhilfe!$C$17=F3026,TRUE,FALSE)</f>
        <v>0</v>
      </c>
      <c r="AC3026" t="b">
        <f>IFERROR(IF(FIND("P2",PGOptionList!D3026)&gt;0,TRUE),FALSE)</f>
        <v>0</v>
      </c>
      <c r="AD3026" t="b">
        <f>IFERROR(IF(FIND("P1",PGOptionList!D3026)&gt;0,TRUE),FALSE)</f>
        <v>0</v>
      </c>
      <c r="AE3026" t="b">
        <f>IFERROR(IF(FIND("P0",PGOptionList!D3026)&gt;0,TRUE),FALSE)</f>
        <v>1</v>
      </c>
      <c r="AF3026" t="b">
        <f>IF(AND(Z3026,AA3026,AB3026,AC3026,IF(C3026=Auswahlhilfe!$L$7,TRUE,FALSE)),D3026,FALSE)</f>
        <v>0</v>
      </c>
      <c r="AG3026" t="b">
        <f>IF(AND(Z3026,AA3026,AB3026,AD3026,IF(C3026=Auswahlhilfe!$L$17,TRUE,FALSE)),D3026,FALSE)</f>
        <v>0</v>
      </c>
      <c r="AH3026" t="b">
        <f>IF(AND(Z3026,AA3026,AB3026,AE3026,IF(C3026=Auswahlhilfe!$L$17,TRUE,FALSE)),D3026,FALSE)</f>
        <v>0</v>
      </c>
      <c r="AI3026" t="s">
        <v>4817</v>
      </c>
      <c r="AJ3026" s="90" t="str">
        <f t="shared" si="143"/>
        <v>mailto:info@oxni.ch?subject=Anfrage TF-100-100-S1-P0</v>
      </c>
    </row>
    <row r="3027" spans="2:36" x14ac:dyDescent="0.2">
      <c r="B3027" s="78" t="str">
        <f t="shared" si="141"/>
        <v/>
      </c>
      <c r="C3027" s="19" t="s">
        <v>12</v>
      </c>
      <c r="D3027" s="19" t="s">
        <v>3328</v>
      </c>
      <c r="E3027" s="19">
        <v>90</v>
      </c>
      <c r="F3027" s="19" t="s">
        <v>58</v>
      </c>
      <c r="G3027" s="19">
        <v>100</v>
      </c>
      <c r="H3027" s="19">
        <v>3</v>
      </c>
      <c r="I3027" s="19">
        <v>25</v>
      </c>
      <c r="J3027" s="19">
        <v>94</v>
      </c>
      <c r="K3027" s="19">
        <v>235</v>
      </c>
      <c r="L3027" s="19">
        <v>705</v>
      </c>
      <c r="M3027" s="19" t="s">
        <v>81</v>
      </c>
      <c r="N3027" s="19">
        <v>4000</v>
      </c>
      <c r="O3027" s="19">
        <v>8000</v>
      </c>
      <c r="P3027" s="19">
        <v>9200</v>
      </c>
      <c r="Q3027" s="19" t="s">
        <v>57</v>
      </c>
      <c r="R3027" s="19">
        <v>5820</v>
      </c>
      <c r="S3027" s="19">
        <v>30000</v>
      </c>
      <c r="T3027" s="19">
        <v>0.44</v>
      </c>
      <c r="U3027" s="19">
        <v>8.1</v>
      </c>
      <c r="V3027" s="19">
        <v>0.24</v>
      </c>
      <c r="W3027" s="19">
        <v>63</v>
      </c>
      <c r="X3027" s="93"/>
      <c r="Y3027">
        <f t="shared" si="142"/>
        <v>40</v>
      </c>
      <c r="Z3027" t="b">
        <f>IF(N3027/G3027&gt;=Auswahlhilfe!$C$8,TRUE,FALSE)</f>
        <v>1</v>
      </c>
      <c r="AA3027" t="b">
        <f>IF(K3027&gt;Auswahlhilfe!$C$7,TRUE,FALSE)</f>
        <v>1</v>
      </c>
      <c r="AB3027" t="b">
        <f>IF(Auswahlhilfe!$C$17=F3027,TRUE,FALSE)</f>
        <v>1</v>
      </c>
      <c r="AC3027" t="b">
        <f>IFERROR(IF(FIND("P2",PGOptionList!D3027)&gt;0,TRUE),FALSE)</f>
        <v>0</v>
      </c>
      <c r="AD3027" t="b">
        <f>IFERROR(IF(FIND("P1",PGOptionList!D3027)&gt;0,TRUE),FALSE)</f>
        <v>0</v>
      </c>
      <c r="AE3027" t="b">
        <f>IFERROR(IF(FIND("P0",PGOptionList!D3027)&gt;0,TRUE),FALSE)</f>
        <v>1</v>
      </c>
      <c r="AF3027" t="b">
        <f>IF(AND(Z3027,AA3027,AB3027,AC3027,IF(C3027=Auswahlhilfe!$L$7,TRUE,FALSE)),D3027,FALSE)</f>
        <v>0</v>
      </c>
      <c r="AG3027" t="b">
        <f>IF(AND(Z3027,AA3027,AB3027,AD3027,IF(C3027=Auswahlhilfe!$L$17,TRUE,FALSE)),D3027,FALSE)</f>
        <v>0</v>
      </c>
      <c r="AH3027" t="b">
        <f>IF(AND(Z3027,AA3027,AB3027,AE3027,IF(C3027=Auswahlhilfe!$L$17,TRUE,FALSE)),D3027,FALSE)</f>
        <v>0</v>
      </c>
      <c r="AI3027" t="s">
        <v>4817</v>
      </c>
      <c r="AJ3027" s="90" t="str">
        <f t="shared" si="143"/>
        <v>mailto:info@oxni.ch?subject=Anfrage TF-100-100-S2-P0</v>
      </c>
    </row>
    <row r="3028" spans="2:36" x14ac:dyDescent="0.2">
      <c r="B3028" s="78" t="str">
        <f t="shared" si="141"/>
        <v/>
      </c>
      <c r="C3028" s="19" t="s">
        <v>12</v>
      </c>
      <c r="D3028" s="19" t="s">
        <v>3329</v>
      </c>
      <c r="E3028" s="19">
        <v>90</v>
      </c>
      <c r="F3028" s="19" t="s">
        <v>55</v>
      </c>
      <c r="G3028" s="19">
        <v>100</v>
      </c>
      <c r="H3028" s="19">
        <v>5</v>
      </c>
      <c r="I3028" s="19">
        <v>25</v>
      </c>
      <c r="J3028" s="19">
        <v>94</v>
      </c>
      <c r="K3028" s="19">
        <v>235</v>
      </c>
      <c r="L3028" s="19">
        <v>705</v>
      </c>
      <c r="M3028" s="19" t="s">
        <v>81</v>
      </c>
      <c r="N3028" s="19">
        <v>4000</v>
      </c>
      <c r="O3028" s="19">
        <v>8000</v>
      </c>
      <c r="P3028" s="19">
        <v>9200</v>
      </c>
      <c r="Q3028" s="19" t="s">
        <v>57</v>
      </c>
      <c r="R3028" s="19">
        <v>5820</v>
      </c>
      <c r="S3028" s="19">
        <v>30000</v>
      </c>
      <c r="T3028" s="19">
        <v>0.44</v>
      </c>
      <c r="U3028" s="19">
        <v>8.1</v>
      </c>
      <c r="V3028" s="19">
        <v>0.24</v>
      </c>
      <c r="W3028" s="19">
        <v>63</v>
      </c>
      <c r="X3028" s="93">
        <v>1117</v>
      </c>
      <c r="Y3028">
        <f t="shared" si="142"/>
        <v>40</v>
      </c>
      <c r="Z3028" t="b">
        <f>IF(N3028/G3028&gt;=Auswahlhilfe!$C$8,TRUE,FALSE)</f>
        <v>1</v>
      </c>
      <c r="AA3028" t="b">
        <f>IF(K3028&gt;Auswahlhilfe!$C$7,TRUE,FALSE)</f>
        <v>1</v>
      </c>
      <c r="AB3028" t="b">
        <f>IF(Auswahlhilfe!$C$17=F3028,TRUE,FALSE)</f>
        <v>0</v>
      </c>
      <c r="AC3028" t="b">
        <f>IFERROR(IF(FIND("P2",PGOptionList!D3028)&gt;0,TRUE),FALSE)</f>
        <v>0</v>
      </c>
      <c r="AD3028" t="b">
        <f>IFERROR(IF(FIND("P1",PGOptionList!D3028)&gt;0,TRUE),FALSE)</f>
        <v>1</v>
      </c>
      <c r="AE3028" t="b">
        <f>IFERROR(IF(FIND("P0",PGOptionList!D3028)&gt;0,TRUE),FALSE)</f>
        <v>0</v>
      </c>
      <c r="AF3028" t="b">
        <f>IF(AND(Z3028,AA3028,AB3028,AC3028,IF(C3028=Auswahlhilfe!$L$7,TRUE,FALSE)),D3028,FALSE)</f>
        <v>0</v>
      </c>
      <c r="AG3028" t="b">
        <f>IF(AND(Z3028,AA3028,AB3028,AD3028,IF(C3028=Auswahlhilfe!$L$17,TRUE,FALSE)),D3028,FALSE)</f>
        <v>0</v>
      </c>
      <c r="AH3028" t="b">
        <f>IF(AND(Z3028,AA3028,AB3028,AE3028,IF(C3028=Auswahlhilfe!$L$17,TRUE,FALSE)),D3028,FALSE)</f>
        <v>0</v>
      </c>
      <c r="AI3028" t="s">
        <v>4817</v>
      </c>
      <c r="AJ3028" s="90" t="str">
        <f t="shared" si="143"/>
        <v>mailto:info@oxni.ch?subject=Anfrage TF-100-100-S1-P1</v>
      </c>
    </row>
    <row r="3029" spans="2:36" x14ac:dyDescent="0.2">
      <c r="B3029" s="78" t="str">
        <f t="shared" si="141"/>
        <v/>
      </c>
      <c r="C3029" s="19" t="s">
        <v>12</v>
      </c>
      <c r="D3029" s="19" t="s">
        <v>3330</v>
      </c>
      <c r="E3029" s="19">
        <v>90</v>
      </c>
      <c r="F3029" s="19" t="s">
        <v>58</v>
      </c>
      <c r="G3029" s="19">
        <v>100</v>
      </c>
      <c r="H3029" s="19">
        <v>5</v>
      </c>
      <c r="I3029" s="19">
        <v>25</v>
      </c>
      <c r="J3029" s="19">
        <v>94</v>
      </c>
      <c r="K3029" s="19">
        <v>235</v>
      </c>
      <c r="L3029" s="19">
        <v>705</v>
      </c>
      <c r="M3029" s="19" t="s">
        <v>81</v>
      </c>
      <c r="N3029" s="19">
        <v>4000</v>
      </c>
      <c r="O3029" s="19">
        <v>8000</v>
      </c>
      <c r="P3029" s="19">
        <v>9200</v>
      </c>
      <c r="Q3029" s="19" t="s">
        <v>57</v>
      </c>
      <c r="R3029" s="19">
        <v>5820</v>
      </c>
      <c r="S3029" s="19">
        <v>30000</v>
      </c>
      <c r="T3029" s="19">
        <v>0.44</v>
      </c>
      <c r="U3029" s="19">
        <v>8.1</v>
      </c>
      <c r="V3029" s="19">
        <v>0.24</v>
      </c>
      <c r="W3029" s="19">
        <v>63</v>
      </c>
      <c r="X3029" s="93">
        <v>1117</v>
      </c>
      <c r="Y3029">
        <f t="shared" si="142"/>
        <v>40</v>
      </c>
      <c r="Z3029" t="b">
        <f>IF(N3029/G3029&gt;=Auswahlhilfe!$C$8,TRUE,FALSE)</f>
        <v>1</v>
      </c>
      <c r="AA3029" t="b">
        <f>IF(K3029&gt;Auswahlhilfe!$C$7,TRUE,FALSE)</f>
        <v>1</v>
      </c>
      <c r="AB3029" t="b">
        <f>IF(Auswahlhilfe!$C$17=F3029,TRUE,FALSE)</f>
        <v>1</v>
      </c>
      <c r="AC3029" t="b">
        <f>IFERROR(IF(FIND("P2",PGOptionList!D3029)&gt;0,TRUE),FALSE)</f>
        <v>0</v>
      </c>
      <c r="AD3029" t="b">
        <f>IFERROR(IF(FIND("P1",PGOptionList!D3029)&gt;0,TRUE),FALSE)</f>
        <v>1</v>
      </c>
      <c r="AE3029" t="b">
        <f>IFERROR(IF(FIND("P0",PGOptionList!D3029)&gt;0,TRUE),FALSE)</f>
        <v>0</v>
      </c>
      <c r="AF3029" t="b">
        <f>IF(AND(Z3029,AA3029,AB3029,AC3029,IF(C3029=Auswahlhilfe!$L$7,TRUE,FALSE)),D3029,FALSE)</f>
        <v>0</v>
      </c>
      <c r="AG3029" t="b">
        <f>IF(AND(Z3029,AA3029,AB3029,AD3029,IF(C3029=Auswahlhilfe!$L$17,TRUE,FALSE)),D3029,FALSE)</f>
        <v>0</v>
      </c>
      <c r="AH3029" t="b">
        <f>IF(AND(Z3029,AA3029,AB3029,AE3029,IF(C3029=Auswahlhilfe!$L$17,TRUE,FALSE)),D3029,FALSE)</f>
        <v>0</v>
      </c>
      <c r="AI3029" t="s">
        <v>4818</v>
      </c>
      <c r="AJ3029" s="90" t="str">
        <f t="shared" si="143"/>
        <v>https://shop.oxni.ch/de/shop/motoren/planetengetriebe/tf-100-100-s2-p1</v>
      </c>
    </row>
    <row r="3030" spans="2:36" x14ac:dyDescent="0.2">
      <c r="B3030" s="78" t="str">
        <f t="shared" si="141"/>
        <v/>
      </c>
      <c r="C3030" s="19" t="s">
        <v>12</v>
      </c>
      <c r="D3030" s="19" t="s">
        <v>3331</v>
      </c>
      <c r="E3030" s="19">
        <v>90</v>
      </c>
      <c r="F3030" s="19" t="s">
        <v>55</v>
      </c>
      <c r="G3030" s="19">
        <v>100</v>
      </c>
      <c r="H3030" s="19">
        <v>7</v>
      </c>
      <c r="I3030" s="19">
        <v>25</v>
      </c>
      <c r="J3030" s="19">
        <v>94</v>
      </c>
      <c r="K3030" s="19">
        <v>235</v>
      </c>
      <c r="L3030" s="19">
        <v>705</v>
      </c>
      <c r="M3030" s="19" t="s">
        <v>81</v>
      </c>
      <c r="N3030" s="19">
        <v>4000</v>
      </c>
      <c r="O3030" s="19">
        <v>8000</v>
      </c>
      <c r="P3030" s="19">
        <v>9200</v>
      </c>
      <c r="Q3030" s="19" t="s">
        <v>57</v>
      </c>
      <c r="R3030" s="19">
        <v>5820</v>
      </c>
      <c r="S3030" s="19">
        <v>30000</v>
      </c>
      <c r="T3030" s="19">
        <v>0.44</v>
      </c>
      <c r="U3030" s="19">
        <v>8.1</v>
      </c>
      <c r="V3030" s="19">
        <v>0.24</v>
      </c>
      <c r="W3030" s="19">
        <v>63</v>
      </c>
      <c r="X3030" s="93">
        <v>1050</v>
      </c>
      <c r="Y3030">
        <f t="shared" si="142"/>
        <v>40</v>
      </c>
      <c r="Z3030" t="b">
        <f>IF(N3030/G3030&gt;=Auswahlhilfe!$C$8,TRUE,FALSE)</f>
        <v>1</v>
      </c>
      <c r="AA3030" t="b">
        <f>IF(K3030&gt;Auswahlhilfe!$C$7,TRUE,FALSE)</f>
        <v>1</v>
      </c>
      <c r="AB3030" t="b">
        <f>IF(Auswahlhilfe!$C$17=F3030,TRUE,FALSE)</f>
        <v>0</v>
      </c>
      <c r="AC3030" t="b">
        <f>IFERROR(IF(FIND("P2",PGOptionList!D3030)&gt;0,TRUE),FALSE)</f>
        <v>1</v>
      </c>
      <c r="AD3030" t="b">
        <f>IFERROR(IF(FIND("P1",PGOptionList!D3030)&gt;0,TRUE),FALSE)</f>
        <v>0</v>
      </c>
      <c r="AE3030" t="b">
        <f>IFERROR(IF(FIND("P0",PGOptionList!D3030)&gt;0,TRUE),FALSE)</f>
        <v>0</v>
      </c>
      <c r="AF3030" t="b">
        <f>IF(AND(Z3030,AA3030,AB3030,AC3030,IF(C3030=Auswahlhilfe!$L$7,TRUE,FALSE)),D3030,FALSE)</f>
        <v>0</v>
      </c>
      <c r="AG3030" t="b">
        <f>IF(AND(Z3030,AA3030,AB3030,AD3030,IF(C3030=Auswahlhilfe!$L$17,TRUE,FALSE)),D3030,FALSE)</f>
        <v>0</v>
      </c>
      <c r="AH3030" t="b">
        <f>IF(AND(Z3030,AA3030,AB3030,AE3030,IF(C3030=Auswahlhilfe!$L$17,TRUE,FALSE)),D3030,FALSE)</f>
        <v>0</v>
      </c>
      <c r="AI3030" t="s">
        <v>4817</v>
      </c>
      <c r="AJ3030" s="90" t="str">
        <f t="shared" si="143"/>
        <v>mailto:info@oxni.ch?subject=Anfrage TF-100-100-S1-P2</v>
      </c>
    </row>
    <row r="3031" spans="2:36" x14ac:dyDescent="0.2">
      <c r="B3031" s="78" t="str">
        <f t="shared" si="141"/>
        <v/>
      </c>
      <c r="C3031" s="19" t="s">
        <v>12</v>
      </c>
      <c r="D3031" s="19" t="s">
        <v>3332</v>
      </c>
      <c r="E3031" s="19">
        <v>90</v>
      </c>
      <c r="F3031" s="19" t="s">
        <v>58</v>
      </c>
      <c r="G3031" s="19">
        <v>100</v>
      </c>
      <c r="H3031" s="19">
        <v>7</v>
      </c>
      <c r="I3031" s="19">
        <v>25</v>
      </c>
      <c r="J3031" s="19">
        <v>94</v>
      </c>
      <c r="K3031" s="19">
        <v>235</v>
      </c>
      <c r="L3031" s="19">
        <v>705</v>
      </c>
      <c r="M3031" s="19" t="s">
        <v>81</v>
      </c>
      <c r="N3031" s="19">
        <v>4000</v>
      </c>
      <c r="O3031" s="19">
        <v>8000</v>
      </c>
      <c r="P3031" s="19">
        <v>9200</v>
      </c>
      <c r="Q3031" s="19" t="s">
        <v>57</v>
      </c>
      <c r="R3031" s="19">
        <v>5820</v>
      </c>
      <c r="S3031" s="19">
        <v>30000</v>
      </c>
      <c r="T3031" s="19">
        <v>0.44</v>
      </c>
      <c r="U3031" s="19">
        <v>8.1</v>
      </c>
      <c r="V3031" s="19">
        <v>0.24</v>
      </c>
      <c r="W3031" s="19">
        <v>63</v>
      </c>
      <c r="X3031" s="93">
        <v>1050</v>
      </c>
      <c r="Y3031">
        <f t="shared" si="142"/>
        <v>40</v>
      </c>
      <c r="Z3031" t="b">
        <f>IF(N3031/G3031&gt;=Auswahlhilfe!$C$8,TRUE,FALSE)</f>
        <v>1</v>
      </c>
      <c r="AA3031" t="b">
        <f>IF(K3031&gt;Auswahlhilfe!$C$7,TRUE,FALSE)</f>
        <v>1</v>
      </c>
      <c r="AB3031" t="b">
        <f>IF(Auswahlhilfe!$C$17=F3031,TRUE,FALSE)</f>
        <v>1</v>
      </c>
      <c r="AC3031" t="b">
        <f>IFERROR(IF(FIND("P2",PGOptionList!D3031)&gt;0,TRUE),FALSE)</f>
        <v>1</v>
      </c>
      <c r="AD3031" t="b">
        <f>IFERROR(IF(FIND("P1",PGOptionList!D3031)&gt;0,TRUE),FALSE)</f>
        <v>0</v>
      </c>
      <c r="AE3031" t="b">
        <f>IFERROR(IF(FIND("P0",PGOptionList!D3031)&gt;0,TRUE),FALSE)</f>
        <v>0</v>
      </c>
      <c r="AF3031" t="b">
        <f>IF(AND(Z3031,AA3031,AB3031,AC3031,IF(C3031=Auswahlhilfe!$L$7,TRUE,FALSE)),D3031,FALSE)</f>
        <v>0</v>
      </c>
      <c r="AG3031" t="b">
        <f>IF(AND(Z3031,AA3031,AB3031,AD3031,IF(C3031=Auswahlhilfe!$L$17,TRUE,FALSE)),D3031,FALSE)</f>
        <v>0</v>
      </c>
      <c r="AH3031" t="b">
        <f>IF(AND(Z3031,AA3031,AB3031,AE3031,IF(C3031=Auswahlhilfe!$L$17,TRUE,FALSE)),D3031,FALSE)</f>
        <v>0</v>
      </c>
      <c r="AI3031" t="s">
        <v>4818</v>
      </c>
      <c r="AJ3031" s="90" t="str">
        <f t="shared" si="143"/>
        <v>https://shop.oxni.ch/de/shop/motoren/planetengetriebe/tf-100-100-s2-p2</v>
      </c>
    </row>
    <row r="3032" spans="2:36" x14ac:dyDescent="0.2">
      <c r="B3032" s="78" t="str">
        <f t="shared" si="141"/>
        <v/>
      </c>
      <c r="C3032" s="19" t="s">
        <v>12</v>
      </c>
      <c r="D3032" s="19" t="s">
        <v>3333</v>
      </c>
      <c r="E3032" s="19">
        <v>90</v>
      </c>
      <c r="F3032" s="19" t="s">
        <v>55</v>
      </c>
      <c r="G3032" s="19">
        <v>80</v>
      </c>
      <c r="H3032" s="19">
        <v>3</v>
      </c>
      <c r="I3032" s="19">
        <v>25</v>
      </c>
      <c r="J3032" s="19">
        <v>94</v>
      </c>
      <c r="K3032" s="19">
        <v>260</v>
      </c>
      <c r="L3032" s="19">
        <v>780</v>
      </c>
      <c r="M3032" s="19" t="s">
        <v>80</v>
      </c>
      <c r="N3032" s="19">
        <v>4000</v>
      </c>
      <c r="O3032" s="19">
        <v>8000</v>
      </c>
      <c r="P3032" s="19">
        <v>9200</v>
      </c>
      <c r="Q3032" s="19" t="s">
        <v>57</v>
      </c>
      <c r="R3032" s="19">
        <v>5820</v>
      </c>
      <c r="S3032" s="19">
        <v>30000</v>
      </c>
      <c r="T3032" s="19">
        <v>0.44</v>
      </c>
      <c r="U3032" s="19">
        <v>8.1</v>
      </c>
      <c r="V3032" s="19">
        <v>0.24</v>
      </c>
      <c r="W3032" s="19">
        <v>63</v>
      </c>
      <c r="X3032" s="93"/>
      <c r="Y3032">
        <f t="shared" si="142"/>
        <v>50</v>
      </c>
      <c r="Z3032" t="b">
        <f>IF(N3032/G3032&gt;=Auswahlhilfe!$C$8,TRUE,FALSE)</f>
        <v>1</v>
      </c>
      <c r="AA3032" t="b">
        <f>IF(K3032&gt;Auswahlhilfe!$C$7,TRUE,FALSE)</f>
        <v>1</v>
      </c>
      <c r="AB3032" t="b">
        <f>IF(Auswahlhilfe!$C$17=F3032,TRUE,FALSE)</f>
        <v>0</v>
      </c>
      <c r="AC3032" t="b">
        <f>IFERROR(IF(FIND("P2",PGOptionList!D3032)&gt;0,TRUE),FALSE)</f>
        <v>0</v>
      </c>
      <c r="AD3032" t="b">
        <f>IFERROR(IF(FIND("P1",PGOptionList!D3032)&gt;0,TRUE),FALSE)</f>
        <v>0</v>
      </c>
      <c r="AE3032" t="b">
        <f>IFERROR(IF(FIND("P0",PGOptionList!D3032)&gt;0,TRUE),FALSE)</f>
        <v>1</v>
      </c>
      <c r="AF3032" t="b">
        <f>IF(AND(Z3032,AA3032,AB3032,AC3032,IF(C3032=Auswahlhilfe!$L$7,TRUE,FALSE)),D3032,FALSE)</f>
        <v>0</v>
      </c>
      <c r="AG3032" t="b">
        <f>IF(AND(Z3032,AA3032,AB3032,AD3032,IF(C3032=Auswahlhilfe!$L$17,TRUE,FALSE)),D3032,FALSE)</f>
        <v>0</v>
      </c>
      <c r="AH3032" t="b">
        <f>IF(AND(Z3032,AA3032,AB3032,AE3032,IF(C3032=Auswahlhilfe!$L$17,TRUE,FALSE)),D3032,FALSE)</f>
        <v>0</v>
      </c>
      <c r="AI3032" t="s">
        <v>4817</v>
      </c>
      <c r="AJ3032" s="90" t="str">
        <f t="shared" si="143"/>
        <v>mailto:info@oxni.ch?subject=Anfrage TF-100-080-S1-P0</v>
      </c>
    </row>
    <row r="3033" spans="2:36" x14ac:dyDescent="0.2">
      <c r="B3033" s="78" t="str">
        <f t="shared" si="141"/>
        <v/>
      </c>
      <c r="C3033" s="19" t="s">
        <v>12</v>
      </c>
      <c r="D3033" s="19" t="s">
        <v>3334</v>
      </c>
      <c r="E3033" s="19">
        <v>90</v>
      </c>
      <c r="F3033" s="19" t="s">
        <v>58</v>
      </c>
      <c r="G3033" s="19">
        <v>80</v>
      </c>
      <c r="H3033" s="19">
        <v>3</v>
      </c>
      <c r="I3033" s="19">
        <v>25</v>
      </c>
      <c r="J3033" s="19">
        <v>94</v>
      </c>
      <c r="K3033" s="19">
        <v>260</v>
      </c>
      <c r="L3033" s="19">
        <v>780</v>
      </c>
      <c r="M3033" s="19" t="s">
        <v>80</v>
      </c>
      <c r="N3033" s="19">
        <v>4000</v>
      </c>
      <c r="O3033" s="19">
        <v>8000</v>
      </c>
      <c r="P3033" s="19">
        <v>9200</v>
      </c>
      <c r="Q3033" s="19" t="s">
        <v>57</v>
      </c>
      <c r="R3033" s="19">
        <v>5820</v>
      </c>
      <c r="S3033" s="19">
        <v>30000</v>
      </c>
      <c r="T3033" s="19">
        <v>0.44</v>
      </c>
      <c r="U3033" s="19">
        <v>8.1</v>
      </c>
      <c r="V3033" s="19">
        <v>0.24</v>
      </c>
      <c r="W3033" s="19">
        <v>63</v>
      </c>
      <c r="X3033" s="93"/>
      <c r="Y3033">
        <f t="shared" si="142"/>
        <v>50</v>
      </c>
      <c r="Z3033" t="b">
        <f>IF(N3033/G3033&gt;=Auswahlhilfe!$C$8,TRUE,FALSE)</f>
        <v>1</v>
      </c>
      <c r="AA3033" t="b">
        <f>IF(K3033&gt;Auswahlhilfe!$C$7,TRUE,FALSE)</f>
        <v>1</v>
      </c>
      <c r="AB3033" t="b">
        <f>IF(Auswahlhilfe!$C$17=F3033,TRUE,FALSE)</f>
        <v>1</v>
      </c>
      <c r="AC3033" t="b">
        <f>IFERROR(IF(FIND("P2",PGOptionList!D3033)&gt;0,TRUE),FALSE)</f>
        <v>0</v>
      </c>
      <c r="AD3033" t="b">
        <f>IFERROR(IF(FIND("P1",PGOptionList!D3033)&gt;0,TRUE),FALSE)</f>
        <v>0</v>
      </c>
      <c r="AE3033" t="b">
        <f>IFERROR(IF(FIND("P0",PGOptionList!D3033)&gt;0,TRUE),FALSE)</f>
        <v>1</v>
      </c>
      <c r="AF3033" t="b">
        <f>IF(AND(Z3033,AA3033,AB3033,AC3033,IF(C3033=Auswahlhilfe!$L$7,TRUE,FALSE)),D3033,FALSE)</f>
        <v>0</v>
      </c>
      <c r="AG3033" t="b">
        <f>IF(AND(Z3033,AA3033,AB3033,AD3033,IF(C3033=Auswahlhilfe!$L$17,TRUE,FALSE)),D3033,FALSE)</f>
        <v>0</v>
      </c>
      <c r="AH3033" t="b">
        <f>IF(AND(Z3033,AA3033,AB3033,AE3033,IF(C3033=Auswahlhilfe!$L$17,TRUE,FALSE)),D3033,FALSE)</f>
        <v>0</v>
      </c>
      <c r="AI3033" t="s">
        <v>4817</v>
      </c>
      <c r="AJ3033" s="90" t="str">
        <f t="shared" si="143"/>
        <v>mailto:info@oxni.ch?subject=Anfrage TF-100-080-S2-P0</v>
      </c>
    </row>
    <row r="3034" spans="2:36" x14ac:dyDescent="0.2">
      <c r="B3034" s="78" t="str">
        <f t="shared" si="141"/>
        <v/>
      </c>
      <c r="C3034" s="19" t="s">
        <v>12</v>
      </c>
      <c r="D3034" s="19" t="s">
        <v>3335</v>
      </c>
      <c r="E3034" s="19">
        <v>90</v>
      </c>
      <c r="F3034" s="19" t="s">
        <v>55</v>
      </c>
      <c r="G3034" s="19">
        <v>80</v>
      </c>
      <c r="H3034" s="19">
        <v>5</v>
      </c>
      <c r="I3034" s="19">
        <v>25</v>
      </c>
      <c r="J3034" s="19">
        <v>94</v>
      </c>
      <c r="K3034" s="19">
        <v>260</v>
      </c>
      <c r="L3034" s="19">
        <v>780</v>
      </c>
      <c r="M3034" s="19" t="s">
        <v>80</v>
      </c>
      <c r="N3034" s="19">
        <v>4000</v>
      </c>
      <c r="O3034" s="19">
        <v>8000</v>
      </c>
      <c r="P3034" s="19">
        <v>9200</v>
      </c>
      <c r="Q3034" s="19" t="s">
        <v>57</v>
      </c>
      <c r="R3034" s="19">
        <v>5820</v>
      </c>
      <c r="S3034" s="19">
        <v>30000</v>
      </c>
      <c r="T3034" s="19">
        <v>0.44</v>
      </c>
      <c r="U3034" s="19">
        <v>8.1</v>
      </c>
      <c r="V3034" s="19">
        <v>0.24</v>
      </c>
      <c r="W3034" s="19">
        <v>63</v>
      </c>
      <c r="X3034" s="93">
        <v>1117</v>
      </c>
      <c r="Y3034">
        <f t="shared" si="142"/>
        <v>50</v>
      </c>
      <c r="Z3034" t="b">
        <f>IF(N3034/G3034&gt;=Auswahlhilfe!$C$8,TRUE,FALSE)</f>
        <v>1</v>
      </c>
      <c r="AA3034" t="b">
        <f>IF(K3034&gt;Auswahlhilfe!$C$7,TRUE,FALSE)</f>
        <v>1</v>
      </c>
      <c r="AB3034" t="b">
        <f>IF(Auswahlhilfe!$C$17=F3034,TRUE,FALSE)</f>
        <v>0</v>
      </c>
      <c r="AC3034" t="b">
        <f>IFERROR(IF(FIND("P2",PGOptionList!D3034)&gt;0,TRUE),FALSE)</f>
        <v>0</v>
      </c>
      <c r="AD3034" t="b">
        <f>IFERROR(IF(FIND("P1",PGOptionList!D3034)&gt;0,TRUE),FALSE)</f>
        <v>1</v>
      </c>
      <c r="AE3034" t="b">
        <f>IFERROR(IF(FIND("P0",PGOptionList!D3034)&gt;0,TRUE),FALSE)</f>
        <v>0</v>
      </c>
      <c r="AF3034" t="b">
        <f>IF(AND(Z3034,AA3034,AB3034,AC3034,IF(C3034=Auswahlhilfe!$L$7,TRUE,FALSE)),D3034,FALSE)</f>
        <v>0</v>
      </c>
      <c r="AG3034" t="b">
        <f>IF(AND(Z3034,AA3034,AB3034,AD3034,IF(C3034=Auswahlhilfe!$L$17,TRUE,FALSE)),D3034,FALSE)</f>
        <v>0</v>
      </c>
      <c r="AH3034" t="b">
        <f>IF(AND(Z3034,AA3034,AB3034,AE3034,IF(C3034=Auswahlhilfe!$L$17,TRUE,FALSE)),D3034,FALSE)</f>
        <v>0</v>
      </c>
      <c r="AI3034" t="s">
        <v>4817</v>
      </c>
      <c r="AJ3034" s="90" t="str">
        <f t="shared" si="143"/>
        <v>mailto:info@oxni.ch?subject=Anfrage TF-100-080-S1-P1</v>
      </c>
    </row>
    <row r="3035" spans="2:36" x14ac:dyDescent="0.2">
      <c r="B3035" s="78" t="str">
        <f t="shared" si="141"/>
        <v/>
      </c>
      <c r="C3035" s="19" t="s">
        <v>12</v>
      </c>
      <c r="D3035" s="19" t="s">
        <v>3336</v>
      </c>
      <c r="E3035" s="19">
        <v>90</v>
      </c>
      <c r="F3035" s="19" t="s">
        <v>58</v>
      </c>
      <c r="G3035" s="19">
        <v>80</v>
      </c>
      <c r="H3035" s="19">
        <v>5</v>
      </c>
      <c r="I3035" s="19">
        <v>25</v>
      </c>
      <c r="J3035" s="19">
        <v>94</v>
      </c>
      <c r="K3035" s="19">
        <v>260</v>
      </c>
      <c r="L3035" s="19">
        <v>780</v>
      </c>
      <c r="M3035" s="19" t="s">
        <v>80</v>
      </c>
      <c r="N3035" s="19">
        <v>4000</v>
      </c>
      <c r="O3035" s="19">
        <v>8000</v>
      </c>
      <c r="P3035" s="19">
        <v>9200</v>
      </c>
      <c r="Q3035" s="19" t="s">
        <v>57</v>
      </c>
      <c r="R3035" s="19">
        <v>5820</v>
      </c>
      <c r="S3035" s="19">
        <v>30000</v>
      </c>
      <c r="T3035" s="19">
        <v>0.44</v>
      </c>
      <c r="U3035" s="19">
        <v>8.1</v>
      </c>
      <c r="V3035" s="19">
        <v>0.24</v>
      </c>
      <c r="W3035" s="19">
        <v>63</v>
      </c>
      <c r="X3035" s="93">
        <v>1117</v>
      </c>
      <c r="Y3035">
        <f t="shared" si="142"/>
        <v>50</v>
      </c>
      <c r="Z3035" t="b">
        <f>IF(N3035/G3035&gt;=Auswahlhilfe!$C$8,TRUE,FALSE)</f>
        <v>1</v>
      </c>
      <c r="AA3035" t="b">
        <f>IF(K3035&gt;Auswahlhilfe!$C$7,TRUE,FALSE)</f>
        <v>1</v>
      </c>
      <c r="AB3035" t="b">
        <f>IF(Auswahlhilfe!$C$17=F3035,TRUE,FALSE)</f>
        <v>1</v>
      </c>
      <c r="AC3035" t="b">
        <f>IFERROR(IF(FIND("P2",PGOptionList!D3035)&gt;0,TRUE),FALSE)</f>
        <v>0</v>
      </c>
      <c r="AD3035" t="b">
        <f>IFERROR(IF(FIND("P1",PGOptionList!D3035)&gt;0,TRUE),FALSE)</f>
        <v>1</v>
      </c>
      <c r="AE3035" t="b">
        <f>IFERROR(IF(FIND("P0",PGOptionList!D3035)&gt;0,TRUE),FALSE)</f>
        <v>0</v>
      </c>
      <c r="AF3035" t="b">
        <f>IF(AND(Z3035,AA3035,AB3035,AC3035,IF(C3035=Auswahlhilfe!$L$7,TRUE,FALSE)),D3035,FALSE)</f>
        <v>0</v>
      </c>
      <c r="AG3035" t="b">
        <f>IF(AND(Z3035,AA3035,AB3035,AD3035,IF(C3035=Auswahlhilfe!$L$17,TRUE,FALSE)),D3035,FALSE)</f>
        <v>0</v>
      </c>
      <c r="AH3035" t="b">
        <f>IF(AND(Z3035,AA3035,AB3035,AE3035,IF(C3035=Auswahlhilfe!$L$17,TRUE,FALSE)),D3035,FALSE)</f>
        <v>0</v>
      </c>
      <c r="AI3035" t="s">
        <v>4818</v>
      </c>
      <c r="AJ3035" s="90" t="str">
        <f t="shared" si="143"/>
        <v>https://shop.oxni.ch/de/shop/motoren/planetengetriebe/tf-100-080-s2-p1</v>
      </c>
    </row>
    <row r="3036" spans="2:36" x14ac:dyDescent="0.2">
      <c r="B3036" s="78" t="str">
        <f t="shared" si="141"/>
        <v/>
      </c>
      <c r="C3036" s="19" t="s">
        <v>12</v>
      </c>
      <c r="D3036" s="19" t="s">
        <v>3337</v>
      </c>
      <c r="E3036" s="19">
        <v>90</v>
      </c>
      <c r="F3036" s="19" t="s">
        <v>55</v>
      </c>
      <c r="G3036" s="19">
        <v>80</v>
      </c>
      <c r="H3036" s="19">
        <v>7</v>
      </c>
      <c r="I3036" s="19">
        <v>25</v>
      </c>
      <c r="J3036" s="19">
        <v>94</v>
      </c>
      <c r="K3036" s="19">
        <v>260</v>
      </c>
      <c r="L3036" s="19">
        <v>780</v>
      </c>
      <c r="M3036" s="19" t="s">
        <v>80</v>
      </c>
      <c r="N3036" s="19">
        <v>4000</v>
      </c>
      <c r="O3036" s="19">
        <v>8000</v>
      </c>
      <c r="P3036" s="19">
        <v>9200</v>
      </c>
      <c r="Q3036" s="19" t="s">
        <v>57</v>
      </c>
      <c r="R3036" s="19">
        <v>5820</v>
      </c>
      <c r="S3036" s="19">
        <v>30000</v>
      </c>
      <c r="T3036" s="19">
        <v>0.44</v>
      </c>
      <c r="U3036" s="19">
        <v>8.1</v>
      </c>
      <c r="V3036" s="19">
        <v>0.24</v>
      </c>
      <c r="W3036" s="19">
        <v>63</v>
      </c>
      <c r="X3036" s="93">
        <v>1050</v>
      </c>
      <c r="Y3036">
        <f t="shared" si="142"/>
        <v>50</v>
      </c>
      <c r="Z3036" t="b">
        <f>IF(N3036/G3036&gt;=Auswahlhilfe!$C$8,TRUE,FALSE)</f>
        <v>1</v>
      </c>
      <c r="AA3036" t="b">
        <f>IF(K3036&gt;Auswahlhilfe!$C$7,TRUE,FALSE)</f>
        <v>1</v>
      </c>
      <c r="AB3036" t="b">
        <f>IF(Auswahlhilfe!$C$17=F3036,TRUE,FALSE)</f>
        <v>0</v>
      </c>
      <c r="AC3036" t="b">
        <f>IFERROR(IF(FIND("P2",PGOptionList!D3036)&gt;0,TRUE),FALSE)</f>
        <v>1</v>
      </c>
      <c r="AD3036" t="b">
        <f>IFERROR(IF(FIND("P1",PGOptionList!D3036)&gt;0,TRUE),FALSE)</f>
        <v>0</v>
      </c>
      <c r="AE3036" t="b">
        <f>IFERROR(IF(FIND("P0",PGOptionList!D3036)&gt;0,TRUE),FALSE)</f>
        <v>0</v>
      </c>
      <c r="AF3036" t="b">
        <f>IF(AND(Z3036,AA3036,AB3036,AC3036,IF(C3036=Auswahlhilfe!$L$7,TRUE,FALSE)),D3036,FALSE)</f>
        <v>0</v>
      </c>
      <c r="AG3036" t="b">
        <f>IF(AND(Z3036,AA3036,AB3036,AD3036,IF(C3036=Auswahlhilfe!$L$17,TRUE,FALSE)),D3036,FALSE)</f>
        <v>0</v>
      </c>
      <c r="AH3036" t="b">
        <f>IF(AND(Z3036,AA3036,AB3036,AE3036,IF(C3036=Auswahlhilfe!$L$17,TRUE,FALSE)),D3036,FALSE)</f>
        <v>0</v>
      </c>
      <c r="AI3036" t="s">
        <v>4817</v>
      </c>
      <c r="AJ3036" s="90" t="str">
        <f t="shared" si="143"/>
        <v>mailto:info@oxni.ch?subject=Anfrage TF-100-080-S1-P2</v>
      </c>
    </row>
    <row r="3037" spans="2:36" x14ac:dyDescent="0.2">
      <c r="B3037" s="78" t="str">
        <f t="shared" si="141"/>
        <v/>
      </c>
      <c r="C3037" s="19" t="s">
        <v>12</v>
      </c>
      <c r="D3037" s="19" t="s">
        <v>3338</v>
      </c>
      <c r="E3037" s="19">
        <v>90</v>
      </c>
      <c r="F3037" s="19" t="s">
        <v>58</v>
      </c>
      <c r="G3037" s="19">
        <v>80</v>
      </c>
      <c r="H3037" s="19">
        <v>7</v>
      </c>
      <c r="I3037" s="19">
        <v>25</v>
      </c>
      <c r="J3037" s="19">
        <v>94</v>
      </c>
      <c r="K3037" s="19">
        <v>260</v>
      </c>
      <c r="L3037" s="19">
        <v>780</v>
      </c>
      <c r="M3037" s="19" t="s">
        <v>80</v>
      </c>
      <c r="N3037" s="19">
        <v>4000</v>
      </c>
      <c r="O3037" s="19">
        <v>8000</v>
      </c>
      <c r="P3037" s="19">
        <v>9200</v>
      </c>
      <c r="Q3037" s="19" t="s">
        <v>57</v>
      </c>
      <c r="R3037" s="19">
        <v>5820</v>
      </c>
      <c r="S3037" s="19">
        <v>30000</v>
      </c>
      <c r="T3037" s="19">
        <v>0.44</v>
      </c>
      <c r="U3037" s="19">
        <v>8.1</v>
      </c>
      <c r="V3037" s="19">
        <v>0.24</v>
      </c>
      <c r="W3037" s="19">
        <v>63</v>
      </c>
      <c r="X3037" s="93">
        <v>1050</v>
      </c>
      <c r="Y3037">
        <f t="shared" si="142"/>
        <v>50</v>
      </c>
      <c r="Z3037" t="b">
        <f>IF(N3037/G3037&gt;=Auswahlhilfe!$C$8,TRUE,FALSE)</f>
        <v>1</v>
      </c>
      <c r="AA3037" t="b">
        <f>IF(K3037&gt;Auswahlhilfe!$C$7,TRUE,FALSE)</f>
        <v>1</v>
      </c>
      <c r="AB3037" t="b">
        <f>IF(Auswahlhilfe!$C$17=F3037,TRUE,FALSE)</f>
        <v>1</v>
      </c>
      <c r="AC3037" t="b">
        <f>IFERROR(IF(FIND("P2",PGOptionList!D3037)&gt;0,TRUE),FALSE)</f>
        <v>1</v>
      </c>
      <c r="AD3037" t="b">
        <f>IFERROR(IF(FIND("P1",PGOptionList!D3037)&gt;0,TRUE),FALSE)</f>
        <v>0</v>
      </c>
      <c r="AE3037" t="b">
        <f>IFERROR(IF(FIND("P0",PGOptionList!D3037)&gt;0,TRUE),FALSE)</f>
        <v>0</v>
      </c>
      <c r="AF3037" t="b">
        <f>IF(AND(Z3037,AA3037,AB3037,AC3037,IF(C3037=Auswahlhilfe!$L$7,TRUE,FALSE)),D3037,FALSE)</f>
        <v>0</v>
      </c>
      <c r="AG3037" t="b">
        <f>IF(AND(Z3037,AA3037,AB3037,AD3037,IF(C3037=Auswahlhilfe!$L$17,TRUE,FALSE)),D3037,FALSE)</f>
        <v>0</v>
      </c>
      <c r="AH3037" t="b">
        <f>IF(AND(Z3037,AA3037,AB3037,AE3037,IF(C3037=Auswahlhilfe!$L$17,TRUE,FALSE)),D3037,FALSE)</f>
        <v>0</v>
      </c>
      <c r="AI3037" t="s">
        <v>4818</v>
      </c>
      <c r="AJ3037" s="90" t="str">
        <f t="shared" si="143"/>
        <v>https://shop.oxni.ch/de/shop/motoren/planetengetriebe/tf-100-080-s2-p2</v>
      </c>
    </row>
    <row r="3038" spans="2:36" x14ac:dyDescent="0.2">
      <c r="B3038" s="78" t="str">
        <f t="shared" si="141"/>
        <v/>
      </c>
      <c r="C3038" s="19" t="s">
        <v>12</v>
      </c>
      <c r="D3038" s="19" t="s">
        <v>3339</v>
      </c>
      <c r="E3038" s="19">
        <v>90</v>
      </c>
      <c r="F3038" s="19" t="s">
        <v>55</v>
      </c>
      <c r="G3038" s="19">
        <v>70</v>
      </c>
      <c r="H3038" s="19">
        <v>3</v>
      </c>
      <c r="I3038" s="19">
        <v>25</v>
      </c>
      <c r="J3038" s="19">
        <v>94</v>
      </c>
      <c r="K3038" s="19">
        <v>300</v>
      </c>
      <c r="L3038" s="19">
        <v>900</v>
      </c>
      <c r="M3038" s="19" t="s">
        <v>79</v>
      </c>
      <c r="N3038" s="19">
        <v>4000</v>
      </c>
      <c r="O3038" s="19">
        <v>8000</v>
      </c>
      <c r="P3038" s="19">
        <v>9200</v>
      </c>
      <c r="Q3038" s="19" t="s">
        <v>57</v>
      </c>
      <c r="R3038" s="19">
        <v>5820</v>
      </c>
      <c r="S3038" s="19">
        <v>30000</v>
      </c>
      <c r="T3038" s="19">
        <v>0.44</v>
      </c>
      <c r="U3038" s="19">
        <v>8.1</v>
      </c>
      <c r="V3038" s="19">
        <v>0.24</v>
      </c>
      <c r="W3038" s="19">
        <v>63</v>
      </c>
      <c r="X3038" s="93"/>
      <c r="Y3038">
        <f t="shared" si="142"/>
        <v>57.142857142857146</v>
      </c>
      <c r="Z3038" t="b">
        <f>IF(N3038/G3038&gt;=Auswahlhilfe!$C$8,TRUE,FALSE)</f>
        <v>1</v>
      </c>
      <c r="AA3038" t="b">
        <f>IF(K3038&gt;Auswahlhilfe!$C$7,TRUE,FALSE)</f>
        <v>1</v>
      </c>
      <c r="AB3038" t="b">
        <f>IF(Auswahlhilfe!$C$17=F3038,TRUE,FALSE)</f>
        <v>0</v>
      </c>
      <c r="AC3038" t="b">
        <f>IFERROR(IF(FIND("P2",PGOptionList!D3038)&gt;0,TRUE),FALSE)</f>
        <v>0</v>
      </c>
      <c r="AD3038" t="b">
        <f>IFERROR(IF(FIND("P1",PGOptionList!D3038)&gt;0,TRUE),FALSE)</f>
        <v>0</v>
      </c>
      <c r="AE3038" t="b">
        <f>IFERROR(IF(FIND("P0",PGOptionList!D3038)&gt;0,TRUE),FALSE)</f>
        <v>1</v>
      </c>
      <c r="AF3038" t="b">
        <f>IF(AND(Z3038,AA3038,AB3038,AC3038,IF(C3038=Auswahlhilfe!$L$7,TRUE,FALSE)),D3038,FALSE)</f>
        <v>0</v>
      </c>
      <c r="AG3038" t="b">
        <f>IF(AND(Z3038,AA3038,AB3038,AD3038,IF(C3038=Auswahlhilfe!$L$17,TRUE,FALSE)),D3038,FALSE)</f>
        <v>0</v>
      </c>
      <c r="AH3038" t="b">
        <f>IF(AND(Z3038,AA3038,AB3038,AE3038,IF(C3038=Auswahlhilfe!$L$17,TRUE,FALSE)),D3038,FALSE)</f>
        <v>0</v>
      </c>
      <c r="AI3038" t="s">
        <v>4817</v>
      </c>
      <c r="AJ3038" s="90" t="str">
        <f t="shared" si="143"/>
        <v>mailto:info@oxni.ch?subject=Anfrage TF-100-070-S1-P0</v>
      </c>
    </row>
    <row r="3039" spans="2:36" x14ac:dyDescent="0.2">
      <c r="B3039" s="78" t="str">
        <f t="shared" si="141"/>
        <v/>
      </c>
      <c r="C3039" s="19" t="s">
        <v>12</v>
      </c>
      <c r="D3039" s="19" t="s">
        <v>3340</v>
      </c>
      <c r="E3039" s="19">
        <v>90</v>
      </c>
      <c r="F3039" s="19" t="s">
        <v>58</v>
      </c>
      <c r="G3039" s="19">
        <v>70</v>
      </c>
      <c r="H3039" s="19">
        <v>3</v>
      </c>
      <c r="I3039" s="19">
        <v>25</v>
      </c>
      <c r="J3039" s="19">
        <v>94</v>
      </c>
      <c r="K3039" s="19">
        <v>300</v>
      </c>
      <c r="L3039" s="19">
        <v>900</v>
      </c>
      <c r="M3039" s="19" t="s">
        <v>79</v>
      </c>
      <c r="N3039" s="19">
        <v>4000</v>
      </c>
      <c r="O3039" s="19">
        <v>8000</v>
      </c>
      <c r="P3039" s="19">
        <v>9200</v>
      </c>
      <c r="Q3039" s="19" t="s">
        <v>57</v>
      </c>
      <c r="R3039" s="19">
        <v>5820</v>
      </c>
      <c r="S3039" s="19">
        <v>30000</v>
      </c>
      <c r="T3039" s="19">
        <v>0.44</v>
      </c>
      <c r="U3039" s="19">
        <v>8.1</v>
      </c>
      <c r="V3039" s="19">
        <v>0.24</v>
      </c>
      <c r="W3039" s="19">
        <v>63</v>
      </c>
      <c r="X3039" s="93"/>
      <c r="Y3039">
        <f t="shared" si="142"/>
        <v>57.142857142857146</v>
      </c>
      <c r="Z3039" t="b">
        <f>IF(N3039/G3039&gt;=Auswahlhilfe!$C$8,TRUE,FALSE)</f>
        <v>1</v>
      </c>
      <c r="AA3039" t="b">
        <f>IF(K3039&gt;Auswahlhilfe!$C$7,TRUE,FALSE)</f>
        <v>1</v>
      </c>
      <c r="AB3039" t="b">
        <f>IF(Auswahlhilfe!$C$17=F3039,TRUE,FALSE)</f>
        <v>1</v>
      </c>
      <c r="AC3039" t="b">
        <f>IFERROR(IF(FIND("P2",PGOptionList!D3039)&gt;0,TRUE),FALSE)</f>
        <v>0</v>
      </c>
      <c r="AD3039" t="b">
        <f>IFERROR(IF(FIND("P1",PGOptionList!D3039)&gt;0,TRUE),FALSE)</f>
        <v>0</v>
      </c>
      <c r="AE3039" t="b">
        <f>IFERROR(IF(FIND("P0",PGOptionList!D3039)&gt;0,TRUE),FALSE)</f>
        <v>1</v>
      </c>
      <c r="AF3039" t="b">
        <f>IF(AND(Z3039,AA3039,AB3039,AC3039,IF(C3039=Auswahlhilfe!$L$7,TRUE,FALSE)),D3039,FALSE)</f>
        <v>0</v>
      </c>
      <c r="AG3039" t="b">
        <f>IF(AND(Z3039,AA3039,AB3039,AD3039,IF(C3039=Auswahlhilfe!$L$17,TRUE,FALSE)),D3039,FALSE)</f>
        <v>0</v>
      </c>
      <c r="AH3039" t="b">
        <f>IF(AND(Z3039,AA3039,AB3039,AE3039,IF(C3039=Auswahlhilfe!$L$17,TRUE,FALSE)),D3039,FALSE)</f>
        <v>0</v>
      </c>
      <c r="AI3039" t="s">
        <v>4817</v>
      </c>
      <c r="AJ3039" s="90" t="str">
        <f t="shared" si="143"/>
        <v>mailto:info@oxni.ch?subject=Anfrage TF-100-070-S2-P0</v>
      </c>
    </row>
    <row r="3040" spans="2:36" x14ac:dyDescent="0.2">
      <c r="B3040" s="78" t="str">
        <f t="shared" si="141"/>
        <v/>
      </c>
      <c r="C3040" s="19" t="s">
        <v>12</v>
      </c>
      <c r="D3040" s="19" t="s">
        <v>3341</v>
      </c>
      <c r="E3040" s="19">
        <v>90</v>
      </c>
      <c r="F3040" s="19" t="s">
        <v>55</v>
      </c>
      <c r="G3040" s="19">
        <v>70</v>
      </c>
      <c r="H3040" s="19">
        <v>5</v>
      </c>
      <c r="I3040" s="19">
        <v>25</v>
      </c>
      <c r="J3040" s="19">
        <v>94</v>
      </c>
      <c r="K3040" s="19">
        <v>300</v>
      </c>
      <c r="L3040" s="19">
        <v>900</v>
      </c>
      <c r="M3040" s="19" t="s">
        <v>79</v>
      </c>
      <c r="N3040" s="19">
        <v>4000</v>
      </c>
      <c r="O3040" s="19">
        <v>8000</v>
      </c>
      <c r="P3040" s="19">
        <v>9200</v>
      </c>
      <c r="Q3040" s="19" t="s">
        <v>57</v>
      </c>
      <c r="R3040" s="19">
        <v>5820</v>
      </c>
      <c r="S3040" s="19">
        <v>30000</v>
      </c>
      <c r="T3040" s="19">
        <v>0.44</v>
      </c>
      <c r="U3040" s="19">
        <v>8.1</v>
      </c>
      <c r="V3040" s="19">
        <v>0.24</v>
      </c>
      <c r="W3040" s="19">
        <v>63</v>
      </c>
      <c r="X3040" s="93">
        <v>1117</v>
      </c>
      <c r="Y3040">
        <f t="shared" si="142"/>
        <v>57.142857142857146</v>
      </c>
      <c r="Z3040" t="b">
        <f>IF(N3040/G3040&gt;=Auswahlhilfe!$C$8,TRUE,FALSE)</f>
        <v>1</v>
      </c>
      <c r="AA3040" t="b">
        <f>IF(K3040&gt;Auswahlhilfe!$C$7,TRUE,FALSE)</f>
        <v>1</v>
      </c>
      <c r="AB3040" t="b">
        <f>IF(Auswahlhilfe!$C$17=F3040,TRUE,FALSE)</f>
        <v>0</v>
      </c>
      <c r="AC3040" t="b">
        <f>IFERROR(IF(FIND("P2",PGOptionList!D3040)&gt;0,TRUE),FALSE)</f>
        <v>0</v>
      </c>
      <c r="AD3040" t="b">
        <f>IFERROR(IF(FIND("P1",PGOptionList!D3040)&gt;0,TRUE),FALSE)</f>
        <v>1</v>
      </c>
      <c r="AE3040" t="b">
        <f>IFERROR(IF(FIND("P0",PGOptionList!D3040)&gt;0,TRUE),FALSE)</f>
        <v>0</v>
      </c>
      <c r="AF3040" t="b">
        <f>IF(AND(Z3040,AA3040,AB3040,AC3040,IF(C3040=Auswahlhilfe!$L$7,TRUE,FALSE)),D3040,FALSE)</f>
        <v>0</v>
      </c>
      <c r="AG3040" t="b">
        <f>IF(AND(Z3040,AA3040,AB3040,AD3040,IF(C3040=Auswahlhilfe!$L$17,TRUE,FALSE)),D3040,FALSE)</f>
        <v>0</v>
      </c>
      <c r="AH3040" t="b">
        <f>IF(AND(Z3040,AA3040,AB3040,AE3040,IF(C3040=Auswahlhilfe!$L$17,TRUE,FALSE)),D3040,FALSE)</f>
        <v>0</v>
      </c>
      <c r="AI3040" t="s">
        <v>4817</v>
      </c>
      <c r="AJ3040" s="90" t="str">
        <f t="shared" si="143"/>
        <v>mailto:info@oxni.ch?subject=Anfrage TF-100-070-S1-P1</v>
      </c>
    </row>
    <row r="3041" spans="2:36" x14ac:dyDescent="0.2">
      <c r="B3041" s="78" t="str">
        <f t="shared" si="141"/>
        <v/>
      </c>
      <c r="C3041" s="19" t="s">
        <v>12</v>
      </c>
      <c r="D3041" s="19" t="s">
        <v>3342</v>
      </c>
      <c r="E3041" s="19">
        <v>90</v>
      </c>
      <c r="F3041" s="19" t="s">
        <v>58</v>
      </c>
      <c r="G3041" s="19">
        <v>70</v>
      </c>
      <c r="H3041" s="19">
        <v>5</v>
      </c>
      <c r="I3041" s="19">
        <v>25</v>
      </c>
      <c r="J3041" s="19">
        <v>94</v>
      </c>
      <c r="K3041" s="19">
        <v>300</v>
      </c>
      <c r="L3041" s="19">
        <v>900</v>
      </c>
      <c r="M3041" s="19" t="s">
        <v>79</v>
      </c>
      <c r="N3041" s="19">
        <v>4000</v>
      </c>
      <c r="O3041" s="19">
        <v>8000</v>
      </c>
      <c r="P3041" s="19">
        <v>9200</v>
      </c>
      <c r="Q3041" s="19" t="s">
        <v>57</v>
      </c>
      <c r="R3041" s="19">
        <v>5820</v>
      </c>
      <c r="S3041" s="19">
        <v>30000</v>
      </c>
      <c r="T3041" s="19">
        <v>0.44</v>
      </c>
      <c r="U3041" s="19">
        <v>8.1</v>
      </c>
      <c r="V3041" s="19">
        <v>0.24</v>
      </c>
      <c r="W3041" s="19">
        <v>63</v>
      </c>
      <c r="X3041" s="93">
        <v>1117</v>
      </c>
      <c r="Y3041">
        <f t="shared" si="142"/>
        <v>57.142857142857146</v>
      </c>
      <c r="Z3041" t="b">
        <f>IF(N3041/G3041&gt;=Auswahlhilfe!$C$8,TRUE,FALSE)</f>
        <v>1</v>
      </c>
      <c r="AA3041" t="b">
        <f>IF(K3041&gt;Auswahlhilfe!$C$7,TRUE,FALSE)</f>
        <v>1</v>
      </c>
      <c r="AB3041" t="b">
        <f>IF(Auswahlhilfe!$C$17=F3041,TRUE,FALSE)</f>
        <v>1</v>
      </c>
      <c r="AC3041" t="b">
        <f>IFERROR(IF(FIND("P2",PGOptionList!D3041)&gt;0,TRUE),FALSE)</f>
        <v>0</v>
      </c>
      <c r="AD3041" t="b">
        <f>IFERROR(IF(FIND("P1",PGOptionList!D3041)&gt;0,TRUE),FALSE)</f>
        <v>1</v>
      </c>
      <c r="AE3041" t="b">
        <f>IFERROR(IF(FIND("P0",PGOptionList!D3041)&gt;0,TRUE),FALSE)</f>
        <v>0</v>
      </c>
      <c r="AF3041" t="b">
        <f>IF(AND(Z3041,AA3041,AB3041,AC3041,IF(C3041=Auswahlhilfe!$L$7,TRUE,FALSE)),D3041,FALSE)</f>
        <v>0</v>
      </c>
      <c r="AG3041" t="b">
        <f>IF(AND(Z3041,AA3041,AB3041,AD3041,IF(C3041=Auswahlhilfe!$L$17,TRUE,FALSE)),D3041,FALSE)</f>
        <v>0</v>
      </c>
      <c r="AH3041" t="b">
        <f>IF(AND(Z3041,AA3041,AB3041,AE3041,IF(C3041=Auswahlhilfe!$L$17,TRUE,FALSE)),D3041,FALSE)</f>
        <v>0</v>
      </c>
      <c r="AI3041" t="s">
        <v>4818</v>
      </c>
      <c r="AJ3041" s="90" t="str">
        <f t="shared" si="143"/>
        <v>https://shop.oxni.ch/de/shop/motoren/planetengetriebe/tf-100-070-s2-p1</v>
      </c>
    </row>
    <row r="3042" spans="2:36" x14ac:dyDescent="0.2">
      <c r="B3042" s="78" t="str">
        <f t="shared" si="141"/>
        <v/>
      </c>
      <c r="C3042" s="19" t="s">
        <v>12</v>
      </c>
      <c r="D3042" s="19" t="s">
        <v>3343</v>
      </c>
      <c r="E3042" s="19">
        <v>90</v>
      </c>
      <c r="F3042" s="19" t="s">
        <v>55</v>
      </c>
      <c r="G3042" s="19">
        <v>70</v>
      </c>
      <c r="H3042" s="19">
        <v>7</v>
      </c>
      <c r="I3042" s="19">
        <v>25</v>
      </c>
      <c r="J3042" s="19">
        <v>94</v>
      </c>
      <c r="K3042" s="19">
        <v>300</v>
      </c>
      <c r="L3042" s="19">
        <v>900</v>
      </c>
      <c r="M3042" s="19" t="s">
        <v>79</v>
      </c>
      <c r="N3042" s="19">
        <v>4000</v>
      </c>
      <c r="O3042" s="19">
        <v>8000</v>
      </c>
      <c r="P3042" s="19">
        <v>9200</v>
      </c>
      <c r="Q3042" s="19" t="s">
        <v>57</v>
      </c>
      <c r="R3042" s="19">
        <v>5820</v>
      </c>
      <c r="S3042" s="19">
        <v>30000</v>
      </c>
      <c r="T3042" s="19">
        <v>0.44</v>
      </c>
      <c r="U3042" s="19">
        <v>8.1</v>
      </c>
      <c r="V3042" s="19">
        <v>0.24</v>
      </c>
      <c r="W3042" s="19">
        <v>63</v>
      </c>
      <c r="X3042" s="93">
        <v>1050</v>
      </c>
      <c r="Y3042">
        <f t="shared" si="142"/>
        <v>57.142857142857146</v>
      </c>
      <c r="Z3042" t="b">
        <f>IF(N3042/G3042&gt;=Auswahlhilfe!$C$8,TRUE,FALSE)</f>
        <v>1</v>
      </c>
      <c r="AA3042" t="b">
        <f>IF(K3042&gt;Auswahlhilfe!$C$7,TRUE,FALSE)</f>
        <v>1</v>
      </c>
      <c r="AB3042" t="b">
        <f>IF(Auswahlhilfe!$C$17=F3042,TRUE,FALSE)</f>
        <v>0</v>
      </c>
      <c r="AC3042" t="b">
        <f>IFERROR(IF(FIND("P2",PGOptionList!D3042)&gt;0,TRUE),FALSE)</f>
        <v>1</v>
      </c>
      <c r="AD3042" t="b">
        <f>IFERROR(IF(FIND("P1",PGOptionList!D3042)&gt;0,TRUE),FALSE)</f>
        <v>0</v>
      </c>
      <c r="AE3042" t="b">
        <f>IFERROR(IF(FIND("P0",PGOptionList!D3042)&gt;0,TRUE),FALSE)</f>
        <v>0</v>
      </c>
      <c r="AF3042" t="b">
        <f>IF(AND(Z3042,AA3042,AB3042,AC3042,IF(C3042=Auswahlhilfe!$L$7,TRUE,FALSE)),D3042,FALSE)</f>
        <v>0</v>
      </c>
      <c r="AG3042" t="b">
        <f>IF(AND(Z3042,AA3042,AB3042,AD3042,IF(C3042=Auswahlhilfe!$L$17,TRUE,FALSE)),D3042,FALSE)</f>
        <v>0</v>
      </c>
      <c r="AH3042" t="b">
        <f>IF(AND(Z3042,AA3042,AB3042,AE3042,IF(C3042=Auswahlhilfe!$L$17,TRUE,FALSE)),D3042,FALSE)</f>
        <v>0</v>
      </c>
      <c r="AI3042" t="s">
        <v>4817</v>
      </c>
      <c r="AJ3042" s="90" t="str">
        <f t="shared" si="143"/>
        <v>mailto:info@oxni.ch?subject=Anfrage TF-100-070-S1-P2</v>
      </c>
    </row>
    <row r="3043" spans="2:36" x14ac:dyDescent="0.2">
      <c r="B3043" s="78" t="str">
        <f t="shared" si="141"/>
        <v/>
      </c>
      <c r="C3043" s="19" t="s">
        <v>12</v>
      </c>
      <c r="D3043" s="19" t="s">
        <v>3344</v>
      </c>
      <c r="E3043" s="19">
        <v>90</v>
      </c>
      <c r="F3043" s="19" t="s">
        <v>58</v>
      </c>
      <c r="G3043" s="19">
        <v>70</v>
      </c>
      <c r="H3043" s="19">
        <v>7</v>
      </c>
      <c r="I3043" s="19">
        <v>25</v>
      </c>
      <c r="J3043" s="19">
        <v>94</v>
      </c>
      <c r="K3043" s="19">
        <v>300</v>
      </c>
      <c r="L3043" s="19">
        <v>900</v>
      </c>
      <c r="M3043" s="19" t="s">
        <v>79</v>
      </c>
      <c r="N3043" s="19">
        <v>4000</v>
      </c>
      <c r="O3043" s="19">
        <v>8000</v>
      </c>
      <c r="P3043" s="19">
        <v>9200</v>
      </c>
      <c r="Q3043" s="19" t="s">
        <v>57</v>
      </c>
      <c r="R3043" s="19">
        <v>5820</v>
      </c>
      <c r="S3043" s="19">
        <v>30000</v>
      </c>
      <c r="T3043" s="19">
        <v>0.44</v>
      </c>
      <c r="U3043" s="19">
        <v>8.1</v>
      </c>
      <c r="V3043" s="19">
        <v>0.24</v>
      </c>
      <c r="W3043" s="19">
        <v>63</v>
      </c>
      <c r="X3043" s="93">
        <v>1050</v>
      </c>
      <c r="Y3043">
        <f t="shared" si="142"/>
        <v>57.142857142857146</v>
      </c>
      <c r="Z3043" t="b">
        <f>IF(N3043/G3043&gt;=Auswahlhilfe!$C$8,TRUE,FALSE)</f>
        <v>1</v>
      </c>
      <c r="AA3043" t="b">
        <f>IF(K3043&gt;Auswahlhilfe!$C$7,TRUE,FALSE)</f>
        <v>1</v>
      </c>
      <c r="AB3043" t="b">
        <f>IF(Auswahlhilfe!$C$17=F3043,TRUE,FALSE)</f>
        <v>1</v>
      </c>
      <c r="AC3043" t="b">
        <f>IFERROR(IF(FIND("P2",PGOptionList!D3043)&gt;0,TRUE),FALSE)</f>
        <v>1</v>
      </c>
      <c r="AD3043" t="b">
        <f>IFERROR(IF(FIND("P1",PGOptionList!D3043)&gt;0,TRUE),FALSE)</f>
        <v>0</v>
      </c>
      <c r="AE3043" t="b">
        <f>IFERROR(IF(FIND("P0",PGOptionList!D3043)&gt;0,TRUE),FALSE)</f>
        <v>0</v>
      </c>
      <c r="AF3043" t="b">
        <f>IF(AND(Z3043,AA3043,AB3043,AC3043,IF(C3043=Auswahlhilfe!$L$7,TRUE,FALSE)),D3043,FALSE)</f>
        <v>0</v>
      </c>
      <c r="AG3043" t="b">
        <f>IF(AND(Z3043,AA3043,AB3043,AD3043,IF(C3043=Auswahlhilfe!$L$17,TRUE,FALSE)),D3043,FALSE)</f>
        <v>0</v>
      </c>
      <c r="AH3043" t="b">
        <f>IF(AND(Z3043,AA3043,AB3043,AE3043,IF(C3043=Auswahlhilfe!$L$17,TRUE,FALSE)),D3043,FALSE)</f>
        <v>0</v>
      </c>
      <c r="AI3043" t="s">
        <v>4818</v>
      </c>
      <c r="AJ3043" s="90" t="str">
        <f t="shared" si="143"/>
        <v>https://shop.oxni.ch/de/shop/motoren/planetengetriebe/tf-100-070-s2-p2</v>
      </c>
    </row>
    <row r="3044" spans="2:36" x14ac:dyDescent="0.2">
      <c r="B3044" s="78" t="str">
        <f t="shared" si="141"/>
        <v/>
      </c>
      <c r="C3044" s="19" t="s">
        <v>12</v>
      </c>
      <c r="D3044" s="19" t="s">
        <v>3345</v>
      </c>
      <c r="E3044" s="19">
        <v>90</v>
      </c>
      <c r="F3044" s="19" t="s">
        <v>55</v>
      </c>
      <c r="G3044" s="19">
        <v>60</v>
      </c>
      <c r="H3044" s="19">
        <v>3</v>
      </c>
      <c r="I3044" s="19">
        <v>25</v>
      </c>
      <c r="J3044" s="19">
        <v>94</v>
      </c>
      <c r="K3044" s="19">
        <v>310</v>
      </c>
      <c r="L3044" s="19">
        <v>930</v>
      </c>
      <c r="M3044" s="19" t="s">
        <v>78</v>
      </c>
      <c r="N3044" s="19">
        <v>4000</v>
      </c>
      <c r="O3044" s="19">
        <v>8000</v>
      </c>
      <c r="P3044" s="19">
        <v>9200</v>
      </c>
      <c r="Q3044" s="19" t="s">
        <v>57</v>
      </c>
      <c r="R3044" s="19">
        <v>5820</v>
      </c>
      <c r="S3044" s="19">
        <v>30000</v>
      </c>
      <c r="T3044" s="19">
        <v>0.44</v>
      </c>
      <c r="U3044" s="19">
        <v>8.1</v>
      </c>
      <c r="V3044" s="19">
        <v>0.24</v>
      </c>
      <c r="W3044" s="19">
        <v>63</v>
      </c>
      <c r="X3044" s="93"/>
      <c r="Y3044">
        <f t="shared" si="142"/>
        <v>66.666666666666671</v>
      </c>
      <c r="Z3044" t="b">
        <f>IF(N3044/G3044&gt;=Auswahlhilfe!$C$8,TRUE,FALSE)</f>
        <v>1</v>
      </c>
      <c r="AA3044" t="b">
        <f>IF(K3044&gt;Auswahlhilfe!$C$7,TRUE,FALSE)</f>
        <v>1</v>
      </c>
      <c r="AB3044" t="b">
        <f>IF(Auswahlhilfe!$C$17=F3044,TRUE,FALSE)</f>
        <v>0</v>
      </c>
      <c r="AC3044" t="b">
        <f>IFERROR(IF(FIND("P2",PGOptionList!D3044)&gt;0,TRUE),FALSE)</f>
        <v>0</v>
      </c>
      <c r="AD3044" t="b">
        <f>IFERROR(IF(FIND("P1",PGOptionList!D3044)&gt;0,TRUE),FALSE)</f>
        <v>0</v>
      </c>
      <c r="AE3044" t="b">
        <f>IFERROR(IF(FIND("P0",PGOptionList!D3044)&gt;0,TRUE),FALSE)</f>
        <v>1</v>
      </c>
      <c r="AF3044" t="b">
        <f>IF(AND(Z3044,AA3044,AB3044,AC3044,IF(C3044=Auswahlhilfe!$L$7,TRUE,FALSE)),D3044,FALSE)</f>
        <v>0</v>
      </c>
      <c r="AG3044" t="b">
        <f>IF(AND(Z3044,AA3044,AB3044,AD3044,IF(C3044=Auswahlhilfe!$L$17,TRUE,FALSE)),D3044,FALSE)</f>
        <v>0</v>
      </c>
      <c r="AH3044" t="b">
        <f>IF(AND(Z3044,AA3044,AB3044,AE3044,IF(C3044=Auswahlhilfe!$L$17,TRUE,FALSE)),D3044,FALSE)</f>
        <v>0</v>
      </c>
      <c r="AI3044" t="s">
        <v>4817</v>
      </c>
      <c r="AJ3044" s="90" t="str">
        <f t="shared" si="143"/>
        <v>mailto:info@oxni.ch?subject=Anfrage TF-100-060-S1-P0</v>
      </c>
    </row>
    <row r="3045" spans="2:36" x14ac:dyDescent="0.2">
      <c r="B3045" s="78" t="str">
        <f t="shared" si="141"/>
        <v/>
      </c>
      <c r="C3045" s="19" t="s">
        <v>12</v>
      </c>
      <c r="D3045" s="19" t="s">
        <v>3346</v>
      </c>
      <c r="E3045" s="19">
        <v>90</v>
      </c>
      <c r="F3045" s="19" t="s">
        <v>58</v>
      </c>
      <c r="G3045" s="19">
        <v>60</v>
      </c>
      <c r="H3045" s="19">
        <v>3</v>
      </c>
      <c r="I3045" s="19">
        <v>25</v>
      </c>
      <c r="J3045" s="19">
        <v>94</v>
      </c>
      <c r="K3045" s="19">
        <v>310</v>
      </c>
      <c r="L3045" s="19">
        <v>930</v>
      </c>
      <c r="M3045" s="19" t="s">
        <v>78</v>
      </c>
      <c r="N3045" s="19">
        <v>4000</v>
      </c>
      <c r="O3045" s="19">
        <v>8000</v>
      </c>
      <c r="P3045" s="19">
        <v>9200</v>
      </c>
      <c r="Q3045" s="19" t="s">
        <v>57</v>
      </c>
      <c r="R3045" s="19">
        <v>5820</v>
      </c>
      <c r="S3045" s="19">
        <v>30000</v>
      </c>
      <c r="T3045" s="19">
        <v>0.44</v>
      </c>
      <c r="U3045" s="19">
        <v>8.1</v>
      </c>
      <c r="V3045" s="19">
        <v>0.24</v>
      </c>
      <c r="W3045" s="19">
        <v>63</v>
      </c>
      <c r="X3045" s="93"/>
      <c r="Y3045">
        <f t="shared" si="142"/>
        <v>66.666666666666671</v>
      </c>
      <c r="Z3045" t="b">
        <f>IF(N3045/G3045&gt;=Auswahlhilfe!$C$8,TRUE,FALSE)</f>
        <v>1</v>
      </c>
      <c r="AA3045" t="b">
        <f>IF(K3045&gt;Auswahlhilfe!$C$7,TRUE,FALSE)</f>
        <v>1</v>
      </c>
      <c r="AB3045" t="b">
        <f>IF(Auswahlhilfe!$C$17=F3045,TRUE,FALSE)</f>
        <v>1</v>
      </c>
      <c r="AC3045" t="b">
        <f>IFERROR(IF(FIND("P2",PGOptionList!D3045)&gt;0,TRUE),FALSE)</f>
        <v>0</v>
      </c>
      <c r="AD3045" t="b">
        <f>IFERROR(IF(FIND("P1",PGOptionList!D3045)&gt;0,TRUE),FALSE)</f>
        <v>0</v>
      </c>
      <c r="AE3045" t="b">
        <f>IFERROR(IF(FIND("P0",PGOptionList!D3045)&gt;0,TRUE),FALSE)</f>
        <v>1</v>
      </c>
      <c r="AF3045" t="b">
        <f>IF(AND(Z3045,AA3045,AB3045,AC3045,IF(C3045=Auswahlhilfe!$L$7,TRUE,FALSE)),D3045,FALSE)</f>
        <v>0</v>
      </c>
      <c r="AG3045" t="b">
        <f>IF(AND(Z3045,AA3045,AB3045,AD3045,IF(C3045=Auswahlhilfe!$L$17,TRUE,FALSE)),D3045,FALSE)</f>
        <v>0</v>
      </c>
      <c r="AH3045" t="b">
        <f>IF(AND(Z3045,AA3045,AB3045,AE3045,IF(C3045=Auswahlhilfe!$L$17,TRUE,FALSE)),D3045,FALSE)</f>
        <v>0</v>
      </c>
      <c r="AI3045" t="s">
        <v>4817</v>
      </c>
      <c r="AJ3045" s="90" t="str">
        <f t="shared" si="143"/>
        <v>mailto:info@oxni.ch?subject=Anfrage TF-100-060-S2-P0</v>
      </c>
    </row>
    <row r="3046" spans="2:36" x14ac:dyDescent="0.2">
      <c r="B3046" s="78" t="str">
        <f t="shared" si="141"/>
        <v/>
      </c>
      <c r="C3046" s="19" t="s">
        <v>12</v>
      </c>
      <c r="D3046" s="19" t="s">
        <v>3347</v>
      </c>
      <c r="E3046" s="19">
        <v>90</v>
      </c>
      <c r="F3046" s="19" t="s">
        <v>55</v>
      </c>
      <c r="G3046" s="19">
        <v>60</v>
      </c>
      <c r="H3046" s="19">
        <v>5</v>
      </c>
      <c r="I3046" s="19">
        <v>25</v>
      </c>
      <c r="J3046" s="19">
        <v>94</v>
      </c>
      <c r="K3046" s="19">
        <v>310</v>
      </c>
      <c r="L3046" s="19">
        <v>930</v>
      </c>
      <c r="M3046" s="19" t="s">
        <v>78</v>
      </c>
      <c r="N3046" s="19">
        <v>4000</v>
      </c>
      <c r="O3046" s="19">
        <v>8000</v>
      </c>
      <c r="P3046" s="19">
        <v>9200</v>
      </c>
      <c r="Q3046" s="19" t="s">
        <v>57</v>
      </c>
      <c r="R3046" s="19">
        <v>5820</v>
      </c>
      <c r="S3046" s="19">
        <v>30000</v>
      </c>
      <c r="T3046" s="19">
        <v>0.44</v>
      </c>
      <c r="U3046" s="19">
        <v>8.1</v>
      </c>
      <c r="V3046" s="19">
        <v>0.24</v>
      </c>
      <c r="W3046" s="19">
        <v>63</v>
      </c>
      <c r="X3046" s="93">
        <v>1117</v>
      </c>
      <c r="Y3046">
        <f t="shared" si="142"/>
        <v>66.666666666666671</v>
      </c>
      <c r="Z3046" t="b">
        <f>IF(N3046/G3046&gt;=Auswahlhilfe!$C$8,TRUE,FALSE)</f>
        <v>1</v>
      </c>
      <c r="AA3046" t="b">
        <f>IF(K3046&gt;Auswahlhilfe!$C$7,TRUE,FALSE)</f>
        <v>1</v>
      </c>
      <c r="AB3046" t="b">
        <f>IF(Auswahlhilfe!$C$17=F3046,TRUE,FALSE)</f>
        <v>0</v>
      </c>
      <c r="AC3046" t="b">
        <f>IFERROR(IF(FIND("P2",PGOptionList!D3046)&gt;0,TRUE),FALSE)</f>
        <v>0</v>
      </c>
      <c r="AD3046" t="b">
        <f>IFERROR(IF(FIND("P1",PGOptionList!D3046)&gt;0,TRUE),FALSE)</f>
        <v>1</v>
      </c>
      <c r="AE3046" t="b">
        <f>IFERROR(IF(FIND("P0",PGOptionList!D3046)&gt;0,TRUE),FALSE)</f>
        <v>0</v>
      </c>
      <c r="AF3046" t="b">
        <f>IF(AND(Z3046,AA3046,AB3046,AC3046,IF(C3046=Auswahlhilfe!$L$7,TRUE,FALSE)),D3046,FALSE)</f>
        <v>0</v>
      </c>
      <c r="AG3046" t="b">
        <f>IF(AND(Z3046,AA3046,AB3046,AD3046,IF(C3046=Auswahlhilfe!$L$17,TRUE,FALSE)),D3046,FALSE)</f>
        <v>0</v>
      </c>
      <c r="AH3046" t="b">
        <f>IF(AND(Z3046,AA3046,AB3046,AE3046,IF(C3046=Auswahlhilfe!$L$17,TRUE,FALSE)),D3046,FALSE)</f>
        <v>0</v>
      </c>
      <c r="AI3046" t="s">
        <v>4817</v>
      </c>
      <c r="AJ3046" s="90" t="str">
        <f t="shared" si="143"/>
        <v>mailto:info@oxni.ch?subject=Anfrage TF-100-060-S1-P1</v>
      </c>
    </row>
    <row r="3047" spans="2:36" x14ac:dyDescent="0.2">
      <c r="B3047" s="78" t="str">
        <f t="shared" si="141"/>
        <v/>
      </c>
      <c r="C3047" s="19" t="s">
        <v>12</v>
      </c>
      <c r="D3047" s="19" t="s">
        <v>3348</v>
      </c>
      <c r="E3047" s="19">
        <v>90</v>
      </c>
      <c r="F3047" s="19" t="s">
        <v>58</v>
      </c>
      <c r="G3047" s="19">
        <v>60</v>
      </c>
      <c r="H3047" s="19">
        <v>5</v>
      </c>
      <c r="I3047" s="19">
        <v>25</v>
      </c>
      <c r="J3047" s="19">
        <v>94</v>
      </c>
      <c r="K3047" s="19">
        <v>310</v>
      </c>
      <c r="L3047" s="19">
        <v>930</v>
      </c>
      <c r="M3047" s="19" t="s">
        <v>78</v>
      </c>
      <c r="N3047" s="19">
        <v>4000</v>
      </c>
      <c r="O3047" s="19">
        <v>8000</v>
      </c>
      <c r="P3047" s="19">
        <v>9200</v>
      </c>
      <c r="Q3047" s="19" t="s">
        <v>57</v>
      </c>
      <c r="R3047" s="19">
        <v>5820</v>
      </c>
      <c r="S3047" s="19">
        <v>30000</v>
      </c>
      <c r="T3047" s="19">
        <v>0.44</v>
      </c>
      <c r="U3047" s="19">
        <v>8.1</v>
      </c>
      <c r="V3047" s="19">
        <v>0.24</v>
      </c>
      <c r="W3047" s="19">
        <v>63</v>
      </c>
      <c r="X3047" s="93">
        <v>1117</v>
      </c>
      <c r="Y3047">
        <f t="shared" si="142"/>
        <v>66.666666666666671</v>
      </c>
      <c r="Z3047" t="b">
        <f>IF(N3047/G3047&gt;=Auswahlhilfe!$C$8,TRUE,FALSE)</f>
        <v>1</v>
      </c>
      <c r="AA3047" t="b">
        <f>IF(K3047&gt;Auswahlhilfe!$C$7,TRUE,FALSE)</f>
        <v>1</v>
      </c>
      <c r="AB3047" t="b">
        <f>IF(Auswahlhilfe!$C$17=F3047,TRUE,FALSE)</f>
        <v>1</v>
      </c>
      <c r="AC3047" t="b">
        <f>IFERROR(IF(FIND("P2",PGOptionList!D3047)&gt;0,TRUE),FALSE)</f>
        <v>0</v>
      </c>
      <c r="AD3047" t="b">
        <f>IFERROR(IF(FIND("P1",PGOptionList!D3047)&gt;0,TRUE),FALSE)</f>
        <v>1</v>
      </c>
      <c r="AE3047" t="b">
        <f>IFERROR(IF(FIND("P0",PGOptionList!D3047)&gt;0,TRUE),FALSE)</f>
        <v>0</v>
      </c>
      <c r="AF3047" t="b">
        <f>IF(AND(Z3047,AA3047,AB3047,AC3047,IF(C3047=Auswahlhilfe!$L$7,TRUE,FALSE)),D3047,FALSE)</f>
        <v>0</v>
      </c>
      <c r="AG3047" t="b">
        <f>IF(AND(Z3047,AA3047,AB3047,AD3047,IF(C3047=Auswahlhilfe!$L$17,TRUE,FALSE)),D3047,FALSE)</f>
        <v>0</v>
      </c>
      <c r="AH3047" t="b">
        <f>IF(AND(Z3047,AA3047,AB3047,AE3047,IF(C3047=Auswahlhilfe!$L$17,TRUE,FALSE)),D3047,FALSE)</f>
        <v>0</v>
      </c>
      <c r="AI3047" t="s">
        <v>4818</v>
      </c>
      <c r="AJ3047" s="90" t="str">
        <f t="shared" si="143"/>
        <v>https://shop.oxni.ch/de/shop/motoren/planetengetriebe/tf-100-060-s2-p1</v>
      </c>
    </row>
    <row r="3048" spans="2:36" x14ac:dyDescent="0.2">
      <c r="B3048" s="78" t="str">
        <f t="shared" si="141"/>
        <v/>
      </c>
      <c r="C3048" s="19" t="s">
        <v>12</v>
      </c>
      <c r="D3048" s="19" t="s">
        <v>3349</v>
      </c>
      <c r="E3048" s="19">
        <v>90</v>
      </c>
      <c r="F3048" s="19" t="s">
        <v>55</v>
      </c>
      <c r="G3048" s="19">
        <v>60</v>
      </c>
      <c r="H3048" s="19">
        <v>7</v>
      </c>
      <c r="I3048" s="19">
        <v>25</v>
      </c>
      <c r="J3048" s="19">
        <v>94</v>
      </c>
      <c r="K3048" s="19">
        <v>310</v>
      </c>
      <c r="L3048" s="19">
        <v>930</v>
      </c>
      <c r="M3048" s="19" t="s">
        <v>78</v>
      </c>
      <c r="N3048" s="19">
        <v>4000</v>
      </c>
      <c r="O3048" s="19">
        <v>8000</v>
      </c>
      <c r="P3048" s="19">
        <v>9200</v>
      </c>
      <c r="Q3048" s="19" t="s">
        <v>57</v>
      </c>
      <c r="R3048" s="19">
        <v>5820</v>
      </c>
      <c r="S3048" s="19">
        <v>30000</v>
      </c>
      <c r="T3048" s="19">
        <v>0.44</v>
      </c>
      <c r="U3048" s="19">
        <v>8.1</v>
      </c>
      <c r="V3048" s="19">
        <v>0.24</v>
      </c>
      <c r="W3048" s="19">
        <v>63</v>
      </c>
      <c r="X3048" s="93">
        <v>1050</v>
      </c>
      <c r="Y3048">
        <f t="shared" si="142"/>
        <v>66.666666666666671</v>
      </c>
      <c r="Z3048" t="b">
        <f>IF(N3048/G3048&gt;=Auswahlhilfe!$C$8,TRUE,FALSE)</f>
        <v>1</v>
      </c>
      <c r="AA3048" t="b">
        <f>IF(K3048&gt;Auswahlhilfe!$C$7,TRUE,FALSE)</f>
        <v>1</v>
      </c>
      <c r="AB3048" t="b">
        <f>IF(Auswahlhilfe!$C$17=F3048,TRUE,FALSE)</f>
        <v>0</v>
      </c>
      <c r="AC3048" t="b">
        <f>IFERROR(IF(FIND("P2",PGOptionList!D3048)&gt;0,TRUE),FALSE)</f>
        <v>1</v>
      </c>
      <c r="AD3048" t="b">
        <f>IFERROR(IF(FIND("P1",PGOptionList!D3048)&gt;0,TRUE),FALSE)</f>
        <v>0</v>
      </c>
      <c r="AE3048" t="b">
        <f>IFERROR(IF(FIND("P0",PGOptionList!D3048)&gt;0,TRUE),FALSE)</f>
        <v>0</v>
      </c>
      <c r="AF3048" t="b">
        <f>IF(AND(Z3048,AA3048,AB3048,AC3048,IF(C3048=Auswahlhilfe!$L$7,TRUE,FALSE)),D3048,FALSE)</f>
        <v>0</v>
      </c>
      <c r="AG3048" t="b">
        <f>IF(AND(Z3048,AA3048,AB3048,AD3048,IF(C3048=Auswahlhilfe!$L$17,TRUE,FALSE)),D3048,FALSE)</f>
        <v>0</v>
      </c>
      <c r="AH3048" t="b">
        <f>IF(AND(Z3048,AA3048,AB3048,AE3048,IF(C3048=Auswahlhilfe!$L$17,TRUE,FALSE)),D3048,FALSE)</f>
        <v>0</v>
      </c>
      <c r="AI3048" t="s">
        <v>4817</v>
      </c>
      <c r="AJ3048" s="90" t="str">
        <f t="shared" si="143"/>
        <v>mailto:info@oxni.ch?subject=Anfrage TF-100-060-S1-P2</v>
      </c>
    </row>
    <row r="3049" spans="2:36" x14ac:dyDescent="0.2">
      <c r="B3049" s="78" t="str">
        <f t="shared" si="141"/>
        <v/>
      </c>
      <c r="C3049" s="19" t="s">
        <v>12</v>
      </c>
      <c r="D3049" s="19" t="s">
        <v>3350</v>
      </c>
      <c r="E3049" s="19">
        <v>90</v>
      </c>
      <c r="F3049" s="19" t="s">
        <v>58</v>
      </c>
      <c r="G3049" s="19">
        <v>60</v>
      </c>
      <c r="H3049" s="19">
        <v>7</v>
      </c>
      <c r="I3049" s="19">
        <v>25</v>
      </c>
      <c r="J3049" s="19">
        <v>94</v>
      </c>
      <c r="K3049" s="19">
        <v>310</v>
      </c>
      <c r="L3049" s="19">
        <v>930</v>
      </c>
      <c r="M3049" s="19" t="s">
        <v>78</v>
      </c>
      <c r="N3049" s="19">
        <v>4000</v>
      </c>
      <c r="O3049" s="19">
        <v>8000</v>
      </c>
      <c r="P3049" s="19">
        <v>9200</v>
      </c>
      <c r="Q3049" s="19" t="s">
        <v>57</v>
      </c>
      <c r="R3049" s="19">
        <v>5820</v>
      </c>
      <c r="S3049" s="19">
        <v>30000</v>
      </c>
      <c r="T3049" s="19">
        <v>0.44</v>
      </c>
      <c r="U3049" s="19">
        <v>8.1</v>
      </c>
      <c r="V3049" s="19">
        <v>0.24</v>
      </c>
      <c r="W3049" s="19">
        <v>63</v>
      </c>
      <c r="X3049" s="93">
        <v>1050</v>
      </c>
      <c r="Y3049">
        <f t="shared" si="142"/>
        <v>66.666666666666671</v>
      </c>
      <c r="Z3049" t="b">
        <f>IF(N3049/G3049&gt;=Auswahlhilfe!$C$8,TRUE,FALSE)</f>
        <v>1</v>
      </c>
      <c r="AA3049" t="b">
        <f>IF(K3049&gt;Auswahlhilfe!$C$7,TRUE,FALSE)</f>
        <v>1</v>
      </c>
      <c r="AB3049" t="b">
        <f>IF(Auswahlhilfe!$C$17=F3049,TRUE,FALSE)</f>
        <v>1</v>
      </c>
      <c r="AC3049" t="b">
        <f>IFERROR(IF(FIND("P2",PGOptionList!D3049)&gt;0,TRUE),FALSE)</f>
        <v>1</v>
      </c>
      <c r="AD3049" t="b">
        <f>IFERROR(IF(FIND("P1",PGOptionList!D3049)&gt;0,TRUE),FALSE)</f>
        <v>0</v>
      </c>
      <c r="AE3049" t="b">
        <f>IFERROR(IF(FIND("P0",PGOptionList!D3049)&gt;0,TRUE),FALSE)</f>
        <v>0</v>
      </c>
      <c r="AF3049" t="b">
        <f>IF(AND(Z3049,AA3049,AB3049,AC3049,IF(C3049=Auswahlhilfe!$L$7,TRUE,FALSE)),D3049,FALSE)</f>
        <v>0</v>
      </c>
      <c r="AG3049" t="b">
        <f>IF(AND(Z3049,AA3049,AB3049,AD3049,IF(C3049=Auswahlhilfe!$L$17,TRUE,FALSE)),D3049,FALSE)</f>
        <v>0</v>
      </c>
      <c r="AH3049" t="b">
        <f>IF(AND(Z3049,AA3049,AB3049,AE3049,IF(C3049=Auswahlhilfe!$L$17,TRUE,FALSE)),D3049,FALSE)</f>
        <v>0</v>
      </c>
      <c r="AI3049" t="s">
        <v>4818</v>
      </c>
      <c r="AJ3049" s="90" t="str">
        <f t="shared" si="143"/>
        <v>https://shop.oxni.ch/de/shop/motoren/planetengetriebe/tf-100-060-s2-p2</v>
      </c>
    </row>
    <row r="3050" spans="2:36" x14ac:dyDescent="0.2">
      <c r="B3050" s="78" t="str">
        <f t="shared" si="141"/>
        <v/>
      </c>
      <c r="C3050" s="19" t="s">
        <v>12</v>
      </c>
      <c r="D3050" s="19" t="s">
        <v>3351</v>
      </c>
      <c r="E3050" s="19">
        <v>90</v>
      </c>
      <c r="F3050" s="19" t="s">
        <v>55</v>
      </c>
      <c r="G3050" s="19">
        <v>50</v>
      </c>
      <c r="H3050" s="19">
        <v>3</v>
      </c>
      <c r="I3050" s="19">
        <v>25</v>
      </c>
      <c r="J3050" s="19">
        <v>94</v>
      </c>
      <c r="K3050" s="19">
        <v>333</v>
      </c>
      <c r="L3050" s="19">
        <v>999</v>
      </c>
      <c r="M3050" s="19" t="s">
        <v>77</v>
      </c>
      <c r="N3050" s="19">
        <v>4000</v>
      </c>
      <c r="O3050" s="19">
        <v>8000</v>
      </c>
      <c r="P3050" s="19">
        <v>9200</v>
      </c>
      <c r="Q3050" s="19" t="s">
        <v>57</v>
      </c>
      <c r="R3050" s="19">
        <v>5820</v>
      </c>
      <c r="S3050" s="19">
        <v>30000</v>
      </c>
      <c r="T3050" s="19">
        <v>0.44</v>
      </c>
      <c r="U3050" s="19">
        <v>8.1</v>
      </c>
      <c r="V3050" s="19">
        <v>0.24</v>
      </c>
      <c r="W3050" s="19">
        <v>63</v>
      </c>
      <c r="X3050" s="93"/>
      <c r="Y3050">
        <f t="shared" si="142"/>
        <v>80</v>
      </c>
      <c r="Z3050" t="b">
        <f>IF(N3050/G3050&gt;=Auswahlhilfe!$C$8,TRUE,FALSE)</f>
        <v>1</v>
      </c>
      <c r="AA3050" t="b">
        <f>IF(K3050&gt;Auswahlhilfe!$C$7,TRUE,FALSE)</f>
        <v>1</v>
      </c>
      <c r="AB3050" t="b">
        <f>IF(Auswahlhilfe!$C$17=F3050,TRUE,FALSE)</f>
        <v>0</v>
      </c>
      <c r="AC3050" t="b">
        <f>IFERROR(IF(FIND("P2",PGOptionList!D3050)&gt;0,TRUE),FALSE)</f>
        <v>0</v>
      </c>
      <c r="AD3050" t="b">
        <f>IFERROR(IF(FIND("P1",PGOptionList!D3050)&gt;0,TRUE),FALSE)</f>
        <v>0</v>
      </c>
      <c r="AE3050" t="b">
        <f>IFERROR(IF(FIND("P0",PGOptionList!D3050)&gt;0,TRUE),FALSE)</f>
        <v>1</v>
      </c>
      <c r="AF3050" t="b">
        <f>IF(AND(Z3050,AA3050,AB3050,AC3050,IF(C3050=Auswahlhilfe!$L$7,TRUE,FALSE)),D3050,FALSE)</f>
        <v>0</v>
      </c>
      <c r="AG3050" t="b">
        <f>IF(AND(Z3050,AA3050,AB3050,AD3050,IF(C3050=Auswahlhilfe!$L$17,TRUE,FALSE)),D3050,FALSE)</f>
        <v>0</v>
      </c>
      <c r="AH3050" t="b">
        <f>IF(AND(Z3050,AA3050,AB3050,AE3050,IF(C3050=Auswahlhilfe!$L$17,TRUE,FALSE)),D3050,FALSE)</f>
        <v>0</v>
      </c>
      <c r="AI3050" t="s">
        <v>4817</v>
      </c>
      <c r="AJ3050" s="90" t="str">
        <f t="shared" si="143"/>
        <v>mailto:info@oxni.ch?subject=Anfrage TF-100-050-S1-P0</v>
      </c>
    </row>
    <row r="3051" spans="2:36" x14ac:dyDescent="0.2">
      <c r="B3051" s="78" t="str">
        <f t="shared" si="141"/>
        <v/>
      </c>
      <c r="C3051" s="19" t="s">
        <v>12</v>
      </c>
      <c r="D3051" s="19" t="s">
        <v>3352</v>
      </c>
      <c r="E3051" s="19">
        <v>90</v>
      </c>
      <c r="F3051" s="19" t="s">
        <v>58</v>
      </c>
      <c r="G3051" s="19">
        <v>50</v>
      </c>
      <c r="H3051" s="19">
        <v>3</v>
      </c>
      <c r="I3051" s="19">
        <v>25</v>
      </c>
      <c r="J3051" s="19">
        <v>94</v>
      </c>
      <c r="K3051" s="19">
        <v>333</v>
      </c>
      <c r="L3051" s="19">
        <v>999</v>
      </c>
      <c r="M3051" s="19" t="s">
        <v>77</v>
      </c>
      <c r="N3051" s="19">
        <v>4000</v>
      </c>
      <c r="O3051" s="19">
        <v>8000</v>
      </c>
      <c r="P3051" s="19">
        <v>9200</v>
      </c>
      <c r="Q3051" s="19" t="s">
        <v>57</v>
      </c>
      <c r="R3051" s="19">
        <v>5820</v>
      </c>
      <c r="S3051" s="19">
        <v>30000</v>
      </c>
      <c r="T3051" s="19">
        <v>0.44</v>
      </c>
      <c r="U3051" s="19">
        <v>8.1</v>
      </c>
      <c r="V3051" s="19">
        <v>0.24</v>
      </c>
      <c r="W3051" s="19">
        <v>63</v>
      </c>
      <c r="X3051" s="93"/>
      <c r="Y3051">
        <f t="shared" si="142"/>
        <v>80</v>
      </c>
      <c r="Z3051" t="b">
        <f>IF(N3051/G3051&gt;=Auswahlhilfe!$C$8,TRUE,FALSE)</f>
        <v>1</v>
      </c>
      <c r="AA3051" t="b">
        <f>IF(K3051&gt;Auswahlhilfe!$C$7,TRUE,FALSE)</f>
        <v>1</v>
      </c>
      <c r="AB3051" t="b">
        <f>IF(Auswahlhilfe!$C$17=F3051,TRUE,FALSE)</f>
        <v>1</v>
      </c>
      <c r="AC3051" t="b">
        <f>IFERROR(IF(FIND("P2",PGOptionList!D3051)&gt;0,TRUE),FALSE)</f>
        <v>0</v>
      </c>
      <c r="AD3051" t="b">
        <f>IFERROR(IF(FIND("P1",PGOptionList!D3051)&gt;0,TRUE),FALSE)</f>
        <v>0</v>
      </c>
      <c r="AE3051" t="b">
        <f>IFERROR(IF(FIND("P0",PGOptionList!D3051)&gt;0,TRUE),FALSE)</f>
        <v>1</v>
      </c>
      <c r="AF3051" t="b">
        <f>IF(AND(Z3051,AA3051,AB3051,AC3051,IF(C3051=Auswahlhilfe!$L$7,TRUE,FALSE)),D3051,FALSE)</f>
        <v>0</v>
      </c>
      <c r="AG3051" t="b">
        <f>IF(AND(Z3051,AA3051,AB3051,AD3051,IF(C3051=Auswahlhilfe!$L$17,TRUE,FALSE)),D3051,FALSE)</f>
        <v>0</v>
      </c>
      <c r="AH3051" t="b">
        <f>IF(AND(Z3051,AA3051,AB3051,AE3051,IF(C3051=Auswahlhilfe!$L$17,TRUE,FALSE)),D3051,FALSE)</f>
        <v>0</v>
      </c>
      <c r="AI3051" t="s">
        <v>4817</v>
      </c>
      <c r="AJ3051" s="90" t="str">
        <f t="shared" si="143"/>
        <v>mailto:info@oxni.ch?subject=Anfrage TF-100-050-S2-P0</v>
      </c>
    </row>
    <row r="3052" spans="2:36" x14ac:dyDescent="0.2">
      <c r="B3052" s="78" t="str">
        <f t="shared" si="141"/>
        <v/>
      </c>
      <c r="C3052" s="19" t="s">
        <v>12</v>
      </c>
      <c r="D3052" s="19" t="s">
        <v>3353</v>
      </c>
      <c r="E3052" s="19">
        <v>90</v>
      </c>
      <c r="F3052" s="19" t="s">
        <v>55</v>
      </c>
      <c r="G3052" s="19">
        <v>50</v>
      </c>
      <c r="H3052" s="19">
        <v>5</v>
      </c>
      <c r="I3052" s="19">
        <v>25</v>
      </c>
      <c r="J3052" s="19">
        <v>94</v>
      </c>
      <c r="K3052" s="19">
        <v>333</v>
      </c>
      <c r="L3052" s="19">
        <v>999</v>
      </c>
      <c r="M3052" s="19" t="s">
        <v>77</v>
      </c>
      <c r="N3052" s="19">
        <v>4000</v>
      </c>
      <c r="O3052" s="19">
        <v>8000</v>
      </c>
      <c r="P3052" s="19">
        <v>9200</v>
      </c>
      <c r="Q3052" s="19" t="s">
        <v>57</v>
      </c>
      <c r="R3052" s="19">
        <v>5820</v>
      </c>
      <c r="S3052" s="19">
        <v>30000</v>
      </c>
      <c r="T3052" s="19">
        <v>0.44</v>
      </c>
      <c r="U3052" s="19">
        <v>8.1</v>
      </c>
      <c r="V3052" s="19">
        <v>0.24</v>
      </c>
      <c r="W3052" s="19">
        <v>63</v>
      </c>
      <c r="X3052" s="93">
        <v>1117</v>
      </c>
      <c r="Y3052">
        <f t="shared" si="142"/>
        <v>80</v>
      </c>
      <c r="Z3052" t="b">
        <f>IF(N3052/G3052&gt;=Auswahlhilfe!$C$8,TRUE,FALSE)</f>
        <v>1</v>
      </c>
      <c r="AA3052" t="b">
        <f>IF(K3052&gt;Auswahlhilfe!$C$7,TRUE,FALSE)</f>
        <v>1</v>
      </c>
      <c r="AB3052" t="b">
        <f>IF(Auswahlhilfe!$C$17=F3052,TRUE,FALSE)</f>
        <v>0</v>
      </c>
      <c r="AC3052" t="b">
        <f>IFERROR(IF(FIND("P2",PGOptionList!D3052)&gt;0,TRUE),FALSE)</f>
        <v>0</v>
      </c>
      <c r="AD3052" t="b">
        <f>IFERROR(IF(FIND("P1",PGOptionList!D3052)&gt;0,TRUE),FALSE)</f>
        <v>1</v>
      </c>
      <c r="AE3052" t="b">
        <f>IFERROR(IF(FIND("P0",PGOptionList!D3052)&gt;0,TRUE),FALSE)</f>
        <v>0</v>
      </c>
      <c r="AF3052" t="b">
        <f>IF(AND(Z3052,AA3052,AB3052,AC3052,IF(C3052=Auswahlhilfe!$L$7,TRUE,FALSE)),D3052,FALSE)</f>
        <v>0</v>
      </c>
      <c r="AG3052" t="b">
        <f>IF(AND(Z3052,AA3052,AB3052,AD3052,IF(C3052=Auswahlhilfe!$L$17,TRUE,FALSE)),D3052,FALSE)</f>
        <v>0</v>
      </c>
      <c r="AH3052" t="b">
        <f>IF(AND(Z3052,AA3052,AB3052,AE3052,IF(C3052=Auswahlhilfe!$L$17,TRUE,FALSE)),D3052,FALSE)</f>
        <v>0</v>
      </c>
      <c r="AI3052" t="s">
        <v>4817</v>
      </c>
      <c r="AJ3052" s="90" t="str">
        <f t="shared" si="143"/>
        <v>mailto:info@oxni.ch?subject=Anfrage TF-100-050-S1-P1</v>
      </c>
    </row>
    <row r="3053" spans="2:36" x14ac:dyDescent="0.2">
      <c r="B3053" s="78" t="str">
        <f t="shared" si="141"/>
        <v/>
      </c>
      <c r="C3053" s="19" t="s">
        <v>12</v>
      </c>
      <c r="D3053" s="19" t="s">
        <v>3354</v>
      </c>
      <c r="E3053" s="19">
        <v>90</v>
      </c>
      <c r="F3053" s="19" t="s">
        <v>58</v>
      </c>
      <c r="G3053" s="19">
        <v>50</v>
      </c>
      <c r="H3053" s="19">
        <v>5</v>
      </c>
      <c r="I3053" s="19">
        <v>25</v>
      </c>
      <c r="J3053" s="19">
        <v>94</v>
      </c>
      <c r="K3053" s="19">
        <v>333</v>
      </c>
      <c r="L3053" s="19">
        <v>999</v>
      </c>
      <c r="M3053" s="19" t="s">
        <v>77</v>
      </c>
      <c r="N3053" s="19">
        <v>4000</v>
      </c>
      <c r="O3053" s="19">
        <v>8000</v>
      </c>
      <c r="P3053" s="19">
        <v>9200</v>
      </c>
      <c r="Q3053" s="19" t="s">
        <v>57</v>
      </c>
      <c r="R3053" s="19">
        <v>5820</v>
      </c>
      <c r="S3053" s="19">
        <v>30000</v>
      </c>
      <c r="T3053" s="19">
        <v>0.44</v>
      </c>
      <c r="U3053" s="19">
        <v>8.1</v>
      </c>
      <c r="V3053" s="19">
        <v>0.24</v>
      </c>
      <c r="W3053" s="19">
        <v>63</v>
      </c>
      <c r="X3053" s="93">
        <v>1117</v>
      </c>
      <c r="Y3053">
        <f t="shared" si="142"/>
        <v>80</v>
      </c>
      <c r="Z3053" t="b">
        <f>IF(N3053/G3053&gt;=Auswahlhilfe!$C$8,TRUE,FALSE)</f>
        <v>1</v>
      </c>
      <c r="AA3053" t="b">
        <f>IF(K3053&gt;Auswahlhilfe!$C$7,TRUE,FALSE)</f>
        <v>1</v>
      </c>
      <c r="AB3053" t="b">
        <f>IF(Auswahlhilfe!$C$17=F3053,TRUE,FALSE)</f>
        <v>1</v>
      </c>
      <c r="AC3053" t="b">
        <f>IFERROR(IF(FIND("P2",PGOptionList!D3053)&gt;0,TRUE),FALSE)</f>
        <v>0</v>
      </c>
      <c r="AD3053" t="b">
        <f>IFERROR(IF(FIND("P1",PGOptionList!D3053)&gt;0,TRUE),FALSE)</f>
        <v>1</v>
      </c>
      <c r="AE3053" t="b">
        <f>IFERROR(IF(FIND("P0",PGOptionList!D3053)&gt;0,TRUE),FALSE)</f>
        <v>0</v>
      </c>
      <c r="AF3053" t="b">
        <f>IF(AND(Z3053,AA3053,AB3053,AC3053,IF(C3053=Auswahlhilfe!$L$7,TRUE,FALSE)),D3053,FALSE)</f>
        <v>0</v>
      </c>
      <c r="AG3053" t="b">
        <f>IF(AND(Z3053,AA3053,AB3053,AD3053,IF(C3053=Auswahlhilfe!$L$17,TRUE,FALSE)),D3053,FALSE)</f>
        <v>0</v>
      </c>
      <c r="AH3053" t="b">
        <f>IF(AND(Z3053,AA3053,AB3053,AE3053,IF(C3053=Auswahlhilfe!$L$17,TRUE,FALSE)),D3053,FALSE)</f>
        <v>0</v>
      </c>
      <c r="AI3053" t="s">
        <v>4818</v>
      </c>
      <c r="AJ3053" s="90" t="str">
        <f t="shared" si="143"/>
        <v>https://shop.oxni.ch/de/shop/motoren/planetengetriebe/tf-100-050-s2-p1</v>
      </c>
    </row>
    <row r="3054" spans="2:36" x14ac:dyDescent="0.2">
      <c r="B3054" s="78" t="str">
        <f t="shared" si="141"/>
        <v/>
      </c>
      <c r="C3054" s="19" t="s">
        <v>12</v>
      </c>
      <c r="D3054" s="19" t="s">
        <v>3355</v>
      </c>
      <c r="E3054" s="19">
        <v>90</v>
      </c>
      <c r="F3054" s="19" t="s">
        <v>55</v>
      </c>
      <c r="G3054" s="19">
        <v>50</v>
      </c>
      <c r="H3054" s="19">
        <v>7</v>
      </c>
      <c r="I3054" s="19">
        <v>25</v>
      </c>
      <c r="J3054" s="19">
        <v>94</v>
      </c>
      <c r="K3054" s="19">
        <v>333</v>
      </c>
      <c r="L3054" s="19">
        <v>999</v>
      </c>
      <c r="M3054" s="19" t="s">
        <v>77</v>
      </c>
      <c r="N3054" s="19">
        <v>4000</v>
      </c>
      <c r="O3054" s="19">
        <v>8000</v>
      </c>
      <c r="P3054" s="19">
        <v>9200</v>
      </c>
      <c r="Q3054" s="19" t="s">
        <v>57</v>
      </c>
      <c r="R3054" s="19">
        <v>5820</v>
      </c>
      <c r="S3054" s="19">
        <v>30000</v>
      </c>
      <c r="T3054" s="19">
        <v>0.44</v>
      </c>
      <c r="U3054" s="19">
        <v>8.1</v>
      </c>
      <c r="V3054" s="19">
        <v>0.24</v>
      </c>
      <c r="W3054" s="19">
        <v>63</v>
      </c>
      <c r="X3054" s="93">
        <v>1050</v>
      </c>
      <c r="Y3054">
        <f t="shared" si="142"/>
        <v>80</v>
      </c>
      <c r="Z3054" t="b">
        <f>IF(N3054/G3054&gt;=Auswahlhilfe!$C$8,TRUE,FALSE)</f>
        <v>1</v>
      </c>
      <c r="AA3054" t="b">
        <f>IF(K3054&gt;Auswahlhilfe!$C$7,TRUE,FALSE)</f>
        <v>1</v>
      </c>
      <c r="AB3054" t="b">
        <f>IF(Auswahlhilfe!$C$17=F3054,TRUE,FALSE)</f>
        <v>0</v>
      </c>
      <c r="AC3054" t="b">
        <f>IFERROR(IF(FIND("P2",PGOptionList!D3054)&gt;0,TRUE),FALSE)</f>
        <v>1</v>
      </c>
      <c r="AD3054" t="b">
        <f>IFERROR(IF(FIND("P1",PGOptionList!D3054)&gt;0,TRUE),FALSE)</f>
        <v>0</v>
      </c>
      <c r="AE3054" t="b">
        <f>IFERROR(IF(FIND("P0",PGOptionList!D3054)&gt;0,TRUE),FALSE)</f>
        <v>0</v>
      </c>
      <c r="AF3054" t="b">
        <f>IF(AND(Z3054,AA3054,AB3054,AC3054,IF(C3054=Auswahlhilfe!$L$7,TRUE,FALSE)),D3054,FALSE)</f>
        <v>0</v>
      </c>
      <c r="AG3054" t="b">
        <f>IF(AND(Z3054,AA3054,AB3054,AD3054,IF(C3054=Auswahlhilfe!$L$17,TRUE,FALSE)),D3054,FALSE)</f>
        <v>0</v>
      </c>
      <c r="AH3054" t="b">
        <f>IF(AND(Z3054,AA3054,AB3054,AE3054,IF(C3054=Auswahlhilfe!$L$17,TRUE,FALSE)),D3054,FALSE)</f>
        <v>0</v>
      </c>
      <c r="AI3054" t="s">
        <v>4817</v>
      </c>
      <c r="AJ3054" s="90" t="str">
        <f t="shared" si="143"/>
        <v>mailto:info@oxni.ch?subject=Anfrage TF-100-050-S1-P2</v>
      </c>
    </row>
    <row r="3055" spans="2:36" x14ac:dyDescent="0.2">
      <c r="B3055" s="78" t="str">
        <f t="shared" si="141"/>
        <v/>
      </c>
      <c r="C3055" s="19" t="s">
        <v>12</v>
      </c>
      <c r="D3055" s="19" t="s">
        <v>3356</v>
      </c>
      <c r="E3055" s="19">
        <v>90</v>
      </c>
      <c r="F3055" s="19" t="s">
        <v>58</v>
      </c>
      <c r="G3055" s="19">
        <v>50</v>
      </c>
      <c r="H3055" s="19">
        <v>7</v>
      </c>
      <c r="I3055" s="19">
        <v>25</v>
      </c>
      <c r="J3055" s="19">
        <v>94</v>
      </c>
      <c r="K3055" s="19">
        <v>333</v>
      </c>
      <c r="L3055" s="19">
        <v>999</v>
      </c>
      <c r="M3055" s="19" t="s">
        <v>77</v>
      </c>
      <c r="N3055" s="19">
        <v>4000</v>
      </c>
      <c r="O3055" s="19">
        <v>8000</v>
      </c>
      <c r="P3055" s="19">
        <v>9200</v>
      </c>
      <c r="Q3055" s="19" t="s">
        <v>57</v>
      </c>
      <c r="R3055" s="19">
        <v>5820</v>
      </c>
      <c r="S3055" s="19">
        <v>30000</v>
      </c>
      <c r="T3055" s="19">
        <v>0.44</v>
      </c>
      <c r="U3055" s="19">
        <v>8.1</v>
      </c>
      <c r="V3055" s="19">
        <v>0.24</v>
      </c>
      <c r="W3055" s="19">
        <v>63</v>
      </c>
      <c r="X3055" s="93">
        <v>1050</v>
      </c>
      <c r="Y3055">
        <f t="shared" si="142"/>
        <v>80</v>
      </c>
      <c r="Z3055" t="b">
        <f>IF(N3055/G3055&gt;=Auswahlhilfe!$C$8,TRUE,FALSE)</f>
        <v>1</v>
      </c>
      <c r="AA3055" t="b">
        <f>IF(K3055&gt;Auswahlhilfe!$C$7,TRUE,FALSE)</f>
        <v>1</v>
      </c>
      <c r="AB3055" t="b">
        <f>IF(Auswahlhilfe!$C$17=F3055,TRUE,FALSE)</f>
        <v>1</v>
      </c>
      <c r="AC3055" t="b">
        <f>IFERROR(IF(FIND("P2",PGOptionList!D3055)&gt;0,TRUE),FALSE)</f>
        <v>1</v>
      </c>
      <c r="AD3055" t="b">
        <f>IFERROR(IF(FIND("P1",PGOptionList!D3055)&gt;0,TRUE),FALSE)</f>
        <v>0</v>
      </c>
      <c r="AE3055" t="b">
        <f>IFERROR(IF(FIND("P0",PGOptionList!D3055)&gt;0,TRUE),FALSE)</f>
        <v>0</v>
      </c>
      <c r="AF3055" t="b">
        <f>IF(AND(Z3055,AA3055,AB3055,AC3055,IF(C3055=Auswahlhilfe!$L$7,TRUE,FALSE)),D3055,FALSE)</f>
        <v>0</v>
      </c>
      <c r="AG3055" t="b">
        <f>IF(AND(Z3055,AA3055,AB3055,AD3055,IF(C3055=Auswahlhilfe!$L$17,TRUE,FALSE)),D3055,FALSE)</f>
        <v>0</v>
      </c>
      <c r="AH3055" t="b">
        <f>IF(AND(Z3055,AA3055,AB3055,AE3055,IF(C3055=Auswahlhilfe!$L$17,TRUE,FALSE)),D3055,FALSE)</f>
        <v>0</v>
      </c>
      <c r="AI3055" t="s">
        <v>4818</v>
      </c>
      <c r="AJ3055" s="90" t="str">
        <f t="shared" si="143"/>
        <v>https://shop.oxni.ch/de/shop/motoren/planetengetriebe/tf-100-050-s2-p2</v>
      </c>
    </row>
    <row r="3056" spans="2:36" x14ac:dyDescent="0.2">
      <c r="B3056" s="78" t="str">
        <f t="shared" si="141"/>
        <v/>
      </c>
      <c r="C3056" s="19" t="s">
        <v>12</v>
      </c>
      <c r="D3056" s="19" t="s">
        <v>3357</v>
      </c>
      <c r="E3056" s="19">
        <v>90</v>
      </c>
      <c r="F3056" s="19" t="s">
        <v>55</v>
      </c>
      <c r="G3056" s="19">
        <v>40</v>
      </c>
      <c r="H3056" s="19">
        <v>3</v>
      </c>
      <c r="I3056" s="19">
        <v>25</v>
      </c>
      <c r="J3056" s="19">
        <v>94</v>
      </c>
      <c r="K3056" s="19">
        <v>260</v>
      </c>
      <c r="L3056" s="19">
        <v>780</v>
      </c>
      <c r="M3056" s="19" t="s">
        <v>80</v>
      </c>
      <c r="N3056" s="19">
        <v>4000</v>
      </c>
      <c r="O3056" s="19">
        <v>8000</v>
      </c>
      <c r="P3056" s="19">
        <v>9200</v>
      </c>
      <c r="Q3056" s="19" t="s">
        <v>57</v>
      </c>
      <c r="R3056" s="19">
        <v>5820</v>
      </c>
      <c r="S3056" s="19">
        <v>30000</v>
      </c>
      <c r="T3056" s="19">
        <v>0.47</v>
      </c>
      <c r="U3056" s="19">
        <v>8.1</v>
      </c>
      <c r="V3056" s="19">
        <v>0.24</v>
      </c>
      <c r="W3056" s="19">
        <v>63</v>
      </c>
      <c r="X3056" s="93"/>
      <c r="Y3056">
        <f t="shared" si="142"/>
        <v>100</v>
      </c>
      <c r="Z3056" t="b">
        <f>IF(N3056/G3056&gt;=Auswahlhilfe!$C$8,TRUE,FALSE)</f>
        <v>1</v>
      </c>
      <c r="AA3056" t="b">
        <f>IF(K3056&gt;Auswahlhilfe!$C$7,TRUE,FALSE)</f>
        <v>1</v>
      </c>
      <c r="AB3056" t="b">
        <f>IF(Auswahlhilfe!$C$17=F3056,TRUE,FALSE)</f>
        <v>0</v>
      </c>
      <c r="AC3056" t="b">
        <f>IFERROR(IF(FIND("P2",PGOptionList!D3056)&gt;0,TRUE),FALSE)</f>
        <v>0</v>
      </c>
      <c r="AD3056" t="b">
        <f>IFERROR(IF(FIND("P1",PGOptionList!D3056)&gt;0,TRUE),FALSE)</f>
        <v>0</v>
      </c>
      <c r="AE3056" t="b">
        <f>IFERROR(IF(FIND("P0",PGOptionList!D3056)&gt;0,TRUE),FALSE)</f>
        <v>1</v>
      </c>
      <c r="AF3056" t="b">
        <f>IF(AND(Z3056,AA3056,AB3056,AC3056,IF(C3056=Auswahlhilfe!$L$7,TRUE,FALSE)),D3056,FALSE)</f>
        <v>0</v>
      </c>
      <c r="AG3056" t="b">
        <f>IF(AND(Z3056,AA3056,AB3056,AD3056,IF(C3056=Auswahlhilfe!$L$17,TRUE,FALSE)),D3056,FALSE)</f>
        <v>0</v>
      </c>
      <c r="AH3056" t="b">
        <f>IF(AND(Z3056,AA3056,AB3056,AE3056,IF(C3056=Auswahlhilfe!$L$17,TRUE,FALSE)),D3056,FALSE)</f>
        <v>0</v>
      </c>
      <c r="AI3056" t="s">
        <v>4817</v>
      </c>
      <c r="AJ3056" s="90" t="str">
        <f t="shared" si="143"/>
        <v>mailto:info@oxni.ch?subject=Anfrage TF-100-040-S1-P0</v>
      </c>
    </row>
    <row r="3057" spans="2:36" x14ac:dyDescent="0.2">
      <c r="B3057" s="78" t="str">
        <f t="shared" si="141"/>
        <v/>
      </c>
      <c r="C3057" s="19" t="s">
        <v>12</v>
      </c>
      <c r="D3057" s="19" t="s">
        <v>3358</v>
      </c>
      <c r="E3057" s="19">
        <v>90</v>
      </c>
      <c r="F3057" s="19" t="s">
        <v>58</v>
      </c>
      <c r="G3057" s="19">
        <v>40</v>
      </c>
      <c r="H3057" s="19">
        <v>3</v>
      </c>
      <c r="I3057" s="19">
        <v>25</v>
      </c>
      <c r="J3057" s="19">
        <v>94</v>
      </c>
      <c r="K3057" s="19">
        <v>260</v>
      </c>
      <c r="L3057" s="19">
        <v>780</v>
      </c>
      <c r="M3057" s="19" t="s">
        <v>80</v>
      </c>
      <c r="N3057" s="19">
        <v>4000</v>
      </c>
      <c r="O3057" s="19">
        <v>8000</v>
      </c>
      <c r="P3057" s="19">
        <v>9200</v>
      </c>
      <c r="Q3057" s="19" t="s">
        <v>57</v>
      </c>
      <c r="R3057" s="19">
        <v>5820</v>
      </c>
      <c r="S3057" s="19">
        <v>30000</v>
      </c>
      <c r="T3057" s="19">
        <v>0.47</v>
      </c>
      <c r="U3057" s="19">
        <v>8.1</v>
      </c>
      <c r="V3057" s="19">
        <v>0.24</v>
      </c>
      <c r="W3057" s="19">
        <v>63</v>
      </c>
      <c r="X3057" s="93"/>
      <c r="Y3057">
        <f t="shared" si="142"/>
        <v>100</v>
      </c>
      <c r="Z3057" t="b">
        <f>IF(N3057/G3057&gt;=Auswahlhilfe!$C$8,TRUE,FALSE)</f>
        <v>1</v>
      </c>
      <c r="AA3057" t="b">
        <f>IF(K3057&gt;Auswahlhilfe!$C$7,TRUE,FALSE)</f>
        <v>1</v>
      </c>
      <c r="AB3057" t="b">
        <f>IF(Auswahlhilfe!$C$17=F3057,TRUE,FALSE)</f>
        <v>1</v>
      </c>
      <c r="AC3057" t="b">
        <f>IFERROR(IF(FIND("P2",PGOptionList!D3057)&gt;0,TRUE),FALSE)</f>
        <v>0</v>
      </c>
      <c r="AD3057" t="b">
        <f>IFERROR(IF(FIND("P1",PGOptionList!D3057)&gt;0,TRUE),FALSE)</f>
        <v>0</v>
      </c>
      <c r="AE3057" t="b">
        <f>IFERROR(IF(FIND("P0",PGOptionList!D3057)&gt;0,TRUE),FALSE)</f>
        <v>1</v>
      </c>
      <c r="AF3057" t="b">
        <f>IF(AND(Z3057,AA3057,AB3057,AC3057,IF(C3057=Auswahlhilfe!$L$7,TRUE,FALSE)),D3057,FALSE)</f>
        <v>0</v>
      </c>
      <c r="AG3057" t="b">
        <f>IF(AND(Z3057,AA3057,AB3057,AD3057,IF(C3057=Auswahlhilfe!$L$17,TRUE,FALSE)),D3057,FALSE)</f>
        <v>0</v>
      </c>
      <c r="AH3057" t="b">
        <f>IF(AND(Z3057,AA3057,AB3057,AE3057,IF(C3057=Auswahlhilfe!$L$17,TRUE,FALSE)),D3057,FALSE)</f>
        <v>0</v>
      </c>
      <c r="AI3057" t="s">
        <v>4817</v>
      </c>
      <c r="AJ3057" s="90" t="str">
        <f t="shared" si="143"/>
        <v>mailto:info@oxni.ch?subject=Anfrage TF-100-040-S2-P0</v>
      </c>
    </row>
    <row r="3058" spans="2:36" x14ac:dyDescent="0.2">
      <c r="B3058" s="78" t="str">
        <f t="shared" si="141"/>
        <v/>
      </c>
      <c r="C3058" s="19" t="s">
        <v>12</v>
      </c>
      <c r="D3058" s="19" t="s">
        <v>3359</v>
      </c>
      <c r="E3058" s="19">
        <v>90</v>
      </c>
      <c r="F3058" s="19" t="s">
        <v>55</v>
      </c>
      <c r="G3058" s="19">
        <v>40</v>
      </c>
      <c r="H3058" s="19">
        <v>5</v>
      </c>
      <c r="I3058" s="19">
        <v>25</v>
      </c>
      <c r="J3058" s="19">
        <v>94</v>
      </c>
      <c r="K3058" s="19">
        <v>260</v>
      </c>
      <c r="L3058" s="19">
        <v>780</v>
      </c>
      <c r="M3058" s="19" t="s">
        <v>80</v>
      </c>
      <c r="N3058" s="19">
        <v>4000</v>
      </c>
      <c r="O3058" s="19">
        <v>8000</v>
      </c>
      <c r="P3058" s="19">
        <v>9200</v>
      </c>
      <c r="Q3058" s="19" t="s">
        <v>57</v>
      </c>
      <c r="R3058" s="19">
        <v>5820</v>
      </c>
      <c r="S3058" s="19">
        <v>30000</v>
      </c>
      <c r="T3058" s="19">
        <v>0.47</v>
      </c>
      <c r="U3058" s="19">
        <v>8.1</v>
      </c>
      <c r="V3058" s="19">
        <v>0.24</v>
      </c>
      <c r="W3058" s="19">
        <v>63</v>
      </c>
      <c r="X3058" s="93">
        <v>1117</v>
      </c>
      <c r="Y3058">
        <f t="shared" si="142"/>
        <v>100</v>
      </c>
      <c r="Z3058" t="b">
        <f>IF(N3058/G3058&gt;=Auswahlhilfe!$C$8,TRUE,FALSE)</f>
        <v>1</v>
      </c>
      <c r="AA3058" t="b">
        <f>IF(K3058&gt;Auswahlhilfe!$C$7,TRUE,FALSE)</f>
        <v>1</v>
      </c>
      <c r="AB3058" t="b">
        <f>IF(Auswahlhilfe!$C$17=F3058,TRUE,FALSE)</f>
        <v>0</v>
      </c>
      <c r="AC3058" t="b">
        <f>IFERROR(IF(FIND("P2",PGOptionList!D3058)&gt;0,TRUE),FALSE)</f>
        <v>0</v>
      </c>
      <c r="AD3058" t="b">
        <f>IFERROR(IF(FIND("P1",PGOptionList!D3058)&gt;0,TRUE),FALSE)</f>
        <v>1</v>
      </c>
      <c r="AE3058" t="b">
        <f>IFERROR(IF(FIND("P0",PGOptionList!D3058)&gt;0,TRUE),FALSE)</f>
        <v>0</v>
      </c>
      <c r="AF3058" t="b">
        <f>IF(AND(Z3058,AA3058,AB3058,AC3058,IF(C3058=Auswahlhilfe!$L$7,TRUE,FALSE)),D3058,FALSE)</f>
        <v>0</v>
      </c>
      <c r="AG3058" t="b">
        <f>IF(AND(Z3058,AA3058,AB3058,AD3058,IF(C3058=Auswahlhilfe!$L$17,TRUE,FALSE)),D3058,FALSE)</f>
        <v>0</v>
      </c>
      <c r="AH3058" t="b">
        <f>IF(AND(Z3058,AA3058,AB3058,AE3058,IF(C3058=Auswahlhilfe!$L$17,TRUE,FALSE)),D3058,FALSE)</f>
        <v>0</v>
      </c>
      <c r="AI3058" t="s">
        <v>4817</v>
      </c>
      <c r="AJ3058" s="90" t="str">
        <f t="shared" si="143"/>
        <v>mailto:info@oxni.ch?subject=Anfrage TF-100-040-S1-P1</v>
      </c>
    </row>
    <row r="3059" spans="2:36" x14ac:dyDescent="0.2">
      <c r="B3059" s="78" t="str">
        <f t="shared" si="141"/>
        <v/>
      </c>
      <c r="C3059" s="19" t="s">
        <v>12</v>
      </c>
      <c r="D3059" s="19" t="s">
        <v>3360</v>
      </c>
      <c r="E3059" s="19">
        <v>90</v>
      </c>
      <c r="F3059" s="19" t="s">
        <v>58</v>
      </c>
      <c r="G3059" s="19">
        <v>40</v>
      </c>
      <c r="H3059" s="19">
        <v>5</v>
      </c>
      <c r="I3059" s="19">
        <v>25</v>
      </c>
      <c r="J3059" s="19">
        <v>94</v>
      </c>
      <c r="K3059" s="19">
        <v>260</v>
      </c>
      <c r="L3059" s="19">
        <v>780</v>
      </c>
      <c r="M3059" s="19" t="s">
        <v>80</v>
      </c>
      <c r="N3059" s="19">
        <v>4000</v>
      </c>
      <c r="O3059" s="19">
        <v>8000</v>
      </c>
      <c r="P3059" s="19">
        <v>9200</v>
      </c>
      <c r="Q3059" s="19" t="s">
        <v>57</v>
      </c>
      <c r="R3059" s="19">
        <v>5820</v>
      </c>
      <c r="S3059" s="19">
        <v>30000</v>
      </c>
      <c r="T3059" s="19">
        <v>0.47</v>
      </c>
      <c r="U3059" s="19">
        <v>8.1</v>
      </c>
      <c r="V3059" s="19">
        <v>0.24</v>
      </c>
      <c r="W3059" s="19">
        <v>63</v>
      </c>
      <c r="X3059" s="93">
        <v>1117</v>
      </c>
      <c r="Y3059">
        <f t="shared" si="142"/>
        <v>100</v>
      </c>
      <c r="Z3059" t="b">
        <f>IF(N3059/G3059&gt;=Auswahlhilfe!$C$8,TRUE,FALSE)</f>
        <v>1</v>
      </c>
      <c r="AA3059" t="b">
        <f>IF(K3059&gt;Auswahlhilfe!$C$7,TRUE,FALSE)</f>
        <v>1</v>
      </c>
      <c r="AB3059" t="b">
        <f>IF(Auswahlhilfe!$C$17=F3059,TRUE,FALSE)</f>
        <v>1</v>
      </c>
      <c r="AC3059" t="b">
        <f>IFERROR(IF(FIND("P2",PGOptionList!D3059)&gt;0,TRUE),FALSE)</f>
        <v>0</v>
      </c>
      <c r="AD3059" t="b">
        <f>IFERROR(IF(FIND("P1",PGOptionList!D3059)&gt;0,TRUE),FALSE)</f>
        <v>1</v>
      </c>
      <c r="AE3059" t="b">
        <f>IFERROR(IF(FIND("P0",PGOptionList!D3059)&gt;0,TRUE),FALSE)</f>
        <v>0</v>
      </c>
      <c r="AF3059" t="b">
        <f>IF(AND(Z3059,AA3059,AB3059,AC3059,IF(C3059=Auswahlhilfe!$L$7,TRUE,FALSE)),D3059,FALSE)</f>
        <v>0</v>
      </c>
      <c r="AG3059" t="b">
        <f>IF(AND(Z3059,AA3059,AB3059,AD3059,IF(C3059=Auswahlhilfe!$L$17,TRUE,FALSE)),D3059,FALSE)</f>
        <v>0</v>
      </c>
      <c r="AH3059" t="b">
        <f>IF(AND(Z3059,AA3059,AB3059,AE3059,IF(C3059=Auswahlhilfe!$L$17,TRUE,FALSE)),D3059,FALSE)</f>
        <v>0</v>
      </c>
      <c r="AI3059" t="s">
        <v>4818</v>
      </c>
      <c r="AJ3059" s="90" t="str">
        <f t="shared" si="143"/>
        <v>https://shop.oxni.ch/de/shop/motoren/planetengetriebe/tf-100-040-s2-p1</v>
      </c>
    </row>
    <row r="3060" spans="2:36" x14ac:dyDescent="0.2">
      <c r="B3060" s="78" t="str">
        <f t="shared" si="141"/>
        <v/>
      </c>
      <c r="C3060" s="19" t="s">
        <v>12</v>
      </c>
      <c r="D3060" s="19" t="s">
        <v>3361</v>
      </c>
      <c r="E3060" s="19">
        <v>90</v>
      </c>
      <c r="F3060" s="19" t="s">
        <v>55</v>
      </c>
      <c r="G3060" s="19">
        <v>40</v>
      </c>
      <c r="H3060" s="19">
        <v>7</v>
      </c>
      <c r="I3060" s="19">
        <v>25</v>
      </c>
      <c r="J3060" s="19">
        <v>94</v>
      </c>
      <c r="K3060" s="19">
        <v>260</v>
      </c>
      <c r="L3060" s="19">
        <v>780</v>
      </c>
      <c r="M3060" s="19" t="s">
        <v>80</v>
      </c>
      <c r="N3060" s="19">
        <v>4000</v>
      </c>
      <c r="O3060" s="19">
        <v>8000</v>
      </c>
      <c r="P3060" s="19">
        <v>9200</v>
      </c>
      <c r="Q3060" s="19" t="s">
        <v>57</v>
      </c>
      <c r="R3060" s="19">
        <v>5820</v>
      </c>
      <c r="S3060" s="19">
        <v>30000</v>
      </c>
      <c r="T3060" s="19">
        <v>0.47</v>
      </c>
      <c r="U3060" s="19">
        <v>8.1</v>
      </c>
      <c r="V3060" s="19">
        <v>0.24</v>
      </c>
      <c r="W3060" s="19">
        <v>63</v>
      </c>
      <c r="X3060" s="93">
        <v>1050</v>
      </c>
      <c r="Y3060">
        <f t="shared" si="142"/>
        <v>100</v>
      </c>
      <c r="Z3060" t="b">
        <f>IF(N3060/G3060&gt;=Auswahlhilfe!$C$8,TRUE,FALSE)</f>
        <v>1</v>
      </c>
      <c r="AA3060" t="b">
        <f>IF(K3060&gt;Auswahlhilfe!$C$7,TRUE,FALSE)</f>
        <v>1</v>
      </c>
      <c r="AB3060" t="b">
        <f>IF(Auswahlhilfe!$C$17=F3060,TRUE,FALSE)</f>
        <v>0</v>
      </c>
      <c r="AC3060" t="b">
        <f>IFERROR(IF(FIND("P2",PGOptionList!D3060)&gt;0,TRUE),FALSE)</f>
        <v>1</v>
      </c>
      <c r="AD3060" t="b">
        <f>IFERROR(IF(FIND("P1",PGOptionList!D3060)&gt;0,TRUE),FALSE)</f>
        <v>0</v>
      </c>
      <c r="AE3060" t="b">
        <f>IFERROR(IF(FIND("P0",PGOptionList!D3060)&gt;0,TRUE),FALSE)</f>
        <v>0</v>
      </c>
      <c r="AF3060" t="b">
        <f>IF(AND(Z3060,AA3060,AB3060,AC3060,IF(C3060=Auswahlhilfe!$L$7,TRUE,FALSE)),D3060,FALSE)</f>
        <v>0</v>
      </c>
      <c r="AG3060" t="b">
        <f>IF(AND(Z3060,AA3060,AB3060,AD3060,IF(C3060=Auswahlhilfe!$L$17,TRUE,FALSE)),D3060,FALSE)</f>
        <v>0</v>
      </c>
      <c r="AH3060" t="b">
        <f>IF(AND(Z3060,AA3060,AB3060,AE3060,IF(C3060=Auswahlhilfe!$L$17,TRUE,FALSE)),D3060,FALSE)</f>
        <v>0</v>
      </c>
      <c r="AI3060" t="s">
        <v>4817</v>
      </c>
      <c r="AJ3060" s="90" t="str">
        <f t="shared" si="143"/>
        <v>mailto:info@oxni.ch?subject=Anfrage TF-100-040-S1-P2</v>
      </c>
    </row>
    <row r="3061" spans="2:36" x14ac:dyDescent="0.2">
      <c r="B3061" s="78" t="str">
        <f t="shared" si="141"/>
        <v/>
      </c>
      <c r="C3061" s="19" t="s">
        <v>12</v>
      </c>
      <c r="D3061" s="19" t="s">
        <v>3362</v>
      </c>
      <c r="E3061" s="19">
        <v>90</v>
      </c>
      <c r="F3061" s="19" t="s">
        <v>58</v>
      </c>
      <c r="G3061" s="19">
        <v>40</v>
      </c>
      <c r="H3061" s="19">
        <v>7</v>
      </c>
      <c r="I3061" s="19">
        <v>25</v>
      </c>
      <c r="J3061" s="19">
        <v>94</v>
      </c>
      <c r="K3061" s="19">
        <v>260</v>
      </c>
      <c r="L3061" s="19">
        <v>780</v>
      </c>
      <c r="M3061" s="19" t="s">
        <v>80</v>
      </c>
      <c r="N3061" s="19">
        <v>4000</v>
      </c>
      <c r="O3061" s="19">
        <v>8000</v>
      </c>
      <c r="P3061" s="19">
        <v>9200</v>
      </c>
      <c r="Q3061" s="19" t="s">
        <v>57</v>
      </c>
      <c r="R3061" s="19">
        <v>5820</v>
      </c>
      <c r="S3061" s="19">
        <v>30000</v>
      </c>
      <c r="T3061" s="19">
        <v>0.47</v>
      </c>
      <c r="U3061" s="19">
        <v>8.1</v>
      </c>
      <c r="V3061" s="19">
        <v>0.24</v>
      </c>
      <c r="W3061" s="19">
        <v>63</v>
      </c>
      <c r="X3061" s="93">
        <v>1050</v>
      </c>
      <c r="Y3061">
        <f t="shared" si="142"/>
        <v>100</v>
      </c>
      <c r="Z3061" t="b">
        <f>IF(N3061/G3061&gt;=Auswahlhilfe!$C$8,TRUE,FALSE)</f>
        <v>1</v>
      </c>
      <c r="AA3061" t="b">
        <f>IF(K3061&gt;Auswahlhilfe!$C$7,TRUE,FALSE)</f>
        <v>1</v>
      </c>
      <c r="AB3061" t="b">
        <f>IF(Auswahlhilfe!$C$17=F3061,TRUE,FALSE)</f>
        <v>1</v>
      </c>
      <c r="AC3061" t="b">
        <f>IFERROR(IF(FIND("P2",PGOptionList!D3061)&gt;0,TRUE),FALSE)</f>
        <v>1</v>
      </c>
      <c r="AD3061" t="b">
        <f>IFERROR(IF(FIND("P1",PGOptionList!D3061)&gt;0,TRUE),FALSE)</f>
        <v>0</v>
      </c>
      <c r="AE3061" t="b">
        <f>IFERROR(IF(FIND("P0",PGOptionList!D3061)&gt;0,TRUE),FALSE)</f>
        <v>0</v>
      </c>
      <c r="AF3061" t="b">
        <f>IF(AND(Z3061,AA3061,AB3061,AC3061,IF(C3061=Auswahlhilfe!$L$7,TRUE,FALSE)),D3061,FALSE)</f>
        <v>0</v>
      </c>
      <c r="AG3061" t="b">
        <f>IF(AND(Z3061,AA3061,AB3061,AD3061,IF(C3061=Auswahlhilfe!$L$17,TRUE,FALSE)),D3061,FALSE)</f>
        <v>0</v>
      </c>
      <c r="AH3061" t="b">
        <f>IF(AND(Z3061,AA3061,AB3061,AE3061,IF(C3061=Auswahlhilfe!$L$17,TRUE,FALSE)),D3061,FALSE)</f>
        <v>0</v>
      </c>
      <c r="AI3061" t="s">
        <v>4818</v>
      </c>
      <c r="AJ3061" s="90" t="str">
        <f t="shared" si="143"/>
        <v>https://shop.oxni.ch/de/shop/motoren/planetengetriebe/tf-100-040-s2-p2</v>
      </c>
    </row>
    <row r="3062" spans="2:36" x14ac:dyDescent="0.2">
      <c r="B3062" s="78" t="str">
        <f t="shared" si="141"/>
        <v/>
      </c>
      <c r="C3062" s="19" t="s">
        <v>12</v>
      </c>
      <c r="D3062" s="19" t="s">
        <v>3363</v>
      </c>
      <c r="E3062" s="19">
        <v>90</v>
      </c>
      <c r="F3062" s="19" t="s">
        <v>55</v>
      </c>
      <c r="G3062" s="19">
        <v>35</v>
      </c>
      <c r="H3062" s="19">
        <v>3</v>
      </c>
      <c r="I3062" s="19">
        <v>25</v>
      </c>
      <c r="J3062" s="19">
        <v>94</v>
      </c>
      <c r="K3062" s="19">
        <v>300</v>
      </c>
      <c r="L3062" s="19">
        <v>900</v>
      </c>
      <c r="M3062" s="19" t="s">
        <v>79</v>
      </c>
      <c r="N3062" s="19">
        <v>4000</v>
      </c>
      <c r="O3062" s="19">
        <v>8000</v>
      </c>
      <c r="P3062" s="19">
        <v>9200</v>
      </c>
      <c r="Q3062" s="19" t="s">
        <v>57</v>
      </c>
      <c r="R3062" s="19">
        <v>5820</v>
      </c>
      <c r="S3062" s="19">
        <v>30000</v>
      </c>
      <c r="T3062" s="19">
        <v>0.47</v>
      </c>
      <c r="U3062" s="19">
        <v>8.1</v>
      </c>
      <c r="V3062" s="19">
        <v>0.24</v>
      </c>
      <c r="W3062" s="19">
        <v>63</v>
      </c>
      <c r="X3062" s="93"/>
      <c r="Y3062">
        <f t="shared" si="142"/>
        <v>114.28571428571429</v>
      </c>
      <c r="Z3062" t="b">
        <f>IF(N3062/G3062&gt;=Auswahlhilfe!$C$8,TRUE,FALSE)</f>
        <v>1</v>
      </c>
      <c r="AA3062" t="b">
        <f>IF(K3062&gt;Auswahlhilfe!$C$7,TRUE,FALSE)</f>
        <v>1</v>
      </c>
      <c r="AB3062" t="b">
        <f>IF(Auswahlhilfe!$C$17=F3062,TRUE,FALSE)</f>
        <v>0</v>
      </c>
      <c r="AC3062" t="b">
        <f>IFERROR(IF(FIND("P2",PGOptionList!D3062)&gt;0,TRUE),FALSE)</f>
        <v>0</v>
      </c>
      <c r="AD3062" t="b">
        <f>IFERROR(IF(FIND("P1",PGOptionList!D3062)&gt;0,TRUE),FALSE)</f>
        <v>0</v>
      </c>
      <c r="AE3062" t="b">
        <f>IFERROR(IF(FIND("P0",PGOptionList!D3062)&gt;0,TRUE),FALSE)</f>
        <v>1</v>
      </c>
      <c r="AF3062" t="b">
        <f>IF(AND(Z3062,AA3062,AB3062,AC3062,IF(C3062=Auswahlhilfe!$L$7,TRUE,FALSE)),D3062,FALSE)</f>
        <v>0</v>
      </c>
      <c r="AG3062" t="b">
        <f>IF(AND(Z3062,AA3062,AB3062,AD3062,IF(C3062=Auswahlhilfe!$L$17,TRUE,FALSE)),D3062,FALSE)</f>
        <v>0</v>
      </c>
      <c r="AH3062" t="b">
        <f>IF(AND(Z3062,AA3062,AB3062,AE3062,IF(C3062=Auswahlhilfe!$L$17,TRUE,FALSE)),D3062,FALSE)</f>
        <v>0</v>
      </c>
      <c r="AI3062" t="s">
        <v>4817</v>
      </c>
      <c r="AJ3062" s="90" t="str">
        <f t="shared" si="143"/>
        <v>mailto:info@oxni.ch?subject=Anfrage TF-100-035-S1-P0</v>
      </c>
    </row>
    <row r="3063" spans="2:36" x14ac:dyDescent="0.2">
      <c r="B3063" s="78" t="str">
        <f t="shared" si="141"/>
        <v/>
      </c>
      <c r="C3063" s="19" t="s">
        <v>12</v>
      </c>
      <c r="D3063" s="19" t="s">
        <v>3364</v>
      </c>
      <c r="E3063" s="19">
        <v>90</v>
      </c>
      <c r="F3063" s="19" t="s">
        <v>58</v>
      </c>
      <c r="G3063" s="19">
        <v>35</v>
      </c>
      <c r="H3063" s="19">
        <v>3</v>
      </c>
      <c r="I3063" s="19">
        <v>25</v>
      </c>
      <c r="J3063" s="19">
        <v>94</v>
      </c>
      <c r="K3063" s="19">
        <v>300</v>
      </c>
      <c r="L3063" s="19">
        <v>900</v>
      </c>
      <c r="M3063" s="19" t="s">
        <v>79</v>
      </c>
      <c r="N3063" s="19">
        <v>4000</v>
      </c>
      <c r="O3063" s="19">
        <v>8000</v>
      </c>
      <c r="P3063" s="19">
        <v>9200</v>
      </c>
      <c r="Q3063" s="19" t="s">
        <v>57</v>
      </c>
      <c r="R3063" s="19">
        <v>5820</v>
      </c>
      <c r="S3063" s="19">
        <v>30000</v>
      </c>
      <c r="T3063" s="19">
        <v>0.47</v>
      </c>
      <c r="U3063" s="19">
        <v>8.1</v>
      </c>
      <c r="V3063" s="19">
        <v>0.24</v>
      </c>
      <c r="W3063" s="19">
        <v>63</v>
      </c>
      <c r="X3063" s="93"/>
      <c r="Y3063">
        <f t="shared" si="142"/>
        <v>114.28571428571429</v>
      </c>
      <c r="Z3063" t="b">
        <f>IF(N3063/G3063&gt;=Auswahlhilfe!$C$8,TRUE,FALSE)</f>
        <v>1</v>
      </c>
      <c r="AA3063" t="b">
        <f>IF(K3063&gt;Auswahlhilfe!$C$7,TRUE,FALSE)</f>
        <v>1</v>
      </c>
      <c r="AB3063" t="b">
        <f>IF(Auswahlhilfe!$C$17=F3063,TRUE,FALSE)</f>
        <v>1</v>
      </c>
      <c r="AC3063" t="b">
        <f>IFERROR(IF(FIND("P2",PGOptionList!D3063)&gt;0,TRUE),FALSE)</f>
        <v>0</v>
      </c>
      <c r="AD3063" t="b">
        <f>IFERROR(IF(FIND("P1",PGOptionList!D3063)&gt;0,TRUE),FALSE)</f>
        <v>0</v>
      </c>
      <c r="AE3063" t="b">
        <f>IFERROR(IF(FIND("P0",PGOptionList!D3063)&gt;0,TRUE),FALSE)</f>
        <v>1</v>
      </c>
      <c r="AF3063" t="b">
        <f>IF(AND(Z3063,AA3063,AB3063,AC3063,IF(C3063=Auswahlhilfe!$L$7,TRUE,FALSE)),D3063,FALSE)</f>
        <v>0</v>
      </c>
      <c r="AG3063" t="b">
        <f>IF(AND(Z3063,AA3063,AB3063,AD3063,IF(C3063=Auswahlhilfe!$L$17,TRUE,FALSE)),D3063,FALSE)</f>
        <v>0</v>
      </c>
      <c r="AH3063" t="b">
        <f>IF(AND(Z3063,AA3063,AB3063,AE3063,IF(C3063=Auswahlhilfe!$L$17,TRUE,FALSE)),D3063,FALSE)</f>
        <v>0</v>
      </c>
      <c r="AI3063" t="s">
        <v>4817</v>
      </c>
      <c r="AJ3063" s="90" t="str">
        <f t="shared" si="143"/>
        <v>mailto:info@oxni.ch?subject=Anfrage TF-100-035-S2-P0</v>
      </c>
    </row>
    <row r="3064" spans="2:36" x14ac:dyDescent="0.2">
      <c r="B3064" s="78" t="str">
        <f t="shared" si="141"/>
        <v/>
      </c>
      <c r="C3064" s="19" t="s">
        <v>12</v>
      </c>
      <c r="D3064" s="19" t="s">
        <v>3365</v>
      </c>
      <c r="E3064" s="19">
        <v>90</v>
      </c>
      <c r="F3064" s="19" t="s">
        <v>55</v>
      </c>
      <c r="G3064" s="19">
        <v>35</v>
      </c>
      <c r="H3064" s="19">
        <v>5</v>
      </c>
      <c r="I3064" s="19">
        <v>25</v>
      </c>
      <c r="J3064" s="19">
        <v>94</v>
      </c>
      <c r="K3064" s="19">
        <v>300</v>
      </c>
      <c r="L3064" s="19">
        <v>900</v>
      </c>
      <c r="M3064" s="19" t="s">
        <v>79</v>
      </c>
      <c r="N3064" s="19">
        <v>4000</v>
      </c>
      <c r="O3064" s="19">
        <v>8000</v>
      </c>
      <c r="P3064" s="19">
        <v>9200</v>
      </c>
      <c r="Q3064" s="19" t="s">
        <v>57</v>
      </c>
      <c r="R3064" s="19">
        <v>5820</v>
      </c>
      <c r="S3064" s="19">
        <v>30000</v>
      </c>
      <c r="T3064" s="19">
        <v>0.47</v>
      </c>
      <c r="U3064" s="19">
        <v>8.1</v>
      </c>
      <c r="V3064" s="19">
        <v>0.24</v>
      </c>
      <c r="W3064" s="19">
        <v>63</v>
      </c>
      <c r="X3064" s="93">
        <v>1117</v>
      </c>
      <c r="Y3064">
        <f t="shared" si="142"/>
        <v>114.28571428571429</v>
      </c>
      <c r="Z3064" t="b">
        <f>IF(N3064/G3064&gt;=Auswahlhilfe!$C$8,TRUE,FALSE)</f>
        <v>1</v>
      </c>
      <c r="AA3064" t="b">
        <f>IF(K3064&gt;Auswahlhilfe!$C$7,TRUE,FALSE)</f>
        <v>1</v>
      </c>
      <c r="AB3064" t="b">
        <f>IF(Auswahlhilfe!$C$17=F3064,TRUE,FALSE)</f>
        <v>0</v>
      </c>
      <c r="AC3064" t="b">
        <f>IFERROR(IF(FIND("P2",PGOptionList!D3064)&gt;0,TRUE),FALSE)</f>
        <v>0</v>
      </c>
      <c r="AD3064" t="b">
        <f>IFERROR(IF(FIND("P1",PGOptionList!D3064)&gt;0,TRUE),FALSE)</f>
        <v>1</v>
      </c>
      <c r="AE3064" t="b">
        <f>IFERROR(IF(FIND("P0",PGOptionList!D3064)&gt;0,TRUE),FALSE)</f>
        <v>0</v>
      </c>
      <c r="AF3064" t="b">
        <f>IF(AND(Z3064,AA3064,AB3064,AC3064,IF(C3064=Auswahlhilfe!$L$7,TRUE,FALSE)),D3064,FALSE)</f>
        <v>0</v>
      </c>
      <c r="AG3064" t="b">
        <f>IF(AND(Z3064,AA3064,AB3064,AD3064,IF(C3064=Auswahlhilfe!$L$17,TRUE,FALSE)),D3064,FALSE)</f>
        <v>0</v>
      </c>
      <c r="AH3064" t="b">
        <f>IF(AND(Z3064,AA3064,AB3064,AE3064,IF(C3064=Auswahlhilfe!$L$17,TRUE,FALSE)),D3064,FALSE)</f>
        <v>0</v>
      </c>
      <c r="AI3064" t="s">
        <v>4817</v>
      </c>
      <c r="AJ3064" s="90" t="str">
        <f t="shared" si="143"/>
        <v>mailto:info@oxni.ch?subject=Anfrage TF-100-035-S1-P1</v>
      </c>
    </row>
    <row r="3065" spans="2:36" x14ac:dyDescent="0.2">
      <c r="B3065" s="78" t="str">
        <f t="shared" si="141"/>
        <v/>
      </c>
      <c r="C3065" s="19" t="s">
        <v>12</v>
      </c>
      <c r="D3065" s="19" t="s">
        <v>3366</v>
      </c>
      <c r="E3065" s="19">
        <v>90</v>
      </c>
      <c r="F3065" s="19" t="s">
        <v>58</v>
      </c>
      <c r="G3065" s="19">
        <v>35</v>
      </c>
      <c r="H3065" s="19">
        <v>5</v>
      </c>
      <c r="I3065" s="19">
        <v>25</v>
      </c>
      <c r="J3065" s="19">
        <v>94</v>
      </c>
      <c r="K3065" s="19">
        <v>300</v>
      </c>
      <c r="L3065" s="19">
        <v>900</v>
      </c>
      <c r="M3065" s="19" t="s">
        <v>79</v>
      </c>
      <c r="N3065" s="19">
        <v>4000</v>
      </c>
      <c r="O3065" s="19">
        <v>8000</v>
      </c>
      <c r="P3065" s="19">
        <v>9200</v>
      </c>
      <c r="Q3065" s="19" t="s">
        <v>57</v>
      </c>
      <c r="R3065" s="19">
        <v>5820</v>
      </c>
      <c r="S3065" s="19">
        <v>30000</v>
      </c>
      <c r="T3065" s="19">
        <v>0.47</v>
      </c>
      <c r="U3065" s="19">
        <v>8.1</v>
      </c>
      <c r="V3065" s="19">
        <v>0.24</v>
      </c>
      <c r="W3065" s="19">
        <v>63</v>
      </c>
      <c r="X3065" s="93">
        <v>1117</v>
      </c>
      <c r="Y3065">
        <f t="shared" si="142"/>
        <v>114.28571428571429</v>
      </c>
      <c r="Z3065" t="b">
        <f>IF(N3065/G3065&gt;=Auswahlhilfe!$C$8,TRUE,FALSE)</f>
        <v>1</v>
      </c>
      <c r="AA3065" t="b">
        <f>IF(K3065&gt;Auswahlhilfe!$C$7,TRUE,FALSE)</f>
        <v>1</v>
      </c>
      <c r="AB3065" t="b">
        <f>IF(Auswahlhilfe!$C$17=F3065,TRUE,FALSE)</f>
        <v>1</v>
      </c>
      <c r="AC3065" t="b">
        <f>IFERROR(IF(FIND("P2",PGOptionList!D3065)&gt;0,TRUE),FALSE)</f>
        <v>0</v>
      </c>
      <c r="AD3065" t="b">
        <f>IFERROR(IF(FIND("P1",PGOptionList!D3065)&gt;0,TRUE),FALSE)</f>
        <v>1</v>
      </c>
      <c r="AE3065" t="b">
        <f>IFERROR(IF(FIND("P0",PGOptionList!D3065)&gt;0,TRUE),FALSE)</f>
        <v>0</v>
      </c>
      <c r="AF3065" t="b">
        <f>IF(AND(Z3065,AA3065,AB3065,AC3065,IF(C3065=Auswahlhilfe!$L$7,TRUE,FALSE)),D3065,FALSE)</f>
        <v>0</v>
      </c>
      <c r="AG3065" t="b">
        <f>IF(AND(Z3065,AA3065,AB3065,AD3065,IF(C3065=Auswahlhilfe!$L$17,TRUE,FALSE)),D3065,FALSE)</f>
        <v>0</v>
      </c>
      <c r="AH3065" t="b">
        <f>IF(AND(Z3065,AA3065,AB3065,AE3065,IF(C3065=Auswahlhilfe!$L$17,TRUE,FALSE)),D3065,FALSE)</f>
        <v>0</v>
      </c>
      <c r="AI3065" t="s">
        <v>4818</v>
      </c>
      <c r="AJ3065" s="90" t="str">
        <f t="shared" si="143"/>
        <v>https://shop.oxni.ch/de/shop/motoren/planetengetriebe/tf-100-035-s2-p1</v>
      </c>
    </row>
    <row r="3066" spans="2:36" x14ac:dyDescent="0.2">
      <c r="B3066" s="78" t="str">
        <f t="shared" si="141"/>
        <v/>
      </c>
      <c r="C3066" s="19" t="s">
        <v>12</v>
      </c>
      <c r="D3066" s="19" t="s">
        <v>3367</v>
      </c>
      <c r="E3066" s="19">
        <v>90</v>
      </c>
      <c r="F3066" s="19" t="s">
        <v>55</v>
      </c>
      <c r="G3066" s="19">
        <v>35</v>
      </c>
      <c r="H3066" s="19">
        <v>7</v>
      </c>
      <c r="I3066" s="19">
        <v>25</v>
      </c>
      <c r="J3066" s="19">
        <v>94</v>
      </c>
      <c r="K3066" s="19">
        <v>300</v>
      </c>
      <c r="L3066" s="19">
        <v>900</v>
      </c>
      <c r="M3066" s="19" t="s">
        <v>79</v>
      </c>
      <c r="N3066" s="19">
        <v>4000</v>
      </c>
      <c r="O3066" s="19">
        <v>8000</v>
      </c>
      <c r="P3066" s="19">
        <v>9200</v>
      </c>
      <c r="Q3066" s="19" t="s">
        <v>57</v>
      </c>
      <c r="R3066" s="19">
        <v>5820</v>
      </c>
      <c r="S3066" s="19">
        <v>30000</v>
      </c>
      <c r="T3066" s="19">
        <v>0.47</v>
      </c>
      <c r="U3066" s="19">
        <v>8.1</v>
      </c>
      <c r="V3066" s="19">
        <v>0.24</v>
      </c>
      <c r="W3066" s="19">
        <v>63</v>
      </c>
      <c r="X3066" s="93">
        <v>1050</v>
      </c>
      <c r="Y3066">
        <f t="shared" si="142"/>
        <v>114.28571428571429</v>
      </c>
      <c r="Z3066" t="b">
        <f>IF(N3066/G3066&gt;=Auswahlhilfe!$C$8,TRUE,FALSE)</f>
        <v>1</v>
      </c>
      <c r="AA3066" t="b">
        <f>IF(K3066&gt;Auswahlhilfe!$C$7,TRUE,FALSE)</f>
        <v>1</v>
      </c>
      <c r="AB3066" t="b">
        <f>IF(Auswahlhilfe!$C$17=F3066,TRUE,FALSE)</f>
        <v>0</v>
      </c>
      <c r="AC3066" t="b">
        <f>IFERROR(IF(FIND("P2",PGOptionList!D3066)&gt;0,TRUE),FALSE)</f>
        <v>1</v>
      </c>
      <c r="AD3066" t="b">
        <f>IFERROR(IF(FIND("P1",PGOptionList!D3066)&gt;0,TRUE),FALSE)</f>
        <v>0</v>
      </c>
      <c r="AE3066" t="b">
        <f>IFERROR(IF(FIND("P0",PGOptionList!D3066)&gt;0,TRUE),FALSE)</f>
        <v>0</v>
      </c>
      <c r="AF3066" t="b">
        <f>IF(AND(Z3066,AA3066,AB3066,AC3066,IF(C3066=Auswahlhilfe!$L$7,TRUE,FALSE)),D3066,FALSE)</f>
        <v>0</v>
      </c>
      <c r="AG3066" t="b">
        <f>IF(AND(Z3066,AA3066,AB3066,AD3066,IF(C3066=Auswahlhilfe!$L$17,TRUE,FALSE)),D3066,FALSE)</f>
        <v>0</v>
      </c>
      <c r="AH3066" t="b">
        <f>IF(AND(Z3066,AA3066,AB3066,AE3066,IF(C3066=Auswahlhilfe!$L$17,TRUE,FALSE)),D3066,FALSE)</f>
        <v>0</v>
      </c>
      <c r="AI3066" t="s">
        <v>4817</v>
      </c>
      <c r="AJ3066" s="90" t="str">
        <f t="shared" si="143"/>
        <v>mailto:info@oxni.ch?subject=Anfrage TF-100-035-S1-P2</v>
      </c>
    </row>
    <row r="3067" spans="2:36" x14ac:dyDescent="0.2">
      <c r="B3067" s="78" t="str">
        <f t="shared" si="141"/>
        <v/>
      </c>
      <c r="C3067" s="19" t="s">
        <v>12</v>
      </c>
      <c r="D3067" s="19" t="s">
        <v>3368</v>
      </c>
      <c r="E3067" s="19">
        <v>90</v>
      </c>
      <c r="F3067" s="19" t="s">
        <v>58</v>
      </c>
      <c r="G3067" s="19">
        <v>35</v>
      </c>
      <c r="H3067" s="19">
        <v>7</v>
      </c>
      <c r="I3067" s="19">
        <v>25</v>
      </c>
      <c r="J3067" s="19">
        <v>94</v>
      </c>
      <c r="K3067" s="19">
        <v>300</v>
      </c>
      <c r="L3067" s="19">
        <v>900</v>
      </c>
      <c r="M3067" s="19" t="s">
        <v>79</v>
      </c>
      <c r="N3067" s="19">
        <v>4000</v>
      </c>
      <c r="O3067" s="19">
        <v>8000</v>
      </c>
      <c r="P3067" s="19">
        <v>9200</v>
      </c>
      <c r="Q3067" s="19" t="s">
        <v>57</v>
      </c>
      <c r="R3067" s="19">
        <v>5820</v>
      </c>
      <c r="S3067" s="19">
        <v>30000</v>
      </c>
      <c r="T3067" s="19">
        <v>0.47</v>
      </c>
      <c r="U3067" s="19">
        <v>8.1</v>
      </c>
      <c r="V3067" s="19">
        <v>0.24</v>
      </c>
      <c r="W3067" s="19">
        <v>63</v>
      </c>
      <c r="X3067" s="93">
        <v>1050</v>
      </c>
      <c r="Y3067">
        <f t="shared" si="142"/>
        <v>114.28571428571429</v>
      </c>
      <c r="Z3067" t="b">
        <f>IF(N3067/G3067&gt;=Auswahlhilfe!$C$8,TRUE,FALSE)</f>
        <v>1</v>
      </c>
      <c r="AA3067" t="b">
        <f>IF(K3067&gt;Auswahlhilfe!$C$7,TRUE,FALSE)</f>
        <v>1</v>
      </c>
      <c r="AB3067" t="b">
        <f>IF(Auswahlhilfe!$C$17=F3067,TRUE,FALSE)</f>
        <v>1</v>
      </c>
      <c r="AC3067" t="b">
        <f>IFERROR(IF(FIND("P2",PGOptionList!D3067)&gt;0,TRUE),FALSE)</f>
        <v>1</v>
      </c>
      <c r="AD3067" t="b">
        <f>IFERROR(IF(FIND("P1",PGOptionList!D3067)&gt;0,TRUE),FALSE)</f>
        <v>0</v>
      </c>
      <c r="AE3067" t="b">
        <f>IFERROR(IF(FIND("P0",PGOptionList!D3067)&gt;0,TRUE),FALSE)</f>
        <v>0</v>
      </c>
      <c r="AF3067" t="b">
        <f>IF(AND(Z3067,AA3067,AB3067,AC3067,IF(C3067=Auswahlhilfe!$L$7,TRUE,FALSE)),D3067,FALSE)</f>
        <v>0</v>
      </c>
      <c r="AG3067" t="b">
        <f>IF(AND(Z3067,AA3067,AB3067,AD3067,IF(C3067=Auswahlhilfe!$L$17,TRUE,FALSE)),D3067,FALSE)</f>
        <v>0</v>
      </c>
      <c r="AH3067" t="b">
        <f>IF(AND(Z3067,AA3067,AB3067,AE3067,IF(C3067=Auswahlhilfe!$L$17,TRUE,FALSE)),D3067,FALSE)</f>
        <v>0</v>
      </c>
      <c r="AI3067" t="s">
        <v>4818</v>
      </c>
      <c r="AJ3067" s="90" t="str">
        <f t="shared" si="143"/>
        <v>https://shop.oxni.ch/de/shop/motoren/planetengetriebe/tf-100-035-s2-p2</v>
      </c>
    </row>
    <row r="3068" spans="2:36" x14ac:dyDescent="0.2">
      <c r="B3068" s="78" t="str">
        <f t="shared" si="141"/>
        <v/>
      </c>
      <c r="C3068" s="19" t="s">
        <v>12</v>
      </c>
      <c r="D3068" s="19" t="s">
        <v>3369</v>
      </c>
      <c r="E3068" s="19">
        <v>90</v>
      </c>
      <c r="F3068" s="19" t="s">
        <v>55</v>
      </c>
      <c r="G3068" s="19">
        <v>30</v>
      </c>
      <c r="H3068" s="19">
        <v>3</v>
      </c>
      <c r="I3068" s="19">
        <v>25</v>
      </c>
      <c r="J3068" s="19">
        <v>94</v>
      </c>
      <c r="K3068" s="19">
        <v>310</v>
      </c>
      <c r="L3068" s="19">
        <v>930</v>
      </c>
      <c r="M3068" s="19" t="s">
        <v>78</v>
      </c>
      <c r="N3068" s="19">
        <v>4000</v>
      </c>
      <c r="O3068" s="19">
        <v>8000</v>
      </c>
      <c r="P3068" s="19">
        <v>9200</v>
      </c>
      <c r="Q3068" s="19" t="s">
        <v>57</v>
      </c>
      <c r="R3068" s="19">
        <v>5820</v>
      </c>
      <c r="S3068" s="19">
        <v>30000</v>
      </c>
      <c r="T3068" s="19">
        <v>0.47</v>
      </c>
      <c r="U3068" s="19">
        <v>8.1</v>
      </c>
      <c r="V3068" s="19">
        <v>0.24</v>
      </c>
      <c r="W3068" s="19">
        <v>63</v>
      </c>
      <c r="X3068" s="93"/>
      <c r="Y3068">
        <f t="shared" si="142"/>
        <v>133.33333333333334</v>
      </c>
      <c r="Z3068" t="b">
        <f>IF(N3068/G3068&gt;=Auswahlhilfe!$C$8,TRUE,FALSE)</f>
        <v>1</v>
      </c>
      <c r="AA3068" t="b">
        <f>IF(K3068&gt;Auswahlhilfe!$C$7,TRUE,FALSE)</f>
        <v>1</v>
      </c>
      <c r="AB3068" t="b">
        <f>IF(Auswahlhilfe!$C$17=F3068,TRUE,FALSE)</f>
        <v>0</v>
      </c>
      <c r="AC3068" t="b">
        <f>IFERROR(IF(FIND("P2",PGOptionList!D3068)&gt;0,TRUE),FALSE)</f>
        <v>0</v>
      </c>
      <c r="AD3068" t="b">
        <f>IFERROR(IF(FIND("P1",PGOptionList!D3068)&gt;0,TRUE),FALSE)</f>
        <v>0</v>
      </c>
      <c r="AE3068" t="b">
        <f>IFERROR(IF(FIND("P0",PGOptionList!D3068)&gt;0,TRUE),FALSE)</f>
        <v>1</v>
      </c>
      <c r="AF3068" t="b">
        <f>IF(AND(Z3068,AA3068,AB3068,AC3068,IF(C3068=Auswahlhilfe!$L$7,TRUE,FALSE)),D3068,FALSE)</f>
        <v>0</v>
      </c>
      <c r="AG3068" t="b">
        <f>IF(AND(Z3068,AA3068,AB3068,AD3068,IF(C3068=Auswahlhilfe!$L$17,TRUE,FALSE)),D3068,FALSE)</f>
        <v>0</v>
      </c>
      <c r="AH3068" t="b">
        <f>IF(AND(Z3068,AA3068,AB3068,AE3068,IF(C3068=Auswahlhilfe!$L$17,TRUE,FALSE)),D3068,FALSE)</f>
        <v>0</v>
      </c>
      <c r="AI3068" t="s">
        <v>4817</v>
      </c>
      <c r="AJ3068" s="90" t="str">
        <f t="shared" si="143"/>
        <v>mailto:info@oxni.ch?subject=Anfrage TF-100-030-S1-P0</v>
      </c>
    </row>
    <row r="3069" spans="2:36" x14ac:dyDescent="0.2">
      <c r="B3069" s="78" t="str">
        <f t="shared" si="141"/>
        <v/>
      </c>
      <c r="C3069" s="19" t="s">
        <v>12</v>
      </c>
      <c r="D3069" s="19" t="s">
        <v>3370</v>
      </c>
      <c r="E3069" s="19">
        <v>90</v>
      </c>
      <c r="F3069" s="19" t="s">
        <v>58</v>
      </c>
      <c r="G3069" s="19">
        <v>30</v>
      </c>
      <c r="H3069" s="19">
        <v>3</v>
      </c>
      <c r="I3069" s="19">
        <v>25</v>
      </c>
      <c r="J3069" s="19">
        <v>94</v>
      </c>
      <c r="K3069" s="19">
        <v>310</v>
      </c>
      <c r="L3069" s="19">
        <v>930</v>
      </c>
      <c r="M3069" s="19" t="s">
        <v>78</v>
      </c>
      <c r="N3069" s="19">
        <v>4000</v>
      </c>
      <c r="O3069" s="19">
        <v>8000</v>
      </c>
      <c r="P3069" s="19">
        <v>9200</v>
      </c>
      <c r="Q3069" s="19" t="s">
        <v>57</v>
      </c>
      <c r="R3069" s="19">
        <v>5820</v>
      </c>
      <c r="S3069" s="19">
        <v>30000</v>
      </c>
      <c r="T3069" s="19">
        <v>0.47</v>
      </c>
      <c r="U3069" s="19">
        <v>8.1</v>
      </c>
      <c r="V3069" s="19">
        <v>0.24</v>
      </c>
      <c r="W3069" s="19">
        <v>63</v>
      </c>
      <c r="X3069" s="93"/>
      <c r="Y3069">
        <f t="shared" si="142"/>
        <v>133.33333333333334</v>
      </c>
      <c r="Z3069" t="b">
        <f>IF(N3069/G3069&gt;=Auswahlhilfe!$C$8,TRUE,FALSE)</f>
        <v>1</v>
      </c>
      <c r="AA3069" t="b">
        <f>IF(K3069&gt;Auswahlhilfe!$C$7,TRUE,FALSE)</f>
        <v>1</v>
      </c>
      <c r="AB3069" t="b">
        <f>IF(Auswahlhilfe!$C$17=F3069,TRUE,FALSE)</f>
        <v>1</v>
      </c>
      <c r="AC3069" t="b">
        <f>IFERROR(IF(FIND("P2",PGOptionList!D3069)&gt;0,TRUE),FALSE)</f>
        <v>0</v>
      </c>
      <c r="AD3069" t="b">
        <f>IFERROR(IF(FIND("P1",PGOptionList!D3069)&gt;0,TRUE),FALSE)</f>
        <v>0</v>
      </c>
      <c r="AE3069" t="b">
        <f>IFERROR(IF(FIND("P0",PGOptionList!D3069)&gt;0,TRUE),FALSE)</f>
        <v>1</v>
      </c>
      <c r="AF3069" t="b">
        <f>IF(AND(Z3069,AA3069,AB3069,AC3069,IF(C3069=Auswahlhilfe!$L$7,TRUE,FALSE)),D3069,FALSE)</f>
        <v>0</v>
      </c>
      <c r="AG3069" t="b">
        <f>IF(AND(Z3069,AA3069,AB3069,AD3069,IF(C3069=Auswahlhilfe!$L$17,TRUE,FALSE)),D3069,FALSE)</f>
        <v>0</v>
      </c>
      <c r="AH3069" t="b">
        <f>IF(AND(Z3069,AA3069,AB3069,AE3069,IF(C3069=Auswahlhilfe!$L$17,TRUE,FALSE)),D3069,FALSE)</f>
        <v>0</v>
      </c>
      <c r="AI3069" t="s">
        <v>4817</v>
      </c>
      <c r="AJ3069" s="90" t="str">
        <f t="shared" si="143"/>
        <v>mailto:info@oxni.ch?subject=Anfrage TF-100-030-S2-P0</v>
      </c>
    </row>
    <row r="3070" spans="2:36" x14ac:dyDescent="0.2">
      <c r="B3070" s="78" t="str">
        <f t="shared" si="141"/>
        <v/>
      </c>
      <c r="C3070" s="19" t="s">
        <v>12</v>
      </c>
      <c r="D3070" s="19" t="s">
        <v>3371</v>
      </c>
      <c r="E3070" s="19">
        <v>90</v>
      </c>
      <c r="F3070" s="19" t="s">
        <v>55</v>
      </c>
      <c r="G3070" s="19">
        <v>30</v>
      </c>
      <c r="H3070" s="19">
        <v>5</v>
      </c>
      <c r="I3070" s="19">
        <v>25</v>
      </c>
      <c r="J3070" s="19">
        <v>94</v>
      </c>
      <c r="K3070" s="19">
        <v>310</v>
      </c>
      <c r="L3070" s="19">
        <v>930</v>
      </c>
      <c r="M3070" s="19" t="s">
        <v>78</v>
      </c>
      <c r="N3070" s="19">
        <v>4000</v>
      </c>
      <c r="O3070" s="19">
        <v>8000</v>
      </c>
      <c r="P3070" s="19">
        <v>9200</v>
      </c>
      <c r="Q3070" s="19" t="s">
        <v>57</v>
      </c>
      <c r="R3070" s="19">
        <v>5820</v>
      </c>
      <c r="S3070" s="19">
        <v>30000</v>
      </c>
      <c r="T3070" s="19">
        <v>0.47</v>
      </c>
      <c r="U3070" s="19">
        <v>8.1</v>
      </c>
      <c r="V3070" s="19">
        <v>0.24</v>
      </c>
      <c r="W3070" s="19">
        <v>63</v>
      </c>
      <c r="X3070" s="93">
        <v>1117</v>
      </c>
      <c r="Y3070">
        <f t="shared" si="142"/>
        <v>133.33333333333334</v>
      </c>
      <c r="Z3070" t="b">
        <f>IF(N3070/G3070&gt;=Auswahlhilfe!$C$8,TRUE,FALSE)</f>
        <v>1</v>
      </c>
      <c r="AA3070" t="b">
        <f>IF(K3070&gt;Auswahlhilfe!$C$7,TRUE,FALSE)</f>
        <v>1</v>
      </c>
      <c r="AB3070" t="b">
        <f>IF(Auswahlhilfe!$C$17=F3070,TRUE,FALSE)</f>
        <v>0</v>
      </c>
      <c r="AC3070" t="b">
        <f>IFERROR(IF(FIND("P2",PGOptionList!D3070)&gt;0,TRUE),FALSE)</f>
        <v>0</v>
      </c>
      <c r="AD3070" t="b">
        <f>IFERROR(IF(FIND("P1",PGOptionList!D3070)&gt;0,TRUE),FALSE)</f>
        <v>1</v>
      </c>
      <c r="AE3070" t="b">
        <f>IFERROR(IF(FIND("P0",PGOptionList!D3070)&gt;0,TRUE),FALSE)</f>
        <v>0</v>
      </c>
      <c r="AF3070" t="b">
        <f>IF(AND(Z3070,AA3070,AB3070,AC3070,IF(C3070=Auswahlhilfe!$L$7,TRUE,FALSE)),D3070,FALSE)</f>
        <v>0</v>
      </c>
      <c r="AG3070" t="b">
        <f>IF(AND(Z3070,AA3070,AB3070,AD3070,IF(C3070=Auswahlhilfe!$L$17,TRUE,FALSE)),D3070,FALSE)</f>
        <v>0</v>
      </c>
      <c r="AH3070" t="b">
        <f>IF(AND(Z3070,AA3070,AB3070,AE3070,IF(C3070=Auswahlhilfe!$L$17,TRUE,FALSE)),D3070,FALSE)</f>
        <v>0</v>
      </c>
      <c r="AI3070" t="s">
        <v>4817</v>
      </c>
      <c r="AJ3070" s="90" t="str">
        <f t="shared" si="143"/>
        <v>mailto:info@oxni.ch?subject=Anfrage TF-100-030-S1-P1</v>
      </c>
    </row>
    <row r="3071" spans="2:36" x14ac:dyDescent="0.2">
      <c r="B3071" s="78" t="str">
        <f t="shared" si="141"/>
        <v/>
      </c>
      <c r="C3071" s="19" t="s">
        <v>12</v>
      </c>
      <c r="D3071" s="19" t="s">
        <v>3372</v>
      </c>
      <c r="E3071" s="19">
        <v>90</v>
      </c>
      <c r="F3071" s="19" t="s">
        <v>58</v>
      </c>
      <c r="G3071" s="19">
        <v>30</v>
      </c>
      <c r="H3071" s="19">
        <v>5</v>
      </c>
      <c r="I3071" s="19">
        <v>25</v>
      </c>
      <c r="J3071" s="19">
        <v>94</v>
      </c>
      <c r="K3071" s="19">
        <v>310</v>
      </c>
      <c r="L3071" s="19">
        <v>930</v>
      </c>
      <c r="M3071" s="19" t="s">
        <v>78</v>
      </c>
      <c r="N3071" s="19">
        <v>4000</v>
      </c>
      <c r="O3071" s="19">
        <v>8000</v>
      </c>
      <c r="P3071" s="19">
        <v>9200</v>
      </c>
      <c r="Q3071" s="19" t="s">
        <v>57</v>
      </c>
      <c r="R3071" s="19">
        <v>5820</v>
      </c>
      <c r="S3071" s="19">
        <v>30000</v>
      </c>
      <c r="T3071" s="19">
        <v>0.47</v>
      </c>
      <c r="U3071" s="19">
        <v>8.1</v>
      </c>
      <c r="V3071" s="19">
        <v>0.24</v>
      </c>
      <c r="W3071" s="19">
        <v>63</v>
      </c>
      <c r="X3071" s="93">
        <v>1117</v>
      </c>
      <c r="Y3071">
        <f t="shared" si="142"/>
        <v>133.33333333333334</v>
      </c>
      <c r="Z3071" t="b">
        <f>IF(N3071/G3071&gt;=Auswahlhilfe!$C$8,TRUE,FALSE)</f>
        <v>1</v>
      </c>
      <c r="AA3071" t="b">
        <f>IF(K3071&gt;Auswahlhilfe!$C$7,TRUE,FALSE)</f>
        <v>1</v>
      </c>
      <c r="AB3071" t="b">
        <f>IF(Auswahlhilfe!$C$17=F3071,TRUE,FALSE)</f>
        <v>1</v>
      </c>
      <c r="AC3071" t="b">
        <f>IFERROR(IF(FIND("P2",PGOptionList!D3071)&gt;0,TRUE),FALSE)</f>
        <v>0</v>
      </c>
      <c r="AD3071" t="b">
        <f>IFERROR(IF(FIND("P1",PGOptionList!D3071)&gt;0,TRUE),FALSE)</f>
        <v>1</v>
      </c>
      <c r="AE3071" t="b">
        <f>IFERROR(IF(FIND("P0",PGOptionList!D3071)&gt;0,TRUE),FALSE)</f>
        <v>0</v>
      </c>
      <c r="AF3071" t="b">
        <f>IF(AND(Z3071,AA3071,AB3071,AC3071,IF(C3071=Auswahlhilfe!$L$7,TRUE,FALSE)),D3071,FALSE)</f>
        <v>0</v>
      </c>
      <c r="AG3071" t="b">
        <f>IF(AND(Z3071,AA3071,AB3071,AD3071,IF(C3071=Auswahlhilfe!$L$17,TRUE,FALSE)),D3071,FALSE)</f>
        <v>0</v>
      </c>
      <c r="AH3071" t="b">
        <f>IF(AND(Z3071,AA3071,AB3071,AE3071,IF(C3071=Auswahlhilfe!$L$17,TRUE,FALSE)),D3071,FALSE)</f>
        <v>0</v>
      </c>
      <c r="AI3071" t="s">
        <v>4818</v>
      </c>
      <c r="AJ3071" s="90" t="str">
        <f t="shared" si="143"/>
        <v>https://shop.oxni.ch/de/shop/motoren/planetengetriebe/tf-100-030-s2-p1</v>
      </c>
    </row>
    <row r="3072" spans="2:36" x14ac:dyDescent="0.2">
      <c r="B3072" s="78" t="str">
        <f t="shared" si="141"/>
        <v/>
      </c>
      <c r="C3072" s="19" t="s">
        <v>12</v>
      </c>
      <c r="D3072" s="19" t="s">
        <v>3373</v>
      </c>
      <c r="E3072" s="19">
        <v>90</v>
      </c>
      <c r="F3072" s="19" t="s">
        <v>55</v>
      </c>
      <c r="G3072" s="19">
        <v>30</v>
      </c>
      <c r="H3072" s="19">
        <v>7</v>
      </c>
      <c r="I3072" s="19">
        <v>25</v>
      </c>
      <c r="J3072" s="19">
        <v>94</v>
      </c>
      <c r="K3072" s="19">
        <v>310</v>
      </c>
      <c r="L3072" s="19">
        <v>930</v>
      </c>
      <c r="M3072" s="19" t="s">
        <v>78</v>
      </c>
      <c r="N3072" s="19">
        <v>4000</v>
      </c>
      <c r="O3072" s="19">
        <v>8000</v>
      </c>
      <c r="P3072" s="19">
        <v>9200</v>
      </c>
      <c r="Q3072" s="19" t="s">
        <v>57</v>
      </c>
      <c r="R3072" s="19">
        <v>5820</v>
      </c>
      <c r="S3072" s="19">
        <v>30000</v>
      </c>
      <c r="T3072" s="19">
        <v>0.47</v>
      </c>
      <c r="U3072" s="19">
        <v>8.1</v>
      </c>
      <c r="V3072" s="19">
        <v>0.24</v>
      </c>
      <c r="W3072" s="19">
        <v>63</v>
      </c>
      <c r="X3072" s="93">
        <v>1050</v>
      </c>
      <c r="Y3072">
        <f t="shared" si="142"/>
        <v>133.33333333333334</v>
      </c>
      <c r="Z3072" t="b">
        <f>IF(N3072/G3072&gt;=Auswahlhilfe!$C$8,TRUE,FALSE)</f>
        <v>1</v>
      </c>
      <c r="AA3072" t="b">
        <f>IF(K3072&gt;Auswahlhilfe!$C$7,TRUE,FALSE)</f>
        <v>1</v>
      </c>
      <c r="AB3072" t="b">
        <f>IF(Auswahlhilfe!$C$17=F3072,TRUE,FALSE)</f>
        <v>0</v>
      </c>
      <c r="AC3072" t="b">
        <f>IFERROR(IF(FIND("P2",PGOptionList!D3072)&gt;0,TRUE),FALSE)</f>
        <v>1</v>
      </c>
      <c r="AD3072" t="b">
        <f>IFERROR(IF(FIND("P1",PGOptionList!D3072)&gt;0,TRUE),FALSE)</f>
        <v>0</v>
      </c>
      <c r="AE3072" t="b">
        <f>IFERROR(IF(FIND("P0",PGOptionList!D3072)&gt;0,TRUE),FALSE)</f>
        <v>0</v>
      </c>
      <c r="AF3072" t="b">
        <f>IF(AND(Z3072,AA3072,AB3072,AC3072,IF(C3072=Auswahlhilfe!$L$7,TRUE,FALSE)),D3072,FALSE)</f>
        <v>0</v>
      </c>
      <c r="AG3072" t="b">
        <f>IF(AND(Z3072,AA3072,AB3072,AD3072,IF(C3072=Auswahlhilfe!$L$17,TRUE,FALSE)),D3072,FALSE)</f>
        <v>0</v>
      </c>
      <c r="AH3072" t="b">
        <f>IF(AND(Z3072,AA3072,AB3072,AE3072,IF(C3072=Auswahlhilfe!$L$17,TRUE,FALSE)),D3072,FALSE)</f>
        <v>0</v>
      </c>
      <c r="AI3072" t="s">
        <v>4817</v>
      </c>
      <c r="AJ3072" s="90" t="str">
        <f t="shared" si="143"/>
        <v>mailto:info@oxni.ch?subject=Anfrage TF-100-030-S1-P2</v>
      </c>
    </row>
    <row r="3073" spans="2:36" x14ac:dyDescent="0.2">
      <c r="B3073" s="78" t="str">
        <f t="shared" si="141"/>
        <v/>
      </c>
      <c r="C3073" s="19" t="s">
        <v>12</v>
      </c>
      <c r="D3073" s="19" t="s">
        <v>3374</v>
      </c>
      <c r="E3073" s="19">
        <v>90</v>
      </c>
      <c r="F3073" s="19" t="s">
        <v>58</v>
      </c>
      <c r="G3073" s="19">
        <v>30</v>
      </c>
      <c r="H3073" s="19">
        <v>7</v>
      </c>
      <c r="I3073" s="19">
        <v>25</v>
      </c>
      <c r="J3073" s="19">
        <v>94</v>
      </c>
      <c r="K3073" s="19">
        <v>310</v>
      </c>
      <c r="L3073" s="19">
        <v>930</v>
      </c>
      <c r="M3073" s="19" t="s">
        <v>78</v>
      </c>
      <c r="N3073" s="19">
        <v>4000</v>
      </c>
      <c r="O3073" s="19">
        <v>8000</v>
      </c>
      <c r="P3073" s="19">
        <v>9200</v>
      </c>
      <c r="Q3073" s="19" t="s">
        <v>57</v>
      </c>
      <c r="R3073" s="19">
        <v>5820</v>
      </c>
      <c r="S3073" s="19">
        <v>30000</v>
      </c>
      <c r="T3073" s="19">
        <v>0.47</v>
      </c>
      <c r="U3073" s="19">
        <v>8.1</v>
      </c>
      <c r="V3073" s="19">
        <v>0.24</v>
      </c>
      <c r="W3073" s="19">
        <v>63</v>
      </c>
      <c r="X3073" s="93">
        <v>1050</v>
      </c>
      <c r="Y3073">
        <f t="shared" si="142"/>
        <v>133.33333333333334</v>
      </c>
      <c r="Z3073" t="b">
        <f>IF(N3073/G3073&gt;=Auswahlhilfe!$C$8,TRUE,FALSE)</f>
        <v>1</v>
      </c>
      <c r="AA3073" t="b">
        <f>IF(K3073&gt;Auswahlhilfe!$C$7,TRUE,FALSE)</f>
        <v>1</v>
      </c>
      <c r="AB3073" t="b">
        <f>IF(Auswahlhilfe!$C$17=F3073,TRUE,FALSE)</f>
        <v>1</v>
      </c>
      <c r="AC3073" t="b">
        <f>IFERROR(IF(FIND("P2",PGOptionList!D3073)&gt;0,TRUE),FALSE)</f>
        <v>1</v>
      </c>
      <c r="AD3073" t="b">
        <f>IFERROR(IF(FIND("P1",PGOptionList!D3073)&gt;0,TRUE),FALSE)</f>
        <v>0</v>
      </c>
      <c r="AE3073" t="b">
        <f>IFERROR(IF(FIND("P0",PGOptionList!D3073)&gt;0,TRUE),FALSE)</f>
        <v>0</v>
      </c>
      <c r="AF3073" t="b">
        <f>IF(AND(Z3073,AA3073,AB3073,AC3073,IF(C3073=Auswahlhilfe!$L$7,TRUE,FALSE)),D3073,FALSE)</f>
        <v>0</v>
      </c>
      <c r="AG3073" t="b">
        <f>IF(AND(Z3073,AA3073,AB3073,AD3073,IF(C3073=Auswahlhilfe!$L$17,TRUE,FALSE)),D3073,FALSE)</f>
        <v>0</v>
      </c>
      <c r="AH3073" t="b">
        <f>IF(AND(Z3073,AA3073,AB3073,AE3073,IF(C3073=Auswahlhilfe!$L$17,TRUE,FALSE)),D3073,FALSE)</f>
        <v>0</v>
      </c>
      <c r="AI3073" t="s">
        <v>4818</v>
      </c>
      <c r="AJ3073" s="90" t="str">
        <f t="shared" si="143"/>
        <v>https://shop.oxni.ch/de/shop/motoren/planetengetriebe/tf-100-030-s2-p2</v>
      </c>
    </row>
    <row r="3074" spans="2:36" x14ac:dyDescent="0.2">
      <c r="B3074" s="78" t="str">
        <f t="shared" si="141"/>
        <v/>
      </c>
      <c r="C3074" s="19" t="s">
        <v>12</v>
      </c>
      <c r="D3074" s="19" t="s">
        <v>3375</v>
      </c>
      <c r="E3074" s="19">
        <v>90</v>
      </c>
      <c r="F3074" s="19" t="s">
        <v>55</v>
      </c>
      <c r="G3074" s="19">
        <v>25</v>
      </c>
      <c r="H3074" s="19">
        <v>3</v>
      </c>
      <c r="I3074" s="19">
        <v>25</v>
      </c>
      <c r="J3074" s="19">
        <v>94</v>
      </c>
      <c r="K3074" s="19">
        <v>333</v>
      </c>
      <c r="L3074" s="19">
        <v>999</v>
      </c>
      <c r="M3074" s="19" t="s">
        <v>77</v>
      </c>
      <c r="N3074" s="19">
        <v>4000</v>
      </c>
      <c r="O3074" s="19">
        <v>8000</v>
      </c>
      <c r="P3074" s="19">
        <v>9200</v>
      </c>
      <c r="Q3074" s="19" t="s">
        <v>57</v>
      </c>
      <c r="R3074" s="19">
        <v>5820</v>
      </c>
      <c r="S3074" s="19">
        <v>30000</v>
      </c>
      <c r="T3074" s="19">
        <v>0.47</v>
      </c>
      <c r="U3074" s="19">
        <v>8.1</v>
      </c>
      <c r="V3074" s="19">
        <v>0.24</v>
      </c>
      <c r="W3074" s="19">
        <v>63</v>
      </c>
      <c r="X3074" s="93"/>
      <c r="Y3074">
        <f t="shared" si="142"/>
        <v>160</v>
      </c>
      <c r="Z3074" t="b">
        <f>IF(N3074/G3074&gt;=Auswahlhilfe!$C$8,TRUE,FALSE)</f>
        <v>1</v>
      </c>
      <c r="AA3074" t="b">
        <f>IF(K3074&gt;Auswahlhilfe!$C$7,TRUE,FALSE)</f>
        <v>1</v>
      </c>
      <c r="AB3074" t="b">
        <f>IF(Auswahlhilfe!$C$17=F3074,TRUE,FALSE)</f>
        <v>0</v>
      </c>
      <c r="AC3074" t="b">
        <f>IFERROR(IF(FIND("P2",PGOptionList!D3074)&gt;0,TRUE),FALSE)</f>
        <v>0</v>
      </c>
      <c r="AD3074" t="b">
        <f>IFERROR(IF(FIND("P1",PGOptionList!D3074)&gt;0,TRUE),FALSE)</f>
        <v>0</v>
      </c>
      <c r="AE3074" t="b">
        <f>IFERROR(IF(FIND("P0",PGOptionList!D3074)&gt;0,TRUE),FALSE)</f>
        <v>1</v>
      </c>
      <c r="AF3074" t="b">
        <f>IF(AND(Z3074,AA3074,AB3074,AC3074,IF(C3074=Auswahlhilfe!$L$7,TRUE,FALSE)),D3074,FALSE)</f>
        <v>0</v>
      </c>
      <c r="AG3074" t="b">
        <f>IF(AND(Z3074,AA3074,AB3074,AD3074,IF(C3074=Auswahlhilfe!$L$17,TRUE,FALSE)),D3074,FALSE)</f>
        <v>0</v>
      </c>
      <c r="AH3074" t="b">
        <f>IF(AND(Z3074,AA3074,AB3074,AE3074,IF(C3074=Auswahlhilfe!$L$17,TRUE,FALSE)),D3074,FALSE)</f>
        <v>0</v>
      </c>
      <c r="AI3074" t="s">
        <v>4817</v>
      </c>
      <c r="AJ3074" s="90" t="str">
        <f t="shared" si="143"/>
        <v>mailto:info@oxni.ch?subject=Anfrage TF-100-025-S1-P0</v>
      </c>
    </row>
    <row r="3075" spans="2:36" x14ac:dyDescent="0.2">
      <c r="B3075" s="78" t="str">
        <f t="shared" si="141"/>
        <v/>
      </c>
      <c r="C3075" s="19" t="s">
        <v>12</v>
      </c>
      <c r="D3075" s="19" t="s">
        <v>3376</v>
      </c>
      <c r="E3075" s="19">
        <v>90</v>
      </c>
      <c r="F3075" s="19" t="s">
        <v>58</v>
      </c>
      <c r="G3075" s="19">
        <v>25</v>
      </c>
      <c r="H3075" s="19">
        <v>3</v>
      </c>
      <c r="I3075" s="19">
        <v>25</v>
      </c>
      <c r="J3075" s="19">
        <v>94</v>
      </c>
      <c r="K3075" s="19">
        <v>333</v>
      </c>
      <c r="L3075" s="19">
        <v>999</v>
      </c>
      <c r="M3075" s="19" t="s">
        <v>77</v>
      </c>
      <c r="N3075" s="19">
        <v>4000</v>
      </c>
      <c r="O3075" s="19">
        <v>8000</v>
      </c>
      <c r="P3075" s="19">
        <v>9200</v>
      </c>
      <c r="Q3075" s="19" t="s">
        <v>57</v>
      </c>
      <c r="R3075" s="19">
        <v>5820</v>
      </c>
      <c r="S3075" s="19">
        <v>30000</v>
      </c>
      <c r="T3075" s="19">
        <v>0.47</v>
      </c>
      <c r="U3075" s="19">
        <v>8.1</v>
      </c>
      <c r="V3075" s="19">
        <v>0.24</v>
      </c>
      <c r="W3075" s="19">
        <v>63</v>
      </c>
      <c r="X3075" s="93"/>
      <c r="Y3075">
        <f t="shared" si="142"/>
        <v>160</v>
      </c>
      <c r="Z3075" t="b">
        <f>IF(N3075/G3075&gt;=Auswahlhilfe!$C$8,TRUE,FALSE)</f>
        <v>1</v>
      </c>
      <c r="AA3075" t="b">
        <f>IF(K3075&gt;Auswahlhilfe!$C$7,TRUE,FALSE)</f>
        <v>1</v>
      </c>
      <c r="AB3075" t="b">
        <f>IF(Auswahlhilfe!$C$17=F3075,TRUE,FALSE)</f>
        <v>1</v>
      </c>
      <c r="AC3075" t="b">
        <f>IFERROR(IF(FIND("P2",PGOptionList!D3075)&gt;0,TRUE),FALSE)</f>
        <v>0</v>
      </c>
      <c r="AD3075" t="b">
        <f>IFERROR(IF(FIND("P1",PGOptionList!D3075)&gt;0,TRUE),FALSE)</f>
        <v>0</v>
      </c>
      <c r="AE3075" t="b">
        <f>IFERROR(IF(FIND("P0",PGOptionList!D3075)&gt;0,TRUE),FALSE)</f>
        <v>1</v>
      </c>
      <c r="AF3075" t="b">
        <f>IF(AND(Z3075,AA3075,AB3075,AC3075,IF(C3075=Auswahlhilfe!$L$7,TRUE,FALSE)),D3075,FALSE)</f>
        <v>0</v>
      </c>
      <c r="AG3075" t="b">
        <f>IF(AND(Z3075,AA3075,AB3075,AD3075,IF(C3075=Auswahlhilfe!$L$17,TRUE,FALSE)),D3075,FALSE)</f>
        <v>0</v>
      </c>
      <c r="AH3075" t="b">
        <f>IF(AND(Z3075,AA3075,AB3075,AE3075,IF(C3075=Auswahlhilfe!$L$17,TRUE,FALSE)),D3075,FALSE)</f>
        <v>0</v>
      </c>
      <c r="AI3075" t="s">
        <v>4817</v>
      </c>
      <c r="AJ3075" s="90" t="str">
        <f t="shared" si="143"/>
        <v>mailto:info@oxni.ch?subject=Anfrage TF-100-025-S2-P0</v>
      </c>
    </row>
    <row r="3076" spans="2:36" x14ac:dyDescent="0.2">
      <c r="B3076" s="78" t="str">
        <f t="shared" si="141"/>
        <v/>
      </c>
      <c r="C3076" s="19" t="s">
        <v>12</v>
      </c>
      <c r="D3076" s="19" t="s">
        <v>3377</v>
      </c>
      <c r="E3076" s="19">
        <v>90</v>
      </c>
      <c r="F3076" s="19" t="s">
        <v>55</v>
      </c>
      <c r="G3076" s="19">
        <v>25</v>
      </c>
      <c r="H3076" s="19">
        <v>5</v>
      </c>
      <c r="I3076" s="19">
        <v>25</v>
      </c>
      <c r="J3076" s="19">
        <v>94</v>
      </c>
      <c r="K3076" s="19">
        <v>333</v>
      </c>
      <c r="L3076" s="19">
        <v>999</v>
      </c>
      <c r="M3076" s="19" t="s">
        <v>77</v>
      </c>
      <c r="N3076" s="19">
        <v>4000</v>
      </c>
      <c r="O3076" s="19">
        <v>8000</v>
      </c>
      <c r="P3076" s="19">
        <v>9200</v>
      </c>
      <c r="Q3076" s="19" t="s">
        <v>57</v>
      </c>
      <c r="R3076" s="19">
        <v>5820</v>
      </c>
      <c r="S3076" s="19">
        <v>30000</v>
      </c>
      <c r="T3076" s="19">
        <v>0.47</v>
      </c>
      <c r="U3076" s="19">
        <v>8.1</v>
      </c>
      <c r="V3076" s="19">
        <v>0.24</v>
      </c>
      <c r="W3076" s="19">
        <v>63</v>
      </c>
      <c r="X3076" s="93">
        <v>1117</v>
      </c>
      <c r="Y3076">
        <f t="shared" si="142"/>
        <v>160</v>
      </c>
      <c r="Z3076" t="b">
        <f>IF(N3076/G3076&gt;=Auswahlhilfe!$C$8,TRUE,FALSE)</f>
        <v>1</v>
      </c>
      <c r="AA3076" t="b">
        <f>IF(K3076&gt;Auswahlhilfe!$C$7,TRUE,FALSE)</f>
        <v>1</v>
      </c>
      <c r="AB3076" t="b">
        <f>IF(Auswahlhilfe!$C$17=F3076,TRUE,FALSE)</f>
        <v>0</v>
      </c>
      <c r="AC3076" t="b">
        <f>IFERROR(IF(FIND("P2",PGOptionList!D3076)&gt;0,TRUE),FALSE)</f>
        <v>0</v>
      </c>
      <c r="AD3076" t="b">
        <f>IFERROR(IF(FIND("P1",PGOptionList!D3076)&gt;0,TRUE),FALSE)</f>
        <v>1</v>
      </c>
      <c r="AE3076" t="b">
        <f>IFERROR(IF(FIND("P0",PGOptionList!D3076)&gt;0,TRUE),FALSE)</f>
        <v>0</v>
      </c>
      <c r="AF3076" t="b">
        <f>IF(AND(Z3076,AA3076,AB3076,AC3076,IF(C3076=Auswahlhilfe!$L$7,TRUE,FALSE)),D3076,FALSE)</f>
        <v>0</v>
      </c>
      <c r="AG3076" t="b">
        <f>IF(AND(Z3076,AA3076,AB3076,AD3076,IF(C3076=Auswahlhilfe!$L$17,TRUE,FALSE)),D3076,FALSE)</f>
        <v>0</v>
      </c>
      <c r="AH3076" t="b">
        <f>IF(AND(Z3076,AA3076,AB3076,AE3076,IF(C3076=Auswahlhilfe!$L$17,TRUE,FALSE)),D3076,FALSE)</f>
        <v>0</v>
      </c>
      <c r="AI3076" t="s">
        <v>4817</v>
      </c>
      <c r="AJ3076" s="90" t="str">
        <f t="shared" si="143"/>
        <v>mailto:info@oxni.ch?subject=Anfrage TF-100-025-S1-P1</v>
      </c>
    </row>
    <row r="3077" spans="2:36" x14ac:dyDescent="0.2">
      <c r="B3077" s="78" t="str">
        <f t="shared" si="141"/>
        <v/>
      </c>
      <c r="C3077" s="19" t="s">
        <v>12</v>
      </c>
      <c r="D3077" s="19" t="s">
        <v>3378</v>
      </c>
      <c r="E3077" s="19">
        <v>90</v>
      </c>
      <c r="F3077" s="19" t="s">
        <v>58</v>
      </c>
      <c r="G3077" s="19">
        <v>25</v>
      </c>
      <c r="H3077" s="19">
        <v>5</v>
      </c>
      <c r="I3077" s="19">
        <v>25</v>
      </c>
      <c r="J3077" s="19">
        <v>94</v>
      </c>
      <c r="K3077" s="19">
        <v>333</v>
      </c>
      <c r="L3077" s="19">
        <v>999</v>
      </c>
      <c r="M3077" s="19" t="s">
        <v>77</v>
      </c>
      <c r="N3077" s="19">
        <v>4000</v>
      </c>
      <c r="O3077" s="19">
        <v>8000</v>
      </c>
      <c r="P3077" s="19">
        <v>9200</v>
      </c>
      <c r="Q3077" s="19" t="s">
        <v>57</v>
      </c>
      <c r="R3077" s="19">
        <v>5820</v>
      </c>
      <c r="S3077" s="19">
        <v>30000</v>
      </c>
      <c r="T3077" s="19">
        <v>0.47</v>
      </c>
      <c r="U3077" s="19">
        <v>8.1</v>
      </c>
      <c r="V3077" s="19">
        <v>0.24</v>
      </c>
      <c r="W3077" s="19">
        <v>63</v>
      </c>
      <c r="X3077" s="93">
        <v>1117</v>
      </c>
      <c r="Y3077">
        <f t="shared" si="142"/>
        <v>160</v>
      </c>
      <c r="Z3077" t="b">
        <f>IF(N3077/G3077&gt;=Auswahlhilfe!$C$8,TRUE,FALSE)</f>
        <v>1</v>
      </c>
      <c r="AA3077" t="b">
        <f>IF(K3077&gt;Auswahlhilfe!$C$7,TRUE,FALSE)</f>
        <v>1</v>
      </c>
      <c r="AB3077" t="b">
        <f>IF(Auswahlhilfe!$C$17=F3077,TRUE,FALSE)</f>
        <v>1</v>
      </c>
      <c r="AC3077" t="b">
        <f>IFERROR(IF(FIND("P2",PGOptionList!D3077)&gt;0,TRUE),FALSE)</f>
        <v>0</v>
      </c>
      <c r="AD3077" t="b">
        <f>IFERROR(IF(FIND("P1",PGOptionList!D3077)&gt;0,TRUE),FALSE)</f>
        <v>1</v>
      </c>
      <c r="AE3077" t="b">
        <f>IFERROR(IF(FIND("P0",PGOptionList!D3077)&gt;0,TRUE),FALSE)</f>
        <v>0</v>
      </c>
      <c r="AF3077" t="b">
        <f>IF(AND(Z3077,AA3077,AB3077,AC3077,IF(C3077=Auswahlhilfe!$L$7,TRUE,FALSE)),D3077,FALSE)</f>
        <v>0</v>
      </c>
      <c r="AG3077" t="b">
        <f>IF(AND(Z3077,AA3077,AB3077,AD3077,IF(C3077=Auswahlhilfe!$L$17,TRUE,FALSE)),D3077,FALSE)</f>
        <v>0</v>
      </c>
      <c r="AH3077" t="b">
        <f>IF(AND(Z3077,AA3077,AB3077,AE3077,IF(C3077=Auswahlhilfe!$L$17,TRUE,FALSE)),D3077,FALSE)</f>
        <v>0</v>
      </c>
      <c r="AI3077" t="s">
        <v>4818</v>
      </c>
      <c r="AJ3077" s="90" t="str">
        <f t="shared" si="143"/>
        <v>https://shop.oxni.ch/de/shop/motoren/planetengetriebe/tf-100-025-s2-p1</v>
      </c>
    </row>
    <row r="3078" spans="2:36" x14ac:dyDescent="0.2">
      <c r="B3078" s="78" t="str">
        <f t="shared" si="141"/>
        <v/>
      </c>
      <c r="C3078" s="19" t="s">
        <v>12</v>
      </c>
      <c r="D3078" s="19" t="s">
        <v>3379</v>
      </c>
      <c r="E3078" s="19">
        <v>90</v>
      </c>
      <c r="F3078" s="19" t="s">
        <v>55</v>
      </c>
      <c r="G3078" s="19">
        <v>25</v>
      </c>
      <c r="H3078" s="19">
        <v>7</v>
      </c>
      <c r="I3078" s="19">
        <v>25</v>
      </c>
      <c r="J3078" s="19">
        <v>94</v>
      </c>
      <c r="K3078" s="19">
        <v>333</v>
      </c>
      <c r="L3078" s="19">
        <v>999</v>
      </c>
      <c r="M3078" s="19" t="s">
        <v>77</v>
      </c>
      <c r="N3078" s="19">
        <v>4000</v>
      </c>
      <c r="O3078" s="19">
        <v>8000</v>
      </c>
      <c r="P3078" s="19">
        <v>9200</v>
      </c>
      <c r="Q3078" s="19" t="s">
        <v>57</v>
      </c>
      <c r="R3078" s="19">
        <v>5820</v>
      </c>
      <c r="S3078" s="19">
        <v>30000</v>
      </c>
      <c r="T3078" s="19">
        <v>0.47</v>
      </c>
      <c r="U3078" s="19">
        <v>8.1</v>
      </c>
      <c r="V3078" s="19">
        <v>0.24</v>
      </c>
      <c r="W3078" s="19">
        <v>63</v>
      </c>
      <c r="X3078" s="93">
        <v>1050</v>
      </c>
      <c r="Y3078">
        <f t="shared" si="142"/>
        <v>160</v>
      </c>
      <c r="Z3078" t="b">
        <f>IF(N3078/G3078&gt;=Auswahlhilfe!$C$8,TRUE,FALSE)</f>
        <v>1</v>
      </c>
      <c r="AA3078" t="b">
        <f>IF(K3078&gt;Auswahlhilfe!$C$7,TRUE,FALSE)</f>
        <v>1</v>
      </c>
      <c r="AB3078" t="b">
        <f>IF(Auswahlhilfe!$C$17=F3078,TRUE,FALSE)</f>
        <v>0</v>
      </c>
      <c r="AC3078" t="b">
        <f>IFERROR(IF(FIND("P2",PGOptionList!D3078)&gt;0,TRUE),FALSE)</f>
        <v>1</v>
      </c>
      <c r="AD3078" t="b">
        <f>IFERROR(IF(FIND("P1",PGOptionList!D3078)&gt;0,TRUE),FALSE)</f>
        <v>0</v>
      </c>
      <c r="AE3078" t="b">
        <f>IFERROR(IF(FIND("P0",PGOptionList!D3078)&gt;0,TRUE),FALSE)</f>
        <v>0</v>
      </c>
      <c r="AF3078" t="b">
        <f>IF(AND(Z3078,AA3078,AB3078,AC3078,IF(C3078=Auswahlhilfe!$L$7,TRUE,FALSE)),D3078,FALSE)</f>
        <v>0</v>
      </c>
      <c r="AG3078" t="b">
        <f>IF(AND(Z3078,AA3078,AB3078,AD3078,IF(C3078=Auswahlhilfe!$L$17,TRUE,FALSE)),D3078,FALSE)</f>
        <v>0</v>
      </c>
      <c r="AH3078" t="b">
        <f>IF(AND(Z3078,AA3078,AB3078,AE3078,IF(C3078=Auswahlhilfe!$L$17,TRUE,FALSE)),D3078,FALSE)</f>
        <v>0</v>
      </c>
      <c r="AI3078" t="s">
        <v>4817</v>
      </c>
      <c r="AJ3078" s="90" t="str">
        <f t="shared" si="143"/>
        <v>mailto:info@oxni.ch?subject=Anfrage TF-100-025-S1-P2</v>
      </c>
    </row>
    <row r="3079" spans="2:36" x14ac:dyDescent="0.2">
      <c r="B3079" s="78" t="str">
        <f t="shared" si="141"/>
        <v/>
      </c>
      <c r="C3079" s="19" t="s">
        <v>12</v>
      </c>
      <c r="D3079" s="19" t="s">
        <v>3380</v>
      </c>
      <c r="E3079" s="19">
        <v>90</v>
      </c>
      <c r="F3079" s="19" t="s">
        <v>58</v>
      </c>
      <c r="G3079" s="19">
        <v>25</v>
      </c>
      <c r="H3079" s="19">
        <v>7</v>
      </c>
      <c r="I3079" s="19">
        <v>25</v>
      </c>
      <c r="J3079" s="19">
        <v>94</v>
      </c>
      <c r="K3079" s="19">
        <v>333</v>
      </c>
      <c r="L3079" s="19">
        <v>999</v>
      </c>
      <c r="M3079" s="19" t="s">
        <v>77</v>
      </c>
      <c r="N3079" s="19">
        <v>4000</v>
      </c>
      <c r="O3079" s="19">
        <v>8000</v>
      </c>
      <c r="P3079" s="19">
        <v>9200</v>
      </c>
      <c r="Q3079" s="19" t="s">
        <v>57</v>
      </c>
      <c r="R3079" s="19">
        <v>5820</v>
      </c>
      <c r="S3079" s="19">
        <v>30000</v>
      </c>
      <c r="T3079" s="19">
        <v>0.47</v>
      </c>
      <c r="U3079" s="19">
        <v>8.1</v>
      </c>
      <c r="V3079" s="19">
        <v>0.24</v>
      </c>
      <c r="W3079" s="19">
        <v>63</v>
      </c>
      <c r="X3079" s="93">
        <v>1050</v>
      </c>
      <c r="Y3079">
        <f t="shared" si="142"/>
        <v>160</v>
      </c>
      <c r="Z3079" t="b">
        <f>IF(N3079/G3079&gt;=Auswahlhilfe!$C$8,TRUE,FALSE)</f>
        <v>1</v>
      </c>
      <c r="AA3079" t="b">
        <f>IF(K3079&gt;Auswahlhilfe!$C$7,TRUE,FALSE)</f>
        <v>1</v>
      </c>
      <c r="AB3079" t="b">
        <f>IF(Auswahlhilfe!$C$17=F3079,TRUE,FALSE)</f>
        <v>1</v>
      </c>
      <c r="AC3079" t="b">
        <f>IFERROR(IF(FIND("P2",PGOptionList!D3079)&gt;0,TRUE),FALSE)</f>
        <v>1</v>
      </c>
      <c r="AD3079" t="b">
        <f>IFERROR(IF(FIND("P1",PGOptionList!D3079)&gt;0,TRUE),FALSE)</f>
        <v>0</v>
      </c>
      <c r="AE3079" t="b">
        <f>IFERROR(IF(FIND("P0",PGOptionList!D3079)&gt;0,TRUE),FALSE)</f>
        <v>0</v>
      </c>
      <c r="AF3079" t="b">
        <f>IF(AND(Z3079,AA3079,AB3079,AC3079,IF(C3079=Auswahlhilfe!$L$7,TRUE,FALSE)),D3079,FALSE)</f>
        <v>0</v>
      </c>
      <c r="AG3079" t="b">
        <f>IF(AND(Z3079,AA3079,AB3079,AD3079,IF(C3079=Auswahlhilfe!$L$17,TRUE,FALSE)),D3079,FALSE)</f>
        <v>0</v>
      </c>
      <c r="AH3079" t="b">
        <f>IF(AND(Z3079,AA3079,AB3079,AE3079,IF(C3079=Auswahlhilfe!$L$17,TRUE,FALSE)),D3079,FALSE)</f>
        <v>0</v>
      </c>
      <c r="AI3079" t="s">
        <v>4818</v>
      </c>
      <c r="AJ3079" s="90" t="str">
        <f t="shared" si="143"/>
        <v>https://shop.oxni.ch/de/shop/motoren/planetengetriebe/tf-100-025-s2-p2</v>
      </c>
    </row>
    <row r="3080" spans="2:36" x14ac:dyDescent="0.2">
      <c r="B3080" s="78" t="str">
        <f t="shared" si="141"/>
        <v/>
      </c>
      <c r="C3080" s="19" t="s">
        <v>12</v>
      </c>
      <c r="D3080" s="19" t="s">
        <v>3381</v>
      </c>
      <c r="E3080" s="19">
        <v>90</v>
      </c>
      <c r="F3080" s="19" t="s">
        <v>55</v>
      </c>
      <c r="G3080" s="19">
        <v>20</v>
      </c>
      <c r="H3080" s="19">
        <v>3</v>
      </c>
      <c r="I3080" s="19">
        <v>25</v>
      </c>
      <c r="J3080" s="19">
        <v>94</v>
      </c>
      <c r="K3080" s="19">
        <v>290</v>
      </c>
      <c r="L3080" s="19">
        <v>870</v>
      </c>
      <c r="M3080" s="19" t="s">
        <v>76</v>
      </c>
      <c r="N3080" s="19">
        <v>4000</v>
      </c>
      <c r="O3080" s="19">
        <v>8000</v>
      </c>
      <c r="P3080" s="19">
        <v>9200</v>
      </c>
      <c r="Q3080" s="19" t="s">
        <v>57</v>
      </c>
      <c r="R3080" s="19">
        <v>5820</v>
      </c>
      <c r="S3080" s="19">
        <v>30000</v>
      </c>
      <c r="T3080" s="19">
        <v>0.47</v>
      </c>
      <c r="U3080" s="19">
        <v>8.1</v>
      </c>
      <c r="V3080" s="19">
        <v>0.24</v>
      </c>
      <c r="W3080" s="19">
        <v>63</v>
      </c>
      <c r="X3080" s="93"/>
      <c r="Y3080">
        <f t="shared" si="142"/>
        <v>200</v>
      </c>
      <c r="Z3080" t="b">
        <f>IF(N3080/G3080&gt;=Auswahlhilfe!$C$8,TRUE,FALSE)</f>
        <v>1</v>
      </c>
      <c r="AA3080" t="b">
        <f>IF(K3080&gt;Auswahlhilfe!$C$7,TRUE,FALSE)</f>
        <v>1</v>
      </c>
      <c r="AB3080" t="b">
        <f>IF(Auswahlhilfe!$C$17=F3080,TRUE,FALSE)</f>
        <v>0</v>
      </c>
      <c r="AC3080" t="b">
        <f>IFERROR(IF(FIND("P2",PGOptionList!D3080)&gt;0,TRUE),FALSE)</f>
        <v>0</v>
      </c>
      <c r="AD3080" t="b">
        <f>IFERROR(IF(FIND("P1",PGOptionList!D3080)&gt;0,TRUE),FALSE)</f>
        <v>0</v>
      </c>
      <c r="AE3080" t="b">
        <f>IFERROR(IF(FIND("P0",PGOptionList!D3080)&gt;0,TRUE),FALSE)</f>
        <v>1</v>
      </c>
      <c r="AF3080" t="b">
        <f>IF(AND(Z3080,AA3080,AB3080,AC3080,IF(C3080=Auswahlhilfe!$L$7,TRUE,FALSE)),D3080,FALSE)</f>
        <v>0</v>
      </c>
      <c r="AG3080" t="b">
        <f>IF(AND(Z3080,AA3080,AB3080,AD3080,IF(C3080=Auswahlhilfe!$L$17,TRUE,FALSE)),D3080,FALSE)</f>
        <v>0</v>
      </c>
      <c r="AH3080" t="b">
        <f>IF(AND(Z3080,AA3080,AB3080,AE3080,IF(C3080=Auswahlhilfe!$L$17,TRUE,FALSE)),D3080,FALSE)</f>
        <v>0</v>
      </c>
      <c r="AI3080" t="s">
        <v>4817</v>
      </c>
      <c r="AJ3080" s="90" t="str">
        <f t="shared" si="143"/>
        <v>mailto:info@oxni.ch?subject=Anfrage TF-100-020-S1-P0</v>
      </c>
    </row>
    <row r="3081" spans="2:36" x14ac:dyDescent="0.2">
      <c r="B3081" s="78" t="str">
        <f t="shared" si="141"/>
        <v/>
      </c>
      <c r="C3081" s="19" t="s">
        <v>12</v>
      </c>
      <c r="D3081" s="19" t="s">
        <v>3382</v>
      </c>
      <c r="E3081" s="19">
        <v>90</v>
      </c>
      <c r="F3081" s="19" t="s">
        <v>58</v>
      </c>
      <c r="G3081" s="19">
        <v>20</v>
      </c>
      <c r="H3081" s="19">
        <v>3</v>
      </c>
      <c r="I3081" s="19">
        <v>25</v>
      </c>
      <c r="J3081" s="19">
        <v>94</v>
      </c>
      <c r="K3081" s="19">
        <v>290</v>
      </c>
      <c r="L3081" s="19">
        <v>870</v>
      </c>
      <c r="M3081" s="19" t="s">
        <v>76</v>
      </c>
      <c r="N3081" s="19">
        <v>4000</v>
      </c>
      <c r="O3081" s="19">
        <v>8000</v>
      </c>
      <c r="P3081" s="19">
        <v>9200</v>
      </c>
      <c r="Q3081" s="19" t="s">
        <v>57</v>
      </c>
      <c r="R3081" s="19">
        <v>5820</v>
      </c>
      <c r="S3081" s="19">
        <v>30000</v>
      </c>
      <c r="T3081" s="19">
        <v>0.47</v>
      </c>
      <c r="U3081" s="19">
        <v>8.1</v>
      </c>
      <c r="V3081" s="19">
        <v>0.24</v>
      </c>
      <c r="W3081" s="19">
        <v>63</v>
      </c>
      <c r="X3081" s="93"/>
      <c r="Y3081">
        <f t="shared" si="142"/>
        <v>200</v>
      </c>
      <c r="Z3081" t="b">
        <f>IF(N3081/G3081&gt;=Auswahlhilfe!$C$8,TRUE,FALSE)</f>
        <v>1</v>
      </c>
      <c r="AA3081" t="b">
        <f>IF(K3081&gt;Auswahlhilfe!$C$7,TRUE,FALSE)</f>
        <v>1</v>
      </c>
      <c r="AB3081" t="b">
        <f>IF(Auswahlhilfe!$C$17=F3081,TRUE,FALSE)</f>
        <v>1</v>
      </c>
      <c r="AC3081" t="b">
        <f>IFERROR(IF(FIND("P2",PGOptionList!D3081)&gt;0,TRUE),FALSE)</f>
        <v>0</v>
      </c>
      <c r="AD3081" t="b">
        <f>IFERROR(IF(FIND("P1",PGOptionList!D3081)&gt;0,TRUE),FALSE)</f>
        <v>0</v>
      </c>
      <c r="AE3081" t="b">
        <f>IFERROR(IF(FIND("P0",PGOptionList!D3081)&gt;0,TRUE),FALSE)</f>
        <v>1</v>
      </c>
      <c r="AF3081" t="b">
        <f>IF(AND(Z3081,AA3081,AB3081,AC3081,IF(C3081=Auswahlhilfe!$L$7,TRUE,FALSE)),D3081,FALSE)</f>
        <v>0</v>
      </c>
      <c r="AG3081" t="b">
        <f>IF(AND(Z3081,AA3081,AB3081,AD3081,IF(C3081=Auswahlhilfe!$L$17,TRUE,FALSE)),D3081,FALSE)</f>
        <v>0</v>
      </c>
      <c r="AH3081" t="b">
        <f>IF(AND(Z3081,AA3081,AB3081,AE3081,IF(C3081=Auswahlhilfe!$L$17,TRUE,FALSE)),D3081,FALSE)</f>
        <v>0</v>
      </c>
      <c r="AI3081" t="s">
        <v>4817</v>
      </c>
      <c r="AJ3081" s="90" t="str">
        <f t="shared" si="143"/>
        <v>mailto:info@oxni.ch?subject=Anfrage TF-100-020-S2-P0</v>
      </c>
    </row>
    <row r="3082" spans="2:36" x14ac:dyDescent="0.2">
      <c r="B3082" s="78" t="str">
        <f t="shared" ref="B3082:B3145" si="144">IF(AF3082=D3082,"Economy",IF(AG3082=D3082,"Standard",IF(AH3082=D3082,"Präzision","")))</f>
        <v/>
      </c>
      <c r="C3082" s="19" t="s">
        <v>12</v>
      </c>
      <c r="D3082" s="19" t="s">
        <v>3383</v>
      </c>
      <c r="E3082" s="19">
        <v>90</v>
      </c>
      <c r="F3082" s="19" t="s">
        <v>55</v>
      </c>
      <c r="G3082" s="19">
        <v>20</v>
      </c>
      <c r="H3082" s="19">
        <v>5</v>
      </c>
      <c r="I3082" s="19">
        <v>25</v>
      </c>
      <c r="J3082" s="19">
        <v>94</v>
      </c>
      <c r="K3082" s="19">
        <v>290</v>
      </c>
      <c r="L3082" s="19">
        <v>870</v>
      </c>
      <c r="M3082" s="19" t="s">
        <v>76</v>
      </c>
      <c r="N3082" s="19">
        <v>4000</v>
      </c>
      <c r="O3082" s="19">
        <v>8000</v>
      </c>
      <c r="P3082" s="19">
        <v>9200</v>
      </c>
      <c r="Q3082" s="19" t="s">
        <v>57</v>
      </c>
      <c r="R3082" s="19">
        <v>5820</v>
      </c>
      <c r="S3082" s="19">
        <v>30000</v>
      </c>
      <c r="T3082" s="19">
        <v>0.47</v>
      </c>
      <c r="U3082" s="19">
        <v>8.1</v>
      </c>
      <c r="V3082" s="19">
        <v>0.24</v>
      </c>
      <c r="W3082" s="19">
        <v>63</v>
      </c>
      <c r="X3082" s="93">
        <v>1117</v>
      </c>
      <c r="Y3082">
        <f t="shared" ref="Y3082:Y3145" si="145">N3082/G3082</f>
        <v>200</v>
      </c>
      <c r="Z3082" t="b">
        <f>IF(N3082/G3082&gt;=Auswahlhilfe!$C$8,TRUE,FALSE)</f>
        <v>1</v>
      </c>
      <c r="AA3082" t="b">
        <f>IF(K3082&gt;Auswahlhilfe!$C$7,TRUE,FALSE)</f>
        <v>1</v>
      </c>
      <c r="AB3082" t="b">
        <f>IF(Auswahlhilfe!$C$17=F3082,TRUE,FALSE)</f>
        <v>0</v>
      </c>
      <c r="AC3082" t="b">
        <f>IFERROR(IF(FIND("P2",PGOptionList!D3082)&gt;0,TRUE),FALSE)</f>
        <v>0</v>
      </c>
      <c r="AD3082" t="b">
        <f>IFERROR(IF(FIND("P1",PGOptionList!D3082)&gt;0,TRUE),FALSE)</f>
        <v>1</v>
      </c>
      <c r="AE3082" t="b">
        <f>IFERROR(IF(FIND("P0",PGOptionList!D3082)&gt;0,TRUE),FALSE)</f>
        <v>0</v>
      </c>
      <c r="AF3082" t="b">
        <f>IF(AND(Z3082,AA3082,AB3082,AC3082,IF(C3082=Auswahlhilfe!$L$7,TRUE,FALSE)),D3082,FALSE)</f>
        <v>0</v>
      </c>
      <c r="AG3082" t="b">
        <f>IF(AND(Z3082,AA3082,AB3082,AD3082,IF(C3082=Auswahlhilfe!$L$17,TRUE,FALSE)),D3082,FALSE)</f>
        <v>0</v>
      </c>
      <c r="AH3082" t="b">
        <f>IF(AND(Z3082,AA3082,AB3082,AE3082,IF(C3082=Auswahlhilfe!$L$17,TRUE,FALSE)),D3082,FALSE)</f>
        <v>0</v>
      </c>
      <c r="AI3082" t="s">
        <v>4817</v>
      </c>
      <c r="AJ3082" s="90" t="str">
        <f t="shared" ref="AJ3082:AJ3145" si="146">IF(AI3082="ja",HYPERLINK(_xlfn.CONCAT("https://shop.oxni.ch/de/shop/motoren/planetengetriebe/",LOWER(D3082))),_xlfn.CONCAT("mailto:info@oxni.ch?subject=Anfrage ",D3082))</f>
        <v>mailto:info@oxni.ch?subject=Anfrage TF-100-020-S1-P1</v>
      </c>
    </row>
    <row r="3083" spans="2:36" x14ac:dyDescent="0.2">
      <c r="B3083" s="78" t="str">
        <f t="shared" si="144"/>
        <v/>
      </c>
      <c r="C3083" s="19" t="s">
        <v>12</v>
      </c>
      <c r="D3083" s="19" t="s">
        <v>3384</v>
      </c>
      <c r="E3083" s="19">
        <v>90</v>
      </c>
      <c r="F3083" s="19" t="s">
        <v>58</v>
      </c>
      <c r="G3083" s="19">
        <v>20</v>
      </c>
      <c r="H3083" s="19">
        <v>5</v>
      </c>
      <c r="I3083" s="19">
        <v>25</v>
      </c>
      <c r="J3083" s="19">
        <v>94</v>
      </c>
      <c r="K3083" s="19">
        <v>290</v>
      </c>
      <c r="L3083" s="19">
        <v>870</v>
      </c>
      <c r="M3083" s="19" t="s">
        <v>76</v>
      </c>
      <c r="N3083" s="19">
        <v>4000</v>
      </c>
      <c r="O3083" s="19">
        <v>8000</v>
      </c>
      <c r="P3083" s="19">
        <v>9200</v>
      </c>
      <c r="Q3083" s="19" t="s">
        <v>57</v>
      </c>
      <c r="R3083" s="19">
        <v>5820</v>
      </c>
      <c r="S3083" s="19">
        <v>30000</v>
      </c>
      <c r="T3083" s="19">
        <v>0.47</v>
      </c>
      <c r="U3083" s="19">
        <v>8.1</v>
      </c>
      <c r="V3083" s="19">
        <v>0.24</v>
      </c>
      <c r="W3083" s="19">
        <v>63</v>
      </c>
      <c r="X3083" s="93">
        <v>1117</v>
      </c>
      <c r="Y3083">
        <f t="shared" si="145"/>
        <v>200</v>
      </c>
      <c r="Z3083" t="b">
        <f>IF(N3083/G3083&gt;=Auswahlhilfe!$C$8,TRUE,FALSE)</f>
        <v>1</v>
      </c>
      <c r="AA3083" t="b">
        <f>IF(K3083&gt;Auswahlhilfe!$C$7,TRUE,FALSE)</f>
        <v>1</v>
      </c>
      <c r="AB3083" t="b">
        <f>IF(Auswahlhilfe!$C$17=F3083,TRUE,FALSE)</f>
        <v>1</v>
      </c>
      <c r="AC3083" t="b">
        <f>IFERROR(IF(FIND("P2",PGOptionList!D3083)&gt;0,TRUE),FALSE)</f>
        <v>0</v>
      </c>
      <c r="AD3083" t="b">
        <f>IFERROR(IF(FIND("P1",PGOptionList!D3083)&gt;0,TRUE),FALSE)</f>
        <v>1</v>
      </c>
      <c r="AE3083" t="b">
        <f>IFERROR(IF(FIND("P0",PGOptionList!D3083)&gt;0,TRUE),FALSE)</f>
        <v>0</v>
      </c>
      <c r="AF3083" t="b">
        <f>IF(AND(Z3083,AA3083,AB3083,AC3083,IF(C3083=Auswahlhilfe!$L$7,TRUE,FALSE)),D3083,FALSE)</f>
        <v>0</v>
      </c>
      <c r="AG3083" t="b">
        <f>IF(AND(Z3083,AA3083,AB3083,AD3083,IF(C3083=Auswahlhilfe!$L$17,TRUE,FALSE)),D3083,FALSE)</f>
        <v>0</v>
      </c>
      <c r="AH3083" t="b">
        <f>IF(AND(Z3083,AA3083,AB3083,AE3083,IF(C3083=Auswahlhilfe!$L$17,TRUE,FALSE)),D3083,FALSE)</f>
        <v>0</v>
      </c>
      <c r="AI3083" t="s">
        <v>4818</v>
      </c>
      <c r="AJ3083" s="90" t="str">
        <f t="shared" si="146"/>
        <v>https://shop.oxni.ch/de/shop/motoren/planetengetriebe/tf-100-020-s2-p1</v>
      </c>
    </row>
    <row r="3084" spans="2:36" x14ac:dyDescent="0.2">
      <c r="B3084" s="78" t="str">
        <f t="shared" si="144"/>
        <v/>
      </c>
      <c r="C3084" s="19" t="s">
        <v>12</v>
      </c>
      <c r="D3084" s="19" t="s">
        <v>3385</v>
      </c>
      <c r="E3084" s="19">
        <v>90</v>
      </c>
      <c r="F3084" s="19" t="s">
        <v>55</v>
      </c>
      <c r="G3084" s="19">
        <v>20</v>
      </c>
      <c r="H3084" s="19">
        <v>7</v>
      </c>
      <c r="I3084" s="19">
        <v>25</v>
      </c>
      <c r="J3084" s="19">
        <v>94</v>
      </c>
      <c r="K3084" s="19">
        <v>290</v>
      </c>
      <c r="L3084" s="19">
        <v>870</v>
      </c>
      <c r="M3084" s="19" t="s">
        <v>76</v>
      </c>
      <c r="N3084" s="19">
        <v>4000</v>
      </c>
      <c r="O3084" s="19">
        <v>8000</v>
      </c>
      <c r="P3084" s="19">
        <v>9200</v>
      </c>
      <c r="Q3084" s="19" t="s">
        <v>57</v>
      </c>
      <c r="R3084" s="19">
        <v>5820</v>
      </c>
      <c r="S3084" s="19">
        <v>30000</v>
      </c>
      <c r="T3084" s="19">
        <v>0.47</v>
      </c>
      <c r="U3084" s="19">
        <v>8.1</v>
      </c>
      <c r="V3084" s="19">
        <v>0.24</v>
      </c>
      <c r="W3084" s="19">
        <v>63</v>
      </c>
      <c r="X3084" s="93">
        <v>1050</v>
      </c>
      <c r="Y3084">
        <f t="shared" si="145"/>
        <v>200</v>
      </c>
      <c r="Z3084" t="b">
        <f>IF(N3084/G3084&gt;=Auswahlhilfe!$C$8,TRUE,FALSE)</f>
        <v>1</v>
      </c>
      <c r="AA3084" t="b">
        <f>IF(K3084&gt;Auswahlhilfe!$C$7,TRUE,FALSE)</f>
        <v>1</v>
      </c>
      <c r="AB3084" t="b">
        <f>IF(Auswahlhilfe!$C$17=F3084,TRUE,FALSE)</f>
        <v>0</v>
      </c>
      <c r="AC3084" t="b">
        <f>IFERROR(IF(FIND("P2",PGOptionList!D3084)&gt;0,TRUE),FALSE)</f>
        <v>1</v>
      </c>
      <c r="AD3084" t="b">
        <f>IFERROR(IF(FIND("P1",PGOptionList!D3084)&gt;0,TRUE),FALSE)</f>
        <v>0</v>
      </c>
      <c r="AE3084" t="b">
        <f>IFERROR(IF(FIND("P0",PGOptionList!D3084)&gt;0,TRUE),FALSE)</f>
        <v>0</v>
      </c>
      <c r="AF3084" t="b">
        <f>IF(AND(Z3084,AA3084,AB3084,AC3084,IF(C3084=Auswahlhilfe!$L$7,TRUE,FALSE)),D3084,FALSE)</f>
        <v>0</v>
      </c>
      <c r="AG3084" t="b">
        <f>IF(AND(Z3084,AA3084,AB3084,AD3084,IF(C3084=Auswahlhilfe!$L$17,TRUE,FALSE)),D3084,FALSE)</f>
        <v>0</v>
      </c>
      <c r="AH3084" t="b">
        <f>IF(AND(Z3084,AA3084,AB3084,AE3084,IF(C3084=Auswahlhilfe!$L$17,TRUE,FALSE)),D3084,FALSE)</f>
        <v>0</v>
      </c>
      <c r="AI3084" t="s">
        <v>4817</v>
      </c>
      <c r="AJ3084" s="90" t="str">
        <f t="shared" si="146"/>
        <v>mailto:info@oxni.ch?subject=Anfrage TF-100-020-S1-P2</v>
      </c>
    </row>
    <row r="3085" spans="2:36" x14ac:dyDescent="0.2">
      <c r="B3085" s="78" t="str">
        <f t="shared" si="144"/>
        <v/>
      </c>
      <c r="C3085" s="19" t="s">
        <v>12</v>
      </c>
      <c r="D3085" s="19" t="s">
        <v>3386</v>
      </c>
      <c r="E3085" s="19">
        <v>90</v>
      </c>
      <c r="F3085" s="19" t="s">
        <v>58</v>
      </c>
      <c r="G3085" s="19">
        <v>20</v>
      </c>
      <c r="H3085" s="19">
        <v>7</v>
      </c>
      <c r="I3085" s="19">
        <v>25</v>
      </c>
      <c r="J3085" s="19">
        <v>94</v>
      </c>
      <c r="K3085" s="19">
        <v>290</v>
      </c>
      <c r="L3085" s="19">
        <v>870</v>
      </c>
      <c r="M3085" s="19" t="s">
        <v>76</v>
      </c>
      <c r="N3085" s="19">
        <v>4000</v>
      </c>
      <c r="O3085" s="19">
        <v>8000</v>
      </c>
      <c r="P3085" s="19">
        <v>9200</v>
      </c>
      <c r="Q3085" s="19" t="s">
        <v>57</v>
      </c>
      <c r="R3085" s="19">
        <v>5820</v>
      </c>
      <c r="S3085" s="19">
        <v>30000</v>
      </c>
      <c r="T3085" s="19">
        <v>0.47</v>
      </c>
      <c r="U3085" s="19">
        <v>8.1</v>
      </c>
      <c r="V3085" s="19">
        <v>0.24</v>
      </c>
      <c r="W3085" s="19">
        <v>63</v>
      </c>
      <c r="X3085" s="93">
        <v>1050</v>
      </c>
      <c r="Y3085">
        <f t="shared" si="145"/>
        <v>200</v>
      </c>
      <c r="Z3085" t="b">
        <f>IF(N3085/G3085&gt;=Auswahlhilfe!$C$8,TRUE,FALSE)</f>
        <v>1</v>
      </c>
      <c r="AA3085" t="b">
        <f>IF(K3085&gt;Auswahlhilfe!$C$7,TRUE,FALSE)</f>
        <v>1</v>
      </c>
      <c r="AB3085" t="b">
        <f>IF(Auswahlhilfe!$C$17=F3085,TRUE,FALSE)</f>
        <v>1</v>
      </c>
      <c r="AC3085" t="b">
        <f>IFERROR(IF(FIND("P2",PGOptionList!D3085)&gt;0,TRUE),FALSE)</f>
        <v>1</v>
      </c>
      <c r="AD3085" t="b">
        <f>IFERROR(IF(FIND("P1",PGOptionList!D3085)&gt;0,TRUE),FALSE)</f>
        <v>0</v>
      </c>
      <c r="AE3085" t="b">
        <f>IFERROR(IF(FIND("P0",PGOptionList!D3085)&gt;0,TRUE),FALSE)</f>
        <v>0</v>
      </c>
      <c r="AF3085" t="b">
        <f>IF(AND(Z3085,AA3085,AB3085,AC3085,IF(C3085=Auswahlhilfe!$L$7,TRUE,FALSE)),D3085,FALSE)</f>
        <v>0</v>
      </c>
      <c r="AG3085" t="b">
        <f>IF(AND(Z3085,AA3085,AB3085,AD3085,IF(C3085=Auswahlhilfe!$L$17,TRUE,FALSE)),D3085,FALSE)</f>
        <v>0</v>
      </c>
      <c r="AH3085" t="b">
        <f>IF(AND(Z3085,AA3085,AB3085,AE3085,IF(C3085=Auswahlhilfe!$L$17,TRUE,FALSE)),D3085,FALSE)</f>
        <v>0</v>
      </c>
      <c r="AI3085" t="s">
        <v>4818</v>
      </c>
      <c r="AJ3085" s="90" t="str">
        <f t="shared" si="146"/>
        <v>https://shop.oxni.ch/de/shop/motoren/planetengetriebe/tf-100-020-s2-p2</v>
      </c>
    </row>
    <row r="3086" spans="2:36" x14ac:dyDescent="0.2">
      <c r="B3086" s="78" t="str">
        <f t="shared" si="144"/>
        <v/>
      </c>
      <c r="C3086" s="19" t="s">
        <v>12</v>
      </c>
      <c r="D3086" s="19" t="s">
        <v>3387</v>
      </c>
      <c r="E3086" s="19">
        <v>90</v>
      </c>
      <c r="F3086" s="19" t="s">
        <v>55</v>
      </c>
      <c r="G3086" s="19">
        <v>15</v>
      </c>
      <c r="H3086" s="19">
        <v>3</v>
      </c>
      <c r="I3086" s="19">
        <v>25</v>
      </c>
      <c r="J3086" s="19">
        <v>94</v>
      </c>
      <c r="K3086" s="19">
        <v>210</v>
      </c>
      <c r="L3086" s="19">
        <v>630</v>
      </c>
      <c r="M3086" s="19" t="s">
        <v>75</v>
      </c>
      <c r="N3086" s="19">
        <v>4000</v>
      </c>
      <c r="O3086" s="19">
        <v>8000</v>
      </c>
      <c r="P3086" s="19">
        <v>9200</v>
      </c>
      <c r="Q3086" s="19" t="s">
        <v>57</v>
      </c>
      <c r="R3086" s="19">
        <v>5820</v>
      </c>
      <c r="S3086" s="19">
        <v>30000</v>
      </c>
      <c r="T3086" s="19">
        <v>0.47</v>
      </c>
      <c r="U3086" s="19">
        <v>8.1</v>
      </c>
      <c r="V3086" s="19">
        <v>0.24</v>
      </c>
      <c r="W3086" s="19">
        <v>63</v>
      </c>
      <c r="X3086" s="93"/>
      <c r="Y3086">
        <f t="shared" si="145"/>
        <v>266.66666666666669</v>
      </c>
      <c r="Z3086" t="b">
        <f>IF(N3086/G3086&gt;=Auswahlhilfe!$C$8,TRUE,FALSE)</f>
        <v>1</v>
      </c>
      <c r="AA3086" t="b">
        <f>IF(K3086&gt;Auswahlhilfe!$C$7,TRUE,FALSE)</f>
        <v>1</v>
      </c>
      <c r="AB3086" t="b">
        <f>IF(Auswahlhilfe!$C$17=F3086,TRUE,FALSE)</f>
        <v>0</v>
      </c>
      <c r="AC3086" t="b">
        <f>IFERROR(IF(FIND("P2",PGOptionList!D3086)&gt;0,TRUE),FALSE)</f>
        <v>0</v>
      </c>
      <c r="AD3086" t="b">
        <f>IFERROR(IF(FIND("P1",PGOptionList!D3086)&gt;0,TRUE),FALSE)</f>
        <v>0</v>
      </c>
      <c r="AE3086" t="b">
        <f>IFERROR(IF(FIND("P0",PGOptionList!D3086)&gt;0,TRUE),FALSE)</f>
        <v>1</v>
      </c>
      <c r="AF3086" t="b">
        <f>IF(AND(Z3086,AA3086,AB3086,AC3086,IF(C3086=Auswahlhilfe!$L$7,TRUE,FALSE)),D3086,FALSE)</f>
        <v>0</v>
      </c>
      <c r="AG3086" t="b">
        <f>IF(AND(Z3086,AA3086,AB3086,AD3086,IF(C3086=Auswahlhilfe!$L$17,TRUE,FALSE)),D3086,FALSE)</f>
        <v>0</v>
      </c>
      <c r="AH3086" t="b">
        <f>IF(AND(Z3086,AA3086,AB3086,AE3086,IF(C3086=Auswahlhilfe!$L$17,TRUE,FALSE)),D3086,FALSE)</f>
        <v>0</v>
      </c>
      <c r="AI3086" t="s">
        <v>4817</v>
      </c>
      <c r="AJ3086" s="90" t="str">
        <f t="shared" si="146"/>
        <v>mailto:info@oxni.ch?subject=Anfrage TF-100-015-S1-P0</v>
      </c>
    </row>
    <row r="3087" spans="2:36" x14ac:dyDescent="0.2">
      <c r="B3087" s="78" t="str">
        <f t="shared" si="144"/>
        <v/>
      </c>
      <c r="C3087" s="19" t="s">
        <v>12</v>
      </c>
      <c r="D3087" s="19" t="s">
        <v>3388</v>
      </c>
      <c r="E3087" s="19">
        <v>90</v>
      </c>
      <c r="F3087" s="19" t="s">
        <v>58</v>
      </c>
      <c r="G3087" s="19">
        <v>15</v>
      </c>
      <c r="H3087" s="19">
        <v>3</v>
      </c>
      <c r="I3087" s="19">
        <v>25</v>
      </c>
      <c r="J3087" s="19">
        <v>94</v>
      </c>
      <c r="K3087" s="19">
        <v>210</v>
      </c>
      <c r="L3087" s="19">
        <v>630</v>
      </c>
      <c r="M3087" s="19" t="s">
        <v>75</v>
      </c>
      <c r="N3087" s="19">
        <v>4000</v>
      </c>
      <c r="O3087" s="19">
        <v>8000</v>
      </c>
      <c r="P3087" s="19">
        <v>9200</v>
      </c>
      <c r="Q3087" s="19" t="s">
        <v>57</v>
      </c>
      <c r="R3087" s="19">
        <v>5820</v>
      </c>
      <c r="S3087" s="19">
        <v>30000</v>
      </c>
      <c r="T3087" s="19">
        <v>0.47</v>
      </c>
      <c r="U3087" s="19">
        <v>8.1</v>
      </c>
      <c r="V3087" s="19">
        <v>0.24</v>
      </c>
      <c r="W3087" s="19">
        <v>63</v>
      </c>
      <c r="X3087" s="93"/>
      <c r="Y3087">
        <f t="shared" si="145"/>
        <v>266.66666666666669</v>
      </c>
      <c r="Z3087" t="b">
        <f>IF(N3087/G3087&gt;=Auswahlhilfe!$C$8,TRUE,FALSE)</f>
        <v>1</v>
      </c>
      <c r="AA3087" t="b">
        <f>IF(K3087&gt;Auswahlhilfe!$C$7,TRUE,FALSE)</f>
        <v>1</v>
      </c>
      <c r="AB3087" t="b">
        <f>IF(Auswahlhilfe!$C$17=F3087,TRUE,FALSE)</f>
        <v>1</v>
      </c>
      <c r="AC3087" t="b">
        <f>IFERROR(IF(FIND("P2",PGOptionList!D3087)&gt;0,TRUE),FALSE)</f>
        <v>0</v>
      </c>
      <c r="AD3087" t="b">
        <f>IFERROR(IF(FIND("P1",PGOptionList!D3087)&gt;0,TRUE),FALSE)</f>
        <v>0</v>
      </c>
      <c r="AE3087" t="b">
        <f>IFERROR(IF(FIND("P0",PGOptionList!D3087)&gt;0,TRUE),FALSE)</f>
        <v>1</v>
      </c>
      <c r="AF3087" t="b">
        <f>IF(AND(Z3087,AA3087,AB3087,AC3087,IF(C3087=Auswahlhilfe!$L$7,TRUE,FALSE)),D3087,FALSE)</f>
        <v>0</v>
      </c>
      <c r="AG3087" t="b">
        <f>IF(AND(Z3087,AA3087,AB3087,AD3087,IF(C3087=Auswahlhilfe!$L$17,TRUE,FALSE)),D3087,FALSE)</f>
        <v>0</v>
      </c>
      <c r="AH3087" t="b">
        <f>IF(AND(Z3087,AA3087,AB3087,AE3087,IF(C3087=Auswahlhilfe!$L$17,TRUE,FALSE)),D3087,FALSE)</f>
        <v>0</v>
      </c>
      <c r="AI3087" t="s">
        <v>4817</v>
      </c>
      <c r="AJ3087" s="90" t="str">
        <f t="shared" si="146"/>
        <v>mailto:info@oxni.ch?subject=Anfrage TF-100-015-S2-P0</v>
      </c>
    </row>
    <row r="3088" spans="2:36" x14ac:dyDescent="0.2">
      <c r="B3088" s="78" t="str">
        <f t="shared" si="144"/>
        <v/>
      </c>
      <c r="C3088" s="19" t="s">
        <v>12</v>
      </c>
      <c r="D3088" s="19" t="s">
        <v>3389</v>
      </c>
      <c r="E3088" s="19">
        <v>90</v>
      </c>
      <c r="F3088" s="19" t="s">
        <v>55</v>
      </c>
      <c r="G3088" s="19">
        <v>15</v>
      </c>
      <c r="H3088" s="19">
        <v>5</v>
      </c>
      <c r="I3088" s="19">
        <v>25</v>
      </c>
      <c r="J3088" s="19">
        <v>94</v>
      </c>
      <c r="K3088" s="19">
        <v>210</v>
      </c>
      <c r="L3088" s="19">
        <v>630</v>
      </c>
      <c r="M3088" s="19" t="s">
        <v>75</v>
      </c>
      <c r="N3088" s="19">
        <v>4000</v>
      </c>
      <c r="O3088" s="19">
        <v>8000</v>
      </c>
      <c r="P3088" s="19">
        <v>9200</v>
      </c>
      <c r="Q3088" s="19" t="s">
        <v>57</v>
      </c>
      <c r="R3088" s="19">
        <v>5820</v>
      </c>
      <c r="S3088" s="19">
        <v>30000</v>
      </c>
      <c r="T3088" s="19">
        <v>0.47</v>
      </c>
      <c r="U3088" s="19">
        <v>8.1</v>
      </c>
      <c r="V3088" s="19">
        <v>0.24</v>
      </c>
      <c r="W3088" s="19">
        <v>63</v>
      </c>
      <c r="X3088" s="93">
        <v>1117</v>
      </c>
      <c r="Y3088">
        <f t="shared" si="145"/>
        <v>266.66666666666669</v>
      </c>
      <c r="Z3088" t="b">
        <f>IF(N3088/G3088&gt;=Auswahlhilfe!$C$8,TRUE,FALSE)</f>
        <v>1</v>
      </c>
      <c r="AA3088" t="b">
        <f>IF(K3088&gt;Auswahlhilfe!$C$7,TRUE,FALSE)</f>
        <v>1</v>
      </c>
      <c r="AB3088" t="b">
        <f>IF(Auswahlhilfe!$C$17=F3088,TRUE,FALSE)</f>
        <v>0</v>
      </c>
      <c r="AC3088" t="b">
        <f>IFERROR(IF(FIND("P2",PGOptionList!D3088)&gt;0,TRUE),FALSE)</f>
        <v>0</v>
      </c>
      <c r="AD3088" t="b">
        <f>IFERROR(IF(FIND("P1",PGOptionList!D3088)&gt;0,TRUE),FALSE)</f>
        <v>1</v>
      </c>
      <c r="AE3088" t="b">
        <f>IFERROR(IF(FIND("P0",PGOptionList!D3088)&gt;0,TRUE),FALSE)</f>
        <v>0</v>
      </c>
      <c r="AF3088" t="b">
        <f>IF(AND(Z3088,AA3088,AB3088,AC3088,IF(C3088=Auswahlhilfe!$L$7,TRUE,FALSE)),D3088,FALSE)</f>
        <v>0</v>
      </c>
      <c r="AG3088" t="b">
        <f>IF(AND(Z3088,AA3088,AB3088,AD3088,IF(C3088=Auswahlhilfe!$L$17,TRUE,FALSE)),D3088,FALSE)</f>
        <v>0</v>
      </c>
      <c r="AH3088" t="b">
        <f>IF(AND(Z3088,AA3088,AB3088,AE3088,IF(C3088=Auswahlhilfe!$L$17,TRUE,FALSE)),D3088,FALSE)</f>
        <v>0</v>
      </c>
      <c r="AI3088" t="s">
        <v>4817</v>
      </c>
      <c r="AJ3088" s="90" t="str">
        <f t="shared" si="146"/>
        <v>mailto:info@oxni.ch?subject=Anfrage TF-100-015-S1-P1</v>
      </c>
    </row>
    <row r="3089" spans="2:36" x14ac:dyDescent="0.2">
      <c r="B3089" s="78" t="str">
        <f t="shared" si="144"/>
        <v/>
      </c>
      <c r="C3089" s="19" t="s">
        <v>12</v>
      </c>
      <c r="D3089" s="19" t="s">
        <v>3390</v>
      </c>
      <c r="E3089" s="19">
        <v>90</v>
      </c>
      <c r="F3089" s="19" t="s">
        <v>58</v>
      </c>
      <c r="G3089" s="19">
        <v>15</v>
      </c>
      <c r="H3089" s="19">
        <v>5</v>
      </c>
      <c r="I3089" s="19">
        <v>25</v>
      </c>
      <c r="J3089" s="19">
        <v>94</v>
      </c>
      <c r="K3089" s="19">
        <v>210</v>
      </c>
      <c r="L3089" s="19">
        <v>630</v>
      </c>
      <c r="M3089" s="19" t="s">
        <v>75</v>
      </c>
      <c r="N3089" s="19">
        <v>4000</v>
      </c>
      <c r="O3089" s="19">
        <v>8000</v>
      </c>
      <c r="P3089" s="19">
        <v>9200</v>
      </c>
      <c r="Q3089" s="19" t="s">
        <v>57</v>
      </c>
      <c r="R3089" s="19">
        <v>5820</v>
      </c>
      <c r="S3089" s="19">
        <v>30000</v>
      </c>
      <c r="T3089" s="19">
        <v>0.47</v>
      </c>
      <c r="U3089" s="19">
        <v>8.1</v>
      </c>
      <c r="V3089" s="19">
        <v>0.24</v>
      </c>
      <c r="W3089" s="19">
        <v>63</v>
      </c>
      <c r="X3089" s="93">
        <v>1117</v>
      </c>
      <c r="Y3089">
        <f t="shared" si="145"/>
        <v>266.66666666666669</v>
      </c>
      <c r="Z3089" t="b">
        <f>IF(N3089/G3089&gt;=Auswahlhilfe!$C$8,TRUE,FALSE)</f>
        <v>1</v>
      </c>
      <c r="AA3089" t="b">
        <f>IF(K3089&gt;Auswahlhilfe!$C$7,TRUE,FALSE)</f>
        <v>1</v>
      </c>
      <c r="AB3089" t="b">
        <f>IF(Auswahlhilfe!$C$17=F3089,TRUE,FALSE)</f>
        <v>1</v>
      </c>
      <c r="AC3089" t="b">
        <f>IFERROR(IF(FIND("P2",PGOptionList!D3089)&gt;0,TRUE),FALSE)</f>
        <v>0</v>
      </c>
      <c r="AD3089" t="b">
        <f>IFERROR(IF(FIND("P1",PGOptionList!D3089)&gt;0,TRUE),FALSE)</f>
        <v>1</v>
      </c>
      <c r="AE3089" t="b">
        <f>IFERROR(IF(FIND("P0",PGOptionList!D3089)&gt;0,TRUE),FALSE)</f>
        <v>0</v>
      </c>
      <c r="AF3089" t="b">
        <f>IF(AND(Z3089,AA3089,AB3089,AC3089,IF(C3089=Auswahlhilfe!$L$7,TRUE,FALSE)),D3089,FALSE)</f>
        <v>0</v>
      </c>
      <c r="AG3089" t="b">
        <f>IF(AND(Z3089,AA3089,AB3089,AD3089,IF(C3089=Auswahlhilfe!$L$17,TRUE,FALSE)),D3089,FALSE)</f>
        <v>0</v>
      </c>
      <c r="AH3089" t="b">
        <f>IF(AND(Z3089,AA3089,AB3089,AE3089,IF(C3089=Auswahlhilfe!$L$17,TRUE,FALSE)),D3089,FALSE)</f>
        <v>0</v>
      </c>
      <c r="AI3089" t="s">
        <v>4818</v>
      </c>
      <c r="AJ3089" s="90" t="str">
        <f t="shared" si="146"/>
        <v>https://shop.oxni.ch/de/shop/motoren/planetengetriebe/tf-100-015-s2-p1</v>
      </c>
    </row>
    <row r="3090" spans="2:36" x14ac:dyDescent="0.2">
      <c r="B3090" s="78" t="str">
        <f t="shared" si="144"/>
        <v/>
      </c>
      <c r="C3090" s="19" t="s">
        <v>12</v>
      </c>
      <c r="D3090" s="19" t="s">
        <v>3391</v>
      </c>
      <c r="E3090" s="19">
        <v>90</v>
      </c>
      <c r="F3090" s="19" t="s">
        <v>55</v>
      </c>
      <c r="G3090" s="19">
        <v>15</v>
      </c>
      <c r="H3090" s="19">
        <v>7</v>
      </c>
      <c r="I3090" s="19">
        <v>25</v>
      </c>
      <c r="J3090" s="19">
        <v>94</v>
      </c>
      <c r="K3090" s="19">
        <v>210</v>
      </c>
      <c r="L3090" s="19">
        <v>630</v>
      </c>
      <c r="M3090" s="19" t="s">
        <v>75</v>
      </c>
      <c r="N3090" s="19">
        <v>4000</v>
      </c>
      <c r="O3090" s="19">
        <v>8000</v>
      </c>
      <c r="P3090" s="19">
        <v>9200</v>
      </c>
      <c r="Q3090" s="19" t="s">
        <v>57</v>
      </c>
      <c r="R3090" s="19">
        <v>5820</v>
      </c>
      <c r="S3090" s="19">
        <v>30000</v>
      </c>
      <c r="T3090" s="19">
        <v>0.47</v>
      </c>
      <c r="U3090" s="19">
        <v>8.1</v>
      </c>
      <c r="V3090" s="19">
        <v>0.24</v>
      </c>
      <c r="W3090" s="19">
        <v>63</v>
      </c>
      <c r="X3090" s="93">
        <v>1050</v>
      </c>
      <c r="Y3090">
        <f t="shared" si="145"/>
        <v>266.66666666666669</v>
      </c>
      <c r="Z3090" t="b">
        <f>IF(N3090/G3090&gt;=Auswahlhilfe!$C$8,TRUE,FALSE)</f>
        <v>1</v>
      </c>
      <c r="AA3090" t="b">
        <f>IF(K3090&gt;Auswahlhilfe!$C$7,TRUE,FALSE)</f>
        <v>1</v>
      </c>
      <c r="AB3090" t="b">
        <f>IF(Auswahlhilfe!$C$17=F3090,TRUE,FALSE)</f>
        <v>0</v>
      </c>
      <c r="AC3090" t="b">
        <f>IFERROR(IF(FIND("P2",PGOptionList!D3090)&gt;0,TRUE),FALSE)</f>
        <v>1</v>
      </c>
      <c r="AD3090" t="b">
        <f>IFERROR(IF(FIND("P1",PGOptionList!D3090)&gt;0,TRUE),FALSE)</f>
        <v>0</v>
      </c>
      <c r="AE3090" t="b">
        <f>IFERROR(IF(FIND("P0",PGOptionList!D3090)&gt;0,TRUE),FALSE)</f>
        <v>0</v>
      </c>
      <c r="AF3090" t="b">
        <f>IF(AND(Z3090,AA3090,AB3090,AC3090,IF(C3090=Auswahlhilfe!$L$7,TRUE,FALSE)),D3090,FALSE)</f>
        <v>0</v>
      </c>
      <c r="AG3090" t="b">
        <f>IF(AND(Z3090,AA3090,AB3090,AD3090,IF(C3090=Auswahlhilfe!$L$17,TRUE,FALSE)),D3090,FALSE)</f>
        <v>0</v>
      </c>
      <c r="AH3090" t="b">
        <f>IF(AND(Z3090,AA3090,AB3090,AE3090,IF(C3090=Auswahlhilfe!$L$17,TRUE,FALSE)),D3090,FALSE)</f>
        <v>0</v>
      </c>
      <c r="AI3090" t="s">
        <v>4817</v>
      </c>
      <c r="AJ3090" s="90" t="str">
        <f t="shared" si="146"/>
        <v>mailto:info@oxni.ch?subject=Anfrage TF-100-015-S1-P2</v>
      </c>
    </row>
    <row r="3091" spans="2:36" x14ac:dyDescent="0.2">
      <c r="B3091" s="78" t="str">
        <f t="shared" si="144"/>
        <v/>
      </c>
      <c r="C3091" s="19" t="s">
        <v>12</v>
      </c>
      <c r="D3091" s="19" t="s">
        <v>3392</v>
      </c>
      <c r="E3091" s="19">
        <v>90</v>
      </c>
      <c r="F3091" s="19" t="s">
        <v>58</v>
      </c>
      <c r="G3091" s="19">
        <v>15</v>
      </c>
      <c r="H3091" s="19">
        <v>7</v>
      </c>
      <c r="I3091" s="19">
        <v>25</v>
      </c>
      <c r="J3091" s="19">
        <v>94</v>
      </c>
      <c r="K3091" s="19">
        <v>210</v>
      </c>
      <c r="L3091" s="19">
        <v>630</v>
      </c>
      <c r="M3091" s="19" t="s">
        <v>75</v>
      </c>
      <c r="N3091" s="19">
        <v>4000</v>
      </c>
      <c r="O3091" s="19">
        <v>8000</v>
      </c>
      <c r="P3091" s="19">
        <v>9200</v>
      </c>
      <c r="Q3091" s="19" t="s">
        <v>57</v>
      </c>
      <c r="R3091" s="19">
        <v>5820</v>
      </c>
      <c r="S3091" s="19">
        <v>30000</v>
      </c>
      <c r="T3091" s="19">
        <v>0.47</v>
      </c>
      <c r="U3091" s="19">
        <v>8.1</v>
      </c>
      <c r="V3091" s="19">
        <v>0.24</v>
      </c>
      <c r="W3091" s="19">
        <v>63</v>
      </c>
      <c r="X3091" s="93">
        <v>1050</v>
      </c>
      <c r="Y3091">
        <f t="shared" si="145"/>
        <v>266.66666666666669</v>
      </c>
      <c r="Z3091" t="b">
        <f>IF(N3091/G3091&gt;=Auswahlhilfe!$C$8,TRUE,FALSE)</f>
        <v>1</v>
      </c>
      <c r="AA3091" t="b">
        <f>IF(K3091&gt;Auswahlhilfe!$C$7,TRUE,FALSE)</f>
        <v>1</v>
      </c>
      <c r="AB3091" t="b">
        <f>IF(Auswahlhilfe!$C$17=F3091,TRUE,FALSE)</f>
        <v>1</v>
      </c>
      <c r="AC3091" t="b">
        <f>IFERROR(IF(FIND("P2",PGOptionList!D3091)&gt;0,TRUE),FALSE)</f>
        <v>1</v>
      </c>
      <c r="AD3091" t="b">
        <f>IFERROR(IF(FIND("P1",PGOptionList!D3091)&gt;0,TRUE),FALSE)</f>
        <v>0</v>
      </c>
      <c r="AE3091" t="b">
        <f>IFERROR(IF(FIND("P0",PGOptionList!D3091)&gt;0,TRUE),FALSE)</f>
        <v>0</v>
      </c>
      <c r="AF3091" t="b">
        <f>IF(AND(Z3091,AA3091,AB3091,AC3091,IF(C3091=Auswahlhilfe!$L$7,TRUE,FALSE)),D3091,FALSE)</f>
        <v>0</v>
      </c>
      <c r="AG3091" t="b">
        <f>IF(AND(Z3091,AA3091,AB3091,AD3091,IF(C3091=Auswahlhilfe!$L$17,TRUE,FALSE)),D3091,FALSE)</f>
        <v>0</v>
      </c>
      <c r="AH3091" t="b">
        <f>IF(AND(Z3091,AA3091,AB3091,AE3091,IF(C3091=Auswahlhilfe!$L$17,TRUE,FALSE)),D3091,FALSE)</f>
        <v>0</v>
      </c>
      <c r="AI3091" t="s">
        <v>4818</v>
      </c>
      <c r="AJ3091" s="90" t="str">
        <f t="shared" si="146"/>
        <v>https://shop.oxni.ch/de/shop/motoren/planetengetriebe/tf-100-015-s2-p2</v>
      </c>
    </row>
    <row r="3092" spans="2:36" x14ac:dyDescent="0.2">
      <c r="B3092" s="78" t="str">
        <f t="shared" si="144"/>
        <v/>
      </c>
      <c r="C3092" s="19" t="s">
        <v>12</v>
      </c>
      <c r="D3092" s="19" t="s">
        <v>3393</v>
      </c>
      <c r="E3092" s="19">
        <v>130</v>
      </c>
      <c r="F3092" s="19" t="s">
        <v>55</v>
      </c>
      <c r="G3092" s="19">
        <v>10</v>
      </c>
      <c r="H3092" s="19">
        <v>1</v>
      </c>
      <c r="I3092" s="19">
        <v>25</v>
      </c>
      <c r="J3092" s="19">
        <v>97</v>
      </c>
      <c r="K3092" s="19">
        <v>235</v>
      </c>
      <c r="L3092" s="19">
        <v>705</v>
      </c>
      <c r="M3092" s="19" t="s">
        <v>81</v>
      </c>
      <c r="N3092" s="19">
        <v>4000</v>
      </c>
      <c r="O3092" s="19">
        <v>8000</v>
      </c>
      <c r="P3092" s="19">
        <v>9200</v>
      </c>
      <c r="Q3092" s="19" t="s">
        <v>57</v>
      </c>
      <c r="R3092" s="19">
        <v>5820</v>
      </c>
      <c r="S3092" s="19">
        <v>30000</v>
      </c>
      <c r="T3092" s="19">
        <v>2.57</v>
      </c>
      <c r="U3092" s="19">
        <v>8.9</v>
      </c>
      <c r="V3092" s="19">
        <v>0.24</v>
      </c>
      <c r="W3092" s="19">
        <v>63</v>
      </c>
      <c r="X3092" s="93"/>
      <c r="Y3092">
        <f t="shared" si="145"/>
        <v>400</v>
      </c>
      <c r="Z3092" t="b">
        <f>IF(N3092/G3092&gt;=Auswahlhilfe!$C$8,TRUE,FALSE)</f>
        <v>1</v>
      </c>
      <c r="AA3092" t="b">
        <f>IF(K3092&gt;Auswahlhilfe!$C$7,TRUE,FALSE)</f>
        <v>1</v>
      </c>
      <c r="AB3092" t="b">
        <f>IF(Auswahlhilfe!$C$17=F3092,TRUE,FALSE)</f>
        <v>0</v>
      </c>
      <c r="AC3092" t="b">
        <f>IFERROR(IF(FIND("P2",PGOptionList!D3092)&gt;0,TRUE),FALSE)</f>
        <v>0</v>
      </c>
      <c r="AD3092" t="b">
        <f>IFERROR(IF(FIND("P1",PGOptionList!D3092)&gt;0,TRUE),FALSE)</f>
        <v>0</v>
      </c>
      <c r="AE3092" t="b">
        <f>IFERROR(IF(FIND("P0",PGOptionList!D3092)&gt;0,TRUE),FALSE)</f>
        <v>1</v>
      </c>
      <c r="AF3092" t="b">
        <f>IF(AND(Z3092,AA3092,AB3092,AC3092,IF(C3092=Auswahlhilfe!$L$7,TRUE,FALSE)),D3092,FALSE)</f>
        <v>0</v>
      </c>
      <c r="AG3092" t="b">
        <f>IF(AND(Z3092,AA3092,AB3092,AD3092,IF(C3092=Auswahlhilfe!$L$17,TRUE,FALSE)),D3092,FALSE)</f>
        <v>0</v>
      </c>
      <c r="AH3092" t="b">
        <f>IF(AND(Z3092,AA3092,AB3092,AE3092,IF(C3092=Auswahlhilfe!$L$17,TRUE,FALSE)),D3092,FALSE)</f>
        <v>0</v>
      </c>
      <c r="AI3092" t="s">
        <v>4817</v>
      </c>
      <c r="AJ3092" s="90" t="str">
        <f t="shared" si="146"/>
        <v>mailto:info@oxni.ch?subject=Anfrage TF-100-010-S1-P0</v>
      </c>
    </row>
    <row r="3093" spans="2:36" x14ac:dyDescent="0.2">
      <c r="B3093" s="78" t="str">
        <f t="shared" si="144"/>
        <v/>
      </c>
      <c r="C3093" s="19" t="s">
        <v>12</v>
      </c>
      <c r="D3093" s="19" t="s">
        <v>3394</v>
      </c>
      <c r="E3093" s="19">
        <v>130</v>
      </c>
      <c r="F3093" s="19" t="s">
        <v>58</v>
      </c>
      <c r="G3093" s="19">
        <v>10</v>
      </c>
      <c r="H3093" s="19">
        <v>1</v>
      </c>
      <c r="I3093" s="19">
        <v>25</v>
      </c>
      <c r="J3093" s="19">
        <v>97</v>
      </c>
      <c r="K3093" s="19">
        <v>235</v>
      </c>
      <c r="L3093" s="19">
        <v>705</v>
      </c>
      <c r="M3093" s="19" t="s">
        <v>81</v>
      </c>
      <c r="N3093" s="19">
        <v>4000</v>
      </c>
      <c r="O3093" s="19">
        <v>8000</v>
      </c>
      <c r="P3093" s="19">
        <v>9200</v>
      </c>
      <c r="Q3093" s="19" t="s">
        <v>57</v>
      </c>
      <c r="R3093" s="19">
        <v>5820</v>
      </c>
      <c r="S3093" s="19">
        <v>30000</v>
      </c>
      <c r="T3093" s="19">
        <v>2.57</v>
      </c>
      <c r="U3093" s="19">
        <v>8.9</v>
      </c>
      <c r="V3093" s="19">
        <v>0.24</v>
      </c>
      <c r="W3093" s="19">
        <v>63</v>
      </c>
      <c r="X3093" s="93"/>
      <c r="Y3093">
        <f t="shared" si="145"/>
        <v>400</v>
      </c>
      <c r="Z3093" t="b">
        <f>IF(N3093/G3093&gt;=Auswahlhilfe!$C$8,TRUE,FALSE)</f>
        <v>1</v>
      </c>
      <c r="AA3093" t="b">
        <f>IF(K3093&gt;Auswahlhilfe!$C$7,TRUE,FALSE)</f>
        <v>1</v>
      </c>
      <c r="AB3093" t="b">
        <f>IF(Auswahlhilfe!$C$17=F3093,TRUE,FALSE)</f>
        <v>1</v>
      </c>
      <c r="AC3093" t="b">
        <f>IFERROR(IF(FIND("P2",PGOptionList!D3093)&gt;0,TRUE),FALSE)</f>
        <v>0</v>
      </c>
      <c r="AD3093" t="b">
        <f>IFERROR(IF(FIND("P1",PGOptionList!D3093)&gt;0,TRUE),FALSE)</f>
        <v>0</v>
      </c>
      <c r="AE3093" t="b">
        <f>IFERROR(IF(FIND("P0",PGOptionList!D3093)&gt;0,TRUE),FALSE)</f>
        <v>1</v>
      </c>
      <c r="AF3093" t="b">
        <f>IF(AND(Z3093,AA3093,AB3093,AC3093,IF(C3093=Auswahlhilfe!$L$7,TRUE,FALSE)),D3093,FALSE)</f>
        <v>0</v>
      </c>
      <c r="AG3093" t="b">
        <f>IF(AND(Z3093,AA3093,AB3093,AD3093,IF(C3093=Auswahlhilfe!$L$17,TRUE,FALSE)),D3093,FALSE)</f>
        <v>0</v>
      </c>
      <c r="AH3093" t="b">
        <f>IF(AND(Z3093,AA3093,AB3093,AE3093,IF(C3093=Auswahlhilfe!$L$17,TRUE,FALSE)),D3093,FALSE)</f>
        <v>0</v>
      </c>
      <c r="AI3093" t="s">
        <v>4817</v>
      </c>
      <c r="AJ3093" s="90" t="str">
        <f t="shared" si="146"/>
        <v>mailto:info@oxni.ch?subject=Anfrage TF-100-010-S2-P0</v>
      </c>
    </row>
    <row r="3094" spans="2:36" x14ac:dyDescent="0.2">
      <c r="B3094" s="78" t="str">
        <f t="shared" si="144"/>
        <v/>
      </c>
      <c r="C3094" s="19" t="s">
        <v>12</v>
      </c>
      <c r="D3094" s="19" t="s">
        <v>3395</v>
      </c>
      <c r="E3094" s="19">
        <v>130</v>
      </c>
      <c r="F3094" s="19" t="s">
        <v>55</v>
      </c>
      <c r="G3094" s="19">
        <v>10</v>
      </c>
      <c r="H3094" s="19">
        <v>3</v>
      </c>
      <c r="I3094" s="19">
        <v>25</v>
      </c>
      <c r="J3094" s="19">
        <v>97</v>
      </c>
      <c r="K3094" s="19">
        <v>235</v>
      </c>
      <c r="L3094" s="19">
        <v>705</v>
      </c>
      <c r="M3094" s="19" t="s">
        <v>81</v>
      </c>
      <c r="N3094" s="19">
        <v>4000</v>
      </c>
      <c r="O3094" s="19">
        <v>8000</v>
      </c>
      <c r="P3094" s="19">
        <v>9200</v>
      </c>
      <c r="Q3094" s="19" t="s">
        <v>57</v>
      </c>
      <c r="R3094" s="19">
        <v>5820</v>
      </c>
      <c r="S3094" s="19">
        <v>30000</v>
      </c>
      <c r="T3094" s="19">
        <v>2.57</v>
      </c>
      <c r="U3094" s="19">
        <v>8.9</v>
      </c>
      <c r="V3094" s="19">
        <v>0.24</v>
      </c>
      <c r="W3094" s="19">
        <v>63</v>
      </c>
      <c r="X3094" s="93">
        <v>924</v>
      </c>
      <c r="Y3094">
        <f t="shared" si="145"/>
        <v>400</v>
      </c>
      <c r="Z3094" t="b">
        <f>IF(N3094/G3094&gt;=Auswahlhilfe!$C$8,TRUE,FALSE)</f>
        <v>1</v>
      </c>
      <c r="AA3094" t="b">
        <f>IF(K3094&gt;Auswahlhilfe!$C$7,TRUE,FALSE)</f>
        <v>1</v>
      </c>
      <c r="AB3094" t="b">
        <f>IF(Auswahlhilfe!$C$17=F3094,TRUE,FALSE)</f>
        <v>0</v>
      </c>
      <c r="AC3094" t="b">
        <f>IFERROR(IF(FIND("P2",PGOptionList!D3094)&gt;0,TRUE),FALSE)</f>
        <v>0</v>
      </c>
      <c r="AD3094" t="b">
        <f>IFERROR(IF(FIND("P1",PGOptionList!D3094)&gt;0,TRUE),FALSE)</f>
        <v>1</v>
      </c>
      <c r="AE3094" t="b">
        <f>IFERROR(IF(FIND("P0",PGOptionList!D3094)&gt;0,TRUE),FALSE)</f>
        <v>0</v>
      </c>
      <c r="AF3094" t="b">
        <f>IF(AND(Z3094,AA3094,AB3094,AC3094,IF(C3094=Auswahlhilfe!$L$7,TRUE,FALSE)),D3094,FALSE)</f>
        <v>0</v>
      </c>
      <c r="AG3094" t="b">
        <f>IF(AND(Z3094,AA3094,AB3094,AD3094,IF(C3094=Auswahlhilfe!$L$17,TRUE,FALSE)),D3094,FALSE)</f>
        <v>0</v>
      </c>
      <c r="AH3094" t="b">
        <f>IF(AND(Z3094,AA3094,AB3094,AE3094,IF(C3094=Auswahlhilfe!$L$17,TRUE,FALSE)),D3094,FALSE)</f>
        <v>0</v>
      </c>
      <c r="AI3094" t="s">
        <v>4817</v>
      </c>
      <c r="AJ3094" s="90" t="str">
        <f t="shared" si="146"/>
        <v>mailto:info@oxni.ch?subject=Anfrage TF-100-010-S1-P1</v>
      </c>
    </row>
    <row r="3095" spans="2:36" x14ac:dyDescent="0.2">
      <c r="B3095" s="78" t="str">
        <f t="shared" si="144"/>
        <v/>
      </c>
      <c r="C3095" s="19" t="s">
        <v>12</v>
      </c>
      <c r="D3095" s="19" t="s">
        <v>3396</v>
      </c>
      <c r="E3095" s="19">
        <v>130</v>
      </c>
      <c r="F3095" s="19" t="s">
        <v>58</v>
      </c>
      <c r="G3095" s="19">
        <v>10</v>
      </c>
      <c r="H3095" s="19">
        <v>3</v>
      </c>
      <c r="I3095" s="19">
        <v>25</v>
      </c>
      <c r="J3095" s="19">
        <v>97</v>
      </c>
      <c r="K3095" s="19">
        <v>235</v>
      </c>
      <c r="L3095" s="19">
        <v>705</v>
      </c>
      <c r="M3095" s="19" t="s">
        <v>81</v>
      </c>
      <c r="N3095" s="19">
        <v>4000</v>
      </c>
      <c r="O3095" s="19">
        <v>8000</v>
      </c>
      <c r="P3095" s="19">
        <v>9200</v>
      </c>
      <c r="Q3095" s="19" t="s">
        <v>57</v>
      </c>
      <c r="R3095" s="19">
        <v>5820</v>
      </c>
      <c r="S3095" s="19">
        <v>30000</v>
      </c>
      <c r="T3095" s="19">
        <v>2.57</v>
      </c>
      <c r="U3095" s="19">
        <v>8.9</v>
      </c>
      <c r="V3095" s="19">
        <v>0.24</v>
      </c>
      <c r="W3095" s="19">
        <v>63</v>
      </c>
      <c r="X3095" s="93">
        <v>924</v>
      </c>
      <c r="Y3095">
        <f t="shared" si="145"/>
        <v>400</v>
      </c>
      <c r="Z3095" t="b">
        <f>IF(N3095/G3095&gt;=Auswahlhilfe!$C$8,TRUE,FALSE)</f>
        <v>1</v>
      </c>
      <c r="AA3095" t="b">
        <f>IF(K3095&gt;Auswahlhilfe!$C$7,TRUE,FALSE)</f>
        <v>1</v>
      </c>
      <c r="AB3095" t="b">
        <f>IF(Auswahlhilfe!$C$17=F3095,TRUE,FALSE)</f>
        <v>1</v>
      </c>
      <c r="AC3095" t="b">
        <f>IFERROR(IF(FIND("P2",PGOptionList!D3095)&gt;0,TRUE),FALSE)</f>
        <v>0</v>
      </c>
      <c r="AD3095" t="b">
        <f>IFERROR(IF(FIND("P1",PGOptionList!D3095)&gt;0,TRUE),FALSE)</f>
        <v>1</v>
      </c>
      <c r="AE3095" t="b">
        <f>IFERROR(IF(FIND("P0",PGOptionList!D3095)&gt;0,TRUE),FALSE)</f>
        <v>0</v>
      </c>
      <c r="AF3095" t="b">
        <f>IF(AND(Z3095,AA3095,AB3095,AC3095,IF(C3095=Auswahlhilfe!$L$7,TRUE,FALSE)),D3095,FALSE)</f>
        <v>0</v>
      </c>
      <c r="AG3095" t="b">
        <f>IF(AND(Z3095,AA3095,AB3095,AD3095,IF(C3095=Auswahlhilfe!$L$17,TRUE,FALSE)),D3095,FALSE)</f>
        <v>0</v>
      </c>
      <c r="AH3095" t="b">
        <f>IF(AND(Z3095,AA3095,AB3095,AE3095,IF(C3095=Auswahlhilfe!$L$17,TRUE,FALSE)),D3095,FALSE)</f>
        <v>0</v>
      </c>
      <c r="AI3095" t="s">
        <v>4818</v>
      </c>
      <c r="AJ3095" s="90" t="str">
        <f t="shared" si="146"/>
        <v>https://shop.oxni.ch/de/shop/motoren/planetengetriebe/tf-100-010-s2-p1</v>
      </c>
    </row>
    <row r="3096" spans="2:36" x14ac:dyDescent="0.2">
      <c r="B3096" s="78" t="str">
        <f t="shared" si="144"/>
        <v/>
      </c>
      <c r="C3096" s="19" t="s">
        <v>12</v>
      </c>
      <c r="D3096" s="19" t="s">
        <v>3397</v>
      </c>
      <c r="E3096" s="19">
        <v>130</v>
      </c>
      <c r="F3096" s="19" t="s">
        <v>55</v>
      </c>
      <c r="G3096" s="19">
        <v>10</v>
      </c>
      <c r="H3096" s="19">
        <v>5</v>
      </c>
      <c r="I3096" s="19">
        <v>25</v>
      </c>
      <c r="J3096" s="19">
        <v>97</v>
      </c>
      <c r="K3096" s="19">
        <v>235</v>
      </c>
      <c r="L3096" s="19">
        <v>705</v>
      </c>
      <c r="M3096" s="19" t="s">
        <v>81</v>
      </c>
      <c r="N3096" s="19">
        <v>4000</v>
      </c>
      <c r="O3096" s="19">
        <v>8000</v>
      </c>
      <c r="P3096" s="19">
        <v>9200</v>
      </c>
      <c r="Q3096" s="19" t="s">
        <v>57</v>
      </c>
      <c r="R3096" s="19">
        <v>5820</v>
      </c>
      <c r="S3096" s="19">
        <v>30000</v>
      </c>
      <c r="T3096" s="19">
        <v>2.57</v>
      </c>
      <c r="U3096" s="19">
        <v>8.9</v>
      </c>
      <c r="V3096" s="19">
        <v>0.24</v>
      </c>
      <c r="W3096" s="19">
        <v>63</v>
      </c>
      <c r="X3096" s="93">
        <v>839</v>
      </c>
      <c r="Y3096">
        <f t="shared" si="145"/>
        <v>400</v>
      </c>
      <c r="Z3096" t="b">
        <f>IF(N3096/G3096&gt;=Auswahlhilfe!$C$8,TRUE,FALSE)</f>
        <v>1</v>
      </c>
      <c r="AA3096" t="b">
        <f>IF(K3096&gt;Auswahlhilfe!$C$7,TRUE,FALSE)</f>
        <v>1</v>
      </c>
      <c r="AB3096" t="b">
        <f>IF(Auswahlhilfe!$C$17=F3096,TRUE,FALSE)</f>
        <v>0</v>
      </c>
      <c r="AC3096" t="b">
        <f>IFERROR(IF(FIND("P2",PGOptionList!D3096)&gt;0,TRUE),FALSE)</f>
        <v>1</v>
      </c>
      <c r="AD3096" t="b">
        <f>IFERROR(IF(FIND("P1",PGOptionList!D3096)&gt;0,TRUE),FALSE)</f>
        <v>0</v>
      </c>
      <c r="AE3096" t="b">
        <f>IFERROR(IF(FIND("P0",PGOptionList!D3096)&gt;0,TRUE),FALSE)</f>
        <v>0</v>
      </c>
      <c r="AF3096" t="b">
        <f>IF(AND(Z3096,AA3096,AB3096,AC3096,IF(C3096=Auswahlhilfe!$L$7,TRUE,FALSE)),D3096,FALSE)</f>
        <v>0</v>
      </c>
      <c r="AG3096" t="b">
        <f>IF(AND(Z3096,AA3096,AB3096,AD3096,IF(C3096=Auswahlhilfe!$L$17,TRUE,FALSE)),D3096,FALSE)</f>
        <v>0</v>
      </c>
      <c r="AH3096" t="b">
        <f>IF(AND(Z3096,AA3096,AB3096,AE3096,IF(C3096=Auswahlhilfe!$L$17,TRUE,FALSE)),D3096,FALSE)</f>
        <v>0</v>
      </c>
      <c r="AI3096" t="s">
        <v>4817</v>
      </c>
      <c r="AJ3096" s="90" t="str">
        <f t="shared" si="146"/>
        <v>mailto:info@oxni.ch?subject=Anfrage TF-100-010-S1-P2</v>
      </c>
    </row>
    <row r="3097" spans="2:36" x14ac:dyDescent="0.2">
      <c r="B3097" s="78" t="str">
        <f t="shared" si="144"/>
        <v/>
      </c>
      <c r="C3097" s="19" t="s">
        <v>12</v>
      </c>
      <c r="D3097" s="19" t="s">
        <v>3398</v>
      </c>
      <c r="E3097" s="19">
        <v>130</v>
      </c>
      <c r="F3097" s="19" t="s">
        <v>58</v>
      </c>
      <c r="G3097" s="19">
        <v>10</v>
      </c>
      <c r="H3097" s="19">
        <v>5</v>
      </c>
      <c r="I3097" s="19">
        <v>25</v>
      </c>
      <c r="J3097" s="19">
        <v>97</v>
      </c>
      <c r="K3097" s="19">
        <v>235</v>
      </c>
      <c r="L3097" s="19">
        <v>705</v>
      </c>
      <c r="M3097" s="19" t="s">
        <v>81</v>
      </c>
      <c r="N3097" s="19">
        <v>4000</v>
      </c>
      <c r="O3097" s="19">
        <v>8000</v>
      </c>
      <c r="P3097" s="19">
        <v>9200</v>
      </c>
      <c r="Q3097" s="19" t="s">
        <v>57</v>
      </c>
      <c r="R3097" s="19">
        <v>5820</v>
      </c>
      <c r="S3097" s="19">
        <v>30000</v>
      </c>
      <c r="T3097" s="19">
        <v>2.57</v>
      </c>
      <c r="U3097" s="19">
        <v>8.9</v>
      </c>
      <c r="V3097" s="19">
        <v>0.24</v>
      </c>
      <c r="W3097" s="19">
        <v>63</v>
      </c>
      <c r="X3097" s="93">
        <v>839</v>
      </c>
      <c r="Y3097">
        <f t="shared" si="145"/>
        <v>400</v>
      </c>
      <c r="Z3097" t="b">
        <f>IF(N3097/G3097&gt;=Auswahlhilfe!$C$8,TRUE,FALSE)</f>
        <v>1</v>
      </c>
      <c r="AA3097" t="b">
        <f>IF(K3097&gt;Auswahlhilfe!$C$7,TRUE,FALSE)</f>
        <v>1</v>
      </c>
      <c r="AB3097" t="b">
        <f>IF(Auswahlhilfe!$C$17=F3097,TRUE,FALSE)</f>
        <v>1</v>
      </c>
      <c r="AC3097" t="b">
        <f>IFERROR(IF(FIND("P2",PGOptionList!D3097)&gt;0,TRUE),FALSE)</f>
        <v>1</v>
      </c>
      <c r="AD3097" t="b">
        <f>IFERROR(IF(FIND("P1",PGOptionList!D3097)&gt;0,TRUE),FALSE)</f>
        <v>0</v>
      </c>
      <c r="AE3097" t="b">
        <f>IFERROR(IF(FIND("P0",PGOptionList!D3097)&gt;0,TRUE),FALSE)</f>
        <v>0</v>
      </c>
      <c r="AF3097" t="b">
        <f>IF(AND(Z3097,AA3097,AB3097,AC3097,IF(C3097=Auswahlhilfe!$L$7,TRUE,FALSE)),D3097,FALSE)</f>
        <v>0</v>
      </c>
      <c r="AG3097" t="b">
        <f>IF(AND(Z3097,AA3097,AB3097,AD3097,IF(C3097=Auswahlhilfe!$L$17,TRUE,FALSE)),D3097,FALSE)</f>
        <v>0</v>
      </c>
      <c r="AH3097" t="b">
        <f>IF(AND(Z3097,AA3097,AB3097,AE3097,IF(C3097=Auswahlhilfe!$L$17,TRUE,FALSE)),D3097,FALSE)</f>
        <v>0</v>
      </c>
      <c r="AI3097" t="s">
        <v>4818</v>
      </c>
      <c r="AJ3097" s="90" t="str">
        <f t="shared" si="146"/>
        <v>https://shop.oxni.ch/de/shop/motoren/planetengetriebe/tf-100-010-s2-p2</v>
      </c>
    </row>
    <row r="3098" spans="2:36" x14ac:dyDescent="0.2">
      <c r="B3098" s="78" t="str">
        <f t="shared" si="144"/>
        <v/>
      </c>
      <c r="C3098" s="19" t="s">
        <v>12</v>
      </c>
      <c r="D3098" s="19" t="s">
        <v>3399</v>
      </c>
      <c r="E3098" s="19">
        <v>130</v>
      </c>
      <c r="F3098" s="19" t="s">
        <v>55</v>
      </c>
      <c r="G3098" s="19">
        <v>8</v>
      </c>
      <c r="H3098" s="19">
        <v>1</v>
      </c>
      <c r="I3098" s="19">
        <v>25</v>
      </c>
      <c r="J3098" s="19">
        <v>97</v>
      </c>
      <c r="K3098" s="19">
        <v>260</v>
      </c>
      <c r="L3098" s="19">
        <v>780</v>
      </c>
      <c r="M3098" s="19" t="s">
        <v>80</v>
      </c>
      <c r="N3098" s="19">
        <v>4000</v>
      </c>
      <c r="O3098" s="19">
        <v>8000</v>
      </c>
      <c r="P3098" s="19">
        <v>9200</v>
      </c>
      <c r="Q3098" s="19" t="s">
        <v>57</v>
      </c>
      <c r="R3098" s="19">
        <v>5820</v>
      </c>
      <c r="S3098" s="19">
        <v>30000</v>
      </c>
      <c r="T3098" s="19">
        <v>2.58</v>
      </c>
      <c r="U3098" s="19">
        <v>8.9</v>
      </c>
      <c r="V3098" s="19">
        <v>0.24</v>
      </c>
      <c r="W3098" s="19">
        <v>63</v>
      </c>
      <c r="X3098" s="93"/>
      <c r="Y3098">
        <f t="shared" si="145"/>
        <v>500</v>
      </c>
      <c r="Z3098" t="b">
        <f>IF(N3098/G3098&gt;=Auswahlhilfe!$C$8,TRUE,FALSE)</f>
        <v>1</v>
      </c>
      <c r="AA3098" t="b">
        <f>IF(K3098&gt;Auswahlhilfe!$C$7,TRUE,FALSE)</f>
        <v>1</v>
      </c>
      <c r="AB3098" t="b">
        <f>IF(Auswahlhilfe!$C$17=F3098,TRUE,FALSE)</f>
        <v>0</v>
      </c>
      <c r="AC3098" t="b">
        <f>IFERROR(IF(FIND("P2",PGOptionList!D3098)&gt;0,TRUE),FALSE)</f>
        <v>0</v>
      </c>
      <c r="AD3098" t="b">
        <f>IFERROR(IF(FIND("P1",PGOptionList!D3098)&gt;0,TRUE),FALSE)</f>
        <v>0</v>
      </c>
      <c r="AE3098" t="b">
        <f>IFERROR(IF(FIND("P0",PGOptionList!D3098)&gt;0,TRUE),FALSE)</f>
        <v>1</v>
      </c>
      <c r="AF3098" t="b">
        <f>IF(AND(Z3098,AA3098,AB3098,AC3098,IF(C3098=Auswahlhilfe!$L$7,TRUE,FALSE)),D3098,FALSE)</f>
        <v>0</v>
      </c>
      <c r="AG3098" t="b">
        <f>IF(AND(Z3098,AA3098,AB3098,AD3098,IF(C3098=Auswahlhilfe!$L$17,TRUE,FALSE)),D3098,FALSE)</f>
        <v>0</v>
      </c>
      <c r="AH3098" t="b">
        <f>IF(AND(Z3098,AA3098,AB3098,AE3098,IF(C3098=Auswahlhilfe!$L$17,TRUE,FALSE)),D3098,FALSE)</f>
        <v>0</v>
      </c>
      <c r="AI3098" t="s">
        <v>4817</v>
      </c>
      <c r="AJ3098" s="90" t="str">
        <f t="shared" si="146"/>
        <v>mailto:info@oxni.ch?subject=Anfrage TF-100-008-S1-P0</v>
      </c>
    </row>
    <row r="3099" spans="2:36" x14ac:dyDescent="0.2">
      <c r="B3099" s="78" t="str">
        <f t="shared" si="144"/>
        <v/>
      </c>
      <c r="C3099" s="19" t="s">
        <v>12</v>
      </c>
      <c r="D3099" s="19" t="s">
        <v>3400</v>
      </c>
      <c r="E3099" s="19">
        <v>130</v>
      </c>
      <c r="F3099" s="19" t="s">
        <v>58</v>
      </c>
      <c r="G3099" s="19">
        <v>8</v>
      </c>
      <c r="H3099" s="19">
        <v>1</v>
      </c>
      <c r="I3099" s="19">
        <v>25</v>
      </c>
      <c r="J3099" s="19">
        <v>97</v>
      </c>
      <c r="K3099" s="19">
        <v>260</v>
      </c>
      <c r="L3099" s="19">
        <v>780</v>
      </c>
      <c r="M3099" s="19" t="s">
        <v>80</v>
      </c>
      <c r="N3099" s="19">
        <v>4000</v>
      </c>
      <c r="O3099" s="19">
        <v>8000</v>
      </c>
      <c r="P3099" s="19">
        <v>9200</v>
      </c>
      <c r="Q3099" s="19" t="s">
        <v>57</v>
      </c>
      <c r="R3099" s="19">
        <v>5820</v>
      </c>
      <c r="S3099" s="19">
        <v>30000</v>
      </c>
      <c r="T3099" s="19">
        <v>2.58</v>
      </c>
      <c r="U3099" s="19">
        <v>8.9</v>
      </c>
      <c r="V3099" s="19">
        <v>0.24</v>
      </c>
      <c r="W3099" s="19">
        <v>63</v>
      </c>
      <c r="X3099" s="93"/>
      <c r="Y3099">
        <f t="shared" si="145"/>
        <v>500</v>
      </c>
      <c r="Z3099" t="b">
        <f>IF(N3099/G3099&gt;=Auswahlhilfe!$C$8,TRUE,FALSE)</f>
        <v>1</v>
      </c>
      <c r="AA3099" t="b">
        <f>IF(K3099&gt;Auswahlhilfe!$C$7,TRUE,FALSE)</f>
        <v>1</v>
      </c>
      <c r="AB3099" t="b">
        <f>IF(Auswahlhilfe!$C$17=F3099,TRUE,FALSE)</f>
        <v>1</v>
      </c>
      <c r="AC3099" t="b">
        <f>IFERROR(IF(FIND("P2",PGOptionList!D3099)&gt;0,TRUE),FALSE)</f>
        <v>0</v>
      </c>
      <c r="AD3099" t="b">
        <f>IFERROR(IF(FIND("P1",PGOptionList!D3099)&gt;0,TRUE),FALSE)</f>
        <v>0</v>
      </c>
      <c r="AE3099" t="b">
        <f>IFERROR(IF(FIND("P0",PGOptionList!D3099)&gt;0,TRUE),FALSE)</f>
        <v>1</v>
      </c>
      <c r="AF3099" t="b">
        <f>IF(AND(Z3099,AA3099,AB3099,AC3099,IF(C3099=Auswahlhilfe!$L$7,TRUE,FALSE)),D3099,FALSE)</f>
        <v>0</v>
      </c>
      <c r="AG3099" t="b">
        <f>IF(AND(Z3099,AA3099,AB3099,AD3099,IF(C3099=Auswahlhilfe!$L$17,TRUE,FALSE)),D3099,FALSE)</f>
        <v>0</v>
      </c>
      <c r="AH3099" t="b">
        <f>IF(AND(Z3099,AA3099,AB3099,AE3099,IF(C3099=Auswahlhilfe!$L$17,TRUE,FALSE)),D3099,FALSE)</f>
        <v>0</v>
      </c>
      <c r="AI3099" t="s">
        <v>4817</v>
      </c>
      <c r="AJ3099" s="90" t="str">
        <f t="shared" si="146"/>
        <v>mailto:info@oxni.ch?subject=Anfrage TF-100-008-S2-P0</v>
      </c>
    </row>
    <row r="3100" spans="2:36" x14ac:dyDescent="0.2">
      <c r="B3100" s="78" t="str">
        <f t="shared" si="144"/>
        <v/>
      </c>
      <c r="C3100" s="19" t="s">
        <v>12</v>
      </c>
      <c r="D3100" s="19" t="s">
        <v>3401</v>
      </c>
      <c r="E3100" s="19">
        <v>130</v>
      </c>
      <c r="F3100" s="19" t="s">
        <v>55</v>
      </c>
      <c r="G3100" s="19">
        <v>8</v>
      </c>
      <c r="H3100" s="19">
        <v>3</v>
      </c>
      <c r="I3100" s="19">
        <v>25</v>
      </c>
      <c r="J3100" s="19">
        <v>97</v>
      </c>
      <c r="K3100" s="19">
        <v>260</v>
      </c>
      <c r="L3100" s="19">
        <v>780</v>
      </c>
      <c r="M3100" s="19" t="s">
        <v>80</v>
      </c>
      <c r="N3100" s="19">
        <v>4000</v>
      </c>
      <c r="O3100" s="19">
        <v>8000</v>
      </c>
      <c r="P3100" s="19">
        <v>9200</v>
      </c>
      <c r="Q3100" s="19" t="s">
        <v>57</v>
      </c>
      <c r="R3100" s="19">
        <v>5820</v>
      </c>
      <c r="S3100" s="19">
        <v>30000</v>
      </c>
      <c r="T3100" s="19">
        <v>2.58</v>
      </c>
      <c r="U3100" s="19">
        <v>8.9</v>
      </c>
      <c r="V3100" s="19">
        <v>0.24</v>
      </c>
      <c r="W3100" s="19">
        <v>63</v>
      </c>
      <c r="X3100" s="93">
        <v>924</v>
      </c>
      <c r="Y3100">
        <f t="shared" si="145"/>
        <v>500</v>
      </c>
      <c r="Z3100" t="b">
        <f>IF(N3100/G3100&gt;=Auswahlhilfe!$C$8,TRUE,FALSE)</f>
        <v>1</v>
      </c>
      <c r="AA3100" t="b">
        <f>IF(K3100&gt;Auswahlhilfe!$C$7,TRUE,FALSE)</f>
        <v>1</v>
      </c>
      <c r="AB3100" t="b">
        <f>IF(Auswahlhilfe!$C$17=F3100,TRUE,FALSE)</f>
        <v>0</v>
      </c>
      <c r="AC3100" t="b">
        <f>IFERROR(IF(FIND("P2",PGOptionList!D3100)&gt;0,TRUE),FALSE)</f>
        <v>0</v>
      </c>
      <c r="AD3100" t="b">
        <f>IFERROR(IF(FIND("P1",PGOptionList!D3100)&gt;0,TRUE),FALSE)</f>
        <v>1</v>
      </c>
      <c r="AE3100" t="b">
        <f>IFERROR(IF(FIND("P0",PGOptionList!D3100)&gt;0,TRUE),FALSE)</f>
        <v>0</v>
      </c>
      <c r="AF3100" t="b">
        <f>IF(AND(Z3100,AA3100,AB3100,AC3100,IF(C3100=Auswahlhilfe!$L$7,TRUE,FALSE)),D3100,FALSE)</f>
        <v>0</v>
      </c>
      <c r="AG3100" t="b">
        <f>IF(AND(Z3100,AA3100,AB3100,AD3100,IF(C3100=Auswahlhilfe!$L$17,TRUE,FALSE)),D3100,FALSE)</f>
        <v>0</v>
      </c>
      <c r="AH3100" t="b">
        <f>IF(AND(Z3100,AA3100,AB3100,AE3100,IF(C3100=Auswahlhilfe!$L$17,TRUE,FALSE)),D3100,FALSE)</f>
        <v>0</v>
      </c>
      <c r="AI3100" t="s">
        <v>4817</v>
      </c>
      <c r="AJ3100" s="90" t="str">
        <f t="shared" si="146"/>
        <v>mailto:info@oxni.ch?subject=Anfrage TF-100-008-S1-P1</v>
      </c>
    </row>
    <row r="3101" spans="2:36" x14ac:dyDescent="0.2">
      <c r="B3101" s="78" t="str">
        <f t="shared" si="144"/>
        <v/>
      </c>
      <c r="C3101" s="19" t="s">
        <v>12</v>
      </c>
      <c r="D3101" s="19" t="s">
        <v>3402</v>
      </c>
      <c r="E3101" s="19">
        <v>130</v>
      </c>
      <c r="F3101" s="19" t="s">
        <v>58</v>
      </c>
      <c r="G3101" s="19">
        <v>8</v>
      </c>
      <c r="H3101" s="19">
        <v>3</v>
      </c>
      <c r="I3101" s="19">
        <v>25</v>
      </c>
      <c r="J3101" s="19">
        <v>97</v>
      </c>
      <c r="K3101" s="19">
        <v>260</v>
      </c>
      <c r="L3101" s="19">
        <v>780</v>
      </c>
      <c r="M3101" s="19" t="s">
        <v>80</v>
      </c>
      <c r="N3101" s="19">
        <v>4000</v>
      </c>
      <c r="O3101" s="19">
        <v>8000</v>
      </c>
      <c r="P3101" s="19">
        <v>9200</v>
      </c>
      <c r="Q3101" s="19" t="s">
        <v>57</v>
      </c>
      <c r="R3101" s="19">
        <v>5820</v>
      </c>
      <c r="S3101" s="19">
        <v>30000</v>
      </c>
      <c r="T3101" s="19">
        <v>2.58</v>
      </c>
      <c r="U3101" s="19">
        <v>8.9</v>
      </c>
      <c r="V3101" s="19">
        <v>0.24</v>
      </c>
      <c r="W3101" s="19">
        <v>63</v>
      </c>
      <c r="X3101" s="93">
        <v>924</v>
      </c>
      <c r="Y3101">
        <f t="shared" si="145"/>
        <v>500</v>
      </c>
      <c r="Z3101" t="b">
        <f>IF(N3101/G3101&gt;=Auswahlhilfe!$C$8,TRUE,FALSE)</f>
        <v>1</v>
      </c>
      <c r="AA3101" t="b">
        <f>IF(K3101&gt;Auswahlhilfe!$C$7,TRUE,FALSE)</f>
        <v>1</v>
      </c>
      <c r="AB3101" t="b">
        <f>IF(Auswahlhilfe!$C$17=F3101,TRUE,FALSE)</f>
        <v>1</v>
      </c>
      <c r="AC3101" t="b">
        <f>IFERROR(IF(FIND("P2",PGOptionList!D3101)&gt;0,TRUE),FALSE)</f>
        <v>0</v>
      </c>
      <c r="AD3101" t="b">
        <f>IFERROR(IF(FIND("P1",PGOptionList!D3101)&gt;0,TRUE),FALSE)</f>
        <v>1</v>
      </c>
      <c r="AE3101" t="b">
        <f>IFERROR(IF(FIND("P0",PGOptionList!D3101)&gt;0,TRUE),FALSE)</f>
        <v>0</v>
      </c>
      <c r="AF3101" t="b">
        <f>IF(AND(Z3101,AA3101,AB3101,AC3101,IF(C3101=Auswahlhilfe!$L$7,TRUE,FALSE)),D3101,FALSE)</f>
        <v>0</v>
      </c>
      <c r="AG3101" t="b">
        <f>IF(AND(Z3101,AA3101,AB3101,AD3101,IF(C3101=Auswahlhilfe!$L$17,TRUE,FALSE)),D3101,FALSE)</f>
        <v>0</v>
      </c>
      <c r="AH3101" t="b">
        <f>IF(AND(Z3101,AA3101,AB3101,AE3101,IF(C3101=Auswahlhilfe!$L$17,TRUE,FALSE)),D3101,FALSE)</f>
        <v>0</v>
      </c>
      <c r="AI3101" t="s">
        <v>4818</v>
      </c>
      <c r="AJ3101" s="90" t="str">
        <f t="shared" si="146"/>
        <v>https://shop.oxni.ch/de/shop/motoren/planetengetriebe/tf-100-008-s2-p1</v>
      </c>
    </row>
    <row r="3102" spans="2:36" x14ac:dyDescent="0.2">
      <c r="B3102" s="78" t="str">
        <f t="shared" si="144"/>
        <v/>
      </c>
      <c r="C3102" s="19" t="s">
        <v>12</v>
      </c>
      <c r="D3102" s="19" t="s">
        <v>3403</v>
      </c>
      <c r="E3102" s="19">
        <v>130</v>
      </c>
      <c r="F3102" s="19" t="s">
        <v>55</v>
      </c>
      <c r="G3102" s="19">
        <v>8</v>
      </c>
      <c r="H3102" s="19">
        <v>5</v>
      </c>
      <c r="I3102" s="19">
        <v>25</v>
      </c>
      <c r="J3102" s="19">
        <v>97</v>
      </c>
      <c r="K3102" s="19">
        <v>260</v>
      </c>
      <c r="L3102" s="19">
        <v>780</v>
      </c>
      <c r="M3102" s="19" t="s">
        <v>80</v>
      </c>
      <c r="N3102" s="19">
        <v>4000</v>
      </c>
      <c r="O3102" s="19">
        <v>8000</v>
      </c>
      <c r="P3102" s="19">
        <v>9200</v>
      </c>
      <c r="Q3102" s="19" t="s">
        <v>57</v>
      </c>
      <c r="R3102" s="19">
        <v>5820</v>
      </c>
      <c r="S3102" s="19">
        <v>30000</v>
      </c>
      <c r="T3102" s="19">
        <v>2.58</v>
      </c>
      <c r="U3102" s="19">
        <v>8.9</v>
      </c>
      <c r="V3102" s="19">
        <v>0.24</v>
      </c>
      <c r="W3102" s="19">
        <v>63</v>
      </c>
      <c r="X3102" s="93">
        <v>839</v>
      </c>
      <c r="Y3102">
        <f t="shared" si="145"/>
        <v>500</v>
      </c>
      <c r="Z3102" t="b">
        <f>IF(N3102/G3102&gt;=Auswahlhilfe!$C$8,TRUE,FALSE)</f>
        <v>1</v>
      </c>
      <c r="AA3102" t="b">
        <f>IF(K3102&gt;Auswahlhilfe!$C$7,TRUE,FALSE)</f>
        <v>1</v>
      </c>
      <c r="AB3102" t="b">
        <f>IF(Auswahlhilfe!$C$17=F3102,TRUE,FALSE)</f>
        <v>0</v>
      </c>
      <c r="AC3102" t="b">
        <f>IFERROR(IF(FIND("P2",PGOptionList!D3102)&gt;0,TRUE),FALSE)</f>
        <v>1</v>
      </c>
      <c r="AD3102" t="b">
        <f>IFERROR(IF(FIND("P1",PGOptionList!D3102)&gt;0,TRUE),FALSE)</f>
        <v>0</v>
      </c>
      <c r="AE3102" t="b">
        <f>IFERROR(IF(FIND("P0",PGOptionList!D3102)&gt;0,TRUE),FALSE)</f>
        <v>0</v>
      </c>
      <c r="AF3102" t="b">
        <f>IF(AND(Z3102,AA3102,AB3102,AC3102,IF(C3102=Auswahlhilfe!$L$7,TRUE,FALSE)),D3102,FALSE)</f>
        <v>0</v>
      </c>
      <c r="AG3102" t="b">
        <f>IF(AND(Z3102,AA3102,AB3102,AD3102,IF(C3102=Auswahlhilfe!$L$17,TRUE,FALSE)),D3102,FALSE)</f>
        <v>0</v>
      </c>
      <c r="AH3102" t="b">
        <f>IF(AND(Z3102,AA3102,AB3102,AE3102,IF(C3102=Auswahlhilfe!$L$17,TRUE,FALSE)),D3102,FALSE)</f>
        <v>0</v>
      </c>
      <c r="AI3102" t="s">
        <v>4817</v>
      </c>
      <c r="AJ3102" s="90" t="str">
        <f t="shared" si="146"/>
        <v>mailto:info@oxni.ch?subject=Anfrage TF-100-008-S1-P2</v>
      </c>
    </row>
    <row r="3103" spans="2:36" x14ac:dyDescent="0.2">
      <c r="B3103" s="78" t="str">
        <f t="shared" si="144"/>
        <v/>
      </c>
      <c r="C3103" s="19" t="s">
        <v>12</v>
      </c>
      <c r="D3103" s="19" t="s">
        <v>3404</v>
      </c>
      <c r="E3103" s="19">
        <v>130</v>
      </c>
      <c r="F3103" s="19" t="s">
        <v>58</v>
      </c>
      <c r="G3103" s="19">
        <v>8</v>
      </c>
      <c r="H3103" s="19">
        <v>5</v>
      </c>
      <c r="I3103" s="19">
        <v>25</v>
      </c>
      <c r="J3103" s="19">
        <v>97</v>
      </c>
      <c r="K3103" s="19">
        <v>260</v>
      </c>
      <c r="L3103" s="19">
        <v>780</v>
      </c>
      <c r="M3103" s="19" t="s">
        <v>80</v>
      </c>
      <c r="N3103" s="19">
        <v>4000</v>
      </c>
      <c r="O3103" s="19">
        <v>8000</v>
      </c>
      <c r="P3103" s="19">
        <v>9200</v>
      </c>
      <c r="Q3103" s="19" t="s">
        <v>57</v>
      </c>
      <c r="R3103" s="19">
        <v>5820</v>
      </c>
      <c r="S3103" s="19">
        <v>30000</v>
      </c>
      <c r="T3103" s="19">
        <v>2.58</v>
      </c>
      <c r="U3103" s="19">
        <v>8.9</v>
      </c>
      <c r="V3103" s="19">
        <v>0.24</v>
      </c>
      <c r="W3103" s="19">
        <v>63</v>
      </c>
      <c r="X3103" s="93">
        <v>839</v>
      </c>
      <c r="Y3103">
        <f t="shared" si="145"/>
        <v>500</v>
      </c>
      <c r="Z3103" t="b">
        <f>IF(N3103/G3103&gt;=Auswahlhilfe!$C$8,TRUE,FALSE)</f>
        <v>1</v>
      </c>
      <c r="AA3103" t="b">
        <f>IF(K3103&gt;Auswahlhilfe!$C$7,TRUE,FALSE)</f>
        <v>1</v>
      </c>
      <c r="AB3103" t="b">
        <f>IF(Auswahlhilfe!$C$17=F3103,TRUE,FALSE)</f>
        <v>1</v>
      </c>
      <c r="AC3103" t="b">
        <f>IFERROR(IF(FIND("P2",PGOptionList!D3103)&gt;0,TRUE),FALSE)</f>
        <v>1</v>
      </c>
      <c r="AD3103" t="b">
        <f>IFERROR(IF(FIND("P1",PGOptionList!D3103)&gt;0,TRUE),FALSE)</f>
        <v>0</v>
      </c>
      <c r="AE3103" t="b">
        <f>IFERROR(IF(FIND("P0",PGOptionList!D3103)&gt;0,TRUE),FALSE)</f>
        <v>0</v>
      </c>
      <c r="AF3103" t="b">
        <f>IF(AND(Z3103,AA3103,AB3103,AC3103,IF(C3103=Auswahlhilfe!$L$7,TRUE,FALSE)),D3103,FALSE)</f>
        <v>0</v>
      </c>
      <c r="AG3103" t="b">
        <f>IF(AND(Z3103,AA3103,AB3103,AD3103,IF(C3103=Auswahlhilfe!$L$17,TRUE,FALSE)),D3103,FALSE)</f>
        <v>0</v>
      </c>
      <c r="AH3103" t="b">
        <f>IF(AND(Z3103,AA3103,AB3103,AE3103,IF(C3103=Auswahlhilfe!$L$17,TRUE,FALSE)),D3103,FALSE)</f>
        <v>0</v>
      </c>
      <c r="AI3103" t="s">
        <v>4818</v>
      </c>
      <c r="AJ3103" s="90" t="str">
        <f t="shared" si="146"/>
        <v>https://shop.oxni.ch/de/shop/motoren/planetengetriebe/tf-100-008-s2-p2</v>
      </c>
    </row>
    <row r="3104" spans="2:36" x14ac:dyDescent="0.2">
      <c r="B3104" s="78" t="str">
        <f t="shared" si="144"/>
        <v/>
      </c>
      <c r="C3104" s="19" t="s">
        <v>12</v>
      </c>
      <c r="D3104" s="19" t="s">
        <v>3405</v>
      </c>
      <c r="E3104" s="19">
        <v>130</v>
      </c>
      <c r="F3104" s="19" t="s">
        <v>55</v>
      </c>
      <c r="G3104" s="19">
        <v>7</v>
      </c>
      <c r="H3104" s="19">
        <v>1</v>
      </c>
      <c r="I3104" s="19">
        <v>25</v>
      </c>
      <c r="J3104" s="19">
        <v>97</v>
      </c>
      <c r="K3104" s="19">
        <v>300</v>
      </c>
      <c r="L3104" s="19">
        <v>900</v>
      </c>
      <c r="M3104" s="19" t="s">
        <v>79</v>
      </c>
      <c r="N3104" s="19">
        <v>4000</v>
      </c>
      <c r="O3104" s="19">
        <v>8000</v>
      </c>
      <c r="P3104" s="19">
        <v>9200</v>
      </c>
      <c r="Q3104" s="19" t="s">
        <v>57</v>
      </c>
      <c r="R3104" s="19">
        <v>5820</v>
      </c>
      <c r="S3104" s="19">
        <v>30000</v>
      </c>
      <c r="T3104" s="19">
        <v>2.62</v>
      </c>
      <c r="U3104" s="19">
        <v>8.9</v>
      </c>
      <c r="V3104" s="19">
        <v>0.24</v>
      </c>
      <c r="W3104" s="19">
        <v>63</v>
      </c>
      <c r="X3104" s="93"/>
      <c r="Y3104">
        <f t="shared" si="145"/>
        <v>571.42857142857144</v>
      </c>
      <c r="Z3104" t="b">
        <f>IF(N3104/G3104&gt;=Auswahlhilfe!$C$8,TRUE,FALSE)</f>
        <v>1</v>
      </c>
      <c r="AA3104" t="b">
        <f>IF(K3104&gt;Auswahlhilfe!$C$7,TRUE,FALSE)</f>
        <v>1</v>
      </c>
      <c r="AB3104" t="b">
        <f>IF(Auswahlhilfe!$C$17=F3104,TRUE,FALSE)</f>
        <v>0</v>
      </c>
      <c r="AC3104" t="b">
        <f>IFERROR(IF(FIND("P2",PGOptionList!D3104)&gt;0,TRUE),FALSE)</f>
        <v>0</v>
      </c>
      <c r="AD3104" t="b">
        <f>IFERROR(IF(FIND("P1",PGOptionList!D3104)&gt;0,TRUE),FALSE)</f>
        <v>0</v>
      </c>
      <c r="AE3104" t="b">
        <f>IFERROR(IF(FIND("P0",PGOptionList!D3104)&gt;0,TRUE),FALSE)</f>
        <v>1</v>
      </c>
      <c r="AF3104" t="b">
        <f>IF(AND(Z3104,AA3104,AB3104,AC3104,IF(C3104=Auswahlhilfe!$L$7,TRUE,FALSE)),D3104,FALSE)</f>
        <v>0</v>
      </c>
      <c r="AG3104" t="b">
        <f>IF(AND(Z3104,AA3104,AB3104,AD3104,IF(C3104=Auswahlhilfe!$L$17,TRUE,FALSE)),D3104,FALSE)</f>
        <v>0</v>
      </c>
      <c r="AH3104" t="b">
        <f>IF(AND(Z3104,AA3104,AB3104,AE3104,IF(C3104=Auswahlhilfe!$L$17,TRUE,FALSE)),D3104,FALSE)</f>
        <v>0</v>
      </c>
      <c r="AI3104" t="s">
        <v>4817</v>
      </c>
      <c r="AJ3104" s="90" t="str">
        <f t="shared" si="146"/>
        <v>mailto:info@oxni.ch?subject=Anfrage TF-100-007-S1-P0</v>
      </c>
    </row>
    <row r="3105" spans="2:36" x14ac:dyDescent="0.2">
      <c r="B3105" s="78" t="str">
        <f t="shared" si="144"/>
        <v/>
      </c>
      <c r="C3105" s="19" t="s">
        <v>12</v>
      </c>
      <c r="D3105" s="19" t="s">
        <v>3406</v>
      </c>
      <c r="E3105" s="19">
        <v>130</v>
      </c>
      <c r="F3105" s="19" t="s">
        <v>58</v>
      </c>
      <c r="G3105" s="19">
        <v>7</v>
      </c>
      <c r="H3105" s="19">
        <v>1</v>
      </c>
      <c r="I3105" s="19">
        <v>25</v>
      </c>
      <c r="J3105" s="19">
        <v>97</v>
      </c>
      <c r="K3105" s="19">
        <v>300</v>
      </c>
      <c r="L3105" s="19">
        <v>900</v>
      </c>
      <c r="M3105" s="19" t="s">
        <v>79</v>
      </c>
      <c r="N3105" s="19">
        <v>4000</v>
      </c>
      <c r="O3105" s="19">
        <v>8000</v>
      </c>
      <c r="P3105" s="19">
        <v>9200</v>
      </c>
      <c r="Q3105" s="19" t="s">
        <v>57</v>
      </c>
      <c r="R3105" s="19">
        <v>5820</v>
      </c>
      <c r="S3105" s="19">
        <v>30000</v>
      </c>
      <c r="T3105" s="19">
        <v>2.62</v>
      </c>
      <c r="U3105" s="19">
        <v>8.9</v>
      </c>
      <c r="V3105" s="19">
        <v>0.24</v>
      </c>
      <c r="W3105" s="19">
        <v>63</v>
      </c>
      <c r="X3105" s="93"/>
      <c r="Y3105">
        <f t="shared" si="145"/>
        <v>571.42857142857144</v>
      </c>
      <c r="Z3105" t="b">
        <f>IF(N3105/G3105&gt;=Auswahlhilfe!$C$8,TRUE,FALSE)</f>
        <v>1</v>
      </c>
      <c r="AA3105" t="b">
        <f>IF(K3105&gt;Auswahlhilfe!$C$7,TRUE,FALSE)</f>
        <v>1</v>
      </c>
      <c r="AB3105" t="b">
        <f>IF(Auswahlhilfe!$C$17=F3105,TRUE,FALSE)</f>
        <v>1</v>
      </c>
      <c r="AC3105" t="b">
        <f>IFERROR(IF(FIND("P2",PGOptionList!D3105)&gt;0,TRUE),FALSE)</f>
        <v>0</v>
      </c>
      <c r="AD3105" t="b">
        <f>IFERROR(IF(FIND("P1",PGOptionList!D3105)&gt;0,TRUE),FALSE)</f>
        <v>0</v>
      </c>
      <c r="AE3105" t="b">
        <f>IFERROR(IF(FIND("P0",PGOptionList!D3105)&gt;0,TRUE),FALSE)</f>
        <v>1</v>
      </c>
      <c r="AF3105" t="b">
        <f>IF(AND(Z3105,AA3105,AB3105,AC3105,IF(C3105=Auswahlhilfe!$L$7,TRUE,FALSE)),D3105,FALSE)</f>
        <v>0</v>
      </c>
      <c r="AG3105" t="b">
        <f>IF(AND(Z3105,AA3105,AB3105,AD3105,IF(C3105=Auswahlhilfe!$L$17,TRUE,FALSE)),D3105,FALSE)</f>
        <v>0</v>
      </c>
      <c r="AH3105" t="b">
        <f>IF(AND(Z3105,AA3105,AB3105,AE3105,IF(C3105=Auswahlhilfe!$L$17,TRUE,FALSE)),D3105,FALSE)</f>
        <v>0</v>
      </c>
      <c r="AI3105" t="s">
        <v>4817</v>
      </c>
      <c r="AJ3105" s="90" t="str">
        <f t="shared" si="146"/>
        <v>mailto:info@oxni.ch?subject=Anfrage TF-100-007-S2-P0</v>
      </c>
    </row>
    <row r="3106" spans="2:36" x14ac:dyDescent="0.2">
      <c r="B3106" s="78" t="str">
        <f t="shared" si="144"/>
        <v/>
      </c>
      <c r="C3106" s="19" t="s">
        <v>12</v>
      </c>
      <c r="D3106" s="19" t="s">
        <v>3407</v>
      </c>
      <c r="E3106" s="19">
        <v>130</v>
      </c>
      <c r="F3106" s="19" t="s">
        <v>55</v>
      </c>
      <c r="G3106" s="19">
        <v>7</v>
      </c>
      <c r="H3106" s="19">
        <v>3</v>
      </c>
      <c r="I3106" s="19">
        <v>25</v>
      </c>
      <c r="J3106" s="19">
        <v>97</v>
      </c>
      <c r="K3106" s="19">
        <v>300</v>
      </c>
      <c r="L3106" s="19">
        <v>900</v>
      </c>
      <c r="M3106" s="19" t="s">
        <v>79</v>
      </c>
      <c r="N3106" s="19">
        <v>4000</v>
      </c>
      <c r="O3106" s="19">
        <v>8000</v>
      </c>
      <c r="P3106" s="19">
        <v>9200</v>
      </c>
      <c r="Q3106" s="19" t="s">
        <v>57</v>
      </c>
      <c r="R3106" s="19">
        <v>5820</v>
      </c>
      <c r="S3106" s="19">
        <v>30000</v>
      </c>
      <c r="T3106" s="19">
        <v>2.62</v>
      </c>
      <c r="U3106" s="19">
        <v>8.9</v>
      </c>
      <c r="V3106" s="19">
        <v>0.24</v>
      </c>
      <c r="W3106" s="19">
        <v>63</v>
      </c>
      <c r="X3106" s="93">
        <v>924</v>
      </c>
      <c r="Y3106">
        <f t="shared" si="145"/>
        <v>571.42857142857144</v>
      </c>
      <c r="Z3106" t="b">
        <f>IF(N3106/G3106&gt;=Auswahlhilfe!$C$8,TRUE,FALSE)</f>
        <v>1</v>
      </c>
      <c r="AA3106" t="b">
        <f>IF(K3106&gt;Auswahlhilfe!$C$7,TRUE,FALSE)</f>
        <v>1</v>
      </c>
      <c r="AB3106" t="b">
        <f>IF(Auswahlhilfe!$C$17=F3106,TRUE,FALSE)</f>
        <v>0</v>
      </c>
      <c r="AC3106" t="b">
        <f>IFERROR(IF(FIND("P2",PGOptionList!D3106)&gt;0,TRUE),FALSE)</f>
        <v>0</v>
      </c>
      <c r="AD3106" t="b">
        <f>IFERROR(IF(FIND("P1",PGOptionList!D3106)&gt;0,TRUE),FALSE)</f>
        <v>1</v>
      </c>
      <c r="AE3106" t="b">
        <f>IFERROR(IF(FIND("P0",PGOptionList!D3106)&gt;0,TRUE),FALSE)</f>
        <v>0</v>
      </c>
      <c r="AF3106" t="b">
        <f>IF(AND(Z3106,AA3106,AB3106,AC3106,IF(C3106=Auswahlhilfe!$L$7,TRUE,FALSE)),D3106,FALSE)</f>
        <v>0</v>
      </c>
      <c r="AG3106" t="b">
        <f>IF(AND(Z3106,AA3106,AB3106,AD3106,IF(C3106=Auswahlhilfe!$L$17,TRUE,FALSE)),D3106,FALSE)</f>
        <v>0</v>
      </c>
      <c r="AH3106" t="b">
        <f>IF(AND(Z3106,AA3106,AB3106,AE3106,IF(C3106=Auswahlhilfe!$L$17,TRUE,FALSE)),D3106,FALSE)</f>
        <v>0</v>
      </c>
      <c r="AI3106" t="s">
        <v>4817</v>
      </c>
      <c r="AJ3106" s="90" t="str">
        <f t="shared" si="146"/>
        <v>mailto:info@oxni.ch?subject=Anfrage TF-100-007-S1-P1</v>
      </c>
    </row>
    <row r="3107" spans="2:36" x14ac:dyDescent="0.2">
      <c r="B3107" s="78" t="str">
        <f t="shared" si="144"/>
        <v/>
      </c>
      <c r="C3107" s="19" t="s">
        <v>12</v>
      </c>
      <c r="D3107" s="19" t="s">
        <v>3408</v>
      </c>
      <c r="E3107" s="19">
        <v>130</v>
      </c>
      <c r="F3107" s="19" t="s">
        <v>58</v>
      </c>
      <c r="G3107" s="19">
        <v>7</v>
      </c>
      <c r="H3107" s="19">
        <v>3</v>
      </c>
      <c r="I3107" s="19">
        <v>25</v>
      </c>
      <c r="J3107" s="19">
        <v>97</v>
      </c>
      <c r="K3107" s="19">
        <v>300</v>
      </c>
      <c r="L3107" s="19">
        <v>900</v>
      </c>
      <c r="M3107" s="19" t="s">
        <v>79</v>
      </c>
      <c r="N3107" s="19">
        <v>4000</v>
      </c>
      <c r="O3107" s="19">
        <v>8000</v>
      </c>
      <c r="P3107" s="19">
        <v>9200</v>
      </c>
      <c r="Q3107" s="19" t="s">
        <v>57</v>
      </c>
      <c r="R3107" s="19">
        <v>5820</v>
      </c>
      <c r="S3107" s="19">
        <v>30000</v>
      </c>
      <c r="T3107" s="19">
        <v>2.62</v>
      </c>
      <c r="U3107" s="19">
        <v>8.9</v>
      </c>
      <c r="V3107" s="19">
        <v>0.24</v>
      </c>
      <c r="W3107" s="19">
        <v>63</v>
      </c>
      <c r="X3107" s="93">
        <v>924</v>
      </c>
      <c r="Y3107">
        <f t="shared" si="145"/>
        <v>571.42857142857144</v>
      </c>
      <c r="Z3107" t="b">
        <f>IF(N3107/G3107&gt;=Auswahlhilfe!$C$8,TRUE,FALSE)</f>
        <v>1</v>
      </c>
      <c r="AA3107" t="b">
        <f>IF(K3107&gt;Auswahlhilfe!$C$7,TRUE,FALSE)</f>
        <v>1</v>
      </c>
      <c r="AB3107" t="b">
        <f>IF(Auswahlhilfe!$C$17=F3107,TRUE,FALSE)</f>
        <v>1</v>
      </c>
      <c r="AC3107" t="b">
        <f>IFERROR(IF(FIND("P2",PGOptionList!D3107)&gt;0,TRUE),FALSE)</f>
        <v>0</v>
      </c>
      <c r="AD3107" t="b">
        <f>IFERROR(IF(FIND("P1",PGOptionList!D3107)&gt;0,TRUE),FALSE)</f>
        <v>1</v>
      </c>
      <c r="AE3107" t="b">
        <f>IFERROR(IF(FIND("P0",PGOptionList!D3107)&gt;0,TRUE),FALSE)</f>
        <v>0</v>
      </c>
      <c r="AF3107" t="b">
        <f>IF(AND(Z3107,AA3107,AB3107,AC3107,IF(C3107=Auswahlhilfe!$L$7,TRUE,FALSE)),D3107,FALSE)</f>
        <v>0</v>
      </c>
      <c r="AG3107" t="b">
        <f>IF(AND(Z3107,AA3107,AB3107,AD3107,IF(C3107=Auswahlhilfe!$L$17,TRUE,FALSE)),D3107,FALSE)</f>
        <v>0</v>
      </c>
      <c r="AH3107" t="b">
        <f>IF(AND(Z3107,AA3107,AB3107,AE3107,IF(C3107=Auswahlhilfe!$L$17,TRUE,FALSE)),D3107,FALSE)</f>
        <v>0</v>
      </c>
      <c r="AI3107" t="s">
        <v>4818</v>
      </c>
      <c r="AJ3107" s="90" t="str">
        <f t="shared" si="146"/>
        <v>https://shop.oxni.ch/de/shop/motoren/planetengetriebe/tf-100-007-s2-p1</v>
      </c>
    </row>
    <row r="3108" spans="2:36" x14ac:dyDescent="0.2">
      <c r="B3108" s="78" t="str">
        <f t="shared" si="144"/>
        <v/>
      </c>
      <c r="C3108" s="19" t="s">
        <v>12</v>
      </c>
      <c r="D3108" s="19" t="s">
        <v>3409</v>
      </c>
      <c r="E3108" s="19">
        <v>130</v>
      </c>
      <c r="F3108" s="19" t="s">
        <v>55</v>
      </c>
      <c r="G3108" s="19">
        <v>7</v>
      </c>
      <c r="H3108" s="19">
        <v>5</v>
      </c>
      <c r="I3108" s="19">
        <v>25</v>
      </c>
      <c r="J3108" s="19">
        <v>97</v>
      </c>
      <c r="K3108" s="19">
        <v>300</v>
      </c>
      <c r="L3108" s="19">
        <v>900</v>
      </c>
      <c r="M3108" s="19" t="s">
        <v>79</v>
      </c>
      <c r="N3108" s="19">
        <v>4000</v>
      </c>
      <c r="O3108" s="19">
        <v>8000</v>
      </c>
      <c r="P3108" s="19">
        <v>9200</v>
      </c>
      <c r="Q3108" s="19" t="s">
        <v>57</v>
      </c>
      <c r="R3108" s="19">
        <v>5820</v>
      </c>
      <c r="S3108" s="19">
        <v>30000</v>
      </c>
      <c r="T3108" s="19">
        <v>2.62</v>
      </c>
      <c r="U3108" s="19">
        <v>8.9</v>
      </c>
      <c r="V3108" s="19">
        <v>0.24</v>
      </c>
      <c r="W3108" s="19">
        <v>63</v>
      </c>
      <c r="X3108" s="93">
        <v>839</v>
      </c>
      <c r="Y3108">
        <f t="shared" si="145"/>
        <v>571.42857142857144</v>
      </c>
      <c r="Z3108" t="b">
        <f>IF(N3108/G3108&gt;=Auswahlhilfe!$C$8,TRUE,FALSE)</f>
        <v>1</v>
      </c>
      <c r="AA3108" t="b">
        <f>IF(K3108&gt;Auswahlhilfe!$C$7,TRUE,FALSE)</f>
        <v>1</v>
      </c>
      <c r="AB3108" t="b">
        <f>IF(Auswahlhilfe!$C$17=F3108,TRUE,FALSE)</f>
        <v>0</v>
      </c>
      <c r="AC3108" t="b">
        <f>IFERROR(IF(FIND("P2",PGOptionList!D3108)&gt;0,TRUE),FALSE)</f>
        <v>1</v>
      </c>
      <c r="AD3108" t="b">
        <f>IFERROR(IF(FIND("P1",PGOptionList!D3108)&gt;0,TRUE),FALSE)</f>
        <v>0</v>
      </c>
      <c r="AE3108" t="b">
        <f>IFERROR(IF(FIND("P0",PGOptionList!D3108)&gt;0,TRUE),FALSE)</f>
        <v>0</v>
      </c>
      <c r="AF3108" t="b">
        <f>IF(AND(Z3108,AA3108,AB3108,AC3108,IF(C3108=Auswahlhilfe!$L$7,TRUE,FALSE)),D3108,FALSE)</f>
        <v>0</v>
      </c>
      <c r="AG3108" t="b">
        <f>IF(AND(Z3108,AA3108,AB3108,AD3108,IF(C3108=Auswahlhilfe!$L$17,TRUE,FALSE)),D3108,FALSE)</f>
        <v>0</v>
      </c>
      <c r="AH3108" t="b">
        <f>IF(AND(Z3108,AA3108,AB3108,AE3108,IF(C3108=Auswahlhilfe!$L$17,TRUE,FALSE)),D3108,FALSE)</f>
        <v>0</v>
      </c>
      <c r="AI3108" t="s">
        <v>4817</v>
      </c>
      <c r="AJ3108" s="90" t="str">
        <f t="shared" si="146"/>
        <v>mailto:info@oxni.ch?subject=Anfrage TF-100-007-S1-P2</v>
      </c>
    </row>
    <row r="3109" spans="2:36" x14ac:dyDescent="0.2">
      <c r="B3109" s="78" t="str">
        <f t="shared" si="144"/>
        <v/>
      </c>
      <c r="C3109" s="19" t="s">
        <v>12</v>
      </c>
      <c r="D3109" s="19" t="s">
        <v>3410</v>
      </c>
      <c r="E3109" s="19">
        <v>130</v>
      </c>
      <c r="F3109" s="19" t="s">
        <v>58</v>
      </c>
      <c r="G3109" s="19">
        <v>7</v>
      </c>
      <c r="H3109" s="19">
        <v>5</v>
      </c>
      <c r="I3109" s="19">
        <v>25</v>
      </c>
      <c r="J3109" s="19">
        <v>97</v>
      </c>
      <c r="K3109" s="19">
        <v>300</v>
      </c>
      <c r="L3109" s="19">
        <v>900</v>
      </c>
      <c r="M3109" s="19" t="s">
        <v>79</v>
      </c>
      <c r="N3109" s="19">
        <v>4000</v>
      </c>
      <c r="O3109" s="19">
        <v>8000</v>
      </c>
      <c r="P3109" s="19">
        <v>9200</v>
      </c>
      <c r="Q3109" s="19" t="s">
        <v>57</v>
      </c>
      <c r="R3109" s="19">
        <v>5820</v>
      </c>
      <c r="S3109" s="19">
        <v>30000</v>
      </c>
      <c r="T3109" s="19">
        <v>2.62</v>
      </c>
      <c r="U3109" s="19">
        <v>8.9</v>
      </c>
      <c r="V3109" s="19">
        <v>0.24</v>
      </c>
      <c r="W3109" s="19">
        <v>63</v>
      </c>
      <c r="X3109" s="93">
        <v>839</v>
      </c>
      <c r="Y3109">
        <f t="shared" si="145"/>
        <v>571.42857142857144</v>
      </c>
      <c r="Z3109" t="b">
        <f>IF(N3109/G3109&gt;=Auswahlhilfe!$C$8,TRUE,FALSE)</f>
        <v>1</v>
      </c>
      <c r="AA3109" t="b">
        <f>IF(K3109&gt;Auswahlhilfe!$C$7,TRUE,FALSE)</f>
        <v>1</v>
      </c>
      <c r="AB3109" t="b">
        <f>IF(Auswahlhilfe!$C$17=F3109,TRUE,FALSE)</f>
        <v>1</v>
      </c>
      <c r="AC3109" t="b">
        <f>IFERROR(IF(FIND("P2",PGOptionList!D3109)&gt;0,TRUE),FALSE)</f>
        <v>1</v>
      </c>
      <c r="AD3109" t="b">
        <f>IFERROR(IF(FIND("P1",PGOptionList!D3109)&gt;0,TRUE),FALSE)</f>
        <v>0</v>
      </c>
      <c r="AE3109" t="b">
        <f>IFERROR(IF(FIND("P0",PGOptionList!D3109)&gt;0,TRUE),FALSE)</f>
        <v>0</v>
      </c>
      <c r="AF3109" t="b">
        <f>IF(AND(Z3109,AA3109,AB3109,AC3109,IF(C3109=Auswahlhilfe!$L$7,TRUE,FALSE)),D3109,FALSE)</f>
        <v>0</v>
      </c>
      <c r="AG3109" t="b">
        <f>IF(AND(Z3109,AA3109,AB3109,AD3109,IF(C3109=Auswahlhilfe!$L$17,TRUE,FALSE)),D3109,FALSE)</f>
        <v>0</v>
      </c>
      <c r="AH3109" t="b">
        <f>IF(AND(Z3109,AA3109,AB3109,AE3109,IF(C3109=Auswahlhilfe!$L$17,TRUE,FALSE)),D3109,FALSE)</f>
        <v>0</v>
      </c>
      <c r="AI3109" t="s">
        <v>4818</v>
      </c>
      <c r="AJ3109" s="90" t="str">
        <f t="shared" si="146"/>
        <v>https://shop.oxni.ch/de/shop/motoren/planetengetriebe/tf-100-007-s2-p2</v>
      </c>
    </row>
    <row r="3110" spans="2:36" x14ac:dyDescent="0.2">
      <c r="B3110" s="78" t="str">
        <f t="shared" si="144"/>
        <v/>
      </c>
      <c r="C3110" s="19" t="s">
        <v>12</v>
      </c>
      <c r="D3110" s="19" t="s">
        <v>3411</v>
      </c>
      <c r="E3110" s="19">
        <v>130</v>
      </c>
      <c r="F3110" s="19" t="s">
        <v>55</v>
      </c>
      <c r="G3110" s="19">
        <v>6</v>
      </c>
      <c r="H3110" s="19">
        <v>1</v>
      </c>
      <c r="I3110" s="19">
        <v>25</v>
      </c>
      <c r="J3110" s="19">
        <v>97</v>
      </c>
      <c r="K3110" s="19">
        <v>310</v>
      </c>
      <c r="L3110" s="19">
        <v>930</v>
      </c>
      <c r="M3110" s="19" t="s">
        <v>78</v>
      </c>
      <c r="N3110" s="19">
        <v>4000</v>
      </c>
      <c r="O3110" s="19">
        <v>8000</v>
      </c>
      <c r="P3110" s="19">
        <v>9200</v>
      </c>
      <c r="Q3110" s="19" t="s">
        <v>57</v>
      </c>
      <c r="R3110" s="19">
        <v>5820</v>
      </c>
      <c r="S3110" s="19">
        <v>30000</v>
      </c>
      <c r="T3110" s="19">
        <v>2.65</v>
      </c>
      <c r="U3110" s="19">
        <v>8.9</v>
      </c>
      <c r="V3110" s="19">
        <v>0.24</v>
      </c>
      <c r="W3110" s="19">
        <v>63</v>
      </c>
      <c r="X3110" s="93"/>
      <c r="Y3110">
        <f t="shared" si="145"/>
        <v>666.66666666666663</v>
      </c>
      <c r="Z3110" t="b">
        <f>IF(N3110/G3110&gt;=Auswahlhilfe!$C$8,TRUE,FALSE)</f>
        <v>1</v>
      </c>
      <c r="AA3110" t="b">
        <f>IF(K3110&gt;Auswahlhilfe!$C$7,TRUE,FALSE)</f>
        <v>1</v>
      </c>
      <c r="AB3110" t="b">
        <f>IF(Auswahlhilfe!$C$17=F3110,TRUE,FALSE)</f>
        <v>0</v>
      </c>
      <c r="AC3110" t="b">
        <f>IFERROR(IF(FIND("P2",PGOptionList!D3110)&gt;0,TRUE),FALSE)</f>
        <v>0</v>
      </c>
      <c r="AD3110" t="b">
        <f>IFERROR(IF(FIND("P1",PGOptionList!D3110)&gt;0,TRUE),FALSE)</f>
        <v>0</v>
      </c>
      <c r="AE3110" t="b">
        <f>IFERROR(IF(FIND("P0",PGOptionList!D3110)&gt;0,TRUE),FALSE)</f>
        <v>1</v>
      </c>
      <c r="AF3110" t="b">
        <f>IF(AND(Z3110,AA3110,AB3110,AC3110,IF(C3110=Auswahlhilfe!$L$7,TRUE,FALSE)),D3110,FALSE)</f>
        <v>0</v>
      </c>
      <c r="AG3110" t="b">
        <f>IF(AND(Z3110,AA3110,AB3110,AD3110,IF(C3110=Auswahlhilfe!$L$17,TRUE,FALSE)),D3110,FALSE)</f>
        <v>0</v>
      </c>
      <c r="AH3110" t="b">
        <f>IF(AND(Z3110,AA3110,AB3110,AE3110,IF(C3110=Auswahlhilfe!$L$17,TRUE,FALSE)),D3110,FALSE)</f>
        <v>0</v>
      </c>
      <c r="AI3110" t="s">
        <v>4817</v>
      </c>
      <c r="AJ3110" s="90" t="str">
        <f t="shared" si="146"/>
        <v>mailto:info@oxni.ch?subject=Anfrage TF-100-006-S1-P0</v>
      </c>
    </row>
    <row r="3111" spans="2:36" x14ac:dyDescent="0.2">
      <c r="B3111" s="78" t="str">
        <f t="shared" si="144"/>
        <v/>
      </c>
      <c r="C3111" s="19" t="s">
        <v>12</v>
      </c>
      <c r="D3111" s="19" t="s">
        <v>3412</v>
      </c>
      <c r="E3111" s="19">
        <v>130</v>
      </c>
      <c r="F3111" s="19" t="s">
        <v>58</v>
      </c>
      <c r="G3111" s="19">
        <v>6</v>
      </c>
      <c r="H3111" s="19">
        <v>1</v>
      </c>
      <c r="I3111" s="19">
        <v>25</v>
      </c>
      <c r="J3111" s="19">
        <v>97</v>
      </c>
      <c r="K3111" s="19">
        <v>310</v>
      </c>
      <c r="L3111" s="19">
        <v>930</v>
      </c>
      <c r="M3111" s="19" t="s">
        <v>78</v>
      </c>
      <c r="N3111" s="19">
        <v>4000</v>
      </c>
      <c r="O3111" s="19">
        <v>8000</v>
      </c>
      <c r="P3111" s="19">
        <v>9200</v>
      </c>
      <c r="Q3111" s="19" t="s">
        <v>57</v>
      </c>
      <c r="R3111" s="19">
        <v>5820</v>
      </c>
      <c r="S3111" s="19">
        <v>30000</v>
      </c>
      <c r="T3111" s="19">
        <v>2.65</v>
      </c>
      <c r="U3111" s="19">
        <v>8.9</v>
      </c>
      <c r="V3111" s="19">
        <v>0.24</v>
      </c>
      <c r="W3111" s="19">
        <v>63</v>
      </c>
      <c r="X3111" s="93"/>
      <c r="Y3111">
        <f t="shared" si="145"/>
        <v>666.66666666666663</v>
      </c>
      <c r="Z3111" t="b">
        <f>IF(N3111/G3111&gt;=Auswahlhilfe!$C$8,TRUE,FALSE)</f>
        <v>1</v>
      </c>
      <c r="AA3111" t="b">
        <f>IF(K3111&gt;Auswahlhilfe!$C$7,TRUE,FALSE)</f>
        <v>1</v>
      </c>
      <c r="AB3111" t="b">
        <f>IF(Auswahlhilfe!$C$17=F3111,TRUE,FALSE)</f>
        <v>1</v>
      </c>
      <c r="AC3111" t="b">
        <f>IFERROR(IF(FIND("P2",PGOptionList!D3111)&gt;0,TRUE),FALSE)</f>
        <v>0</v>
      </c>
      <c r="AD3111" t="b">
        <f>IFERROR(IF(FIND("P1",PGOptionList!D3111)&gt;0,TRUE),FALSE)</f>
        <v>0</v>
      </c>
      <c r="AE3111" t="b">
        <f>IFERROR(IF(FIND("P0",PGOptionList!D3111)&gt;0,TRUE),FALSE)</f>
        <v>1</v>
      </c>
      <c r="AF3111" t="b">
        <f>IF(AND(Z3111,AA3111,AB3111,AC3111,IF(C3111=Auswahlhilfe!$L$7,TRUE,FALSE)),D3111,FALSE)</f>
        <v>0</v>
      </c>
      <c r="AG3111" t="b">
        <f>IF(AND(Z3111,AA3111,AB3111,AD3111,IF(C3111=Auswahlhilfe!$L$17,TRUE,FALSE)),D3111,FALSE)</f>
        <v>0</v>
      </c>
      <c r="AH3111" t="b">
        <f>IF(AND(Z3111,AA3111,AB3111,AE3111,IF(C3111=Auswahlhilfe!$L$17,TRUE,FALSE)),D3111,FALSE)</f>
        <v>0</v>
      </c>
      <c r="AI3111" t="s">
        <v>4817</v>
      </c>
      <c r="AJ3111" s="90" t="str">
        <f t="shared" si="146"/>
        <v>mailto:info@oxni.ch?subject=Anfrage TF-100-006-S2-P0</v>
      </c>
    </row>
    <row r="3112" spans="2:36" x14ac:dyDescent="0.2">
      <c r="B3112" s="78" t="str">
        <f t="shared" si="144"/>
        <v/>
      </c>
      <c r="C3112" s="19" t="s">
        <v>12</v>
      </c>
      <c r="D3112" s="19" t="s">
        <v>3413</v>
      </c>
      <c r="E3112" s="19">
        <v>130</v>
      </c>
      <c r="F3112" s="19" t="s">
        <v>55</v>
      </c>
      <c r="G3112" s="19">
        <v>6</v>
      </c>
      <c r="H3112" s="19">
        <v>3</v>
      </c>
      <c r="I3112" s="19">
        <v>25</v>
      </c>
      <c r="J3112" s="19">
        <v>97</v>
      </c>
      <c r="K3112" s="19">
        <v>310</v>
      </c>
      <c r="L3112" s="19">
        <v>930</v>
      </c>
      <c r="M3112" s="19" t="s">
        <v>78</v>
      </c>
      <c r="N3112" s="19">
        <v>4000</v>
      </c>
      <c r="O3112" s="19">
        <v>8000</v>
      </c>
      <c r="P3112" s="19">
        <v>9200</v>
      </c>
      <c r="Q3112" s="19" t="s">
        <v>57</v>
      </c>
      <c r="R3112" s="19">
        <v>5820</v>
      </c>
      <c r="S3112" s="19">
        <v>30000</v>
      </c>
      <c r="T3112" s="19">
        <v>2.65</v>
      </c>
      <c r="U3112" s="19">
        <v>8.9</v>
      </c>
      <c r="V3112" s="19">
        <v>0.24</v>
      </c>
      <c r="W3112" s="19">
        <v>63</v>
      </c>
      <c r="X3112" s="93">
        <v>924</v>
      </c>
      <c r="Y3112">
        <f t="shared" si="145"/>
        <v>666.66666666666663</v>
      </c>
      <c r="Z3112" t="b">
        <f>IF(N3112/G3112&gt;=Auswahlhilfe!$C$8,TRUE,FALSE)</f>
        <v>1</v>
      </c>
      <c r="AA3112" t="b">
        <f>IF(K3112&gt;Auswahlhilfe!$C$7,TRUE,FALSE)</f>
        <v>1</v>
      </c>
      <c r="AB3112" t="b">
        <f>IF(Auswahlhilfe!$C$17=F3112,TRUE,FALSE)</f>
        <v>0</v>
      </c>
      <c r="AC3112" t="b">
        <f>IFERROR(IF(FIND("P2",PGOptionList!D3112)&gt;0,TRUE),FALSE)</f>
        <v>0</v>
      </c>
      <c r="AD3112" t="b">
        <f>IFERROR(IF(FIND("P1",PGOptionList!D3112)&gt;0,TRUE),FALSE)</f>
        <v>1</v>
      </c>
      <c r="AE3112" t="b">
        <f>IFERROR(IF(FIND("P0",PGOptionList!D3112)&gt;0,TRUE),FALSE)</f>
        <v>0</v>
      </c>
      <c r="AF3112" t="b">
        <f>IF(AND(Z3112,AA3112,AB3112,AC3112,IF(C3112=Auswahlhilfe!$L$7,TRUE,FALSE)),D3112,FALSE)</f>
        <v>0</v>
      </c>
      <c r="AG3112" t="b">
        <f>IF(AND(Z3112,AA3112,AB3112,AD3112,IF(C3112=Auswahlhilfe!$L$17,TRUE,FALSE)),D3112,FALSE)</f>
        <v>0</v>
      </c>
      <c r="AH3112" t="b">
        <f>IF(AND(Z3112,AA3112,AB3112,AE3112,IF(C3112=Auswahlhilfe!$L$17,TRUE,FALSE)),D3112,FALSE)</f>
        <v>0</v>
      </c>
      <c r="AI3112" t="s">
        <v>4817</v>
      </c>
      <c r="AJ3112" s="90" t="str">
        <f t="shared" si="146"/>
        <v>mailto:info@oxni.ch?subject=Anfrage TF-100-006-S1-P1</v>
      </c>
    </row>
    <row r="3113" spans="2:36" x14ac:dyDescent="0.2">
      <c r="B3113" s="78" t="str">
        <f t="shared" si="144"/>
        <v/>
      </c>
      <c r="C3113" s="19" t="s">
        <v>12</v>
      </c>
      <c r="D3113" s="19" t="s">
        <v>3414</v>
      </c>
      <c r="E3113" s="19">
        <v>130</v>
      </c>
      <c r="F3113" s="19" t="s">
        <v>58</v>
      </c>
      <c r="G3113" s="19">
        <v>6</v>
      </c>
      <c r="H3113" s="19">
        <v>3</v>
      </c>
      <c r="I3113" s="19">
        <v>25</v>
      </c>
      <c r="J3113" s="19">
        <v>97</v>
      </c>
      <c r="K3113" s="19">
        <v>310</v>
      </c>
      <c r="L3113" s="19">
        <v>930</v>
      </c>
      <c r="M3113" s="19" t="s">
        <v>78</v>
      </c>
      <c r="N3113" s="19">
        <v>4000</v>
      </c>
      <c r="O3113" s="19">
        <v>8000</v>
      </c>
      <c r="P3113" s="19">
        <v>9200</v>
      </c>
      <c r="Q3113" s="19" t="s">
        <v>57</v>
      </c>
      <c r="R3113" s="19">
        <v>5820</v>
      </c>
      <c r="S3113" s="19">
        <v>30000</v>
      </c>
      <c r="T3113" s="19">
        <v>2.65</v>
      </c>
      <c r="U3113" s="19">
        <v>8.9</v>
      </c>
      <c r="V3113" s="19">
        <v>0.24</v>
      </c>
      <c r="W3113" s="19">
        <v>63</v>
      </c>
      <c r="X3113" s="93">
        <v>924</v>
      </c>
      <c r="Y3113">
        <f t="shared" si="145"/>
        <v>666.66666666666663</v>
      </c>
      <c r="Z3113" t="b">
        <f>IF(N3113/G3113&gt;=Auswahlhilfe!$C$8,TRUE,FALSE)</f>
        <v>1</v>
      </c>
      <c r="AA3113" t="b">
        <f>IF(K3113&gt;Auswahlhilfe!$C$7,TRUE,FALSE)</f>
        <v>1</v>
      </c>
      <c r="AB3113" t="b">
        <f>IF(Auswahlhilfe!$C$17=F3113,TRUE,FALSE)</f>
        <v>1</v>
      </c>
      <c r="AC3113" t="b">
        <f>IFERROR(IF(FIND("P2",PGOptionList!D3113)&gt;0,TRUE),FALSE)</f>
        <v>0</v>
      </c>
      <c r="AD3113" t="b">
        <f>IFERROR(IF(FIND("P1",PGOptionList!D3113)&gt;0,TRUE),FALSE)</f>
        <v>1</v>
      </c>
      <c r="AE3113" t="b">
        <f>IFERROR(IF(FIND("P0",PGOptionList!D3113)&gt;0,TRUE),FALSE)</f>
        <v>0</v>
      </c>
      <c r="AF3113" t="b">
        <f>IF(AND(Z3113,AA3113,AB3113,AC3113,IF(C3113=Auswahlhilfe!$L$7,TRUE,FALSE)),D3113,FALSE)</f>
        <v>0</v>
      </c>
      <c r="AG3113" t="b">
        <f>IF(AND(Z3113,AA3113,AB3113,AD3113,IF(C3113=Auswahlhilfe!$L$17,TRUE,FALSE)),D3113,FALSE)</f>
        <v>0</v>
      </c>
      <c r="AH3113" t="b">
        <f>IF(AND(Z3113,AA3113,AB3113,AE3113,IF(C3113=Auswahlhilfe!$L$17,TRUE,FALSE)),D3113,FALSE)</f>
        <v>0</v>
      </c>
      <c r="AI3113" t="s">
        <v>4818</v>
      </c>
      <c r="AJ3113" s="90" t="str">
        <f t="shared" si="146"/>
        <v>https://shop.oxni.ch/de/shop/motoren/planetengetriebe/tf-100-006-s2-p1</v>
      </c>
    </row>
    <row r="3114" spans="2:36" x14ac:dyDescent="0.2">
      <c r="B3114" s="78" t="str">
        <f t="shared" si="144"/>
        <v/>
      </c>
      <c r="C3114" s="19" t="s">
        <v>12</v>
      </c>
      <c r="D3114" s="19" t="s">
        <v>3415</v>
      </c>
      <c r="E3114" s="19">
        <v>130</v>
      </c>
      <c r="F3114" s="19" t="s">
        <v>55</v>
      </c>
      <c r="G3114" s="19">
        <v>6</v>
      </c>
      <c r="H3114" s="19">
        <v>5</v>
      </c>
      <c r="I3114" s="19">
        <v>25</v>
      </c>
      <c r="J3114" s="19">
        <v>97</v>
      </c>
      <c r="K3114" s="19">
        <v>310</v>
      </c>
      <c r="L3114" s="19">
        <v>930</v>
      </c>
      <c r="M3114" s="19" t="s">
        <v>78</v>
      </c>
      <c r="N3114" s="19">
        <v>4000</v>
      </c>
      <c r="O3114" s="19">
        <v>8000</v>
      </c>
      <c r="P3114" s="19">
        <v>9200</v>
      </c>
      <c r="Q3114" s="19" t="s">
        <v>57</v>
      </c>
      <c r="R3114" s="19">
        <v>5820</v>
      </c>
      <c r="S3114" s="19">
        <v>30000</v>
      </c>
      <c r="T3114" s="19">
        <v>2.65</v>
      </c>
      <c r="U3114" s="19">
        <v>8.9</v>
      </c>
      <c r="V3114" s="19">
        <v>0.24</v>
      </c>
      <c r="W3114" s="19">
        <v>63</v>
      </c>
      <c r="X3114" s="93">
        <v>839</v>
      </c>
      <c r="Y3114">
        <f t="shared" si="145"/>
        <v>666.66666666666663</v>
      </c>
      <c r="Z3114" t="b">
        <f>IF(N3114/G3114&gt;=Auswahlhilfe!$C$8,TRUE,FALSE)</f>
        <v>1</v>
      </c>
      <c r="AA3114" t="b">
        <f>IF(K3114&gt;Auswahlhilfe!$C$7,TRUE,FALSE)</f>
        <v>1</v>
      </c>
      <c r="AB3114" t="b">
        <f>IF(Auswahlhilfe!$C$17=F3114,TRUE,FALSE)</f>
        <v>0</v>
      </c>
      <c r="AC3114" t="b">
        <f>IFERROR(IF(FIND("P2",PGOptionList!D3114)&gt;0,TRUE),FALSE)</f>
        <v>1</v>
      </c>
      <c r="AD3114" t="b">
        <f>IFERROR(IF(FIND("P1",PGOptionList!D3114)&gt;0,TRUE),FALSE)</f>
        <v>0</v>
      </c>
      <c r="AE3114" t="b">
        <f>IFERROR(IF(FIND("P0",PGOptionList!D3114)&gt;0,TRUE),FALSE)</f>
        <v>0</v>
      </c>
      <c r="AF3114" t="b">
        <f>IF(AND(Z3114,AA3114,AB3114,AC3114,IF(C3114=Auswahlhilfe!$L$7,TRUE,FALSE)),D3114,FALSE)</f>
        <v>0</v>
      </c>
      <c r="AG3114" t="b">
        <f>IF(AND(Z3114,AA3114,AB3114,AD3114,IF(C3114=Auswahlhilfe!$L$17,TRUE,FALSE)),D3114,FALSE)</f>
        <v>0</v>
      </c>
      <c r="AH3114" t="b">
        <f>IF(AND(Z3114,AA3114,AB3114,AE3114,IF(C3114=Auswahlhilfe!$L$17,TRUE,FALSE)),D3114,FALSE)</f>
        <v>0</v>
      </c>
      <c r="AI3114" t="s">
        <v>4817</v>
      </c>
      <c r="AJ3114" s="90" t="str">
        <f t="shared" si="146"/>
        <v>mailto:info@oxni.ch?subject=Anfrage TF-100-006-S1-P2</v>
      </c>
    </row>
    <row r="3115" spans="2:36" x14ac:dyDescent="0.2">
      <c r="B3115" s="78" t="str">
        <f t="shared" si="144"/>
        <v/>
      </c>
      <c r="C3115" s="19" t="s">
        <v>12</v>
      </c>
      <c r="D3115" s="19" t="s">
        <v>3416</v>
      </c>
      <c r="E3115" s="19">
        <v>130</v>
      </c>
      <c r="F3115" s="19" t="s">
        <v>58</v>
      </c>
      <c r="G3115" s="19">
        <v>6</v>
      </c>
      <c r="H3115" s="19">
        <v>5</v>
      </c>
      <c r="I3115" s="19">
        <v>25</v>
      </c>
      <c r="J3115" s="19">
        <v>97</v>
      </c>
      <c r="K3115" s="19">
        <v>310</v>
      </c>
      <c r="L3115" s="19">
        <v>930</v>
      </c>
      <c r="M3115" s="19" t="s">
        <v>78</v>
      </c>
      <c r="N3115" s="19">
        <v>4000</v>
      </c>
      <c r="O3115" s="19">
        <v>8000</v>
      </c>
      <c r="P3115" s="19">
        <v>9200</v>
      </c>
      <c r="Q3115" s="19" t="s">
        <v>57</v>
      </c>
      <c r="R3115" s="19">
        <v>5820</v>
      </c>
      <c r="S3115" s="19">
        <v>30000</v>
      </c>
      <c r="T3115" s="19">
        <v>2.65</v>
      </c>
      <c r="U3115" s="19">
        <v>8.9</v>
      </c>
      <c r="V3115" s="19">
        <v>0.24</v>
      </c>
      <c r="W3115" s="19">
        <v>63</v>
      </c>
      <c r="X3115" s="93">
        <v>839</v>
      </c>
      <c r="Y3115">
        <f t="shared" si="145"/>
        <v>666.66666666666663</v>
      </c>
      <c r="Z3115" t="b">
        <f>IF(N3115/G3115&gt;=Auswahlhilfe!$C$8,TRUE,FALSE)</f>
        <v>1</v>
      </c>
      <c r="AA3115" t="b">
        <f>IF(K3115&gt;Auswahlhilfe!$C$7,TRUE,FALSE)</f>
        <v>1</v>
      </c>
      <c r="AB3115" t="b">
        <f>IF(Auswahlhilfe!$C$17=F3115,TRUE,FALSE)</f>
        <v>1</v>
      </c>
      <c r="AC3115" t="b">
        <f>IFERROR(IF(FIND("P2",PGOptionList!D3115)&gt;0,TRUE),FALSE)</f>
        <v>1</v>
      </c>
      <c r="AD3115" t="b">
        <f>IFERROR(IF(FIND("P1",PGOptionList!D3115)&gt;0,TRUE),FALSE)</f>
        <v>0</v>
      </c>
      <c r="AE3115" t="b">
        <f>IFERROR(IF(FIND("P0",PGOptionList!D3115)&gt;0,TRUE),FALSE)</f>
        <v>0</v>
      </c>
      <c r="AF3115" t="b">
        <f>IF(AND(Z3115,AA3115,AB3115,AC3115,IF(C3115=Auswahlhilfe!$L$7,TRUE,FALSE)),D3115,FALSE)</f>
        <v>0</v>
      </c>
      <c r="AG3115" t="b">
        <f>IF(AND(Z3115,AA3115,AB3115,AD3115,IF(C3115=Auswahlhilfe!$L$17,TRUE,FALSE)),D3115,FALSE)</f>
        <v>0</v>
      </c>
      <c r="AH3115" t="b">
        <f>IF(AND(Z3115,AA3115,AB3115,AE3115,IF(C3115=Auswahlhilfe!$L$17,TRUE,FALSE)),D3115,FALSE)</f>
        <v>0</v>
      </c>
      <c r="AI3115" t="s">
        <v>4818</v>
      </c>
      <c r="AJ3115" s="90" t="str">
        <f t="shared" si="146"/>
        <v>https://shop.oxni.ch/de/shop/motoren/planetengetriebe/tf-100-006-s2-p2</v>
      </c>
    </row>
    <row r="3116" spans="2:36" x14ac:dyDescent="0.2">
      <c r="B3116" s="78" t="str">
        <f t="shared" si="144"/>
        <v/>
      </c>
      <c r="C3116" s="19" t="s">
        <v>12</v>
      </c>
      <c r="D3116" s="19" t="s">
        <v>3417</v>
      </c>
      <c r="E3116" s="19">
        <v>130</v>
      </c>
      <c r="F3116" s="19" t="s">
        <v>55</v>
      </c>
      <c r="G3116" s="19">
        <v>5</v>
      </c>
      <c r="H3116" s="19">
        <v>1</v>
      </c>
      <c r="I3116" s="19">
        <v>25</v>
      </c>
      <c r="J3116" s="19">
        <v>97</v>
      </c>
      <c r="K3116" s="19">
        <v>333</v>
      </c>
      <c r="L3116" s="19">
        <v>999</v>
      </c>
      <c r="M3116" s="19" t="s">
        <v>77</v>
      </c>
      <c r="N3116" s="19">
        <v>4000</v>
      </c>
      <c r="O3116" s="19">
        <v>8000</v>
      </c>
      <c r="P3116" s="19">
        <v>9200</v>
      </c>
      <c r="Q3116" s="19" t="s">
        <v>57</v>
      </c>
      <c r="R3116" s="19">
        <v>5820</v>
      </c>
      <c r="S3116" s="19">
        <v>30000</v>
      </c>
      <c r="T3116" s="19">
        <v>2.71</v>
      </c>
      <c r="U3116" s="19">
        <v>8.9</v>
      </c>
      <c r="V3116" s="19">
        <v>0.24</v>
      </c>
      <c r="W3116" s="19">
        <v>63</v>
      </c>
      <c r="X3116" s="93"/>
      <c r="Y3116">
        <f t="shared" si="145"/>
        <v>800</v>
      </c>
      <c r="Z3116" t="b">
        <f>IF(N3116/G3116&gt;=Auswahlhilfe!$C$8,TRUE,FALSE)</f>
        <v>1</v>
      </c>
      <c r="AA3116" t="b">
        <f>IF(K3116&gt;Auswahlhilfe!$C$7,TRUE,FALSE)</f>
        <v>1</v>
      </c>
      <c r="AB3116" t="b">
        <f>IF(Auswahlhilfe!$C$17=F3116,TRUE,FALSE)</f>
        <v>0</v>
      </c>
      <c r="AC3116" t="b">
        <f>IFERROR(IF(FIND("P2",PGOptionList!D3116)&gt;0,TRUE),FALSE)</f>
        <v>0</v>
      </c>
      <c r="AD3116" t="b">
        <f>IFERROR(IF(FIND("P1",PGOptionList!D3116)&gt;0,TRUE),FALSE)</f>
        <v>0</v>
      </c>
      <c r="AE3116" t="b">
        <f>IFERROR(IF(FIND("P0",PGOptionList!D3116)&gt;0,TRUE),FALSE)</f>
        <v>1</v>
      </c>
      <c r="AF3116" t="b">
        <f>IF(AND(Z3116,AA3116,AB3116,AC3116,IF(C3116=Auswahlhilfe!$L$7,TRUE,FALSE)),D3116,FALSE)</f>
        <v>0</v>
      </c>
      <c r="AG3116" t="b">
        <f>IF(AND(Z3116,AA3116,AB3116,AD3116,IF(C3116=Auswahlhilfe!$L$17,TRUE,FALSE)),D3116,FALSE)</f>
        <v>0</v>
      </c>
      <c r="AH3116" t="b">
        <f>IF(AND(Z3116,AA3116,AB3116,AE3116,IF(C3116=Auswahlhilfe!$L$17,TRUE,FALSE)),D3116,FALSE)</f>
        <v>0</v>
      </c>
      <c r="AI3116" t="s">
        <v>4817</v>
      </c>
      <c r="AJ3116" s="90" t="str">
        <f t="shared" si="146"/>
        <v>mailto:info@oxni.ch?subject=Anfrage TF-100-005-S1-P0</v>
      </c>
    </row>
    <row r="3117" spans="2:36" x14ac:dyDescent="0.2">
      <c r="B3117" s="78" t="str">
        <f t="shared" si="144"/>
        <v/>
      </c>
      <c r="C3117" s="19" t="s">
        <v>12</v>
      </c>
      <c r="D3117" s="19" t="s">
        <v>3418</v>
      </c>
      <c r="E3117" s="19">
        <v>130</v>
      </c>
      <c r="F3117" s="19" t="s">
        <v>58</v>
      </c>
      <c r="G3117" s="19">
        <v>5</v>
      </c>
      <c r="H3117" s="19">
        <v>1</v>
      </c>
      <c r="I3117" s="19">
        <v>25</v>
      </c>
      <c r="J3117" s="19">
        <v>97</v>
      </c>
      <c r="K3117" s="19">
        <v>333</v>
      </c>
      <c r="L3117" s="19">
        <v>999</v>
      </c>
      <c r="M3117" s="19" t="s">
        <v>77</v>
      </c>
      <c r="N3117" s="19">
        <v>4000</v>
      </c>
      <c r="O3117" s="19">
        <v>8000</v>
      </c>
      <c r="P3117" s="19">
        <v>9200</v>
      </c>
      <c r="Q3117" s="19" t="s">
        <v>57</v>
      </c>
      <c r="R3117" s="19">
        <v>5820</v>
      </c>
      <c r="S3117" s="19">
        <v>30000</v>
      </c>
      <c r="T3117" s="19">
        <v>2.71</v>
      </c>
      <c r="U3117" s="19">
        <v>8.9</v>
      </c>
      <c r="V3117" s="19">
        <v>0.24</v>
      </c>
      <c r="W3117" s="19">
        <v>63</v>
      </c>
      <c r="X3117" s="93"/>
      <c r="Y3117">
        <f t="shared" si="145"/>
        <v>800</v>
      </c>
      <c r="Z3117" t="b">
        <f>IF(N3117/G3117&gt;=Auswahlhilfe!$C$8,TRUE,FALSE)</f>
        <v>1</v>
      </c>
      <c r="AA3117" t="b">
        <f>IF(K3117&gt;Auswahlhilfe!$C$7,TRUE,FALSE)</f>
        <v>1</v>
      </c>
      <c r="AB3117" t="b">
        <f>IF(Auswahlhilfe!$C$17=F3117,TRUE,FALSE)</f>
        <v>1</v>
      </c>
      <c r="AC3117" t="b">
        <f>IFERROR(IF(FIND("P2",PGOptionList!D3117)&gt;0,TRUE),FALSE)</f>
        <v>0</v>
      </c>
      <c r="AD3117" t="b">
        <f>IFERROR(IF(FIND("P1",PGOptionList!D3117)&gt;0,TRUE),FALSE)</f>
        <v>0</v>
      </c>
      <c r="AE3117" t="b">
        <f>IFERROR(IF(FIND("P0",PGOptionList!D3117)&gt;0,TRUE),FALSE)</f>
        <v>1</v>
      </c>
      <c r="AF3117" t="b">
        <f>IF(AND(Z3117,AA3117,AB3117,AC3117,IF(C3117=Auswahlhilfe!$L$7,TRUE,FALSE)),D3117,FALSE)</f>
        <v>0</v>
      </c>
      <c r="AG3117" t="b">
        <f>IF(AND(Z3117,AA3117,AB3117,AD3117,IF(C3117=Auswahlhilfe!$L$17,TRUE,FALSE)),D3117,FALSE)</f>
        <v>0</v>
      </c>
      <c r="AH3117" t="b">
        <f>IF(AND(Z3117,AA3117,AB3117,AE3117,IF(C3117=Auswahlhilfe!$L$17,TRUE,FALSE)),D3117,FALSE)</f>
        <v>0</v>
      </c>
      <c r="AI3117" t="s">
        <v>4817</v>
      </c>
      <c r="AJ3117" s="90" t="str">
        <f t="shared" si="146"/>
        <v>mailto:info@oxni.ch?subject=Anfrage TF-100-005-S2-P0</v>
      </c>
    </row>
    <row r="3118" spans="2:36" x14ac:dyDescent="0.2">
      <c r="B3118" s="78" t="str">
        <f t="shared" si="144"/>
        <v/>
      </c>
      <c r="C3118" s="19" t="s">
        <v>12</v>
      </c>
      <c r="D3118" s="19" t="s">
        <v>3419</v>
      </c>
      <c r="E3118" s="19">
        <v>130</v>
      </c>
      <c r="F3118" s="19" t="s">
        <v>55</v>
      </c>
      <c r="G3118" s="19">
        <v>5</v>
      </c>
      <c r="H3118" s="19">
        <v>3</v>
      </c>
      <c r="I3118" s="19">
        <v>25</v>
      </c>
      <c r="J3118" s="19">
        <v>97</v>
      </c>
      <c r="K3118" s="19">
        <v>333</v>
      </c>
      <c r="L3118" s="19">
        <v>999</v>
      </c>
      <c r="M3118" s="19" t="s">
        <v>77</v>
      </c>
      <c r="N3118" s="19">
        <v>4000</v>
      </c>
      <c r="O3118" s="19">
        <v>8000</v>
      </c>
      <c r="P3118" s="19">
        <v>9200</v>
      </c>
      <c r="Q3118" s="19" t="s">
        <v>57</v>
      </c>
      <c r="R3118" s="19">
        <v>5820</v>
      </c>
      <c r="S3118" s="19">
        <v>30000</v>
      </c>
      <c r="T3118" s="19">
        <v>2.71</v>
      </c>
      <c r="U3118" s="19">
        <v>8.9</v>
      </c>
      <c r="V3118" s="19">
        <v>0.24</v>
      </c>
      <c r="W3118" s="19">
        <v>63</v>
      </c>
      <c r="X3118" s="93">
        <v>924</v>
      </c>
      <c r="Y3118">
        <f t="shared" si="145"/>
        <v>800</v>
      </c>
      <c r="Z3118" t="b">
        <f>IF(N3118/G3118&gt;=Auswahlhilfe!$C$8,TRUE,FALSE)</f>
        <v>1</v>
      </c>
      <c r="AA3118" t="b">
        <f>IF(K3118&gt;Auswahlhilfe!$C$7,TRUE,FALSE)</f>
        <v>1</v>
      </c>
      <c r="AB3118" t="b">
        <f>IF(Auswahlhilfe!$C$17=F3118,TRUE,FALSE)</f>
        <v>0</v>
      </c>
      <c r="AC3118" t="b">
        <f>IFERROR(IF(FIND("P2",PGOptionList!D3118)&gt;0,TRUE),FALSE)</f>
        <v>0</v>
      </c>
      <c r="AD3118" t="b">
        <f>IFERROR(IF(FIND("P1",PGOptionList!D3118)&gt;0,TRUE),FALSE)</f>
        <v>1</v>
      </c>
      <c r="AE3118" t="b">
        <f>IFERROR(IF(FIND("P0",PGOptionList!D3118)&gt;0,TRUE),FALSE)</f>
        <v>0</v>
      </c>
      <c r="AF3118" t="b">
        <f>IF(AND(Z3118,AA3118,AB3118,AC3118,IF(C3118=Auswahlhilfe!$L$7,TRUE,FALSE)),D3118,FALSE)</f>
        <v>0</v>
      </c>
      <c r="AG3118" t="b">
        <f>IF(AND(Z3118,AA3118,AB3118,AD3118,IF(C3118=Auswahlhilfe!$L$17,TRUE,FALSE)),D3118,FALSE)</f>
        <v>0</v>
      </c>
      <c r="AH3118" t="b">
        <f>IF(AND(Z3118,AA3118,AB3118,AE3118,IF(C3118=Auswahlhilfe!$L$17,TRUE,FALSE)),D3118,FALSE)</f>
        <v>0</v>
      </c>
      <c r="AI3118" t="s">
        <v>4817</v>
      </c>
      <c r="AJ3118" s="90" t="str">
        <f t="shared" si="146"/>
        <v>mailto:info@oxni.ch?subject=Anfrage TF-100-005-S1-P1</v>
      </c>
    </row>
    <row r="3119" spans="2:36" x14ac:dyDescent="0.2">
      <c r="B3119" s="78" t="str">
        <f t="shared" si="144"/>
        <v/>
      </c>
      <c r="C3119" s="19" t="s">
        <v>12</v>
      </c>
      <c r="D3119" s="19" t="s">
        <v>3420</v>
      </c>
      <c r="E3119" s="19">
        <v>130</v>
      </c>
      <c r="F3119" s="19" t="s">
        <v>58</v>
      </c>
      <c r="G3119" s="19">
        <v>5</v>
      </c>
      <c r="H3119" s="19">
        <v>3</v>
      </c>
      <c r="I3119" s="19">
        <v>25</v>
      </c>
      <c r="J3119" s="19">
        <v>97</v>
      </c>
      <c r="K3119" s="19">
        <v>333</v>
      </c>
      <c r="L3119" s="19">
        <v>999</v>
      </c>
      <c r="M3119" s="19" t="s">
        <v>77</v>
      </c>
      <c r="N3119" s="19">
        <v>4000</v>
      </c>
      <c r="O3119" s="19">
        <v>8000</v>
      </c>
      <c r="P3119" s="19">
        <v>9200</v>
      </c>
      <c r="Q3119" s="19" t="s">
        <v>57</v>
      </c>
      <c r="R3119" s="19">
        <v>5820</v>
      </c>
      <c r="S3119" s="19">
        <v>30000</v>
      </c>
      <c r="T3119" s="19">
        <v>2.71</v>
      </c>
      <c r="U3119" s="19">
        <v>8.9</v>
      </c>
      <c r="V3119" s="19">
        <v>0.24</v>
      </c>
      <c r="W3119" s="19">
        <v>63</v>
      </c>
      <c r="X3119" s="93">
        <v>924</v>
      </c>
      <c r="Y3119">
        <f t="shared" si="145"/>
        <v>800</v>
      </c>
      <c r="Z3119" t="b">
        <f>IF(N3119/G3119&gt;=Auswahlhilfe!$C$8,TRUE,FALSE)</f>
        <v>1</v>
      </c>
      <c r="AA3119" t="b">
        <f>IF(K3119&gt;Auswahlhilfe!$C$7,TRUE,FALSE)</f>
        <v>1</v>
      </c>
      <c r="AB3119" t="b">
        <f>IF(Auswahlhilfe!$C$17=F3119,TRUE,FALSE)</f>
        <v>1</v>
      </c>
      <c r="AC3119" t="b">
        <f>IFERROR(IF(FIND("P2",PGOptionList!D3119)&gt;0,TRUE),FALSE)</f>
        <v>0</v>
      </c>
      <c r="AD3119" t="b">
        <f>IFERROR(IF(FIND("P1",PGOptionList!D3119)&gt;0,TRUE),FALSE)</f>
        <v>1</v>
      </c>
      <c r="AE3119" t="b">
        <f>IFERROR(IF(FIND("P0",PGOptionList!D3119)&gt;0,TRUE),FALSE)</f>
        <v>0</v>
      </c>
      <c r="AF3119" t="b">
        <f>IF(AND(Z3119,AA3119,AB3119,AC3119,IF(C3119=Auswahlhilfe!$L$7,TRUE,FALSE)),D3119,FALSE)</f>
        <v>0</v>
      </c>
      <c r="AG3119" t="b">
        <f>IF(AND(Z3119,AA3119,AB3119,AD3119,IF(C3119=Auswahlhilfe!$L$17,TRUE,FALSE)),D3119,FALSE)</f>
        <v>0</v>
      </c>
      <c r="AH3119" t="b">
        <f>IF(AND(Z3119,AA3119,AB3119,AE3119,IF(C3119=Auswahlhilfe!$L$17,TRUE,FALSE)),D3119,FALSE)</f>
        <v>0</v>
      </c>
      <c r="AI3119" t="s">
        <v>4818</v>
      </c>
      <c r="AJ3119" s="90" t="str">
        <f t="shared" si="146"/>
        <v>https://shop.oxni.ch/de/shop/motoren/planetengetriebe/tf-100-005-s2-p1</v>
      </c>
    </row>
    <row r="3120" spans="2:36" x14ac:dyDescent="0.2">
      <c r="B3120" s="78" t="str">
        <f t="shared" si="144"/>
        <v/>
      </c>
      <c r="C3120" s="19" t="s">
        <v>12</v>
      </c>
      <c r="D3120" s="19" t="s">
        <v>3421</v>
      </c>
      <c r="E3120" s="19">
        <v>130</v>
      </c>
      <c r="F3120" s="19" t="s">
        <v>55</v>
      </c>
      <c r="G3120" s="19">
        <v>5</v>
      </c>
      <c r="H3120" s="19">
        <v>5</v>
      </c>
      <c r="I3120" s="19">
        <v>25</v>
      </c>
      <c r="J3120" s="19">
        <v>97</v>
      </c>
      <c r="K3120" s="19">
        <v>333</v>
      </c>
      <c r="L3120" s="19">
        <v>999</v>
      </c>
      <c r="M3120" s="19" t="s">
        <v>77</v>
      </c>
      <c r="N3120" s="19">
        <v>4000</v>
      </c>
      <c r="O3120" s="19">
        <v>8000</v>
      </c>
      <c r="P3120" s="19">
        <v>9200</v>
      </c>
      <c r="Q3120" s="19" t="s">
        <v>57</v>
      </c>
      <c r="R3120" s="19">
        <v>5820</v>
      </c>
      <c r="S3120" s="19">
        <v>30000</v>
      </c>
      <c r="T3120" s="19">
        <v>2.71</v>
      </c>
      <c r="U3120" s="19">
        <v>8.9</v>
      </c>
      <c r="V3120" s="19">
        <v>0.24</v>
      </c>
      <c r="W3120" s="19">
        <v>63</v>
      </c>
      <c r="X3120" s="93">
        <v>839</v>
      </c>
      <c r="Y3120">
        <f t="shared" si="145"/>
        <v>800</v>
      </c>
      <c r="Z3120" t="b">
        <f>IF(N3120/G3120&gt;=Auswahlhilfe!$C$8,TRUE,FALSE)</f>
        <v>1</v>
      </c>
      <c r="AA3120" t="b">
        <f>IF(K3120&gt;Auswahlhilfe!$C$7,TRUE,FALSE)</f>
        <v>1</v>
      </c>
      <c r="AB3120" t="b">
        <f>IF(Auswahlhilfe!$C$17=F3120,TRUE,FALSE)</f>
        <v>0</v>
      </c>
      <c r="AC3120" t="b">
        <f>IFERROR(IF(FIND("P2",PGOptionList!D3120)&gt;0,TRUE),FALSE)</f>
        <v>1</v>
      </c>
      <c r="AD3120" t="b">
        <f>IFERROR(IF(FIND("P1",PGOptionList!D3120)&gt;0,TRUE),FALSE)</f>
        <v>0</v>
      </c>
      <c r="AE3120" t="b">
        <f>IFERROR(IF(FIND("P0",PGOptionList!D3120)&gt;0,TRUE),FALSE)</f>
        <v>0</v>
      </c>
      <c r="AF3120" t="b">
        <f>IF(AND(Z3120,AA3120,AB3120,AC3120,IF(C3120=Auswahlhilfe!$L$7,TRUE,FALSE)),D3120,FALSE)</f>
        <v>0</v>
      </c>
      <c r="AG3120" t="b">
        <f>IF(AND(Z3120,AA3120,AB3120,AD3120,IF(C3120=Auswahlhilfe!$L$17,TRUE,FALSE)),D3120,FALSE)</f>
        <v>0</v>
      </c>
      <c r="AH3120" t="b">
        <f>IF(AND(Z3120,AA3120,AB3120,AE3120,IF(C3120=Auswahlhilfe!$L$17,TRUE,FALSE)),D3120,FALSE)</f>
        <v>0</v>
      </c>
      <c r="AI3120" t="s">
        <v>4817</v>
      </c>
      <c r="AJ3120" s="90" t="str">
        <f t="shared" si="146"/>
        <v>mailto:info@oxni.ch?subject=Anfrage TF-100-005-S1-P2</v>
      </c>
    </row>
    <row r="3121" spans="2:36" x14ac:dyDescent="0.2">
      <c r="B3121" s="78" t="str">
        <f t="shared" si="144"/>
        <v/>
      </c>
      <c r="C3121" s="19" t="s">
        <v>12</v>
      </c>
      <c r="D3121" s="19" t="s">
        <v>3422</v>
      </c>
      <c r="E3121" s="19">
        <v>130</v>
      </c>
      <c r="F3121" s="19" t="s">
        <v>58</v>
      </c>
      <c r="G3121" s="19">
        <v>5</v>
      </c>
      <c r="H3121" s="19">
        <v>5</v>
      </c>
      <c r="I3121" s="19">
        <v>25</v>
      </c>
      <c r="J3121" s="19">
        <v>97</v>
      </c>
      <c r="K3121" s="19">
        <v>333</v>
      </c>
      <c r="L3121" s="19">
        <v>999</v>
      </c>
      <c r="M3121" s="19" t="s">
        <v>77</v>
      </c>
      <c r="N3121" s="19">
        <v>4000</v>
      </c>
      <c r="O3121" s="19">
        <v>8000</v>
      </c>
      <c r="P3121" s="19">
        <v>9200</v>
      </c>
      <c r="Q3121" s="19" t="s">
        <v>57</v>
      </c>
      <c r="R3121" s="19">
        <v>5820</v>
      </c>
      <c r="S3121" s="19">
        <v>30000</v>
      </c>
      <c r="T3121" s="19">
        <v>2.71</v>
      </c>
      <c r="U3121" s="19">
        <v>8.9</v>
      </c>
      <c r="V3121" s="19">
        <v>0.24</v>
      </c>
      <c r="W3121" s="19">
        <v>63</v>
      </c>
      <c r="X3121" s="93">
        <v>839</v>
      </c>
      <c r="Y3121">
        <f t="shared" si="145"/>
        <v>800</v>
      </c>
      <c r="Z3121" t="b">
        <f>IF(N3121/G3121&gt;=Auswahlhilfe!$C$8,TRUE,FALSE)</f>
        <v>1</v>
      </c>
      <c r="AA3121" t="b">
        <f>IF(K3121&gt;Auswahlhilfe!$C$7,TRUE,FALSE)</f>
        <v>1</v>
      </c>
      <c r="AB3121" t="b">
        <f>IF(Auswahlhilfe!$C$17=F3121,TRUE,FALSE)</f>
        <v>1</v>
      </c>
      <c r="AC3121" t="b">
        <f>IFERROR(IF(FIND("P2",PGOptionList!D3121)&gt;0,TRUE),FALSE)</f>
        <v>1</v>
      </c>
      <c r="AD3121" t="b">
        <f>IFERROR(IF(FIND("P1",PGOptionList!D3121)&gt;0,TRUE),FALSE)</f>
        <v>0</v>
      </c>
      <c r="AE3121" t="b">
        <f>IFERROR(IF(FIND("P0",PGOptionList!D3121)&gt;0,TRUE),FALSE)</f>
        <v>0</v>
      </c>
      <c r="AF3121" t="b">
        <f>IF(AND(Z3121,AA3121,AB3121,AC3121,IF(C3121=Auswahlhilfe!$L$7,TRUE,FALSE)),D3121,FALSE)</f>
        <v>0</v>
      </c>
      <c r="AG3121" t="b">
        <f>IF(AND(Z3121,AA3121,AB3121,AD3121,IF(C3121=Auswahlhilfe!$L$17,TRUE,FALSE)),D3121,FALSE)</f>
        <v>0</v>
      </c>
      <c r="AH3121" t="b">
        <f>IF(AND(Z3121,AA3121,AB3121,AE3121,IF(C3121=Auswahlhilfe!$L$17,TRUE,FALSE)),D3121,FALSE)</f>
        <v>0</v>
      </c>
      <c r="AI3121" t="s">
        <v>4818</v>
      </c>
      <c r="AJ3121" s="90" t="str">
        <f t="shared" si="146"/>
        <v>https://shop.oxni.ch/de/shop/motoren/planetengetriebe/tf-100-005-s2-p2</v>
      </c>
    </row>
    <row r="3122" spans="2:36" x14ac:dyDescent="0.2">
      <c r="B3122" s="78" t="str">
        <f t="shared" si="144"/>
        <v/>
      </c>
      <c r="C3122" s="19" t="s">
        <v>12</v>
      </c>
      <c r="D3122" s="19" t="s">
        <v>3423</v>
      </c>
      <c r="E3122" s="19">
        <v>130</v>
      </c>
      <c r="F3122" s="19" t="s">
        <v>55</v>
      </c>
      <c r="G3122" s="19">
        <v>4</v>
      </c>
      <c r="H3122" s="19">
        <v>1</v>
      </c>
      <c r="I3122" s="19">
        <v>25</v>
      </c>
      <c r="J3122" s="19">
        <v>97</v>
      </c>
      <c r="K3122" s="19">
        <v>290</v>
      </c>
      <c r="L3122" s="19">
        <v>870</v>
      </c>
      <c r="M3122" s="19" t="s">
        <v>76</v>
      </c>
      <c r="N3122" s="19">
        <v>4000</v>
      </c>
      <c r="O3122" s="19">
        <v>8000</v>
      </c>
      <c r="P3122" s="19">
        <v>9200</v>
      </c>
      <c r="Q3122" s="19" t="s">
        <v>57</v>
      </c>
      <c r="R3122" s="19">
        <v>5820</v>
      </c>
      <c r="S3122" s="19">
        <v>30000</v>
      </c>
      <c r="T3122" s="19">
        <v>2.74</v>
      </c>
      <c r="U3122" s="19">
        <v>8.9</v>
      </c>
      <c r="V3122" s="19">
        <v>0.24</v>
      </c>
      <c r="W3122" s="19">
        <v>63</v>
      </c>
      <c r="X3122" s="93"/>
      <c r="Y3122">
        <f t="shared" si="145"/>
        <v>1000</v>
      </c>
      <c r="Z3122" t="b">
        <f>IF(N3122/G3122&gt;=Auswahlhilfe!$C$8,TRUE,FALSE)</f>
        <v>1</v>
      </c>
      <c r="AA3122" t="b">
        <f>IF(K3122&gt;Auswahlhilfe!$C$7,TRUE,FALSE)</f>
        <v>1</v>
      </c>
      <c r="AB3122" t="b">
        <f>IF(Auswahlhilfe!$C$17=F3122,TRUE,FALSE)</f>
        <v>0</v>
      </c>
      <c r="AC3122" t="b">
        <f>IFERROR(IF(FIND("P2",PGOptionList!D3122)&gt;0,TRUE),FALSE)</f>
        <v>0</v>
      </c>
      <c r="AD3122" t="b">
        <f>IFERROR(IF(FIND("P1",PGOptionList!D3122)&gt;0,TRUE),FALSE)</f>
        <v>0</v>
      </c>
      <c r="AE3122" t="b">
        <f>IFERROR(IF(FIND("P0",PGOptionList!D3122)&gt;0,TRUE),FALSE)</f>
        <v>1</v>
      </c>
      <c r="AF3122" t="b">
        <f>IF(AND(Z3122,AA3122,AB3122,AC3122,IF(C3122=Auswahlhilfe!$L$7,TRUE,FALSE)),D3122,FALSE)</f>
        <v>0</v>
      </c>
      <c r="AG3122" t="b">
        <f>IF(AND(Z3122,AA3122,AB3122,AD3122,IF(C3122=Auswahlhilfe!$L$17,TRUE,FALSE)),D3122,FALSE)</f>
        <v>0</v>
      </c>
      <c r="AH3122" t="b">
        <f>IF(AND(Z3122,AA3122,AB3122,AE3122,IF(C3122=Auswahlhilfe!$L$17,TRUE,FALSE)),D3122,FALSE)</f>
        <v>0</v>
      </c>
      <c r="AI3122" t="s">
        <v>4817</v>
      </c>
      <c r="AJ3122" s="90" t="str">
        <f t="shared" si="146"/>
        <v>mailto:info@oxni.ch?subject=Anfrage TF-100-004-S1-P0</v>
      </c>
    </row>
    <row r="3123" spans="2:36" x14ac:dyDescent="0.2">
      <c r="B3123" s="78" t="str">
        <f t="shared" si="144"/>
        <v/>
      </c>
      <c r="C3123" s="19" t="s">
        <v>12</v>
      </c>
      <c r="D3123" s="19" t="s">
        <v>3424</v>
      </c>
      <c r="E3123" s="19">
        <v>130</v>
      </c>
      <c r="F3123" s="19" t="s">
        <v>58</v>
      </c>
      <c r="G3123" s="19">
        <v>4</v>
      </c>
      <c r="H3123" s="19">
        <v>1</v>
      </c>
      <c r="I3123" s="19">
        <v>25</v>
      </c>
      <c r="J3123" s="19">
        <v>97</v>
      </c>
      <c r="K3123" s="19">
        <v>290</v>
      </c>
      <c r="L3123" s="19">
        <v>870</v>
      </c>
      <c r="M3123" s="19" t="s">
        <v>76</v>
      </c>
      <c r="N3123" s="19">
        <v>4000</v>
      </c>
      <c r="O3123" s="19">
        <v>8000</v>
      </c>
      <c r="P3123" s="19">
        <v>9200</v>
      </c>
      <c r="Q3123" s="19" t="s">
        <v>57</v>
      </c>
      <c r="R3123" s="19">
        <v>5820</v>
      </c>
      <c r="S3123" s="19">
        <v>30000</v>
      </c>
      <c r="T3123" s="19">
        <v>2.74</v>
      </c>
      <c r="U3123" s="19">
        <v>8.9</v>
      </c>
      <c r="V3123" s="19">
        <v>0.24</v>
      </c>
      <c r="W3123" s="19">
        <v>63</v>
      </c>
      <c r="X3123" s="93"/>
      <c r="Y3123">
        <f t="shared" si="145"/>
        <v>1000</v>
      </c>
      <c r="Z3123" t="b">
        <f>IF(N3123/G3123&gt;=Auswahlhilfe!$C$8,TRUE,FALSE)</f>
        <v>1</v>
      </c>
      <c r="AA3123" t="b">
        <f>IF(K3123&gt;Auswahlhilfe!$C$7,TRUE,FALSE)</f>
        <v>1</v>
      </c>
      <c r="AB3123" t="b">
        <f>IF(Auswahlhilfe!$C$17=F3123,TRUE,FALSE)</f>
        <v>1</v>
      </c>
      <c r="AC3123" t="b">
        <f>IFERROR(IF(FIND("P2",PGOptionList!D3123)&gt;0,TRUE),FALSE)</f>
        <v>0</v>
      </c>
      <c r="AD3123" t="b">
        <f>IFERROR(IF(FIND("P1",PGOptionList!D3123)&gt;0,TRUE),FALSE)</f>
        <v>0</v>
      </c>
      <c r="AE3123" t="b">
        <f>IFERROR(IF(FIND("P0",PGOptionList!D3123)&gt;0,TRUE),FALSE)</f>
        <v>1</v>
      </c>
      <c r="AF3123" t="b">
        <f>IF(AND(Z3123,AA3123,AB3123,AC3123,IF(C3123=Auswahlhilfe!$L$7,TRUE,FALSE)),D3123,FALSE)</f>
        <v>0</v>
      </c>
      <c r="AG3123" t="b">
        <f>IF(AND(Z3123,AA3123,AB3123,AD3123,IF(C3123=Auswahlhilfe!$L$17,TRUE,FALSE)),D3123,FALSE)</f>
        <v>0</v>
      </c>
      <c r="AH3123" t="b">
        <f>IF(AND(Z3123,AA3123,AB3123,AE3123,IF(C3123=Auswahlhilfe!$L$17,TRUE,FALSE)),D3123,FALSE)</f>
        <v>0</v>
      </c>
      <c r="AI3123" t="s">
        <v>4817</v>
      </c>
      <c r="AJ3123" s="90" t="str">
        <f t="shared" si="146"/>
        <v>mailto:info@oxni.ch?subject=Anfrage TF-100-004-S2-P0</v>
      </c>
    </row>
    <row r="3124" spans="2:36" x14ac:dyDescent="0.2">
      <c r="B3124" s="78" t="str">
        <f t="shared" si="144"/>
        <v/>
      </c>
      <c r="C3124" s="19" t="s">
        <v>12</v>
      </c>
      <c r="D3124" s="19" t="s">
        <v>3425</v>
      </c>
      <c r="E3124" s="19">
        <v>130</v>
      </c>
      <c r="F3124" s="19" t="s">
        <v>55</v>
      </c>
      <c r="G3124" s="19">
        <v>4</v>
      </c>
      <c r="H3124" s="19">
        <v>3</v>
      </c>
      <c r="I3124" s="19">
        <v>25</v>
      </c>
      <c r="J3124" s="19">
        <v>97</v>
      </c>
      <c r="K3124" s="19">
        <v>290</v>
      </c>
      <c r="L3124" s="19">
        <v>870</v>
      </c>
      <c r="M3124" s="19" t="s">
        <v>76</v>
      </c>
      <c r="N3124" s="19">
        <v>4000</v>
      </c>
      <c r="O3124" s="19">
        <v>8000</v>
      </c>
      <c r="P3124" s="19">
        <v>9200</v>
      </c>
      <c r="Q3124" s="19" t="s">
        <v>57</v>
      </c>
      <c r="R3124" s="19">
        <v>5820</v>
      </c>
      <c r="S3124" s="19">
        <v>30000</v>
      </c>
      <c r="T3124" s="19">
        <v>2.74</v>
      </c>
      <c r="U3124" s="19">
        <v>8.9</v>
      </c>
      <c r="V3124" s="19">
        <v>0.24</v>
      </c>
      <c r="W3124" s="19">
        <v>63</v>
      </c>
      <c r="X3124" s="93">
        <v>924</v>
      </c>
      <c r="Y3124">
        <f t="shared" si="145"/>
        <v>1000</v>
      </c>
      <c r="Z3124" t="b">
        <f>IF(N3124/G3124&gt;=Auswahlhilfe!$C$8,TRUE,FALSE)</f>
        <v>1</v>
      </c>
      <c r="AA3124" t="b">
        <f>IF(K3124&gt;Auswahlhilfe!$C$7,TRUE,FALSE)</f>
        <v>1</v>
      </c>
      <c r="AB3124" t="b">
        <f>IF(Auswahlhilfe!$C$17=F3124,TRUE,FALSE)</f>
        <v>0</v>
      </c>
      <c r="AC3124" t="b">
        <f>IFERROR(IF(FIND("P2",PGOptionList!D3124)&gt;0,TRUE),FALSE)</f>
        <v>0</v>
      </c>
      <c r="AD3124" t="b">
        <f>IFERROR(IF(FIND("P1",PGOptionList!D3124)&gt;0,TRUE),FALSE)</f>
        <v>1</v>
      </c>
      <c r="AE3124" t="b">
        <f>IFERROR(IF(FIND("P0",PGOptionList!D3124)&gt;0,TRUE),FALSE)</f>
        <v>0</v>
      </c>
      <c r="AF3124" t="b">
        <f>IF(AND(Z3124,AA3124,AB3124,AC3124,IF(C3124=Auswahlhilfe!$L$7,TRUE,FALSE)),D3124,FALSE)</f>
        <v>0</v>
      </c>
      <c r="AG3124" t="b">
        <f>IF(AND(Z3124,AA3124,AB3124,AD3124,IF(C3124=Auswahlhilfe!$L$17,TRUE,FALSE)),D3124,FALSE)</f>
        <v>0</v>
      </c>
      <c r="AH3124" t="b">
        <f>IF(AND(Z3124,AA3124,AB3124,AE3124,IF(C3124=Auswahlhilfe!$L$17,TRUE,FALSE)),D3124,FALSE)</f>
        <v>0</v>
      </c>
      <c r="AI3124" t="s">
        <v>4817</v>
      </c>
      <c r="AJ3124" s="90" t="str">
        <f t="shared" si="146"/>
        <v>mailto:info@oxni.ch?subject=Anfrage TF-100-004-S1-P1</v>
      </c>
    </row>
    <row r="3125" spans="2:36" x14ac:dyDescent="0.2">
      <c r="B3125" s="78" t="str">
        <f t="shared" si="144"/>
        <v/>
      </c>
      <c r="C3125" s="19" t="s">
        <v>12</v>
      </c>
      <c r="D3125" s="19" t="s">
        <v>3426</v>
      </c>
      <c r="E3125" s="19">
        <v>130</v>
      </c>
      <c r="F3125" s="19" t="s">
        <v>58</v>
      </c>
      <c r="G3125" s="19">
        <v>4</v>
      </c>
      <c r="H3125" s="19">
        <v>3</v>
      </c>
      <c r="I3125" s="19">
        <v>25</v>
      </c>
      <c r="J3125" s="19">
        <v>97</v>
      </c>
      <c r="K3125" s="19">
        <v>290</v>
      </c>
      <c r="L3125" s="19">
        <v>870</v>
      </c>
      <c r="M3125" s="19" t="s">
        <v>76</v>
      </c>
      <c r="N3125" s="19">
        <v>4000</v>
      </c>
      <c r="O3125" s="19">
        <v>8000</v>
      </c>
      <c r="P3125" s="19">
        <v>9200</v>
      </c>
      <c r="Q3125" s="19" t="s">
        <v>57</v>
      </c>
      <c r="R3125" s="19">
        <v>5820</v>
      </c>
      <c r="S3125" s="19">
        <v>30000</v>
      </c>
      <c r="T3125" s="19">
        <v>2.74</v>
      </c>
      <c r="U3125" s="19">
        <v>8.9</v>
      </c>
      <c r="V3125" s="19">
        <v>0.24</v>
      </c>
      <c r="W3125" s="19">
        <v>63</v>
      </c>
      <c r="X3125" s="93">
        <v>924</v>
      </c>
      <c r="Y3125">
        <f t="shared" si="145"/>
        <v>1000</v>
      </c>
      <c r="Z3125" t="b">
        <f>IF(N3125/G3125&gt;=Auswahlhilfe!$C$8,TRUE,FALSE)</f>
        <v>1</v>
      </c>
      <c r="AA3125" t="b">
        <f>IF(K3125&gt;Auswahlhilfe!$C$7,TRUE,FALSE)</f>
        <v>1</v>
      </c>
      <c r="AB3125" t="b">
        <f>IF(Auswahlhilfe!$C$17=F3125,TRUE,FALSE)</f>
        <v>1</v>
      </c>
      <c r="AC3125" t="b">
        <f>IFERROR(IF(FIND("P2",PGOptionList!D3125)&gt;0,TRUE),FALSE)</f>
        <v>0</v>
      </c>
      <c r="AD3125" t="b">
        <f>IFERROR(IF(FIND("P1",PGOptionList!D3125)&gt;0,TRUE),FALSE)</f>
        <v>1</v>
      </c>
      <c r="AE3125" t="b">
        <f>IFERROR(IF(FIND("P0",PGOptionList!D3125)&gt;0,TRUE),FALSE)</f>
        <v>0</v>
      </c>
      <c r="AF3125" t="b">
        <f>IF(AND(Z3125,AA3125,AB3125,AC3125,IF(C3125=Auswahlhilfe!$L$7,TRUE,FALSE)),D3125,FALSE)</f>
        <v>0</v>
      </c>
      <c r="AG3125" t="b">
        <f>IF(AND(Z3125,AA3125,AB3125,AD3125,IF(C3125=Auswahlhilfe!$L$17,TRUE,FALSE)),D3125,FALSE)</f>
        <v>0</v>
      </c>
      <c r="AH3125" t="b">
        <f>IF(AND(Z3125,AA3125,AB3125,AE3125,IF(C3125=Auswahlhilfe!$L$17,TRUE,FALSE)),D3125,FALSE)</f>
        <v>0</v>
      </c>
      <c r="AI3125" t="s">
        <v>4818</v>
      </c>
      <c r="AJ3125" s="90" t="str">
        <f t="shared" si="146"/>
        <v>https://shop.oxni.ch/de/shop/motoren/planetengetriebe/tf-100-004-s2-p1</v>
      </c>
    </row>
    <row r="3126" spans="2:36" x14ac:dyDescent="0.2">
      <c r="B3126" s="78" t="str">
        <f t="shared" si="144"/>
        <v/>
      </c>
      <c r="C3126" s="19" t="s">
        <v>12</v>
      </c>
      <c r="D3126" s="19" t="s">
        <v>3427</v>
      </c>
      <c r="E3126" s="19">
        <v>130</v>
      </c>
      <c r="F3126" s="19" t="s">
        <v>55</v>
      </c>
      <c r="G3126" s="19">
        <v>4</v>
      </c>
      <c r="H3126" s="19">
        <v>5</v>
      </c>
      <c r="I3126" s="19">
        <v>25</v>
      </c>
      <c r="J3126" s="19">
        <v>97</v>
      </c>
      <c r="K3126" s="19">
        <v>290</v>
      </c>
      <c r="L3126" s="19">
        <v>870</v>
      </c>
      <c r="M3126" s="19" t="s">
        <v>76</v>
      </c>
      <c r="N3126" s="19">
        <v>4000</v>
      </c>
      <c r="O3126" s="19">
        <v>8000</v>
      </c>
      <c r="P3126" s="19">
        <v>9200</v>
      </c>
      <c r="Q3126" s="19" t="s">
        <v>57</v>
      </c>
      <c r="R3126" s="19">
        <v>5820</v>
      </c>
      <c r="S3126" s="19">
        <v>30000</v>
      </c>
      <c r="T3126" s="19">
        <v>2.74</v>
      </c>
      <c r="U3126" s="19">
        <v>8.9</v>
      </c>
      <c r="V3126" s="19">
        <v>0.24</v>
      </c>
      <c r="W3126" s="19">
        <v>63</v>
      </c>
      <c r="X3126" s="93">
        <v>839</v>
      </c>
      <c r="Y3126">
        <f t="shared" si="145"/>
        <v>1000</v>
      </c>
      <c r="Z3126" t="b">
        <f>IF(N3126/G3126&gt;=Auswahlhilfe!$C$8,TRUE,FALSE)</f>
        <v>1</v>
      </c>
      <c r="AA3126" t="b">
        <f>IF(K3126&gt;Auswahlhilfe!$C$7,TRUE,FALSE)</f>
        <v>1</v>
      </c>
      <c r="AB3126" t="b">
        <f>IF(Auswahlhilfe!$C$17=F3126,TRUE,FALSE)</f>
        <v>0</v>
      </c>
      <c r="AC3126" t="b">
        <f>IFERROR(IF(FIND("P2",PGOptionList!D3126)&gt;0,TRUE),FALSE)</f>
        <v>1</v>
      </c>
      <c r="AD3126" t="b">
        <f>IFERROR(IF(FIND("P1",PGOptionList!D3126)&gt;0,TRUE),FALSE)</f>
        <v>0</v>
      </c>
      <c r="AE3126" t="b">
        <f>IFERROR(IF(FIND("P0",PGOptionList!D3126)&gt;0,TRUE),FALSE)</f>
        <v>0</v>
      </c>
      <c r="AF3126" t="b">
        <f>IF(AND(Z3126,AA3126,AB3126,AC3126,IF(C3126=Auswahlhilfe!$L$7,TRUE,FALSE)),D3126,FALSE)</f>
        <v>0</v>
      </c>
      <c r="AG3126" t="b">
        <f>IF(AND(Z3126,AA3126,AB3126,AD3126,IF(C3126=Auswahlhilfe!$L$17,TRUE,FALSE)),D3126,FALSE)</f>
        <v>0</v>
      </c>
      <c r="AH3126" t="b">
        <f>IF(AND(Z3126,AA3126,AB3126,AE3126,IF(C3126=Auswahlhilfe!$L$17,TRUE,FALSE)),D3126,FALSE)</f>
        <v>0</v>
      </c>
      <c r="AI3126" t="s">
        <v>4817</v>
      </c>
      <c r="AJ3126" s="90" t="str">
        <f t="shared" si="146"/>
        <v>mailto:info@oxni.ch?subject=Anfrage TF-100-004-S1-P2</v>
      </c>
    </row>
    <row r="3127" spans="2:36" x14ac:dyDescent="0.2">
      <c r="B3127" s="78" t="str">
        <f t="shared" si="144"/>
        <v/>
      </c>
      <c r="C3127" s="19" t="s">
        <v>12</v>
      </c>
      <c r="D3127" s="19" t="s">
        <v>3428</v>
      </c>
      <c r="E3127" s="19">
        <v>130</v>
      </c>
      <c r="F3127" s="19" t="s">
        <v>58</v>
      </c>
      <c r="G3127" s="19">
        <v>4</v>
      </c>
      <c r="H3127" s="19">
        <v>5</v>
      </c>
      <c r="I3127" s="19">
        <v>25</v>
      </c>
      <c r="J3127" s="19">
        <v>97</v>
      </c>
      <c r="K3127" s="19">
        <v>290</v>
      </c>
      <c r="L3127" s="19">
        <v>870</v>
      </c>
      <c r="M3127" s="19" t="s">
        <v>76</v>
      </c>
      <c r="N3127" s="19">
        <v>4000</v>
      </c>
      <c r="O3127" s="19">
        <v>8000</v>
      </c>
      <c r="P3127" s="19">
        <v>9200</v>
      </c>
      <c r="Q3127" s="19" t="s">
        <v>57</v>
      </c>
      <c r="R3127" s="19">
        <v>5820</v>
      </c>
      <c r="S3127" s="19">
        <v>30000</v>
      </c>
      <c r="T3127" s="19">
        <v>2.74</v>
      </c>
      <c r="U3127" s="19">
        <v>8.9</v>
      </c>
      <c r="V3127" s="19">
        <v>0.24</v>
      </c>
      <c r="W3127" s="19">
        <v>63</v>
      </c>
      <c r="X3127" s="93">
        <v>839</v>
      </c>
      <c r="Y3127">
        <f t="shared" si="145"/>
        <v>1000</v>
      </c>
      <c r="Z3127" t="b">
        <f>IF(N3127/G3127&gt;=Auswahlhilfe!$C$8,TRUE,FALSE)</f>
        <v>1</v>
      </c>
      <c r="AA3127" t="b">
        <f>IF(K3127&gt;Auswahlhilfe!$C$7,TRUE,FALSE)</f>
        <v>1</v>
      </c>
      <c r="AB3127" t="b">
        <f>IF(Auswahlhilfe!$C$17=F3127,TRUE,FALSE)</f>
        <v>1</v>
      </c>
      <c r="AC3127" t="b">
        <f>IFERROR(IF(FIND("P2",PGOptionList!D3127)&gt;0,TRUE),FALSE)</f>
        <v>1</v>
      </c>
      <c r="AD3127" t="b">
        <f>IFERROR(IF(FIND("P1",PGOptionList!D3127)&gt;0,TRUE),FALSE)</f>
        <v>0</v>
      </c>
      <c r="AE3127" t="b">
        <f>IFERROR(IF(FIND("P0",PGOptionList!D3127)&gt;0,TRUE),FALSE)</f>
        <v>0</v>
      </c>
      <c r="AF3127" t="b">
        <f>IF(AND(Z3127,AA3127,AB3127,AC3127,IF(C3127=Auswahlhilfe!$L$7,TRUE,FALSE)),D3127,FALSE)</f>
        <v>0</v>
      </c>
      <c r="AG3127" t="b">
        <f>IF(AND(Z3127,AA3127,AB3127,AD3127,IF(C3127=Auswahlhilfe!$L$17,TRUE,FALSE)),D3127,FALSE)</f>
        <v>0</v>
      </c>
      <c r="AH3127" t="b">
        <f>IF(AND(Z3127,AA3127,AB3127,AE3127,IF(C3127=Auswahlhilfe!$L$17,TRUE,FALSE)),D3127,FALSE)</f>
        <v>0</v>
      </c>
      <c r="AI3127" t="s">
        <v>4818</v>
      </c>
      <c r="AJ3127" s="90" t="str">
        <f t="shared" si="146"/>
        <v>https://shop.oxni.ch/de/shop/motoren/planetengetriebe/tf-100-004-s2-p2</v>
      </c>
    </row>
    <row r="3128" spans="2:36" x14ac:dyDescent="0.2">
      <c r="B3128" s="78" t="str">
        <f t="shared" si="144"/>
        <v/>
      </c>
      <c r="C3128" s="19" t="s">
        <v>12</v>
      </c>
      <c r="D3128" s="19" t="s">
        <v>3429</v>
      </c>
      <c r="E3128" s="19">
        <v>130</v>
      </c>
      <c r="F3128" s="19" t="s">
        <v>55</v>
      </c>
      <c r="G3128" s="19">
        <v>3</v>
      </c>
      <c r="H3128" s="19">
        <v>1</v>
      </c>
      <c r="I3128" s="19">
        <v>25</v>
      </c>
      <c r="J3128" s="19">
        <v>97</v>
      </c>
      <c r="K3128" s="19">
        <v>210</v>
      </c>
      <c r="L3128" s="19">
        <v>630</v>
      </c>
      <c r="M3128" s="19" t="s">
        <v>75</v>
      </c>
      <c r="N3128" s="19">
        <v>4000</v>
      </c>
      <c r="O3128" s="19">
        <v>8000</v>
      </c>
      <c r="P3128" s="19">
        <v>9200</v>
      </c>
      <c r="Q3128" s="19" t="s">
        <v>57</v>
      </c>
      <c r="R3128" s="19">
        <v>5820</v>
      </c>
      <c r="S3128" s="19">
        <v>30000</v>
      </c>
      <c r="T3128" s="19">
        <v>3.25</v>
      </c>
      <c r="U3128" s="19">
        <v>8.9</v>
      </c>
      <c r="V3128" s="19">
        <v>0.24</v>
      </c>
      <c r="W3128" s="19">
        <v>63</v>
      </c>
      <c r="X3128" s="93"/>
      <c r="Y3128">
        <f t="shared" si="145"/>
        <v>1333.3333333333333</v>
      </c>
      <c r="Z3128" t="b">
        <f>IF(N3128/G3128&gt;=Auswahlhilfe!$C$8,TRUE,FALSE)</f>
        <v>1</v>
      </c>
      <c r="AA3128" t="b">
        <f>IF(K3128&gt;Auswahlhilfe!$C$7,TRUE,FALSE)</f>
        <v>1</v>
      </c>
      <c r="AB3128" t="b">
        <f>IF(Auswahlhilfe!$C$17=F3128,TRUE,FALSE)</f>
        <v>0</v>
      </c>
      <c r="AC3128" t="b">
        <f>IFERROR(IF(FIND("P2",PGOptionList!D3128)&gt;0,TRUE),FALSE)</f>
        <v>0</v>
      </c>
      <c r="AD3128" t="b">
        <f>IFERROR(IF(FIND("P1",PGOptionList!D3128)&gt;0,TRUE),FALSE)</f>
        <v>0</v>
      </c>
      <c r="AE3128" t="b">
        <f>IFERROR(IF(FIND("P0",PGOptionList!D3128)&gt;0,TRUE),FALSE)</f>
        <v>1</v>
      </c>
      <c r="AF3128" t="b">
        <f>IF(AND(Z3128,AA3128,AB3128,AC3128,IF(C3128=Auswahlhilfe!$L$7,TRUE,FALSE)),D3128,FALSE)</f>
        <v>0</v>
      </c>
      <c r="AG3128" t="b">
        <f>IF(AND(Z3128,AA3128,AB3128,AD3128,IF(C3128=Auswahlhilfe!$L$17,TRUE,FALSE)),D3128,FALSE)</f>
        <v>0</v>
      </c>
      <c r="AH3128" t="b">
        <f>IF(AND(Z3128,AA3128,AB3128,AE3128,IF(C3128=Auswahlhilfe!$L$17,TRUE,FALSE)),D3128,FALSE)</f>
        <v>0</v>
      </c>
      <c r="AI3128" t="s">
        <v>4817</v>
      </c>
      <c r="AJ3128" s="90" t="str">
        <f t="shared" si="146"/>
        <v>mailto:info@oxni.ch?subject=Anfrage TF-100-003-S1-P0</v>
      </c>
    </row>
    <row r="3129" spans="2:36" x14ac:dyDescent="0.2">
      <c r="B3129" s="78" t="str">
        <f t="shared" si="144"/>
        <v/>
      </c>
      <c r="C3129" s="19" t="s">
        <v>12</v>
      </c>
      <c r="D3129" s="19" t="s">
        <v>3430</v>
      </c>
      <c r="E3129" s="19">
        <v>130</v>
      </c>
      <c r="F3129" s="19" t="s">
        <v>58</v>
      </c>
      <c r="G3129" s="19">
        <v>3</v>
      </c>
      <c r="H3129" s="19">
        <v>1</v>
      </c>
      <c r="I3129" s="19">
        <v>25</v>
      </c>
      <c r="J3129" s="19">
        <v>97</v>
      </c>
      <c r="K3129" s="19">
        <v>210</v>
      </c>
      <c r="L3129" s="19">
        <v>630</v>
      </c>
      <c r="M3129" s="19" t="s">
        <v>75</v>
      </c>
      <c r="N3129" s="19">
        <v>4000</v>
      </c>
      <c r="O3129" s="19">
        <v>8000</v>
      </c>
      <c r="P3129" s="19">
        <v>9200</v>
      </c>
      <c r="Q3129" s="19" t="s">
        <v>57</v>
      </c>
      <c r="R3129" s="19">
        <v>5820</v>
      </c>
      <c r="S3129" s="19">
        <v>30000</v>
      </c>
      <c r="T3129" s="19">
        <v>3.25</v>
      </c>
      <c r="U3129" s="19">
        <v>8.9</v>
      </c>
      <c r="V3129" s="19">
        <v>0.24</v>
      </c>
      <c r="W3129" s="19">
        <v>63</v>
      </c>
      <c r="X3129" s="93"/>
      <c r="Y3129">
        <f t="shared" si="145"/>
        <v>1333.3333333333333</v>
      </c>
      <c r="Z3129" t="b">
        <f>IF(N3129/G3129&gt;=Auswahlhilfe!$C$8,TRUE,FALSE)</f>
        <v>1</v>
      </c>
      <c r="AA3129" t="b">
        <f>IF(K3129&gt;Auswahlhilfe!$C$7,TRUE,FALSE)</f>
        <v>1</v>
      </c>
      <c r="AB3129" t="b">
        <f>IF(Auswahlhilfe!$C$17=F3129,TRUE,FALSE)</f>
        <v>1</v>
      </c>
      <c r="AC3129" t="b">
        <f>IFERROR(IF(FIND("P2",PGOptionList!D3129)&gt;0,TRUE),FALSE)</f>
        <v>0</v>
      </c>
      <c r="AD3129" t="b">
        <f>IFERROR(IF(FIND("P1",PGOptionList!D3129)&gt;0,TRUE),FALSE)</f>
        <v>0</v>
      </c>
      <c r="AE3129" t="b">
        <f>IFERROR(IF(FIND("P0",PGOptionList!D3129)&gt;0,TRUE),FALSE)</f>
        <v>1</v>
      </c>
      <c r="AF3129" t="b">
        <f>IF(AND(Z3129,AA3129,AB3129,AC3129,IF(C3129=Auswahlhilfe!$L$7,TRUE,FALSE)),D3129,FALSE)</f>
        <v>0</v>
      </c>
      <c r="AG3129" t="b">
        <f>IF(AND(Z3129,AA3129,AB3129,AD3129,IF(C3129=Auswahlhilfe!$L$17,TRUE,FALSE)),D3129,FALSE)</f>
        <v>0</v>
      </c>
      <c r="AH3129" t="b">
        <f>IF(AND(Z3129,AA3129,AB3129,AE3129,IF(C3129=Auswahlhilfe!$L$17,TRUE,FALSE)),D3129,FALSE)</f>
        <v>0</v>
      </c>
      <c r="AI3129" t="s">
        <v>4817</v>
      </c>
      <c r="AJ3129" s="90" t="str">
        <f t="shared" si="146"/>
        <v>mailto:info@oxni.ch?subject=Anfrage TF-100-003-S2-P0</v>
      </c>
    </row>
    <row r="3130" spans="2:36" x14ac:dyDescent="0.2">
      <c r="B3130" s="78" t="str">
        <f t="shared" si="144"/>
        <v/>
      </c>
      <c r="C3130" s="19" t="s">
        <v>12</v>
      </c>
      <c r="D3130" s="19" t="s">
        <v>3431</v>
      </c>
      <c r="E3130" s="19">
        <v>130</v>
      </c>
      <c r="F3130" s="19" t="s">
        <v>55</v>
      </c>
      <c r="G3130" s="19">
        <v>3</v>
      </c>
      <c r="H3130" s="19">
        <v>3</v>
      </c>
      <c r="I3130" s="19">
        <v>25</v>
      </c>
      <c r="J3130" s="19">
        <v>97</v>
      </c>
      <c r="K3130" s="19">
        <v>210</v>
      </c>
      <c r="L3130" s="19">
        <v>630</v>
      </c>
      <c r="M3130" s="19" t="s">
        <v>75</v>
      </c>
      <c r="N3130" s="19">
        <v>4000</v>
      </c>
      <c r="O3130" s="19">
        <v>8000</v>
      </c>
      <c r="P3130" s="19">
        <v>9200</v>
      </c>
      <c r="Q3130" s="19" t="s">
        <v>57</v>
      </c>
      <c r="R3130" s="19">
        <v>5820</v>
      </c>
      <c r="S3130" s="19">
        <v>30000</v>
      </c>
      <c r="T3130" s="19">
        <v>3.25</v>
      </c>
      <c r="U3130" s="19">
        <v>8.9</v>
      </c>
      <c r="V3130" s="19">
        <v>0.24</v>
      </c>
      <c r="W3130" s="19">
        <v>63</v>
      </c>
      <c r="X3130" s="93">
        <v>924</v>
      </c>
      <c r="Y3130">
        <f t="shared" si="145"/>
        <v>1333.3333333333333</v>
      </c>
      <c r="Z3130" t="b">
        <f>IF(N3130/G3130&gt;=Auswahlhilfe!$C$8,TRUE,FALSE)</f>
        <v>1</v>
      </c>
      <c r="AA3130" t="b">
        <f>IF(K3130&gt;Auswahlhilfe!$C$7,TRUE,FALSE)</f>
        <v>1</v>
      </c>
      <c r="AB3130" t="b">
        <f>IF(Auswahlhilfe!$C$17=F3130,TRUE,FALSE)</f>
        <v>0</v>
      </c>
      <c r="AC3130" t="b">
        <f>IFERROR(IF(FIND("P2",PGOptionList!D3130)&gt;0,TRUE),FALSE)</f>
        <v>0</v>
      </c>
      <c r="AD3130" t="b">
        <f>IFERROR(IF(FIND("P1",PGOptionList!D3130)&gt;0,TRUE),FALSE)</f>
        <v>1</v>
      </c>
      <c r="AE3130" t="b">
        <f>IFERROR(IF(FIND("P0",PGOptionList!D3130)&gt;0,TRUE),FALSE)</f>
        <v>0</v>
      </c>
      <c r="AF3130" t="b">
        <f>IF(AND(Z3130,AA3130,AB3130,AC3130,IF(C3130=Auswahlhilfe!$L$7,TRUE,FALSE)),D3130,FALSE)</f>
        <v>0</v>
      </c>
      <c r="AG3130" t="b">
        <f>IF(AND(Z3130,AA3130,AB3130,AD3130,IF(C3130=Auswahlhilfe!$L$17,TRUE,FALSE)),D3130,FALSE)</f>
        <v>0</v>
      </c>
      <c r="AH3130" t="b">
        <f>IF(AND(Z3130,AA3130,AB3130,AE3130,IF(C3130=Auswahlhilfe!$L$17,TRUE,FALSE)),D3130,FALSE)</f>
        <v>0</v>
      </c>
      <c r="AI3130" t="s">
        <v>4817</v>
      </c>
      <c r="AJ3130" s="90" t="str">
        <f t="shared" si="146"/>
        <v>mailto:info@oxni.ch?subject=Anfrage TF-100-003-S1-P1</v>
      </c>
    </row>
    <row r="3131" spans="2:36" x14ac:dyDescent="0.2">
      <c r="B3131" s="78" t="str">
        <f t="shared" si="144"/>
        <v/>
      </c>
      <c r="C3131" s="19" t="s">
        <v>12</v>
      </c>
      <c r="D3131" s="19" t="s">
        <v>3432</v>
      </c>
      <c r="E3131" s="19">
        <v>130</v>
      </c>
      <c r="F3131" s="19" t="s">
        <v>58</v>
      </c>
      <c r="G3131" s="19">
        <v>3</v>
      </c>
      <c r="H3131" s="19">
        <v>3</v>
      </c>
      <c r="I3131" s="19">
        <v>25</v>
      </c>
      <c r="J3131" s="19">
        <v>97</v>
      </c>
      <c r="K3131" s="19">
        <v>210</v>
      </c>
      <c r="L3131" s="19">
        <v>630</v>
      </c>
      <c r="M3131" s="19" t="s">
        <v>75</v>
      </c>
      <c r="N3131" s="19">
        <v>4000</v>
      </c>
      <c r="O3131" s="19">
        <v>8000</v>
      </c>
      <c r="P3131" s="19">
        <v>9200</v>
      </c>
      <c r="Q3131" s="19" t="s">
        <v>57</v>
      </c>
      <c r="R3131" s="19">
        <v>5820</v>
      </c>
      <c r="S3131" s="19">
        <v>30000</v>
      </c>
      <c r="T3131" s="19">
        <v>3.25</v>
      </c>
      <c r="U3131" s="19">
        <v>8.9</v>
      </c>
      <c r="V3131" s="19">
        <v>0.24</v>
      </c>
      <c r="W3131" s="19">
        <v>63</v>
      </c>
      <c r="X3131" s="93">
        <v>924</v>
      </c>
      <c r="Y3131">
        <f t="shared" si="145"/>
        <v>1333.3333333333333</v>
      </c>
      <c r="Z3131" t="b">
        <f>IF(N3131/G3131&gt;=Auswahlhilfe!$C$8,TRUE,FALSE)</f>
        <v>1</v>
      </c>
      <c r="AA3131" t="b">
        <f>IF(K3131&gt;Auswahlhilfe!$C$7,TRUE,FALSE)</f>
        <v>1</v>
      </c>
      <c r="AB3131" t="b">
        <f>IF(Auswahlhilfe!$C$17=F3131,TRUE,FALSE)</f>
        <v>1</v>
      </c>
      <c r="AC3131" t="b">
        <f>IFERROR(IF(FIND("P2",PGOptionList!D3131)&gt;0,TRUE),FALSE)</f>
        <v>0</v>
      </c>
      <c r="AD3131" t="b">
        <f>IFERROR(IF(FIND("P1",PGOptionList!D3131)&gt;0,TRUE),FALSE)</f>
        <v>1</v>
      </c>
      <c r="AE3131" t="b">
        <f>IFERROR(IF(FIND("P0",PGOptionList!D3131)&gt;0,TRUE),FALSE)</f>
        <v>0</v>
      </c>
      <c r="AF3131" t="b">
        <f>IF(AND(Z3131,AA3131,AB3131,AC3131,IF(C3131=Auswahlhilfe!$L$7,TRUE,FALSE)),D3131,FALSE)</f>
        <v>0</v>
      </c>
      <c r="AG3131" t="b">
        <f>IF(AND(Z3131,AA3131,AB3131,AD3131,IF(C3131=Auswahlhilfe!$L$17,TRUE,FALSE)),D3131,FALSE)</f>
        <v>0</v>
      </c>
      <c r="AH3131" t="b">
        <f>IF(AND(Z3131,AA3131,AB3131,AE3131,IF(C3131=Auswahlhilfe!$L$17,TRUE,FALSE)),D3131,FALSE)</f>
        <v>0</v>
      </c>
      <c r="AI3131" t="s">
        <v>4818</v>
      </c>
      <c r="AJ3131" s="90" t="str">
        <f t="shared" si="146"/>
        <v>https://shop.oxni.ch/de/shop/motoren/planetengetriebe/tf-100-003-s2-p1</v>
      </c>
    </row>
    <row r="3132" spans="2:36" x14ac:dyDescent="0.2">
      <c r="B3132" s="78" t="str">
        <f t="shared" si="144"/>
        <v/>
      </c>
      <c r="C3132" s="19" t="s">
        <v>12</v>
      </c>
      <c r="D3132" s="19" t="s">
        <v>3433</v>
      </c>
      <c r="E3132" s="19">
        <v>130</v>
      </c>
      <c r="F3132" s="19" t="s">
        <v>55</v>
      </c>
      <c r="G3132" s="19">
        <v>3</v>
      </c>
      <c r="H3132" s="19">
        <v>5</v>
      </c>
      <c r="I3132" s="19">
        <v>25</v>
      </c>
      <c r="J3132" s="19">
        <v>97</v>
      </c>
      <c r="K3132" s="19">
        <v>210</v>
      </c>
      <c r="L3132" s="19">
        <v>630</v>
      </c>
      <c r="M3132" s="19" t="s">
        <v>75</v>
      </c>
      <c r="N3132" s="19">
        <v>4000</v>
      </c>
      <c r="O3132" s="19">
        <v>8000</v>
      </c>
      <c r="P3132" s="19">
        <v>9200</v>
      </c>
      <c r="Q3132" s="19" t="s">
        <v>57</v>
      </c>
      <c r="R3132" s="19">
        <v>5820</v>
      </c>
      <c r="S3132" s="19">
        <v>30000</v>
      </c>
      <c r="T3132" s="19">
        <v>3.25</v>
      </c>
      <c r="U3132" s="19">
        <v>8.9</v>
      </c>
      <c r="V3132" s="19">
        <v>0.24</v>
      </c>
      <c r="W3132" s="19">
        <v>63</v>
      </c>
      <c r="X3132" s="93">
        <v>839</v>
      </c>
      <c r="Y3132">
        <f t="shared" si="145"/>
        <v>1333.3333333333333</v>
      </c>
      <c r="Z3132" t="b">
        <f>IF(N3132/G3132&gt;=Auswahlhilfe!$C$8,TRUE,FALSE)</f>
        <v>1</v>
      </c>
      <c r="AA3132" t="b">
        <f>IF(K3132&gt;Auswahlhilfe!$C$7,TRUE,FALSE)</f>
        <v>1</v>
      </c>
      <c r="AB3132" t="b">
        <f>IF(Auswahlhilfe!$C$17=F3132,TRUE,FALSE)</f>
        <v>0</v>
      </c>
      <c r="AC3132" t="b">
        <f>IFERROR(IF(FIND("P2",PGOptionList!D3132)&gt;0,TRUE),FALSE)</f>
        <v>1</v>
      </c>
      <c r="AD3132" t="b">
        <f>IFERROR(IF(FIND("P1",PGOptionList!D3132)&gt;0,TRUE),FALSE)</f>
        <v>0</v>
      </c>
      <c r="AE3132" t="b">
        <f>IFERROR(IF(FIND("P0",PGOptionList!D3132)&gt;0,TRUE),FALSE)</f>
        <v>0</v>
      </c>
      <c r="AF3132" t="b">
        <f>IF(AND(Z3132,AA3132,AB3132,AC3132,IF(C3132=Auswahlhilfe!$L$7,TRUE,FALSE)),D3132,FALSE)</f>
        <v>0</v>
      </c>
      <c r="AG3132" t="b">
        <f>IF(AND(Z3132,AA3132,AB3132,AD3132,IF(C3132=Auswahlhilfe!$L$17,TRUE,FALSE)),D3132,FALSE)</f>
        <v>0</v>
      </c>
      <c r="AH3132" t="b">
        <f>IF(AND(Z3132,AA3132,AB3132,AE3132,IF(C3132=Auswahlhilfe!$L$17,TRUE,FALSE)),D3132,FALSE)</f>
        <v>0</v>
      </c>
      <c r="AI3132" t="s">
        <v>4817</v>
      </c>
      <c r="AJ3132" s="90" t="str">
        <f t="shared" si="146"/>
        <v>mailto:info@oxni.ch?subject=Anfrage TF-100-003-S1-P2</v>
      </c>
    </row>
    <row r="3133" spans="2:36" x14ac:dyDescent="0.2">
      <c r="B3133" s="78" t="str">
        <f t="shared" si="144"/>
        <v/>
      </c>
      <c r="C3133" s="19" t="s">
        <v>12</v>
      </c>
      <c r="D3133" s="19" t="s">
        <v>3434</v>
      </c>
      <c r="E3133" s="19">
        <v>130</v>
      </c>
      <c r="F3133" s="19" t="s">
        <v>58</v>
      </c>
      <c r="G3133" s="19">
        <v>3</v>
      </c>
      <c r="H3133" s="19">
        <v>5</v>
      </c>
      <c r="I3133" s="19">
        <v>25</v>
      </c>
      <c r="J3133" s="19">
        <v>97</v>
      </c>
      <c r="K3133" s="19">
        <v>210</v>
      </c>
      <c r="L3133" s="19">
        <v>630</v>
      </c>
      <c r="M3133" s="19" t="s">
        <v>75</v>
      </c>
      <c r="N3133" s="19">
        <v>4000</v>
      </c>
      <c r="O3133" s="19">
        <v>8000</v>
      </c>
      <c r="P3133" s="19">
        <v>9200</v>
      </c>
      <c r="Q3133" s="19" t="s">
        <v>57</v>
      </c>
      <c r="R3133" s="19">
        <v>5820</v>
      </c>
      <c r="S3133" s="19">
        <v>30000</v>
      </c>
      <c r="T3133" s="19">
        <v>3.25</v>
      </c>
      <c r="U3133" s="19">
        <v>8.9</v>
      </c>
      <c r="V3133" s="19">
        <v>0.24</v>
      </c>
      <c r="W3133" s="19">
        <v>63</v>
      </c>
      <c r="X3133" s="93">
        <v>839</v>
      </c>
      <c r="Y3133">
        <f t="shared" si="145"/>
        <v>1333.3333333333333</v>
      </c>
      <c r="Z3133" t="b">
        <f>IF(N3133/G3133&gt;=Auswahlhilfe!$C$8,TRUE,FALSE)</f>
        <v>1</v>
      </c>
      <c r="AA3133" t="b">
        <f>IF(K3133&gt;Auswahlhilfe!$C$7,TRUE,FALSE)</f>
        <v>1</v>
      </c>
      <c r="AB3133" t="b">
        <f>IF(Auswahlhilfe!$C$17=F3133,TRUE,FALSE)</f>
        <v>1</v>
      </c>
      <c r="AC3133" t="b">
        <f>IFERROR(IF(FIND("P2",PGOptionList!D3133)&gt;0,TRUE),FALSE)</f>
        <v>1</v>
      </c>
      <c r="AD3133" t="b">
        <f>IFERROR(IF(FIND("P1",PGOptionList!D3133)&gt;0,TRUE),FALSE)</f>
        <v>0</v>
      </c>
      <c r="AE3133" t="b">
        <f>IFERROR(IF(FIND("P0",PGOptionList!D3133)&gt;0,TRUE),FALSE)</f>
        <v>0</v>
      </c>
      <c r="AF3133" t="b">
        <f>IF(AND(Z3133,AA3133,AB3133,AC3133,IF(C3133=Auswahlhilfe!$L$7,TRUE,FALSE)),D3133,FALSE)</f>
        <v>0</v>
      </c>
      <c r="AG3133" t="b">
        <f>IF(AND(Z3133,AA3133,AB3133,AD3133,IF(C3133=Auswahlhilfe!$L$17,TRUE,FALSE)),D3133,FALSE)</f>
        <v>0</v>
      </c>
      <c r="AH3133" t="b">
        <f>IF(AND(Z3133,AA3133,AB3133,AE3133,IF(C3133=Auswahlhilfe!$L$17,TRUE,FALSE)),D3133,FALSE)</f>
        <v>0</v>
      </c>
      <c r="AI3133" t="s">
        <v>4818</v>
      </c>
      <c r="AJ3133" s="90" t="str">
        <f t="shared" si="146"/>
        <v>https://shop.oxni.ch/de/shop/motoren/planetengetriebe/tf-100-003-s2-p2</v>
      </c>
    </row>
    <row r="3134" spans="2:36" x14ac:dyDescent="0.2">
      <c r="B3134" s="78" t="str">
        <f t="shared" si="144"/>
        <v/>
      </c>
      <c r="C3134" s="19" t="s">
        <v>12</v>
      </c>
      <c r="D3134" s="19" t="s">
        <v>3435</v>
      </c>
      <c r="E3134" s="19">
        <v>130</v>
      </c>
      <c r="F3134" s="19" t="s">
        <v>55</v>
      </c>
      <c r="G3134" s="19">
        <v>100</v>
      </c>
      <c r="H3134" s="19">
        <v>3</v>
      </c>
      <c r="I3134" s="19">
        <v>50</v>
      </c>
      <c r="J3134" s="19">
        <v>94</v>
      </c>
      <c r="K3134" s="19">
        <v>460</v>
      </c>
      <c r="L3134" s="19">
        <v>1380</v>
      </c>
      <c r="M3134" s="19" t="s">
        <v>88</v>
      </c>
      <c r="N3134" s="19">
        <v>3000</v>
      </c>
      <c r="O3134" s="19">
        <v>6000</v>
      </c>
      <c r="P3134" s="19">
        <v>14000</v>
      </c>
      <c r="Q3134" s="19" t="s">
        <v>57</v>
      </c>
      <c r="R3134" s="19">
        <v>11400</v>
      </c>
      <c r="S3134" s="19">
        <v>30000</v>
      </c>
      <c r="T3134" s="19">
        <v>2.57</v>
      </c>
      <c r="U3134" s="19">
        <v>16.600000000000001</v>
      </c>
      <c r="V3134" s="19">
        <v>0.24</v>
      </c>
      <c r="W3134" s="19">
        <v>65</v>
      </c>
      <c r="X3134" s="93"/>
      <c r="Y3134">
        <f t="shared" si="145"/>
        <v>30</v>
      </c>
      <c r="Z3134" t="b">
        <f>IF(N3134/G3134&gt;=Auswahlhilfe!$C$8,TRUE,FALSE)</f>
        <v>1</v>
      </c>
      <c r="AA3134" t="b">
        <f>IF(K3134&gt;Auswahlhilfe!$C$7,TRUE,FALSE)</f>
        <v>1</v>
      </c>
      <c r="AB3134" t="b">
        <f>IF(Auswahlhilfe!$C$17=F3134,TRUE,FALSE)</f>
        <v>0</v>
      </c>
      <c r="AC3134" t="b">
        <f>IFERROR(IF(FIND("P2",PGOptionList!D3134)&gt;0,TRUE),FALSE)</f>
        <v>0</v>
      </c>
      <c r="AD3134" t="b">
        <f>IFERROR(IF(FIND("P1",PGOptionList!D3134)&gt;0,TRUE),FALSE)</f>
        <v>0</v>
      </c>
      <c r="AE3134" t="b">
        <f>IFERROR(IF(FIND("P0",PGOptionList!D3134)&gt;0,TRUE),FALSE)</f>
        <v>1</v>
      </c>
      <c r="AF3134" t="b">
        <f>IF(AND(Z3134,AA3134,AB3134,AC3134,IF(C3134=Auswahlhilfe!$L$7,TRUE,FALSE)),D3134,FALSE)</f>
        <v>0</v>
      </c>
      <c r="AG3134" t="b">
        <f>IF(AND(Z3134,AA3134,AB3134,AD3134,IF(C3134=Auswahlhilfe!$L$17,TRUE,FALSE)),D3134,FALSE)</f>
        <v>0</v>
      </c>
      <c r="AH3134" t="b">
        <f>IF(AND(Z3134,AA3134,AB3134,AE3134,IF(C3134=Auswahlhilfe!$L$17,TRUE,FALSE)),D3134,FALSE)</f>
        <v>0</v>
      </c>
      <c r="AI3134" t="s">
        <v>4817</v>
      </c>
      <c r="AJ3134" s="90" t="str">
        <f t="shared" si="146"/>
        <v>mailto:info@oxni.ch?subject=Anfrage TF-140-100-S1-P0</v>
      </c>
    </row>
    <row r="3135" spans="2:36" x14ac:dyDescent="0.2">
      <c r="B3135" s="78" t="str">
        <f t="shared" si="144"/>
        <v/>
      </c>
      <c r="C3135" s="19" t="s">
        <v>12</v>
      </c>
      <c r="D3135" s="19" t="s">
        <v>3436</v>
      </c>
      <c r="E3135" s="19">
        <v>130</v>
      </c>
      <c r="F3135" s="19" t="s">
        <v>58</v>
      </c>
      <c r="G3135" s="19">
        <v>100</v>
      </c>
      <c r="H3135" s="19">
        <v>3</v>
      </c>
      <c r="I3135" s="19">
        <v>50</v>
      </c>
      <c r="J3135" s="19">
        <v>94</v>
      </c>
      <c r="K3135" s="19">
        <v>460</v>
      </c>
      <c r="L3135" s="19">
        <v>1380</v>
      </c>
      <c r="M3135" s="19" t="s">
        <v>88</v>
      </c>
      <c r="N3135" s="19">
        <v>3000</v>
      </c>
      <c r="O3135" s="19">
        <v>6000</v>
      </c>
      <c r="P3135" s="19">
        <v>14000</v>
      </c>
      <c r="Q3135" s="19" t="s">
        <v>57</v>
      </c>
      <c r="R3135" s="19">
        <v>11400</v>
      </c>
      <c r="S3135" s="19">
        <v>30000</v>
      </c>
      <c r="T3135" s="19">
        <v>2.57</v>
      </c>
      <c r="U3135" s="19">
        <v>16.600000000000001</v>
      </c>
      <c r="V3135" s="19">
        <v>0.24</v>
      </c>
      <c r="W3135" s="19">
        <v>65</v>
      </c>
      <c r="X3135" s="93"/>
      <c r="Y3135">
        <f t="shared" si="145"/>
        <v>30</v>
      </c>
      <c r="Z3135" t="b">
        <f>IF(N3135/G3135&gt;=Auswahlhilfe!$C$8,TRUE,FALSE)</f>
        <v>1</v>
      </c>
      <c r="AA3135" t="b">
        <f>IF(K3135&gt;Auswahlhilfe!$C$7,TRUE,FALSE)</f>
        <v>1</v>
      </c>
      <c r="AB3135" t="b">
        <f>IF(Auswahlhilfe!$C$17=F3135,TRUE,FALSE)</f>
        <v>1</v>
      </c>
      <c r="AC3135" t="b">
        <f>IFERROR(IF(FIND("P2",PGOptionList!D3135)&gt;0,TRUE),FALSE)</f>
        <v>0</v>
      </c>
      <c r="AD3135" t="b">
        <f>IFERROR(IF(FIND("P1",PGOptionList!D3135)&gt;0,TRUE),FALSE)</f>
        <v>0</v>
      </c>
      <c r="AE3135" t="b">
        <f>IFERROR(IF(FIND("P0",PGOptionList!D3135)&gt;0,TRUE),FALSE)</f>
        <v>1</v>
      </c>
      <c r="AF3135" t="b">
        <f>IF(AND(Z3135,AA3135,AB3135,AC3135,IF(C3135=Auswahlhilfe!$L$7,TRUE,FALSE)),D3135,FALSE)</f>
        <v>0</v>
      </c>
      <c r="AG3135" t="b">
        <f>IF(AND(Z3135,AA3135,AB3135,AD3135,IF(C3135=Auswahlhilfe!$L$17,TRUE,FALSE)),D3135,FALSE)</f>
        <v>0</v>
      </c>
      <c r="AH3135" t="b">
        <f>IF(AND(Z3135,AA3135,AB3135,AE3135,IF(C3135=Auswahlhilfe!$L$17,TRUE,FALSE)),D3135,FALSE)</f>
        <v>0</v>
      </c>
      <c r="AI3135" t="s">
        <v>4817</v>
      </c>
      <c r="AJ3135" s="90" t="str">
        <f t="shared" si="146"/>
        <v>mailto:info@oxni.ch?subject=Anfrage TF-140-100-S2-P0</v>
      </c>
    </row>
    <row r="3136" spans="2:36" x14ac:dyDescent="0.2">
      <c r="B3136" s="78" t="str">
        <f t="shared" si="144"/>
        <v/>
      </c>
      <c r="C3136" s="19" t="s">
        <v>12</v>
      </c>
      <c r="D3136" s="19" t="s">
        <v>3437</v>
      </c>
      <c r="E3136" s="19">
        <v>130</v>
      </c>
      <c r="F3136" s="19" t="s">
        <v>55</v>
      </c>
      <c r="G3136" s="19">
        <v>100</v>
      </c>
      <c r="H3136" s="19">
        <v>5</v>
      </c>
      <c r="I3136" s="19">
        <v>50</v>
      </c>
      <c r="J3136" s="19">
        <v>94</v>
      </c>
      <c r="K3136" s="19">
        <v>460</v>
      </c>
      <c r="L3136" s="19">
        <v>1380</v>
      </c>
      <c r="M3136" s="19" t="s">
        <v>88</v>
      </c>
      <c r="N3136" s="19">
        <v>3000</v>
      </c>
      <c r="O3136" s="19">
        <v>6000</v>
      </c>
      <c r="P3136" s="19">
        <v>14000</v>
      </c>
      <c r="Q3136" s="19" t="s">
        <v>57</v>
      </c>
      <c r="R3136" s="19">
        <v>11400</v>
      </c>
      <c r="S3136" s="19">
        <v>30000</v>
      </c>
      <c r="T3136" s="19">
        <v>2.57</v>
      </c>
      <c r="U3136" s="19">
        <v>16.600000000000001</v>
      </c>
      <c r="V3136" s="19">
        <v>0.24</v>
      </c>
      <c r="W3136" s="19">
        <v>65</v>
      </c>
      <c r="X3136" s="93">
        <v>1808</v>
      </c>
      <c r="Y3136">
        <f t="shared" si="145"/>
        <v>30</v>
      </c>
      <c r="Z3136" t="b">
        <f>IF(N3136/G3136&gt;=Auswahlhilfe!$C$8,TRUE,FALSE)</f>
        <v>1</v>
      </c>
      <c r="AA3136" t="b">
        <f>IF(K3136&gt;Auswahlhilfe!$C$7,TRUE,FALSE)</f>
        <v>1</v>
      </c>
      <c r="AB3136" t="b">
        <f>IF(Auswahlhilfe!$C$17=F3136,TRUE,FALSE)</f>
        <v>0</v>
      </c>
      <c r="AC3136" t="b">
        <f>IFERROR(IF(FIND("P2",PGOptionList!D3136)&gt;0,TRUE),FALSE)</f>
        <v>0</v>
      </c>
      <c r="AD3136" t="b">
        <f>IFERROR(IF(FIND("P1",PGOptionList!D3136)&gt;0,TRUE),FALSE)</f>
        <v>1</v>
      </c>
      <c r="AE3136" t="b">
        <f>IFERROR(IF(FIND("P0",PGOptionList!D3136)&gt;0,TRUE),FALSE)</f>
        <v>0</v>
      </c>
      <c r="AF3136" t="b">
        <f>IF(AND(Z3136,AA3136,AB3136,AC3136,IF(C3136=Auswahlhilfe!$L$7,TRUE,FALSE)),D3136,FALSE)</f>
        <v>0</v>
      </c>
      <c r="AG3136" t="b">
        <f>IF(AND(Z3136,AA3136,AB3136,AD3136,IF(C3136=Auswahlhilfe!$L$17,TRUE,FALSE)),D3136,FALSE)</f>
        <v>0</v>
      </c>
      <c r="AH3136" t="b">
        <f>IF(AND(Z3136,AA3136,AB3136,AE3136,IF(C3136=Auswahlhilfe!$L$17,TRUE,FALSE)),D3136,FALSE)</f>
        <v>0</v>
      </c>
      <c r="AI3136" t="s">
        <v>4817</v>
      </c>
      <c r="AJ3136" s="90" t="str">
        <f t="shared" si="146"/>
        <v>mailto:info@oxni.ch?subject=Anfrage TF-140-100-S1-P1</v>
      </c>
    </row>
    <row r="3137" spans="2:36" x14ac:dyDescent="0.2">
      <c r="B3137" s="78" t="str">
        <f t="shared" si="144"/>
        <v/>
      </c>
      <c r="C3137" s="19" t="s">
        <v>12</v>
      </c>
      <c r="D3137" s="19" t="s">
        <v>3438</v>
      </c>
      <c r="E3137" s="19">
        <v>130</v>
      </c>
      <c r="F3137" s="19" t="s">
        <v>58</v>
      </c>
      <c r="G3137" s="19">
        <v>100</v>
      </c>
      <c r="H3137" s="19">
        <v>5</v>
      </c>
      <c r="I3137" s="19">
        <v>50</v>
      </c>
      <c r="J3137" s="19">
        <v>94</v>
      </c>
      <c r="K3137" s="19">
        <v>460</v>
      </c>
      <c r="L3137" s="19">
        <v>1380</v>
      </c>
      <c r="M3137" s="19" t="s">
        <v>88</v>
      </c>
      <c r="N3137" s="19">
        <v>3000</v>
      </c>
      <c r="O3137" s="19">
        <v>6000</v>
      </c>
      <c r="P3137" s="19">
        <v>14000</v>
      </c>
      <c r="Q3137" s="19" t="s">
        <v>57</v>
      </c>
      <c r="R3137" s="19">
        <v>11400</v>
      </c>
      <c r="S3137" s="19">
        <v>30000</v>
      </c>
      <c r="T3137" s="19">
        <v>2.57</v>
      </c>
      <c r="U3137" s="19">
        <v>16.600000000000001</v>
      </c>
      <c r="V3137" s="19">
        <v>0.24</v>
      </c>
      <c r="W3137" s="19">
        <v>65</v>
      </c>
      <c r="X3137" s="93">
        <v>1808</v>
      </c>
      <c r="Y3137">
        <f t="shared" si="145"/>
        <v>30</v>
      </c>
      <c r="Z3137" t="b">
        <f>IF(N3137/G3137&gt;=Auswahlhilfe!$C$8,TRUE,FALSE)</f>
        <v>1</v>
      </c>
      <c r="AA3137" t="b">
        <f>IF(K3137&gt;Auswahlhilfe!$C$7,TRUE,FALSE)</f>
        <v>1</v>
      </c>
      <c r="AB3137" t="b">
        <f>IF(Auswahlhilfe!$C$17=F3137,TRUE,FALSE)</f>
        <v>1</v>
      </c>
      <c r="AC3137" t="b">
        <f>IFERROR(IF(FIND("P2",PGOptionList!D3137)&gt;0,TRUE),FALSE)</f>
        <v>0</v>
      </c>
      <c r="AD3137" t="b">
        <f>IFERROR(IF(FIND("P1",PGOptionList!D3137)&gt;0,TRUE),FALSE)</f>
        <v>1</v>
      </c>
      <c r="AE3137" t="b">
        <f>IFERROR(IF(FIND("P0",PGOptionList!D3137)&gt;0,TRUE),FALSE)</f>
        <v>0</v>
      </c>
      <c r="AF3137" t="b">
        <f>IF(AND(Z3137,AA3137,AB3137,AC3137,IF(C3137=Auswahlhilfe!$L$7,TRUE,FALSE)),D3137,FALSE)</f>
        <v>0</v>
      </c>
      <c r="AG3137" t="b">
        <f>IF(AND(Z3137,AA3137,AB3137,AD3137,IF(C3137=Auswahlhilfe!$L$17,TRUE,FALSE)),D3137,FALSE)</f>
        <v>0</v>
      </c>
      <c r="AH3137" t="b">
        <f>IF(AND(Z3137,AA3137,AB3137,AE3137,IF(C3137=Auswahlhilfe!$L$17,TRUE,FALSE)),D3137,FALSE)</f>
        <v>0</v>
      </c>
      <c r="AI3137" t="s">
        <v>4818</v>
      </c>
      <c r="AJ3137" s="90" t="str">
        <f t="shared" si="146"/>
        <v>https://shop.oxni.ch/de/shop/motoren/planetengetriebe/tf-140-100-s2-p1</v>
      </c>
    </row>
    <row r="3138" spans="2:36" x14ac:dyDescent="0.2">
      <c r="B3138" s="78" t="str">
        <f t="shared" si="144"/>
        <v/>
      </c>
      <c r="C3138" s="19" t="s">
        <v>12</v>
      </c>
      <c r="D3138" s="19" t="s">
        <v>3439</v>
      </c>
      <c r="E3138" s="19">
        <v>130</v>
      </c>
      <c r="F3138" s="19" t="s">
        <v>55</v>
      </c>
      <c r="G3138" s="19">
        <v>100</v>
      </c>
      <c r="H3138" s="19">
        <v>7</v>
      </c>
      <c r="I3138" s="19">
        <v>50</v>
      </c>
      <c r="J3138" s="19">
        <v>94</v>
      </c>
      <c r="K3138" s="19">
        <v>460</v>
      </c>
      <c r="L3138" s="19">
        <v>1380</v>
      </c>
      <c r="M3138" s="19" t="s">
        <v>88</v>
      </c>
      <c r="N3138" s="19">
        <v>3000</v>
      </c>
      <c r="O3138" s="19">
        <v>6000</v>
      </c>
      <c r="P3138" s="19">
        <v>14000</v>
      </c>
      <c r="Q3138" s="19" t="s">
        <v>57</v>
      </c>
      <c r="R3138" s="19">
        <v>11400</v>
      </c>
      <c r="S3138" s="19">
        <v>30000</v>
      </c>
      <c r="T3138" s="19">
        <v>2.57</v>
      </c>
      <c r="U3138" s="19">
        <v>16.600000000000001</v>
      </c>
      <c r="V3138" s="19">
        <v>0.24</v>
      </c>
      <c r="W3138" s="19">
        <v>65</v>
      </c>
      <c r="X3138" s="93">
        <v>1552</v>
      </c>
      <c r="Y3138">
        <f t="shared" si="145"/>
        <v>30</v>
      </c>
      <c r="Z3138" t="b">
        <f>IF(N3138/G3138&gt;=Auswahlhilfe!$C$8,TRUE,FALSE)</f>
        <v>1</v>
      </c>
      <c r="AA3138" t="b">
        <f>IF(K3138&gt;Auswahlhilfe!$C$7,TRUE,FALSE)</f>
        <v>1</v>
      </c>
      <c r="AB3138" t="b">
        <f>IF(Auswahlhilfe!$C$17=F3138,TRUE,FALSE)</f>
        <v>0</v>
      </c>
      <c r="AC3138" t="b">
        <f>IFERROR(IF(FIND("P2",PGOptionList!D3138)&gt;0,TRUE),FALSE)</f>
        <v>1</v>
      </c>
      <c r="AD3138" t="b">
        <f>IFERROR(IF(FIND("P1",PGOptionList!D3138)&gt;0,TRUE),FALSE)</f>
        <v>0</v>
      </c>
      <c r="AE3138" t="b">
        <f>IFERROR(IF(FIND("P0",PGOptionList!D3138)&gt;0,TRUE),FALSE)</f>
        <v>0</v>
      </c>
      <c r="AF3138" t="b">
        <f>IF(AND(Z3138,AA3138,AB3138,AC3138,IF(C3138=Auswahlhilfe!$L$7,TRUE,FALSE)),D3138,FALSE)</f>
        <v>0</v>
      </c>
      <c r="AG3138" t="b">
        <f>IF(AND(Z3138,AA3138,AB3138,AD3138,IF(C3138=Auswahlhilfe!$L$17,TRUE,FALSE)),D3138,FALSE)</f>
        <v>0</v>
      </c>
      <c r="AH3138" t="b">
        <f>IF(AND(Z3138,AA3138,AB3138,AE3138,IF(C3138=Auswahlhilfe!$L$17,TRUE,FALSE)),D3138,FALSE)</f>
        <v>0</v>
      </c>
      <c r="AI3138" t="s">
        <v>4817</v>
      </c>
      <c r="AJ3138" s="90" t="str">
        <f t="shared" si="146"/>
        <v>mailto:info@oxni.ch?subject=Anfrage TF-140-100-S1-P2</v>
      </c>
    </row>
    <row r="3139" spans="2:36" x14ac:dyDescent="0.2">
      <c r="B3139" s="78" t="str">
        <f t="shared" si="144"/>
        <v/>
      </c>
      <c r="C3139" s="19" t="s">
        <v>12</v>
      </c>
      <c r="D3139" s="19" t="s">
        <v>3440</v>
      </c>
      <c r="E3139" s="19">
        <v>130</v>
      </c>
      <c r="F3139" s="19" t="s">
        <v>58</v>
      </c>
      <c r="G3139" s="19">
        <v>100</v>
      </c>
      <c r="H3139" s="19">
        <v>7</v>
      </c>
      <c r="I3139" s="19">
        <v>50</v>
      </c>
      <c r="J3139" s="19">
        <v>94</v>
      </c>
      <c r="K3139" s="19">
        <v>460</v>
      </c>
      <c r="L3139" s="19">
        <v>1380</v>
      </c>
      <c r="M3139" s="19" t="s">
        <v>88</v>
      </c>
      <c r="N3139" s="19">
        <v>3000</v>
      </c>
      <c r="O3139" s="19">
        <v>6000</v>
      </c>
      <c r="P3139" s="19">
        <v>14000</v>
      </c>
      <c r="Q3139" s="19" t="s">
        <v>57</v>
      </c>
      <c r="R3139" s="19">
        <v>11400</v>
      </c>
      <c r="S3139" s="19">
        <v>30000</v>
      </c>
      <c r="T3139" s="19">
        <v>2.57</v>
      </c>
      <c r="U3139" s="19">
        <v>16.600000000000001</v>
      </c>
      <c r="V3139" s="19">
        <v>0.24</v>
      </c>
      <c r="W3139" s="19">
        <v>65</v>
      </c>
      <c r="X3139" s="93">
        <v>1552</v>
      </c>
      <c r="Y3139">
        <f t="shared" si="145"/>
        <v>30</v>
      </c>
      <c r="Z3139" t="b">
        <f>IF(N3139/G3139&gt;=Auswahlhilfe!$C$8,TRUE,FALSE)</f>
        <v>1</v>
      </c>
      <c r="AA3139" t="b">
        <f>IF(K3139&gt;Auswahlhilfe!$C$7,TRUE,FALSE)</f>
        <v>1</v>
      </c>
      <c r="AB3139" t="b">
        <f>IF(Auswahlhilfe!$C$17=F3139,TRUE,FALSE)</f>
        <v>1</v>
      </c>
      <c r="AC3139" t="b">
        <f>IFERROR(IF(FIND("P2",PGOptionList!D3139)&gt;0,TRUE),FALSE)</f>
        <v>1</v>
      </c>
      <c r="AD3139" t="b">
        <f>IFERROR(IF(FIND("P1",PGOptionList!D3139)&gt;0,TRUE),FALSE)</f>
        <v>0</v>
      </c>
      <c r="AE3139" t="b">
        <f>IFERROR(IF(FIND("P0",PGOptionList!D3139)&gt;0,TRUE),FALSE)</f>
        <v>0</v>
      </c>
      <c r="AF3139" t="b">
        <f>IF(AND(Z3139,AA3139,AB3139,AC3139,IF(C3139=Auswahlhilfe!$L$7,TRUE,FALSE)),D3139,FALSE)</f>
        <v>0</v>
      </c>
      <c r="AG3139" t="b">
        <f>IF(AND(Z3139,AA3139,AB3139,AD3139,IF(C3139=Auswahlhilfe!$L$17,TRUE,FALSE)),D3139,FALSE)</f>
        <v>0</v>
      </c>
      <c r="AH3139" t="b">
        <f>IF(AND(Z3139,AA3139,AB3139,AE3139,IF(C3139=Auswahlhilfe!$L$17,TRUE,FALSE)),D3139,FALSE)</f>
        <v>0</v>
      </c>
      <c r="AI3139" t="s">
        <v>4818</v>
      </c>
      <c r="AJ3139" s="90" t="str">
        <f t="shared" si="146"/>
        <v>https://shop.oxni.ch/de/shop/motoren/planetengetriebe/tf-140-100-s2-p2</v>
      </c>
    </row>
    <row r="3140" spans="2:36" x14ac:dyDescent="0.2">
      <c r="B3140" s="78" t="str">
        <f t="shared" si="144"/>
        <v/>
      </c>
      <c r="C3140" s="19" t="s">
        <v>12</v>
      </c>
      <c r="D3140" s="19" t="s">
        <v>3441</v>
      </c>
      <c r="E3140" s="19">
        <v>130</v>
      </c>
      <c r="F3140" s="19" t="s">
        <v>55</v>
      </c>
      <c r="G3140" s="19">
        <v>80</v>
      </c>
      <c r="H3140" s="19">
        <v>3</v>
      </c>
      <c r="I3140" s="19">
        <v>50</v>
      </c>
      <c r="J3140" s="19">
        <v>94</v>
      </c>
      <c r="K3140" s="19">
        <v>500</v>
      </c>
      <c r="L3140" s="19">
        <v>1500</v>
      </c>
      <c r="M3140" s="19" t="s">
        <v>87</v>
      </c>
      <c r="N3140" s="19">
        <v>3000</v>
      </c>
      <c r="O3140" s="19">
        <v>6000</v>
      </c>
      <c r="P3140" s="19">
        <v>14000</v>
      </c>
      <c r="Q3140" s="19" t="s">
        <v>57</v>
      </c>
      <c r="R3140" s="19">
        <v>11400</v>
      </c>
      <c r="S3140" s="19">
        <v>30000</v>
      </c>
      <c r="T3140" s="19">
        <v>2.57</v>
      </c>
      <c r="U3140" s="19">
        <v>16.600000000000001</v>
      </c>
      <c r="V3140" s="19">
        <v>0.24</v>
      </c>
      <c r="W3140" s="19">
        <v>65</v>
      </c>
      <c r="X3140" s="93"/>
      <c r="Y3140">
        <f t="shared" si="145"/>
        <v>37.5</v>
      </c>
      <c r="Z3140" t="b">
        <f>IF(N3140/G3140&gt;=Auswahlhilfe!$C$8,TRUE,FALSE)</f>
        <v>1</v>
      </c>
      <c r="AA3140" t="b">
        <f>IF(K3140&gt;Auswahlhilfe!$C$7,TRUE,FALSE)</f>
        <v>1</v>
      </c>
      <c r="AB3140" t="b">
        <f>IF(Auswahlhilfe!$C$17=F3140,TRUE,FALSE)</f>
        <v>0</v>
      </c>
      <c r="AC3140" t="b">
        <f>IFERROR(IF(FIND("P2",PGOptionList!D3140)&gt;0,TRUE),FALSE)</f>
        <v>0</v>
      </c>
      <c r="AD3140" t="b">
        <f>IFERROR(IF(FIND("P1",PGOptionList!D3140)&gt;0,TRUE),FALSE)</f>
        <v>0</v>
      </c>
      <c r="AE3140" t="b">
        <f>IFERROR(IF(FIND("P0",PGOptionList!D3140)&gt;0,TRUE),FALSE)</f>
        <v>1</v>
      </c>
      <c r="AF3140" t="b">
        <f>IF(AND(Z3140,AA3140,AB3140,AC3140,IF(C3140=Auswahlhilfe!$L$7,TRUE,FALSE)),D3140,FALSE)</f>
        <v>0</v>
      </c>
      <c r="AG3140" t="b">
        <f>IF(AND(Z3140,AA3140,AB3140,AD3140,IF(C3140=Auswahlhilfe!$L$17,TRUE,FALSE)),D3140,FALSE)</f>
        <v>0</v>
      </c>
      <c r="AH3140" t="b">
        <f>IF(AND(Z3140,AA3140,AB3140,AE3140,IF(C3140=Auswahlhilfe!$L$17,TRUE,FALSE)),D3140,FALSE)</f>
        <v>0</v>
      </c>
      <c r="AI3140" t="s">
        <v>4817</v>
      </c>
      <c r="AJ3140" s="90" t="str">
        <f t="shared" si="146"/>
        <v>mailto:info@oxni.ch?subject=Anfrage TF-140-080-S1-P0</v>
      </c>
    </row>
    <row r="3141" spans="2:36" x14ac:dyDescent="0.2">
      <c r="B3141" s="78" t="str">
        <f t="shared" si="144"/>
        <v/>
      </c>
      <c r="C3141" s="19" t="s">
        <v>12</v>
      </c>
      <c r="D3141" s="19" t="s">
        <v>3442</v>
      </c>
      <c r="E3141" s="19">
        <v>130</v>
      </c>
      <c r="F3141" s="19" t="s">
        <v>58</v>
      </c>
      <c r="G3141" s="19">
        <v>80</v>
      </c>
      <c r="H3141" s="19">
        <v>3</v>
      </c>
      <c r="I3141" s="19">
        <v>50</v>
      </c>
      <c r="J3141" s="19">
        <v>94</v>
      </c>
      <c r="K3141" s="19">
        <v>500</v>
      </c>
      <c r="L3141" s="19">
        <v>1500</v>
      </c>
      <c r="M3141" s="19" t="s">
        <v>87</v>
      </c>
      <c r="N3141" s="19">
        <v>3000</v>
      </c>
      <c r="O3141" s="19">
        <v>6000</v>
      </c>
      <c r="P3141" s="19">
        <v>14000</v>
      </c>
      <c r="Q3141" s="19" t="s">
        <v>57</v>
      </c>
      <c r="R3141" s="19">
        <v>11400</v>
      </c>
      <c r="S3141" s="19">
        <v>30000</v>
      </c>
      <c r="T3141" s="19">
        <v>2.57</v>
      </c>
      <c r="U3141" s="19">
        <v>16.600000000000001</v>
      </c>
      <c r="V3141" s="19">
        <v>0.24</v>
      </c>
      <c r="W3141" s="19">
        <v>65</v>
      </c>
      <c r="X3141" s="93"/>
      <c r="Y3141">
        <f t="shared" si="145"/>
        <v>37.5</v>
      </c>
      <c r="Z3141" t="b">
        <f>IF(N3141/G3141&gt;=Auswahlhilfe!$C$8,TRUE,FALSE)</f>
        <v>1</v>
      </c>
      <c r="AA3141" t="b">
        <f>IF(K3141&gt;Auswahlhilfe!$C$7,TRUE,FALSE)</f>
        <v>1</v>
      </c>
      <c r="AB3141" t="b">
        <f>IF(Auswahlhilfe!$C$17=F3141,TRUE,FALSE)</f>
        <v>1</v>
      </c>
      <c r="AC3141" t="b">
        <f>IFERROR(IF(FIND("P2",PGOptionList!D3141)&gt;0,TRUE),FALSE)</f>
        <v>0</v>
      </c>
      <c r="AD3141" t="b">
        <f>IFERROR(IF(FIND("P1",PGOptionList!D3141)&gt;0,TRUE),FALSE)</f>
        <v>0</v>
      </c>
      <c r="AE3141" t="b">
        <f>IFERROR(IF(FIND("P0",PGOptionList!D3141)&gt;0,TRUE),FALSE)</f>
        <v>1</v>
      </c>
      <c r="AF3141" t="b">
        <f>IF(AND(Z3141,AA3141,AB3141,AC3141,IF(C3141=Auswahlhilfe!$L$7,TRUE,FALSE)),D3141,FALSE)</f>
        <v>0</v>
      </c>
      <c r="AG3141" t="b">
        <f>IF(AND(Z3141,AA3141,AB3141,AD3141,IF(C3141=Auswahlhilfe!$L$17,TRUE,FALSE)),D3141,FALSE)</f>
        <v>0</v>
      </c>
      <c r="AH3141" t="b">
        <f>IF(AND(Z3141,AA3141,AB3141,AE3141,IF(C3141=Auswahlhilfe!$L$17,TRUE,FALSE)),D3141,FALSE)</f>
        <v>0</v>
      </c>
      <c r="AI3141" t="s">
        <v>4817</v>
      </c>
      <c r="AJ3141" s="90" t="str">
        <f t="shared" si="146"/>
        <v>mailto:info@oxni.ch?subject=Anfrage TF-140-080-S2-P0</v>
      </c>
    </row>
    <row r="3142" spans="2:36" x14ac:dyDescent="0.2">
      <c r="B3142" s="78" t="str">
        <f t="shared" si="144"/>
        <v/>
      </c>
      <c r="C3142" s="19" t="s">
        <v>12</v>
      </c>
      <c r="D3142" s="19" t="s">
        <v>3443</v>
      </c>
      <c r="E3142" s="19">
        <v>130</v>
      </c>
      <c r="F3142" s="19" t="s">
        <v>55</v>
      </c>
      <c r="G3142" s="19">
        <v>80</v>
      </c>
      <c r="H3142" s="19">
        <v>5</v>
      </c>
      <c r="I3142" s="19">
        <v>50</v>
      </c>
      <c r="J3142" s="19">
        <v>94</v>
      </c>
      <c r="K3142" s="19">
        <v>500</v>
      </c>
      <c r="L3142" s="19">
        <v>1500</v>
      </c>
      <c r="M3142" s="19" t="s">
        <v>87</v>
      </c>
      <c r="N3142" s="19">
        <v>3000</v>
      </c>
      <c r="O3142" s="19">
        <v>6000</v>
      </c>
      <c r="P3142" s="19">
        <v>14000</v>
      </c>
      <c r="Q3142" s="19" t="s">
        <v>57</v>
      </c>
      <c r="R3142" s="19">
        <v>11400</v>
      </c>
      <c r="S3142" s="19">
        <v>30000</v>
      </c>
      <c r="T3142" s="19">
        <v>2.57</v>
      </c>
      <c r="U3142" s="19">
        <v>16.600000000000001</v>
      </c>
      <c r="V3142" s="19">
        <v>0.24</v>
      </c>
      <c r="W3142" s="19">
        <v>65</v>
      </c>
      <c r="X3142" s="93">
        <v>1808</v>
      </c>
      <c r="Y3142">
        <f t="shared" si="145"/>
        <v>37.5</v>
      </c>
      <c r="Z3142" t="b">
        <f>IF(N3142/G3142&gt;=Auswahlhilfe!$C$8,TRUE,FALSE)</f>
        <v>1</v>
      </c>
      <c r="AA3142" t="b">
        <f>IF(K3142&gt;Auswahlhilfe!$C$7,TRUE,FALSE)</f>
        <v>1</v>
      </c>
      <c r="AB3142" t="b">
        <f>IF(Auswahlhilfe!$C$17=F3142,TRUE,FALSE)</f>
        <v>0</v>
      </c>
      <c r="AC3142" t="b">
        <f>IFERROR(IF(FIND("P2",PGOptionList!D3142)&gt;0,TRUE),FALSE)</f>
        <v>0</v>
      </c>
      <c r="AD3142" t="b">
        <f>IFERROR(IF(FIND("P1",PGOptionList!D3142)&gt;0,TRUE),FALSE)</f>
        <v>1</v>
      </c>
      <c r="AE3142" t="b">
        <f>IFERROR(IF(FIND("P0",PGOptionList!D3142)&gt;0,TRUE),FALSE)</f>
        <v>0</v>
      </c>
      <c r="AF3142" t="b">
        <f>IF(AND(Z3142,AA3142,AB3142,AC3142,IF(C3142=Auswahlhilfe!$L$7,TRUE,FALSE)),D3142,FALSE)</f>
        <v>0</v>
      </c>
      <c r="AG3142" t="b">
        <f>IF(AND(Z3142,AA3142,AB3142,AD3142,IF(C3142=Auswahlhilfe!$L$17,TRUE,FALSE)),D3142,FALSE)</f>
        <v>0</v>
      </c>
      <c r="AH3142" t="b">
        <f>IF(AND(Z3142,AA3142,AB3142,AE3142,IF(C3142=Auswahlhilfe!$L$17,TRUE,FALSE)),D3142,FALSE)</f>
        <v>0</v>
      </c>
      <c r="AI3142" t="s">
        <v>4817</v>
      </c>
      <c r="AJ3142" s="90" t="str">
        <f t="shared" si="146"/>
        <v>mailto:info@oxni.ch?subject=Anfrage TF-140-080-S1-P1</v>
      </c>
    </row>
    <row r="3143" spans="2:36" x14ac:dyDescent="0.2">
      <c r="B3143" s="78" t="str">
        <f t="shared" si="144"/>
        <v/>
      </c>
      <c r="C3143" s="19" t="s">
        <v>12</v>
      </c>
      <c r="D3143" s="19" t="s">
        <v>3444</v>
      </c>
      <c r="E3143" s="19">
        <v>130</v>
      </c>
      <c r="F3143" s="19" t="s">
        <v>58</v>
      </c>
      <c r="G3143" s="19">
        <v>80</v>
      </c>
      <c r="H3143" s="19">
        <v>5</v>
      </c>
      <c r="I3143" s="19">
        <v>50</v>
      </c>
      <c r="J3143" s="19">
        <v>94</v>
      </c>
      <c r="K3143" s="19">
        <v>500</v>
      </c>
      <c r="L3143" s="19">
        <v>1500</v>
      </c>
      <c r="M3143" s="19" t="s">
        <v>87</v>
      </c>
      <c r="N3143" s="19">
        <v>3000</v>
      </c>
      <c r="O3143" s="19">
        <v>6000</v>
      </c>
      <c r="P3143" s="19">
        <v>14000</v>
      </c>
      <c r="Q3143" s="19" t="s">
        <v>57</v>
      </c>
      <c r="R3143" s="19">
        <v>11400</v>
      </c>
      <c r="S3143" s="19">
        <v>30000</v>
      </c>
      <c r="T3143" s="19">
        <v>2.57</v>
      </c>
      <c r="U3143" s="19">
        <v>16.600000000000001</v>
      </c>
      <c r="V3143" s="19">
        <v>0.24</v>
      </c>
      <c r="W3143" s="19">
        <v>65</v>
      </c>
      <c r="X3143" s="93">
        <v>1808</v>
      </c>
      <c r="Y3143">
        <f t="shared" si="145"/>
        <v>37.5</v>
      </c>
      <c r="Z3143" t="b">
        <f>IF(N3143/G3143&gt;=Auswahlhilfe!$C$8,TRUE,FALSE)</f>
        <v>1</v>
      </c>
      <c r="AA3143" t="b">
        <f>IF(K3143&gt;Auswahlhilfe!$C$7,TRUE,FALSE)</f>
        <v>1</v>
      </c>
      <c r="AB3143" t="b">
        <f>IF(Auswahlhilfe!$C$17=F3143,TRUE,FALSE)</f>
        <v>1</v>
      </c>
      <c r="AC3143" t="b">
        <f>IFERROR(IF(FIND("P2",PGOptionList!D3143)&gt;0,TRUE),FALSE)</f>
        <v>0</v>
      </c>
      <c r="AD3143" t="b">
        <f>IFERROR(IF(FIND("P1",PGOptionList!D3143)&gt;0,TRUE),FALSE)</f>
        <v>1</v>
      </c>
      <c r="AE3143" t="b">
        <f>IFERROR(IF(FIND("P0",PGOptionList!D3143)&gt;0,TRUE),FALSE)</f>
        <v>0</v>
      </c>
      <c r="AF3143" t="b">
        <f>IF(AND(Z3143,AA3143,AB3143,AC3143,IF(C3143=Auswahlhilfe!$L$7,TRUE,FALSE)),D3143,FALSE)</f>
        <v>0</v>
      </c>
      <c r="AG3143" t="b">
        <f>IF(AND(Z3143,AA3143,AB3143,AD3143,IF(C3143=Auswahlhilfe!$L$17,TRUE,FALSE)),D3143,FALSE)</f>
        <v>0</v>
      </c>
      <c r="AH3143" t="b">
        <f>IF(AND(Z3143,AA3143,AB3143,AE3143,IF(C3143=Auswahlhilfe!$L$17,TRUE,FALSE)),D3143,FALSE)</f>
        <v>0</v>
      </c>
      <c r="AI3143" t="s">
        <v>4818</v>
      </c>
      <c r="AJ3143" s="90" t="str">
        <f t="shared" si="146"/>
        <v>https://shop.oxni.ch/de/shop/motoren/planetengetriebe/tf-140-080-s2-p1</v>
      </c>
    </row>
    <row r="3144" spans="2:36" x14ac:dyDescent="0.2">
      <c r="B3144" s="78" t="str">
        <f t="shared" si="144"/>
        <v/>
      </c>
      <c r="C3144" s="19" t="s">
        <v>12</v>
      </c>
      <c r="D3144" s="19" t="s">
        <v>3445</v>
      </c>
      <c r="E3144" s="19">
        <v>130</v>
      </c>
      <c r="F3144" s="19" t="s">
        <v>55</v>
      </c>
      <c r="G3144" s="19">
        <v>80</v>
      </c>
      <c r="H3144" s="19">
        <v>7</v>
      </c>
      <c r="I3144" s="19">
        <v>50</v>
      </c>
      <c r="J3144" s="19">
        <v>94</v>
      </c>
      <c r="K3144" s="19">
        <v>500</v>
      </c>
      <c r="L3144" s="19">
        <v>1500</v>
      </c>
      <c r="M3144" s="19" t="s">
        <v>87</v>
      </c>
      <c r="N3144" s="19">
        <v>3000</v>
      </c>
      <c r="O3144" s="19">
        <v>6000</v>
      </c>
      <c r="P3144" s="19">
        <v>14000</v>
      </c>
      <c r="Q3144" s="19" t="s">
        <v>57</v>
      </c>
      <c r="R3144" s="19">
        <v>11400</v>
      </c>
      <c r="S3144" s="19">
        <v>30000</v>
      </c>
      <c r="T3144" s="19">
        <v>2.57</v>
      </c>
      <c r="U3144" s="19">
        <v>16.600000000000001</v>
      </c>
      <c r="V3144" s="19">
        <v>0.24</v>
      </c>
      <c r="W3144" s="19">
        <v>65</v>
      </c>
      <c r="X3144" s="93">
        <v>1552</v>
      </c>
      <c r="Y3144">
        <f t="shared" si="145"/>
        <v>37.5</v>
      </c>
      <c r="Z3144" t="b">
        <f>IF(N3144/G3144&gt;=Auswahlhilfe!$C$8,TRUE,FALSE)</f>
        <v>1</v>
      </c>
      <c r="AA3144" t="b">
        <f>IF(K3144&gt;Auswahlhilfe!$C$7,TRUE,FALSE)</f>
        <v>1</v>
      </c>
      <c r="AB3144" t="b">
        <f>IF(Auswahlhilfe!$C$17=F3144,TRUE,FALSE)</f>
        <v>0</v>
      </c>
      <c r="AC3144" t="b">
        <f>IFERROR(IF(FIND("P2",PGOptionList!D3144)&gt;0,TRUE),FALSE)</f>
        <v>1</v>
      </c>
      <c r="AD3144" t="b">
        <f>IFERROR(IF(FIND("P1",PGOptionList!D3144)&gt;0,TRUE),FALSE)</f>
        <v>0</v>
      </c>
      <c r="AE3144" t="b">
        <f>IFERROR(IF(FIND("P0",PGOptionList!D3144)&gt;0,TRUE),FALSE)</f>
        <v>0</v>
      </c>
      <c r="AF3144" t="b">
        <f>IF(AND(Z3144,AA3144,AB3144,AC3144,IF(C3144=Auswahlhilfe!$L$7,TRUE,FALSE)),D3144,FALSE)</f>
        <v>0</v>
      </c>
      <c r="AG3144" t="b">
        <f>IF(AND(Z3144,AA3144,AB3144,AD3144,IF(C3144=Auswahlhilfe!$L$17,TRUE,FALSE)),D3144,FALSE)</f>
        <v>0</v>
      </c>
      <c r="AH3144" t="b">
        <f>IF(AND(Z3144,AA3144,AB3144,AE3144,IF(C3144=Auswahlhilfe!$L$17,TRUE,FALSE)),D3144,FALSE)</f>
        <v>0</v>
      </c>
      <c r="AI3144" t="s">
        <v>4817</v>
      </c>
      <c r="AJ3144" s="90" t="str">
        <f t="shared" si="146"/>
        <v>mailto:info@oxni.ch?subject=Anfrage TF-140-080-S1-P2</v>
      </c>
    </row>
    <row r="3145" spans="2:36" x14ac:dyDescent="0.2">
      <c r="B3145" s="78" t="str">
        <f t="shared" si="144"/>
        <v/>
      </c>
      <c r="C3145" s="19" t="s">
        <v>12</v>
      </c>
      <c r="D3145" s="19" t="s">
        <v>3446</v>
      </c>
      <c r="E3145" s="19">
        <v>130</v>
      </c>
      <c r="F3145" s="19" t="s">
        <v>58</v>
      </c>
      <c r="G3145" s="19">
        <v>80</v>
      </c>
      <c r="H3145" s="19">
        <v>7</v>
      </c>
      <c r="I3145" s="19">
        <v>50</v>
      </c>
      <c r="J3145" s="19">
        <v>94</v>
      </c>
      <c r="K3145" s="19">
        <v>500</v>
      </c>
      <c r="L3145" s="19">
        <v>1500</v>
      </c>
      <c r="M3145" s="19" t="s">
        <v>87</v>
      </c>
      <c r="N3145" s="19">
        <v>3000</v>
      </c>
      <c r="O3145" s="19">
        <v>6000</v>
      </c>
      <c r="P3145" s="19">
        <v>14000</v>
      </c>
      <c r="Q3145" s="19" t="s">
        <v>57</v>
      </c>
      <c r="R3145" s="19">
        <v>11400</v>
      </c>
      <c r="S3145" s="19">
        <v>30000</v>
      </c>
      <c r="T3145" s="19">
        <v>2.57</v>
      </c>
      <c r="U3145" s="19">
        <v>16.600000000000001</v>
      </c>
      <c r="V3145" s="19">
        <v>0.24</v>
      </c>
      <c r="W3145" s="19">
        <v>65</v>
      </c>
      <c r="X3145" s="93">
        <v>1552</v>
      </c>
      <c r="Y3145">
        <f t="shared" si="145"/>
        <v>37.5</v>
      </c>
      <c r="Z3145" t="b">
        <f>IF(N3145/G3145&gt;=Auswahlhilfe!$C$8,TRUE,FALSE)</f>
        <v>1</v>
      </c>
      <c r="AA3145" t="b">
        <f>IF(K3145&gt;Auswahlhilfe!$C$7,TRUE,FALSE)</f>
        <v>1</v>
      </c>
      <c r="AB3145" t="b">
        <f>IF(Auswahlhilfe!$C$17=F3145,TRUE,FALSE)</f>
        <v>1</v>
      </c>
      <c r="AC3145" t="b">
        <f>IFERROR(IF(FIND("P2",PGOptionList!D3145)&gt;0,TRUE),FALSE)</f>
        <v>1</v>
      </c>
      <c r="AD3145" t="b">
        <f>IFERROR(IF(FIND("P1",PGOptionList!D3145)&gt;0,TRUE),FALSE)</f>
        <v>0</v>
      </c>
      <c r="AE3145" t="b">
        <f>IFERROR(IF(FIND("P0",PGOptionList!D3145)&gt;0,TRUE),FALSE)</f>
        <v>0</v>
      </c>
      <c r="AF3145" t="b">
        <f>IF(AND(Z3145,AA3145,AB3145,AC3145,IF(C3145=Auswahlhilfe!$L$7,TRUE,FALSE)),D3145,FALSE)</f>
        <v>0</v>
      </c>
      <c r="AG3145" t="b">
        <f>IF(AND(Z3145,AA3145,AB3145,AD3145,IF(C3145=Auswahlhilfe!$L$17,TRUE,FALSE)),D3145,FALSE)</f>
        <v>0</v>
      </c>
      <c r="AH3145" t="b">
        <f>IF(AND(Z3145,AA3145,AB3145,AE3145,IF(C3145=Auswahlhilfe!$L$17,TRUE,FALSE)),D3145,FALSE)</f>
        <v>0</v>
      </c>
      <c r="AI3145" t="s">
        <v>4818</v>
      </c>
      <c r="AJ3145" s="90" t="str">
        <f t="shared" si="146"/>
        <v>https://shop.oxni.ch/de/shop/motoren/planetengetriebe/tf-140-080-s2-p2</v>
      </c>
    </row>
    <row r="3146" spans="2:36" x14ac:dyDescent="0.2">
      <c r="B3146" s="78" t="str">
        <f t="shared" ref="B3146:B3209" si="147">IF(AF3146=D3146,"Economy",IF(AG3146=D3146,"Standard",IF(AH3146=D3146,"Präzision","")))</f>
        <v/>
      </c>
      <c r="C3146" s="19" t="s">
        <v>12</v>
      </c>
      <c r="D3146" s="19" t="s">
        <v>3447</v>
      </c>
      <c r="E3146" s="19">
        <v>130</v>
      </c>
      <c r="F3146" s="19" t="s">
        <v>55</v>
      </c>
      <c r="G3146" s="19">
        <v>70</v>
      </c>
      <c r="H3146" s="19">
        <v>3</v>
      </c>
      <c r="I3146" s="19">
        <v>50</v>
      </c>
      <c r="J3146" s="19">
        <v>94</v>
      </c>
      <c r="K3146" s="19">
        <v>555</v>
      </c>
      <c r="L3146" s="19">
        <v>1665</v>
      </c>
      <c r="M3146" s="19" t="s">
        <v>86</v>
      </c>
      <c r="N3146" s="19">
        <v>3000</v>
      </c>
      <c r="O3146" s="19">
        <v>6000</v>
      </c>
      <c r="P3146" s="19">
        <v>14000</v>
      </c>
      <c r="Q3146" s="19" t="s">
        <v>57</v>
      </c>
      <c r="R3146" s="19">
        <v>11400</v>
      </c>
      <c r="S3146" s="19">
        <v>30000</v>
      </c>
      <c r="T3146" s="19">
        <v>2.57</v>
      </c>
      <c r="U3146" s="19">
        <v>16.600000000000001</v>
      </c>
      <c r="V3146" s="19">
        <v>0.24</v>
      </c>
      <c r="W3146" s="19">
        <v>65</v>
      </c>
      <c r="X3146" s="93"/>
      <c r="Y3146">
        <f t="shared" ref="Y3146:Y3209" si="148">N3146/G3146</f>
        <v>42.857142857142854</v>
      </c>
      <c r="Z3146" t="b">
        <f>IF(N3146/G3146&gt;=Auswahlhilfe!$C$8,TRUE,FALSE)</f>
        <v>1</v>
      </c>
      <c r="AA3146" t="b">
        <f>IF(K3146&gt;Auswahlhilfe!$C$7,TRUE,FALSE)</f>
        <v>1</v>
      </c>
      <c r="AB3146" t="b">
        <f>IF(Auswahlhilfe!$C$17=F3146,TRUE,FALSE)</f>
        <v>0</v>
      </c>
      <c r="AC3146" t="b">
        <f>IFERROR(IF(FIND("P2",PGOptionList!D3146)&gt;0,TRUE),FALSE)</f>
        <v>0</v>
      </c>
      <c r="AD3146" t="b">
        <f>IFERROR(IF(FIND("P1",PGOptionList!D3146)&gt;0,TRUE),FALSE)</f>
        <v>0</v>
      </c>
      <c r="AE3146" t="b">
        <f>IFERROR(IF(FIND("P0",PGOptionList!D3146)&gt;0,TRUE),FALSE)</f>
        <v>1</v>
      </c>
      <c r="AF3146" t="b">
        <f>IF(AND(Z3146,AA3146,AB3146,AC3146,IF(C3146=Auswahlhilfe!$L$7,TRUE,FALSE)),D3146,FALSE)</f>
        <v>0</v>
      </c>
      <c r="AG3146" t="b">
        <f>IF(AND(Z3146,AA3146,AB3146,AD3146,IF(C3146=Auswahlhilfe!$L$17,TRUE,FALSE)),D3146,FALSE)</f>
        <v>0</v>
      </c>
      <c r="AH3146" t="b">
        <f>IF(AND(Z3146,AA3146,AB3146,AE3146,IF(C3146=Auswahlhilfe!$L$17,TRUE,FALSE)),D3146,FALSE)</f>
        <v>0</v>
      </c>
      <c r="AI3146" t="s">
        <v>4817</v>
      </c>
      <c r="AJ3146" s="90" t="str">
        <f t="shared" ref="AJ3146:AJ3209" si="149">IF(AI3146="ja",HYPERLINK(_xlfn.CONCAT("https://shop.oxni.ch/de/shop/motoren/planetengetriebe/",LOWER(D3146))),_xlfn.CONCAT("mailto:info@oxni.ch?subject=Anfrage ",D3146))</f>
        <v>mailto:info@oxni.ch?subject=Anfrage TF-140-070-S1-P0</v>
      </c>
    </row>
    <row r="3147" spans="2:36" x14ac:dyDescent="0.2">
      <c r="B3147" s="78" t="str">
        <f t="shared" si="147"/>
        <v/>
      </c>
      <c r="C3147" s="19" t="s">
        <v>12</v>
      </c>
      <c r="D3147" s="19" t="s">
        <v>3448</v>
      </c>
      <c r="E3147" s="19">
        <v>130</v>
      </c>
      <c r="F3147" s="19" t="s">
        <v>58</v>
      </c>
      <c r="G3147" s="19">
        <v>70</v>
      </c>
      <c r="H3147" s="19">
        <v>3</v>
      </c>
      <c r="I3147" s="19">
        <v>50</v>
      </c>
      <c r="J3147" s="19">
        <v>94</v>
      </c>
      <c r="K3147" s="19">
        <v>555</v>
      </c>
      <c r="L3147" s="19">
        <v>1665</v>
      </c>
      <c r="M3147" s="19" t="s">
        <v>86</v>
      </c>
      <c r="N3147" s="19">
        <v>3000</v>
      </c>
      <c r="O3147" s="19">
        <v>6000</v>
      </c>
      <c r="P3147" s="19">
        <v>14000</v>
      </c>
      <c r="Q3147" s="19" t="s">
        <v>57</v>
      </c>
      <c r="R3147" s="19">
        <v>11400</v>
      </c>
      <c r="S3147" s="19">
        <v>30000</v>
      </c>
      <c r="T3147" s="19">
        <v>2.57</v>
      </c>
      <c r="U3147" s="19">
        <v>16.600000000000001</v>
      </c>
      <c r="V3147" s="19">
        <v>0.24</v>
      </c>
      <c r="W3147" s="19">
        <v>65</v>
      </c>
      <c r="X3147" s="93"/>
      <c r="Y3147">
        <f t="shared" si="148"/>
        <v>42.857142857142854</v>
      </c>
      <c r="Z3147" t="b">
        <f>IF(N3147/G3147&gt;=Auswahlhilfe!$C$8,TRUE,FALSE)</f>
        <v>1</v>
      </c>
      <c r="AA3147" t="b">
        <f>IF(K3147&gt;Auswahlhilfe!$C$7,TRUE,FALSE)</f>
        <v>1</v>
      </c>
      <c r="AB3147" t="b">
        <f>IF(Auswahlhilfe!$C$17=F3147,TRUE,FALSE)</f>
        <v>1</v>
      </c>
      <c r="AC3147" t="b">
        <f>IFERROR(IF(FIND("P2",PGOptionList!D3147)&gt;0,TRUE),FALSE)</f>
        <v>0</v>
      </c>
      <c r="AD3147" t="b">
        <f>IFERROR(IF(FIND("P1",PGOptionList!D3147)&gt;0,TRUE),FALSE)</f>
        <v>0</v>
      </c>
      <c r="AE3147" t="b">
        <f>IFERROR(IF(FIND("P0",PGOptionList!D3147)&gt;0,TRUE),FALSE)</f>
        <v>1</v>
      </c>
      <c r="AF3147" t="b">
        <f>IF(AND(Z3147,AA3147,AB3147,AC3147,IF(C3147=Auswahlhilfe!$L$7,TRUE,FALSE)),D3147,FALSE)</f>
        <v>0</v>
      </c>
      <c r="AG3147" t="b">
        <f>IF(AND(Z3147,AA3147,AB3147,AD3147,IF(C3147=Auswahlhilfe!$L$17,TRUE,FALSE)),D3147,FALSE)</f>
        <v>0</v>
      </c>
      <c r="AH3147" t="b">
        <f>IF(AND(Z3147,AA3147,AB3147,AE3147,IF(C3147=Auswahlhilfe!$L$17,TRUE,FALSE)),D3147,FALSE)</f>
        <v>0</v>
      </c>
      <c r="AI3147" t="s">
        <v>4817</v>
      </c>
      <c r="AJ3147" s="90" t="str">
        <f t="shared" si="149"/>
        <v>mailto:info@oxni.ch?subject=Anfrage TF-140-070-S2-P0</v>
      </c>
    </row>
    <row r="3148" spans="2:36" x14ac:dyDescent="0.2">
      <c r="B3148" s="78" t="str">
        <f t="shared" si="147"/>
        <v/>
      </c>
      <c r="C3148" s="19" t="s">
        <v>12</v>
      </c>
      <c r="D3148" s="19" t="s">
        <v>3449</v>
      </c>
      <c r="E3148" s="19">
        <v>130</v>
      </c>
      <c r="F3148" s="19" t="s">
        <v>55</v>
      </c>
      <c r="G3148" s="19">
        <v>70</v>
      </c>
      <c r="H3148" s="19">
        <v>5</v>
      </c>
      <c r="I3148" s="19">
        <v>50</v>
      </c>
      <c r="J3148" s="19">
        <v>94</v>
      </c>
      <c r="K3148" s="19">
        <v>555</v>
      </c>
      <c r="L3148" s="19">
        <v>1665</v>
      </c>
      <c r="M3148" s="19" t="s">
        <v>86</v>
      </c>
      <c r="N3148" s="19">
        <v>3000</v>
      </c>
      <c r="O3148" s="19">
        <v>6000</v>
      </c>
      <c r="P3148" s="19">
        <v>14000</v>
      </c>
      <c r="Q3148" s="19" t="s">
        <v>57</v>
      </c>
      <c r="R3148" s="19">
        <v>11400</v>
      </c>
      <c r="S3148" s="19">
        <v>30000</v>
      </c>
      <c r="T3148" s="19">
        <v>2.57</v>
      </c>
      <c r="U3148" s="19">
        <v>16.600000000000001</v>
      </c>
      <c r="V3148" s="19">
        <v>0.24</v>
      </c>
      <c r="W3148" s="19">
        <v>65</v>
      </c>
      <c r="X3148" s="93">
        <v>1808</v>
      </c>
      <c r="Y3148">
        <f t="shared" si="148"/>
        <v>42.857142857142854</v>
      </c>
      <c r="Z3148" t="b">
        <f>IF(N3148/G3148&gt;=Auswahlhilfe!$C$8,TRUE,FALSE)</f>
        <v>1</v>
      </c>
      <c r="AA3148" t="b">
        <f>IF(K3148&gt;Auswahlhilfe!$C$7,TRUE,FALSE)</f>
        <v>1</v>
      </c>
      <c r="AB3148" t="b">
        <f>IF(Auswahlhilfe!$C$17=F3148,TRUE,FALSE)</f>
        <v>0</v>
      </c>
      <c r="AC3148" t="b">
        <f>IFERROR(IF(FIND("P2",PGOptionList!D3148)&gt;0,TRUE),FALSE)</f>
        <v>0</v>
      </c>
      <c r="AD3148" t="b">
        <f>IFERROR(IF(FIND("P1",PGOptionList!D3148)&gt;0,TRUE),FALSE)</f>
        <v>1</v>
      </c>
      <c r="AE3148" t="b">
        <f>IFERROR(IF(FIND("P0",PGOptionList!D3148)&gt;0,TRUE),FALSE)</f>
        <v>0</v>
      </c>
      <c r="AF3148" t="b">
        <f>IF(AND(Z3148,AA3148,AB3148,AC3148,IF(C3148=Auswahlhilfe!$L$7,TRUE,FALSE)),D3148,FALSE)</f>
        <v>0</v>
      </c>
      <c r="AG3148" t="b">
        <f>IF(AND(Z3148,AA3148,AB3148,AD3148,IF(C3148=Auswahlhilfe!$L$17,TRUE,FALSE)),D3148,FALSE)</f>
        <v>0</v>
      </c>
      <c r="AH3148" t="b">
        <f>IF(AND(Z3148,AA3148,AB3148,AE3148,IF(C3148=Auswahlhilfe!$L$17,TRUE,FALSE)),D3148,FALSE)</f>
        <v>0</v>
      </c>
      <c r="AI3148" t="s">
        <v>4817</v>
      </c>
      <c r="AJ3148" s="90" t="str">
        <f t="shared" si="149"/>
        <v>mailto:info@oxni.ch?subject=Anfrage TF-140-070-S1-P1</v>
      </c>
    </row>
    <row r="3149" spans="2:36" x14ac:dyDescent="0.2">
      <c r="B3149" s="78" t="str">
        <f t="shared" si="147"/>
        <v/>
      </c>
      <c r="C3149" s="19" t="s">
        <v>12</v>
      </c>
      <c r="D3149" s="19" t="s">
        <v>3450</v>
      </c>
      <c r="E3149" s="19">
        <v>130</v>
      </c>
      <c r="F3149" s="19" t="s">
        <v>58</v>
      </c>
      <c r="G3149" s="19">
        <v>70</v>
      </c>
      <c r="H3149" s="19">
        <v>5</v>
      </c>
      <c r="I3149" s="19">
        <v>50</v>
      </c>
      <c r="J3149" s="19">
        <v>94</v>
      </c>
      <c r="K3149" s="19">
        <v>555</v>
      </c>
      <c r="L3149" s="19">
        <v>1665</v>
      </c>
      <c r="M3149" s="19" t="s">
        <v>86</v>
      </c>
      <c r="N3149" s="19">
        <v>3000</v>
      </c>
      <c r="O3149" s="19">
        <v>6000</v>
      </c>
      <c r="P3149" s="19">
        <v>14000</v>
      </c>
      <c r="Q3149" s="19" t="s">
        <v>57</v>
      </c>
      <c r="R3149" s="19">
        <v>11400</v>
      </c>
      <c r="S3149" s="19">
        <v>30000</v>
      </c>
      <c r="T3149" s="19">
        <v>2.57</v>
      </c>
      <c r="U3149" s="19">
        <v>16.600000000000001</v>
      </c>
      <c r="V3149" s="19">
        <v>0.24</v>
      </c>
      <c r="W3149" s="19">
        <v>65</v>
      </c>
      <c r="X3149" s="93">
        <v>1808</v>
      </c>
      <c r="Y3149">
        <f t="shared" si="148"/>
        <v>42.857142857142854</v>
      </c>
      <c r="Z3149" t="b">
        <f>IF(N3149/G3149&gt;=Auswahlhilfe!$C$8,TRUE,FALSE)</f>
        <v>1</v>
      </c>
      <c r="AA3149" t="b">
        <f>IF(K3149&gt;Auswahlhilfe!$C$7,TRUE,FALSE)</f>
        <v>1</v>
      </c>
      <c r="AB3149" t="b">
        <f>IF(Auswahlhilfe!$C$17=F3149,TRUE,FALSE)</f>
        <v>1</v>
      </c>
      <c r="AC3149" t="b">
        <f>IFERROR(IF(FIND("P2",PGOptionList!D3149)&gt;0,TRUE),FALSE)</f>
        <v>0</v>
      </c>
      <c r="AD3149" t="b">
        <f>IFERROR(IF(FIND("P1",PGOptionList!D3149)&gt;0,TRUE),FALSE)</f>
        <v>1</v>
      </c>
      <c r="AE3149" t="b">
        <f>IFERROR(IF(FIND("P0",PGOptionList!D3149)&gt;0,TRUE),FALSE)</f>
        <v>0</v>
      </c>
      <c r="AF3149" t="b">
        <f>IF(AND(Z3149,AA3149,AB3149,AC3149,IF(C3149=Auswahlhilfe!$L$7,TRUE,FALSE)),D3149,FALSE)</f>
        <v>0</v>
      </c>
      <c r="AG3149" t="b">
        <f>IF(AND(Z3149,AA3149,AB3149,AD3149,IF(C3149=Auswahlhilfe!$L$17,TRUE,FALSE)),D3149,FALSE)</f>
        <v>0</v>
      </c>
      <c r="AH3149" t="b">
        <f>IF(AND(Z3149,AA3149,AB3149,AE3149,IF(C3149=Auswahlhilfe!$L$17,TRUE,FALSE)),D3149,FALSE)</f>
        <v>0</v>
      </c>
      <c r="AI3149" t="s">
        <v>4818</v>
      </c>
      <c r="AJ3149" s="90" t="str">
        <f t="shared" si="149"/>
        <v>https://shop.oxni.ch/de/shop/motoren/planetengetriebe/tf-140-070-s2-p1</v>
      </c>
    </row>
    <row r="3150" spans="2:36" x14ac:dyDescent="0.2">
      <c r="B3150" s="78" t="str">
        <f t="shared" si="147"/>
        <v/>
      </c>
      <c r="C3150" s="19" t="s">
        <v>12</v>
      </c>
      <c r="D3150" s="19" t="s">
        <v>3451</v>
      </c>
      <c r="E3150" s="19">
        <v>130</v>
      </c>
      <c r="F3150" s="19" t="s">
        <v>55</v>
      </c>
      <c r="G3150" s="19">
        <v>70</v>
      </c>
      <c r="H3150" s="19">
        <v>7</v>
      </c>
      <c r="I3150" s="19">
        <v>50</v>
      </c>
      <c r="J3150" s="19">
        <v>94</v>
      </c>
      <c r="K3150" s="19">
        <v>555</v>
      </c>
      <c r="L3150" s="19">
        <v>1665</v>
      </c>
      <c r="M3150" s="19" t="s">
        <v>86</v>
      </c>
      <c r="N3150" s="19">
        <v>3000</v>
      </c>
      <c r="O3150" s="19">
        <v>6000</v>
      </c>
      <c r="P3150" s="19">
        <v>14000</v>
      </c>
      <c r="Q3150" s="19" t="s">
        <v>57</v>
      </c>
      <c r="R3150" s="19">
        <v>11400</v>
      </c>
      <c r="S3150" s="19">
        <v>30000</v>
      </c>
      <c r="T3150" s="19">
        <v>2.57</v>
      </c>
      <c r="U3150" s="19">
        <v>16.600000000000001</v>
      </c>
      <c r="V3150" s="19">
        <v>0.24</v>
      </c>
      <c r="W3150" s="19">
        <v>65</v>
      </c>
      <c r="X3150" s="93">
        <v>1552</v>
      </c>
      <c r="Y3150">
        <f t="shared" si="148"/>
        <v>42.857142857142854</v>
      </c>
      <c r="Z3150" t="b">
        <f>IF(N3150/G3150&gt;=Auswahlhilfe!$C$8,TRUE,FALSE)</f>
        <v>1</v>
      </c>
      <c r="AA3150" t="b">
        <f>IF(K3150&gt;Auswahlhilfe!$C$7,TRUE,FALSE)</f>
        <v>1</v>
      </c>
      <c r="AB3150" t="b">
        <f>IF(Auswahlhilfe!$C$17=F3150,TRUE,FALSE)</f>
        <v>0</v>
      </c>
      <c r="AC3150" t="b">
        <f>IFERROR(IF(FIND("P2",PGOptionList!D3150)&gt;0,TRUE),FALSE)</f>
        <v>1</v>
      </c>
      <c r="AD3150" t="b">
        <f>IFERROR(IF(FIND("P1",PGOptionList!D3150)&gt;0,TRUE),FALSE)</f>
        <v>0</v>
      </c>
      <c r="AE3150" t="b">
        <f>IFERROR(IF(FIND("P0",PGOptionList!D3150)&gt;0,TRUE),FALSE)</f>
        <v>0</v>
      </c>
      <c r="AF3150" t="b">
        <f>IF(AND(Z3150,AA3150,AB3150,AC3150,IF(C3150=Auswahlhilfe!$L$7,TRUE,FALSE)),D3150,FALSE)</f>
        <v>0</v>
      </c>
      <c r="AG3150" t="b">
        <f>IF(AND(Z3150,AA3150,AB3150,AD3150,IF(C3150=Auswahlhilfe!$L$17,TRUE,FALSE)),D3150,FALSE)</f>
        <v>0</v>
      </c>
      <c r="AH3150" t="b">
        <f>IF(AND(Z3150,AA3150,AB3150,AE3150,IF(C3150=Auswahlhilfe!$L$17,TRUE,FALSE)),D3150,FALSE)</f>
        <v>0</v>
      </c>
      <c r="AI3150" t="s">
        <v>4817</v>
      </c>
      <c r="AJ3150" s="90" t="str">
        <f t="shared" si="149"/>
        <v>mailto:info@oxni.ch?subject=Anfrage TF-140-070-S1-P2</v>
      </c>
    </row>
    <row r="3151" spans="2:36" x14ac:dyDescent="0.2">
      <c r="B3151" s="78" t="str">
        <f t="shared" si="147"/>
        <v/>
      </c>
      <c r="C3151" s="19" t="s">
        <v>12</v>
      </c>
      <c r="D3151" s="19" t="s">
        <v>3452</v>
      </c>
      <c r="E3151" s="19">
        <v>130</v>
      </c>
      <c r="F3151" s="19" t="s">
        <v>58</v>
      </c>
      <c r="G3151" s="19">
        <v>70</v>
      </c>
      <c r="H3151" s="19">
        <v>7</v>
      </c>
      <c r="I3151" s="19">
        <v>50</v>
      </c>
      <c r="J3151" s="19">
        <v>94</v>
      </c>
      <c r="K3151" s="19">
        <v>555</v>
      </c>
      <c r="L3151" s="19">
        <v>1665</v>
      </c>
      <c r="M3151" s="19" t="s">
        <v>86</v>
      </c>
      <c r="N3151" s="19">
        <v>3000</v>
      </c>
      <c r="O3151" s="19">
        <v>6000</v>
      </c>
      <c r="P3151" s="19">
        <v>14000</v>
      </c>
      <c r="Q3151" s="19" t="s">
        <v>57</v>
      </c>
      <c r="R3151" s="19">
        <v>11400</v>
      </c>
      <c r="S3151" s="19">
        <v>30000</v>
      </c>
      <c r="T3151" s="19">
        <v>2.57</v>
      </c>
      <c r="U3151" s="19">
        <v>16.600000000000001</v>
      </c>
      <c r="V3151" s="19">
        <v>0.24</v>
      </c>
      <c r="W3151" s="19">
        <v>65</v>
      </c>
      <c r="X3151" s="93">
        <v>1552</v>
      </c>
      <c r="Y3151">
        <f t="shared" si="148"/>
        <v>42.857142857142854</v>
      </c>
      <c r="Z3151" t="b">
        <f>IF(N3151/G3151&gt;=Auswahlhilfe!$C$8,TRUE,FALSE)</f>
        <v>1</v>
      </c>
      <c r="AA3151" t="b">
        <f>IF(K3151&gt;Auswahlhilfe!$C$7,TRUE,FALSE)</f>
        <v>1</v>
      </c>
      <c r="AB3151" t="b">
        <f>IF(Auswahlhilfe!$C$17=F3151,TRUE,FALSE)</f>
        <v>1</v>
      </c>
      <c r="AC3151" t="b">
        <f>IFERROR(IF(FIND("P2",PGOptionList!D3151)&gt;0,TRUE),FALSE)</f>
        <v>1</v>
      </c>
      <c r="AD3151" t="b">
        <f>IFERROR(IF(FIND("P1",PGOptionList!D3151)&gt;0,TRUE),FALSE)</f>
        <v>0</v>
      </c>
      <c r="AE3151" t="b">
        <f>IFERROR(IF(FIND("P0",PGOptionList!D3151)&gt;0,TRUE),FALSE)</f>
        <v>0</v>
      </c>
      <c r="AF3151" t="b">
        <f>IF(AND(Z3151,AA3151,AB3151,AC3151,IF(C3151=Auswahlhilfe!$L$7,TRUE,FALSE)),D3151,FALSE)</f>
        <v>0</v>
      </c>
      <c r="AG3151" t="b">
        <f>IF(AND(Z3151,AA3151,AB3151,AD3151,IF(C3151=Auswahlhilfe!$L$17,TRUE,FALSE)),D3151,FALSE)</f>
        <v>0</v>
      </c>
      <c r="AH3151" t="b">
        <f>IF(AND(Z3151,AA3151,AB3151,AE3151,IF(C3151=Auswahlhilfe!$L$17,TRUE,FALSE)),D3151,FALSE)</f>
        <v>0</v>
      </c>
      <c r="AI3151" t="s">
        <v>4818</v>
      </c>
      <c r="AJ3151" s="90" t="str">
        <f t="shared" si="149"/>
        <v>https://shop.oxni.ch/de/shop/motoren/planetengetriebe/tf-140-070-s2-p2</v>
      </c>
    </row>
    <row r="3152" spans="2:36" x14ac:dyDescent="0.2">
      <c r="B3152" s="78" t="str">
        <f t="shared" si="147"/>
        <v/>
      </c>
      <c r="C3152" s="19" t="s">
        <v>12</v>
      </c>
      <c r="D3152" s="19" t="s">
        <v>3453</v>
      </c>
      <c r="E3152" s="19">
        <v>130</v>
      </c>
      <c r="F3152" s="19" t="s">
        <v>55</v>
      </c>
      <c r="G3152" s="19">
        <v>60</v>
      </c>
      <c r="H3152" s="19">
        <v>3</v>
      </c>
      <c r="I3152" s="19">
        <v>50</v>
      </c>
      <c r="J3152" s="19">
        <v>94</v>
      </c>
      <c r="K3152" s="19">
        <v>600</v>
      </c>
      <c r="L3152" s="19">
        <v>1800</v>
      </c>
      <c r="M3152" s="19" t="s">
        <v>85</v>
      </c>
      <c r="N3152" s="19">
        <v>3000</v>
      </c>
      <c r="O3152" s="19">
        <v>6000</v>
      </c>
      <c r="P3152" s="19">
        <v>14000</v>
      </c>
      <c r="Q3152" s="19" t="s">
        <v>57</v>
      </c>
      <c r="R3152" s="19">
        <v>11400</v>
      </c>
      <c r="S3152" s="19">
        <v>30000</v>
      </c>
      <c r="T3152" s="19">
        <v>2.57</v>
      </c>
      <c r="U3152" s="19">
        <v>16.600000000000001</v>
      </c>
      <c r="V3152" s="19">
        <v>0.24</v>
      </c>
      <c r="W3152" s="19">
        <v>65</v>
      </c>
      <c r="X3152" s="93"/>
      <c r="Y3152">
        <f t="shared" si="148"/>
        <v>50</v>
      </c>
      <c r="Z3152" t="b">
        <f>IF(N3152/G3152&gt;=Auswahlhilfe!$C$8,TRUE,FALSE)</f>
        <v>1</v>
      </c>
      <c r="AA3152" t="b">
        <f>IF(K3152&gt;Auswahlhilfe!$C$7,TRUE,FALSE)</f>
        <v>1</v>
      </c>
      <c r="AB3152" t="b">
        <f>IF(Auswahlhilfe!$C$17=F3152,TRUE,FALSE)</f>
        <v>0</v>
      </c>
      <c r="AC3152" t="b">
        <f>IFERROR(IF(FIND("P2",PGOptionList!D3152)&gt;0,TRUE),FALSE)</f>
        <v>0</v>
      </c>
      <c r="AD3152" t="b">
        <f>IFERROR(IF(FIND("P1",PGOptionList!D3152)&gt;0,TRUE),FALSE)</f>
        <v>0</v>
      </c>
      <c r="AE3152" t="b">
        <f>IFERROR(IF(FIND("P0",PGOptionList!D3152)&gt;0,TRUE),FALSE)</f>
        <v>1</v>
      </c>
      <c r="AF3152" t="b">
        <f>IF(AND(Z3152,AA3152,AB3152,AC3152,IF(C3152=Auswahlhilfe!$L$7,TRUE,FALSE)),D3152,FALSE)</f>
        <v>0</v>
      </c>
      <c r="AG3152" t="b">
        <f>IF(AND(Z3152,AA3152,AB3152,AD3152,IF(C3152=Auswahlhilfe!$L$17,TRUE,FALSE)),D3152,FALSE)</f>
        <v>0</v>
      </c>
      <c r="AH3152" t="b">
        <f>IF(AND(Z3152,AA3152,AB3152,AE3152,IF(C3152=Auswahlhilfe!$L$17,TRUE,FALSE)),D3152,FALSE)</f>
        <v>0</v>
      </c>
      <c r="AI3152" t="s">
        <v>4817</v>
      </c>
      <c r="AJ3152" s="90" t="str">
        <f t="shared" si="149"/>
        <v>mailto:info@oxni.ch?subject=Anfrage TF-140-060-S1-P0</v>
      </c>
    </row>
    <row r="3153" spans="2:36" x14ac:dyDescent="0.2">
      <c r="B3153" s="78" t="str">
        <f t="shared" si="147"/>
        <v/>
      </c>
      <c r="C3153" s="19" t="s">
        <v>12</v>
      </c>
      <c r="D3153" s="19" t="s">
        <v>3454</v>
      </c>
      <c r="E3153" s="19">
        <v>130</v>
      </c>
      <c r="F3153" s="19" t="s">
        <v>58</v>
      </c>
      <c r="G3153" s="19">
        <v>60</v>
      </c>
      <c r="H3153" s="19">
        <v>3</v>
      </c>
      <c r="I3153" s="19">
        <v>50</v>
      </c>
      <c r="J3153" s="19">
        <v>94</v>
      </c>
      <c r="K3153" s="19">
        <v>600</v>
      </c>
      <c r="L3153" s="19">
        <v>1800</v>
      </c>
      <c r="M3153" s="19" t="s">
        <v>85</v>
      </c>
      <c r="N3153" s="19">
        <v>3000</v>
      </c>
      <c r="O3153" s="19">
        <v>6000</v>
      </c>
      <c r="P3153" s="19">
        <v>14000</v>
      </c>
      <c r="Q3153" s="19" t="s">
        <v>57</v>
      </c>
      <c r="R3153" s="19">
        <v>11400</v>
      </c>
      <c r="S3153" s="19">
        <v>30000</v>
      </c>
      <c r="T3153" s="19">
        <v>2.57</v>
      </c>
      <c r="U3153" s="19">
        <v>16.600000000000001</v>
      </c>
      <c r="V3153" s="19">
        <v>0.24</v>
      </c>
      <c r="W3153" s="19">
        <v>65</v>
      </c>
      <c r="X3153" s="93"/>
      <c r="Y3153">
        <f t="shared" si="148"/>
        <v>50</v>
      </c>
      <c r="Z3153" t="b">
        <f>IF(N3153/G3153&gt;=Auswahlhilfe!$C$8,TRUE,FALSE)</f>
        <v>1</v>
      </c>
      <c r="AA3153" t="b">
        <f>IF(K3153&gt;Auswahlhilfe!$C$7,TRUE,FALSE)</f>
        <v>1</v>
      </c>
      <c r="AB3153" t="b">
        <f>IF(Auswahlhilfe!$C$17=F3153,TRUE,FALSE)</f>
        <v>1</v>
      </c>
      <c r="AC3153" t="b">
        <f>IFERROR(IF(FIND("P2",PGOptionList!D3153)&gt;0,TRUE),FALSE)</f>
        <v>0</v>
      </c>
      <c r="AD3153" t="b">
        <f>IFERROR(IF(FIND("P1",PGOptionList!D3153)&gt;0,TRUE),FALSE)</f>
        <v>0</v>
      </c>
      <c r="AE3153" t="b">
        <f>IFERROR(IF(FIND("P0",PGOptionList!D3153)&gt;0,TRUE),FALSE)</f>
        <v>1</v>
      </c>
      <c r="AF3153" t="b">
        <f>IF(AND(Z3153,AA3153,AB3153,AC3153,IF(C3153=Auswahlhilfe!$L$7,TRUE,FALSE)),D3153,FALSE)</f>
        <v>0</v>
      </c>
      <c r="AG3153" t="b">
        <f>IF(AND(Z3153,AA3153,AB3153,AD3153,IF(C3153=Auswahlhilfe!$L$17,TRUE,FALSE)),D3153,FALSE)</f>
        <v>0</v>
      </c>
      <c r="AH3153" t="b">
        <f>IF(AND(Z3153,AA3153,AB3153,AE3153,IF(C3153=Auswahlhilfe!$L$17,TRUE,FALSE)),D3153,FALSE)</f>
        <v>0</v>
      </c>
      <c r="AI3153" t="s">
        <v>4817</v>
      </c>
      <c r="AJ3153" s="90" t="str">
        <f t="shared" si="149"/>
        <v>mailto:info@oxni.ch?subject=Anfrage TF-140-060-S2-P0</v>
      </c>
    </row>
    <row r="3154" spans="2:36" x14ac:dyDescent="0.2">
      <c r="B3154" s="78" t="str">
        <f t="shared" si="147"/>
        <v/>
      </c>
      <c r="C3154" s="19" t="s">
        <v>12</v>
      </c>
      <c r="D3154" s="19" t="s">
        <v>3455</v>
      </c>
      <c r="E3154" s="19">
        <v>130</v>
      </c>
      <c r="F3154" s="19" t="s">
        <v>55</v>
      </c>
      <c r="G3154" s="19">
        <v>60</v>
      </c>
      <c r="H3154" s="19">
        <v>5</v>
      </c>
      <c r="I3154" s="19">
        <v>50</v>
      </c>
      <c r="J3154" s="19">
        <v>94</v>
      </c>
      <c r="K3154" s="19">
        <v>600</v>
      </c>
      <c r="L3154" s="19">
        <v>1800</v>
      </c>
      <c r="M3154" s="19" t="s">
        <v>85</v>
      </c>
      <c r="N3154" s="19">
        <v>3000</v>
      </c>
      <c r="O3154" s="19">
        <v>6000</v>
      </c>
      <c r="P3154" s="19">
        <v>14000</v>
      </c>
      <c r="Q3154" s="19" t="s">
        <v>57</v>
      </c>
      <c r="R3154" s="19">
        <v>11400</v>
      </c>
      <c r="S3154" s="19">
        <v>30000</v>
      </c>
      <c r="T3154" s="19">
        <v>2.57</v>
      </c>
      <c r="U3154" s="19">
        <v>16.600000000000001</v>
      </c>
      <c r="V3154" s="19">
        <v>0.24</v>
      </c>
      <c r="W3154" s="19">
        <v>65</v>
      </c>
      <c r="X3154" s="93">
        <v>1808</v>
      </c>
      <c r="Y3154">
        <f t="shared" si="148"/>
        <v>50</v>
      </c>
      <c r="Z3154" t="b">
        <f>IF(N3154/G3154&gt;=Auswahlhilfe!$C$8,TRUE,FALSE)</f>
        <v>1</v>
      </c>
      <c r="AA3154" t="b">
        <f>IF(K3154&gt;Auswahlhilfe!$C$7,TRUE,FALSE)</f>
        <v>1</v>
      </c>
      <c r="AB3154" t="b">
        <f>IF(Auswahlhilfe!$C$17=F3154,TRUE,FALSE)</f>
        <v>0</v>
      </c>
      <c r="AC3154" t="b">
        <f>IFERROR(IF(FIND("P2",PGOptionList!D3154)&gt;0,TRUE),FALSE)</f>
        <v>0</v>
      </c>
      <c r="AD3154" t="b">
        <f>IFERROR(IF(FIND("P1",PGOptionList!D3154)&gt;0,TRUE),FALSE)</f>
        <v>1</v>
      </c>
      <c r="AE3154" t="b">
        <f>IFERROR(IF(FIND("P0",PGOptionList!D3154)&gt;0,TRUE),FALSE)</f>
        <v>0</v>
      </c>
      <c r="AF3154" t="b">
        <f>IF(AND(Z3154,AA3154,AB3154,AC3154,IF(C3154=Auswahlhilfe!$L$7,TRUE,FALSE)),D3154,FALSE)</f>
        <v>0</v>
      </c>
      <c r="AG3154" t="b">
        <f>IF(AND(Z3154,AA3154,AB3154,AD3154,IF(C3154=Auswahlhilfe!$L$17,TRUE,FALSE)),D3154,FALSE)</f>
        <v>0</v>
      </c>
      <c r="AH3154" t="b">
        <f>IF(AND(Z3154,AA3154,AB3154,AE3154,IF(C3154=Auswahlhilfe!$L$17,TRUE,FALSE)),D3154,FALSE)</f>
        <v>0</v>
      </c>
      <c r="AI3154" t="s">
        <v>4817</v>
      </c>
      <c r="AJ3154" s="90" t="str">
        <f t="shared" si="149"/>
        <v>mailto:info@oxni.ch?subject=Anfrage TF-140-060-S1-P1</v>
      </c>
    </row>
    <row r="3155" spans="2:36" x14ac:dyDescent="0.2">
      <c r="B3155" s="78" t="str">
        <f t="shared" si="147"/>
        <v/>
      </c>
      <c r="C3155" s="19" t="s">
        <v>12</v>
      </c>
      <c r="D3155" s="19" t="s">
        <v>3456</v>
      </c>
      <c r="E3155" s="19">
        <v>130</v>
      </c>
      <c r="F3155" s="19" t="s">
        <v>58</v>
      </c>
      <c r="G3155" s="19">
        <v>60</v>
      </c>
      <c r="H3155" s="19">
        <v>5</v>
      </c>
      <c r="I3155" s="19">
        <v>50</v>
      </c>
      <c r="J3155" s="19">
        <v>94</v>
      </c>
      <c r="K3155" s="19">
        <v>600</v>
      </c>
      <c r="L3155" s="19">
        <v>1800</v>
      </c>
      <c r="M3155" s="19" t="s">
        <v>85</v>
      </c>
      <c r="N3155" s="19">
        <v>3000</v>
      </c>
      <c r="O3155" s="19">
        <v>6000</v>
      </c>
      <c r="P3155" s="19">
        <v>14000</v>
      </c>
      <c r="Q3155" s="19" t="s">
        <v>57</v>
      </c>
      <c r="R3155" s="19">
        <v>11400</v>
      </c>
      <c r="S3155" s="19">
        <v>30000</v>
      </c>
      <c r="T3155" s="19">
        <v>2.57</v>
      </c>
      <c r="U3155" s="19">
        <v>16.600000000000001</v>
      </c>
      <c r="V3155" s="19">
        <v>0.24</v>
      </c>
      <c r="W3155" s="19">
        <v>65</v>
      </c>
      <c r="X3155" s="93">
        <v>1808</v>
      </c>
      <c r="Y3155">
        <f t="shared" si="148"/>
        <v>50</v>
      </c>
      <c r="Z3155" t="b">
        <f>IF(N3155/G3155&gt;=Auswahlhilfe!$C$8,TRUE,FALSE)</f>
        <v>1</v>
      </c>
      <c r="AA3155" t="b">
        <f>IF(K3155&gt;Auswahlhilfe!$C$7,TRUE,FALSE)</f>
        <v>1</v>
      </c>
      <c r="AB3155" t="b">
        <f>IF(Auswahlhilfe!$C$17=F3155,TRUE,FALSE)</f>
        <v>1</v>
      </c>
      <c r="AC3155" t="b">
        <f>IFERROR(IF(FIND("P2",PGOptionList!D3155)&gt;0,TRUE),FALSE)</f>
        <v>0</v>
      </c>
      <c r="AD3155" t="b">
        <f>IFERROR(IF(FIND("P1",PGOptionList!D3155)&gt;0,TRUE),FALSE)</f>
        <v>1</v>
      </c>
      <c r="AE3155" t="b">
        <f>IFERROR(IF(FIND("P0",PGOptionList!D3155)&gt;0,TRUE),FALSE)</f>
        <v>0</v>
      </c>
      <c r="AF3155" t="b">
        <f>IF(AND(Z3155,AA3155,AB3155,AC3155,IF(C3155=Auswahlhilfe!$L$7,TRUE,FALSE)),D3155,FALSE)</f>
        <v>0</v>
      </c>
      <c r="AG3155" t="b">
        <f>IF(AND(Z3155,AA3155,AB3155,AD3155,IF(C3155=Auswahlhilfe!$L$17,TRUE,FALSE)),D3155,FALSE)</f>
        <v>0</v>
      </c>
      <c r="AH3155" t="b">
        <f>IF(AND(Z3155,AA3155,AB3155,AE3155,IF(C3155=Auswahlhilfe!$L$17,TRUE,FALSE)),D3155,FALSE)</f>
        <v>0</v>
      </c>
      <c r="AI3155" t="s">
        <v>4818</v>
      </c>
      <c r="AJ3155" s="90" t="str">
        <f t="shared" si="149"/>
        <v>https://shop.oxni.ch/de/shop/motoren/planetengetriebe/tf-140-060-s2-p1</v>
      </c>
    </row>
    <row r="3156" spans="2:36" x14ac:dyDescent="0.2">
      <c r="B3156" s="78" t="str">
        <f t="shared" si="147"/>
        <v/>
      </c>
      <c r="C3156" s="19" t="s">
        <v>12</v>
      </c>
      <c r="D3156" s="19" t="s">
        <v>3457</v>
      </c>
      <c r="E3156" s="19">
        <v>130</v>
      </c>
      <c r="F3156" s="19" t="s">
        <v>55</v>
      </c>
      <c r="G3156" s="19">
        <v>60</v>
      </c>
      <c r="H3156" s="19">
        <v>7</v>
      </c>
      <c r="I3156" s="19">
        <v>50</v>
      </c>
      <c r="J3156" s="19">
        <v>94</v>
      </c>
      <c r="K3156" s="19">
        <v>600</v>
      </c>
      <c r="L3156" s="19">
        <v>1800</v>
      </c>
      <c r="M3156" s="19" t="s">
        <v>85</v>
      </c>
      <c r="N3156" s="19">
        <v>3000</v>
      </c>
      <c r="O3156" s="19">
        <v>6000</v>
      </c>
      <c r="P3156" s="19">
        <v>14000</v>
      </c>
      <c r="Q3156" s="19" t="s">
        <v>57</v>
      </c>
      <c r="R3156" s="19">
        <v>11400</v>
      </c>
      <c r="S3156" s="19">
        <v>30000</v>
      </c>
      <c r="T3156" s="19">
        <v>2.57</v>
      </c>
      <c r="U3156" s="19">
        <v>16.600000000000001</v>
      </c>
      <c r="V3156" s="19">
        <v>0.24</v>
      </c>
      <c r="W3156" s="19">
        <v>65</v>
      </c>
      <c r="X3156" s="93">
        <v>1552</v>
      </c>
      <c r="Y3156">
        <f t="shared" si="148"/>
        <v>50</v>
      </c>
      <c r="Z3156" t="b">
        <f>IF(N3156/G3156&gt;=Auswahlhilfe!$C$8,TRUE,FALSE)</f>
        <v>1</v>
      </c>
      <c r="AA3156" t="b">
        <f>IF(K3156&gt;Auswahlhilfe!$C$7,TRUE,FALSE)</f>
        <v>1</v>
      </c>
      <c r="AB3156" t="b">
        <f>IF(Auswahlhilfe!$C$17=F3156,TRUE,FALSE)</f>
        <v>0</v>
      </c>
      <c r="AC3156" t="b">
        <f>IFERROR(IF(FIND("P2",PGOptionList!D3156)&gt;0,TRUE),FALSE)</f>
        <v>1</v>
      </c>
      <c r="AD3156" t="b">
        <f>IFERROR(IF(FIND("P1",PGOptionList!D3156)&gt;0,TRUE),FALSE)</f>
        <v>0</v>
      </c>
      <c r="AE3156" t="b">
        <f>IFERROR(IF(FIND("P0",PGOptionList!D3156)&gt;0,TRUE),FALSE)</f>
        <v>0</v>
      </c>
      <c r="AF3156" t="b">
        <f>IF(AND(Z3156,AA3156,AB3156,AC3156,IF(C3156=Auswahlhilfe!$L$7,TRUE,FALSE)),D3156,FALSE)</f>
        <v>0</v>
      </c>
      <c r="AG3156" t="b">
        <f>IF(AND(Z3156,AA3156,AB3156,AD3156,IF(C3156=Auswahlhilfe!$L$17,TRUE,FALSE)),D3156,FALSE)</f>
        <v>0</v>
      </c>
      <c r="AH3156" t="b">
        <f>IF(AND(Z3156,AA3156,AB3156,AE3156,IF(C3156=Auswahlhilfe!$L$17,TRUE,FALSE)),D3156,FALSE)</f>
        <v>0</v>
      </c>
      <c r="AI3156" t="s">
        <v>4817</v>
      </c>
      <c r="AJ3156" s="90" t="str">
        <f t="shared" si="149"/>
        <v>mailto:info@oxni.ch?subject=Anfrage TF-140-060-S1-P2</v>
      </c>
    </row>
    <row r="3157" spans="2:36" x14ac:dyDescent="0.2">
      <c r="B3157" s="78" t="str">
        <f t="shared" si="147"/>
        <v/>
      </c>
      <c r="C3157" s="19" t="s">
        <v>12</v>
      </c>
      <c r="D3157" s="19" t="s">
        <v>3458</v>
      </c>
      <c r="E3157" s="19">
        <v>130</v>
      </c>
      <c r="F3157" s="19" t="s">
        <v>58</v>
      </c>
      <c r="G3157" s="19">
        <v>60</v>
      </c>
      <c r="H3157" s="19">
        <v>7</v>
      </c>
      <c r="I3157" s="19">
        <v>50</v>
      </c>
      <c r="J3157" s="19">
        <v>94</v>
      </c>
      <c r="K3157" s="19">
        <v>600</v>
      </c>
      <c r="L3157" s="19">
        <v>1800</v>
      </c>
      <c r="M3157" s="19" t="s">
        <v>85</v>
      </c>
      <c r="N3157" s="19">
        <v>3000</v>
      </c>
      <c r="O3157" s="19">
        <v>6000</v>
      </c>
      <c r="P3157" s="19">
        <v>14000</v>
      </c>
      <c r="Q3157" s="19" t="s">
        <v>57</v>
      </c>
      <c r="R3157" s="19">
        <v>11400</v>
      </c>
      <c r="S3157" s="19">
        <v>30000</v>
      </c>
      <c r="T3157" s="19">
        <v>2.57</v>
      </c>
      <c r="U3157" s="19">
        <v>16.600000000000001</v>
      </c>
      <c r="V3157" s="19">
        <v>0.24</v>
      </c>
      <c r="W3157" s="19">
        <v>65</v>
      </c>
      <c r="X3157" s="93">
        <v>1552</v>
      </c>
      <c r="Y3157">
        <f t="shared" si="148"/>
        <v>50</v>
      </c>
      <c r="Z3157" t="b">
        <f>IF(N3157/G3157&gt;=Auswahlhilfe!$C$8,TRUE,FALSE)</f>
        <v>1</v>
      </c>
      <c r="AA3157" t="b">
        <f>IF(K3157&gt;Auswahlhilfe!$C$7,TRUE,FALSE)</f>
        <v>1</v>
      </c>
      <c r="AB3157" t="b">
        <f>IF(Auswahlhilfe!$C$17=F3157,TRUE,FALSE)</f>
        <v>1</v>
      </c>
      <c r="AC3157" t="b">
        <f>IFERROR(IF(FIND("P2",PGOptionList!D3157)&gt;0,TRUE),FALSE)</f>
        <v>1</v>
      </c>
      <c r="AD3157" t="b">
        <f>IFERROR(IF(FIND("P1",PGOptionList!D3157)&gt;0,TRUE),FALSE)</f>
        <v>0</v>
      </c>
      <c r="AE3157" t="b">
        <f>IFERROR(IF(FIND("P0",PGOptionList!D3157)&gt;0,TRUE),FALSE)</f>
        <v>0</v>
      </c>
      <c r="AF3157" t="b">
        <f>IF(AND(Z3157,AA3157,AB3157,AC3157,IF(C3157=Auswahlhilfe!$L$7,TRUE,FALSE)),D3157,FALSE)</f>
        <v>0</v>
      </c>
      <c r="AG3157" t="b">
        <f>IF(AND(Z3157,AA3157,AB3157,AD3157,IF(C3157=Auswahlhilfe!$L$17,TRUE,FALSE)),D3157,FALSE)</f>
        <v>0</v>
      </c>
      <c r="AH3157" t="b">
        <f>IF(AND(Z3157,AA3157,AB3157,AE3157,IF(C3157=Auswahlhilfe!$L$17,TRUE,FALSE)),D3157,FALSE)</f>
        <v>0</v>
      </c>
      <c r="AI3157" t="s">
        <v>4818</v>
      </c>
      <c r="AJ3157" s="90" t="str">
        <f t="shared" si="149"/>
        <v>https://shop.oxni.ch/de/shop/motoren/planetengetriebe/tf-140-060-s2-p2</v>
      </c>
    </row>
    <row r="3158" spans="2:36" x14ac:dyDescent="0.2">
      <c r="B3158" s="78" t="str">
        <f t="shared" si="147"/>
        <v/>
      </c>
      <c r="C3158" s="19" t="s">
        <v>12</v>
      </c>
      <c r="D3158" s="19" t="s">
        <v>3459</v>
      </c>
      <c r="E3158" s="19">
        <v>130</v>
      </c>
      <c r="F3158" s="19" t="s">
        <v>55</v>
      </c>
      <c r="G3158" s="19">
        <v>50</v>
      </c>
      <c r="H3158" s="19">
        <v>3</v>
      </c>
      <c r="I3158" s="19">
        <v>50</v>
      </c>
      <c r="J3158" s="19">
        <v>94</v>
      </c>
      <c r="K3158" s="19">
        <v>650</v>
      </c>
      <c r="L3158" s="19">
        <v>1950</v>
      </c>
      <c r="M3158" s="19" t="s">
        <v>84</v>
      </c>
      <c r="N3158" s="19">
        <v>3000</v>
      </c>
      <c r="O3158" s="19">
        <v>6000</v>
      </c>
      <c r="P3158" s="19">
        <v>14000</v>
      </c>
      <c r="Q3158" s="19" t="s">
        <v>57</v>
      </c>
      <c r="R3158" s="19">
        <v>11400</v>
      </c>
      <c r="S3158" s="19">
        <v>30000</v>
      </c>
      <c r="T3158" s="19">
        <v>2.57</v>
      </c>
      <c r="U3158" s="19">
        <v>16.600000000000001</v>
      </c>
      <c r="V3158" s="19">
        <v>0.24</v>
      </c>
      <c r="W3158" s="19">
        <v>65</v>
      </c>
      <c r="X3158" s="93"/>
      <c r="Y3158">
        <f t="shared" si="148"/>
        <v>60</v>
      </c>
      <c r="Z3158" t="b">
        <f>IF(N3158/G3158&gt;=Auswahlhilfe!$C$8,TRUE,FALSE)</f>
        <v>1</v>
      </c>
      <c r="AA3158" t="b">
        <f>IF(K3158&gt;Auswahlhilfe!$C$7,TRUE,FALSE)</f>
        <v>1</v>
      </c>
      <c r="AB3158" t="b">
        <f>IF(Auswahlhilfe!$C$17=F3158,TRUE,FALSE)</f>
        <v>0</v>
      </c>
      <c r="AC3158" t="b">
        <f>IFERROR(IF(FIND("P2",PGOptionList!D3158)&gt;0,TRUE),FALSE)</f>
        <v>0</v>
      </c>
      <c r="AD3158" t="b">
        <f>IFERROR(IF(FIND("P1",PGOptionList!D3158)&gt;0,TRUE),FALSE)</f>
        <v>0</v>
      </c>
      <c r="AE3158" t="b">
        <f>IFERROR(IF(FIND("P0",PGOptionList!D3158)&gt;0,TRUE),FALSE)</f>
        <v>1</v>
      </c>
      <c r="AF3158" t="b">
        <f>IF(AND(Z3158,AA3158,AB3158,AC3158,IF(C3158=Auswahlhilfe!$L$7,TRUE,FALSE)),D3158,FALSE)</f>
        <v>0</v>
      </c>
      <c r="AG3158" t="b">
        <f>IF(AND(Z3158,AA3158,AB3158,AD3158,IF(C3158=Auswahlhilfe!$L$17,TRUE,FALSE)),D3158,FALSE)</f>
        <v>0</v>
      </c>
      <c r="AH3158" t="b">
        <f>IF(AND(Z3158,AA3158,AB3158,AE3158,IF(C3158=Auswahlhilfe!$L$17,TRUE,FALSE)),D3158,FALSE)</f>
        <v>0</v>
      </c>
      <c r="AI3158" t="s">
        <v>4817</v>
      </c>
      <c r="AJ3158" s="90" t="str">
        <f t="shared" si="149"/>
        <v>mailto:info@oxni.ch?subject=Anfrage TF-140-050-S1-P0</v>
      </c>
    </row>
    <row r="3159" spans="2:36" x14ac:dyDescent="0.2">
      <c r="B3159" s="78" t="str">
        <f t="shared" si="147"/>
        <v/>
      </c>
      <c r="C3159" s="19" t="s">
        <v>12</v>
      </c>
      <c r="D3159" s="19" t="s">
        <v>3460</v>
      </c>
      <c r="E3159" s="19">
        <v>130</v>
      </c>
      <c r="F3159" s="19" t="s">
        <v>58</v>
      </c>
      <c r="G3159" s="19">
        <v>50</v>
      </c>
      <c r="H3159" s="19">
        <v>3</v>
      </c>
      <c r="I3159" s="19">
        <v>50</v>
      </c>
      <c r="J3159" s="19">
        <v>94</v>
      </c>
      <c r="K3159" s="19">
        <v>650</v>
      </c>
      <c r="L3159" s="19">
        <v>1950</v>
      </c>
      <c r="M3159" s="19" t="s">
        <v>84</v>
      </c>
      <c r="N3159" s="19">
        <v>3000</v>
      </c>
      <c r="O3159" s="19">
        <v>6000</v>
      </c>
      <c r="P3159" s="19">
        <v>14000</v>
      </c>
      <c r="Q3159" s="19" t="s">
        <v>57</v>
      </c>
      <c r="R3159" s="19">
        <v>11400</v>
      </c>
      <c r="S3159" s="19">
        <v>30000</v>
      </c>
      <c r="T3159" s="19">
        <v>2.57</v>
      </c>
      <c r="U3159" s="19">
        <v>16.600000000000001</v>
      </c>
      <c r="V3159" s="19">
        <v>0.24</v>
      </c>
      <c r="W3159" s="19">
        <v>65</v>
      </c>
      <c r="X3159" s="93"/>
      <c r="Y3159">
        <f t="shared" si="148"/>
        <v>60</v>
      </c>
      <c r="Z3159" t="b">
        <f>IF(N3159/G3159&gt;=Auswahlhilfe!$C$8,TRUE,FALSE)</f>
        <v>1</v>
      </c>
      <c r="AA3159" t="b">
        <f>IF(K3159&gt;Auswahlhilfe!$C$7,TRUE,FALSE)</f>
        <v>1</v>
      </c>
      <c r="AB3159" t="b">
        <f>IF(Auswahlhilfe!$C$17=F3159,TRUE,FALSE)</f>
        <v>1</v>
      </c>
      <c r="AC3159" t="b">
        <f>IFERROR(IF(FIND("P2",PGOptionList!D3159)&gt;0,TRUE),FALSE)</f>
        <v>0</v>
      </c>
      <c r="AD3159" t="b">
        <f>IFERROR(IF(FIND("P1",PGOptionList!D3159)&gt;0,TRUE),FALSE)</f>
        <v>0</v>
      </c>
      <c r="AE3159" t="b">
        <f>IFERROR(IF(FIND("P0",PGOptionList!D3159)&gt;0,TRUE),FALSE)</f>
        <v>1</v>
      </c>
      <c r="AF3159" t="b">
        <f>IF(AND(Z3159,AA3159,AB3159,AC3159,IF(C3159=Auswahlhilfe!$L$7,TRUE,FALSE)),D3159,FALSE)</f>
        <v>0</v>
      </c>
      <c r="AG3159" t="b">
        <f>IF(AND(Z3159,AA3159,AB3159,AD3159,IF(C3159=Auswahlhilfe!$L$17,TRUE,FALSE)),D3159,FALSE)</f>
        <v>0</v>
      </c>
      <c r="AH3159" t="b">
        <f>IF(AND(Z3159,AA3159,AB3159,AE3159,IF(C3159=Auswahlhilfe!$L$17,TRUE,FALSE)),D3159,FALSE)</f>
        <v>0</v>
      </c>
      <c r="AI3159" t="s">
        <v>4817</v>
      </c>
      <c r="AJ3159" s="90" t="str">
        <f t="shared" si="149"/>
        <v>mailto:info@oxni.ch?subject=Anfrage TF-140-050-S2-P0</v>
      </c>
    </row>
    <row r="3160" spans="2:36" x14ac:dyDescent="0.2">
      <c r="B3160" s="78" t="str">
        <f t="shared" si="147"/>
        <v/>
      </c>
      <c r="C3160" s="19" t="s">
        <v>12</v>
      </c>
      <c r="D3160" s="19" t="s">
        <v>3461</v>
      </c>
      <c r="E3160" s="19">
        <v>130</v>
      </c>
      <c r="F3160" s="19" t="s">
        <v>55</v>
      </c>
      <c r="G3160" s="19">
        <v>50</v>
      </c>
      <c r="H3160" s="19">
        <v>5</v>
      </c>
      <c r="I3160" s="19">
        <v>50</v>
      </c>
      <c r="J3160" s="19">
        <v>94</v>
      </c>
      <c r="K3160" s="19">
        <v>650</v>
      </c>
      <c r="L3160" s="19">
        <v>1950</v>
      </c>
      <c r="M3160" s="19" t="s">
        <v>84</v>
      </c>
      <c r="N3160" s="19">
        <v>3000</v>
      </c>
      <c r="O3160" s="19">
        <v>6000</v>
      </c>
      <c r="P3160" s="19">
        <v>14000</v>
      </c>
      <c r="Q3160" s="19" t="s">
        <v>57</v>
      </c>
      <c r="R3160" s="19">
        <v>11400</v>
      </c>
      <c r="S3160" s="19">
        <v>30000</v>
      </c>
      <c r="T3160" s="19">
        <v>2.57</v>
      </c>
      <c r="U3160" s="19">
        <v>16.600000000000001</v>
      </c>
      <c r="V3160" s="19">
        <v>0.24</v>
      </c>
      <c r="W3160" s="19">
        <v>65</v>
      </c>
      <c r="X3160" s="93">
        <v>1808</v>
      </c>
      <c r="Y3160">
        <f t="shared" si="148"/>
        <v>60</v>
      </c>
      <c r="Z3160" t="b">
        <f>IF(N3160/G3160&gt;=Auswahlhilfe!$C$8,TRUE,FALSE)</f>
        <v>1</v>
      </c>
      <c r="AA3160" t="b">
        <f>IF(K3160&gt;Auswahlhilfe!$C$7,TRUE,FALSE)</f>
        <v>1</v>
      </c>
      <c r="AB3160" t="b">
        <f>IF(Auswahlhilfe!$C$17=F3160,TRUE,FALSE)</f>
        <v>0</v>
      </c>
      <c r="AC3160" t="b">
        <f>IFERROR(IF(FIND("P2",PGOptionList!D3160)&gt;0,TRUE),FALSE)</f>
        <v>0</v>
      </c>
      <c r="AD3160" t="b">
        <f>IFERROR(IF(FIND("P1",PGOptionList!D3160)&gt;0,TRUE),FALSE)</f>
        <v>1</v>
      </c>
      <c r="AE3160" t="b">
        <f>IFERROR(IF(FIND("P0",PGOptionList!D3160)&gt;0,TRUE),FALSE)</f>
        <v>0</v>
      </c>
      <c r="AF3160" t="b">
        <f>IF(AND(Z3160,AA3160,AB3160,AC3160,IF(C3160=Auswahlhilfe!$L$7,TRUE,FALSE)),D3160,FALSE)</f>
        <v>0</v>
      </c>
      <c r="AG3160" t="b">
        <f>IF(AND(Z3160,AA3160,AB3160,AD3160,IF(C3160=Auswahlhilfe!$L$17,TRUE,FALSE)),D3160,FALSE)</f>
        <v>0</v>
      </c>
      <c r="AH3160" t="b">
        <f>IF(AND(Z3160,AA3160,AB3160,AE3160,IF(C3160=Auswahlhilfe!$L$17,TRUE,FALSE)),D3160,FALSE)</f>
        <v>0</v>
      </c>
      <c r="AI3160" t="s">
        <v>4817</v>
      </c>
      <c r="AJ3160" s="90" t="str">
        <f t="shared" si="149"/>
        <v>mailto:info@oxni.ch?subject=Anfrage TF-140-050-S1-P1</v>
      </c>
    </row>
    <row r="3161" spans="2:36" x14ac:dyDescent="0.2">
      <c r="B3161" s="78" t="str">
        <f t="shared" si="147"/>
        <v/>
      </c>
      <c r="C3161" s="19" t="s">
        <v>12</v>
      </c>
      <c r="D3161" s="19" t="s">
        <v>3462</v>
      </c>
      <c r="E3161" s="19">
        <v>130</v>
      </c>
      <c r="F3161" s="19" t="s">
        <v>58</v>
      </c>
      <c r="G3161" s="19">
        <v>50</v>
      </c>
      <c r="H3161" s="19">
        <v>5</v>
      </c>
      <c r="I3161" s="19">
        <v>50</v>
      </c>
      <c r="J3161" s="19">
        <v>94</v>
      </c>
      <c r="K3161" s="19">
        <v>650</v>
      </c>
      <c r="L3161" s="19">
        <v>1950</v>
      </c>
      <c r="M3161" s="19" t="s">
        <v>84</v>
      </c>
      <c r="N3161" s="19">
        <v>3000</v>
      </c>
      <c r="O3161" s="19">
        <v>6000</v>
      </c>
      <c r="P3161" s="19">
        <v>14000</v>
      </c>
      <c r="Q3161" s="19" t="s">
        <v>57</v>
      </c>
      <c r="R3161" s="19">
        <v>11400</v>
      </c>
      <c r="S3161" s="19">
        <v>30000</v>
      </c>
      <c r="T3161" s="19">
        <v>2.57</v>
      </c>
      <c r="U3161" s="19">
        <v>16.600000000000001</v>
      </c>
      <c r="V3161" s="19">
        <v>0.24</v>
      </c>
      <c r="W3161" s="19">
        <v>65</v>
      </c>
      <c r="X3161" s="93">
        <v>1808</v>
      </c>
      <c r="Y3161">
        <f t="shared" si="148"/>
        <v>60</v>
      </c>
      <c r="Z3161" t="b">
        <f>IF(N3161/G3161&gt;=Auswahlhilfe!$C$8,TRUE,FALSE)</f>
        <v>1</v>
      </c>
      <c r="AA3161" t="b">
        <f>IF(K3161&gt;Auswahlhilfe!$C$7,TRUE,FALSE)</f>
        <v>1</v>
      </c>
      <c r="AB3161" t="b">
        <f>IF(Auswahlhilfe!$C$17=F3161,TRUE,FALSE)</f>
        <v>1</v>
      </c>
      <c r="AC3161" t="b">
        <f>IFERROR(IF(FIND("P2",PGOptionList!D3161)&gt;0,TRUE),FALSE)</f>
        <v>0</v>
      </c>
      <c r="AD3161" t="b">
        <f>IFERROR(IF(FIND("P1",PGOptionList!D3161)&gt;0,TRUE),FALSE)</f>
        <v>1</v>
      </c>
      <c r="AE3161" t="b">
        <f>IFERROR(IF(FIND("P0",PGOptionList!D3161)&gt;0,TRUE),FALSE)</f>
        <v>0</v>
      </c>
      <c r="AF3161" t="b">
        <f>IF(AND(Z3161,AA3161,AB3161,AC3161,IF(C3161=Auswahlhilfe!$L$7,TRUE,FALSE)),D3161,FALSE)</f>
        <v>0</v>
      </c>
      <c r="AG3161" t="b">
        <f>IF(AND(Z3161,AA3161,AB3161,AD3161,IF(C3161=Auswahlhilfe!$L$17,TRUE,FALSE)),D3161,FALSE)</f>
        <v>0</v>
      </c>
      <c r="AH3161" t="b">
        <f>IF(AND(Z3161,AA3161,AB3161,AE3161,IF(C3161=Auswahlhilfe!$L$17,TRUE,FALSE)),D3161,FALSE)</f>
        <v>0</v>
      </c>
      <c r="AI3161" t="s">
        <v>4818</v>
      </c>
      <c r="AJ3161" s="90" t="str">
        <f t="shared" si="149"/>
        <v>https://shop.oxni.ch/de/shop/motoren/planetengetriebe/tf-140-050-s2-p1</v>
      </c>
    </row>
    <row r="3162" spans="2:36" x14ac:dyDescent="0.2">
      <c r="B3162" s="78" t="str">
        <f t="shared" si="147"/>
        <v/>
      </c>
      <c r="C3162" s="19" t="s">
        <v>12</v>
      </c>
      <c r="D3162" s="19" t="s">
        <v>3463</v>
      </c>
      <c r="E3162" s="19">
        <v>130</v>
      </c>
      <c r="F3162" s="19" t="s">
        <v>55</v>
      </c>
      <c r="G3162" s="19">
        <v>50</v>
      </c>
      <c r="H3162" s="19">
        <v>7</v>
      </c>
      <c r="I3162" s="19">
        <v>50</v>
      </c>
      <c r="J3162" s="19">
        <v>94</v>
      </c>
      <c r="K3162" s="19">
        <v>650</v>
      </c>
      <c r="L3162" s="19">
        <v>1950</v>
      </c>
      <c r="M3162" s="19" t="s">
        <v>84</v>
      </c>
      <c r="N3162" s="19">
        <v>3000</v>
      </c>
      <c r="O3162" s="19">
        <v>6000</v>
      </c>
      <c r="P3162" s="19">
        <v>14000</v>
      </c>
      <c r="Q3162" s="19" t="s">
        <v>57</v>
      </c>
      <c r="R3162" s="19">
        <v>11400</v>
      </c>
      <c r="S3162" s="19">
        <v>30000</v>
      </c>
      <c r="T3162" s="19">
        <v>2.57</v>
      </c>
      <c r="U3162" s="19">
        <v>16.600000000000001</v>
      </c>
      <c r="V3162" s="19">
        <v>0.24</v>
      </c>
      <c r="W3162" s="19">
        <v>65</v>
      </c>
      <c r="X3162" s="93">
        <v>1552</v>
      </c>
      <c r="Y3162">
        <f t="shared" si="148"/>
        <v>60</v>
      </c>
      <c r="Z3162" t="b">
        <f>IF(N3162/G3162&gt;=Auswahlhilfe!$C$8,TRUE,FALSE)</f>
        <v>1</v>
      </c>
      <c r="AA3162" t="b">
        <f>IF(K3162&gt;Auswahlhilfe!$C$7,TRUE,FALSE)</f>
        <v>1</v>
      </c>
      <c r="AB3162" t="b">
        <f>IF(Auswahlhilfe!$C$17=F3162,TRUE,FALSE)</f>
        <v>0</v>
      </c>
      <c r="AC3162" t="b">
        <f>IFERROR(IF(FIND("P2",PGOptionList!D3162)&gt;0,TRUE),FALSE)</f>
        <v>1</v>
      </c>
      <c r="AD3162" t="b">
        <f>IFERROR(IF(FIND("P1",PGOptionList!D3162)&gt;0,TRUE),FALSE)</f>
        <v>0</v>
      </c>
      <c r="AE3162" t="b">
        <f>IFERROR(IF(FIND("P0",PGOptionList!D3162)&gt;0,TRUE),FALSE)</f>
        <v>0</v>
      </c>
      <c r="AF3162" t="b">
        <f>IF(AND(Z3162,AA3162,AB3162,AC3162,IF(C3162=Auswahlhilfe!$L$7,TRUE,FALSE)),D3162,FALSE)</f>
        <v>0</v>
      </c>
      <c r="AG3162" t="b">
        <f>IF(AND(Z3162,AA3162,AB3162,AD3162,IF(C3162=Auswahlhilfe!$L$17,TRUE,FALSE)),D3162,FALSE)</f>
        <v>0</v>
      </c>
      <c r="AH3162" t="b">
        <f>IF(AND(Z3162,AA3162,AB3162,AE3162,IF(C3162=Auswahlhilfe!$L$17,TRUE,FALSE)),D3162,FALSE)</f>
        <v>0</v>
      </c>
      <c r="AI3162" t="s">
        <v>4817</v>
      </c>
      <c r="AJ3162" s="90" t="str">
        <f t="shared" si="149"/>
        <v>mailto:info@oxni.ch?subject=Anfrage TF-140-050-S1-P2</v>
      </c>
    </row>
    <row r="3163" spans="2:36" x14ac:dyDescent="0.2">
      <c r="B3163" s="78" t="str">
        <f t="shared" si="147"/>
        <v/>
      </c>
      <c r="C3163" s="19" t="s">
        <v>12</v>
      </c>
      <c r="D3163" s="19" t="s">
        <v>3464</v>
      </c>
      <c r="E3163" s="19">
        <v>130</v>
      </c>
      <c r="F3163" s="19" t="s">
        <v>58</v>
      </c>
      <c r="G3163" s="19">
        <v>50</v>
      </c>
      <c r="H3163" s="19">
        <v>7</v>
      </c>
      <c r="I3163" s="19">
        <v>50</v>
      </c>
      <c r="J3163" s="19">
        <v>94</v>
      </c>
      <c r="K3163" s="19">
        <v>650</v>
      </c>
      <c r="L3163" s="19">
        <v>1950</v>
      </c>
      <c r="M3163" s="19" t="s">
        <v>84</v>
      </c>
      <c r="N3163" s="19">
        <v>3000</v>
      </c>
      <c r="O3163" s="19">
        <v>6000</v>
      </c>
      <c r="P3163" s="19">
        <v>14000</v>
      </c>
      <c r="Q3163" s="19" t="s">
        <v>57</v>
      </c>
      <c r="R3163" s="19">
        <v>11400</v>
      </c>
      <c r="S3163" s="19">
        <v>30000</v>
      </c>
      <c r="T3163" s="19">
        <v>2.57</v>
      </c>
      <c r="U3163" s="19">
        <v>16.600000000000001</v>
      </c>
      <c r="V3163" s="19">
        <v>0.24</v>
      </c>
      <c r="W3163" s="19">
        <v>65</v>
      </c>
      <c r="X3163" s="93">
        <v>1552</v>
      </c>
      <c r="Y3163">
        <f t="shared" si="148"/>
        <v>60</v>
      </c>
      <c r="Z3163" t="b">
        <f>IF(N3163/G3163&gt;=Auswahlhilfe!$C$8,TRUE,FALSE)</f>
        <v>1</v>
      </c>
      <c r="AA3163" t="b">
        <f>IF(K3163&gt;Auswahlhilfe!$C$7,TRUE,FALSE)</f>
        <v>1</v>
      </c>
      <c r="AB3163" t="b">
        <f>IF(Auswahlhilfe!$C$17=F3163,TRUE,FALSE)</f>
        <v>1</v>
      </c>
      <c r="AC3163" t="b">
        <f>IFERROR(IF(FIND("P2",PGOptionList!D3163)&gt;0,TRUE),FALSE)</f>
        <v>1</v>
      </c>
      <c r="AD3163" t="b">
        <f>IFERROR(IF(FIND("P1",PGOptionList!D3163)&gt;0,TRUE),FALSE)</f>
        <v>0</v>
      </c>
      <c r="AE3163" t="b">
        <f>IFERROR(IF(FIND("P0",PGOptionList!D3163)&gt;0,TRUE),FALSE)</f>
        <v>0</v>
      </c>
      <c r="AF3163" t="b">
        <f>IF(AND(Z3163,AA3163,AB3163,AC3163,IF(C3163=Auswahlhilfe!$L$7,TRUE,FALSE)),D3163,FALSE)</f>
        <v>0</v>
      </c>
      <c r="AG3163" t="b">
        <f>IF(AND(Z3163,AA3163,AB3163,AD3163,IF(C3163=Auswahlhilfe!$L$17,TRUE,FALSE)),D3163,FALSE)</f>
        <v>0</v>
      </c>
      <c r="AH3163" t="b">
        <f>IF(AND(Z3163,AA3163,AB3163,AE3163,IF(C3163=Auswahlhilfe!$L$17,TRUE,FALSE)),D3163,FALSE)</f>
        <v>0</v>
      </c>
      <c r="AI3163" t="s">
        <v>4818</v>
      </c>
      <c r="AJ3163" s="90" t="str">
        <f t="shared" si="149"/>
        <v>https://shop.oxni.ch/de/shop/motoren/planetengetriebe/tf-140-050-s2-p2</v>
      </c>
    </row>
    <row r="3164" spans="2:36" x14ac:dyDescent="0.2">
      <c r="B3164" s="78" t="str">
        <f t="shared" si="147"/>
        <v/>
      </c>
      <c r="C3164" s="19" t="s">
        <v>12</v>
      </c>
      <c r="D3164" s="19" t="s">
        <v>3465</v>
      </c>
      <c r="E3164" s="19">
        <v>130</v>
      </c>
      <c r="F3164" s="19" t="s">
        <v>55</v>
      </c>
      <c r="G3164" s="19">
        <v>40</v>
      </c>
      <c r="H3164" s="19">
        <v>3</v>
      </c>
      <c r="I3164" s="19">
        <v>50</v>
      </c>
      <c r="J3164" s="19">
        <v>94</v>
      </c>
      <c r="K3164" s="19">
        <v>500</v>
      </c>
      <c r="L3164" s="19">
        <v>1500</v>
      </c>
      <c r="M3164" s="19" t="s">
        <v>87</v>
      </c>
      <c r="N3164" s="19">
        <v>3000</v>
      </c>
      <c r="O3164" s="19">
        <v>6000</v>
      </c>
      <c r="P3164" s="19">
        <v>14000</v>
      </c>
      <c r="Q3164" s="19" t="s">
        <v>57</v>
      </c>
      <c r="R3164" s="19">
        <v>11400</v>
      </c>
      <c r="S3164" s="19">
        <v>30000</v>
      </c>
      <c r="T3164" s="19">
        <v>2.71</v>
      </c>
      <c r="U3164" s="19">
        <v>16.600000000000001</v>
      </c>
      <c r="V3164" s="19">
        <v>0.24</v>
      </c>
      <c r="W3164" s="19">
        <v>65</v>
      </c>
      <c r="X3164" s="93"/>
      <c r="Y3164">
        <f t="shared" si="148"/>
        <v>75</v>
      </c>
      <c r="Z3164" t="b">
        <f>IF(N3164/G3164&gt;=Auswahlhilfe!$C$8,TRUE,FALSE)</f>
        <v>1</v>
      </c>
      <c r="AA3164" t="b">
        <f>IF(K3164&gt;Auswahlhilfe!$C$7,TRUE,FALSE)</f>
        <v>1</v>
      </c>
      <c r="AB3164" t="b">
        <f>IF(Auswahlhilfe!$C$17=F3164,TRUE,FALSE)</f>
        <v>0</v>
      </c>
      <c r="AC3164" t="b">
        <f>IFERROR(IF(FIND("P2",PGOptionList!D3164)&gt;0,TRUE),FALSE)</f>
        <v>0</v>
      </c>
      <c r="AD3164" t="b">
        <f>IFERROR(IF(FIND("P1",PGOptionList!D3164)&gt;0,TRUE),FALSE)</f>
        <v>0</v>
      </c>
      <c r="AE3164" t="b">
        <f>IFERROR(IF(FIND("P0",PGOptionList!D3164)&gt;0,TRUE),FALSE)</f>
        <v>1</v>
      </c>
      <c r="AF3164" t="b">
        <f>IF(AND(Z3164,AA3164,AB3164,AC3164,IF(C3164=Auswahlhilfe!$L$7,TRUE,FALSE)),D3164,FALSE)</f>
        <v>0</v>
      </c>
      <c r="AG3164" t="b">
        <f>IF(AND(Z3164,AA3164,AB3164,AD3164,IF(C3164=Auswahlhilfe!$L$17,TRUE,FALSE)),D3164,FALSE)</f>
        <v>0</v>
      </c>
      <c r="AH3164" t="b">
        <f>IF(AND(Z3164,AA3164,AB3164,AE3164,IF(C3164=Auswahlhilfe!$L$17,TRUE,FALSE)),D3164,FALSE)</f>
        <v>0</v>
      </c>
      <c r="AI3164" t="s">
        <v>4817</v>
      </c>
      <c r="AJ3164" s="90" t="str">
        <f t="shared" si="149"/>
        <v>mailto:info@oxni.ch?subject=Anfrage TF-140-040-S1-P0</v>
      </c>
    </row>
    <row r="3165" spans="2:36" x14ac:dyDescent="0.2">
      <c r="B3165" s="78" t="str">
        <f t="shared" si="147"/>
        <v/>
      </c>
      <c r="C3165" s="19" t="s">
        <v>12</v>
      </c>
      <c r="D3165" s="19" t="s">
        <v>3466</v>
      </c>
      <c r="E3165" s="19">
        <v>130</v>
      </c>
      <c r="F3165" s="19" t="s">
        <v>58</v>
      </c>
      <c r="G3165" s="19">
        <v>40</v>
      </c>
      <c r="H3165" s="19">
        <v>3</v>
      </c>
      <c r="I3165" s="19">
        <v>50</v>
      </c>
      <c r="J3165" s="19">
        <v>94</v>
      </c>
      <c r="K3165" s="19">
        <v>500</v>
      </c>
      <c r="L3165" s="19">
        <v>1500</v>
      </c>
      <c r="M3165" s="19" t="s">
        <v>87</v>
      </c>
      <c r="N3165" s="19">
        <v>3000</v>
      </c>
      <c r="O3165" s="19">
        <v>6000</v>
      </c>
      <c r="P3165" s="19">
        <v>14000</v>
      </c>
      <c r="Q3165" s="19" t="s">
        <v>57</v>
      </c>
      <c r="R3165" s="19">
        <v>11400</v>
      </c>
      <c r="S3165" s="19">
        <v>30000</v>
      </c>
      <c r="T3165" s="19">
        <v>2.71</v>
      </c>
      <c r="U3165" s="19">
        <v>16.600000000000001</v>
      </c>
      <c r="V3165" s="19">
        <v>0.24</v>
      </c>
      <c r="W3165" s="19">
        <v>65</v>
      </c>
      <c r="X3165" s="93"/>
      <c r="Y3165">
        <f t="shared" si="148"/>
        <v>75</v>
      </c>
      <c r="Z3165" t="b">
        <f>IF(N3165/G3165&gt;=Auswahlhilfe!$C$8,TRUE,FALSE)</f>
        <v>1</v>
      </c>
      <c r="AA3165" t="b">
        <f>IF(K3165&gt;Auswahlhilfe!$C$7,TRUE,FALSE)</f>
        <v>1</v>
      </c>
      <c r="AB3165" t="b">
        <f>IF(Auswahlhilfe!$C$17=F3165,TRUE,FALSE)</f>
        <v>1</v>
      </c>
      <c r="AC3165" t="b">
        <f>IFERROR(IF(FIND("P2",PGOptionList!D3165)&gt;0,TRUE),FALSE)</f>
        <v>0</v>
      </c>
      <c r="AD3165" t="b">
        <f>IFERROR(IF(FIND("P1",PGOptionList!D3165)&gt;0,TRUE),FALSE)</f>
        <v>0</v>
      </c>
      <c r="AE3165" t="b">
        <f>IFERROR(IF(FIND("P0",PGOptionList!D3165)&gt;0,TRUE),FALSE)</f>
        <v>1</v>
      </c>
      <c r="AF3165" t="b">
        <f>IF(AND(Z3165,AA3165,AB3165,AC3165,IF(C3165=Auswahlhilfe!$L$7,TRUE,FALSE)),D3165,FALSE)</f>
        <v>0</v>
      </c>
      <c r="AG3165" t="b">
        <f>IF(AND(Z3165,AA3165,AB3165,AD3165,IF(C3165=Auswahlhilfe!$L$17,TRUE,FALSE)),D3165,FALSE)</f>
        <v>0</v>
      </c>
      <c r="AH3165" t="b">
        <f>IF(AND(Z3165,AA3165,AB3165,AE3165,IF(C3165=Auswahlhilfe!$L$17,TRUE,FALSE)),D3165,FALSE)</f>
        <v>0</v>
      </c>
      <c r="AI3165" t="s">
        <v>4817</v>
      </c>
      <c r="AJ3165" s="90" t="str">
        <f t="shared" si="149"/>
        <v>mailto:info@oxni.ch?subject=Anfrage TF-140-040-S2-P0</v>
      </c>
    </row>
    <row r="3166" spans="2:36" x14ac:dyDescent="0.2">
      <c r="B3166" s="78" t="str">
        <f t="shared" si="147"/>
        <v/>
      </c>
      <c r="C3166" s="19" t="s">
        <v>12</v>
      </c>
      <c r="D3166" s="19" t="s">
        <v>3467</v>
      </c>
      <c r="E3166" s="19">
        <v>130</v>
      </c>
      <c r="F3166" s="19" t="s">
        <v>55</v>
      </c>
      <c r="G3166" s="19">
        <v>40</v>
      </c>
      <c r="H3166" s="19">
        <v>5</v>
      </c>
      <c r="I3166" s="19">
        <v>50</v>
      </c>
      <c r="J3166" s="19">
        <v>94</v>
      </c>
      <c r="K3166" s="19">
        <v>500</v>
      </c>
      <c r="L3166" s="19">
        <v>1500</v>
      </c>
      <c r="M3166" s="19" t="s">
        <v>87</v>
      </c>
      <c r="N3166" s="19">
        <v>3000</v>
      </c>
      <c r="O3166" s="19">
        <v>6000</v>
      </c>
      <c r="P3166" s="19">
        <v>14000</v>
      </c>
      <c r="Q3166" s="19" t="s">
        <v>57</v>
      </c>
      <c r="R3166" s="19">
        <v>11400</v>
      </c>
      <c r="S3166" s="19">
        <v>30000</v>
      </c>
      <c r="T3166" s="19">
        <v>2.71</v>
      </c>
      <c r="U3166" s="19">
        <v>16.600000000000001</v>
      </c>
      <c r="V3166" s="19">
        <v>0.24</v>
      </c>
      <c r="W3166" s="19">
        <v>65</v>
      </c>
      <c r="X3166" s="93">
        <v>1808</v>
      </c>
      <c r="Y3166">
        <f t="shared" si="148"/>
        <v>75</v>
      </c>
      <c r="Z3166" t="b">
        <f>IF(N3166/G3166&gt;=Auswahlhilfe!$C$8,TRUE,FALSE)</f>
        <v>1</v>
      </c>
      <c r="AA3166" t="b">
        <f>IF(K3166&gt;Auswahlhilfe!$C$7,TRUE,FALSE)</f>
        <v>1</v>
      </c>
      <c r="AB3166" t="b">
        <f>IF(Auswahlhilfe!$C$17=F3166,TRUE,FALSE)</f>
        <v>0</v>
      </c>
      <c r="AC3166" t="b">
        <f>IFERROR(IF(FIND("P2",PGOptionList!D3166)&gt;0,TRUE),FALSE)</f>
        <v>0</v>
      </c>
      <c r="AD3166" t="b">
        <f>IFERROR(IF(FIND("P1",PGOptionList!D3166)&gt;0,TRUE),FALSE)</f>
        <v>1</v>
      </c>
      <c r="AE3166" t="b">
        <f>IFERROR(IF(FIND("P0",PGOptionList!D3166)&gt;0,TRUE),FALSE)</f>
        <v>0</v>
      </c>
      <c r="AF3166" t="b">
        <f>IF(AND(Z3166,AA3166,AB3166,AC3166,IF(C3166=Auswahlhilfe!$L$7,TRUE,FALSE)),D3166,FALSE)</f>
        <v>0</v>
      </c>
      <c r="AG3166" t="b">
        <f>IF(AND(Z3166,AA3166,AB3166,AD3166,IF(C3166=Auswahlhilfe!$L$17,TRUE,FALSE)),D3166,FALSE)</f>
        <v>0</v>
      </c>
      <c r="AH3166" t="b">
        <f>IF(AND(Z3166,AA3166,AB3166,AE3166,IF(C3166=Auswahlhilfe!$L$17,TRUE,FALSE)),D3166,FALSE)</f>
        <v>0</v>
      </c>
      <c r="AI3166" t="s">
        <v>4817</v>
      </c>
      <c r="AJ3166" s="90" t="str">
        <f t="shared" si="149"/>
        <v>mailto:info@oxni.ch?subject=Anfrage TF-140-040-S1-P1</v>
      </c>
    </row>
    <row r="3167" spans="2:36" x14ac:dyDescent="0.2">
      <c r="B3167" s="78" t="str">
        <f t="shared" si="147"/>
        <v/>
      </c>
      <c r="C3167" s="19" t="s">
        <v>12</v>
      </c>
      <c r="D3167" s="19" t="s">
        <v>3468</v>
      </c>
      <c r="E3167" s="19">
        <v>130</v>
      </c>
      <c r="F3167" s="19" t="s">
        <v>58</v>
      </c>
      <c r="G3167" s="19">
        <v>40</v>
      </c>
      <c r="H3167" s="19">
        <v>5</v>
      </c>
      <c r="I3167" s="19">
        <v>50</v>
      </c>
      <c r="J3167" s="19">
        <v>94</v>
      </c>
      <c r="K3167" s="19">
        <v>500</v>
      </c>
      <c r="L3167" s="19">
        <v>1500</v>
      </c>
      <c r="M3167" s="19" t="s">
        <v>87</v>
      </c>
      <c r="N3167" s="19">
        <v>3000</v>
      </c>
      <c r="O3167" s="19">
        <v>6000</v>
      </c>
      <c r="P3167" s="19">
        <v>14000</v>
      </c>
      <c r="Q3167" s="19" t="s">
        <v>57</v>
      </c>
      <c r="R3167" s="19">
        <v>11400</v>
      </c>
      <c r="S3167" s="19">
        <v>30000</v>
      </c>
      <c r="T3167" s="19">
        <v>2.71</v>
      </c>
      <c r="U3167" s="19">
        <v>16.600000000000001</v>
      </c>
      <c r="V3167" s="19">
        <v>0.24</v>
      </c>
      <c r="W3167" s="19">
        <v>65</v>
      </c>
      <c r="X3167" s="93">
        <v>1808</v>
      </c>
      <c r="Y3167">
        <f t="shared" si="148"/>
        <v>75</v>
      </c>
      <c r="Z3167" t="b">
        <f>IF(N3167/G3167&gt;=Auswahlhilfe!$C$8,TRUE,FALSE)</f>
        <v>1</v>
      </c>
      <c r="AA3167" t="b">
        <f>IF(K3167&gt;Auswahlhilfe!$C$7,TRUE,FALSE)</f>
        <v>1</v>
      </c>
      <c r="AB3167" t="b">
        <f>IF(Auswahlhilfe!$C$17=F3167,TRUE,FALSE)</f>
        <v>1</v>
      </c>
      <c r="AC3167" t="b">
        <f>IFERROR(IF(FIND("P2",PGOptionList!D3167)&gt;0,TRUE),FALSE)</f>
        <v>0</v>
      </c>
      <c r="AD3167" t="b">
        <f>IFERROR(IF(FIND("P1",PGOptionList!D3167)&gt;0,TRUE),FALSE)</f>
        <v>1</v>
      </c>
      <c r="AE3167" t="b">
        <f>IFERROR(IF(FIND("P0",PGOptionList!D3167)&gt;0,TRUE),FALSE)</f>
        <v>0</v>
      </c>
      <c r="AF3167" t="b">
        <f>IF(AND(Z3167,AA3167,AB3167,AC3167,IF(C3167=Auswahlhilfe!$L$7,TRUE,FALSE)),D3167,FALSE)</f>
        <v>0</v>
      </c>
      <c r="AG3167" t="b">
        <f>IF(AND(Z3167,AA3167,AB3167,AD3167,IF(C3167=Auswahlhilfe!$L$17,TRUE,FALSE)),D3167,FALSE)</f>
        <v>0</v>
      </c>
      <c r="AH3167" t="b">
        <f>IF(AND(Z3167,AA3167,AB3167,AE3167,IF(C3167=Auswahlhilfe!$L$17,TRUE,FALSE)),D3167,FALSE)</f>
        <v>0</v>
      </c>
      <c r="AI3167" t="s">
        <v>4818</v>
      </c>
      <c r="AJ3167" s="90" t="str">
        <f t="shared" si="149"/>
        <v>https://shop.oxni.ch/de/shop/motoren/planetengetriebe/tf-140-040-s2-p1</v>
      </c>
    </row>
    <row r="3168" spans="2:36" x14ac:dyDescent="0.2">
      <c r="B3168" s="78" t="str">
        <f t="shared" si="147"/>
        <v/>
      </c>
      <c r="C3168" s="19" t="s">
        <v>12</v>
      </c>
      <c r="D3168" s="19" t="s">
        <v>3469</v>
      </c>
      <c r="E3168" s="19">
        <v>130</v>
      </c>
      <c r="F3168" s="19" t="s">
        <v>55</v>
      </c>
      <c r="G3168" s="19">
        <v>40</v>
      </c>
      <c r="H3168" s="19">
        <v>7</v>
      </c>
      <c r="I3168" s="19">
        <v>50</v>
      </c>
      <c r="J3168" s="19">
        <v>94</v>
      </c>
      <c r="K3168" s="19">
        <v>500</v>
      </c>
      <c r="L3168" s="19">
        <v>1500</v>
      </c>
      <c r="M3168" s="19" t="s">
        <v>87</v>
      </c>
      <c r="N3168" s="19">
        <v>3000</v>
      </c>
      <c r="O3168" s="19">
        <v>6000</v>
      </c>
      <c r="P3168" s="19">
        <v>14000</v>
      </c>
      <c r="Q3168" s="19" t="s">
        <v>57</v>
      </c>
      <c r="R3168" s="19">
        <v>11400</v>
      </c>
      <c r="S3168" s="19">
        <v>30000</v>
      </c>
      <c r="T3168" s="19">
        <v>2.71</v>
      </c>
      <c r="U3168" s="19">
        <v>16.600000000000001</v>
      </c>
      <c r="V3168" s="19">
        <v>0.24</v>
      </c>
      <c r="W3168" s="19">
        <v>65</v>
      </c>
      <c r="X3168" s="93">
        <v>1552</v>
      </c>
      <c r="Y3168">
        <f t="shared" si="148"/>
        <v>75</v>
      </c>
      <c r="Z3168" t="b">
        <f>IF(N3168/G3168&gt;=Auswahlhilfe!$C$8,TRUE,FALSE)</f>
        <v>1</v>
      </c>
      <c r="AA3168" t="b">
        <f>IF(K3168&gt;Auswahlhilfe!$C$7,TRUE,FALSE)</f>
        <v>1</v>
      </c>
      <c r="AB3168" t="b">
        <f>IF(Auswahlhilfe!$C$17=F3168,TRUE,FALSE)</f>
        <v>0</v>
      </c>
      <c r="AC3168" t="b">
        <f>IFERROR(IF(FIND("P2",PGOptionList!D3168)&gt;0,TRUE),FALSE)</f>
        <v>1</v>
      </c>
      <c r="AD3168" t="b">
        <f>IFERROR(IF(FIND("P1",PGOptionList!D3168)&gt;0,TRUE),FALSE)</f>
        <v>0</v>
      </c>
      <c r="AE3168" t="b">
        <f>IFERROR(IF(FIND("P0",PGOptionList!D3168)&gt;0,TRUE),FALSE)</f>
        <v>0</v>
      </c>
      <c r="AF3168" t="b">
        <f>IF(AND(Z3168,AA3168,AB3168,AC3168,IF(C3168=Auswahlhilfe!$L$7,TRUE,FALSE)),D3168,FALSE)</f>
        <v>0</v>
      </c>
      <c r="AG3168" t="b">
        <f>IF(AND(Z3168,AA3168,AB3168,AD3168,IF(C3168=Auswahlhilfe!$L$17,TRUE,FALSE)),D3168,FALSE)</f>
        <v>0</v>
      </c>
      <c r="AH3168" t="b">
        <f>IF(AND(Z3168,AA3168,AB3168,AE3168,IF(C3168=Auswahlhilfe!$L$17,TRUE,FALSE)),D3168,FALSE)</f>
        <v>0</v>
      </c>
      <c r="AI3168" t="s">
        <v>4817</v>
      </c>
      <c r="AJ3168" s="90" t="str">
        <f t="shared" si="149"/>
        <v>mailto:info@oxni.ch?subject=Anfrage TF-140-040-S1-P2</v>
      </c>
    </row>
    <row r="3169" spans="2:36" x14ac:dyDescent="0.2">
      <c r="B3169" s="78" t="str">
        <f t="shared" si="147"/>
        <v/>
      </c>
      <c r="C3169" s="19" t="s">
        <v>12</v>
      </c>
      <c r="D3169" s="19" t="s">
        <v>3470</v>
      </c>
      <c r="E3169" s="19">
        <v>130</v>
      </c>
      <c r="F3169" s="19" t="s">
        <v>58</v>
      </c>
      <c r="G3169" s="19">
        <v>40</v>
      </c>
      <c r="H3169" s="19">
        <v>7</v>
      </c>
      <c r="I3169" s="19">
        <v>50</v>
      </c>
      <c r="J3169" s="19">
        <v>94</v>
      </c>
      <c r="K3169" s="19">
        <v>500</v>
      </c>
      <c r="L3169" s="19">
        <v>1500</v>
      </c>
      <c r="M3169" s="19" t="s">
        <v>87</v>
      </c>
      <c r="N3169" s="19">
        <v>3000</v>
      </c>
      <c r="O3169" s="19">
        <v>6000</v>
      </c>
      <c r="P3169" s="19">
        <v>14000</v>
      </c>
      <c r="Q3169" s="19" t="s">
        <v>57</v>
      </c>
      <c r="R3169" s="19">
        <v>11400</v>
      </c>
      <c r="S3169" s="19">
        <v>30000</v>
      </c>
      <c r="T3169" s="19">
        <v>2.71</v>
      </c>
      <c r="U3169" s="19">
        <v>16.600000000000001</v>
      </c>
      <c r="V3169" s="19">
        <v>0.24</v>
      </c>
      <c r="W3169" s="19">
        <v>65</v>
      </c>
      <c r="X3169" s="93">
        <v>1552</v>
      </c>
      <c r="Y3169">
        <f t="shared" si="148"/>
        <v>75</v>
      </c>
      <c r="Z3169" t="b">
        <f>IF(N3169/G3169&gt;=Auswahlhilfe!$C$8,TRUE,FALSE)</f>
        <v>1</v>
      </c>
      <c r="AA3169" t="b">
        <f>IF(K3169&gt;Auswahlhilfe!$C$7,TRUE,FALSE)</f>
        <v>1</v>
      </c>
      <c r="AB3169" t="b">
        <f>IF(Auswahlhilfe!$C$17=F3169,TRUE,FALSE)</f>
        <v>1</v>
      </c>
      <c r="AC3169" t="b">
        <f>IFERROR(IF(FIND("P2",PGOptionList!D3169)&gt;0,TRUE),FALSE)</f>
        <v>1</v>
      </c>
      <c r="AD3169" t="b">
        <f>IFERROR(IF(FIND("P1",PGOptionList!D3169)&gt;0,TRUE),FALSE)</f>
        <v>0</v>
      </c>
      <c r="AE3169" t="b">
        <f>IFERROR(IF(FIND("P0",PGOptionList!D3169)&gt;0,TRUE),FALSE)</f>
        <v>0</v>
      </c>
      <c r="AF3169" t="b">
        <f>IF(AND(Z3169,AA3169,AB3169,AC3169,IF(C3169=Auswahlhilfe!$L$7,TRUE,FALSE)),D3169,FALSE)</f>
        <v>0</v>
      </c>
      <c r="AG3169" t="b">
        <f>IF(AND(Z3169,AA3169,AB3169,AD3169,IF(C3169=Auswahlhilfe!$L$17,TRUE,FALSE)),D3169,FALSE)</f>
        <v>0</v>
      </c>
      <c r="AH3169" t="b">
        <f>IF(AND(Z3169,AA3169,AB3169,AE3169,IF(C3169=Auswahlhilfe!$L$17,TRUE,FALSE)),D3169,FALSE)</f>
        <v>0</v>
      </c>
      <c r="AI3169" t="s">
        <v>4818</v>
      </c>
      <c r="AJ3169" s="90" t="str">
        <f t="shared" si="149"/>
        <v>https://shop.oxni.ch/de/shop/motoren/planetengetriebe/tf-140-040-s2-p2</v>
      </c>
    </row>
    <row r="3170" spans="2:36" x14ac:dyDescent="0.2">
      <c r="B3170" s="78" t="str">
        <f t="shared" si="147"/>
        <v/>
      </c>
      <c r="C3170" s="19" t="s">
        <v>12</v>
      </c>
      <c r="D3170" s="19" t="s">
        <v>3471</v>
      </c>
      <c r="E3170" s="19">
        <v>130</v>
      </c>
      <c r="F3170" s="19" t="s">
        <v>55</v>
      </c>
      <c r="G3170" s="19">
        <v>35</v>
      </c>
      <c r="H3170" s="19">
        <v>3</v>
      </c>
      <c r="I3170" s="19">
        <v>50</v>
      </c>
      <c r="J3170" s="19">
        <v>94</v>
      </c>
      <c r="K3170" s="19">
        <v>555</v>
      </c>
      <c r="L3170" s="19">
        <v>1665</v>
      </c>
      <c r="M3170" s="19" t="s">
        <v>86</v>
      </c>
      <c r="N3170" s="19">
        <v>3000</v>
      </c>
      <c r="O3170" s="19">
        <v>6000</v>
      </c>
      <c r="P3170" s="19">
        <v>14000</v>
      </c>
      <c r="Q3170" s="19" t="s">
        <v>57</v>
      </c>
      <c r="R3170" s="19">
        <v>11400</v>
      </c>
      <c r="S3170" s="19">
        <v>30000</v>
      </c>
      <c r="T3170" s="19">
        <v>2.71</v>
      </c>
      <c r="U3170" s="19">
        <v>16.600000000000001</v>
      </c>
      <c r="V3170" s="19">
        <v>0.24</v>
      </c>
      <c r="W3170" s="19">
        <v>65</v>
      </c>
      <c r="X3170" s="93"/>
      <c r="Y3170">
        <f t="shared" si="148"/>
        <v>85.714285714285708</v>
      </c>
      <c r="Z3170" t="b">
        <f>IF(N3170/G3170&gt;=Auswahlhilfe!$C$8,TRUE,FALSE)</f>
        <v>1</v>
      </c>
      <c r="AA3170" t="b">
        <f>IF(K3170&gt;Auswahlhilfe!$C$7,TRUE,FALSE)</f>
        <v>1</v>
      </c>
      <c r="AB3170" t="b">
        <f>IF(Auswahlhilfe!$C$17=F3170,TRUE,FALSE)</f>
        <v>0</v>
      </c>
      <c r="AC3170" t="b">
        <f>IFERROR(IF(FIND("P2",PGOptionList!D3170)&gt;0,TRUE),FALSE)</f>
        <v>0</v>
      </c>
      <c r="AD3170" t="b">
        <f>IFERROR(IF(FIND("P1",PGOptionList!D3170)&gt;0,TRUE),FALSE)</f>
        <v>0</v>
      </c>
      <c r="AE3170" t="b">
        <f>IFERROR(IF(FIND("P0",PGOptionList!D3170)&gt;0,TRUE),FALSE)</f>
        <v>1</v>
      </c>
      <c r="AF3170" t="b">
        <f>IF(AND(Z3170,AA3170,AB3170,AC3170,IF(C3170=Auswahlhilfe!$L$7,TRUE,FALSE)),D3170,FALSE)</f>
        <v>0</v>
      </c>
      <c r="AG3170" t="b">
        <f>IF(AND(Z3170,AA3170,AB3170,AD3170,IF(C3170=Auswahlhilfe!$L$17,TRUE,FALSE)),D3170,FALSE)</f>
        <v>0</v>
      </c>
      <c r="AH3170" t="b">
        <f>IF(AND(Z3170,AA3170,AB3170,AE3170,IF(C3170=Auswahlhilfe!$L$17,TRUE,FALSE)),D3170,FALSE)</f>
        <v>0</v>
      </c>
      <c r="AI3170" t="s">
        <v>4817</v>
      </c>
      <c r="AJ3170" s="90" t="str">
        <f t="shared" si="149"/>
        <v>mailto:info@oxni.ch?subject=Anfrage TF-140-035-S1-P0</v>
      </c>
    </row>
    <row r="3171" spans="2:36" x14ac:dyDescent="0.2">
      <c r="B3171" s="78" t="str">
        <f t="shared" si="147"/>
        <v/>
      </c>
      <c r="C3171" s="19" t="s">
        <v>12</v>
      </c>
      <c r="D3171" s="19" t="s">
        <v>3472</v>
      </c>
      <c r="E3171" s="19">
        <v>130</v>
      </c>
      <c r="F3171" s="19" t="s">
        <v>58</v>
      </c>
      <c r="G3171" s="19">
        <v>35</v>
      </c>
      <c r="H3171" s="19">
        <v>3</v>
      </c>
      <c r="I3171" s="19">
        <v>50</v>
      </c>
      <c r="J3171" s="19">
        <v>94</v>
      </c>
      <c r="K3171" s="19">
        <v>555</v>
      </c>
      <c r="L3171" s="19">
        <v>1665</v>
      </c>
      <c r="M3171" s="19" t="s">
        <v>86</v>
      </c>
      <c r="N3171" s="19">
        <v>3000</v>
      </c>
      <c r="O3171" s="19">
        <v>6000</v>
      </c>
      <c r="P3171" s="19">
        <v>14000</v>
      </c>
      <c r="Q3171" s="19" t="s">
        <v>57</v>
      </c>
      <c r="R3171" s="19">
        <v>11400</v>
      </c>
      <c r="S3171" s="19">
        <v>30000</v>
      </c>
      <c r="T3171" s="19">
        <v>2.71</v>
      </c>
      <c r="U3171" s="19">
        <v>16.600000000000001</v>
      </c>
      <c r="V3171" s="19">
        <v>0.24</v>
      </c>
      <c r="W3171" s="19">
        <v>65</v>
      </c>
      <c r="X3171" s="93"/>
      <c r="Y3171">
        <f t="shared" si="148"/>
        <v>85.714285714285708</v>
      </c>
      <c r="Z3171" t="b">
        <f>IF(N3171/G3171&gt;=Auswahlhilfe!$C$8,TRUE,FALSE)</f>
        <v>1</v>
      </c>
      <c r="AA3171" t="b">
        <f>IF(K3171&gt;Auswahlhilfe!$C$7,TRUE,FALSE)</f>
        <v>1</v>
      </c>
      <c r="AB3171" t="b">
        <f>IF(Auswahlhilfe!$C$17=F3171,TRUE,FALSE)</f>
        <v>1</v>
      </c>
      <c r="AC3171" t="b">
        <f>IFERROR(IF(FIND("P2",PGOptionList!D3171)&gt;0,TRUE),FALSE)</f>
        <v>0</v>
      </c>
      <c r="AD3171" t="b">
        <f>IFERROR(IF(FIND("P1",PGOptionList!D3171)&gt;0,TRUE),FALSE)</f>
        <v>0</v>
      </c>
      <c r="AE3171" t="b">
        <f>IFERROR(IF(FIND("P0",PGOptionList!D3171)&gt;0,TRUE),FALSE)</f>
        <v>1</v>
      </c>
      <c r="AF3171" t="b">
        <f>IF(AND(Z3171,AA3171,AB3171,AC3171,IF(C3171=Auswahlhilfe!$L$7,TRUE,FALSE)),D3171,FALSE)</f>
        <v>0</v>
      </c>
      <c r="AG3171" t="b">
        <f>IF(AND(Z3171,AA3171,AB3171,AD3171,IF(C3171=Auswahlhilfe!$L$17,TRUE,FALSE)),D3171,FALSE)</f>
        <v>0</v>
      </c>
      <c r="AH3171" t="b">
        <f>IF(AND(Z3171,AA3171,AB3171,AE3171,IF(C3171=Auswahlhilfe!$L$17,TRUE,FALSE)),D3171,FALSE)</f>
        <v>0</v>
      </c>
      <c r="AI3171" t="s">
        <v>4817</v>
      </c>
      <c r="AJ3171" s="90" t="str">
        <f t="shared" si="149"/>
        <v>mailto:info@oxni.ch?subject=Anfrage TF-140-035-S2-P0</v>
      </c>
    </row>
    <row r="3172" spans="2:36" x14ac:dyDescent="0.2">
      <c r="B3172" s="78" t="str">
        <f t="shared" si="147"/>
        <v/>
      </c>
      <c r="C3172" s="19" t="s">
        <v>12</v>
      </c>
      <c r="D3172" s="19" t="s">
        <v>3473</v>
      </c>
      <c r="E3172" s="19">
        <v>130</v>
      </c>
      <c r="F3172" s="19" t="s">
        <v>55</v>
      </c>
      <c r="G3172" s="19">
        <v>35</v>
      </c>
      <c r="H3172" s="19">
        <v>5</v>
      </c>
      <c r="I3172" s="19">
        <v>50</v>
      </c>
      <c r="J3172" s="19">
        <v>94</v>
      </c>
      <c r="K3172" s="19">
        <v>555</v>
      </c>
      <c r="L3172" s="19">
        <v>1665</v>
      </c>
      <c r="M3172" s="19" t="s">
        <v>86</v>
      </c>
      <c r="N3172" s="19">
        <v>3000</v>
      </c>
      <c r="O3172" s="19">
        <v>6000</v>
      </c>
      <c r="P3172" s="19">
        <v>14000</v>
      </c>
      <c r="Q3172" s="19" t="s">
        <v>57</v>
      </c>
      <c r="R3172" s="19">
        <v>11400</v>
      </c>
      <c r="S3172" s="19">
        <v>30000</v>
      </c>
      <c r="T3172" s="19">
        <v>2.71</v>
      </c>
      <c r="U3172" s="19">
        <v>16.600000000000001</v>
      </c>
      <c r="V3172" s="19">
        <v>0.24</v>
      </c>
      <c r="W3172" s="19">
        <v>65</v>
      </c>
      <c r="X3172" s="93">
        <v>1808</v>
      </c>
      <c r="Y3172">
        <f t="shared" si="148"/>
        <v>85.714285714285708</v>
      </c>
      <c r="Z3172" t="b">
        <f>IF(N3172/G3172&gt;=Auswahlhilfe!$C$8,TRUE,FALSE)</f>
        <v>1</v>
      </c>
      <c r="AA3172" t="b">
        <f>IF(K3172&gt;Auswahlhilfe!$C$7,TRUE,FALSE)</f>
        <v>1</v>
      </c>
      <c r="AB3172" t="b">
        <f>IF(Auswahlhilfe!$C$17=F3172,TRUE,FALSE)</f>
        <v>0</v>
      </c>
      <c r="AC3172" t="b">
        <f>IFERROR(IF(FIND("P2",PGOptionList!D3172)&gt;0,TRUE),FALSE)</f>
        <v>0</v>
      </c>
      <c r="AD3172" t="b">
        <f>IFERROR(IF(FIND("P1",PGOptionList!D3172)&gt;0,TRUE),FALSE)</f>
        <v>1</v>
      </c>
      <c r="AE3172" t="b">
        <f>IFERROR(IF(FIND("P0",PGOptionList!D3172)&gt;0,TRUE),FALSE)</f>
        <v>0</v>
      </c>
      <c r="AF3172" t="b">
        <f>IF(AND(Z3172,AA3172,AB3172,AC3172,IF(C3172=Auswahlhilfe!$L$7,TRUE,FALSE)),D3172,FALSE)</f>
        <v>0</v>
      </c>
      <c r="AG3172" t="b">
        <f>IF(AND(Z3172,AA3172,AB3172,AD3172,IF(C3172=Auswahlhilfe!$L$17,TRUE,FALSE)),D3172,FALSE)</f>
        <v>0</v>
      </c>
      <c r="AH3172" t="b">
        <f>IF(AND(Z3172,AA3172,AB3172,AE3172,IF(C3172=Auswahlhilfe!$L$17,TRUE,FALSE)),D3172,FALSE)</f>
        <v>0</v>
      </c>
      <c r="AI3172" t="s">
        <v>4817</v>
      </c>
      <c r="AJ3172" s="90" t="str">
        <f t="shared" si="149"/>
        <v>mailto:info@oxni.ch?subject=Anfrage TF-140-035-S1-P1</v>
      </c>
    </row>
    <row r="3173" spans="2:36" x14ac:dyDescent="0.2">
      <c r="B3173" s="78" t="str">
        <f t="shared" si="147"/>
        <v/>
      </c>
      <c r="C3173" s="19" t="s">
        <v>12</v>
      </c>
      <c r="D3173" s="19" t="s">
        <v>3474</v>
      </c>
      <c r="E3173" s="19">
        <v>130</v>
      </c>
      <c r="F3173" s="19" t="s">
        <v>58</v>
      </c>
      <c r="G3173" s="19">
        <v>35</v>
      </c>
      <c r="H3173" s="19">
        <v>5</v>
      </c>
      <c r="I3173" s="19">
        <v>50</v>
      </c>
      <c r="J3173" s="19">
        <v>94</v>
      </c>
      <c r="K3173" s="19">
        <v>555</v>
      </c>
      <c r="L3173" s="19">
        <v>1665</v>
      </c>
      <c r="M3173" s="19" t="s">
        <v>86</v>
      </c>
      <c r="N3173" s="19">
        <v>3000</v>
      </c>
      <c r="O3173" s="19">
        <v>6000</v>
      </c>
      <c r="P3173" s="19">
        <v>14000</v>
      </c>
      <c r="Q3173" s="19" t="s">
        <v>57</v>
      </c>
      <c r="R3173" s="19">
        <v>11400</v>
      </c>
      <c r="S3173" s="19">
        <v>30000</v>
      </c>
      <c r="T3173" s="19">
        <v>2.71</v>
      </c>
      <c r="U3173" s="19">
        <v>16.600000000000001</v>
      </c>
      <c r="V3173" s="19">
        <v>0.24</v>
      </c>
      <c r="W3173" s="19">
        <v>65</v>
      </c>
      <c r="X3173" s="93">
        <v>1808</v>
      </c>
      <c r="Y3173">
        <f t="shared" si="148"/>
        <v>85.714285714285708</v>
      </c>
      <c r="Z3173" t="b">
        <f>IF(N3173/G3173&gt;=Auswahlhilfe!$C$8,TRUE,FALSE)</f>
        <v>1</v>
      </c>
      <c r="AA3173" t="b">
        <f>IF(K3173&gt;Auswahlhilfe!$C$7,TRUE,FALSE)</f>
        <v>1</v>
      </c>
      <c r="AB3173" t="b">
        <f>IF(Auswahlhilfe!$C$17=F3173,TRUE,FALSE)</f>
        <v>1</v>
      </c>
      <c r="AC3173" t="b">
        <f>IFERROR(IF(FIND("P2",PGOptionList!D3173)&gt;0,TRUE),FALSE)</f>
        <v>0</v>
      </c>
      <c r="AD3173" t="b">
        <f>IFERROR(IF(FIND("P1",PGOptionList!D3173)&gt;0,TRUE),FALSE)</f>
        <v>1</v>
      </c>
      <c r="AE3173" t="b">
        <f>IFERROR(IF(FIND("P0",PGOptionList!D3173)&gt;0,TRUE),FALSE)</f>
        <v>0</v>
      </c>
      <c r="AF3173" t="b">
        <f>IF(AND(Z3173,AA3173,AB3173,AC3173,IF(C3173=Auswahlhilfe!$L$7,TRUE,FALSE)),D3173,FALSE)</f>
        <v>0</v>
      </c>
      <c r="AG3173" t="b">
        <f>IF(AND(Z3173,AA3173,AB3173,AD3173,IF(C3173=Auswahlhilfe!$L$17,TRUE,FALSE)),D3173,FALSE)</f>
        <v>0</v>
      </c>
      <c r="AH3173" t="b">
        <f>IF(AND(Z3173,AA3173,AB3173,AE3173,IF(C3173=Auswahlhilfe!$L$17,TRUE,FALSE)),D3173,FALSE)</f>
        <v>0</v>
      </c>
      <c r="AI3173" t="s">
        <v>4818</v>
      </c>
      <c r="AJ3173" s="90" t="str">
        <f t="shared" si="149"/>
        <v>https://shop.oxni.ch/de/shop/motoren/planetengetriebe/tf-140-035-s2-p1</v>
      </c>
    </row>
    <row r="3174" spans="2:36" x14ac:dyDescent="0.2">
      <c r="B3174" s="78" t="str">
        <f t="shared" si="147"/>
        <v/>
      </c>
      <c r="C3174" s="19" t="s">
        <v>12</v>
      </c>
      <c r="D3174" s="19" t="s">
        <v>3475</v>
      </c>
      <c r="E3174" s="19">
        <v>130</v>
      </c>
      <c r="F3174" s="19" t="s">
        <v>55</v>
      </c>
      <c r="G3174" s="19">
        <v>35</v>
      </c>
      <c r="H3174" s="19">
        <v>7</v>
      </c>
      <c r="I3174" s="19">
        <v>50</v>
      </c>
      <c r="J3174" s="19">
        <v>94</v>
      </c>
      <c r="K3174" s="19">
        <v>555</v>
      </c>
      <c r="L3174" s="19">
        <v>1665</v>
      </c>
      <c r="M3174" s="19" t="s">
        <v>86</v>
      </c>
      <c r="N3174" s="19">
        <v>3000</v>
      </c>
      <c r="O3174" s="19">
        <v>6000</v>
      </c>
      <c r="P3174" s="19">
        <v>14000</v>
      </c>
      <c r="Q3174" s="19" t="s">
        <v>57</v>
      </c>
      <c r="R3174" s="19">
        <v>11400</v>
      </c>
      <c r="S3174" s="19">
        <v>30000</v>
      </c>
      <c r="T3174" s="19">
        <v>2.71</v>
      </c>
      <c r="U3174" s="19">
        <v>16.600000000000001</v>
      </c>
      <c r="V3174" s="19">
        <v>0.24</v>
      </c>
      <c r="W3174" s="19">
        <v>65</v>
      </c>
      <c r="X3174" s="93">
        <v>1552</v>
      </c>
      <c r="Y3174">
        <f t="shared" si="148"/>
        <v>85.714285714285708</v>
      </c>
      <c r="Z3174" t="b">
        <f>IF(N3174/G3174&gt;=Auswahlhilfe!$C$8,TRUE,FALSE)</f>
        <v>1</v>
      </c>
      <c r="AA3174" t="b">
        <f>IF(K3174&gt;Auswahlhilfe!$C$7,TRUE,FALSE)</f>
        <v>1</v>
      </c>
      <c r="AB3174" t="b">
        <f>IF(Auswahlhilfe!$C$17=F3174,TRUE,FALSE)</f>
        <v>0</v>
      </c>
      <c r="AC3174" t="b">
        <f>IFERROR(IF(FIND("P2",PGOptionList!D3174)&gt;0,TRUE),FALSE)</f>
        <v>1</v>
      </c>
      <c r="AD3174" t="b">
        <f>IFERROR(IF(FIND("P1",PGOptionList!D3174)&gt;0,TRUE),FALSE)</f>
        <v>0</v>
      </c>
      <c r="AE3174" t="b">
        <f>IFERROR(IF(FIND("P0",PGOptionList!D3174)&gt;0,TRUE),FALSE)</f>
        <v>0</v>
      </c>
      <c r="AF3174" t="b">
        <f>IF(AND(Z3174,AA3174,AB3174,AC3174,IF(C3174=Auswahlhilfe!$L$7,TRUE,FALSE)),D3174,FALSE)</f>
        <v>0</v>
      </c>
      <c r="AG3174" t="b">
        <f>IF(AND(Z3174,AA3174,AB3174,AD3174,IF(C3174=Auswahlhilfe!$L$17,TRUE,FALSE)),D3174,FALSE)</f>
        <v>0</v>
      </c>
      <c r="AH3174" t="b">
        <f>IF(AND(Z3174,AA3174,AB3174,AE3174,IF(C3174=Auswahlhilfe!$L$17,TRUE,FALSE)),D3174,FALSE)</f>
        <v>0</v>
      </c>
      <c r="AI3174" t="s">
        <v>4817</v>
      </c>
      <c r="AJ3174" s="90" t="str">
        <f t="shared" si="149"/>
        <v>mailto:info@oxni.ch?subject=Anfrage TF-140-035-S1-P2</v>
      </c>
    </row>
    <row r="3175" spans="2:36" x14ac:dyDescent="0.2">
      <c r="B3175" s="78" t="str">
        <f t="shared" si="147"/>
        <v/>
      </c>
      <c r="C3175" s="19" t="s">
        <v>12</v>
      </c>
      <c r="D3175" s="19" t="s">
        <v>3476</v>
      </c>
      <c r="E3175" s="19">
        <v>130</v>
      </c>
      <c r="F3175" s="19" t="s">
        <v>58</v>
      </c>
      <c r="G3175" s="19">
        <v>35</v>
      </c>
      <c r="H3175" s="19">
        <v>7</v>
      </c>
      <c r="I3175" s="19">
        <v>50</v>
      </c>
      <c r="J3175" s="19">
        <v>94</v>
      </c>
      <c r="K3175" s="19">
        <v>555</v>
      </c>
      <c r="L3175" s="19">
        <v>1665</v>
      </c>
      <c r="M3175" s="19" t="s">
        <v>86</v>
      </c>
      <c r="N3175" s="19">
        <v>3000</v>
      </c>
      <c r="O3175" s="19">
        <v>6000</v>
      </c>
      <c r="P3175" s="19">
        <v>14000</v>
      </c>
      <c r="Q3175" s="19" t="s">
        <v>57</v>
      </c>
      <c r="R3175" s="19">
        <v>11400</v>
      </c>
      <c r="S3175" s="19">
        <v>30000</v>
      </c>
      <c r="T3175" s="19">
        <v>2.71</v>
      </c>
      <c r="U3175" s="19">
        <v>16.600000000000001</v>
      </c>
      <c r="V3175" s="19">
        <v>0.24</v>
      </c>
      <c r="W3175" s="19">
        <v>65</v>
      </c>
      <c r="X3175" s="93">
        <v>1552</v>
      </c>
      <c r="Y3175">
        <f t="shared" si="148"/>
        <v>85.714285714285708</v>
      </c>
      <c r="Z3175" t="b">
        <f>IF(N3175/G3175&gt;=Auswahlhilfe!$C$8,TRUE,FALSE)</f>
        <v>1</v>
      </c>
      <c r="AA3175" t="b">
        <f>IF(K3175&gt;Auswahlhilfe!$C$7,TRUE,FALSE)</f>
        <v>1</v>
      </c>
      <c r="AB3175" t="b">
        <f>IF(Auswahlhilfe!$C$17=F3175,TRUE,FALSE)</f>
        <v>1</v>
      </c>
      <c r="AC3175" t="b">
        <f>IFERROR(IF(FIND("P2",PGOptionList!D3175)&gt;0,TRUE),FALSE)</f>
        <v>1</v>
      </c>
      <c r="AD3175" t="b">
        <f>IFERROR(IF(FIND("P1",PGOptionList!D3175)&gt;0,TRUE),FALSE)</f>
        <v>0</v>
      </c>
      <c r="AE3175" t="b">
        <f>IFERROR(IF(FIND("P0",PGOptionList!D3175)&gt;0,TRUE),FALSE)</f>
        <v>0</v>
      </c>
      <c r="AF3175" t="b">
        <f>IF(AND(Z3175,AA3175,AB3175,AC3175,IF(C3175=Auswahlhilfe!$L$7,TRUE,FALSE)),D3175,FALSE)</f>
        <v>0</v>
      </c>
      <c r="AG3175" t="b">
        <f>IF(AND(Z3175,AA3175,AB3175,AD3175,IF(C3175=Auswahlhilfe!$L$17,TRUE,FALSE)),D3175,FALSE)</f>
        <v>0</v>
      </c>
      <c r="AH3175" t="b">
        <f>IF(AND(Z3175,AA3175,AB3175,AE3175,IF(C3175=Auswahlhilfe!$L$17,TRUE,FALSE)),D3175,FALSE)</f>
        <v>0</v>
      </c>
      <c r="AI3175" t="s">
        <v>4818</v>
      </c>
      <c r="AJ3175" s="90" t="str">
        <f t="shared" si="149"/>
        <v>https://shop.oxni.ch/de/shop/motoren/planetengetriebe/tf-140-035-s2-p2</v>
      </c>
    </row>
    <row r="3176" spans="2:36" x14ac:dyDescent="0.2">
      <c r="B3176" s="78" t="str">
        <f t="shared" si="147"/>
        <v/>
      </c>
      <c r="C3176" s="19" t="s">
        <v>12</v>
      </c>
      <c r="D3176" s="19" t="s">
        <v>3477</v>
      </c>
      <c r="E3176" s="19">
        <v>130</v>
      </c>
      <c r="F3176" s="19" t="s">
        <v>55</v>
      </c>
      <c r="G3176" s="19">
        <v>30</v>
      </c>
      <c r="H3176" s="19">
        <v>3</v>
      </c>
      <c r="I3176" s="19">
        <v>50</v>
      </c>
      <c r="J3176" s="19">
        <v>94</v>
      </c>
      <c r="K3176" s="19">
        <v>600</v>
      </c>
      <c r="L3176" s="19">
        <v>1800</v>
      </c>
      <c r="M3176" s="19" t="s">
        <v>85</v>
      </c>
      <c r="N3176" s="19">
        <v>3000</v>
      </c>
      <c r="O3176" s="19">
        <v>6000</v>
      </c>
      <c r="P3176" s="19">
        <v>14000</v>
      </c>
      <c r="Q3176" s="19" t="s">
        <v>57</v>
      </c>
      <c r="R3176" s="19">
        <v>11400</v>
      </c>
      <c r="S3176" s="19">
        <v>30000</v>
      </c>
      <c r="T3176" s="19">
        <v>2.71</v>
      </c>
      <c r="U3176" s="19">
        <v>16.600000000000001</v>
      </c>
      <c r="V3176" s="19">
        <v>0.24</v>
      </c>
      <c r="W3176" s="19">
        <v>65</v>
      </c>
      <c r="X3176" s="93"/>
      <c r="Y3176">
        <f t="shared" si="148"/>
        <v>100</v>
      </c>
      <c r="Z3176" t="b">
        <f>IF(N3176/G3176&gt;=Auswahlhilfe!$C$8,TRUE,FALSE)</f>
        <v>1</v>
      </c>
      <c r="AA3176" t="b">
        <f>IF(K3176&gt;Auswahlhilfe!$C$7,TRUE,FALSE)</f>
        <v>1</v>
      </c>
      <c r="AB3176" t="b">
        <f>IF(Auswahlhilfe!$C$17=F3176,TRUE,FALSE)</f>
        <v>0</v>
      </c>
      <c r="AC3176" t="b">
        <f>IFERROR(IF(FIND("P2",PGOptionList!D3176)&gt;0,TRUE),FALSE)</f>
        <v>0</v>
      </c>
      <c r="AD3176" t="b">
        <f>IFERROR(IF(FIND("P1",PGOptionList!D3176)&gt;0,TRUE),FALSE)</f>
        <v>0</v>
      </c>
      <c r="AE3176" t="b">
        <f>IFERROR(IF(FIND("P0",PGOptionList!D3176)&gt;0,TRUE),FALSE)</f>
        <v>1</v>
      </c>
      <c r="AF3176" t="b">
        <f>IF(AND(Z3176,AA3176,AB3176,AC3176,IF(C3176=Auswahlhilfe!$L$7,TRUE,FALSE)),D3176,FALSE)</f>
        <v>0</v>
      </c>
      <c r="AG3176" t="b">
        <f>IF(AND(Z3176,AA3176,AB3176,AD3176,IF(C3176=Auswahlhilfe!$L$17,TRUE,FALSE)),D3176,FALSE)</f>
        <v>0</v>
      </c>
      <c r="AH3176" t="b">
        <f>IF(AND(Z3176,AA3176,AB3176,AE3176,IF(C3176=Auswahlhilfe!$L$17,TRUE,FALSE)),D3176,FALSE)</f>
        <v>0</v>
      </c>
      <c r="AI3176" t="s">
        <v>4817</v>
      </c>
      <c r="AJ3176" s="90" t="str">
        <f t="shared" si="149"/>
        <v>mailto:info@oxni.ch?subject=Anfrage TF-140-030-S1-P0</v>
      </c>
    </row>
    <row r="3177" spans="2:36" x14ac:dyDescent="0.2">
      <c r="B3177" s="78" t="str">
        <f t="shared" si="147"/>
        <v/>
      </c>
      <c r="C3177" s="19" t="s">
        <v>12</v>
      </c>
      <c r="D3177" s="19" t="s">
        <v>3478</v>
      </c>
      <c r="E3177" s="19">
        <v>130</v>
      </c>
      <c r="F3177" s="19" t="s">
        <v>58</v>
      </c>
      <c r="G3177" s="19">
        <v>30</v>
      </c>
      <c r="H3177" s="19">
        <v>3</v>
      </c>
      <c r="I3177" s="19">
        <v>50</v>
      </c>
      <c r="J3177" s="19">
        <v>94</v>
      </c>
      <c r="K3177" s="19">
        <v>600</v>
      </c>
      <c r="L3177" s="19">
        <v>1800</v>
      </c>
      <c r="M3177" s="19" t="s">
        <v>85</v>
      </c>
      <c r="N3177" s="19">
        <v>3000</v>
      </c>
      <c r="O3177" s="19">
        <v>6000</v>
      </c>
      <c r="P3177" s="19">
        <v>14000</v>
      </c>
      <c r="Q3177" s="19" t="s">
        <v>57</v>
      </c>
      <c r="R3177" s="19">
        <v>11400</v>
      </c>
      <c r="S3177" s="19">
        <v>30000</v>
      </c>
      <c r="T3177" s="19">
        <v>2.71</v>
      </c>
      <c r="U3177" s="19">
        <v>16.600000000000001</v>
      </c>
      <c r="V3177" s="19">
        <v>0.24</v>
      </c>
      <c r="W3177" s="19">
        <v>65</v>
      </c>
      <c r="X3177" s="93"/>
      <c r="Y3177">
        <f t="shared" si="148"/>
        <v>100</v>
      </c>
      <c r="Z3177" t="b">
        <f>IF(N3177/G3177&gt;=Auswahlhilfe!$C$8,TRUE,FALSE)</f>
        <v>1</v>
      </c>
      <c r="AA3177" t="b">
        <f>IF(K3177&gt;Auswahlhilfe!$C$7,TRUE,FALSE)</f>
        <v>1</v>
      </c>
      <c r="AB3177" t="b">
        <f>IF(Auswahlhilfe!$C$17=F3177,TRUE,FALSE)</f>
        <v>1</v>
      </c>
      <c r="AC3177" t="b">
        <f>IFERROR(IF(FIND("P2",PGOptionList!D3177)&gt;0,TRUE),FALSE)</f>
        <v>0</v>
      </c>
      <c r="AD3177" t="b">
        <f>IFERROR(IF(FIND("P1",PGOptionList!D3177)&gt;0,TRUE),FALSE)</f>
        <v>0</v>
      </c>
      <c r="AE3177" t="b">
        <f>IFERROR(IF(FIND("P0",PGOptionList!D3177)&gt;0,TRUE),FALSE)</f>
        <v>1</v>
      </c>
      <c r="AF3177" t="b">
        <f>IF(AND(Z3177,AA3177,AB3177,AC3177,IF(C3177=Auswahlhilfe!$L$7,TRUE,FALSE)),D3177,FALSE)</f>
        <v>0</v>
      </c>
      <c r="AG3177" t="b">
        <f>IF(AND(Z3177,AA3177,AB3177,AD3177,IF(C3177=Auswahlhilfe!$L$17,TRUE,FALSE)),D3177,FALSE)</f>
        <v>0</v>
      </c>
      <c r="AH3177" t="b">
        <f>IF(AND(Z3177,AA3177,AB3177,AE3177,IF(C3177=Auswahlhilfe!$L$17,TRUE,FALSE)),D3177,FALSE)</f>
        <v>0</v>
      </c>
      <c r="AI3177" t="s">
        <v>4817</v>
      </c>
      <c r="AJ3177" s="90" t="str">
        <f t="shared" si="149"/>
        <v>mailto:info@oxni.ch?subject=Anfrage TF-140-030-S2-P0</v>
      </c>
    </row>
    <row r="3178" spans="2:36" x14ac:dyDescent="0.2">
      <c r="B3178" s="78" t="str">
        <f t="shared" si="147"/>
        <v/>
      </c>
      <c r="C3178" s="19" t="s">
        <v>12</v>
      </c>
      <c r="D3178" s="19" t="s">
        <v>3479</v>
      </c>
      <c r="E3178" s="19">
        <v>130</v>
      </c>
      <c r="F3178" s="19" t="s">
        <v>55</v>
      </c>
      <c r="G3178" s="19">
        <v>30</v>
      </c>
      <c r="H3178" s="19">
        <v>5</v>
      </c>
      <c r="I3178" s="19">
        <v>50</v>
      </c>
      <c r="J3178" s="19">
        <v>94</v>
      </c>
      <c r="K3178" s="19">
        <v>600</v>
      </c>
      <c r="L3178" s="19">
        <v>1800</v>
      </c>
      <c r="M3178" s="19" t="s">
        <v>85</v>
      </c>
      <c r="N3178" s="19">
        <v>3000</v>
      </c>
      <c r="O3178" s="19">
        <v>6000</v>
      </c>
      <c r="P3178" s="19">
        <v>14000</v>
      </c>
      <c r="Q3178" s="19" t="s">
        <v>57</v>
      </c>
      <c r="R3178" s="19">
        <v>11400</v>
      </c>
      <c r="S3178" s="19">
        <v>30000</v>
      </c>
      <c r="T3178" s="19">
        <v>2.71</v>
      </c>
      <c r="U3178" s="19">
        <v>16.600000000000001</v>
      </c>
      <c r="V3178" s="19">
        <v>0.24</v>
      </c>
      <c r="W3178" s="19">
        <v>65</v>
      </c>
      <c r="X3178" s="93">
        <v>1808</v>
      </c>
      <c r="Y3178">
        <f t="shared" si="148"/>
        <v>100</v>
      </c>
      <c r="Z3178" t="b">
        <f>IF(N3178/G3178&gt;=Auswahlhilfe!$C$8,TRUE,FALSE)</f>
        <v>1</v>
      </c>
      <c r="AA3178" t="b">
        <f>IF(K3178&gt;Auswahlhilfe!$C$7,TRUE,FALSE)</f>
        <v>1</v>
      </c>
      <c r="AB3178" t="b">
        <f>IF(Auswahlhilfe!$C$17=F3178,TRUE,FALSE)</f>
        <v>0</v>
      </c>
      <c r="AC3178" t="b">
        <f>IFERROR(IF(FIND("P2",PGOptionList!D3178)&gt;0,TRUE),FALSE)</f>
        <v>0</v>
      </c>
      <c r="AD3178" t="b">
        <f>IFERROR(IF(FIND("P1",PGOptionList!D3178)&gt;0,TRUE),FALSE)</f>
        <v>1</v>
      </c>
      <c r="AE3178" t="b">
        <f>IFERROR(IF(FIND("P0",PGOptionList!D3178)&gt;0,TRUE),FALSE)</f>
        <v>0</v>
      </c>
      <c r="AF3178" t="b">
        <f>IF(AND(Z3178,AA3178,AB3178,AC3178,IF(C3178=Auswahlhilfe!$L$7,TRUE,FALSE)),D3178,FALSE)</f>
        <v>0</v>
      </c>
      <c r="AG3178" t="b">
        <f>IF(AND(Z3178,AA3178,AB3178,AD3178,IF(C3178=Auswahlhilfe!$L$17,TRUE,FALSE)),D3178,FALSE)</f>
        <v>0</v>
      </c>
      <c r="AH3178" t="b">
        <f>IF(AND(Z3178,AA3178,AB3178,AE3178,IF(C3178=Auswahlhilfe!$L$17,TRUE,FALSE)),D3178,FALSE)</f>
        <v>0</v>
      </c>
      <c r="AI3178" t="s">
        <v>4817</v>
      </c>
      <c r="AJ3178" s="90" t="str">
        <f t="shared" si="149"/>
        <v>mailto:info@oxni.ch?subject=Anfrage TF-140-030-S1-P1</v>
      </c>
    </row>
    <row r="3179" spans="2:36" x14ac:dyDescent="0.2">
      <c r="B3179" s="78" t="str">
        <f t="shared" si="147"/>
        <v/>
      </c>
      <c r="C3179" s="19" t="s">
        <v>12</v>
      </c>
      <c r="D3179" s="19" t="s">
        <v>3480</v>
      </c>
      <c r="E3179" s="19">
        <v>130</v>
      </c>
      <c r="F3179" s="19" t="s">
        <v>58</v>
      </c>
      <c r="G3179" s="19">
        <v>30</v>
      </c>
      <c r="H3179" s="19">
        <v>5</v>
      </c>
      <c r="I3179" s="19">
        <v>50</v>
      </c>
      <c r="J3179" s="19">
        <v>94</v>
      </c>
      <c r="K3179" s="19">
        <v>600</v>
      </c>
      <c r="L3179" s="19">
        <v>1800</v>
      </c>
      <c r="M3179" s="19" t="s">
        <v>85</v>
      </c>
      <c r="N3179" s="19">
        <v>3000</v>
      </c>
      <c r="O3179" s="19">
        <v>6000</v>
      </c>
      <c r="P3179" s="19">
        <v>14000</v>
      </c>
      <c r="Q3179" s="19" t="s">
        <v>57</v>
      </c>
      <c r="R3179" s="19">
        <v>11400</v>
      </c>
      <c r="S3179" s="19">
        <v>30000</v>
      </c>
      <c r="T3179" s="19">
        <v>2.71</v>
      </c>
      <c r="U3179" s="19">
        <v>16.600000000000001</v>
      </c>
      <c r="V3179" s="19">
        <v>0.24</v>
      </c>
      <c r="W3179" s="19">
        <v>65</v>
      </c>
      <c r="X3179" s="93">
        <v>1808</v>
      </c>
      <c r="Y3179">
        <f t="shared" si="148"/>
        <v>100</v>
      </c>
      <c r="Z3179" t="b">
        <f>IF(N3179/G3179&gt;=Auswahlhilfe!$C$8,TRUE,FALSE)</f>
        <v>1</v>
      </c>
      <c r="AA3179" t="b">
        <f>IF(K3179&gt;Auswahlhilfe!$C$7,TRUE,FALSE)</f>
        <v>1</v>
      </c>
      <c r="AB3179" t="b">
        <f>IF(Auswahlhilfe!$C$17=F3179,TRUE,FALSE)</f>
        <v>1</v>
      </c>
      <c r="AC3179" t="b">
        <f>IFERROR(IF(FIND("P2",PGOptionList!D3179)&gt;0,TRUE),FALSE)</f>
        <v>0</v>
      </c>
      <c r="AD3179" t="b">
        <f>IFERROR(IF(FIND("P1",PGOptionList!D3179)&gt;0,TRUE),FALSE)</f>
        <v>1</v>
      </c>
      <c r="AE3179" t="b">
        <f>IFERROR(IF(FIND("P0",PGOptionList!D3179)&gt;0,TRUE),FALSE)</f>
        <v>0</v>
      </c>
      <c r="AF3179" t="b">
        <f>IF(AND(Z3179,AA3179,AB3179,AC3179,IF(C3179=Auswahlhilfe!$L$7,TRUE,FALSE)),D3179,FALSE)</f>
        <v>0</v>
      </c>
      <c r="AG3179" t="b">
        <f>IF(AND(Z3179,AA3179,AB3179,AD3179,IF(C3179=Auswahlhilfe!$L$17,TRUE,FALSE)),D3179,FALSE)</f>
        <v>0</v>
      </c>
      <c r="AH3179" t="b">
        <f>IF(AND(Z3179,AA3179,AB3179,AE3179,IF(C3179=Auswahlhilfe!$L$17,TRUE,FALSE)),D3179,FALSE)</f>
        <v>0</v>
      </c>
      <c r="AI3179" t="s">
        <v>4818</v>
      </c>
      <c r="AJ3179" s="90" t="str">
        <f t="shared" si="149"/>
        <v>https://shop.oxni.ch/de/shop/motoren/planetengetriebe/tf-140-030-s2-p1</v>
      </c>
    </row>
    <row r="3180" spans="2:36" x14ac:dyDescent="0.2">
      <c r="B3180" s="78" t="str">
        <f t="shared" si="147"/>
        <v/>
      </c>
      <c r="C3180" s="19" t="s">
        <v>12</v>
      </c>
      <c r="D3180" s="19" t="s">
        <v>3481</v>
      </c>
      <c r="E3180" s="19">
        <v>130</v>
      </c>
      <c r="F3180" s="19" t="s">
        <v>55</v>
      </c>
      <c r="G3180" s="19">
        <v>30</v>
      </c>
      <c r="H3180" s="19">
        <v>7</v>
      </c>
      <c r="I3180" s="19">
        <v>50</v>
      </c>
      <c r="J3180" s="19">
        <v>94</v>
      </c>
      <c r="K3180" s="19">
        <v>600</v>
      </c>
      <c r="L3180" s="19">
        <v>1800</v>
      </c>
      <c r="M3180" s="19" t="s">
        <v>85</v>
      </c>
      <c r="N3180" s="19">
        <v>3000</v>
      </c>
      <c r="O3180" s="19">
        <v>6000</v>
      </c>
      <c r="P3180" s="19">
        <v>14000</v>
      </c>
      <c r="Q3180" s="19" t="s">
        <v>57</v>
      </c>
      <c r="R3180" s="19">
        <v>11400</v>
      </c>
      <c r="S3180" s="19">
        <v>30000</v>
      </c>
      <c r="T3180" s="19">
        <v>2.71</v>
      </c>
      <c r="U3180" s="19">
        <v>16.600000000000001</v>
      </c>
      <c r="V3180" s="19">
        <v>0.24</v>
      </c>
      <c r="W3180" s="19">
        <v>65</v>
      </c>
      <c r="X3180" s="93">
        <v>1552</v>
      </c>
      <c r="Y3180">
        <f t="shared" si="148"/>
        <v>100</v>
      </c>
      <c r="Z3180" t="b">
        <f>IF(N3180/G3180&gt;=Auswahlhilfe!$C$8,TRUE,FALSE)</f>
        <v>1</v>
      </c>
      <c r="AA3180" t="b">
        <f>IF(K3180&gt;Auswahlhilfe!$C$7,TRUE,FALSE)</f>
        <v>1</v>
      </c>
      <c r="AB3180" t="b">
        <f>IF(Auswahlhilfe!$C$17=F3180,TRUE,FALSE)</f>
        <v>0</v>
      </c>
      <c r="AC3180" t="b">
        <f>IFERROR(IF(FIND("P2",PGOptionList!D3180)&gt;0,TRUE),FALSE)</f>
        <v>1</v>
      </c>
      <c r="AD3180" t="b">
        <f>IFERROR(IF(FIND("P1",PGOptionList!D3180)&gt;0,TRUE),FALSE)</f>
        <v>0</v>
      </c>
      <c r="AE3180" t="b">
        <f>IFERROR(IF(FIND("P0",PGOptionList!D3180)&gt;0,TRUE),FALSE)</f>
        <v>0</v>
      </c>
      <c r="AF3180" t="b">
        <f>IF(AND(Z3180,AA3180,AB3180,AC3180,IF(C3180=Auswahlhilfe!$L$7,TRUE,FALSE)),D3180,FALSE)</f>
        <v>0</v>
      </c>
      <c r="AG3180" t="b">
        <f>IF(AND(Z3180,AA3180,AB3180,AD3180,IF(C3180=Auswahlhilfe!$L$17,TRUE,FALSE)),D3180,FALSE)</f>
        <v>0</v>
      </c>
      <c r="AH3180" t="b">
        <f>IF(AND(Z3180,AA3180,AB3180,AE3180,IF(C3180=Auswahlhilfe!$L$17,TRUE,FALSE)),D3180,FALSE)</f>
        <v>0</v>
      </c>
      <c r="AI3180" t="s">
        <v>4817</v>
      </c>
      <c r="AJ3180" s="90" t="str">
        <f t="shared" si="149"/>
        <v>mailto:info@oxni.ch?subject=Anfrage TF-140-030-S1-P2</v>
      </c>
    </row>
    <row r="3181" spans="2:36" x14ac:dyDescent="0.2">
      <c r="B3181" s="78" t="str">
        <f t="shared" si="147"/>
        <v/>
      </c>
      <c r="C3181" s="19" t="s">
        <v>12</v>
      </c>
      <c r="D3181" s="19" t="s">
        <v>3482</v>
      </c>
      <c r="E3181" s="19">
        <v>130</v>
      </c>
      <c r="F3181" s="19" t="s">
        <v>58</v>
      </c>
      <c r="G3181" s="19">
        <v>30</v>
      </c>
      <c r="H3181" s="19">
        <v>7</v>
      </c>
      <c r="I3181" s="19">
        <v>50</v>
      </c>
      <c r="J3181" s="19">
        <v>94</v>
      </c>
      <c r="K3181" s="19">
        <v>600</v>
      </c>
      <c r="L3181" s="19">
        <v>1800</v>
      </c>
      <c r="M3181" s="19" t="s">
        <v>85</v>
      </c>
      <c r="N3181" s="19">
        <v>3000</v>
      </c>
      <c r="O3181" s="19">
        <v>6000</v>
      </c>
      <c r="P3181" s="19">
        <v>14000</v>
      </c>
      <c r="Q3181" s="19" t="s">
        <v>57</v>
      </c>
      <c r="R3181" s="19">
        <v>11400</v>
      </c>
      <c r="S3181" s="19">
        <v>30000</v>
      </c>
      <c r="T3181" s="19">
        <v>2.71</v>
      </c>
      <c r="U3181" s="19">
        <v>16.600000000000001</v>
      </c>
      <c r="V3181" s="19">
        <v>0.24</v>
      </c>
      <c r="W3181" s="19">
        <v>65</v>
      </c>
      <c r="X3181" s="93">
        <v>1552</v>
      </c>
      <c r="Y3181">
        <f t="shared" si="148"/>
        <v>100</v>
      </c>
      <c r="Z3181" t="b">
        <f>IF(N3181/G3181&gt;=Auswahlhilfe!$C$8,TRUE,FALSE)</f>
        <v>1</v>
      </c>
      <c r="AA3181" t="b">
        <f>IF(K3181&gt;Auswahlhilfe!$C$7,TRUE,FALSE)</f>
        <v>1</v>
      </c>
      <c r="AB3181" t="b">
        <f>IF(Auswahlhilfe!$C$17=F3181,TRUE,FALSE)</f>
        <v>1</v>
      </c>
      <c r="AC3181" t="b">
        <f>IFERROR(IF(FIND("P2",PGOptionList!D3181)&gt;0,TRUE),FALSE)</f>
        <v>1</v>
      </c>
      <c r="AD3181" t="b">
        <f>IFERROR(IF(FIND("P1",PGOptionList!D3181)&gt;0,TRUE),FALSE)</f>
        <v>0</v>
      </c>
      <c r="AE3181" t="b">
        <f>IFERROR(IF(FIND("P0",PGOptionList!D3181)&gt;0,TRUE),FALSE)</f>
        <v>0</v>
      </c>
      <c r="AF3181" t="b">
        <f>IF(AND(Z3181,AA3181,AB3181,AC3181,IF(C3181=Auswahlhilfe!$L$7,TRUE,FALSE)),D3181,FALSE)</f>
        <v>0</v>
      </c>
      <c r="AG3181" t="b">
        <f>IF(AND(Z3181,AA3181,AB3181,AD3181,IF(C3181=Auswahlhilfe!$L$17,TRUE,FALSE)),D3181,FALSE)</f>
        <v>0</v>
      </c>
      <c r="AH3181" t="b">
        <f>IF(AND(Z3181,AA3181,AB3181,AE3181,IF(C3181=Auswahlhilfe!$L$17,TRUE,FALSE)),D3181,FALSE)</f>
        <v>0</v>
      </c>
      <c r="AI3181" t="s">
        <v>4818</v>
      </c>
      <c r="AJ3181" s="90" t="str">
        <f t="shared" si="149"/>
        <v>https://shop.oxni.ch/de/shop/motoren/planetengetriebe/tf-140-030-s2-p2</v>
      </c>
    </row>
    <row r="3182" spans="2:36" x14ac:dyDescent="0.2">
      <c r="B3182" s="78" t="str">
        <f t="shared" si="147"/>
        <v/>
      </c>
      <c r="C3182" s="19" t="s">
        <v>12</v>
      </c>
      <c r="D3182" s="19" t="s">
        <v>3483</v>
      </c>
      <c r="E3182" s="19">
        <v>130</v>
      </c>
      <c r="F3182" s="19" t="s">
        <v>55</v>
      </c>
      <c r="G3182" s="19">
        <v>25</v>
      </c>
      <c r="H3182" s="19">
        <v>3</v>
      </c>
      <c r="I3182" s="19">
        <v>50</v>
      </c>
      <c r="J3182" s="19">
        <v>94</v>
      </c>
      <c r="K3182" s="19">
        <v>650</v>
      </c>
      <c r="L3182" s="19">
        <v>1950</v>
      </c>
      <c r="M3182" s="19" t="s">
        <v>84</v>
      </c>
      <c r="N3182" s="19">
        <v>3000</v>
      </c>
      <c r="O3182" s="19">
        <v>6000</v>
      </c>
      <c r="P3182" s="19">
        <v>14000</v>
      </c>
      <c r="Q3182" s="19" t="s">
        <v>57</v>
      </c>
      <c r="R3182" s="19">
        <v>11400</v>
      </c>
      <c r="S3182" s="19">
        <v>30000</v>
      </c>
      <c r="T3182" s="19">
        <v>2.71</v>
      </c>
      <c r="U3182" s="19">
        <v>16.600000000000001</v>
      </c>
      <c r="V3182" s="19">
        <v>0.24</v>
      </c>
      <c r="W3182" s="19">
        <v>65</v>
      </c>
      <c r="X3182" s="93"/>
      <c r="Y3182">
        <f t="shared" si="148"/>
        <v>120</v>
      </c>
      <c r="Z3182" t="b">
        <f>IF(N3182/G3182&gt;=Auswahlhilfe!$C$8,TRUE,FALSE)</f>
        <v>1</v>
      </c>
      <c r="AA3182" t="b">
        <f>IF(K3182&gt;Auswahlhilfe!$C$7,TRUE,FALSE)</f>
        <v>1</v>
      </c>
      <c r="AB3182" t="b">
        <f>IF(Auswahlhilfe!$C$17=F3182,TRUE,FALSE)</f>
        <v>0</v>
      </c>
      <c r="AC3182" t="b">
        <f>IFERROR(IF(FIND("P2",PGOptionList!D3182)&gt;0,TRUE),FALSE)</f>
        <v>0</v>
      </c>
      <c r="AD3182" t="b">
        <f>IFERROR(IF(FIND("P1",PGOptionList!D3182)&gt;0,TRUE),FALSE)</f>
        <v>0</v>
      </c>
      <c r="AE3182" t="b">
        <f>IFERROR(IF(FIND("P0",PGOptionList!D3182)&gt;0,TRUE),FALSE)</f>
        <v>1</v>
      </c>
      <c r="AF3182" t="b">
        <f>IF(AND(Z3182,AA3182,AB3182,AC3182,IF(C3182=Auswahlhilfe!$L$7,TRUE,FALSE)),D3182,FALSE)</f>
        <v>0</v>
      </c>
      <c r="AG3182" t="b">
        <f>IF(AND(Z3182,AA3182,AB3182,AD3182,IF(C3182=Auswahlhilfe!$L$17,TRUE,FALSE)),D3182,FALSE)</f>
        <v>0</v>
      </c>
      <c r="AH3182" t="b">
        <f>IF(AND(Z3182,AA3182,AB3182,AE3182,IF(C3182=Auswahlhilfe!$L$17,TRUE,FALSE)),D3182,FALSE)</f>
        <v>0</v>
      </c>
      <c r="AI3182" t="s">
        <v>4817</v>
      </c>
      <c r="AJ3182" s="90" t="str">
        <f t="shared" si="149"/>
        <v>mailto:info@oxni.ch?subject=Anfrage TF-140-025-S1-P0</v>
      </c>
    </row>
    <row r="3183" spans="2:36" x14ac:dyDescent="0.2">
      <c r="B3183" s="78" t="str">
        <f t="shared" si="147"/>
        <v/>
      </c>
      <c r="C3183" s="19" t="s">
        <v>12</v>
      </c>
      <c r="D3183" s="19" t="s">
        <v>3484</v>
      </c>
      <c r="E3183" s="19">
        <v>130</v>
      </c>
      <c r="F3183" s="19" t="s">
        <v>58</v>
      </c>
      <c r="G3183" s="19">
        <v>25</v>
      </c>
      <c r="H3183" s="19">
        <v>3</v>
      </c>
      <c r="I3183" s="19">
        <v>50</v>
      </c>
      <c r="J3183" s="19">
        <v>94</v>
      </c>
      <c r="K3183" s="19">
        <v>650</v>
      </c>
      <c r="L3183" s="19">
        <v>1950</v>
      </c>
      <c r="M3183" s="19" t="s">
        <v>84</v>
      </c>
      <c r="N3183" s="19">
        <v>3000</v>
      </c>
      <c r="O3183" s="19">
        <v>6000</v>
      </c>
      <c r="P3183" s="19">
        <v>14000</v>
      </c>
      <c r="Q3183" s="19" t="s">
        <v>57</v>
      </c>
      <c r="R3183" s="19">
        <v>11400</v>
      </c>
      <c r="S3183" s="19">
        <v>30000</v>
      </c>
      <c r="T3183" s="19">
        <v>2.71</v>
      </c>
      <c r="U3183" s="19">
        <v>16.600000000000001</v>
      </c>
      <c r="V3183" s="19">
        <v>0.24</v>
      </c>
      <c r="W3183" s="19">
        <v>65</v>
      </c>
      <c r="X3183" s="93"/>
      <c r="Y3183">
        <f t="shared" si="148"/>
        <v>120</v>
      </c>
      <c r="Z3183" t="b">
        <f>IF(N3183/G3183&gt;=Auswahlhilfe!$C$8,TRUE,FALSE)</f>
        <v>1</v>
      </c>
      <c r="AA3183" t="b">
        <f>IF(K3183&gt;Auswahlhilfe!$C$7,TRUE,FALSE)</f>
        <v>1</v>
      </c>
      <c r="AB3183" t="b">
        <f>IF(Auswahlhilfe!$C$17=F3183,TRUE,FALSE)</f>
        <v>1</v>
      </c>
      <c r="AC3183" t="b">
        <f>IFERROR(IF(FIND("P2",PGOptionList!D3183)&gt;0,TRUE),FALSE)</f>
        <v>0</v>
      </c>
      <c r="AD3183" t="b">
        <f>IFERROR(IF(FIND("P1",PGOptionList!D3183)&gt;0,TRUE),FALSE)</f>
        <v>0</v>
      </c>
      <c r="AE3183" t="b">
        <f>IFERROR(IF(FIND("P0",PGOptionList!D3183)&gt;0,TRUE),FALSE)</f>
        <v>1</v>
      </c>
      <c r="AF3183" t="b">
        <f>IF(AND(Z3183,AA3183,AB3183,AC3183,IF(C3183=Auswahlhilfe!$L$7,TRUE,FALSE)),D3183,FALSE)</f>
        <v>0</v>
      </c>
      <c r="AG3183" t="b">
        <f>IF(AND(Z3183,AA3183,AB3183,AD3183,IF(C3183=Auswahlhilfe!$L$17,TRUE,FALSE)),D3183,FALSE)</f>
        <v>0</v>
      </c>
      <c r="AH3183" t="b">
        <f>IF(AND(Z3183,AA3183,AB3183,AE3183,IF(C3183=Auswahlhilfe!$L$17,TRUE,FALSE)),D3183,FALSE)</f>
        <v>0</v>
      </c>
      <c r="AI3183" t="s">
        <v>4817</v>
      </c>
      <c r="AJ3183" s="90" t="str">
        <f t="shared" si="149"/>
        <v>mailto:info@oxni.ch?subject=Anfrage TF-140-025-S2-P0</v>
      </c>
    </row>
    <row r="3184" spans="2:36" x14ac:dyDescent="0.2">
      <c r="B3184" s="78" t="str">
        <f t="shared" si="147"/>
        <v/>
      </c>
      <c r="C3184" s="19" t="s">
        <v>12</v>
      </c>
      <c r="D3184" s="19" t="s">
        <v>3485</v>
      </c>
      <c r="E3184" s="19">
        <v>130</v>
      </c>
      <c r="F3184" s="19" t="s">
        <v>55</v>
      </c>
      <c r="G3184" s="19">
        <v>25</v>
      </c>
      <c r="H3184" s="19">
        <v>5</v>
      </c>
      <c r="I3184" s="19">
        <v>50</v>
      </c>
      <c r="J3184" s="19">
        <v>94</v>
      </c>
      <c r="K3184" s="19">
        <v>650</v>
      </c>
      <c r="L3184" s="19">
        <v>1950</v>
      </c>
      <c r="M3184" s="19" t="s">
        <v>84</v>
      </c>
      <c r="N3184" s="19">
        <v>3000</v>
      </c>
      <c r="O3184" s="19">
        <v>6000</v>
      </c>
      <c r="P3184" s="19">
        <v>14000</v>
      </c>
      <c r="Q3184" s="19" t="s">
        <v>57</v>
      </c>
      <c r="R3184" s="19">
        <v>11400</v>
      </c>
      <c r="S3184" s="19">
        <v>30000</v>
      </c>
      <c r="T3184" s="19">
        <v>2.71</v>
      </c>
      <c r="U3184" s="19">
        <v>16.600000000000001</v>
      </c>
      <c r="V3184" s="19">
        <v>0.24</v>
      </c>
      <c r="W3184" s="19">
        <v>65</v>
      </c>
      <c r="X3184" s="93">
        <v>1808</v>
      </c>
      <c r="Y3184">
        <f t="shared" si="148"/>
        <v>120</v>
      </c>
      <c r="Z3184" t="b">
        <f>IF(N3184/G3184&gt;=Auswahlhilfe!$C$8,TRUE,FALSE)</f>
        <v>1</v>
      </c>
      <c r="AA3184" t="b">
        <f>IF(K3184&gt;Auswahlhilfe!$C$7,TRUE,FALSE)</f>
        <v>1</v>
      </c>
      <c r="AB3184" t="b">
        <f>IF(Auswahlhilfe!$C$17=F3184,TRUE,FALSE)</f>
        <v>0</v>
      </c>
      <c r="AC3184" t="b">
        <f>IFERROR(IF(FIND("P2",PGOptionList!D3184)&gt;0,TRUE),FALSE)</f>
        <v>0</v>
      </c>
      <c r="AD3184" t="b">
        <f>IFERROR(IF(FIND("P1",PGOptionList!D3184)&gt;0,TRUE),FALSE)</f>
        <v>1</v>
      </c>
      <c r="AE3184" t="b">
        <f>IFERROR(IF(FIND("P0",PGOptionList!D3184)&gt;0,TRUE),FALSE)</f>
        <v>0</v>
      </c>
      <c r="AF3184" t="b">
        <f>IF(AND(Z3184,AA3184,AB3184,AC3184,IF(C3184=Auswahlhilfe!$L$7,TRUE,FALSE)),D3184,FALSE)</f>
        <v>0</v>
      </c>
      <c r="AG3184" t="b">
        <f>IF(AND(Z3184,AA3184,AB3184,AD3184,IF(C3184=Auswahlhilfe!$L$17,TRUE,FALSE)),D3184,FALSE)</f>
        <v>0</v>
      </c>
      <c r="AH3184" t="b">
        <f>IF(AND(Z3184,AA3184,AB3184,AE3184,IF(C3184=Auswahlhilfe!$L$17,TRUE,FALSE)),D3184,FALSE)</f>
        <v>0</v>
      </c>
      <c r="AI3184" t="s">
        <v>4817</v>
      </c>
      <c r="AJ3184" s="90" t="str">
        <f t="shared" si="149"/>
        <v>mailto:info@oxni.ch?subject=Anfrage TF-140-025-S1-P1</v>
      </c>
    </row>
    <row r="3185" spans="2:36" x14ac:dyDescent="0.2">
      <c r="B3185" s="78" t="str">
        <f t="shared" si="147"/>
        <v/>
      </c>
      <c r="C3185" s="19" t="s">
        <v>12</v>
      </c>
      <c r="D3185" s="19" t="s">
        <v>3486</v>
      </c>
      <c r="E3185" s="19">
        <v>130</v>
      </c>
      <c r="F3185" s="19" t="s">
        <v>58</v>
      </c>
      <c r="G3185" s="19">
        <v>25</v>
      </c>
      <c r="H3185" s="19">
        <v>5</v>
      </c>
      <c r="I3185" s="19">
        <v>50</v>
      </c>
      <c r="J3185" s="19">
        <v>94</v>
      </c>
      <c r="K3185" s="19">
        <v>650</v>
      </c>
      <c r="L3185" s="19">
        <v>1950</v>
      </c>
      <c r="M3185" s="19" t="s">
        <v>84</v>
      </c>
      <c r="N3185" s="19">
        <v>3000</v>
      </c>
      <c r="O3185" s="19">
        <v>6000</v>
      </c>
      <c r="P3185" s="19">
        <v>14000</v>
      </c>
      <c r="Q3185" s="19" t="s">
        <v>57</v>
      </c>
      <c r="R3185" s="19">
        <v>11400</v>
      </c>
      <c r="S3185" s="19">
        <v>30000</v>
      </c>
      <c r="T3185" s="19">
        <v>2.71</v>
      </c>
      <c r="U3185" s="19">
        <v>16.600000000000001</v>
      </c>
      <c r="V3185" s="19">
        <v>0.24</v>
      </c>
      <c r="W3185" s="19">
        <v>65</v>
      </c>
      <c r="X3185" s="93">
        <v>1808</v>
      </c>
      <c r="Y3185">
        <f t="shared" si="148"/>
        <v>120</v>
      </c>
      <c r="Z3185" t="b">
        <f>IF(N3185/G3185&gt;=Auswahlhilfe!$C$8,TRUE,FALSE)</f>
        <v>1</v>
      </c>
      <c r="AA3185" t="b">
        <f>IF(K3185&gt;Auswahlhilfe!$C$7,TRUE,FALSE)</f>
        <v>1</v>
      </c>
      <c r="AB3185" t="b">
        <f>IF(Auswahlhilfe!$C$17=F3185,TRUE,FALSE)</f>
        <v>1</v>
      </c>
      <c r="AC3185" t="b">
        <f>IFERROR(IF(FIND("P2",PGOptionList!D3185)&gt;0,TRUE),FALSE)</f>
        <v>0</v>
      </c>
      <c r="AD3185" t="b">
        <f>IFERROR(IF(FIND("P1",PGOptionList!D3185)&gt;0,TRUE),FALSE)</f>
        <v>1</v>
      </c>
      <c r="AE3185" t="b">
        <f>IFERROR(IF(FIND("P0",PGOptionList!D3185)&gt;0,TRUE),FALSE)</f>
        <v>0</v>
      </c>
      <c r="AF3185" t="b">
        <f>IF(AND(Z3185,AA3185,AB3185,AC3185,IF(C3185=Auswahlhilfe!$L$7,TRUE,FALSE)),D3185,FALSE)</f>
        <v>0</v>
      </c>
      <c r="AG3185" t="b">
        <f>IF(AND(Z3185,AA3185,AB3185,AD3185,IF(C3185=Auswahlhilfe!$L$17,TRUE,FALSE)),D3185,FALSE)</f>
        <v>0</v>
      </c>
      <c r="AH3185" t="b">
        <f>IF(AND(Z3185,AA3185,AB3185,AE3185,IF(C3185=Auswahlhilfe!$L$17,TRUE,FALSE)),D3185,FALSE)</f>
        <v>0</v>
      </c>
      <c r="AI3185" t="s">
        <v>4818</v>
      </c>
      <c r="AJ3185" s="90" t="str">
        <f t="shared" si="149"/>
        <v>https://shop.oxni.ch/de/shop/motoren/planetengetriebe/tf-140-025-s2-p1</v>
      </c>
    </row>
    <row r="3186" spans="2:36" x14ac:dyDescent="0.2">
      <c r="B3186" s="78" t="str">
        <f t="shared" si="147"/>
        <v/>
      </c>
      <c r="C3186" s="19" t="s">
        <v>12</v>
      </c>
      <c r="D3186" s="19" t="s">
        <v>3487</v>
      </c>
      <c r="E3186" s="19">
        <v>130</v>
      </c>
      <c r="F3186" s="19" t="s">
        <v>55</v>
      </c>
      <c r="G3186" s="19">
        <v>25</v>
      </c>
      <c r="H3186" s="19">
        <v>7</v>
      </c>
      <c r="I3186" s="19">
        <v>50</v>
      </c>
      <c r="J3186" s="19">
        <v>94</v>
      </c>
      <c r="K3186" s="19">
        <v>650</v>
      </c>
      <c r="L3186" s="19">
        <v>1950</v>
      </c>
      <c r="M3186" s="19" t="s">
        <v>84</v>
      </c>
      <c r="N3186" s="19">
        <v>3000</v>
      </c>
      <c r="O3186" s="19">
        <v>6000</v>
      </c>
      <c r="P3186" s="19">
        <v>14000</v>
      </c>
      <c r="Q3186" s="19" t="s">
        <v>57</v>
      </c>
      <c r="R3186" s="19">
        <v>11400</v>
      </c>
      <c r="S3186" s="19">
        <v>30000</v>
      </c>
      <c r="T3186" s="19">
        <v>2.71</v>
      </c>
      <c r="U3186" s="19">
        <v>16.600000000000001</v>
      </c>
      <c r="V3186" s="19">
        <v>0.24</v>
      </c>
      <c r="W3186" s="19">
        <v>65</v>
      </c>
      <c r="X3186" s="93">
        <v>1552</v>
      </c>
      <c r="Y3186">
        <f t="shared" si="148"/>
        <v>120</v>
      </c>
      <c r="Z3186" t="b">
        <f>IF(N3186/G3186&gt;=Auswahlhilfe!$C$8,TRUE,FALSE)</f>
        <v>1</v>
      </c>
      <c r="AA3186" t="b">
        <f>IF(K3186&gt;Auswahlhilfe!$C$7,TRUE,FALSE)</f>
        <v>1</v>
      </c>
      <c r="AB3186" t="b">
        <f>IF(Auswahlhilfe!$C$17=F3186,TRUE,FALSE)</f>
        <v>0</v>
      </c>
      <c r="AC3186" t="b">
        <f>IFERROR(IF(FIND("P2",PGOptionList!D3186)&gt;0,TRUE),FALSE)</f>
        <v>1</v>
      </c>
      <c r="AD3186" t="b">
        <f>IFERROR(IF(FIND("P1",PGOptionList!D3186)&gt;0,TRUE),FALSE)</f>
        <v>0</v>
      </c>
      <c r="AE3186" t="b">
        <f>IFERROR(IF(FIND("P0",PGOptionList!D3186)&gt;0,TRUE),FALSE)</f>
        <v>0</v>
      </c>
      <c r="AF3186" t="b">
        <f>IF(AND(Z3186,AA3186,AB3186,AC3186,IF(C3186=Auswahlhilfe!$L$7,TRUE,FALSE)),D3186,FALSE)</f>
        <v>0</v>
      </c>
      <c r="AG3186" t="b">
        <f>IF(AND(Z3186,AA3186,AB3186,AD3186,IF(C3186=Auswahlhilfe!$L$17,TRUE,FALSE)),D3186,FALSE)</f>
        <v>0</v>
      </c>
      <c r="AH3186" t="b">
        <f>IF(AND(Z3186,AA3186,AB3186,AE3186,IF(C3186=Auswahlhilfe!$L$17,TRUE,FALSE)),D3186,FALSE)</f>
        <v>0</v>
      </c>
      <c r="AI3186" t="s">
        <v>4817</v>
      </c>
      <c r="AJ3186" s="90" t="str">
        <f t="shared" si="149"/>
        <v>mailto:info@oxni.ch?subject=Anfrage TF-140-025-S1-P2</v>
      </c>
    </row>
    <row r="3187" spans="2:36" x14ac:dyDescent="0.2">
      <c r="B3187" s="78" t="str">
        <f t="shared" si="147"/>
        <v/>
      </c>
      <c r="C3187" s="19" t="s">
        <v>12</v>
      </c>
      <c r="D3187" s="19" t="s">
        <v>3488</v>
      </c>
      <c r="E3187" s="19">
        <v>130</v>
      </c>
      <c r="F3187" s="19" t="s">
        <v>58</v>
      </c>
      <c r="G3187" s="19">
        <v>25</v>
      </c>
      <c r="H3187" s="19">
        <v>7</v>
      </c>
      <c r="I3187" s="19">
        <v>50</v>
      </c>
      <c r="J3187" s="19">
        <v>94</v>
      </c>
      <c r="K3187" s="19">
        <v>650</v>
      </c>
      <c r="L3187" s="19">
        <v>1950</v>
      </c>
      <c r="M3187" s="19" t="s">
        <v>84</v>
      </c>
      <c r="N3187" s="19">
        <v>3000</v>
      </c>
      <c r="O3187" s="19">
        <v>6000</v>
      </c>
      <c r="P3187" s="19">
        <v>14000</v>
      </c>
      <c r="Q3187" s="19" t="s">
        <v>57</v>
      </c>
      <c r="R3187" s="19">
        <v>11400</v>
      </c>
      <c r="S3187" s="19">
        <v>30000</v>
      </c>
      <c r="T3187" s="19">
        <v>2.71</v>
      </c>
      <c r="U3187" s="19">
        <v>16.600000000000001</v>
      </c>
      <c r="V3187" s="19">
        <v>0.24</v>
      </c>
      <c r="W3187" s="19">
        <v>65</v>
      </c>
      <c r="X3187" s="93">
        <v>1552</v>
      </c>
      <c r="Y3187">
        <f t="shared" si="148"/>
        <v>120</v>
      </c>
      <c r="Z3187" t="b">
        <f>IF(N3187/G3187&gt;=Auswahlhilfe!$C$8,TRUE,FALSE)</f>
        <v>1</v>
      </c>
      <c r="AA3187" t="b">
        <f>IF(K3187&gt;Auswahlhilfe!$C$7,TRUE,FALSE)</f>
        <v>1</v>
      </c>
      <c r="AB3187" t="b">
        <f>IF(Auswahlhilfe!$C$17=F3187,TRUE,FALSE)</f>
        <v>1</v>
      </c>
      <c r="AC3187" t="b">
        <f>IFERROR(IF(FIND("P2",PGOptionList!D3187)&gt;0,TRUE),FALSE)</f>
        <v>1</v>
      </c>
      <c r="AD3187" t="b">
        <f>IFERROR(IF(FIND("P1",PGOptionList!D3187)&gt;0,TRUE),FALSE)</f>
        <v>0</v>
      </c>
      <c r="AE3187" t="b">
        <f>IFERROR(IF(FIND("P0",PGOptionList!D3187)&gt;0,TRUE),FALSE)</f>
        <v>0</v>
      </c>
      <c r="AF3187" t="b">
        <f>IF(AND(Z3187,AA3187,AB3187,AC3187,IF(C3187=Auswahlhilfe!$L$7,TRUE,FALSE)),D3187,FALSE)</f>
        <v>0</v>
      </c>
      <c r="AG3187" t="b">
        <f>IF(AND(Z3187,AA3187,AB3187,AD3187,IF(C3187=Auswahlhilfe!$L$17,TRUE,FALSE)),D3187,FALSE)</f>
        <v>0</v>
      </c>
      <c r="AH3187" t="b">
        <f>IF(AND(Z3187,AA3187,AB3187,AE3187,IF(C3187=Auswahlhilfe!$L$17,TRUE,FALSE)),D3187,FALSE)</f>
        <v>0</v>
      </c>
      <c r="AI3187" t="s">
        <v>4818</v>
      </c>
      <c r="AJ3187" s="90" t="str">
        <f t="shared" si="149"/>
        <v>https://shop.oxni.ch/de/shop/motoren/planetengetriebe/tf-140-025-s2-p2</v>
      </c>
    </row>
    <row r="3188" spans="2:36" x14ac:dyDescent="0.2">
      <c r="B3188" s="78" t="str">
        <f t="shared" si="147"/>
        <v/>
      </c>
      <c r="C3188" s="19" t="s">
        <v>12</v>
      </c>
      <c r="D3188" s="19" t="s">
        <v>3489</v>
      </c>
      <c r="E3188" s="19">
        <v>130</v>
      </c>
      <c r="F3188" s="19" t="s">
        <v>55</v>
      </c>
      <c r="G3188" s="19">
        <v>20</v>
      </c>
      <c r="H3188" s="19">
        <v>3</v>
      </c>
      <c r="I3188" s="19">
        <v>50</v>
      </c>
      <c r="J3188" s="19">
        <v>94</v>
      </c>
      <c r="K3188" s="19">
        <v>545</v>
      </c>
      <c r="L3188" s="19">
        <v>1635</v>
      </c>
      <c r="M3188" s="19" t="s">
        <v>83</v>
      </c>
      <c r="N3188" s="19">
        <v>3000</v>
      </c>
      <c r="O3188" s="19">
        <v>6000</v>
      </c>
      <c r="P3188" s="19">
        <v>14000</v>
      </c>
      <c r="Q3188" s="19" t="s">
        <v>57</v>
      </c>
      <c r="R3188" s="19">
        <v>11400</v>
      </c>
      <c r="S3188" s="19">
        <v>30000</v>
      </c>
      <c r="T3188" s="19">
        <v>2.71</v>
      </c>
      <c r="U3188" s="19">
        <v>16.600000000000001</v>
      </c>
      <c r="V3188" s="19">
        <v>0.24</v>
      </c>
      <c r="W3188" s="19">
        <v>65</v>
      </c>
      <c r="X3188" s="93"/>
      <c r="Y3188">
        <f t="shared" si="148"/>
        <v>150</v>
      </c>
      <c r="Z3188" t="b">
        <f>IF(N3188/G3188&gt;=Auswahlhilfe!$C$8,TRUE,FALSE)</f>
        <v>1</v>
      </c>
      <c r="AA3188" t="b">
        <f>IF(K3188&gt;Auswahlhilfe!$C$7,TRUE,FALSE)</f>
        <v>1</v>
      </c>
      <c r="AB3188" t="b">
        <f>IF(Auswahlhilfe!$C$17=F3188,TRUE,FALSE)</f>
        <v>0</v>
      </c>
      <c r="AC3188" t="b">
        <f>IFERROR(IF(FIND("P2",PGOptionList!D3188)&gt;0,TRUE),FALSE)</f>
        <v>0</v>
      </c>
      <c r="AD3188" t="b">
        <f>IFERROR(IF(FIND("P1",PGOptionList!D3188)&gt;0,TRUE),FALSE)</f>
        <v>0</v>
      </c>
      <c r="AE3188" t="b">
        <f>IFERROR(IF(FIND("P0",PGOptionList!D3188)&gt;0,TRUE),FALSE)</f>
        <v>1</v>
      </c>
      <c r="AF3188" t="b">
        <f>IF(AND(Z3188,AA3188,AB3188,AC3188,IF(C3188=Auswahlhilfe!$L$7,TRUE,FALSE)),D3188,FALSE)</f>
        <v>0</v>
      </c>
      <c r="AG3188" t="b">
        <f>IF(AND(Z3188,AA3188,AB3188,AD3188,IF(C3188=Auswahlhilfe!$L$17,TRUE,FALSE)),D3188,FALSE)</f>
        <v>0</v>
      </c>
      <c r="AH3188" t="b">
        <f>IF(AND(Z3188,AA3188,AB3188,AE3188,IF(C3188=Auswahlhilfe!$L$17,TRUE,FALSE)),D3188,FALSE)</f>
        <v>0</v>
      </c>
      <c r="AI3188" t="s">
        <v>4817</v>
      </c>
      <c r="AJ3188" s="90" t="str">
        <f t="shared" si="149"/>
        <v>mailto:info@oxni.ch?subject=Anfrage TF-140-020-S1-P0</v>
      </c>
    </row>
    <row r="3189" spans="2:36" x14ac:dyDescent="0.2">
      <c r="B3189" s="78" t="str">
        <f t="shared" si="147"/>
        <v/>
      </c>
      <c r="C3189" s="19" t="s">
        <v>12</v>
      </c>
      <c r="D3189" s="19" t="s">
        <v>3490</v>
      </c>
      <c r="E3189" s="19">
        <v>130</v>
      </c>
      <c r="F3189" s="19" t="s">
        <v>58</v>
      </c>
      <c r="G3189" s="19">
        <v>20</v>
      </c>
      <c r="H3189" s="19">
        <v>3</v>
      </c>
      <c r="I3189" s="19">
        <v>50</v>
      </c>
      <c r="J3189" s="19">
        <v>94</v>
      </c>
      <c r="K3189" s="19">
        <v>545</v>
      </c>
      <c r="L3189" s="19">
        <v>1635</v>
      </c>
      <c r="M3189" s="19" t="s">
        <v>83</v>
      </c>
      <c r="N3189" s="19">
        <v>3000</v>
      </c>
      <c r="O3189" s="19">
        <v>6000</v>
      </c>
      <c r="P3189" s="19">
        <v>14000</v>
      </c>
      <c r="Q3189" s="19" t="s">
        <v>57</v>
      </c>
      <c r="R3189" s="19">
        <v>11400</v>
      </c>
      <c r="S3189" s="19">
        <v>30000</v>
      </c>
      <c r="T3189" s="19">
        <v>2.71</v>
      </c>
      <c r="U3189" s="19">
        <v>16.600000000000001</v>
      </c>
      <c r="V3189" s="19">
        <v>0.24</v>
      </c>
      <c r="W3189" s="19">
        <v>65</v>
      </c>
      <c r="X3189" s="93"/>
      <c r="Y3189">
        <f t="shared" si="148"/>
        <v>150</v>
      </c>
      <c r="Z3189" t="b">
        <f>IF(N3189/G3189&gt;=Auswahlhilfe!$C$8,TRUE,FALSE)</f>
        <v>1</v>
      </c>
      <c r="AA3189" t="b">
        <f>IF(K3189&gt;Auswahlhilfe!$C$7,TRUE,FALSE)</f>
        <v>1</v>
      </c>
      <c r="AB3189" t="b">
        <f>IF(Auswahlhilfe!$C$17=F3189,TRUE,FALSE)</f>
        <v>1</v>
      </c>
      <c r="AC3189" t="b">
        <f>IFERROR(IF(FIND("P2",PGOptionList!D3189)&gt;0,TRUE),FALSE)</f>
        <v>0</v>
      </c>
      <c r="AD3189" t="b">
        <f>IFERROR(IF(FIND("P1",PGOptionList!D3189)&gt;0,TRUE),FALSE)</f>
        <v>0</v>
      </c>
      <c r="AE3189" t="b">
        <f>IFERROR(IF(FIND("P0",PGOptionList!D3189)&gt;0,TRUE),FALSE)</f>
        <v>1</v>
      </c>
      <c r="AF3189" t="b">
        <f>IF(AND(Z3189,AA3189,AB3189,AC3189,IF(C3189=Auswahlhilfe!$L$7,TRUE,FALSE)),D3189,FALSE)</f>
        <v>0</v>
      </c>
      <c r="AG3189" t="b">
        <f>IF(AND(Z3189,AA3189,AB3189,AD3189,IF(C3189=Auswahlhilfe!$L$17,TRUE,FALSE)),D3189,FALSE)</f>
        <v>0</v>
      </c>
      <c r="AH3189" t="b">
        <f>IF(AND(Z3189,AA3189,AB3189,AE3189,IF(C3189=Auswahlhilfe!$L$17,TRUE,FALSE)),D3189,FALSE)</f>
        <v>0</v>
      </c>
      <c r="AI3189" t="s">
        <v>4817</v>
      </c>
      <c r="AJ3189" s="90" t="str">
        <f t="shared" si="149"/>
        <v>mailto:info@oxni.ch?subject=Anfrage TF-140-020-S2-P0</v>
      </c>
    </row>
    <row r="3190" spans="2:36" x14ac:dyDescent="0.2">
      <c r="B3190" s="78" t="str">
        <f t="shared" si="147"/>
        <v/>
      </c>
      <c r="C3190" s="19" t="s">
        <v>12</v>
      </c>
      <c r="D3190" s="19" t="s">
        <v>3491</v>
      </c>
      <c r="E3190" s="19">
        <v>130</v>
      </c>
      <c r="F3190" s="19" t="s">
        <v>55</v>
      </c>
      <c r="G3190" s="19">
        <v>20</v>
      </c>
      <c r="H3190" s="19">
        <v>5</v>
      </c>
      <c r="I3190" s="19">
        <v>50</v>
      </c>
      <c r="J3190" s="19">
        <v>94</v>
      </c>
      <c r="K3190" s="19">
        <v>545</v>
      </c>
      <c r="L3190" s="19">
        <v>1635</v>
      </c>
      <c r="M3190" s="19" t="s">
        <v>83</v>
      </c>
      <c r="N3190" s="19">
        <v>3000</v>
      </c>
      <c r="O3190" s="19">
        <v>6000</v>
      </c>
      <c r="P3190" s="19">
        <v>14000</v>
      </c>
      <c r="Q3190" s="19" t="s">
        <v>57</v>
      </c>
      <c r="R3190" s="19">
        <v>11400</v>
      </c>
      <c r="S3190" s="19">
        <v>30000</v>
      </c>
      <c r="T3190" s="19">
        <v>2.71</v>
      </c>
      <c r="U3190" s="19">
        <v>16.600000000000001</v>
      </c>
      <c r="V3190" s="19">
        <v>0.24</v>
      </c>
      <c r="W3190" s="19">
        <v>65</v>
      </c>
      <c r="X3190" s="93">
        <v>1808</v>
      </c>
      <c r="Y3190">
        <f t="shared" si="148"/>
        <v>150</v>
      </c>
      <c r="Z3190" t="b">
        <f>IF(N3190/G3190&gt;=Auswahlhilfe!$C$8,TRUE,FALSE)</f>
        <v>1</v>
      </c>
      <c r="AA3190" t="b">
        <f>IF(K3190&gt;Auswahlhilfe!$C$7,TRUE,FALSE)</f>
        <v>1</v>
      </c>
      <c r="AB3190" t="b">
        <f>IF(Auswahlhilfe!$C$17=F3190,TRUE,FALSE)</f>
        <v>0</v>
      </c>
      <c r="AC3190" t="b">
        <f>IFERROR(IF(FIND("P2",PGOptionList!D3190)&gt;0,TRUE),FALSE)</f>
        <v>0</v>
      </c>
      <c r="AD3190" t="b">
        <f>IFERROR(IF(FIND("P1",PGOptionList!D3190)&gt;0,TRUE),FALSE)</f>
        <v>1</v>
      </c>
      <c r="AE3190" t="b">
        <f>IFERROR(IF(FIND("P0",PGOptionList!D3190)&gt;0,TRUE),FALSE)</f>
        <v>0</v>
      </c>
      <c r="AF3190" t="b">
        <f>IF(AND(Z3190,AA3190,AB3190,AC3190,IF(C3190=Auswahlhilfe!$L$7,TRUE,FALSE)),D3190,FALSE)</f>
        <v>0</v>
      </c>
      <c r="AG3190" t="b">
        <f>IF(AND(Z3190,AA3190,AB3190,AD3190,IF(C3190=Auswahlhilfe!$L$17,TRUE,FALSE)),D3190,FALSE)</f>
        <v>0</v>
      </c>
      <c r="AH3190" t="b">
        <f>IF(AND(Z3190,AA3190,AB3190,AE3190,IF(C3190=Auswahlhilfe!$L$17,TRUE,FALSE)),D3190,FALSE)</f>
        <v>0</v>
      </c>
      <c r="AI3190" t="s">
        <v>4817</v>
      </c>
      <c r="AJ3190" s="90" t="str">
        <f t="shared" si="149"/>
        <v>mailto:info@oxni.ch?subject=Anfrage TF-140-020-S1-P1</v>
      </c>
    </row>
    <row r="3191" spans="2:36" x14ac:dyDescent="0.2">
      <c r="B3191" s="78" t="str">
        <f t="shared" si="147"/>
        <v/>
      </c>
      <c r="C3191" s="19" t="s">
        <v>12</v>
      </c>
      <c r="D3191" s="19" t="s">
        <v>3492</v>
      </c>
      <c r="E3191" s="19">
        <v>130</v>
      </c>
      <c r="F3191" s="19" t="s">
        <v>58</v>
      </c>
      <c r="G3191" s="19">
        <v>20</v>
      </c>
      <c r="H3191" s="19">
        <v>5</v>
      </c>
      <c r="I3191" s="19">
        <v>50</v>
      </c>
      <c r="J3191" s="19">
        <v>94</v>
      </c>
      <c r="K3191" s="19">
        <v>545</v>
      </c>
      <c r="L3191" s="19">
        <v>1635</v>
      </c>
      <c r="M3191" s="19" t="s">
        <v>83</v>
      </c>
      <c r="N3191" s="19">
        <v>3000</v>
      </c>
      <c r="O3191" s="19">
        <v>6000</v>
      </c>
      <c r="P3191" s="19">
        <v>14000</v>
      </c>
      <c r="Q3191" s="19" t="s">
        <v>57</v>
      </c>
      <c r="R3191" s="19">
        <v>11400</v>
      </c>
      <c r="S3191" s="19">
        <v>30000</v>
      </c>
      <c r="T3191" s="19">
        <v>2.71</v>
      </c>
      <c r="U3191" s="19">
        <v>16.600000000000001</v>
      </c>
      <c r="V3191" s="19">
        <v>0.24</v>
      </c>
      <c r="W3191" s="19">
        <v>65</v>
      </c>
      <c r="X3191" s="93">
        <v>1808</v>
      </c>
      <c r="Y3191">
        <f t="shared" si="148"/>
        <v>150</v>
      </c>
      <c r="Z3191" t="b">
        <f>IF(N3191/G3191&gt;=Auswahlhilfe!$C$8,TRUE,FALSE)</f>
        <v>1</v>
      </c>
      <c r="AA3191" t="b">
        <f>IF(K3191&gt;Auswahlhilfe!$C$7,TRUE,FALSE)</f>
        <v>1</v>
      </c>
      <c r="AB3191" t="b">
        <f>IF(Auswahlhilfe!$C$17=F3191,TRUE,FALSE)</f>
        <v>1</v>
      </c>
      <c r="AC3191" t="b">
        <f>IFERROR(IF(FIND("P2",PGOptionList!D3191)&gt;0,TRUE),FALSE)</f>
        <v>0</v>
      </c>
      <c r="AD3191" t="b">
        <f>IFERROR(IF(FIND("P1",PGOptionList!D3191)&gt;0,TRUE),FALSE)</f>
        <v>1</v>
      </c>
      <c r="AE3191" t="b">
        <f>IFERROR(IF(FIND("P0",PGOptionList!D3191)&gt;0,TRUE),FALSE)</f>
        <v>0</v>
      </c>
      <c r="AF3191" t="b">
        <f>IF(AND(Z3191,AA3191,AB3191,AC3191,IF(C3191=Auswahlhilfe!$L$7,TRUE,FALSE)),D3191,FALSE)</f>
        <v>0</v>
      </c>
      <c r="AG3191" t="b">
        <f>IF(AND(Z3191,AA3191,AB3191,AD3191,IF(C3191=Auswahlhilfe!$L$17,TRUE,FALSE)),D3191,FALSE)</f>
        <v>0</v>
      </c>
      <c r="AH3191" t="b">
        <f>IF(AND(Z3191,AA3191,AB3191,AE3191,IF(C3191=Auswahlhilfe!$L$17,TRUE,FALSE)),D3191,FALSE)</f>
        <v>0</v>
      </c>
      <c r="AI3191" t="s">
        <v>4818</v>
      </c>
      <c r="AJ3191" s="90" t="str">
        <f t="shared" si="149"/>
        <v>https://shop.oxni.ch/de/shop/motoren/planetengetriebe/tf-140-020-s2-p1</v>
      </c>
    </row>
    <row r="3192" spans="2:36" x14ac:dyDescent="0.2">
      <c r="B3192" s="78" t="str">
        <f t="shared" si="147"/>
        <v/>
      </c>
      <c r="C3192" s="19" t="s">
        <v>12</v>
      </c>
      <c r="D3192" s="19" t="s">
        <v>3493</v>
      </c>
      <c r="E3192" s="19">
        <v>130</v>
      </c>
      <c r="F3192" s="19" t="s">
        <v>55</v>
      </c>
      <c r="G3192" s="19">
        <v>20</v>
      </c>
      <c r="H3192" s="19">
        <v>7</v>
      </c>
      <c r="I3192" s="19">
        <v>50</v>
      </c>
      <c r="J3192" s="19">
        <v>94</v>
      </c>
      <c r="K3192" s="19">
        <v>545</v>
      </c>
      <c r="L3192" s="19">
        <v>1635</v>
      </c>
      <c r="M3192" s="19" t="s">
        <v>83</v>
      </c>
      <c r="N3192" s="19">
        <v>3000</v>
      </c>
      <c r="O3192" s="19">
        <v>6000</v>
      </c>
      <c r="P3192" s="19">
        <v>14000</v>
      </c>
      <c r="Q3192" s="19" t="s">
        <v>57</v>
      </c>
      <c r="R3192" s="19">
        <v>11400</v>
      </c>
      <c r="S3192" s="19">
        <v>30000</v>
      </c>
      <c r="T3192" s="19">
        <v>2.71</v>
      </c>
      <c r="U3192" s="19">
        <v>16.600000000000001</v>
      </c>
      <c r="V3192" s="19">
        <v>0.24</v>
      </c>
      <c r="W3192" s="19">
        <v>65</v>
      </c>
      <c r="X3192" s="93">
        <v>1552</v>
      </c>
      <c r="Y3192">
        <f t="shared" si="148"/>
        <v>150</v>
      </c>
      <c r="Z3192" t="b">
        <f>IF(N3192/G3192&gt;=Auswahlhilfe!$C$8,TRUE,FALSE)</f>
        <v>1</v>
      </c>
      <c r="AA3192" t="b">
        <f>IF(K3192&gt;Auswahlhilfe!$C$7,TRUE,FALSE)</f>
        <v>1</v>
      </c>
      <c r="AB3192" t="b">
        <f>IF(Auswahlhilfe!$C$17=F3192,TRUE,FALSE)</f>
        <v>0</v>
      </c>
      <c r="AC3192" t="b">
        <f>IFERROR(IF(FIND("P2",PGOptionList!D3192)&gt;0,TRUE),FALSE)</f>
        <v>1</v>
      </c>
      <c r="AD3192" t="b">
        <f>IFERROR(IF(FIND("P1",PGOptionList!D3192)&gt;0,TRUE),FALSE)</f>
        <v>0</v>
      </c>
      <c r="AE3192" t="b">
        <f>IFERROR(IF(FIND("P0",PGOptionList!D3192)&gt;0,TRUE),FALSE)</f>
        <v>0</v>
      </c>
      <c r="AF3192" t="b">
        <f>IF(AND(Z3192,AA3192,AB3192,AC3192,IF(C3192=Auswahlhilfe!$L$7,TRUE,FALSE)),D3192,FALSE)</f>
        <v>0</v>
      </c>
      <c r="AG3192" t="b">
        <f>IF(AND(Z3192,AA3192,AB3192,AD3192,IF(C3192=Auswahlhilfe!$L$17,TRUE,FALSE)),D3192,FALSE)</f>
        <v>0</v>
      </c>
      <c r="AH3192" t="b">
        <f>IF(AND(Z3192,AA3192,AB3192,AE3192,IF(C3192=Auswahlhilfe!$L$17,TRUE,FALSE)),D3192,FALSE)</f>
        <v>0</v>
      </c>
      <c r="AI3192" t="s">
        <v>4817</v>
      </c>
      <c r="AJ3192" s="90" t="str">
        <f t="shared" si="149"/>
        <v>mailto:info@oxni.ch?subject=Anfrage TF-140-020-S1-P2</v>
      </c>
    </row>
    <row r="3193" spans="2:36" x14ac:dyDescent="0.2">
      <c r="B3193" s="78" t="str">
        <f t="shared" si="147"/>
        <v/>
      </c>
      <c r="C3193" s="19" t="s">
        <v>12</v>
      </c>
      <c r="D3193" s="19" t="s">
        <v>3494</v>
      </c>
      <c r="E3193" s="19">
        <v>130</v>
      </c>
      <c r="F3193" s="19" t="s">
        <v>58</v>
      </c>
      <c r="G3193" s="19">
        <v>20</v>
      </c>
      <c r="H3193" s="19">
        <v>7</v>
      </c>
      <c r="I3193" s="19">
        <v>50</v>
      </c>
      <c r="J3193" s="19">
        <v>94</v>
      </c>
      <c r="K3193" s="19">
        <v>545</v>
      </c>
      <c r="L3193" s="19">
        <v>1635</v>
      </c>
      <c r="M3193" s="19" t="s">
        <v>83</v>
      </c>
      <c r="N3193" s="19">
        <v>3000</v>
      </c>
      <c r="O3193" s="19">
        <v>6000</v>
      </c>
      <c r="P3193" s="19">
        <v>14000</v>
      </c>
      <c r="Q3193" s="19" t="s">
        <v>57</v>
      </c>
      <c r="R3193" s="19">
        <v>11400</v>
      </c>
      <c r="S3193" s="19">
        <v>30000</v>
      </c>
      <c r="T3193" s="19">
        <v>2.71</v>
      </c>
      <c r="U3193" s="19">
        <v>16.600000000000001</v>
      </c>
      <c r="V3193" s="19">
        <v>0.24</v>
      </c>
      <c r="W3193" s="19">
        <v>65</v>
      </c>
      <c r="X3193" s="93">
        <v>1552</v>
      </c>
      <c r="Y3193">
        <f t="shared" si="148"/>
        <v>150</v>
      </c>
      <c r="Z3193" t="b">
        <f>IF(N3193/G3193&gt;=Auswahlhilfe!$C$8,TRUE,FALSE)</f>
        <v>1</v>
      </c>
      <c r="AA3193" t="b">
        <f>IF(K3193&gt;Auswahlhilfe!$C$7,TRUE,FALSE)</f>
        <v>1</v>
      </c>
      <c r="AB3193" t="b">
        <f>IF(Auswahlhilfe!$C$17=F3193,TRUE,FALSE)</f>
        <v>1</v>
      </c>
      <c r="AC3193" t="b">
        <f>IFERROR(IF(FIND("P2",PGOptionList!D3193)&gt;0,TRUE),FALSE)</f>
        <v>1</v>
      </c>
      <c r="AD3193" t="b">
        <f>IFERROR(IF(FIND("P1",PGOptionList!D3193)&gt;0,TRUE),FALSE)</f>
        <v>0</v>
      </c>
      <c r="AE3193" t="b">
        <f>IFERROR(IF(FIND("P0",PGOptionList!D3193)&gt;0,TRUE),FALSE)</f>
        <v>0</v>
      </c>
      <c r="AF3193" t="b">
        <f>IF(AND(Z3193,AA3193,AB3193,AC3193,IF(C3193=Auswahlhilfe!$L$7,TRUE,FALSE)),D3193,FALSE)</f>
        <v>0</v>
      </c>
      <c r="AG3193" t="b">
        <f>IF(AND(Z3193,AA3193,AB3193,AD3193,IF(C3193=Auswahlhilfe!$L$17,TRUE,FALSE)),D3193,FALSE)</f>
        <v>0</v>
      </c>
      <c r="AH3193" t="b">
        <f>IF(AND(Z3193,AA3193,AB3193,AE3193,IF(C3193=Auswahlhilfe!$L$17,TRUE,FALSE)),D3193,FALSE)</f>
        <v>0</v>
      </c>
      <c r="AI3193" t="s">
        <v>4818</v>
      </c>
      <c r="AJ3193" s="90" t="str">
        <f t="shared" si="149"/>
        <v>https://shop.oxni.ch/de/shop/motoren/planetengetriebe/tf-140-020-s2-p2</v>
      </c>
    </row>
    <row r="3194" spans="2:36" x14ac:dyDescent="0.2">
      <c r="B3194" s="78" t="str">
        <f t="shared" si="147"/>
        <v/>
      </c>
      <c r="C3194" s="19" t="s">
        <v>12</v>
      </c>
      <c r="D3194" s="19" t="s">
        <v>3495</v>
      </c>
      <c r="E3194" s="19">
        <v>130</v>
      </c>
      <c r="F3194" s="19" t="s">
        <v>55</v>
      </c>
      <c r="G3194" s="19">
        <v>15</v>
      </c>
      <c r="H3194" s="19">
        <v>3</v>
      </c>
      <c r="I3194" s="19">
        <v>50</v>
      </c>
      <c r="J3194" s="19">
        <v>94</v>
      </c>
      <c r="K3194" s="19">
        <v>340</v>
      </c>
      <c r="L3194" s="19">
        <v>1020</v>
      </c>
      <c r="M3194" s="19" t="s">
        <v>82</v>
      </c>
      <c r="N3194" s="19">
        <v>3000</v>
      </c>
      <c r="O3194" s="19">
        <v>6000</v>
      </c>
      <c r="P3194" s="19">
        <v>14000</v>
      </c>
      <c r="Q3194" s="19" t="s">
        <v>57</v>
      </c>
      <c r="R3194" s="19">
        <v>11400</v>
      </c>
      <c r="S3194" s="19">
        <v>30000</v>
      </c>
      <c r="T3194" s="19">
        <v>2.71</v>
      </c>
      <c r="U3194" s="19">
        <v>16.600000000000001</v>
      </c>
      <c r="V3194" s="19">
        <v>0.24</v>
      </c>
      <c r="W3194" s="19">
        <v>65</v>
      </c>
      <c r="X3194" s="93"/>
      <c r="Y3194">
        <f t="shared" si="148"/>
        <v>200</v>
      </c>
      <c r="Z3194" t="b">
        <f>IF(N3194/G3194&gt;=Auswahlhilfe!$C$8,TRUE,FALSE)</f>
        <v>1</v>
      </c>
      <c r="AA3194" t="b">
        <f>IF(K3194&gt;Auswahlhilfe!$C$7,TRUE,FALSE)</f>
        <v>1</v>
      </c>
      <c r="AB3194" t="b">
        <f>IF(Auswahlhilfe!$C$17=F3194,TRUE,FALSE)</f>
        <v>0</v>
      </c>
      <c r="AC3194" t="b">
        <f>IFERROR(IF(FIND("P2",PGOptionList!D3194)&gt;0,TRUE),FALSE)</f>
        <v>0</v>
      </c>
      <c r="AD3194" t="b">
        <f>IFERROR(IF(FIND("P1",PGOptionList!D3194)&gt;0,TRUE),FALSE)</f>
        <v>0</v>
      </c>
      <c r="AE3194" t="b">
        <f>IFERROR(IF(FIND("P0",PGOptionList!D3194)&gt;0,TRUE),FALSE)</f>
        <v>1</v>
      </c>
      <c r="AF3194" t="b">
        <f>IF(AND(Z3194,AA3194,AB3194,AC3194,IF(C3194=Auswahlhilfe!$L$7,TRUE,FALSE)),D3194,FALSE)</f>
        <v>0</v>
      </c>
      <c r="AG3194" t="b">
        <f>IF(AND(Z3194,AA3194,AB3194,AD3194,IF(C3194=Auswahlhilfe!$L$17,TRUE,FALSE)),D3194,FALSE)</f>
        <v>0</v>
      </c>
      <c r="AH3194" t="b">
        <f>IF(AND(Z3194,AA3194,AB3194,AE3194,IF(C3194=Auswahlhilfe!$L$17,TRUE,FALSE)),D3194,FALSE)</f>
        <v>0</v>
      </c>
      <c r="AI3194" t="s">
        <v>4817</v>
      </c>
      <c r="AJ3194" s="90" t="str">
        <f t="shared" si="149"/>
        <v>mailto:info@oxni.ch?subject=Anfrage TF-140-015-S1-P0</v>
      </c>
    </row>
    <row r="3195" spans="2:36" x14ac:dyDescent="0.2">
      <c r="B3195" s="78" t="str">
        <f t="shared" si="147"/>
        <v/>
      </c>
      <c r="C3195" s="19" t="s">
        <v>12</v>
      </c>
      <c r="D3195" s="19" t="s">
        <v>3496</v>
      </c>
      <c r="E3195" s="19">
        <v>130</v>
      </c>
      <c r="F3195" s="19" t="s">
        <v>58</v>
      </c>
      <c r="G3195" s="19">
        <v>15</v>
      </c>
      <c r="H3195" s="19">
        <v>3</v>
      </c>
      <c r="I3195" s="19">
        <v>50</v>
      </c>
      <c r="J3195" s="19">
        <v>94</v>
      </c>
      <c r="K3195" s="19">
        <v>340</v>
      </c>
      <c r="L3195" s="19">
        <v>1020</v>
      </c>
      <c r="M3195" s="19" t="s">
        <v>82</v>
      </c>
      <c r="N3195" s="19">
        <v>3000</v>
      </c>
      <c r="O3195" s="19">
        <v>6000</v>
      </c>
      <c r="P3195" s="19">
        <v>14000</v>
      </c>
      <c r="Q3195" s="19" t="s">
        <v>57</v>
      </c>
      <c r="R3195" s="19">
        <v>11400</v>
      </c>
      <c r="S3195" s="19">
        <v>30000</v>
      </c>
      <c r="T3195" s="19">
        <v>2.71</v>
      </c>
      <c r="U3195" s="19">
        <v>16.600000000000001</v>
      </c>
      <c r="V3195" s="19">
        <v>0.24</v>
      </c>
      <c r="W3195" s="19">
        <v>65</v>
      </c>
      <c r="X3195" s="93"/>
      <c r="Y3195">
        <f t="shared" si="148"/>
        <v>200</v>
      </c>
      <c r="Z3195" t="b">
        <f>IF(N3195/G3195&gt;=Auswahlhilfe!$C$8,TRUE,FALSE)</f>
        <v>1</v>
      </c>
      <c r="AA3195" t="b">
        <f>IF(K3195&gt;Auswahlhilfe!$C$7,TRUE,FALSE)</f>
        <v>1</v>
      </c>
      <c r="AB3195" t="b">
        <f>IF(Auswahlhilfe!$C$17=F3195,TRUE,FALSE)</f>
        <v>1</v>
      </c>
      <c r="AC3195" t="b">
        <f>IFERROR(IF(FIND("P2",PGOptionList!D3195)&gt;0,TRUE),FALSE)</f>
        <v>0</v>
      </c>
      <c r="AD3195" t="b">
        <f>IFERROR(IF(FIND("P1",PGOptionList!D3195)&gt;0,TRUE),FALSE)</f>
        <v>0</v>
      </c>
      <c r="AE3195" t="b">
        <f>IFERROR(IF(FIND("P0",PGOptionList!D3195)&gt;0,TRUE),FALSE)</f>
        <v>1</v>
      </c>
      <c r="AF3195" t="b">
        <f>IF(AND(Z3195,AA3195,AB3195,AC3195,IF(C3195=Auswahlhilfe!$L$7,TRUE,FALSE)),D3195,FALSE)</f>
        <v>0</v>
      </c>
      <c r="AG3195" t="b">
        <f>IF(AND(Z3195,AA3195,AB3195,AD3195,IF(C3195=Auswahlhilfe!$L$17,TRUE,FALSE)),D3195,FALSE)</f>
        <v>0</v>
      </c>
      <c r="AH3195" t="b">
        <f>IF(AND(Z3195,AA3195,AB3195,AE3195,IF(C3195=Auswahlhilfe!$L$17,TRUE,FALSE)),D3195,FALSE)</f>
        <v>0</v>
      </c>
      <c r="AI3195" t="s">
        <v>4817</v>
      </c>
      <c r="AJ3195" s="90" t="str">
        <f t="shared" si="149"/>
        <v>mailto:info@oxni.ch?subject=Anfrage TF-140-015-S2-P0</v>
      </c>
    </row>
    <row r="3196" spans="2:36" x14ac:dyDescent="0.2">
      <c r="B3196" s="78" t="str">
        <f t="shared" si="147"/>
        <v/>
      </c>
      <c r="C3196" s="19" t="s">
        <v>12</v>
      </c>
      <c r="D3196" s="19" t="s">
        <v>3497</v>
      </c>
      <c r="E3196" s="19">
        <v>130</v>
      </c>
      <c r="F3196" s="19" t="s">
        <v>55</v>
      </c>
      <c r="G3196" s="19">
        <v>15</v>
      </c>
      <c r="H3196" s="19">
        <v>5</v>
      </c>
      <c r="I3196" s="19">
        <v>50</v>
      </c>
      <c r="J3196" s="19">
        <v>94</v>
      </c>
      <c r="K3196" s="19">
        <v>340</v>
      </c>
      <c r="L3196" s="19">
        <v>1020</v>
      </c>
      <c r="M3196" s="19" t="s">
        <v>82</v>
      </c>
      <c r="N3196" s="19">
        <v>3000</v>
      </c>
      <c r="O3196" s="19">
        <v>6000</v>
      </c>
      <c r="P3196" s="19">
        <v>14000</v>
      </c>
      <c r="Q3196" s="19" t="s">
        <v>57</v>
      </c>
      <c r="R3196" s="19">
        <v>11400</v>
      </c>
      <c r="S3196" s="19">
        <v>30000</v>
      </c>
      <c r="T3196" s="19">
        <v>2.71</v>
      </c>
      <c r="U3196" s="19">
        <v>16.600000000000001</v>
      </c>
      <c r="V3196" s="19">
        <v>0.24</v>
      </c>
      <c r="W3196" s="19">
        <v>65</v>
      </c>
      <c r="X3196" s="93">
        <v>1808</v>
      </c>
      <c r="Y3196">
        <f t="shared" si="148"/>
        <v>200</v>
      </c>
      <c r="Z3196" t="b">
        <f>IF(N3196/G3196&gt;=Auswahlhilfe!$C$8,TRUE,FALSE)</f>
        <v>1</v>
      </c>
      <c r="AA3196" t="b">
        <f>IF(K3196&gt;Auswahlhilfe!$C$7,TRUE,FALSE)</f>
        <v>1</v>
      </c>
      <c r="AB3196" t="b">
        <f>IF(Auswahlhilfe!$C$17=F3196,TRUE,FALSE)</f>
        <v>0</v>
      </c>
      <c r="AC3196" t="b">
        <f>IFERROR(IF(FIND("P2",PGOptionList!D3196)&gt;0,TRUE),FALSE)</f>
        <v>0</v>
      </c>
      <c r="AD3196" t="b">
        <f>IFERROR(IF(FIND("P1",PGOptionList!D3196)&gt;0,TRUE),FALSE)</f>
        <v>1</v>
      </c>
      <c r="AE3196" t="b">
        <f>IFERROR(IF(FIND("P0",PGOptionList!D3196)&gt;0,TRUE),FALSE)</f>
        <v>0</v>
      </c>
      <c r="AF3196" t="b">
        <f>IF(AND(Z3196,AA3196,AB3196,AC3196,IF(C3196=Auswahlhilfe!$L$7,TRUE,FALSE)),D3196,FALSE)</f>
        <v>0</v>
      </c>
      <c r="AG3196" t="b">
        <f>IF(AND(Z3196,AA3196,AB3196,AD3196,IF(C3196=Auswahlhilfe!$L$17,TRUE,FALSE)),D3196,FALSE)</f>
        <v>0</v>
      </c>
      <c r="AH3196" t="b">
        <f>IF(AND(Z3196,AA3196,AB3196,AE3196,IF(C3196=Auswahlhilfe!$L$17,TRUE,FALSE)),D3196,FALSE)</f>
        <v>0</v>
      </c>
      <c r="AI3196" t="s">
        <v>4817</v>
      </c>
      <c r="AJ3196" s="90" t="str">
        <f t="shared" si="149"/>
        <v>mailto:info@oxni.ch?subject=Anfrage TF-140-015-S1-P1</v>
      </c>
    </row>
    <row r="3197" spans="2:36" x14ac:dyDescent="0.2">
      <c r="B3197" s="78" t="str">
        <f t="shared" si="147"/>
        <v/>
      </c>
      <c r="C3197" s="19" t="s">
        <v>12</v>
      </c>
      <c r="D3197" s="19" t="s">
        <v>3498</v>
      </c>
      <c r="E3197" s="19">
        <v>130</v>
      </c>
      <c r="F3197" s="19" t="s">
        <v>58</v>
      </c>
      <c r="G3197" s="19">
        <v>15</v>
      </c>
      <c r="H3197" s="19">
        <v>5</v>
      </c>
      <c r="I3197" s="19">
        <v>50</v>
      </c>
      <c r="J3197" s="19">
        <v>94</v>
      </c>
      <c r="K3197" s="19">
        <v>340</v>
      </c>
      <c r="L3197" s="19">
        <v>1020</v>
      </c>
      <c r="M3197" s="19" t="s">
        <v>82</v>
      </c>
      <c r="N3197" s="19">
        <v>3000</v>
      </c>
      <c r="O3197" s="19">
        <v>6000</v>
      </c>
      <c r="P3197" s="19">
        <v>14000</v>
      </c>
      <c r="Q3197" s="19" t="s">
        <v>57</v>
      </c>
      <c r="R3197" s="19">
        <v>11400</v>
      </c>
      <c r="S3197" s="19">
        <v>30000</v>
      </c>
      <c r="T3197" s="19">
        <v>2.71</v>
      </c>
      <c r="U3197" s="19">
        <v>16.600000000000001</v>
      </c>
      <c r="V3197" s="19">
        <v>0.24</v>
      </c>
      <c r="W3197" s="19">
        <v>65</v>
      </c>
      <c r="X3197" s="93">
        <v>1808</v>
      </c>
      <c r="Y3197">
        <f t="shared" si="148"/>
        <v>200</v>
      </c>
      <c r="Z3197" t="b">
        <f>IF(N3197/G3197&gt;=Auswahlhilfe!$C$8,TRUE,FALSE)</f>
        <v>1</v>
      </c>
      <c r="AA3197" t="b">
        <f>IF(K3197&gt;Auswahlhilfe!$C$7,TRUE,FALSE)</f>
        <v>1</v>
      </c>
      <c r="AB3197" t="b">
        <f>IF(Auswahlhilfe!$C$17=F3197,TRUE,FALSE)</f>
        <v>1</v>
      </c>
      <c r="AC3197" t="b">
        <f>IFERROR(IF(FIND("P2",PGOptionList!D3197)&gt;0,TRUE),FALSE)</f>
        <v>0</v>
      </c>
      <c r="AD3197" t="b">
        <f>IFERROR(IF(FIND("P1",PGOptionList!D3197)&gt;0,TRUE),FALSE)</f>
        <v>1</v>
      </c>
      <c r="AE3197" t="b">
        <f>IFERROR(IF(FIND("P0",PGOptionList!D3197)&gt;0,TRUE),FALSE)</f>
        <v>0</v>
      </c>
      <c r="AF3197" t="b">
        <f>IF(AND(Z3197,AA3197,AB3197,AC3197,IF(C3197=Auswahlhilfe!$L$7,TRUE,FALSE)),D3197,FALSE)</f>
        <v>0</v>
      </c>
      <c r="AG3197" t="b">
        <f>IF(AND(Z3197,AA3197,AB3197,AD3197,IF(C3197=Auswahlhilfe!$L$17,TRUE,FALSE)),D3197,FALSE)</f>
        <v>0</v>
      </c>
      <c r="AH3197" t="b">
        <f>IF(AND(Z3197,AA3197,AB3197,AE3197,IF(C3197=Auswahlhilfe!$L$17,TRUE,FALSE)),D3197,FALSE)</f>
        <v>0</v>
      </c>
      <c r="AI3197" t="s">
        <v>4818</v>
      </c>
      <c r="AJ3197" s="90" t="str">
        <f t="shared" si="149"/>
        <v>https://shop.oxni.ch/de/shop/motoren/planetengetriebe/tf-140-015-s2-p1</v>
      </c>
    </row>
    <row r="3198" spans="2:36" x14ac:dyDescent="0.2">
      <c r="B3198" s="78" t="str">
        <f t="shared" si="147"/>
        <v/>
      </c>
      <c r="C3198" s="19" t="s">
        <v>12</v>
      </c>
      <c r="D3198" s="19" t="s">
        <v>3499</v>
      </c>
      <c r="E3198" s="19">
        <v>130</v>
      </c>
      <c r="F3198" s="19" t="s">
        <v>55</v>
      </c>
      <c r="G3198" s="19">
        <v>15</v>
      </c>
      <c r="H3198" s="19">
        <v>7</v>
      </c>
      <c r="I3198" s="19">
        <v>50</v>
      </c>
      <c r="J3198" s="19">
        <v>94</v>
      </c>
      <c r="K3198" s="19">
        <v>340</v>
      </c>
      <c r="L3198" s="19">
        <v>1020</v>
      </c>
      <c r="M3198" s="19" t="s">
        <v>82</v>
      </c>
      <c r="N3198" s="19">
        <v>3000</v>
      </c>
      <c r="O3198" s="19">
        <v>6000</v>
      </c>
      <c r="P3198" s="19">
        <v>14000</v>
      </c>
      <c r="Q3198" s="19" t="s">
        <v>57</v>
      </c>
      <c r="R3198" s="19">
        <v>11400</v>
      </c>
      <c r="S3198" s="19">
        <v>30000</v>
      </c>
      <c r="T3198" s="19">
        <v>2.71</v>
      </c>
      <c r="U3198" s="19">
        <v>16.600000000000001</v>
      </c>
      <c r="V3198" s="19">
        <v>0.24</v>
      </c>
      <c r="W3198" s="19">
        <v>65</v>
      </c>
      <c r="X3198" s="93">
        <v>1552</v>
      </c>
      <c r="Y3198">
        <f t="shared" si="148"/>
        <v>200</v>
      </c>
      <c r="Z3198" t="b">
        <f>IF(N3198/G3198&gt;=Auswahlhilfe!$C$8,TRUE,FALSE)</f>
        <v>1</v>
      </c>
      <c r="AA3198" t="b">
        <f>IF(K3198&gt;Auswahlhilfe!$C$7,TRUE,FALSE)</f>
        <v>1</v>
      </c>
      <c r="AB3198" t="b">
        <f>IF(Auswahlhilfe!$C$17=F3198,TRUE,FALSE)</f>
        <v>0</v>
      </c>
      <c r="AC3198" t="b">
        <f>IFERROR(IF(FIND("P2",PGOptionList!D3198)&gt;0,TRUE),FALSE)</f>
        <v>1</v>
      </c>
      <c r="AD3198" t="b">
        <f>IFERROR(IF(FIND("P1",PGOptionList!D3198)&gt;0,TRUE),FALSE)</f>
        <v>0</v>
      </c>
      <c r="AE3198" t="b">
        <f>IFERROR(IF(FIND("P0",PGOptionList!D3198)&gt;0,TRUE),FALSE)</f>
        <v>0</v>
      </c>
      <c r="AF3198" t="b">
        <f>IF(AND(Z3198,AA3198,AB3198,AC3198,IF(C3198=Auswahlhilfe!$L$7,TRUE,FALSE)),D3198,FALSE)</f>
        <v>0</v>
      </c>
      <c r="AG3198" t="b">
        <f>IF(AND(Z3198,AA3198,AB3198,AD3198,IF(C3198=Auswahlhilfe!$L$17,TRUE,FALSE)),D3198,FALSE)</f>
        <v>0</v>
      </c>
      <c r="AH3198" t="b">
        <f>IF(AND(Z3198,AA3198,AB3198,AE3198,IF(C3198=Auswahlhilfe!$L$17,TRUE,FALSE)),D3198,FALSE)</f>
        <v>0</v>
      </c>
      <c r="AI3198" t="s">
        <v>4817</v>
      </c>
      <c r="AJ3198" s="90" t="str">
        <f t="shared" si="149"/>
        <v>mailto:info@oxni.ch?subject=Anfrage TF-140-015-S1-P2</v>
      </c>
    </row>
    <row r="3199" spans="2:36" x14ac:dyDescent="0.2">
      <c r="B3199" s="78" t="str">
        <f t="shared" si="147"/>
        <v/>
      </c>
      <c r="C3199" s="19" t="s">
        <v>12</v>
      </c>
      <c r="D3199" s="19" t="s">
        <v>3500</v>
      </c>
      <c r="E3199" s="19">
        <v>130</v>
      </c>
      <c r="F3199" s="19" t="s">
        <v>58</v>
      </c>
      <c r="G3199" s="19">
        <v>15</v>
      </c>
      <c r="H3199" s="19">
        <v>7</v>
      </c>
      <c r="I3199" s="19">
        <v>50</v>
      </c>
      <c r="J3199" s="19">
        <v>94</v>
      </c>
      <c r="K3199" s="19">
        <v>340</v>
      </c>
      <c r="L3199" s="19">
        <v>1020</v>
      </c>
      <c r="M3199" s="19" t="s">
        <v>82</v>
      </c>
      <c r="N3199" s="19">
        <v>3000</v>
      </c>
      <c r="O3199" s="19">
        <v>6000</v>
      </c>
      <c r="P3199" s="19">
        <v>14000</v>
      </c>
      <c r="Q3199" s="19" t="s">
        <v>57</v>
      </c>
      <c r="R3199" s="19">
        <v>11400</v>
      </c>
      <c r="S3199" s="19">
        <v>30000</v>
      </c>
      <c r="T3199" s="19">
        <v>2.71</v>
      </c>
      <c r="U3199" s="19">
        <v>16.600000000000001</v>
      </c>
      <c r="V3199" s="19">
        <v>0.24</v>
      </c>
      <c r="W3199" s="19">
        <v>65</v>
      </c>
      <c r="X3199" s="93">
        <v>1552</v>
      </c>
      <c r="Y3199">
        <f t="shared" si="148"/>
        <v>200</v>
      </c>
      <c r="Z3199" t="b">
        <f>IF(N3199/G3199&gt;=Auswahlhilfe!$C$8,TRUE,FALSE)</f>
        <v>1</v>
      </c>
      <c r="AA3199" t="b">
        <f>IF(K3199&gt;Auswahlhilfe!$C$7,TRUE,FALSE)</f>
        <v>1</v>
      </c>
      <c r="AB3199" t="b">
        <f>IF(Auswahlhilfe!$C$17=F3199,TRUE,FALSE)</f>
        <v>1</v>
      </c>
      <c r="AC3199" t="b">
        <f>IFERROR(IF(FIND("P2",PGOptionList!D3199)&gt;0,TRUE),FALSE)</f>
        <v>1</v>
      </c>
      <c r="AD3199" t="b">
        <f>IFERROR(IF(FIND("P1",PGOptionList!D3199)&gt;0,TRUE),FALSE)</f>
        <v>0</v>
      </c>
      <c r="AE3199" t="b">
        <f>IFERROR(IF(FIND("P0",PGOptionList!D3199)&gt;0,TRUE),FALSE)</f>
        <v>0</v>
      </c>
      <c r="AF3199" t="b">
        <f>IF(AND(Z3199,AA3199,AB3199,AC3199,IF(C3199=Auswahlhilfe!$L$7,TRUE,FALSE)),D3199,FALSE)</f>
        <v>0</v>
      </c>
      <c r="AG3199" t="b">
        <f>IF(AND(Z3199,AA3199,AB3199,AD3199,IF(C3199=Auswahlhilfe!$L$17,TRUE,FALSE)),D3199,FALSE)</f>
        <v>0</v>
      </c>
      <c r="AH3199" t="b">
        <f>IF(AND(Z3199,AA3199,AB3199,AE3199,IF(C3199=Auswahlhilfe!$L$17,TRUE,FALSE)),D3199,FALSE)</f>
        <v>0</v>
      </c>
      <c r="AI3199" t="s">
        <v>4818</v>
      </c>
      <c r="AJ3199" s="90" t="str">
        <f t="shared" si="149"/>
        <v>https://shop.oxni.ch/de/shop/motoren/planetengetriebe/tf-140-015-s2-p2</v>
      </c>
    </row>
    <row r="3200" spans="2:36" x14ac:dyDescent="0.2">
      <c r="B3200" s="78" t="str">
        <f t="shared" si="147"/>
        <v/>
      </c>
      <c r="C3200" s="19" t="s">
        <v>12</v>
      </c>
      <c r="D3200" s="19" t="s">
        <v>3501</v>
      </c>
      <c r="E3200" s="19">
        <v>180</v>
      </c>
      <c r="F3200" s="19" t="s">
        <v>55</v>
      </c>
      <c r="G3200" s="19">
        <v>10</v>
      </c>
      <c r="H3200" s="19">
        <v>1</v>
      </c>
      <c r="I3200" s="19">
        <v>50</v>
      </c>
      <c r="J3200" s="19">
        <v>97</v>
      </c>
      <c r="K3200" s="19">
        <v>460</v>
      </c>
      <c r="L3200" s="19">
        <v>1380</v>
      </c>
      <c r="M3200" s="19" t="s">
        <v>88</v>
      </c>
      <c r="N3200" s="19">
        <v>3000</v>
      </c>
      <c r="O3200" s="19">
        <v>6000</v>
      </c>
      <c r="P3200" s="19">
        <v>14000</v>
      </c>
      <c r="Q3200" s="19" t="s">
        <v>57</v>
      </c>
      <c r="R3200" s="19">
        <v>11400</v>
      </c>
      <c r="S3200" s="19">
        <v>30000</v>
      </c>
      <c r="T3200" s="19">
        <v>7</v>
      </c>
      <c r="U3200" s="19">
        <v>18</v>
      </c>
      <c r="V3200" s="19">
        <v>0.24</v>
      </c>
      <c r="W3200" s="19">
        <v>65</v>
      </c>
      <c r="X3200" s="93"/>
      <c r="Y3200">
        <f t="shared" si="148"/>
        <v>300</v>
      </c>
      <c r="Z3200" t="b">
        <f>IF(N3200/G3200&gt;=Auswahlhilfe!$C$8,TRUE,FALSE)</f>
        <v>1</v>
      </c>
      <c r="AA3200" t="b">
        <f>IF(K3200&gt;Auswahlhilfe!$C$7,TRUE,FALSE)</f>
        <v>1</v>
      </c>
      <c r="AB3200" t="b">
        <f>IF(Auswahlhilfe!$C$17=F3200,TRUE,FALSE)</f>
        <v>0</v>
      </c>
      <c r="AC3200" t="b">
        <f>IFERROR(IF(FIND("P2",PGOptionList!D3200)&gt;0,TRUE),FALSE)</f>
        <v>0</v>
      </c>
      <c r="AD3200" t="b">
        <f>IFERROR(IF(FIND("P1",PGOptionList!D3200)&gt;0,TRUE),FALSE)</f>
        <v>0</v>
      </c>
      <c r="AE3200" t="b">
        <f>IFERROR(IF(FIND("P0",PGOptionList!D3200)&gt;0,TRUE),FALSE)</f>
        <v>1</v>
      </c>
      <c r="AF3200" t="b">
        <f>IF(AND(Z3200,AA3200,AB3200,AC3200,IF(C3200=Auswahlhilfe!$L$7,TRUE,FALSE)),D3200,FALSE)</f>
        <v>0</v>
      </c>
      <c r="AG3200" t="b">
        <f>IF(AND(Z3200,AA3200,AB3200,AD3200,IF(C3200=Auswahlhilfe!$L$17,TRUE,FALSE)),D3200,FALSE)</f>
        <v>0</v>
      </c>
      <c r="AH3200" t="b">
        <f>IF(AND(Z3200,AA3200,AB3200,AE3200,IF(C3200=Auswahlhilfe!$L$17,TRUE,FALSE)),D3200,FALSE)</f>
        <v>0</v>
      </c>
      <c r="AI3200" t="s">
        <v>4817</v>
      </c>
      <c r="AJ3200" s="90" t="str">
        <f t="shared" si="149"/>
        <v>mailto:info@oxni.ch?subject=Anfrage TF-140-010-S1-P0</v>
      </c>
    </row>
    <row r="3201" spans="2:36" x14ac:dyDescent="0.2">
      <c r="B3201" s="78" t="str">
        <f t="shared" si="147"/>
        <v/>
      </c>
      <c r="C3201" s="19" t="s">
        <v>12</v>
      </c>
      <c r="D3201" s="19" t="s">
        <v>3502</v>
      </c>
      <c r="E3201" s="19">
        <v>180</v>
      </c>
      <c r="F3201" s="19" t="s">
        <v>58</v>
      </c>
      <c r="G3201" s="19">
        <v>10</v>
      </c>
      <c r="H3201" s="19">
        <v>1</v>
      </c>
      <c r="I3201" s="19">
        <v>50</v>
      </c>
      <c r="J3201" s="19">
        <v>97</v>
      </c>
      <c r="K3201" s="19">
        <v>460</v>
      </c>
      <c r="L3201" s="19">
        <v>1380</v>
      </c>
      <c r="M3201" s="19" t="s">
        <v>88</v>
      </c>
      <c r="N3201" s="19">
        <v>3000</v>
      </c>
      <c r="O3201" s="19">
        <v>6000</v>
      </c>
      <c r="P3201" s="19">
        <v>14000</v>
      </c>
      <c r="Q3201" s="19" t="s">
        <v>57</v>
      </c>
      <c r="R3201" s="19">
        <v>11400</v>
      </c>
      <c r="S3201" s="19">
        <v>30000</v>
      </c>
      <c r="T3201" s="19">
        <v>7</v>
      </c>
      <c r="U3201" s="19">
        <v>18</v>
      </c>
      <c r="V3201" s="19">
        <v>0.24</v>
      </c>
      <c r="W3201" s="19">
        <v>65</v>
      </c>
      <c r="X3201" s="93"/>
      <c r="Y3201">
        <f t="shared" si="148"/>
        <v>300</v>
      </c>
      <c r="Z3201" t="b">
        <f>IF(N3201/G3201&gt;=Auswahlhilfe!$C$8,TRUE,FALSE)</f>
        <v>1</v>
      </c>
      <c r="AA3201" t="b">
        <f>IF(K3201&gt;Auswahlhilfe!$C$7,TRUE,FALSE)</f>
        <v>1</v>
      </c>
      <c r="AB3201" t="b">
        <f>IF(Auswahlhilfe!$C$17=F3201,TRUE,FALSE)</f>
        <v>1</v>
      </c>
      <c r="AC3201" t="b">
        <f>IFERROR(IF(FIND("P2",PGOptionList!D3201)&gt;0,TRUE),FALSE)</f>
        <v>0</v>
      </c>
      <c r="AD3201" t="b">
        <f>IFERROR(IF(FIND("P1",PGOptionList!D3201)&gt;0,TRUE),FALSE)</f>
        <v>0</v>
      </c>
      <c r="AE3201" t="b">
        <f>IFERROR(IF(FIND("P0",PGOptionList!D3201)&gt;0,TRUE),FALSE)</f>
        <v>1</v>
      </c>
      <c r="AF3201" t="b">
        <f>IF(AND(Z3201,AA3201,AB3201,AC3201,IF(C3201=Auswahlhilfe!$L$7,TRUE,FALSE)),D3201,FALSE)</f>
        <v>0</v>
      </c>
      <c r="AG3201" t="b">
        <f>IF(AND(Z3201,AA3201,AB3201,AD3201,IF(C3201=Auswahlhilfe!$L$17,TRUE,FALSE)),D3201,FALSE)</f>
        <v>0</v>
      </c>
      <c r="AH3201" t="b">
        <f>IF(AND(Z3201,AA3201,AB3201,AE3201,IF(C3201=Auswahlhilfe!$L$17,TRUE,FALSE)),D3201,FALSE)</f>
        <v>0</v>
      </c>
      <c r="AI3201" t="s">
        <v>4817</v>
      </c>
      <c r="AJ3201" s="90" t="str">
        <f t="shared" si="149"/>
        <v>mailto:info@oxni.ch?subject=Anfrage TF-140-010-S2-P0</v>
      </c>
    </row>
    <row r="3202" spans="2:36" x14ac:dyDescent="0.2">
      <c r="B3202" s="78" t="str">
        <f t="shared" si="147"/>
        <v/>
      </c>
      <c r="C3202" s="19" t="s">
        <v>12</v>
      </c>
      <c r="D3202" s="19" t="s">
        <v>3503</v>
      </c>
      <c r="E3202" s="19">
        <v>180</v>
      </c>
      <c r="F3202" s="19" t="s">
        <v>55</v>
      </c>
      <c r="G3202" s="19">
        <v>10</v>
      </c>
      <c r="H3202" s="19">
        <v>3</v>
      </c>
      <c r="I3202" s="19">
        <v>50</v>
      </c>
      <c r="J3202" s="19">
        <v>97</v>
      </c>
      <c r="K3202" s="19">
        <v>460</v>
      </c>
      <c r="L3202" s="19">
        <v>1380</v>
      </c>
      <c r="M3202" s="19" t="s">
        <v>88</v>
      </c>
      <c r="N3202" s="19">
        <v>3000</v>
      </c>
      <c r="O3202" s="19">
        <v>6000</v>
      </c>
      <c r="P3202" s="19">
        <v>14000</v>
      </c>
      <c r="Q3202" s="19" t="s">
        <v>57</v>
      </c>
      <c r="R3202" s="19">
        <v>11400</v>
      </c>
      <c r="S3202" s="19">
        <v>30000</v>
      </c>
      <c r="T3202" s="19">
        <v>7</v>
      </c>
      <c r="U3202" s="19">
        <v>18</v>
      </c>
      <c r="V3202" s="19">
        <v>0.24</v>
      </c>
      <c r="W3202" s="19">
        <v>65</v>
      </c>
      <c r="X3202" s="93">
        <v>1358</v>
      </c>
      <c r="Y3202">
        <f t="shared" si="148"/>
        <v>300</v>
      </c>
      <c r="Z3202" t="b">
        <f>IF(N3202/G3202&gt;=Auswahlhilfe!$C$8,TRUE,FALSE)</f>
        <v>1</v>
      </c>
      <c r="AA3202" t="b">
        <f>IF(K3202&gt;Auswahlhilfe!$C$7,TRUE,FALSE)</f>
        <v>1</v>
      </c>
      <c r="AB3202" t="b">
        <f>IF(Auswahlhilfe!$C$17=F3202,TRUE,FALSE)</f>
        <v>0</v>
      </c>
      <c r="AC3202" t="b">
        <f>IFERROR(IF(FIND("P2",PGOptionList!D3202)&gt;0,TRUE),FALSE)</f>
        <v>0</v>
      </c>
      <c r="AD3202" t="b">
        <f>IFERROR(IF(FIND("P1",PGOptionList!D3202)&gt;0,TRUE),FALSE)</f>
        <v>1</v>
      </c>
      <c r="AE3202" t="b">
        <f>IFERROR(IF(FIND("P0",PGOptionList!D3202)&gt;0,TRUE),FALSE)</f>
        <v>0</v>
      </c>
      <c r="AF3202" t="b">
        <f>IF(AND(Z3202,AA3202,AB3202,AC3202,IF(C3202=Auswahlhilfe!$L$7,TRUE,FALSE)),D3202,FALSE)</f>
        <v>0</v>
      </c>
      <c r="AG3202" t="b">
        <f>IF(AND(Z3202,AA3202,AB3202,AD3202,IF(C3202=Auswahlhilfe!$L$17,TRUE,FALSE)),D3202,FALSE)</f>
        <v>0</v>
      </c>
      <c r="AH3202" t="b">
        <f>IF(AND(Z3202,AA3202,AB3202,AE3202,IF(C3202=Auswahlhilfe!$L$17,TRUE,FALSE)),D3202,FALSE)</f>
        <v>0</v>
      </c>
      <c r="AI3202" t="s">
        <v>4817</v>
      </c>
      <c r="AJ3202" s="90" t="str">
        <f t="shared" si="149"/>
        <v>mailto:info@oxni.ch?subject=Anfrage TF-140-010-S1-P1</v>
      </c>
    </row>
    <row r="3203" spans="2:36" x14ac:dyDescent="0.2">
      <c r="B3203" s="78" t="str">
        <f t="shared" si="147"/>
        <v/>
      </c>
      <c r="C3203" s="19" t="s">
        <v>12</v>
      </c>
      <c r="D3203" s="19" t="s">
        <v>3504</v>
      </c>
      <c r="E3203" s="19">
        <v>180</v>
      </c>
      <c r="F3203" s="19" t="s">
        <v>58</v>
      </c>
      <c r="G3203" s="19">
        <v>10</v>
      </c>
      <c r="H3203" s="19">
        <v>3</v>
      </c>
      <c r="I3203" s="19">
        <v>50</v>
      </c>
      <c r="J3203" s="19">
        <v>97</v>
      </c>
      <c r="K3203" s="19">
        <v>460</v>
      </c>
      <c r="L3203" s="19">
        <v>1380</v>
      </c>
      <c r="M3203" s="19" t="s">
        <v>88</v>
      </c>
      <c r="N3203" s="19">
        <v>3000</v>
      </c>
      <c r="O3203" s="19">
        <v>6000</v>
      </c>
      <c r="P3203" s="19">
        <v>14000</v>
      </c>
      <c r="Q3203" s="19" t="s">
        <v>57</v>
      </c>
      <c r="R3203" s="19">
        <v>11400</v>
      </c>
      <c r="S3203" s="19">
        <v>30000</v>
      </c>
      <c r="T3203" s="19">
        <v>7</v>
      </c>
      <c r="U3203" s="19">
        <v>18</v>
      </c>
      <c r="V3203" s="19">
        <v>0.24</v>
      </c>
      <c r="W3203" s="19">
        <v>65</v>
      </c>
      <c r="X3203" s="93">
        <v>1358</v>
      </c>
      <c r="Y3203">
        <f t="shared" si="148"/>
        <v>300</v>
      </c>
      <c r="Z3203" t="b">
        <f>IF(N3203/G3203&gt;=Auswahlhilfe!$C$8,TRUE,FALSE)</f>
        <v>1</v>
      </c>
      <c r="AA3203" t="b">
        <f>IF(K3203&gt;Auswahlhilfe!$C$7,TRUE,FALSE)</f>
        <v>1</v>
      </c>
      <c r="AB3203" t="b">
        <f>IF(Auswahlhilfe!$C$17=F3203,TRUE,FALSE)</f>
        <v>1</v>
      </c>
      <c r="AC3203" t="b">
        <f>IFERROR(IF(FIND("P2",PGOptionList!D3203)&gt;0,TRUE),FALSE)</f>
        <v>0</v>
      </c>
      <c r="AD3203" t="b">
        <f>IFERROR(IF(FIND("P1",PGOptionList!D3203)&gt;0,TRUE),FALSE)</f>
        <v>1</v>
      </c>
      <c r="AE3203" t="b">
        <f>IFERROR(IF(FIND("P0",PGOptionList!D3203)&gt;0,TRUE),FALSE)</f>
        <v>0</v>
      </c>
      <c r="AF3203" t="b">
        <f>IF(AND(Z3203,AA3203,AB3203,AC3203,IF(C3203=Auswahlhilfe!$L$7,TRUE,FALSE)),D3203,FALSE)</f>
        <v>0</v>
      </c>
      <c r="AG3203" t="b">
        <f>IF(AND(Z3203,AA3203,AB3203,AD3203,IF(C3203=Auswahlhilfe!$L$17,TRUE,FALSE)),D3203,FALSE)</f>
        <v>0</v>
      </c>
      <c r="AH3203" t="b">
        <f>IF(AND(Z3203,AA3203,AB3203,AE3203,IF(C3203=Auswahlhilfe!$L$17,TRUE,FALSE)),D3203,FALSE)</f>
        <v>0</v>
      </c>
      <c r="AI3203" t="s">
        <v>4818</v>
      </c>
      <c r="AJ3203" s="90" t="str">
        <f t="shared" si="149"/>
        <v>https://shop.oxni.ch/de/shop/motoren/planetengetriebe/tf-140-010-s2-p1</v>
      </c>
    </row>
    <row r="3204" spans="2:36" x14ac:dyDescent="0.2">
      <c r="B3204" s="78" t="str">
        <f t="shared" si="147"/>
        <v/>
      </c>
      <c r="C3204" s="19" t="s">
        <v>12</v>
      </c>
      <c r="D3204" s="19" t="s">
        <v>3505</v>
      </c>
      <c r="E3204" s="19">
        <v>180</v>
      </c>
      <c r="F3204" s="19" t="s">
        <v>55</v>
      </c>
      <c r="G3204" s="19">
        <v>10</v>
      </c>
      <c r="H3204" s="19">
        <v>5</v>
      </c>
      <c r="I3204" s="19">
        <v>50</v>
      </c>
      <c r="J3204" s="19">
        <v>97</v>
      </c>
      <c r="K3204" s="19">
        <v>460</v>
      </c>
      <c r="L3204" s="19">
        <v>1380</v>
      </c>
      <c r="M3204" s="19" t="s">
        <v>88</v>
      </c>
      <c r="N3204" s="19">
        <v>3000</v>
      </c>
      <c r="O3204" s="19">
        <v>6000</v>
      </c>
      <c r="P3204" s="19">
        <v>14000</v>
      </c>
      <c r="Q3204" s="19" t="s">
        <v>57</v>
      </c>
      <c r="R3204" s="19">
        <v>11400</v>
      </c>
      <c r="S3204" s="19">
        <v>30000</v>
      </c>
      <c r="T3204" s="19">
        <v>7</v>
      </c>
      <c r="U3204" s="19">
        <v>18</v>
      </c>
      <c r="V3204" s="19">
        <v>0.24</v>
      </c>
      <c r="W3204" s="19">
        <v>65</v>
      </c>
      <c r="X3204" s="93">
        <v>1204</v>
      </c>
      <c r="Y3204">
        <f t="shared" si="148"/>
        <v>300</v>
      </c>
      <c r="Z3204" t="b">
        <f>IF(N3204/G3204&gt;=Auswahlhilfe!$C$8,TRUE,FALSE)</f>
        <v>1</v>
      </c>
      <c r="AA3204" t="b">
        <f>IF(K3204&gt;Auswahlhilfe!$C$7,TRUE,FALSE)</f>
        <v>1</v>
      </c>
      <c r="AB3204" t="b">
        <f>IF(Auswahlhilfe!$C$17=F3204,TRUE,FALSE)</f>
        <v>0</v>
      </c>
      <c r="AC3204" t="b">
        <f>IFERROR(IF(FIND("P2",PGOptionList!D3204)&gt;0,TRUE),FALSE)</f>
        <v>1</v>
      </c>
      <c r="AD3204" t="b">
        <f>IFERROR(IF(FIND("P1",PGOptionList!D3204)&gt;0,TRUE),FALSE)</f>
        <v>0</v>
      </c>
      <c r="AE3204" t="b">
        <f>IFERROR(IF(FIND("P0",PGOptionList!D3204)&gt;0,TRUE),FALSE)</f>
        <v>0</v>
      </c>
      <c r="AF3204" t="b">
        <f>IF(AND(Z3204,AA3204,AB3204,AC3204,IF(C3204=Auswahlhilfe!$L$7,TRUE,FALSE)),D3204,FALSE)</f>
        <v>0</v>
      </c>
      <c r="AG3204" t="b">
        <f>IF(AND(Z3204,AA3204,AB3204,AD3204,IF(C3204=Auswahlhilfe!$L$17,TRUE,FALSE)),D3204,FALSE)</f>
        <v>0</v>
      </c>
      <c r="AH3204" t="b">
        <f>IF(AND(Z3204,AA3204,AB3204,AE3204,IF(C3204=Auswahlhilfe!$L$17,TRUE,FALSE)),D3204,FALSE)</f>
        <v>0</v>
      </c>
      <c r="AI3204" t="s">
        <v>4817</v>
      </c>
      <c r="AJ3204" s="90" t="str">
        <f t="shared" si="149"/>
        <v>mailto:info@oxni.ch?subject=Anfrage TF-140-010-S1-P2</v>
      </c>
    </row>
    <row r="3205" spans="2:36" x14ac:dyDescent="0.2">
      <c r="B3205" s="78" t="str">
        <f t="shared" si="147"/>
        <v/>
      </c>
      <c r="C3205" s="19" t="s">
        <v>12</v>
      </c>
      <c r="D3205" s="19" t="s">
        <v>3506</v>
      </c>
      <c r="E3205" s="19">
        <v>180</v>
      </c>
      <c r="F3205" s="19" t="s">
        <v>58</v>
      </c>
      <c r="G3205" s="19">
        <v>10</v>
      </c>
      <c r="H3205" s="19">
        <v>5</v>
      </c>
      <c r="I3205" s="19">
        <v>50</v>
      </c>
      <c r="J3205" s="19">
        <v>97</v>
      </c>
      <c r="K3205" s="19">
        <v>460</v>
      </c>
      <c r="L3205" s="19">
        <v>1380</v>
      </c>
      <c r="M3205" s="19" t="s">
        <v>88</v>
      </c>
      <c r="N3205" s="19">
        <v>3000</v>
      </c>
      <c r="O3205" s="19">
        <v>6000</v>
      </c>
      <c r="P3205" s="19">
        <v>14000</v>
      </c>
      <c r="Q3205" s="19" t="s">
        <v>57</v>
      </c>
      <c r="R3205" s="19">
        <v>11400</v>
      </c>
      <c r="S3205" s="19">
        <v>30000</v>
      </c>
      <c r="T3205" s="19">
        <v>7</v>
      </c>
      <c r="U3205" s="19">
        <v>18</v>
      </c>
      <c r="V3205" s="19">
        <v>0.24</v>
      </c>
      <c r="W3205" s="19">
        <v>65</v>
      </c>
      <c r="X3205" s="93">
        <v>1204</v>
      </c>
      <c r="Y3205">
        <f t="shared" si="148"/>
        <v>300</v>
      </c>
      <c r="Z3205" t="b">
        <f>IF(N3205/G3205&gt;=Auswahlhilfe!$C$8,TRUE,FALSE)</f>
        <v>1</v>
      </c>
      <c r="AA3205" t="b">
        <f>IF(K3205&gt;Auswahlhilfe!$C$7,TRUE,FALSE)</f>
        <v>1</v>
      </c>
      <c r="AB3205" t="b">
        <f>IF(Auswahlhilfe!$C$17=F3205,TRUE,FALSE)</f>
        <v>1</v>
      </c>
      <c r="AC3205" t="b">
        <f>IFERROR(IF(FIND("P2",PGOptionList!D3205)&gt;0,TRUE),FALSE)</f>
        <v>1</v>
      </c>
      <c r="AD3205" t="b">
        <f>IFERROR(IF(FIND("P1",PGOptionList!D3205)&gt;0,TRUE),FALSE)</f>
        <v>0</v>
      </c>
      <c r="AE3205" t="b">
        <f>IFERROR(IF(FIND("P0",PGOptionList!D3205)&gt;0,TRUE),FALSE)</f>
        <v>0</v>
      </c>
      <c r="AF3205" t="b">
        <f>IF(AND(Z3205,AA3205,AB3205,AC3205,IF(C3205=Auswahlhilfe!$L$7,TRUE,FALSE)),D3205,FALSE)</f>
        <v>0</v>
      </c>
      <c r="AG3205" t="b">
        <f>IF(AND(Z3205,AA3205,AB3205,AD3205,IF(C3205=Auswahlhilfe!$L$17,TRUE,FALSE)),D3205,FALSE)</f>
        <v>0</v>
      </c>
      <c r="AH3205" t="b">
        <f>IF(AND(Z3205,AA3205,AB3205,AE3205,IF(C3205=Auswahlhilfe!$L$17,TRUE,FALSE)),D3205,FALSE)</f>
        <v>0</v>
      </c>
      <c r="AI3205" t="s">
        <v>4818</v>
      </c>
      <c r="AJ3205" s="90" t="str">
        <f t="shared" si="149"/>
        <v>https://shop.oxni.ch/de/shop/motoren/planetengetriebe/tf-140-010-s2-p2</v>
      </c>
    </row>
    <row r="3206" spans="2:36" x14ac:dyDescent="0.2">
      <c r="B3206" s="78" t="str">
        <f t="shared" si="147"/>
        <v/>
      </c>
      <c r="C3206" s="19" t="s">
        <v>12</v>
      </c>
      <c r="D3206" s="19" t="s">
        <v>3507</v>
      </c>
      <c r="E3206" s="19">
        <v>180</v>
      </c>
      <c r="F3206" s="19" t="s">
        <v>55</v>
      </c>
      <c r="G3206" s="19">
        <v>8</v>
      </c>
      <c r="H3206" s="19">
        <v>1</v>
      </c>
      <c r="I3206" s="19">
        <v>50</v>
      </c>
      <c r="J3206" s="19">
        <v>97</v>
      </c>
      <c r="K3206" s="19">
        <v>500</v>
      </c>
      <c r="L3206" s="19">
        <v>1500</v>
      </c>
      <c r="M3206" s="19" t="s">
        <v>87</v>
      </c>
      <c r="N3206" s="19">
        <v>3000</v>
      </c>
      <c r="O3206" s="19">
        <v>6000</v>
      </c>
      <c r="P3206" s="19">
        <v>14000</v>
      </c>
      <c r="Q3206" s="19" t="s">
        <v>57</v>
      </c>
      <c r="R3206" s="19">
        <v>11400</v>
      </c>
      <c r="S3206" s="19">
        <v>30000</v>
      </c>
      <c r="T3206" s="19">
        <v>7</v>
      </c>
      <c r="U3206" s="19">
        <v>18</v>
      </c>
      <c r="V3206" s="19">
        <v>0.24</v>
      </c>
      <c r="W3206" s="19">
        <v>65</v>
      </c>
      <c r="X3206" s="93"/>
      <c r="Y3206">
        <f t="shared" si="148"/>
        <v>375</v>
      </c>
      <c r="Z3206" t="b">
        <f>IF(N3206/G3206&gt;=Auswahlhilfe!$C$8,TRUE,FALSE)</f>
        <v>1</v>
      </c>
      <c r="AA3206" t="b">
        <f>IF(K3206&gt;Auswahlhilfe!$C$7,TRUE,FALSE)</f>
        <v>1</v>
      </c>
      <c r="AB3206" t="b">
        <f>IF(Auswahlhilfe!$C$17=F3206,TRUE,FALSE)</f>
        <v>0</v>
      </c>
      <c r="AC3206" t="b">
        <f>IFERROR(IF(FIND("P2",PGOptionList!D3206)&gt;0,TRUE),FALSE)</f>
        <v>0</v>
      </c>
      <c r="AD3206" t="b">
        <f>IFERROR(IF(FIND("P1",PGOptionList!D3206)&gt;0,TRUE),FALSE)</f>
        <v>0</v>
      </c>
      <c r="AE3206" t="b">
        <f>IFERROR(IF(FIND("P0",PGOptionList!D3206)&gt;0,TRUE),FALSE)</f>
        <v>1</v>
      </c>
      <c r="AF3206" t="b">
        <f>IF(AND(Z3206,AA3206,AB3206,AC3206,IF(C3206=Auswahlhilfe!$L$7,TRUE,FALSE)),D3206,FALSE)</f>
        <v>0</v>
      </c>
      <c r="AG3206" t="b">
        <f>IF(AND(Z3206,AA3206,AB3206,AD3206,IF(C3206=Auswahlhilfe!$L$17,TRUE,FALSE)),D3206,FALSE)</f>
        <v>0</v>
      </c>
      <c r="AH3206" t="b">
        <f>IF(AND(Z3206,AA3206,AB3206,AE3206,IF(C3206=Auswahlhilfe!$L$17,TRUE,FALSE)),D3206,FALSE)</f>
        <v>0</v>
      </c>
      <c r="AI3206" t="s">
        <v>4817</v>
      </c>
      <c r="AJ3206" s="90" t="str">
        <f t="shared" si="149"/>
        <v>mailto:info@oxni.ch?subject=Anfrage TF-140-008-S1-P0</v>
      </c>
    </row>
    <row r="3207" spans="2:36" x14ac:dyDescent="0.2">
      <c r="B3207" s="78" t="str">
        <f t="shared" si="147"/>
        <v/>
      </c>
      <c r="C3207" s="19" t="s">
        <v>12</v>
      </c>
      <c r="D3207" s="19" t="s">
        <v>3508</v>
      </c>
      <c r="E3207" s="19">
        <v>180</v>
      </c>
      <c r="F3207" s="19" t="s">
        <v>58</v>
      </c>
      <c r="G3207" s="19">
        <v>8</v>
      </c>
      <c r="H3207" s="19">
        <v>1</v>
      </c>
      <c r="I3207" s="19">
        <v>50</v>
      </c>
      <c r="J3207" s="19">
        <v>97</v>
      </c>
      <c r="K3207" s="19">
        <v>500</v>
      </c>
      <c r="L3207" s="19">
        <v>1500</v>
      </c>
      <c r="M3207" s="19" t="s">
        <v>87</v>
      </c>
      <c r="N3207" s="19">
        <v>3000</v>
      </c>
      <c r="O3207" s="19">
        <v>6000</v>
      </c>
      <c r="P3207" s="19">
        <v>14000</v>
      </c>
      <c r="Q3207" s="19" t="s">
        <v>57</v>
      </c>
      <c r="R3207" s="19">
        <v>11400</v>
      </c>
      <c r="S3207" s="19">
        <v>30000</v>
      </c>
      <c r="T3207" s="19">
        <v>7</v>
      </c>
      <c r="U3207" s="19">
        <v>18</v>
      </c>
      <c r="V3207" s="19">
        <v>0.24</v>
      </c>
      <c r="W3207" s="19">
        <v>65</v>
      </c>
      <c r="X3207" s="93"/>
      <c r="Y3207">
        <f t="shared" si="148"/>
        <v>375</v>
      </c>
      <c r="Z3207" t="b">
        <f>IF(N3207/G3207&gt;=Auswahlhilfe!$C$8,TRUE,FALSE)</f>
        <v>1</v>
      </c>
      <c r="AA3207" t="b">
        <f>IF(K3207&gt;Auswahlhilfe!$C$7,TRUE,FALSE)</f>
        <v>1</v>
      </c>
      <c r="AB3207" t="b">
        <f>IF(Auswahlhilfe!$C$17=F3207,TRUE,FALSE)</f>
        <v>1</v>
      </c>
      <c r="AC3207" t="b">
        <f>IFERROR(IF(FIND("P2",PGOptionList!D3207)&gt;0,TRUE),FALSE)</f>
        <v>0</v>
      </c>
      <c r="AD3207" t="b">
        <f>IFERROR(IF(FIND("P1",PGOptionList!D3207)&gt;0,TRUE),FALSE)</f>
        <v>0</v>
      </c>
      <c r="AE3207" t="b">
        <f>IFERROR(IF(FIND("P0",PGOptionList!D3207)&gt;0,TRUE),FALSE)</f>
        <v>1</v>
      </c>
      <c r="AF3207" t="b">
        <f>IF(AND(Z3207,AA3207,AB3207,AC3207,IF(C3207=Auswahlhilfe!$L$7,TRUE,FALSE)),D3207,FALSE)</f>
        <v>0</v>
      </c>
      <c r="AG3207" t="b">
        <f>IF(AND(Z3207,AA3207,AB3207,AD3207,IF(C3207=Auswahlhilfe!$L$17,TRUE,FALSE)),D3207,FALSE)</f>
        <v>0</v>
      </c>
      <c r="AH3207" t="b">
        <f>IF(AND(Z3207,AA3207,AB3207,AE3207,IF(C3207=Auswahlhilfe!$L$17,TRUE,FALSE)),D3207,FALSE)</f>
        <v>0</v>
      </c>
      <c r="AI3207" t="s">
        <v>4817</v>
      </c>
      <c r="AJ3207" s="90" t="str">
        <f t="shared" si="149"/>
        <v>mailto:info@oxni.ch?subject=Anfrage TF-140-008-S2-P0</v>
      </c>
    </row>
    <row r="3208" spans="2:36" x14ac:dyDescent="0.2">
      <c r="B3208" s="78" t="str">
        <f t="shared" si="147"/>
        <v/>
      </c>
      <c r="C3208" s="19" t="s">
        <v>12</v>
      </c>
      <c r="D3208" s="19" t="s">
        <v>3509</v>
      </c>
      <c r="E3208" s="19">
        <v>180</v>
      </c>
      <c r="F3208" s="19" t="s">
        <v>55</v>
      </c>
      <c r="G3208" s="19">
        <v>8</v>
      </c>
      <c r="H3208" s="19">
        <v>3</v>
      </c>
      <c r="I3208" s="19">
        <v>50</v>
      </c>
      <c r="J3208" s="19">
        <v>97</v>
      </c>
      <c r="K3208" s="19">
        <v>500</v>
      </c>
      <c r="L3208" s="19">
        <v>1500</v>
      </c>
      <c r="M3208" s="19" t="s">
        <v>87</v>
      </c>
      <c r="N3208" s="19">
        <v>3000</v>
      </c>
      <c r="O3208" s="19">
        <v>6000</v>
      </c>
      <c r="P3208" s="19">
        <v>14000</v>
      </c>
      <c r="Q3208" s="19" t="s">
        <v>57</v>
      </c>
      <c r="R3208" s="19">
        <v>11400</v>
      </c>
      <c r="S3208" s="19">
        <v>30000</v>
      </c>
      <c r="T3208" s="19">
        <v>7</v>
      </c>
      <c r="U3208" s="19">
        <v>18</v>
      </c>
      <c r="V3208" s="19">
        <v>0.24</v>
      </c>
      <c r="W3208" s="19">
        <v>65</v>
      </c>
      <c r="X3208" s="93">
        <v>1358</v>
      </c>
      <c r="Y3208">
        <f t="shared" si="148"/>
        <v>375</v>
      </c>
      <c r="Z3208" t="b">
        <f>IF(N3208/G3208&gt;=Auswahlhilfe!$C$8,TRUE,FALSE)</f>
        <v>1</v>
      </c>
      <c r="AA3208" t="b">
        <f>IF(K3208&gt;Auswahlhilfe!$C$7,TRUE,FALSE)</f>
        <v>1</v>
      </c>
      <c r="AB3208" t="b">
        <f>IF(Auswahlhilfe!$C$17=F3208,TRUE,FALSE)</f>
        <v>0</v>
      </c>
      <c r="AC3208" t="b">
        <f>IFERROR(IF(FIND("P2",PGOptionList!D3208)&gt;0,TRUE),FALSE)</f>
        <v>0</v>
      </c>
      <c r="AD3208" t="b">
        <f>IFERROR(IF(FIND("P1",PGOptionList!D3208)&gt;0,TRUE),FALSE)</f>
        <v>1</v>
      </c>
      <c r="AE3208" t="b">
        <f>IFERROR(IF(FIND("P0",PGOptionList!D3208)&gt;0,TRUE),FALSE)</f>
        <v>0</v>
      </c>
      <c r="AF3208" t="b">
        <f>IF(AND(Z3208,AA3208,AB3208,AC3208,IF(C3208=Auswahlhilfe!$L$7,TRUE,FALSE)),D3208,FALSE)</f>
        <v>0</v>
      </c>
      <c r="AG3208" t="b">
        <f>IF(AND(Z3208,AA3208,AB3208,AD3208,IF(C3208=Auswahlhilfe!$L$17,TRUE,FALSE)),D3208,FALSE)</f>
        <v>0</v>
      </c>
      <c r="AH3208" t="b">
        <f>IF(AND(Z3208,AA3208,AB3208,AE3208,IF(C3208=Auswahlhilfe!$L$17,TRUE,FALSE)),D3208,FALSE)</f>
        <v>0</v>
      </c>
      <c r="AI3208" t="s">
        <v>4817</v>
      </c>
      <c r="AJ3208" s="90" t="str">
        <f t="shared" si="149"/>
        <v>mailto:info@oxni.ch?subject=Anfrage TF-140-008-S1-P1</v>
      </c>
    </row>
    <row r="3209" spans="2:36" x14ac:dyDescent="0.2">
      <c r="B3209" s="78" t="str">
        <f t="shared" si="147"/>
        <v/>
      </c>
      <c r="C3209" s="19" t="s">
        <v>12</v>
      </c>
      <c r="D3209" s="19" t="s">
        <v>3510</v>
      </c>
      <c r="E3209" s="19">
        <v>180</v>
      </c>
      <c r="F3209" s="19" t="s">
        <v>58</v>
      </c>
      <c r="G3209" s="19">
        <v>8</v>
      </c>
      <c r="H3209" s="19">
        <v>3</v>
      </c>
      <c r="I3209" s="19">
        <v>50</v>
      </c>
      <c r="J3209" s="19">
        <v>97</v>
      </c>
      <c r="K3209" s="19">
        <v>500</v>
      </c>
      <c r="L3209" s="19">
        <v>1500</v>
      </c>
      <c r="M3209" s="19" t="s">
        <v>87</v>
      </c>
      <c r="N3209" s="19">
        <v>3000</v>
      </c>
      <c r="O3209" s="19">
        <v>6000</v>
      </c>
      <c r="P3209" s="19">
        <v>14000</v>
      </c>
      <c r="Q3209" s="19" t="s">
        <v>57</v>
      </c>
      <c r="R3209" s="19">
        <v>11400</v>
      </c>
      <c r="S3209" s="19">
        <v>30000</v>
      </c>
      <c r="T3209" s="19">
        <v>7</v>
      </c>
      <c r="U3209" s="19">
        <v>18</v>
      </c>
      <c r="V3209" s="19">
        <v>0.24</v>
      </c>
      <c r="W3209" s="19">
        <v>65</v>
      </c>
      <c r="X3209" s="93">
        <v>1358</v>
      </c>
      <c r="Y3209">
        <f t="shared" si="148"/>
        <v>375</v>
      </c>
      <c r="Z3209" t="b">
        <f>IF(N3209/G3209&gt;=Auswahlhilfe!$C$8,TRUE,FALSE)</f>
        <v>1</v>
      </c>
      <c r="AA3209" t="b">
        <f>IF(K3209&gt;Auswahlhilfe!$C$7,TRUE,FALSE)</f>
        <v>1</v>
      </c>
      <c r="AB3209" t="b">
        <f>IF(Auswahlhilfe!$C$17=F3209,TRUE,FALSE)</f>
        <v>1</v>
      </c>
      <c r="AC3209" t="b">
        <f>IFERROR(IF(FIND("P2",PGOptionList!D3209)&gt;0,TRUE),FALSE)</f>
        <v>0</v>
      </c>
      <c r="AD3209" t="b">
        <f>IFERROR(IF(FIND("P1",PGOptionList!D3209)&gt;0,TRUE),FALSE)</f>
        <v>1</v>
      </c>
      <c r="AE3209" t="b">
        <f>IFERROR(IF(FIND("P0",PGOptionList!D3209)&gt;0,TRUE),FALSE)</f>
        <v>0</v>
      </c>
      <c r="AF3209" t="b">
        <f>IF(AND(Z3209,AA3209,AB3209,AC3209,IF(C3209=Auswahlhilfe!$L$7,TRUE,FALSE)),D3209,FALSE)</f>
        <v>0</v>
      </c>
      <c r="AG3209" t="b">
        <f>IF(AND(Z3209,AA3209,AB3209,AD3209,IF(C3209=Auswahlhilfe!$L$17,TRUE,FALSE)),D3209,FALSE)</f>
        <v>0</v>
      </c>
      <c r="AH3209" t="b">
        <f>IF(AND(Z3209,AA3209,AB3209,AE3209,IF(C3209=Auswahlhilfe!$L$17,TRUE,FALSE)),D3209,FALSE)</f>
        <v>0</v>
      </c>
      <c r="AI3209" t="s">
        <v>4818</v>
      </c>
      <c r="AJ3209" s="90" t="str">
        <f t="shared" si="149"/>
        <v>https://shop.oxni.ch/de/shop/motoren/planetengetriebe/tf-140-008-s2-p1</v>
      </c>
    </row>
    <row r="3210" spans="2:36" x14ac:dyDescent="0.2">
      <c r="B3210" s="78" t="str">
        <f t="shared" ref="B3210:B3273" si="150">IF(AF3210=D3210,"Economy",IF(AG3210=D3210,"Standard",IF(AH3210=D3210,"Präzision","")))</f>
        <v/>
      </c>
      <c r="C3210" s="19" t="s">
        <v>12</v>
      </c>
      <c r="D3210" s="19" t="s">
        <v>3511</v>
      </c>
      <c r="E3210" s="19">
        <v>180</v>
      </c>
      <c r="F3210" s="19" t="s">
        <v>55</v>
      </c>
      <c r="G3210" s="19">
        <v>8</v>
      </c>
      <c r="H3210" s="19">
        <v>5</v>
      </c>
      <c r="I3210" s="19">
        <v>50</v>
      </c>
      <c r="J3210" s="19">
        <v>97</v>
      </c>
      <c r="K3210" s="19">
        <v>500</v>
      </c>
      <c r="L3210" s="19">
        <v>1500</v>
      </c>
      <c r="M3210" s="19" t="s">
        <v>87</v>
      </c>
      <c r="N3210" s="19">
        <v>3000</v>
      </c>
      <c r="O3210" s="19">
        <v>6000</v>
      </c>
      <c r="P3210" s="19">
        <v>14000</v>
      </c>
      <c r="Q3210" s="19" t="s">
        <v>57</v>
      </c>
      <c r="R3210" s="19">
        <v>11400</v>
      </c>
      <c r="S3210" s="19">
        <v>30000</v>
      </c>
      <c r="T3210" s="19">
        <v>7</v>
      </c>
      <c r="U3210" s="19">
        <v>18</v>
      </c>
      <c r="V3210" s="19">
        <v>0.24</v>
      </c>
      <c r="W3210" s="19">
        <v>65</v>
      </c>
      <c r="X3210" s="93">
        <v>1204</v>
      </c>
      <c r="Y3210">
        <f t="shared" ref="Y3210:Y3273" si="151">N3210/G3210</f>
        <v>375</v>
      </c>
      <c r="Z3210" t="b">
        <f>IF(N3210/G3210&gt;=Auswahlhilfe!$C$8,TRUE,FALSE)</f>
        <v>1</v>
      </c>
      <c r="AA3210" t="b">
        <f>IF(K3210&gt;Auswahlhilfe!$C$7,TRUE,FALSE)</f>
        <v>1</v>
      </c>
      <c r="AB3210" t="b">
        <f>IF(Auswahlhilfe!$C$17=F3210,TRUE,FALSE)</f>
        <v>0</v>
      </c>
      <c r="AC3210" t="b">
        <f>IFERROR(IF(FIND("P2",PGOptionList!D3210)&gt;0,TRUE),FALSE)</f>
        <v>1</v>
      </c>
      <c r="AD3210" t="b">
        <f>IFERROR(IF(FIND("P1",PGOptionList!D3210)&gt;0,TRUE),FALSE)</f>
        <v>0</v>
      </c>
      <c r="AE3210" t="b">
        <f>IFERROR(IF(FIND("P0",PGOptionList!D3210)&gt;0,TRUE),FALSE)</f>
        <v>0</v>
      </c>
      <c r="AF3210" t="b">
        <f>IF(AND(Z3210,AA3210,AB3210,AC3210,IF(C3210=Auswahlhilfe!$L$7,TRUE,FALSE)),D3210,FALSE)</f>
        <v>0</v>
      </c>
      <c r="AG3210" t="b">
        <f>IF(AND(Z3210,AA3210,AB3210,AD3210,IF(C3210=Auswahlhilfe!$L$17,TRUE,FALSE)),D3210,FALSE)</f>
        <v>0</v>
      </c>
      <c r="AH3210" t="b">
        <f>IF(AND(Z3210,AA3210,AB3210,AE3210,IF(C3210=Auswahlhilfe!$L$17,TRUE,FALSE)),D3210,FALSE)</f>
        <v>0</v>
      </c>
      <c r="AI3210" t="s">
        <v>4817</v>
      </c>
      <c r="AJ3210" s="90" t="str">
        <f t="shared" ref="AJ3210:AJ3273" si="152">IF(AI3210="ja",HYPERLINK(_xlfn.CONCAT("https://shop.oxni.ch/de/shop/motoren/planetengetriebe/",LOWER(D3210))),_xlfn.CONCAT("mailto:info@oxni.ch?subject=Anfrage ",D3210))</f>
        <v>mailto:info@oxni.ch?subject=Anfrage TF-140-008-S1-P2</v>
      </c>
    </row>
    <row r="3211" spans="2:36" x14ac:dyDescent="0.2">
      <c r="B3211" s="78" t="str">
        <f t="shared" si="150"/>
        <v/>
      </c>
      <c r="C3211" s="19" t="s">
        <v>12</v>
      </c>
      <c r="D3211" s="19" t="s">
        <v>3512</v>
      </c>
      <c r="E3211" s="19">
        <v>180</v>
      </c>
      <c r="F3211" s="19" t="s">
        <v>58</v>
      </c>
      <c r="G3211" s="19">
        <v>8</v>
      </c>
      <c r="H3211" s="19">
        <v>5</v>
      </c>
      <c r="I3211" s="19">
        <v>50</v>
      </c>
      <c r="J3211" s="19">
        <v>97</v>
      </c>
      <c r="K3211" s="19">
        <v>500</v>
      </c>
      <c r="L3211" s="19">
        <v>1500</v>
      </c>
      <c r="M3211" s="19" t="s">
        <v>87</v>
      </c>
      <c r="N3211" s="19">
        <v>3000</v>
      </c>
      <c r="O3211" s="19">
        <v>6000</v>
      </c>
      <c r="P3211" s="19">
        <v>14000</v>
      </c>
      <c r="Q3211" s="19" t="s">
        <v>57</v>
      </c>
      <c r="R3211" s="19">
        <v>11400</v>
      </c>
      <c r="S3211" s="19">
        <v>30000</v>
      </c>
      <c r="T3211" s="19">
        <v>7</v>
      </c>
      <c r="U3211" s="19">
        <v>18</v>
      </c>
      <c r="V3211" s="19">
        <v>0.24</v>
      </c>
      <c r="W3211" s="19">
        <v>65</v>
      </c>
      <c r="X3211" s="93">
        <v>1204</v>
      </c>
      <c r="Y3211">
        <f t="shared" si="151"/>
        <v>375</v>
      </c>
      <c r="Z3211" t="b">
        <f>IF(N3211/G3211&gt;=Auswahlhilfe!$C$8,TRUE,FALSE)</f>
        <v>1</v>
      </c>
      <c r="AA3211" t="b">
        <f>IF(K3211&gt;Auswahlhilfe!$C$7,TRUE,FALSE)</f>
        <v>1</v>
      </c>
      <c r="AB3211" t="b">
        <f>IF(Auswahlhilfe!$C$17=F3211,TRUE,FALSE)</f>
        <v>1</v>
      </c>
      <c r="AC3211" t="b">
        <f>IFERROR(IF(FIND("P2",PGOptionList!D3211)&gt;0,TRUE),FALSE)</f>
        <v>1</v>
      </c>
      <c r="AD3211" t="b">
        <f>IFERROR(IF(FIND("P1",PGOptionList!D3211)&gt;0,TRUE),FALSE)</f>
        <v>0</v>
      </c>
      <c r="AE3211" t="b">
        <f>IFERROR(IF(FIND("P0",PGOptionList!D3211)&gt;0,TRUE),FALSE)</f>
        <v>0</v>
      </c>
      <c r="AF3211" t="b">
        <f>IF(AND(Z3211,AA3211,AB3211,AC3211,IF(C3211=Auswahlhilfe!$L$7,TRUE,FALSE)),D3211,FALSE)</f>
        <v>0</v>
      </c>
      <c r="AG3211" t="b">
        <f>IF(AND(Z3211,AA3211,AB3211,AD3211,IF(C3211=Auswahlhilfe!$L$17,TRUE,FALSE)),D3211,FALSE)</f>
        <v>0</v>
      </c>
      <c r="AH3211" t="b">
        <f>IF(AND(Z3211,AA3211,AB3211,AE3211,IF(C3211=Auswahlhilfe!$L$17,TRUE,FALSE)),D3211,FALSE)</f>
        <v>0</v>
      </c>
      <c r="AI3211" t="s">
        <v>4818</v>
      </c>
      <c r="AJ3211" s="90" t="str">
        <f t="shared" si="152"/>
        <v>https://shop.oxni.ch/de/shop/motoren/planetengetriebe/tf-140-008-s2-p2</v>
      </c>
    </row>
    <row r="3212" spans="2:36" x14ac:dyDescent="0.2">
      <c r="B3212" s="78" t="str">
        <f t="shared" si="150"/>
        <v/>
      </c>
      <c r="C3212" s="19" t="s">
        <v>12</v>
      </c>
      <c r="D3212" s="19" t="s">
        <v>3513</v>
      </c>
      <c r="E3212" s="19">
        <v>180</v>
      </c>
      <c r="F3212" s="19" t="s">
        <v>55</v>
      </c>
      <c r="G3212" s="19">
        <v>7</v>
      </c>
      <c r="H3212" s="19">
        <v>1</v>
      </c>
      <c r="I3212" s="19">
        <v>50</v>
      </c>
      <c r="J3212" s="19">
        <v>97</v>
      </c>
      <c r="K3212" s="19">
        <v>555</v>
      </c>
      <c r="L3212" s="19">
        <v>1665</v>
      </c>
      <c r="M3212" s="19" t="s">
        <v>86</v>
      </c>
      <c r="N3212" s="19">
        <v>3000</v>
      </c>
      <c r="O3212" s="19">
        <v>6000</v>
      </c>
      <c r="P3212" s="19">
        <v>14000</v>
      </c>
      <c r="Q3212" s="19" t="s">
        <v>57</v>
      </c>
      <c r="R3212" s="19">
        <v>11400</v>
      </c>
      <c r="S3212" s="19">
        <v>30000</v>
      </c>
      <c r="T3212" s="19">
        <v>7.1</v>
      </c>
      <c r="U3212" s="19">
        <v>18</v>
      </c>
      <c r="V3212" s="19">
        <v>0.24</v>
      </c>
      <c r="W3212" s="19">
        <v>65</v>
      </c>
      <c r="X3212" s="93"/>
      <c r="Y3212">
        <f t="shared" si="151"/>
        <v>428.57142857142856</v>
      </c>
      <c r="Z3212" t="b">
        <f>IF(N3212/G3212&gt;=Auswahlhilfe!$C$8,TRUE,FALSE)</f>
        <v>1</v>
      </c>
      <c r="AA3212" t="b">
        <f>IF(K3212&gt;Auswahlhilfe!$C$7,TRUE,FALSE)</f>
        <v>1</v>
      </c>
      <c r="AB3212" t="b">
        <f>IF(Auswahlhilfe!$C$17=F3212,TRUE,FALSE)</f>
        <v>0</v>
      </c>
      <c r="AC3212" t="b">
        <f>IFERROR(IF(FIND("P2",PGOptionList!D3212)&gt;0,TRUE),FALSE)</f>
        <v>0</v>
      </c>
      <c r="AD3212" t="b">
        <f>IFERROR(IF(FIND("P1",PGOptionList!D3212)&gt;0,TRUE),FALSE)</f>
        <v>0</v>
      </c>
      <c r="AE3212" t="b">
        <f>IFERROR(IF(FIND("P0",PGOptionList!D3212)&gt;0,TRUE),FALSE)</f>
        <v>1</v>
      </c>
      <c r="AF3212" t="b">
        <f>IF(AND(Z3212,AA3212,AB3212,AC3212,IF(C3212=Auswahlhilfe!$L$7,TRUE,FALSE)),D3212,FALSE)</f>
        <v>0</v>
      </c>
      <c r="AG3212" t="b">
        <f>IF(AND(Z3212,AA3212,AB3212,AD3212,IF(C3212=Auswahlhilfe!$L$17,TRUE,FALSE)),D3212,FALSE)</f>
        <v>0</v>
      </c>
      <c r="AH3212" t="b">
        <f>IF(AND(Z3212,AA3212,AB3212,AE3212,IF(C3212=Auswahlhilfe!$L$17,TRUE,FALSE)),D3212,FALSE)</f>
        <v>0</v>
      </c>
      <c r="AI3212" t="s">
        <v>4817</v>
      </c>
      <c r="AJ3212" s="90" t="str">
        <f t="shared" si="152"/>
        <v>mailto:info@oxni.ch?subject=Anfrage TF-140-007-S1-P0</v>
      </c>
    </row>
    <row r="3213" spans="2:36" x14ac:dyDescent="0.2">
      <c r="B3213" s="78" t="str">
        <f t="shared" si="150"/>
        <v/>
      </c>
      <c r="C3213" s="19" t="s">
        <v>12</v>
      </c>
      <c r="D3213" s="19" t="s">
        <v>3514</v>
      </c>
      <c r="E3213" s="19">
        <v>180</v>
      </c>
      <c r="F3213" s="19" t="s">
        <v>58</v>
      </c>
      <c r="G3213" s="19">
        <v>7</v>
      </c>
      <c r="H3213" s="19">
        <v>1</v>
      </c>
      <c r="I3213" s="19">
        <v>50</v>
      </c>
      <c r="J3213" s="19">
        <v>97</v>
      </c>
      <c r="K3213" s="19">
        <v>555</v>
      </c>
      <c r="L3213" s="19">
        <v>1665</v>
      </c>
      <c r="M3213" s="19" t="s">
        <v>86</v>
      </c>
      <c r="N3213" s="19">
        <v>3000</v>
      </c>
      <c r="O3213" s="19">
        <v>6000</v>
      </c>
      <c r="P3213" s="19">
        <v>14000</v>
      </c>
      <c r="Q3213" s="19" t="s">
        <v>57</v>
      </c>
      <c r="R3213" s="19">
        <v>11400</v>
      </c>
      <c r="S3213" s="19">
        <v>30000</v>
      </c>
      <c r="T3213" s="19">
        <v>7.1</v>
      </c>
      <c r="U3213" s="19">
        <v>18</v>
      </c>
      <c r="V3213" s="19">
        <v>0.24</v>
      </c>
      <c r="W3213" s="19">
        <v>65</v>
      </c>
      <c r="X3213" s="93"/>
      <c r="Y3213">
        <f t="shared" si="151"/>
        <v>428.57142857142856</v>
      </c>
      <c r="Z3213" t="b">
        <f>IF(N3213/G3213&gt;=Auswahlhilfe!$C$8,TRUE,FALSE)</f>
        <v>1</v>
      </c>
      <c r="AA3213" t="b">
        <f>IF(K3213&gt;Auswahlhilfe!$C$7,TRUE,FALSE)</f>
        <v>1</v>
      </c>
      <c r="AB3213" t="b">
        <f>IF(Auswahlhilfe!$C$17=F3213,TRUE,FALSE)</f>
        <v>1</v>
      </c>
      <c r="AC3213" t="b">
        <f>IFERROR(IF(FIND("P2",PGOptionList!D3213)&gt;0,TRUE),FALSE)</f>
        <v>0</v>
      </c>
      <c r="AD3213" t="b">
        <f>IFERROR(IF(FIND("P1",PGOptionList!D3213)&gt;0,TRUE),FALSE)</f>
        <v>0</v>
      </c>
      <c r="AE3213" t="b">
        <f>IFERROR(IF(FIND("P0",PGOptionList!D3213)&gt;0,TRUE),FALSE)</f>
        <v>1</v>
      </c>
      <c r="AF3213" t="b">
        <f>IF(AND(Z3213,AA3213,AB3213,AC3213,IF(C3213=Auswahlhilfe!$L$7,TRUE,FALSE)),D3213,FALSE)</f>
        <v>0</v>
      </c>
      <c r="AG3213" t="b">
        <f>IF(AND(Z3213,AA3213,AB3213,AD3213,IF(C3213=Auswahlhilfe!$L$17,TRUE,FALSE)),D3213,FALSE)</f>
        <v>0</v>
      </c>
      <c r="AH3213" t="b">
        <f>IF(AND(Z3213,AA3213,AB3213,AE3213,IF(C3213=Auswahlhilfe!$L$17,TRUE,FALSE)),D3213,FALSE)</f>
        <v>0</v>
      </c>
      <c r="AI3213" t="s">
        <v>4817</v>
      </c>
      <c r="AJ3213" s="90" t="str">
        <f t="shared" si="152"/>
        <v>mailto:info@oxni.ch?subject=Anfrage TF-140-007-S2-P0</v>
      </c>
    </row>
    <row r="3214" spans="2:36" x14ac:dyDescent="0.2">
      <c r="B3214" s="78" t="str">
        <f t="shared" si="150"/>
        <v/>
      </c>
      <c r="C3214" s="19" t="s">
        <v>12</v>
      </c>
      <c r="D3214" s="19" t="s">
        <v>3515</v>
      </c>
      <c r="E3214" s="19">
        <v>180</v>
      </c>
      <c r="F3214" s="19" t="s">
        <v>55</v>
      </c>
      <c r="G3214" s="19">
        <v>7</v>
      </c>
      <c r="H3214" s="19">
        <v>3</v>
      </c>
      <c r="I3214" s="19">
        <v>50</v>
      </c>
      <c r="J3214" s="19">
        <v>97</v>
      </c>
      <c r="K3214" s="19">
        <v>555</v>
      </c>
      <c r="L3214" s="19">
        <v>1665</v>
      </c>
      <c r="M3214" s="19" t="s">
        <v>86</v>
      </c>
      <c r="N3214" s="19">
        <v>3000</v>
      </c>
      <c r="O3214" s="19">
        <v>6000</v>
      </c>
      <c r="P3214" s="19">
        <v>14000</v>
      </c>
      <c r="Q3214" s="19" t="s">
        <v>57</v>
      </c>
      <c r="R3214" s="19">
        <v>11400</v>
      </c>
      <c r="S3214" s="19">
        <v>30000</v>
      </c>
      <c r="T3214" s="19">
        <v>7.1</v>
      </c>
      <c r="U3214" s="19">
        <v>18</v>
      </c>
      <c r="V3214" s="19">
        <v>0.24</v>
      </c>
      <c r="W3214" s="19">
        <v>65</v>
      </c>
      <c r="X3214" s="93">
        <v>1358</v>
      </c>
      <c r="Y3214">
        <f t="shared" si="151"/>
        <v>428.57142857142856</v>
      </c>
      <c r="Z3214" t="b">
        <f>IF(N3214/G3214&gt;=Auswahlhilfe!$C$8,TRUE,FALSE)</f>
        <v>1</v>
      </c>
      <c r="AA3214" t="b">
        <f>IF(K3214&gt;Auswahlhilfe!$C$7,TRUE,FALSE)</f>
        <v>1</v>
      </c>
      <c r="AB3214" t="b">
        <f>IF(Auswahlhilfe!$C$17=F3214,TRUE,FALSE)</f>
        <v>0</v>
      </c>
      <c r="AC3214" t="b">
        <f>IFERROR(IF(FIND("P2",PGOptionList!D3214)&gt;0,TRUE),FALSE)</f>
        <v>0</v>
      </c>
      <c r="AD3214" t="b">
        <f>IFERROR(IF(FIND("P1",PGOptionList!D3214)&gt;0,TRUE),FALSE)</f>
        <v>1</v>
      </c>
      <c r="AE3214" t="b">
        <f>IFERROR(IF(FIND("P0",PGOptionList!D3214)&gt;0,TRUE),FALSE)</f>
        <v>0</v>
      </c>
      <c r="AF3214" t="b">
        <f>IF(AND(Z3214,AA3214,AB3214,AC3214,IF(C3214=Auswahlhilfe!$L$7,TRUE,FALSE)),D3214,FALSE)</f>
        <v>0</v>
      </c>
      <c r="AG3214" t="b">
        <f>IF(AND(Z3214,AA3214,AB3214,AD3214,IF(C3214=Auswahlhilfe!$L$17,TRUE,FALSE)),D3214,FALSE)</f>
        <v>0</v>
      </c>
      <c r="AH3214" t="b">
        <f>IF(AND(Z3214,AA3214,AB3214,AE3214,IF(C3214=Auswahlhilfe!$L$17,TRUE,FALSE)),D3214,FALSE)</f>
        <v>0</v>
      </c>
      <c r="AI3214" t="s">
        <v>4817</v>
      </c>
      <c r="AJ3214" s="90" t="str">
        <f t="shared" si="152"/>
        <v>mailto:info@oxni.ch?subject=Anfrage TF-140-007-S1-P1</v>
      </c>
    </row>
    <row r="3215" spans="2:36" x14ac:dyDescent="0.2">
      <c r="B3215" s="78" t="str">
        <f t="shared" si="150"/>
        <v/>
      </c>
      <c r="C3215" s="19" t="s">
        <v>12</v>
      </c>
      <c r="D3215" s="19" t="s">
        <v>3516</v>
      </c>
      <c r="E3215" s="19">
        <v>180</v>
      </c>
      <c r="F3215" s="19" t="s">
        <v>58</v>
      </c>
      <c r="G3215" s="19">
        <v>7</v>
      </c>
      <c r="H3215" s="19">
        <v>3</v>
      </c>
      <c r="I3215" s="19">
        <v>50</v>
      </c>
      <c r="J3215" s="19">
        <v>97</v>
      </c>
      <c r="K3215" s="19">
        <v>555</v>
      </c>
      <c r="L3215" s="19">
        <v>1665</v>
      </c>
      <c r="M3215" s="19" t="s">
        <v>86</v>
      </c>
      <c r="N3215" s="19">
        <v>3000</v>
      </c>
      <c r="O3215" s="19">
        <v>6000</v>
      </c>
      <c r="P3215" s="19">
        <v>14000</v>
      </c>
      <c r="Q3215" s="19" t="s">
        <v>57</v>
      </c>
      <c r="R3215" s="19">
        <v>11400</v>
      </c>
      <c r="S3215" s="19">
        <v>30000</v>
      </c>
      <c r="T3215" s="19">
        <v>7.1</v>
      </c>
      <c r="U3215" s="19">
        <v>18</v>
      </c>
      <c r="V3215" s="19">
        <v>0.24</v>
      </c>
      <c r="W3215" s="19">
        <v>65</v>
      </c>
      <c r="X3215" s="93">
        <v>1358</v>
      </c>
      <c r="Y3215">
        <f t="shared" si="151"/>
        <v>428.57142857142856</v>
      </c>
      <c r="Z3215" t="b">
        <f>IF(N3215/G3215&gt;=Auswahlhilfe!$C$8,TRUE,FALSE)</f>
        <v>1</v>
      </c>
      <c r="AA3215" t="b">
        <f>IF(K3215&gt;Auswahlhilfe!$C$7,TRUE,FALSE)</f>
        <v>1</v>
      </c>
      <c r="AB3215" t="b">
        <f>IF(Auswahlhilfe!$C$17=F3215,TRUE,FALSE)</f>
        <v>1</v>
      </c>
      <c r="AC3215" t="b">
        <f>IFERROR(IF(FIND("P2",PGOptionList!D3215)&gt;0,TRUE),FALSE)</f>
        <v>0</v>
      </c>
      <c r="AD3215" t="b">
        <f>IFERROR(IF(FIND("P1",PGOptionList!D3215)&gt;0,TRUE),FALSE)</f>
        <v>1</v>
      </c>
      <c r="AE3215" t="b">
        <f>IFERROR(IF(FIND("P0",PGOptionList!D3215)&gt;0,TRUE),FALSE)</f>
        <v>0</v>
      </c>
      <c r="AF3215" t="b">
        <f>IF(AND(Z3215,AA3215,AB3215,AC3215,IF(C3215=Auswahlhilfe!$L$7,TRUE,FALSE)),D3215,FALSE)</f>
        <v>0</v>
      </c>
      <c r="AG3215" t="b">
        <f>IF(AND(Z3215,AA3215,AB3215,AD3215,IF(C3215=Auswahlhilfe!$L$17,TRUE,FALSE)),D3215,FALSE)</f>
        <v>0</v>
      </c>
      <c r="AH3215" t="b">
        <f>IF(AND(Z3215,AA3215,AB3215,AE3215,IF(C3215=Auswahlhilfe!$L$17,TRUE,FALSE)),D3215,FALSE)</f>
        <v>0</v>
      </c>
      <c r="AI3215" t="s">
        <v>4818</v>
      </c>
      <c r="AJ3215" s="90" t="str">
        <f t="shared" si="152"/>
        <v>https://shop.oxni.ch/de/shop/motoren/planetengetriebe/tf-140-007-s2-p1</v>
      </c>
    </row>
    <row r="3216" spans="2:36" x14ac:dyDescent="0.2">
      <c r="B3216" s="78" t="str">
        <f t="shared" si="150"/>
        <v/>
      </c>
      <c r="C3216" s="19" t="s">
        <v>12</v>
      </c>
      <c r="D3216" s="19" t="s">
        <v>3517</v>
      </c>
      <c r="E3216" s="19">
        <v>180</v>
      </c>
      <c r="F3216" s="19" t="s">
        <v>55</v>
      </c>
      <c r="G3216" s="19">
        <v>7</v>
      </c>
      <c r="H3216" s="19">
        <v>5</v>
      </c>
      <c r="I3216" s="19">
        <v>50</v>
      </c>
      <c r="J3216" s="19">
        <v>97</v>
      </c>
      <c r="K3216" s="19">
        <v>555</v>
      </c>
      <c r="L3216" s="19">
        <v>1665</v>
      </c>
      <c r="M3216" s="19" t="s">
        <v>86</v>
      </c>
      <c r="N3216" s="19">
        <v>3000</v>
      </c>
      <c r="O3216" s="19">
        <v>6000</v>
      </c>
      <c r="P3216" s="19">
        <v>14000</v>
      </c>
      <c r="Q3216" s="19" t="s">
        <v>57</v>
      </c>
      <c r="R3216" s="19">
        <v>11400</v>
      </c>
      <c r="S3216" s="19">
        <v>30000</v>
      </c>
      <c r="T3216" s="19">
        <v>7.1</v>
      </c>
      <c r="U3216" s="19">
        <v>18</v>
      </c>
      <c r="V3216" s="19">
        <v>0.24</v>
      </c>
      <c r="W3216" s="19">
        <v>65</v>
      </c>
      <c r="X3216" s="93">
        <v>1204</v>
      </c>
      <c r="Y3216">
        <f t="shared" si="151"/>
        <v>428.57142857142856</v>
      </c>
      <c r="Z3216" t="b">
        <f>IF(N3216/G3216&gt;=Auswahlhilfe!$C$8,TRUE,FALSE)</f>
        <v>1</v>
      </c>
      <c r="AA3216" t="b">
        <f>IF(K3216&gt;Auswahlhilfe!$C$7,TRUE,FALSE)</f>
        <v>1</v>
      </c>
      <c r="AB3216" t="b">
        <f>IF(Auswahlhilfe!$C$17=F3216,TRUE,FALSE)</f>
        <v>0</v>
      </c>
      <c r="AC3216" t="b">
        <f>IFERROR(IF(FIND("P2",PGOptionList!D3216)&gt;0,TRUE),FALSE)</f>
        <v>1</v>
      </c>
      <c r="AD3216" t="b">
        <f>IFERROR(IF(FIND("P1",PGOptionList!D3216)&gt;0,TRUE),FALSE)</f>
        <v>0</v>
      </c>
      <c r="AE3216" t="b">
        <f>IFERROR(IF(FIND("P0",PGOptionList!D3216)&gt;0,TRUE),FALSE)</f>
        <v>0</v>
      </c>
      <c r="AF3216" t="b">
        <f>IF(AND(Z3216,AA3216,AB3216,AC3216,IF(C3216=Auswahlhilfe!$L$7,TRUE,FALSE)),D3216,FALSE)</f>
        <v>0</v>
      </c>
      <c r="AG3216" t="b">
        <f>IF(AND(Z3216,AA3216,AB3216,AD3216,IF(C3216=Auswahlhilfe!$L$17,TRUE,FALSE)),D3216,FALSE)</f>
        <v>0</v>
      </c>
      <c r="AH3216" t="b">
        <f>IF(AND(Z3216,AA3216,AB3216,AE3216,IF(C3216=Auswahlhilfe!$L$17,TRUE,FALSE)),D3216,FALSE)</f>
        <v>0</v>
      </c>
      <c r="AI3216" t="s">
        <v>4817</v>
      </c>
      <c r="AJ3216" s="90" t="str">
        <f t="shared" si="152"/>
        <v>mailto:info@oxni.ch?subject=Anfrage TF-140-007-S1-P2</v>
      </c>
    </row>
    <row r="3217" spans="2:36" x14ac:dyDescent="0.2">
      <c r="B3217" s="78" t="str">
        <f t="shared" si="150"/>
        <v/>
      </c>
      <c r="C3217" s="19" t="s">
        <v>12</v>
      </c>
      <c r="D3217" s="19" t="s">
        <v>3518</v>
      </c>
      <c r="E3217" s="19">
        <v>180</v>
      </c>
      <c r="F3217" s="19" t="s">
        <v>58</v>
      </c>
      <c r="G3217" s="19">
        <v>7</v>
      </c>
      <c r="H3217" s="19">
        <v>5</v>
      </c>
      <c r="I3217" s="19">
        <v>50</v>
      </c>
      <c r="J3217" s="19">
        <v>97</v>
      </c>
      <c r="K3217" s="19">
        <v>555</v>
      </c>
      <c r="L3217" s="19">
        <v>1665</v>
      </c>
      <c r="M3217" s="19" t="s">
        <v>86</v>
      </c>
      <c r="N3217" s="19">
        <v>3000</v>
      </c>
      <c r="O3217" s="19">
        <v>6000</v>
      </c>
      <c r="P3217" s="19">
        <v>14000</v>
      </c>
      <c r="Q3217" s="19" t="s">
        <v>57</v>
      </c>
      <c r="R3217" s="19">
        <v>11400</v>
      </c>
      <c r="S3217" s="19">
        <v>30000</v>
      </c>
      <c r="T3217" s="19">
        <v>7.1</v>
      </c>
      <c r="U3217" s="19">
        <v>18</v>
      </c>
      <c r="V3217" s="19">
        <v>0.24</v>
      </c>
      <c r="W3217" s="19">
        <v>65</v>
      </c>
      <c r="X3217" s="93">
        <v>1204</v>
      </c>
      <c r="Y3217">
        <f t="shared" si="151"/>
        <v>428.57142857142856</v>
      </c>
      <c r="Z3217" t="b">
        <f>IF(N3217/G3217&gt;=Auswahlhilfe!$C$8,TRUE,FALSE)</f>
        <v>1</v>
      </c>
      <c r="AA3217" t="b">
        <f>IF(K3217&gt;Auswahlhilfe!$C$7,TRUE,FALSE)</f>
        <v>1</v>
      </c>
      <c r="AB3217" t="b">
        <f>IF(Auswahlhilfe!$C$17=F3217,TRUE,FALSE)</f>
        <v>1</v>
      </c>
      <c r="AC3217" t="b">
        <f>IFERROR(IF(FIND("P2",PGOptionList!D3217)&gt;0,TRUE),FALSE)</f>
        <v>1</v>
      </c>
      <c r="AD3217" t="b">
        <f>IFERROR(IF(FIND("P1",PGOptionList!D3217)&gt;0,TRUE),FALSE)</f>
        <v>0</v>
      </c>
      <c r="AE3217" t="b">
        <f>IFERROR(IF(FIND("P0",PGOptionList!D3217)&gt;0,TRUE),FALSE)</f>
        <v>0</v>
      </c>
      <c r="AF3217" t="b">
        <f>IF(AND(Z3217,AA3217,AB3217,AC3217,IF(C3217=Auswahlhilfe!$L$7,TRUE,FALSE)),D3217,FALSE)</f>
        <v>0</v>
      </c>
      <c r="AG3217" t="b">
        <f>IF(AND(Z3217,AA3217,AB3217,AD3217,IF(C3217=Auswahlhilfe!$L$17,TRUE,FALSE)),D3217,FALSE)</f>
        <v>0</v>
      </c>
      <c r="AH3217" t="b">
        <f>IF(AND(Z3217,AA3217,AB3217,AE3217,IF(C3217=Auswahlhilfe!$L$17,TRUE,FALSE)),D3217,FALSE)</f>
        <v>0</v>
      </c>
      <c r="AI3217" t="s">
        <v>4818</v>
      </c>
      <c r="AJ3217" s="90" t="str">
        <f t="shared" si="152"/>
        <v>https://shop.oxni.ch/de/shop/motoren/planetengetriebe/tf-140-007-s2-p2</v>
      </c>
    </row>
    <row r="3218" spans="2:36" x14ac:dyDescent="0.2">
      <c r="B3218" s="78" t="str">
        <f t="shared" si="150"/>
        <v/>
      </c>
      <c r="C3218" s="19" t="s">
        <v>12</v>
      </c>
      <c r="D3218" s="19" t="s">
        <v>3519</v>
      </c>
      <c r="E3218" s="19">
        <v>180</v>
      </c>
      <c r="F3218" s="19" t="s">
        <v>55</v>
      </c>
      <c r="G3218" s="19">
        <v>6</v>
      </c>
      <c r="H3218" s="19">
        <v>1</v>
      </c>
      <c r="I3218" s="19">
        <v>50</v>
      </c>
      <c r="J3218" s="19">
        <v>97</v>
      </c>
      <c r="K3218" s="19">
        <v>600</v>
      </c>
      <c r="L3218" s="19">
        <v>1800</v>
      </c>
      <c r="M3218" s="19" t="s">
        <v>85</v>
      </c>
      <c r="N3218" s="19">
        <v>3000</v>
      </c>
      <c r="O3218" s="19">
        <v>6000</v>
      </c>
      <c r="P3218" s="19">
        <v>14000</v>
      </c>
      <c r="Q3218" s="19" t="s">
        <v>57</v>
      </c>
      <c r="R3218" s="19">
        <v>11400</v>
      </c>
      <c r="S3218" s="19">
        <v>30000</v>
      </c>
      <c r="T3218" s="19">
        <v>7.2</v>
      </c>
      <c r="U3218" s="19">
        <v>18</v>
      </c>
      <c r="V3218" s="19">
        <v>0.24</v>
      </c>
      <c r="W3218" s="19">
        <v>65</v>
      </c>
      <c r="X3218" s="93"/>
      <c r="Y3218">
        <f t="shared" si="151"/>
        <v>500</v>
      </c>
      <c r="Z3218" t="b">
        <f>IF(N3218/G3218&gt;=Auswahlhilfe!$C$8,TRUE,FALSE)</f>
        <v>1</v>
      </c>
      <c r="AA3218" t="b">
        <f>IF(K3218&gt;Auswahlhilfe!$C$7,TRUE,FALSE)</f>
        <v>1</v>
      </c>
      <c r="AB3218" t="b">
        <f>IF(Auswahlhilfe!$C$17=F3218,TRUE,FALSE)</f>
        <v>0</v>
      </c>
      <c r="AC3218" t="b">
        <f>IFERROR(IF(FIND("P2",PGOptionList!D3218)&gt;0,TRUE),FALSE)</f>
        <v>0</v>
      </c>
      <c r="AD3218" t="b">
        <f>IFERROR(IF(FIND("P1",PGOptionList!D3218)&gt;0,TRUE),FALSE)</f>
        <v>0</v>
      </c>
      <c r="AE3218" t="b">
        <f>IFERROR(IF(FIND("P0",PGOptionList!D3218)&gt;0,TRUE),FALSE)</f>
        <v>1</v>
      </c>
      <c r="AF3218" t="b">
        <f>IF(AND(Z3218,AA3218,AB3218,AC3218,IF(C3218=Auswahlhilfe!$L$7,TRUE,FALSE)),D3218,FALSE)</f>
        <v>0</v>
      </c>
      <c r="AG3218" t="b">
        <f>IF(AND(Z3218,AA3218,AB3218,AD3218,IF(C3218=Auswahlhilfe!$L$17,TRUE,FALSE)),D3218,FALSE)</f>
        <v>0</v>
      </c>
      <c r="AH3218" t="b">
        <f>IF(AND(Z3218,AA3218,AB3218,AE3218,IF(C3218=Auswahlhilfe!$L$17,TRUE,FALSE)),D3218,FALSE)</f>
        <v>0</v>
      </c>
      <c r="AI3218" t="s">
        <v>4817</v>
      </c>
      <c r="AJ3218" s="90" t="str">
        <f t="shared" si="152"/>
        <v>mailto:info@oxni.ch?subject=Anfrage TF-140-006-S1-P0</v>
      </c>
    </row>
    <row r="3219" spans="2:36" x14ac:dyDescent="0.2">
      <c r="B3219" s="78" t="str">
        <f t="shared" si="150"/>
        <v/>
      </c>
      <c r="C3219" s="19" t="s">
        <v>12</v>
      </c>
      <c r="D3219" s="19" t="s">
        <v>3520</v>
      </c>
      <c r="E3219" s="19">
        <v>180</v>
      </c>
      <c r="F3219" s="19" t="s">
        <v>58</v>
      </c>
      <c r="G3219" s="19">
        <v>6</v>
      </c>
      <c r="H3219" s="19">
        <v>1</v>
      </c>
      <c r="I3219" s="19">
        <v>50</v>
      </c>
      <c r="J3219" s="19">
        <v>97</v>
      </c>
      <c r="K3219" s="19">
        <v>600</v>
      </c>
      <c r="L3219" s="19">
        <v>1800</v>
      </c>
      <c r="M3219" s="19" t="s">
        <v>85</v>
      </c>
      <c r="N3219" s="19">
        <v>3000</v>
      </c>
      <c r="O3219" s="19">
        <v>6000</v>
      </c>
      <c r="P3219" s="19">
        <v>14000</v>
      </c>
      <c r="Q3219" s="19" t="s">
        <v>57</v>
      </c>
      <c r="R3219" s="19">
        <v>11400</v>
      </c>
      <c r="S3219" s="19">
        <v>30000</v>
      </c>
      <c r="T3219" s="19">
        <v>7.2</v>
      </c>
      <c r="U3219" s="19">
        <v>18</v>
      </c>
      <c r="V3219" s="19">
        <v>0.24</v>
      </c>
      <c r="W3219" s="19">
        <v>65</v>
      </c>
      <c r="X3219" s="93"/>
      <c r="Y3219">
        <f t="shared" si="151"/>
        <v>500</v>
      </c>
      <c r="Z3219" t="b">
        <f>IF(N3219/G3219&gt;=Auswahlhilfe!$C$8,TRUE,FALSE)</f>
        <v>1</v>
      </c>
      <c r="AA3219" t="b">
        <f>IF(K3219&gt;Auswahlhilfe!$C$7,TRUE,FALSE)</f>
        <v>1</v>
      </c>
      <c r="AB3219" t="b">
        <f>IF(Auswahlhilfe!$C$17=F3219,TRUE,FALSE)</f>
        <v>1</v>
      </c>
      <c r="AC3219" t="b">
        <f>IFERROR(IF(FIND("P2",PGOptionList!D3219)&gt;0,TRUE),FALSE)</f>
        <v>0</v>
      </c>
      <c r="AD3219" t="b">
        <f>IFERROR(IF(FIND("P1",PGOptionList!D3219)&gt;0,TRUE),FALSE)</f>
        <v>0</v>
      </c>
      <c r="AE3219" t="b">
        <f>IFERROR(IF(FIND("P0",PGOptionList!D3219)&gt;0,TRUE),FALSE)</f>
        <v>1</v>
      </c>
      <c r="AF3219" t="b">
        <f>IF(AND(Z3219,AA3219,AB3219,AC3219,IF(C3219=Auswahlhilfe!$L$7,TRUE,FALSE)),D3219,FALSE)</f>
        <v>0</v>
      </c>
      <c r="AG3219" t="b">
        <f>IF(AND(Z3219,AA3219,AB3219,AD3219,IF(C3219=Auswahlhilfe!$L$17,TRUE,FALSE)),D3219,FALSE)</f>
        <v>0</v>
      </c>
      <c r="AH3219" t="b">
        <f>IF(AND(Z3219,AA3219,AB3219,AE3219,IF(C3219=Auswahlhilfe!$L$17,TRUE,FALSE)),D3219,FALSE)</f>
        <v>0</v>
      </c>
      <c r="AI3219" t="s">
        <v>4817</v>
      </c>
      <c r="AJ3219" s="90" t="str">
        <f t="shared" si="152"/>
        <v>mailto:info@oxni.ch?subject=Anfrage TF-140-006-S2-P0</v>
      </c>
    </row>
    <row r="3220" spans="2:36" x14ac:dyDescent="0.2">
      <c r="B3220" s="78" t="str">
        <f t="shared" si="150"/>
        <v/>
      </c>
      <c r="C3220" s="19" t="s">
        <v>12</v>
      </c>
      <c r="D3220" s="19" t="s">
        <v>3521</v>
      </c>
      <c r="E3220" s="19">
        <v>180</v>
      </c>
      <c r="F3220" s="19" t="s">
        <v>55</v>
      </c>
      <c r="G3220" s="19">
        <v>6</v>
      </c>
      <c r="H3220" s="19">
        <v>3</v>
      </c>
      <c r="I3220" s="19">
        <v>50</v>
      </c>
      <c r="J3220" s="19">
        <v>97</v>
      </c>
      <c r="K3220" s="19">
        <v>600</v>
      </c>
      <c r="L3220" s="19">
        <v>1800</v>
      </c>
      <c r="M3220" s="19" t="s">
        <v>85</v>
      </c>
      <c r="N3220" s="19">
        <v>3000</v>
      </c>
      <c r="O3220" s="19">
        <v>6000</v>
      </c>
      <c r="P3220" s="19">
        <v>14000</v>
      </c>
      <c r="Q3220" s="19" t="s">
        <v>57</v>
      </c>
      <c r="R3220" s="19">
        <v>11400</v>
      </c>
      <c r="S3220" s="19">
        <v>30000</v>
      </c>
      <c r="T3220" s="19">
        <v>7.2</v>
      </c>
      <c r="U3220" s="19">
        <v>18</v>
      </c>
      <c r="V3220" s="19">
        <v>0.24</v>
      </c>
      <c r="W3220" s="19">
        <v>65</v>
      </c>
      <c r="X3220" s="93">
        <v>1358</v>
      </c>
      <c r="Y3220">
        <f t="shared" si="151"/>
        <v>500</v>
      </c>
      <c r="Z3220" t="b">
        <f>IF(N3220/G3220&gt;=Auswahlhilfe!$C$8,TRUE,FALSE)</f>
        <v>1</v>
      </c>
      <c r="AA3220" t="b">
        <f>IF(K3220&gt;Auswahlhilfe!$C$7,TRUE,FALSE)</f>
        <v>1</v>
      </c>
      <c r="AB3220" t="b">
        <f>IF(Auswahlhilfe!$C$17=F3220,TRUE,FALSE)</f>
        <v>0</v>
      </c>
      <c r="AC3220" t="b">
        <f>IFERROR(IF(FIND("P2",PGOptionList!D3220)&gt;0,TRUE),FALSE)</f>
        <v>0</v>
      </c>
      <c r="AD3220" t="b">
        <f>IFERROR(IF(FIND("P1",PGOptionList!D3220)&gt;0,TRUE),FALSE)</f>
        <v>1</v>
      </c>
      <c r="AE3220" t="b">
        <f>IFERROR(IF(FIND("P0",PGOptionList!D3220)&gt;0,TRUE),FALSE)</f>
        <v>0</v>
      </c>
      <c r="AF3220" t="b">
        <f>IF(AND(Z3220,AA3220,AB3220,AC3220,IF(C3220=Auswahlhilfe!$L$7,TRUE,FALSE)),D3220,FALSE)</f>
        <v>0</v>
      </c>
      <c r="AG3220" t="b">
        <f>IF(AND(Z3220,AA3220,AB3220,AD3220,IF(C3220=Auswahlhilfe!$L$17,TRUE,FALSE)),D3220,FALSE)</f>
        <v>0</v>
      </c>
      <c r="AH3220" t="b">
        <f>IF(AND(Z3220,AA3220,AB3220,AE3220,IF(C3220=Auswahlhilfe!$L$17,TRUE,FALSE)),D3220,FALSE)</f>
        <v>0</v>
      </c>
      <c r="AI3220" t="s">
        <v>4817</v>
      </c>
      <c r="AJ3220" s="90" t="str">
        <f t="shared" si="152"/>
        <v>mailto:info@oxni.ch?subject=Anfrage TF-140-006-S1-P1</v>
      </c>
    </row>
    <row r="3221" spans="2:36" x14ac:dyDescent="0.2">
      <c r="B3221" s="78" t="str">
        <f t="shared" si="150"/>
        <v/>
      </c>
      <c r="C3221" s="19" t="s">
        <v>12</v>
      </c>
      <c r="D3221" s="19" t="s">
        <v>3522</v>
      </c>
      <c r="E3221" s="19">
        <v>180</v>
      </c>
      <c r="F3221" s="19" t="s">
        <v>58</v>
      </c>
      <c r="G3221" s="19">
        <v>6</v>
      </c>
      <c r="H3221" s="19">
        <v>3</v>
      </c>
      <c r="I3221" s="19">
        <v>50</v>
      </c>
      <c r="J3221" s="19">
        <v>97</v>
      </c>
      <c r="K3221" s="19">
        <v>600</v>
      </c>
      <c r="L3221" s="19">
        <v>1800</v>
      </c>
      <c r="M3221" s="19" t="s">
        <v>85</v>
      </c>
      <c r="N3221" s="19">
        <v>3000</v>
      </c>
      <c r="O3221" s="19">
        <v>6000</v>
      </c>
      <c r="P3221" s="19">
        <v>14000</v>
      </c>
      <c r="Q3221" s="19" t="s">
        <v>57</v>
      </c>
      <c r="R3221" s="19">
        <v>11400</v>
      </c>
      <c r="S3221" s="19">
        <v>30000</v>
      </c>
      <c r="T3221" s="19">
        <v>7.2</v>
      </c>
      <c r="U3221" s="19">
        <v>18</v>
      </c>
      <c r="V3221" s="19">
        <v>0.24</v>
      </c>
      <c r="W3221" s="19">
        <v>65</v>
      </c>
      <c r="X3221" s="93">
        <v>1358</v>
      </c>
      <c r="Y3221">
        <f t="shared" si="151"/>
        <v>500</v>
      </c>
      <c r="Z3221" t="b">
        <f>IF(N3221/G3221&gt;=Auswahlhilfe!$C$8,TRUE,FALSE)</f>
        <v>1</v>
      </c>
      <c r="AA3221" t="b">
        <f>IF(K3221&gt;Auswahlhilfe!$C$7,TRUE,FALSE)</f>
        <v>1</v>
      </c>
      <c r="AB3221" t="b">
        <f>IF(Auswahlhilfe!$C$17=F3221,TRUE,FALSE)</f>
        <v>1</v>
      </c>
      <c r="AC3221" t="b">
        <f>IFERROR(IF(FIND("P2",PGOptionList!D3221)&gt;0,TRUE),FALSE)</f>
        <v>0</v>
      </c>
      <c r="AD3221" t="b">
        <f>IFERROR(IF(FIND("P1",PGOptionList!D3221)&gt;0,TRUE),FALSE)</f>
        <v>1</v>
      </c>
      <c r="AE3221" t="b">
        <f>IFERROR(IF(FIND("P0",PGOptionList!D3221)&gt;0,TRUE),FALSE)</f>
        <v>0</v>
      </c>
      <c r="AF3221" t="b">
        <f>IF(AND(Z3221,AA3221,AB3221,AC3221,IF(C3221=Auswahlhilfe!$L$7,TRUE,FALSE)),D3221,FALSE)</f>
        <v>0</v>
      </c>
      <c r="AG3221" t="b">
        <f>IF(AND(Z3221,AA3221,AB3221,AD3221,IF(C3221=Auswahlhilfe!$L$17,TRUE,FALSE)),D3221,FALSE)</f>
        <v>0</v>
      </c>
      <c r="AH3221" t="b">
        <f>IF(AND(Z3221,AA3221,AB3221,AE3221,IF(C3221=Auswahlhilfe!$L$17,TRUE,FALSE)),D3221,FALSE)</f>
        <v>0</v>
      </c>
      <c r="AI3221" t="s">
        <v>4818</v>
      </c>
      <c r="AJ3221" s="90" t="str">
        <f t="shared" si="152"/>
        <v>https://shop.oxni.ch/de/shop/motoren/planetengetriebe/tf-140-006-s2-p1</v>
      </c>
    </row>
    <row r="3222" spans="2:36" x14ac:dyDescent="0.2">
      <c r="B3222" s="78" t="str">
        <f t="shared" si="150"/>
        <v/>
      </c>
      <c r="C3222" s="19" t="s">
        <v>12</v>
      </c>
      <c r="D3222" s="19" t="s">
        <v>3523</v>
      </c>
      <c r="E3222" s="19">
        <v>180</v>
      </c>
      <c r="F3222" s="19" t="s">
        <v>55</v>
      </c>
      <c r="G3222" s="19">
        <v>6</v>
      </c>
      <c r="H3222" s="19">
        <v>5</v>
      </c>
      <c r="I3222" s="19">
        <v>50</v>
      </c>
      <c r="J3222" s="19">
        <v>97</v>
      </c>
      <c r="K3222" s="19">
        <v>600</v>
      </c>
      <c r="L3222" s="19">
        <v>1800</v>
      </c>
      <c r="M3222" s="19" t="s">
        <v>85</v>
      </c>
      <c r="N3222" s="19">
        <v>3000</v>
      </c>
      <c r="O3222" s="19">
        <v>6000</v>
      </c>
      <c r="P3222" s="19">
        <v>14000</v>
      </c>
      <c r="Q3222" s="19" t="s">
        <v>57</v>
      </c>
      <c r="R3222" s="19">
        <v>11400</v>
      </c>
      <c r="S3222" s="19">
        <v>30000</v>
      </c>
      <c r="T3222" s="19">
        <v>7.2</v>
      </c>
      <c r="U3222" s="19">
        <v>18</v>
      </c>
      <c r="V3222" s="19">
        <v>0.24</v>
      </c>
      <c r="W3222" s="19">
        <v>65</v>
      </c>
      <c r="X3222" s="93">
        <v>1204</v>
      </c>
      <c r="Y3222">
        <f t="shared" si="151"/>
        <v>500</v>
      </c>
      <c r="Z3222" t="b">
        <f>IF(N3222/G3222&gt;=Auswahlhilfe!$C$8,TRUE,FALSE)</f>
        <v>1</v>
      </c>
      <c r="AA3222" t="b">
        <f>IF(K3222&gt;Auswahlhilfe!$C$7,TRUE,FALSE)</f>
        <v>1</v>
      </c>
      <c r="AB3222" t="b">
        <f>IF(Auswahlhilfe!$C$17=F3222,TRUE,FALSE)</f>
        <v>0</v>
      </c>
      <c r="AC3222" t="b">
        <f>IFERROR(IF(FIND("P2",PGOptionList!D3222)&gt;0,TRUE),FALSE)</f>
        <v>1</v>
      </c>
      <c r="AD3222" t="b">
        <f>IFERROR(IF(FIND("P1",PGOptionList!D3222)&gt;0,TRUE),FALSE)</f>
        <v>0</v>
      </c>
      <c r="AE3222" t="b">
        <f>IFERROR(IF(FIND("P0",PGOptionList!D3222)&gt;0,TRUE),FALSE)</f>
        <v>0</v>
      </c>
      <c r="AF3222" t="b">
        <f>IF(AND(Z3222,AA3222,AB3222,AC3222,IF(C3222=Auswahlhilfe!$L$7,TRUE,FALSE)),D3222,FALSE)</f>
        <v>0</v>
      </c>
      <c r="AG3222" t="b">
        <f>IF(AND(Z3222,AA3222,AB3222,AD3222,IF(C3222=Auswahlhilfe!$L$17,TRUE,FALSE)),D3222,FALSE)</f>
        <v>0</v>
      </c>
      <c r="AH3222" t="b">
        <f>IF(AND(Z3222,AA3222,AB3222,AE3222,IF(C3222=Auswahlhilfe!$L$17,TRUE,FALSE)),D3222,FALSE)</f>
        <v>0</v>
      </c>
      <c r="AI3222" t="s">
        <v>4817</v>
      </c>
      <c r="AJ3222" s="90" t="str">
        <f t="shared" si="152"/>
        <v>mailto:info@oxni.ch?subject=Anfrage TF-140-006-S1-P2</v>
      </c>
    </row>
    <row r="3223" spans="2:36" x14ac:dyDescent="0.2">
      <c r="B3223" s="78" t="str">
        <f t="shared" si="150"/>
        <v/>
      </c>
      <c r="C3223" s="19" t="s">
        <v>12</v>
      </c>
      <c r="D3223" s="19" t="s">
        <v>3524</v>
      </c>
      <c r="E3223" s="19">
        <v>180</v>
      </c>
      <c r="F3223" s="19" t="s">
        <v>58</v>
      </c>
      <c r="G3223" s="19">
        <v>6</v>
      </c>
      <c r="H3223" s="19">
        <v>5</v>
      </c>
      <c r="I3223" s="19">
        <v>50</v>
      </c>
      <c r="J3223" s="19">
        <v>97</v>
      </c>
      <c r="K3223" s="19">
        <v>600</v>
      </c>
      <c r="L3223" s="19">
        <v>1800</v>
      </c>
      <c r="M3223" s="19" t="s">
        <v>85</v>
      </c>
      <c r="N3223" s="19">
        <v>3000</v>
      </c>
      <c r="O3223" s="19">
        <v>6000</v>
      </c>
      <c r="P3223" s="19">
        <v>14000</v>
      </c>
      <c r="Q3223" s="19" t="s">
        <v>57</v>
      </c>
      <c r="R3223" s="19">
        <v>11400</v>
      </c>
      <c r="S3223" s="19">
        <v>30000</v>
      </c>
      <c r="T3223" s="19">
        <v>7.2</v>
      </c>
      <c r="U3223" s="19">
        <v>18</v>
      </c>
      <c r="V3223" s="19">
        <v>0.24</v>
      </c>
      <c r="W3223" s="19">
        <v>65</v>
      </c>
      <c r="X3223" s="93">
        <v>1204</v>
      </c>
      <c r="Y3223">
        <f t="shared" si="151"/>
        <v>500</v>
      </c>
      <c r="Z3223" t="b">
        <f>IF(N3223/G3223&gt;=Auswahlhilfe!$C$8,TRUE,FALSE)</f>
        <v>1</v>
      </c>
      <c r="AA3223" t="b">
        <f>IF(K3223&gt;Auswahlhilfe!$C$7,TRUE,FALSE)</f>
        <v>1</v>
      </c>
      <c r="AB3223" t="b">
        <f>IF(Auswahlhilfe!$C$17=F3223,TRUE,FALSE)</f>
        <v>1</v>
      </c>
      <c r="AC3223" t="b">
        <f>IFERROR(IF(FIND("P2",PGOptionList!D3223)&gt;0,TRUE),FALSE)</f>
        <v>1</v>
      </c>
      <c r="AD3223" t="b">
        <f>IFERROR(IF(FIND("P1",PGOptionList!D3223)&gt;0,TRUE),FALSE)</f>
        <v>0</v>
      </c>
      <c r="AE3223" t="b">
        <f>IFERROR(IF(FIND("P0",PGOptionList!D3223)&gt;0,TRUE),FALSE)</f>
        <v>0</v>
      </c>
      <c r="AF3223" t="b">
        <f>IF(AND(Z3223,AA3223,AB3223,AC3223,IF(C3223=Auswahlhilfe!$L$7,TRUE,FALSE)),D3223,FALSE)</f>
        <v>0</v>
      </c>
      <c r="AG3223" t="b">
        <f>IF(AND(Z3223,AA3223,AB3223,AD3223,IF(C3223=Auswahlhilfe!$L$17,TRUE,FALSE)),D3223,FALSE)</f>
        <v>0</v>
      </c>
      <c r="AH3223" t="b">
        <f>IF(AND(Z3223,AA3223,AB3223,AE3223,IF(C3223=Auswahlhilfe!$L$17,TRUE,FALSE)),D3223,FALSE)</f>
        <v>0</v>
      </c>
      <c r="AI3223" t="s">
        <v>4818</v>
      </c>
      <c r="AJ3223" s="90" t="str">
        <f t="shared" si="152"/>
        <v>https://shop.oxni.ch/de/shop/motoren/planetengetriebe/tf-140-006-s2-p2</v>
      </c>
    </row>
    <row r="3224" spans="2:36" x14ac:dyDescent="0.2">
      <c r="B3224" s="78" t="str">
        <f t="shared" si="150"/>
        <v/>
      </c>
      <c r="C3224" s="19" t="s">
        <v>12</v>
      </c>
      <c r="D3224" s="19" t="s">
        <v>3525</v>
      </c>
      <c r="E3224" s="19">
        <v>180</v>
      </c>
      <c r="F3224" s="19" t="s">
        <v>55</v>
      </c>
      <c r="G3224" s="19">
        <v>5</v>
      </c>
      <c r="H3224" s="19">
        <v>1</v>
      </c>
      <c r="I3224" s="19">
        <v>50</v>
      </c>
      <c r="J3224" s="19">
        <v>97</v>
      </c>
      <c r="K3224" s="19">
        <v>650</v>
      </c>
      <c r="L3224" s="19">
        <v>1950</v>
      </c>
      <c r="M3224" s="19" t="s">
        <v>84</v>
      </c>
      <c r="N3224" s="19">
        <v>3000</v>
      </c>
      <c r="O3224" s="19">
        <v>6000</v>
      </c>
      <c r="P3224" s="19">
        <v>14000</v>
      </c>
      <c r="Q3224" s="19" t="s">
        <v>57</v>
      </c>
      <c r="R3224" s="19">
        <v>11400</v>
      </c>
      <c r="S3224" s="19">
        <v>30000</v>
      </c>
      <c r="T3224" s="19">
        <v>7.4</v>
      </c>
      <c r="U3224" s="19">
        <v>18</v>
      </c>
      <c r="V3224" s="19">
        <v>0.24</v>
      </c>
      <c r="W3224" s="19">
        <v>65</v>
      </c>
      <c r="X3224" s="93"/>
      <c r="Y3224">
        <f t="shared" si="151"/>
        <v>600</v>
      </c>
      <c r="Z3224" t="b">
        <f>IF(N3224/G3224&gt;=Auswahlhilfe!$C$8,TRUE,FALSE)</f>
        <v>1</v>
      </c>
      <c r="AA3224" t="b">
        <f>IF(K3224&gt;Auswahlhilfe!$C$7,TRUE,FALSE)</f>
        <v>1</v>
      </c>
      <c r="AB3224" t="b">
        <f>IF(Auswahlhilfe!$C$17=F3224,TRUE,FALSE)</f>
        <v>0</v>
      </c>
      <c r="AC3224" t="b">
        <f>IFERROR(IF(FIND("P2",PGOptionList!D3224)&gt;0,TRUE),FALSE)</f>
        <v>0</v>
      </c>
      <c r="AD3224" t="b">
        <f>IFERROR(IF(FIND("P1",PGOptionList!D3224)&gt;0,TRUE),FALSE)</f>
        <v>0</v>
      </c>
      <c r="AE3224" t="b">
        <f>IFERROR(IF(FIND("P0",PGOptionList!D3224)&gt;0,TRUE),FALSE)</f>
        <v>1</v>
      </c>
      <c r="AF3224" t="b">
        <f>IF(AND(Z3224,AA3224,AB3224,AC3224,IF(C3224=Auswahlhilfe!$L$7,TRUE,FALSE)),D3224,FALSE)</f>
        <v>0</v>
      </c>
      <c r="AG3224" t="b">
        <f>IF(AND(Z3224,AA3224,AB3224,AD3224,IF(C3224=Auswahlhilfe!$L$17,TRUE,FALSE)),D3224,FALSE)</f>
        <v>0</v>
      </c>
      <c r="AH3224" t="b">
        <f>IF(AND(Z3224,AA3224,AB3224,AE3224,IF(C3224=Auswahlhilfe!$L$17,TRUE,FALSE)),D3224,FALSE)</f>
        <v>0</v>
      </c>
      <c r="AI3224" t="s">
        <v>4817</v>
      </c>
      <c r="AJ3224" s="90" t="str">
        <f t="shared" si="152"/>
        <v>mailto:info@oxni.ch?subject=Anfrage TF-140-005-S1-P0</v>
      </c>
    </row>
    <row r="3225" spans="2:36" x14ac:dyDescent="0.2">
      <c r="B3225" s="78" t="str">
        <f t="shared" si="150"/>
        <v/>
      </c>
      <c r="C3225" s="19" t="s">
        <v>12</v>
      </c>
      <c r="D3225" s="19" t="s">
        <v>3526</v>
      </c>
      <c r="E3225" s="19">
        <v>180</v>
      </c>
      <c r="F3225" s="19" t="s">
        <v>58</v>
      </c>
      <c r="G3225" s="19">
        <v>5</v>
      </c>
      <c r="H3225" s="19">
        <v>1</v>
      </c>
      <c r="I3225" s="19">
        <v>50</v>
      </c>
      <c r="J3225" s="19">
        <v>97</v>
      </c>
      <c r="K3225" s="19">
        <v>650</v>
      </c>
      <c r="L3225" s="19">
        <v>1950</v>
      </c>
      <c r="M3225" s="19" t="s">
        <v>84</v>
      </c>
      <c r="N3225" s="19">
        <v>3000</v>
      </c>
      <c r="O3225" s="19">
        <v>6000</v>
      </c>
      <c r="P3225" s="19">
        <v>14000</v>
      </c>
      <c r="Q3225" s="19" t="s">
        <v>57</v>
      </c>
      <c r="R3225" s="19">
        <v>11400</v>
      </c>
      <c r="S3225" s="19">
        <v>30000</v>
      </c>
      <c r="T3225" s="19">
        <v>7.4</v>
      </c>
      <c r="U3225" s="19">
        <v>18</v>
      </c>
      <c r="V3225" s="19">
        <v>0.24</v>
      </c>
      <c r="W3225" s="19">
        <v>65</v>
      </c>
      <c r="X3225" s="93"/>
      <c r="Y3225">
        <f t="shared" si="151"/>
        <v>600</v>
      </c>
      <c r="Z3225" t="b">
        <f>IF(N3225/G3225&gt;=Auswahlhilfe!$C$8,TRUE,FALSE)</f>
        <v>1</v>
      </c>
      <c r="AA3225" t="b">
        <f>IF(K3225&gt;Auswahlhilfe!$C$7,TRUE,FALSE)</f>
        <v>1</v>
      </c>
      <c r="AB3225" t="b">
        <f>IF(Auswahlhilfe!$C$17=F3225,TRUE,FALSE)</f>
        <v>1</v>
      </c>
      <c r="AC3225" t="b">
        <f>IFERROR(IF(FIND("P2",PGOptionList!D3225)&gt;0,TRUE),FALSE)</f>
        <v>0</v>
      </c>
      <c r="AD3225" t="b">
        <f>IFERROR(IF(FIND("P1",PGOptionList!D3225)&gt;0,TRUE),FALSE)</f>
        <v>0</v>
      </c>
      <c r="AE3225" t="b">
        <f>IFERROR(IF(FIND("P0",PGOptionList!D3225)&gt;0,TRUE),FALSE)</f>
        <v>1</v>
      </c>
      <c r="AF3225" t="b">
        <f>IF(AND(Z3225,AA3225,AB3225,AC3225,IF(C3225=Auswahlhilfe!$L$7,TRUE,FALSE)),D3225,FALSE)</f>
        <v>0</v>
      </c>
      <c r="AG3225" t="b">
        <f>IF(AND(Z3225,AA3225,AB3225,AD3225,IF(C3225=Auswahlhilfe!$L$17,TRUE,FALSE)),D3225,FALSE)</f>
        <v>0</v>
      </c>
      <c r="AH3225" t="b">
        <f>IF(AND(Z3225,AA3225,AB3225,AE3225,IF(C3225=Auswahlhilfe!$L$17,TRUE,FALSE)),D3225,FALSE)</f>
        <v>0</v>
      </c>
      <c r="AI3225" t="s">
        <v>4817</v>
      </c>
      <c r="AJ3225" s="90" t="str">
        <f t="shared" si="152"/>
        <v>mailto:info@oxni.ch?subject=Anfrage TF-140-005-S2-P0</v>
      </c>
    </row>
    <row r="3226" spans="2:36" x14ac:dyDescent="0.2">
      <c r="B3226" s="78" t="str">
        <f t="shared" si="150"/>
        <v/>
      </c>
      <c r="C3226" s="19" t="s">
        <v>12</v>
      </c>
      <c r="D3226" s="19" t="s">
        <v>3527</v>
      </c>
      <c r="E3226" s="19">
        <v>180</v>
      </c>
      <c r="F3226" s="19" t="s">
        <v>55</v>
      </c>
      <c r="G3226" s="19">
        <v>5</v>
      </c>
      <c r="H3226" s="19">
        <v>3</v>
      </c>
      <c r="I3226" s="19">
        <v>50</v>
      </c>
      <c r="J3226" s="19">
        <v>97</v>
      </c>
      <c r="K3226" s="19">
        <v>650</v>
      </c>
      <c r="L3226" s="19">
        <v>1950</v>
      </c>
      <c r="M3226" s="19" t="s">
        <v>84</v>
      </c>
      <c r="N3226" s="19">
        <v>3000</v>
      </c>
      <c r="O3226" s="19">
        <v>6000</v>
      </c>
      <c r="P3226" s="19">
        <v>14000</v>
      </c>
      <c r="Q3226" s="19" t="s">
        <v>57</v>
      </c>
      <c r="R3226" s="19">
        <v>11400</v>
      </c>
      <c r="S3226" s="19">
        <v>30000</v>
      </c>
      <c r="T3226" s="19">
        <v>7.4</v>
      </c>
      <c r="U3226" s="19">
        <v>18</v>
      </c>
      <c r="V3226" s="19">
        <v>0.24</v>
      </c>
      <c r="W3226" s="19">
        <v>65</v>
      </c>
      <c r="X3226" s="93">
        <v>1358</v>
      </c>
      <c r="Y3226">
        <f t="shared" si="151"/>
        <v>600</v>
      </c>
      <c r="Z3226" t="b">
        <f>IF(N3226/G3226&gt;=Auswahlhilfe!$C$8,TRUE,FALSE)</f>
        <v>1</v>
      </c>
      <c r="AA3226" t="b">
        <f>IF(K3226&gt;Auswahlhilfe!$C$7,TRUE,FALSE)</f>
        <v>1</v>
      </c>
      <c r="AB3226" t="b">
        <f>IF(Auswahlhilfe!$C$17=F3226,TRUE,FALSE)</f>
        <v>0</v>
      </c>
      <c r="AC3226" t="b">
        <f>IFERROR(IF(FIND("P2",PGOptionList!D3226)&gt;0,TRUE),FALSE)</f>
        <v>0</v>
      </c>
      <c r="AD3226" t="b">
        <f>IFERROR(IF(FIND("P1",PGOptionList!D3226)&gt;0,TRUE),FALSE)</f>
        <v>1</v>
      </c>
      <c r="AE3226" t="b">
        <f>IFERROR(IF(FIND("P0",PGOptionList!D3226)&gt;0,TRUE),FALSE)</f>
        <v>0</v>
      </c>
      <c r="AF3226" t="b">
        <f>IF(AND(Z3226,AA3226,AB3226,AC3226,IF(C3226=Auswahlhilfe!$L$7,TRUE,FALSE)),D3226,FALSE)</f>
        <v>0</v>
      </c>
      <c r="AG3226" t="b">
        <f>IF(AND(Z3226,AA3226,AB3226,AD3226,IF(C3226=Auswahlhilfe!$L$17,TRUE,FALSE)),D3226,FALSE)</f>
        <v>0</v>
      </c>
      <c r="AH3226" t="b">
        <f>IF(AND(Z3226,AA3226,AB3226,AE3226,IF(C3226=Auswahlhilfe!$L$17,TRUE,FALSE)),D3226,FALSE)</f>
        <v>0</v>
      </c>
      <c r="AI3226" t="s">
        <v>4817</v>
      </c>
      <c r="AJ3226" s="90" t="str">
        <f t="shared" si="152"/>
        <v>mailto:info@oxni.ch?subject=Anfrage TF-140-005-S1-P1</v>
      </c>
    </row>
    <row r="3227" spans="2:36" x14ac:dyDescent="0.2">
      <c r="B3227" s="78" t="str">
        <f t="shared" si="150"/>
        <v/>
      </c>
      <c r="C3227" s="19" t="s">
        <v>12</v>
      </c>
      <c r="D3227" s="19" t="s">
        <v>3528</v>
      </c>
      <c r="E3227" s="19">
        <v>180</v>
      </c>
      <c r="F3227" s="19" t="s">
        <v>58</v>
      </c>
      <c r="G3227" s="19">
        <v>5</v>
      </c>
      <c r="H3227" s="19">
        <v>3</v>
      </c>
      <c r="I3227" s="19">
        <v>50</v>
      </c>
      <c r="J3227" s="19">
        <v>97</v>
      </c>
      <c r="K3227" s="19">
        <v>650</v>
      </c>
      <c r="L3227" s="19">
        <v>1950</v>
      </c>
      <c r="M3227" s="19" t="s">
        <v>84</v>
      </c>
      <c r="N3227" s="19">
        <v>3000</v>
      </c>
      <c r="O3227" s="19">
        <v>6000</v>
      </c>
      <c r="P3227" s="19">
        <v>14000</v>
      </c>
      <c r="Q3227" s="19" t="s">
        <v>57</v>
      </c>
      <c r="R3227" s="19">
        <v>11400</v>
      </c>
      <c r="S3227" s="19">
        <v>30000</v>
      </c>
      <c r="T3227" s="19">
        <v>7.4</v>
      </c>
      <c r="U3227" s="19">
        <v>18</v>
      </c>
      <c r="V3227" s="19">
        <v>0.24</v>
      </c>
      <c r="W3227" s="19">
        <v>65</v>
      </c>
      <c r="X3227" s="93">
        <v>1358</v>
      </c>
      <c r="Y3227">
        <f t="shared" si="151"/>
        <v>600</v>
      </c>
      <c r="Z3227" t="b">
        <f>IF(N3227/G3227&gt;=Auswahlhilfe!$C$8,TRUE,FALSE)</f>
        <v>1</v>
      </c>
      <c r="AA3227" t="b">
        <f>IF(K3227&gt;Auswahlhilfe!$C$7,TRUE,FALSE)</f>
        <v>1</v>
      </c>
      <c r="AB3227" t="b">
        <f>IF(Auswahlhilfe!$C$17=F3227,TRUE,FALSE)</f>
        <v>1</v>
      </c>
      <c r="AC3227" t="b">
        <f>IFERROR(IF(FIND("P2",PGOptionList!D3227)&gt;0,TRUE),FALSE)</f>
        <v>0</v>
      </c>
      <c r="AD3227" t="b">
        <f>IFERROR(IF(FIND("P1",PGOptionList!D3227)&gt;0,TRUE),FALSE)</f>
        <v>1</v>
      </c>
      <c r="AE3227" t="b">
        <f>IFERROR(IF(FIND("P0",PGOptionList!D3227)&gt;0,TRUE),FALSE)</f>
        <v>0</v>
      </c>
      <c r="AF3227" t="b">
        <f>IF(AND(Z3227,AA3227,AB3227,AC3227,IF(C3227=Auswahlhilfe!$L$7,TRUE,FALSE)),D3227,FALSE)</f>
        <v>0</v>
      </c>
      <c r="AG3227" t="b">
        <f>IF(AND(Z3227,AA3227,AB3227,AD3227,IF(C3227=Auswahlhilfe!$L$17,TRUE,FALSE)),D3227,FALSE)</f>
        <v>0</v>
      </c>
      <c r="AH3227" t="b">
        <f>IF(AND(Z3227,AA3227,AB3227,AE3227,IF(C3227=Auswahlhilfe!$L$17,TRUE,FALSE)),D3227,FALSE)</f>
        <v>0</v>
      </c>
      <c r="AI3227" t="s">
        <v>4818</v>
      </c>
      <c r="AJ3227" s="90" t="str">
        <f t="shared" si="152"/>
        <v>https://shop.oxni.ch/de/shop/motoren/planetengetriebe/tf-140-005-s2-p1</v>
      </c>
    </row>
    <row r="3228" spans="2:36" x14ac:dyDescent="0.2">
      <c r="B3228" s="78" t="str">
        <f t="shared" si="150"/>
        <v/>
      </c>
      <c r="C3228" s="19" t="s">
        <v>12</v>
      </c>
      <c r="D3228" s="19" t="s">
        <v>3529</v>
      </c>
      <c r="E3228" s="19">
        <v>180</v>
      </c>
      <c r="F3228" s="19" t="s">
        <v>55</v>
      </c>
      <c r="G3228" s="19">
        <v>5</v>
      </c>
      <c r="H3228" s="19">
        <v>5</v>
      </c>
      <c r="I3228" s="19">
        <v>50</v>
      </c>
      <c r="J3228" s="19">
        <v>97</v>
      </c>
      <c r="K3228" s="19">
        <v>650</v>
      </c>
      <c r="L3228" s="19">
        <v>1950</v>
      </c>
      <c r="M3228" s="19" t="s">
        <v>84</v>
      </c>
      <c r="N3228" s="19">
        <v>3000</v>
      </c>
      <c r="O3228" s="19">
        <v>6000</v>
      </c>
      <c r="P3228" s="19">
        <v>14000</v>
      </c>
      <c r="Q3228" s="19" t="s">
        <v>57</v>
      </c>
      <c r="R3228" s="19">
        <v>11400</v>
      </c>
      <c r="S3228" s="19">
        <v>30000</v>
      </c>
      <c r="T3228" s="19">
        <v>7.4</v>
      </c>
      <c r="U3228" s="19">
        <v>18</v>
      </c>
      <c r="V3228" s="19">
        <v>0.24</v>
      </c>
      <c r="W3228" s="19">
        <v>65</v>
      </c>
      <c r="X3228" s="93">
        <v>1204</v>
      </c>
      <c r="Y3228">
        <f t="shared" si="151"/>
        <v>600</v>
      </c>
      <c r="Z3228" t="b">
        <f>IF(N3228/G3228&gt;=Auswahlhilfe!$C$8,TRUE,FALSE)</f>
        <v>1</v>
      </c>
      <c r="AA3228" t="b">
        <f>IF(K3228&gt;Auswahlhilfe!$C$7,TRUE,FALSE)</f>
        <v>1</v>
      </c>
      <c r="AB3228" t="b">
        <f>IF(Auswahlhilfe!$C$17=F3228,TRUE,FALSE)</f>
        <v>0</v>
      </c>
      <c r="AC3228" t="b">
        <f>IFERROR(IF(FIND("P2",PGOptionList!D3228)&gt;0,TRUE),FALSE)</f>
        <v>1</v>
      </c>
      <c r="AD3228" t="b">
        <f>IFERROR(IF(FIND("P1",PGOptionList!D3228)&gt;0,TRUE),FALSE)</f>
        <v>0</v>
      </c>
      <c r="AE3228" t="b">
        <f>IFERROR(IF(FIND("P0",PGOptionList!D3228)&gt;0,TRUE),FALSE)</f>
        <v>0</v>
      </c>
      <c r="AF3228" t="b">
        <f>IF(AND(Z3228,AA3228,AB3228,AC3228,IF(C3228=Auswahlhilfe!$L$7,TRUE,FALSE)),D3228,FALSE)</f>
        <v>0</v>
      </c>
      <c r="AG3228" t="b">
        <f>IF(AND(Z3228,AA3228,AB3228,AD3228,IF(C3228=Auswahlhilfe!$L$17,TRUE,FALSE)),D3228,FALSE)</f>
        <v>0</v>
      </c>
      <c r="AH3228" t="b">
        <f>IF(AND(Z3228,AA3228,AB3228,AE3228,IF(C3228=Auswahlhilfe!$L$17,TRUE,FALSE)),D3228,FALSE)</f>
        <v>0</v>
      </c>
      <c r="AI3228" t="s">
        <v>4817</v>
      </c>
      <c r="AJ3228" s="90" t="str">
        <f t="shared" si="152"/>
        <v>mailto:info@oxni.ch?subject=Anfrage TF-140-005-S1-P2</v>
      </c>
    </row>
    <row r="3229" spans="2:36" x14ac:dyDescent="0.2">
      <c r="B3229" s="78" t="str">
        <f t="shared" si="150"/>
        <v/>
      </c>
      <c r="C3229" s="19" t="s">
        <v>12</v>
      </c>
      <c r="D3229" s="19" t="s">
        <v>3530</v>
      </c>
      <c r="E3229" s="19">
        <v>180</v>
      </c>
      <c r="F3229" s="19" t="s">
        <v>58</v>
      </c>
      <c r="G3229" s="19">
        <v>5</v>
      </c>
      <c r="H3229" s="19">
        <v>5</v>
      </c>
      <c r="I3229" s="19">
        <v>50</v>
      </c>
      <c r="J3229" s="19">
        <v>97</v>
      </c>
      <c r="K3229" s="19">
        <v>650</v>
      </c>
      <c r="L3229" s="19">
        <v>1950</v>
      </c>
      <c r="M3229" s="19" t="s">
        <v>84</v>
      </c>
      <c r="N3229" s="19">
        <v>3000</v>
      </c>
      <c r="O3229" s="19">
        <v>6000</v>
      </c>
      <c r="P3229" s="19">
        <v>14000</v>
      </c>
      <c r="Q3229" s="19" t="s">
        <v>57</v>
      </c>
      <c r="R3229" s="19">
        <v>11400</v>
      </c>
      <c r="S3229" s="19">
        <v>30000</v>
      </c>
      <c r="T3229" s="19">
        <v>7.4</v>
      </c>
      <c r="U3229" s="19">
        <v>18</v>
      </c>
      <c r="V3229" s="19">
        <v>0.24</v>
      </c>
      <c r="W3229" s="19">
        <v>65</v>
      </c>
      <c r="X3229" s="93">
        <v>1204</v>
      </c>
      <c r="Y3229">
        <f t="shared" si="151"/>
        <v>600</v>
      </c>
      <c r="Z3229" t="b">
        <f>IF(N3229/G3229&gt;=Auswahlhilfe!$C$8,TRUE,FALSE)</f>
        <v>1</v>
      </c>
      <c r="AA3229" t="b">
        <f>IF(K3229&gt;Auswahlhilfe!$C$7,TRUE,FALSE)</f>
        <v>1</v>
      </c>
      <c r="AB3229" t="b">
        <f>IF(Auswahlhilfe!$C$17=F3229,TRUE,FALSE)</f>
        <v>1</v>
      </c>
      <c r="AC3229" t="b">
        <f>IFERROR(IF(FIND("P2",PGOptionList!D3229)&gt;0,TRUE),FALSE)</f>
        <v>1</v>
      </c>
      <c r="AD3229" t="b">
        <f>IFERROR(IF(FIND("P1",PGOptionList!D3229)&gt;0,TRUE),FALSE)</f>
        <v>0</v>
      </c>
      <c r="AE3229" t="b">
        <f>IFERROR(IF(FIND("P0",PGOptionList!D3229)&gt;0,TRUE),FALSE)</f>
        <v>0</v>
      </c>
      <c r="AF3229" t="b">
        <f>IF(AND(Z3229,AA3229,AB3229,AC3229,IF(C3229=Auswahlhilfe!$L$7,TRUE,FALSE)),D3229,FALSE)</f>
        <v>0</v>
      </c>
      <c r="AG3229" t="b">
        <f>IF(AND(Z3229,AA3229,AB3229,AD3229,IF(C3229=Auswahlhilfe!$L$17,TRUE,FALSE)),D3229,FALSE)</f>
        <v>0</v>
      </c>
      <c r="AH3229" t="b">
        <f>IF(AND(Z3229,AA3229,AB3229,AE3229,IF(C3229=Auswahlhilfe!$L$17,TRUE,FALSE)),D3229,FALSE)</f>
        <v>0</v>
      </c>
      <c r="AI3229" t="s">
        <v>4818</v>
      </c>
      <c r="AJ3229" s="90" t="str">
        <f t="shared" si="152"/>
        <v>https://shop.oxni.ch/de/shop/motoren/planetengetriebe/tf-140-005-s2-p2</v>
      </c>
    </row>
    <row r="3230" spans="2:36" x14ac:dyDescent="0.2">
      <c r="B3230" s="78" t="str">
        <f t="shared" si="150"/>
        <v/>
      </c>
      <c r="C3230" s="19" t="s">
        <v>12</v>
      </c>
      <c r="D3230" s="19" t="s">
        <v>3531</v>
      </c>
      <c r="E3230" s="19">
        <v>180</v>
      </c>
      <c r="F3230" s="19" t="s">
        <v>55</v>
      </c>
      <c r="G3230" s="19">
        <v>4</v>
      </c>
      <c r="H3230" s="19">
        <v>1</v>
      </c>
      <c r="I3230" s="19">
        <v>50</v>
      </c>
      <c r="J3230" s="19">
        <v>97</v>
      </c>
      <c r="K3230" s="19">
        <v>545</v>
      </c>
      <c r="L3230" s="19">
        <v>1635</v>
      </c>
      <c r="M3230" s="19" t="s">
        <v>83</v>
      </c>
      <c r="N3230" s="19">
        <v>3000</v>
      </c>
      <c r="O3230" s="19">
        <v>6000</v>
      </c>
      <c r="P3230" s="19">
        <v>14000</v>
      </c>
      <c r="Q3230" s="19" t="s">
        <v>57</v>
      </c>
      <c r="R3230" s="19">
        <v>11400</v>
      </c>
      <c r="S3230" s="19">
        <v>30000</v>
      </c>
      <c r="T3230" s="19">
        <v>7.5</v>
      </c>
      <c r="U3230" s="19">
        <v>18</v>
      </c>
      <c r="V3230" s="19">
        <v>0.24</v>
      </c>
      <c r="W3230" s="19">
        <v>65</v>
      </c>
      <c r="X3230" s="93"/>
      <c r="Y3230">
        <f t="shared" si="151"/>
        <v>750</v>
      </c>
      <c r="Z3230" t="b">
        <f>IF(N3230/G3230&gt;=Auswahlhilfe!$C$8,TRUE,FALSE)</f>
        <v>1</v>
      </c>
      <c r="AA3230" t="b">
        <f>IF(K3230&gt;Auswahlhilfe!$C$7,TRUE,FALSE)</f>
        <v>1</v>
      </c>
      <c r="AB3230" t="b">
        <f>IF(Auswahlhilfe!$C$17=F3230,TRUE,FALSE)</f>
        <v>0</v>
      </c>
      <c r="AC3230" t="b">
        <f>IFERROR(IF(FIND("P2",PGOptionList!D3230)&gt;0,TRUE),FALSE)</f>
        <v>0</v>
      </c>
      <c r="AD3230" t="b">
        <f>IFERROR(IF(FIND("P1",PGOptionList!D3230)&gt;0,TRUE),FALSE)</f>
        <v>0</v>
      </c>
      <c r="AE3230" t="b">
        <f>IFERROR(IF(FIND("P0",PGOptionList!D3230)&gt;0,TRUE),FALSE)</f>
        <v>1</v>
      </c>
      <c r="AF3230" t="b">
        <f>IF(AND(Z3230,AA3230,AB3230,AC3230,IF(C3230=Auswahlhilfe!$L$7,TRUE,FALSE)),D3230,FALSE)</f>
        <v>0</v>
      </c>
      <c r="AG3230" t="b">
        <f>IF(AND(Z3230,AA3230,AB3230,AD3230,IF(C3230=Auswahlhilfe!$L$17,TRUE,FALSE)),D3230,FALSE)</f>
        <v>0</v>
      </c>
      <c r="AH3230" t="b">
        <f>IF(AND(Z3230,AA3230,AB3230,AE3230,IF(C3230=Auswahlhilfe!$L$17,TRUE,FALSE)),D3230,FALSE)</f>
        <v>0</v>
      </c>
      <c r="AI3230" t="s">
        <v>4817</v>
      </c>
      <c r="AJ3230" s="90" t="str">
        <f t="shared" si="152"/>
        <v>mailto:info@oxni.ch?subject=Anfrage TF-140-004-S1-P0</v>
      </c>
    </row>
    <row r="3231" spans="2:36" x14ac:dyDescent="0.2">
      <c r="B3231" s="78" t="str">
        <f t="shared" si="150"/>
        <v/>
      </c>
      <c r="C3231" s="19" t="s">
        <v>12</v>
      </c>
      <c r="D3231" s="19" t="s">
        <v>3532</v>
      </c>
      <c r="E3231" s="19">
        <v>180</v>
      </c>
      <c r="F3231" s="19" t="s">
        <v>58</v>
      </c>
      <c r="G3231" s="19">
        <v>4</v>
      </c>
      <c r="H3231" s="19">
        <v>1</v>
      </c>
      <c r="I3231" s="19">
        <v>50</v>
      </c>
      <c r="J3231" s="19">
        <v>97</v>
      </c>
      <c r="K3231" s="19">
        <v>545</v>
      </c>
      <c r="L3231" s="19">
        <v>1635</v>
      </c>
      <c r="M3231" s="19" t="s">
        <v>83</v>
      </c>
      <c r="N3231" s="19">
        <v>3000</v>
      </c>
      <c r="O3231" s="19">
        <v>6000</v>
      </c>
      <c r="P3231" s="19">
        <v>14000</v>
      </c>
      <c r="Q3231" s="19" t="s">
        <v>57</v>
      </c>
      <c r="R3231" s="19">
        <v>11400</v>
      </c>
      <c r="S3231" s="19">
        <v>30000</v>
      </c>
      <c r="T3231" s="19">
        <v>7.5</v>
      </c>
      <c r="U3231" s="19">
        <v>18</v>
      </c>
      <c r="V3231" s="19">
        <v>0.24</v>
      </c>
      <c r="W3231" s="19">
        <v>65</v>
      </c>
      <c r="X3231" s="93"/>
      <c r="Y3231">
        <f t="shared" si="151"/>
        <v>750</v>
      </c>
      <c r="Z3231" t="b">
        <f>IF(N3231/G3231&gt;=Auswahlhilfe!$C$8,TRUE,FALSE)</f>
        <v>1</v>
      </c>
      <c r="AA3231" t="b">
        <f>IF(K3231&gt;Auswahlhilfe!$C$7,TRUE,FALSE)</f>
        <v>1</v>
      </c>
      <c r="AB3231" t="b">
        <f>IF(Auswahlhilfe!$C$17=F3231,TRUE,FALSE)</f>
        <v>1</v>
      </c>
      <c r="AC3231" t="b">
        <f>IFERROR(IF(FIND("P2",PGOptionList!D3231)&gt;0,TRUE),FALSE)</f>
        <v>0</v>
      </c>
      <c r="AD3231" t="b">
        <f>IFERROR(IF(FIND("P1",PGOptionList!D3231)&gt;0,TRUE),FALSE)</f>
        <v>0</v>
      </c>
      <c r="AE3231" t="b">
        <f>IFERROR(IF(FIND("P0",PGOptionList!D3231)&gt;0,TRUE),FALSE)</f>
        <v>1</v>
      </c>
      <c r="AF3231" t="b">
        <f>IF(AND(Z3231,AA3231,AB3231,AC3231,IF(C3231=Auswahlhilfe!$L$7,TRUE,FALSE)),D3231,FALSE)</f>
        <v>0</v>
      </c>
      <c r="AG3231" t="b">
        <f>IF(AND(Z3231,AA3231,AB3231,AD3231,IF(C3231=Auswahlhilfe!$L$17,TRUE,FALSE)),D3231,FALSE)</f>
        <v>0</v>
      </c>
      <c r="AH3231" t="b">
        <f>IF(AND(Z3231,AA3231,AB3231,AE3231,IF(C3231=Auswahlhilfe!$L$17,TRUE,FALSE)),D3231,FALSE)</f>
        <v>0</v>
      </c>
      <c r="AI3231" t="s">
        <v>4817</v>
      </c>
      <c r="AJ3231" s="90" t="str">
        <f t="shared" si="152"/>
        <v>mailto:info@oxni.ch?subject=Anfrage TF-140-004-S2-P0</v>
      </c>
    </row>
    <row r="3232" spans="2:36" x14ac:dyDescent="0.2">
      <c r="B3232" s="78" t="str">
        <f t="shared" si="150"/>
        <v/>
      </c>
      <c r="C3232" s="19" t="s">
        <v>12</v>
      </c>
      <c r="D3232" s="19" t="s">
        <v>3533</v>
      </c>
      <c r="E3232" s="19">
        <v>180</v>
      </c>
      <c r="F3232" s="19" t="s">
        <v>55</v>
      </c>
      <c r="G3232" s="19">
        <v>4</v>
      </c>
      <c r="H3232" s="19">
        <v>3</v>
      </c>
      <c r="I3232" s="19">
        <v>50</v>
      </c>
      <c r="J3232" s="19">
        <v>97</v>
      </c>
      <c r="K3232" s="19">
        <v>545</v>
      </c>
      <c r="L3232" s="19">
        <v>1635</v>
      </c>
      <c r="M3232" s="19" t="s">
        <v>83</v>
      </c>
      <c r="N3232" s="19">
        <v>3000</v>
      </c>
      <c r="O3232" s="19">
        <v>6000</v>
      </c>
      <c r="P3232" s="19">
        <v>14000</v>
      </c>
      <c r="Q3232" s="19" t="s">
        <v>57</v>
      </c>
      <c r="R3232" s="19">
        <v>11400</v>
      </c>
      <c r="S3232" s="19">
        <v>30000</v>
      </c>
      <c r="T3232" s="19">
        <v>7.5</v>
      </c>
      <c r="U3232" s="19">
        <v>18</v>
      </c>
      <c r="V3232" s="19">
        <v>0.24</v>
      </c>
      <c r="W3232" s="19">
        <v>65</v>
      </c>
      <c r="X3232" s="93">
        <v>1358</v>
      </c>
      <c r="Y3232">
        <f t="shared" si="151"/>
        <v>750</v>
      </c>
      <c r="Z3232" t="b">
        <f>IF(N3232/G3232&gt;=Auswahlhilfe!$C$8,TRUE,FALSE)</f>
        <v>1</v>
      </c>
      <c r="AA3232" t="b">
        <f>IF(K3232&gt;Auswahlhilfe!$C$7,TRUE,FALSE)</f>
        <v>1</v>
      </c>
      <c r="AB3232" t="b">
        <f>IF(Auswahlhilfe!$C$17=F3232,TRUE,FALSE)</f>
        <v>0</v>
      </c>
      <c r="AC3232" t="b">
        <f>IFERROR(IF(FIND("P2",PGOptionList!D3232)&gt;0,TRUE),FALSE)</f>
        <v>0</v>
      </c>
      <c r="AD3232" t="b">
        <f>IFERROR(IF(FIND("P1",PGOptionList!D3232)&gt;0,TRUE),FALSE)</f>
        <v>1</v>
      </c>
      <c r="AE3232" t="b">
        <f>IFERROR(IF(FIND("P0",PGOptionList!D3232)&gt;0,TRUE),FALSE)</f>
        <v>0</v>
      </c>
      <c r="AF3232" t="b">
        <f>IF(AND(Z3232,AA3232,AB3232,AC3232,IF(C3232=Auswahlhilfe!$L$7,TRUE,FALSE)),D3232,FALSE)</f>
        <v>0</v>
      </c>
      <c r="AG3232" t="b">
        <f>IF(AND(Z3232,AA3232,AB3232,AD3232,IF(C3232=Auswahlhilfe!$L$17,TRUE,FALSE)),D3232,FALSE)</f>
        <v>0</v>
      </c>
      <c r="AH3232" t="b">
        <f>IF(AND(Z3232,AA3232,AB3232,AE3232,IF(C3232=Auswahlhilfe!$L$17,TRUE,FALSE)),D3232,FALSE)</f>
        <v>0</v>
      </c>
      <c r="AI3232" t="s">
        <v>4817</v>
      </c>
      <c r="AJ3232" s="90" t="str">
        <f t="shared" si="152"/>
        <v>mailto:info@oxni.ch?subject=Anfrage TF-140-004-S1-P1</v>
      </c>
    </row>
    <row r="3233" spans="2:36" x14ac:dyDescent="0.2">
      <c r="B3233" s="78" t="str">
        <f t="shared" si="150"/>
        <v/>
      </c>
      <c r="C3233" s="19" t="s">
        <v>12</v>
      </c>
      <c r="D3233" s="19" t="s">
        <v>3534</v>
      </c>
      <c r="E3233" s="19">
        <v>180</v>
      </c>
      <c r="F3233" s="19" t="s">
        <v>58</v>
      </c>
      <c r="G3233" s="19">
        <v>4</v>
      </c>
      <c r="H3233" s="19">
        <v>3</v>
      </c>
      <c r="I3233" s="19">
        <v>50</v>
      </c>
      <c r="J3233" s="19">
        <v>97</v>
      </c>
      <c r="K3233" s="19">
        <v>545</v>
      </c>
      <c r="L3233" s="19">
        <v>1635</v>
      </c>
      <c r="M3233" s="19" t="s">
        <v>83</v>
      </c>
      <c r="N3233" s="19">
        <v>3000</v>
      </c>
      <c r="O3233" s="19">
        <v>6000</v>
      </c>
      <c r="P3233" s="19">
        <v>14000</v>
      </c>
      <c r="Q3233" s="19" t="s">
        <v>57</v>
      </c>
      <c r="R3233" s="19">
        <v>11400</v>
      </c>
      <c r="S3233" s="19">
        <v>30000</v>
      </c>
      <c r="T3233" s="19">
        <v>7.5</v>
      </c>
      <c r="U3233" s="19">
        <v>18</v>
      </c>
      <c r="V3233" s="19">
        <v>0.24</v>
      </c>
      <c r="W3233" s="19">
        <v>65</v>
      </c>
      <c r="X3233" s="93">
        <v>1358</v>
      </c>
      <c r="Y3233">
        <f t="shared" si="151"/>
        <v>750</v>
      </c>
      <c r="Z3233" t="b">
        <f>IF(N3233/G3233&gt;=Auswahlhilfe!$C$8,TRUE,FALSE)</f>
        <v>1</v>
      </c>
      <c r="AA3233" t="b">
        <f>IF(K3233&gt;Auswahlhilfe!$C$7,TRUE,FALSE)</f>
        <v>1</v>
      </c>
      <c r="AB3233" t="b">
        <f>IF(Auswahlhilfe!$C$17=F3233,TRUE,FALSE)</f>
        <v>1</v>
      </c>
      <c r="AC3233" t="b">
        <f>IFERROR(IF(FIND("P2",PGOptionList!D3233)&gt;0,TRUE),FALSE)</f>
        <v>0</v>
      </c>
      <c r="AD3233" t="b">
        <f>IFERROR(IF(FIND("P1",PGOptionList!D3233)&gt;0,TRUE),FALSE)</f>
        <v>1</v>
      </c>
      <c r="AE3233" t="b">
        <f>IFERROR(IF(FIND("P0",PGOptionList!D3233)&gt;0,TRUE),FALSE)</f>
        <v>0</v>
      </c>
      <c r="AF3233" t="b">
        <f>IF(AND(Z3233,AA3233,AB3233,AC3233,IF(C3233=Auswahlhilfe!$L$7,TRUE,FALSE)),D3233,FALSE)</f>
        <v>0</v>
      </c>
      <c r="AG3233" t="b">
        <f>IF(AND(Z3233,AA3233,AB3233,AD3233,IF(C3233=Auswahlhilfe!$L$17,TRUE,FALSE)),D3233,FALSE)</f>
        <v>0</v>
      </c>
      <c r="AH3233" t="b">
        <f>IF(AND(Z3233,AA3233,AB3233,AE3233,IF(C3233=Auswahlhilfe!$L$17,TRUE,FALSE)),D3233,FALSE)</f>
        <v>0</v>
      </c>
      <c r="AI3233" t="s">
        <v>4818</v>
      </c>
      <c r="AJ3233" s="90" t="str">
        <f t="shared" si="152"/>
        <v>https://shop.oxni.ch/de/shop/motoren/planetengetriebe/tf-140-004-s2-p1</v>
      </c>
    </row>
    <row r="3234" spans="2:36" x14ac:dyDescent="0.2">
      <c r="B3234" s="78" t="str">
        <f t="shared" si="150"/>
        <v/>
      </c>
      <c r="C3234" s="19" t="s">
        <v>12</v>
      </c>
      <c r="D3234" s="19" t="s">
        <v>3535</v>
      </c>
      <c r="E3234" s="19">
        <v>180</v>
      </c>
      <c r="F3234" s="19" t="s">
        <v>55</v>
      </c>
      <c r="G3234" s="19">
        <v>4</v>
      </c>
      <c r="H3234" s="19">
        <v>5</v>
      </c>
      <c r="I3234" s="19">
        <v>50</v>
      </c>
      <c r="J3234" s="19">
        <v>97</v>
      </c>
      <c r="K3234" s="19">
        <v>545</v>
      </c>
      <c r="L3234" s="19">
        <v>1635</v>
      </c>
      <c r="M3234" s="19" t="s">
        <v>83</v>
      </c>
      <c r="N3234" s="19">
        <v>3000</v>
      </c>
      <c r="O3234" s="19">
        <v>6000</v>
      </c>
      <c r="P3234" s="19">
        <v>14000</v>
      </c>
      <c r="Q3234" s="19" t="s">
        <v>57</v>
      </c>
      <c r="R3234" s="19">
        <v>11400</v>
      </c>
      <c r="S3234" s="19">
        <v>30000</v>
      </c>
      <c r="T3234" s="19">
        <v>7.5</v>
      </c>
      <c r="U3234" s="19">
        <v>18</v>
      </c>
      <c r="V3234" s="19">
        <v>0.24</v>
      </c>
      <c r="W3234" s="19">
        <v>65</v>
      </c>
      <c r="X3234" s="93">
        <v>1204</v>
      </c>
      <c r="Y3234">
        <f t="shared" si="151"/>
        <v>750</v>
      </c>
      <c r="Z3234" t="b">
        <f>IF(N3234/G3234&gt;=Auswahlhilfe!$C$8,TRUE,FALSE)</f>
        <v>1</v>
      </c>
      <c r="AA3234" t="b">
        <f>IF(K3234&gt;Auswahlhilfe!$C$7,TRUE,FALSE)</f>
        <v>1</v>
      </c>
      <c r="AB3234" t="b">
        <f>IF(Auswahlhilfe!$C$17=F3234,TRUE,FALSE)</f>
        <v>0</v>
      </c>
      <c r="AC3234" t="b">
        <f>IFERROR(IF(FIND("P2",PGOptionList!D3234)&gt;0,TRUE),FALSE)</f>
        <v>1</v>
      </c>
      <c r="AD3234" t="b">
        <f>IFERROR(IF(FIND("P1",PGOptionList!D3234)&gt;0,TRUE),FALSE)</f>
        <v>0</v>
      </c>
      <c r="AE3234" t="b">
        <f>IFERROR(IF(FIND("P0",PGOptionList!D3234)&gt;0,TRUE),FALSE)</f>
        <v>0</v>
      </c>
      <c r="AF3234" t="b">
        <f>IF(AND(Z3234,AA3234,AB3234,AC3234,IF(C3234=Auswahlhilfe!$L$7,TRUE,FALSE)),D3234,FALSE)</f>
        <v>0</v>
      </c>
      <c r="AG3234" t="b">
        <f>IF(AND(Z3234,AA3234,AB3234,AD3234,IF(C3234=Auswahlhilfe!$L$17,TRUE,FALSE)),D3234,FALSE)</f>
        <v>0</v>
      </c>
      <c r="AH3234" t="b">
        <f>IF(AND(Z3234,AA3234,AB3234,AE3234,IF(C3234=Auswahlhilfe!$L$17,TRUE,FALSE)),D3234,FALSE)</f>
        <v>0</v>
      </c>
      <c r="AI3234" t="s">
        <v>4817</v>
      </c>
      <c r="AJ3234" s="90" t="str">
        <f t="shared" si="152"/>
        <v>mailto:info@oxni.ch?subject=Anfrage TF-140-004-S1-P2</v>
      </c>
    </row>
    <row r="3235" spans="2:36" x14ac:dyDescent="0.2">
      <c r="B3235" s="78" t="str">
        <f t="shared" si="150"/>
        <v/>
      </c>
      <c r="C3235" s="19" t="s">
        <v>12</v>
      </c>
      <c r="D3235" s="19" t="s">
        <v>3536</v>
      </c>
      <c r="E3235" s="19">
        <v>180</v>
      </c>
      <c r="F3235" s="19" t="s">
        <v>58</v>
      </c>
      <c r="G3235" s="19">
        <v>4</v>
      </c>
      <c r="H3235" s="19">
        <v>5</v>
      </c>
      <c r="I3235" s="19">
        <v>50</v>
      </c>
      <c r="J3235" s="19">
        <v>97</v>
      </c>
      <c r="K3235" s="19">
        <v>545</v>
      </c>
      <c r="L3235" s="19">
        <v>1635</v>
      </c>
      <c r="M3235" s="19" t="s">
        <v>83</v>
      </c>
      <c r="N3235" s="19">
        <v>3000</v>
      </c>
      <c r="O3235" s="19">
        <v>6000</v>
      </c>
      <c r="P3235" s="19">
        <v>14000</v>
      </c>
      <c r="Q3235" s="19" t="s">
        <v>57</v>
      </c>
      <c r="R3235" s="19">
        <v>11400</v>
      </c>
      <c r="S3235" s="19">
        <v>30000</v>
      </c>
      <c r="T3235" s="19">
        <v>7.5</v>
      </c>
      <c r="U3235" s="19">
        <v>18</v>
      </c>
      <c r="V3235" s="19">
        <v>0.24</v>
      </c>
      <c r="W3235" s="19">
        <v>65</v>
      </c>
      <c r="X3235" s="93">
        <v>1204</v>
      </c>
      <c r="Y3235">
        <f t="shared" si="151"/>
        <v>750</v>
      </c>
      <c r="Z3235" t="b">
        <f>IF(N3235/G3235&gt;=Auswahlhilfe!$C$8,TRUE,FALSE)</f>
        <v>1</v>
      </c>
      <c r="AA3235" t="b">
        <f>IF(K3235&gt;Auswahlhilfe!$C$7,TRUE,FALSE)</f>
        <v>1</v>
      </c>
      <c r="AB3235" t="b">
        <f>IF(Auswahlhilfe!$C$17=F3235,TRUE,FALSE)</f>
        <v>1</v>
      </c>
      <c r="AC3235" t="b">
        <f>IFERROR(IF(FIND("P2",PGOptionList!D3235)&gt;0,TRUE),FALSE)</f>
        <v>1</v>
      </c>
      <c r="AD3235" t="b">
        <f>IFERROR(IF(FIND("P1",PGOptionList!D3235)&gt;0,TRUE),FALSE)</f>
        <v>0</v>
      </c>
      <c r="AE3235" t="b">
        <f>IFERROR(IF(FIND("P0",PGOptionList!D3235)&gt;0,TRUE),FALSE)</f>
        <v>0</v>
      </c>
      <c r="AF3235" t="b">
        <f>IF(AND(Z3235,AA3235,AB3235,AC3235,IF(C3235=Auswahlhilfe!$L$7,TRUE,FALSE)),D3235,FALSE)</f>
        <v>0</v>
      </c>
      <c r="AG3235" t="b">
        <f>IF(AND(Z3235,AA3235,AB3235,AD3235,IF(C3235=Auswahlhilfe!$L$17,TRUE,FALSE)),D3235,FALSE)</f>
        <v>0</v>
      </c>
      <c r="AH3235" t="b">
        <f>IF(AND(Z3235,AA3235,AB3235,AE3235,IF(C3235=Auswahlhilfe!$L$17,TRUE,FALSE)),D3235,FALSE)</f>
        <v>0</v>
      </c>
      <c r="AI3235" t="s">
        <v>4818</v>
      </c>
      <c r="AJ3235" s="90" t="str">
        <f t="shared" si="152"/>
        <v>https://shop.oxni.ch/de/shop/motoren/planetengetriebe/tf-140-004-s2-p2</v>
      </c>
    </row>
    <row r="3236" spans="2:36" x14ac:dyDescent="0.2">
      <c r="B3236" s="78" t="str">
        <f t="shared" si="150"/>
        <v/>
      </c>
      <c r="C3236" s="19" t="s">
        <v>12</v>
      </c>
      <c r="D3236" s="19" t="s">
        <v>3537</v>
      </c>
      <c r="E3236" s="19">
        <v>180</v>
      </c>
      <c r="F3236" s="19" t="s">
        <v>55</v>
      </c>
      <c r="G3236" s="19">
        <v>3</v>
      </c>
      <c r="H3236" s="19">
        <v>1</v>
      </c>
      <c r="I3236" s="19">
        <v>50</v>
      </c>
      <c r="J3236" s="19">
        <v>97</v>
      </c>
      <c r="K3236" s="19">
        <v>340</v>
      </c>
      <c r="L3236" s="19">
        <v>1020</v>
      </c>
      <c r="M3236" s="19" t="s">
        <v>82</v>
      </c>
      <c r="N3236" s="19">
        <v>3000</v>
      </c>
      <c r="O3236" s="19">
        <v>6000</v>
      </c>
      <c r="P3236" s="19">
        <v>14000</v>
      </c>
      <c r="Q3236" s="19" t="s">
        <v>57</v>
      </c>
      <c r="R3236" s="19">
        <v>11400</v>
      </c>
      <c r="S3236" s="19">
        <v>30000</v>
      </c>
      <c r="T3236" s="19">
        <v>9.1999999999999993</v>
      </c>
      <c r="U3236" s="19">
        <v>18</v>
      </c>
      <c r="V3236" s="19">
        <v>0.24</v>
      </c>
      <c r="W3236" s="19">
        <v>65</v>
      </c>
      <c r="X3236" s="93"/>
      <c r="Y3236">
        <f t="shared" si="151"/>
        <v>1000</v>
      </c>
      <c r="Z3236" t="b">
        <f>IF(N3236/G3236&gt;=Auswahlhilfe!$C$8,TRUE,FALSE)</f>
        <v>1</v>
      </c>
      <c r="AA3236" t="b">
        <f>IF(K3236&gt;Auswahlhilfe!$C$7,TRUE,FALSE)</f>
        <v>1</v>
      </c>
      <c r="AB3236" t="b">
        <f>IF(Auswahlhilfe!$C$17=F3236,TRUE,FALSE)</f>
        <v>0</v>
      </c>
      <c r="AC3236" t="b">
        <f>IFERROR(IF(FIND("P2",PGOptionList!D3236)&gt;0,TRUE),FALSE)</f>
        <v>0</v>
      </c>
      <c r="AD3236" t="b">
        <f>IFERROR(IF(FIND("P1",PGOptionList!D3236)&gt;0,TRUE),FALSE)</f>
        <v>0</v>
      </c>
      <c r="AE3236" t="b">
        <f>IFERROR(IF(FIND("P0",PGOptionList!D3236)&gt;0,TRUE),FALSE)</f>
        <v>1</v>
      </c>
      <c r="AF3236" t="b">
        <f>IF(AND(Z3236,AA3236,AB3236,AC3236,IF(C3236=Auswahlhilfe!$L$7,TRUE,FALSE)),D3236,FALSE)</f>
        <v>0</v>
      </c>
      <c r="AG3236" t="b">
        <f>IF(AND(Z3236,AA3236,AB3236,AD3236,IF(C3236=Auswahlhilfe!$L$17,TRUE,FALSE)),D3236,FALSE)</f>
        <v>0</v>
      </c>
      <c r="AH3236" t="b">
        <f>IF(AND(Z3236,AA3236,AB3236,AE3236,IF(C3236=Auswahlhilfe!$L$17,TRUE,FALSE)),D3236,FALSE)</f>
        <v>0</v>
      </c>
      <c r="AI3236" t="s">
        <v>4817</v>
      </c>
      <c r="AJ3236" s="90" t="str">
        <f t="shared" si="152"/>
        <v>mailto:info@oxni.ch?subject=Anfrage TF-140-003-S1-P0</v>
      </c>
    </row>
    <row r="3237" spans="2:36" x14ac:dyDescent="0.2">
      <c r="B3237" s="78" t="str">
        <f t="shared" si="150"/>
        <v/>
      </c>
      <c r="C3237" s="19" t="s">
        <v>12</v>
      </c>
      <c r="D3237" s="19" t="s">
        <v>3538</v>
      </c>
      <c r="E3237" s="19">
        <v>180</v>
      </c>
      <c r="F3237" s="19" t="s">
        <v>58</v>
      </c>
      <c r="G3237" s="19">
        <v>3</v>
      </c>
      <c r="H3237" s="19">
        <v>1</v>
      </c>
      <c r="I3237" s="19">
        <v>50</v>
      </c>
      <c r="J3237" s="19">
        <v>97</v>
      </c>
      <c r="K3237" s="19">
        <v>340</v>
      </c>
      <c r="L3237" s="19">
        <v>1020</v>
      </c>
      <c r="M3237" s="19" t="s">
        <v>82</v>
      </c>
      <c r="N3237" s="19">
        <v>3000</v>
      </c>
      <c r="O3237" s="19">
        <v>6000</v>
      </c>
      <c r="P3237" s="19">
        <v>14000</v>
      </c>
      <c r="Q3237" s="19" t="s">
        <v>57</v>
      </c>
      <c r="R3237" s="19">
        <v>11400</v>
      </c>
      <c r="S3237" s="19">
        <v>30000</v>
      </c>
      <c r="T3237" s="19">
        <v>9.1999999999999993</v>
      </c>
      <c r="U3237" s="19">
        <v>18</v>
      </c>
      <c r="V3237" s="19">
        <v>0.24</v>
      </c>
      <c r="W3237" s="19">
        <v>65</v>
      </c>
      <c r="X3237" s="93"/>
      <c r="Y3237">
        <f t="shared" si="151"/>
        <v>1000</v>
      </c>
      <c r="Z3237" t="b">
        <f>IF(N3237/G3237&gt;=Auswahlhilfe!$C$8,TRUE,FALSE)</f>
        <v>1</v>
      </c>
      <c r="AA3237" t="b">
        <f>IF(K3237&gt;Auswahlhilfe!$C$7,TRUE,FALSE)</f>
        <v>1</v>
      </c>
      <c r="AB3237" t="b">
        <f>IF(Auswahlhilfe!$C$17=F3237,TRUE,FALSE)</f>
        <v>1</v>
      </c>
      <c r="AC3237" t="b">
        <f>IFERROR(IF(FIND("P2",PGOptionList!D3237)&gt;0,TRUE),FALSE)</f>
        <v>0</v>
      </c>
      <c r="AD3237" t="b">
        <f>IFERROR(IF(FIND("P1",PGOptionList!D3237)&gt;0,TRUE),FALSE)</f>
        <v>0</v>
      </c>
      <c r="AE3237" t="b">
        <f>IFERROR(IF(FIND("P0",PGOptionList!D3237)&gt;0,TRUE),FALSE)</f>
        <v>1</v>
      </c>
      <c r="AF3237" t="b">
        <f>IF(AND(Z3237,AA3237,AB3237,AC3237,IF(C3237=Auswahlhilfe!$L$7,TRUE,FALSE)),D3237,FALSE)</f>
        <v>0</v>
      </c>
      <c r="AG3237" t="b">
        <f>IF(AND(Z3237,AA3237,AB3237,AD3237,IF(C3237=Auswahlhilfe!$L$17,TRUE,FALSE)),D3237,FALSE)</f>
        <v>0</v>
      </c>
      <c r="AH3237" t="b">
        <f>IF(AND(Z3237,AA3237,AB3237,AE3237,IF(C3237=Auswahlhilfe!$L$17,TRUE,FALSE)),D3237,FALSE)</f>
        <v>0</v>
      </c>
      <c r="AI3237" t="s">
        <v>4817</v>
      </c>
      <c r="AJ3237" s="90" t="str">
        <f t="shared" si="152"/>
        <v>mailto:info@oxni.ch?subject=Anfrage TF-140-003-S2-P0</v>
      </c>
    </row>
    <row r="3238" spans="2:36" x14ac:dyDescent="0.2">
      <c r="B3238" s="78" t="str">
        <f t="shared" si="150"/>
        <v/>
      </c>
      <c r="C3238" s="19" t="s">
        <v>12</v>
      </c>
      <c r="D3238" s="19" t="s">
        <v>3539</v>
      </c>
      <c r="E3238" s="19">
        <v>180</v>
      </c>
      <c r="F3238" s="19" t="s">
        <v>55</v>
      </c>
      <c r="G3238" s="19">
        <v>3</v>
      </c>
      <c r="H3238" s="19">
        <v>3</v>
      </c>
      <c r="I3238" s="19">
        <v>50</v>
      </c>
      <c r="J3238" s="19">
        <v>97</v>
      </c>
      <c r="K3238" s="19">
        <v>340</v>
      </c>
      <c r="L3238" s="19">
        <v>1020</v>
      </c>
      <c r="M3238" s="19" t="s">
        <v>82</v>
      </c>
      <c r="N3238" s="19">
        <v>3000</v>
      </c>
      <c r="O3238" s="19">
        <v>6000</v>
      </c>
      <c r="P3238" s="19">
        <v>14000</v>
      </c>
      <c r="Q3238" s="19" t="s">
        <v>57</v>
      </c>
      <c r="R3238" s="19">
        <v>11400</v>
      </c>
      <c r="S3238" s="19">
        <v>30000</v>
      </c>
      <c r="T3238" s="19">
        <v>9.1999999999999993</v>
      </c>
      <c r="U3238" s="19">
        <v>18</v>
      </c>
      <c r="V3238" s="19">
        <v>0.24</v>
      </c>
      <c r="W3238" s="19">
        <v>65</v>
      </c>
      <c r="X3238" s="93">
        <v>1358</v>
      </c>
      <c r="Y3238">
        <f t="shared" si="151"/>
        <v>1000</v>
      </c>
      <c r="Z3238" t="b">
        <f>IF(N3238/G3238&gt;=Auswahlhilfe!$C$8,TRUE,FALSE)</f>
        <v>1</v>
      </c>
      <c r="AA3238" t="b">
        <f>IF(K3238&gt;Auswahlhilfe!$C$7,TRUE,FALSE)</f>
        <v>1</v>
      </c>
      <c r="AB3238" t="b">
        <f>IF(Auswahlhilfe!$C$17=F3238,TRUE,FALSE)</f>
        <v>0</v>
      </c>
      <c r="AC3238" t="b">
        <f>IFERROR(IF(FIND("P2",PGOptionList!D3238)&gt;0,TRUE),FALSE)</f>
        <v>0</v>
      </c>
      <c r="AD3238" t="b">
        <f>IFERROR(IF(FIND("P1",PGOptionList!D3238)&gt;0,TRUE),FALSE)</f>
        <v>1</v>
      </c>
      <c r="AE3238" t="b">
        <f>IFERROR(IF(FIND("P0",PGOptionList!D3238)&gt;0,TRUE),FALSE)</f>
        <v>0</v>
      </c>
      <c r="AF3238" t="b">
        <f>IF(AND(Z3238,AA3238,AB3238,AC3238,IF(C3238=Auswahlhilfe!$L$7,TRUE,FALSE)),D3238,FALSE)</f>
        <v>0</v>
      </c>
      <c r="AG3238" t="b">
        <f>IF(AND(Z3238,AA3238,AB3238,AD3238,IF(C3238=Auswahlhilfe!$L$17,TRUE,FALSE)),D3238,FALSE)</f>
        <v>0</v>
      </c>
      <c r="AH3238" t="b">
        <f>IF(AND(Z3238,AA3238,AB3238,AE3238,IF(C3238=Auswahlhilfe!$L$17,TRUE,FALSE)),D3238,FALSE)</f>
        <v>0</v>
      </c>
      <c r="AI3238" t="s">
        <v>4817</v>
      </c>
      <c r="AJ3238" s="90" t="str">
        <f t="shared" si="152"/>
        <v>mailto:info@oxni.ch?subject=Anfrage TF-140-003-S1-P1</v>
      </c>
    </row>
    <row r="3239" spans="2:36" x14ac:dyDescent="0.2">
      <c r="B3239" s="78" t="str">
        <f t="shared" si="150"/>
        <v/>
      </c>
      <c r="C3239" s="19" t="s">
        <v>12</v>
      </c>
      <c r="D3239" s="19" t="s">
        <v>3540</v>
      </c>
      <c r="E3239" s="19">
        <v>180</v>
      </c>
      <c r="F3239" s="19" t="s">
        <v>58</v>
      </c>
      <c r="G3239" s="19">
        <v>3</v>
      </c>
      <c r="H3239" s="19">
        <v>3</v>
      </c>
      <c r="I3239" s="19">
        <v>50</v>
      </c>
      <c r="J3239" s="19">
        <v>97</v>
      </c>
      <c r="K3239" s="19">
        <v>340</v>
      </c>
      <c r="L3239" s="19">
        <v>1020</v>
      </c>
      <c r="M3239" s="19" t="s">
        <v>82</v>
      </c>
      <c r="N3239" s="19">
        <v>3000</v>
      </c>
      <c r="O3239" s="19">
        <v>6000</v>
      </c>
      <c r="P3239" s="19">
        <v>14000</v>
      </c>
      <c r="Q3239" s="19" t="s">
        <v>57</v>
      </c>
      <c r="R3239" s="19">
        <v>11400</v>
      </c>
      <c r="S3239" s="19">
        <v>30000</v>
      </c>
      <c r="T3239" s="19">
        <v>9.1999999999999993</v>
      </c>
      <c r="U3239" s="19">
        <v>18</v>
      </c>
      <c r="V3239" s="19">
        <v>0.24</v>
      </c>
      <c r="W3239" s="19">
        <v>65</v>
      </c>
      <c r="X3239" s="93">
        <v>1358</v>
      </c>
      <c r="Y3239">
        <f t="shared" si="151"/>
        <v>1000</v>
      </c>
      <c r="Z3239" t="b">
        <f>IF(N3239/G3239&gt;=Auswahlhilfe!$C$8,TRUE,FALSE)</f>
        <v>1</v>
      </c>
      <c r="AA3239" t="b">
        <f>IF(K3239&gt;Auswahlhilfe!$C$7,TRUE,FALSE)</f>
        <v>1</v>
      </c>
      <c r="AB3239" t="b">
        <f>IF(Auswahlhilfe!$C$17=F3239,TRUE,FALSE)</f>
        <v>1</v>
      </c>
      <c r="AC3239" t="b">
        <f>IFERROR(IF(FIND("P2",PGOptionList!D3239)&gt;0,TRUE),FALSE)</f>
        <v>0</v>
      </c>
      <c r="AD3239" t="b">
        <f>IFERROR(IF(FIND("P1",PGOptionList!D3239)&gt;0,TRUE),FALSE)</f>
        <v>1</v>
      </c>
      <c r="AE3239" t="b">
        <f>IFERROR(IF(FIND("P0",PGOptionList!D3239)&gt;0,TRUE),FALSE)</f>
        <v>0</v>
      </c>
      <c r="AF3239" t="b">
        <f>IF(AND(Z3239,AA3239,AB3239,AC3239,IF(C3239=Auswahlhilfe!$L$7,TRUE,FALSE)),D3239,FALSE)</f>
        <v>0</v>
      </c>
      <c r="AG3239" t="b">
        <f>IF(AND(Z3239,AA3239,AB3239,AD3239,IF(C3239=Auswahlhilfe!$L$17,TRUE,FALSE)),D3239,FALSE)</f>
        <v>0</v>
      </c>
      <c r="AH3239" t="b">
        <f>IF(AND(Z3239,AA3239,AB3239,AE3239,IF(C3239=Auswahlhilfe!$L$17,TRUE,FALSE)),D3239,FALSE)</f>
        <v>0</v>
      </c>
      <c r="AI3239" t="s">
        <v>4818</v>
      </c>
      <c r="AJ3239" s="90" t="str">
        <f t="shared" si="152"/>
        <v>https://shop.oxni.ch/de/shop/motoren/planetengetriebe/tf-140-003-s2-p1</v>
      </c>
    </row>
    <row r="3240" spans="2:36" x14ac:dyDescent="0.2">
      <c r="B3240" s="78" t="str">
        <f t="shared" si="150"/>
        <v/>
      </c>
      <c r="C3240" s="19" t="s">
        <v>12</v>
      </c>
      <c r="D3240" s="19" t="s">
        <v>3541</v>
      </c>
      <c r="E3240" s="19">
        <v>180</v>
      </c>
      <c r="F3240" s="19" t="s">
        <v>55</v>
      </c>
      <c r="G3240" s="19">
        <v>3</v>
      </c>
      <c r="H3240" s="19">
        <v>5</v>
      </c>
      <c r="I3240" s="19">
        <v>50</v>
      </c>
      <c r="J3240" s="19">
        <v>97</v>
      </c>
      <c r="K3240" s="19">
        <v>340</v>
      </c>
      <c r="L3240" s="19">
        <v>1020</v>
      </c>
      <c r="M3240" s="19" t="s">
        <v>82</v>
      </c>
      <c r="N3240" s="19">
        <v>3000</v>
      </c>
      <c r="O3240" s="19">
        <v>6000</v>
      </c>
      <c r="P3240" s="19">
        <v>14000</v>
      </c>
      <c r="Q3240" s="19" t="s">
        <v>57</v>
      </c>
      <c r="R3240" s="19">
        <v>11400</v>
      </c>
      <c r="S3240" s="19">
        <v>30000</v>
      </c>
      <c r="T3240" s="19">
        <v>9.1999999999999993</v>
      </c>
      <c r="U3240" s="19">
        <v>18</v>
      </c>
      <c r="V3240" s="19">
        <v>0.24</v>
      </c>
      <c r="W3240" s="19">
        <v>65</v>
      </c>
      <c r="X3240" s="93">
        <v>1204</v>
      </c>
      <c r="Y3240">
        <f t="shared" si="151"/>
        <v>1000</v>
      </c>
      <c r="Z3240" t="b">
        <f>IF(N3240/G3240&gt;=Auswahlhilfe!$C$8,TRUE,FALSE)</f>
        <v>1</v>
      </c>
      <c r="AA3240" t="b">
        <f>IF(K3240&gt;Auswahlhilfe!$C$7,TRUE,FALSE)</f>
        <v>1</v>
      </c>
      <c r="AB3240" t="b">
        <f>IF(Auswahlhilfe!$C$17=F3240,TRUE,FALSE)</f>
        <v>0</v>
      </c>
      <c r="AC3240" t="b">
        <f>IFERROR(IF(FIND("P2",PGOptionList!D3240)&gt;0,TRUE),FALSE)</f>
        <v>1</v>
      </c>
      <c r="AD3240" t="b">
        <f>IFERROR(IF(FIND("P1",PGOptionList!D3240)&gt;0,TRUE),FALSE)</f>
        <v>0</v>
      </c>
      <c r="AE3240" t="b">
        <f>IFERROR(IF(FIND("P0",PGOptionList!D3240)&gt;0,TRUE),FALSE)</f>
        <v>0</v>
      </c>
      <c r="AF3240" t="b">
        <f>IF(AND(Z3240,AA3240,AB3240,AC3240,IF(C3240=Auswahlhilfe!$L$7,TRUE,FALSE)),D3240,FALSE)</f>
        <v>0</v>
      </c>
      <c r="AG3240" t="b">
        <f>IF(AND(Z3240,AA3240,AB3240,AD3240,IF(C3240=Auswahlhilfe!$L$17,TRUE,FALSE)),D3240,FALSE)</f>
        <v>0</v>
      </c>
      <c r="AH3240" t="b">
        <f>IF(AND(Z3240,AA3240,AB3240,AE3240,IF(C3240=Auswahlhilfe!$L$17,TRUE,FALSE)),D3240,FALSE)</f>
        <v>0</v>
      </c>
      <c r="AI3240" t="s">
        <v>4817</v>
      </c>
      <c r="AJ3240" s="90" t="str">
        <f t="shared" si="152"/>
        <v>mailto:info@oxni.ch?subject=Anfrage TF-140-003-S1-P2</v>
      </c>
    </row>
    <row r="3241" spans="2:36" x14ac:dyDescent="0.2">
      <c r="B3241" s="78" t="str">
        <f t="shared" si="150"/>
        <v/>
      </c>
      <c r="C3241" s="19" t="s">
        <v>12</v>
      </c>
      <c r="D3241" s="19" t="s">
        <v>3542</v>
      </c>
      <c r="E3241" s="19">
        <v>180</v>
      </c>
      <c r="F3241" s="19" t="s">
        <v>58</v>
      </c>
      <c r="G3241" s="19">
        <v>3</v>
      </c>
      <c r="H3241" s="19">
        <v>5</v>
      </c>
      <c r="I3241" s="19">
        <v>50</v>
      </c>
      <c r="J3241" s="19">
        <v>97</v>
      </c>
      <c r="K3241" s="19">
        <v>340</v>
      </c>
      <c r="L3241" s="19">
        <v>1020</v>
      </c>
      <c r="M3241" s="19" t="s">
        <v>82</v>
      </c>
      <c r="N3241" s="19">
        <v>3000</v>
      </c>
      <c r="O3241" s="19">
        <v>6000</v>
      </c>
      <c r="P3241" s="19">
        <v>14000</v>
      </c>
      <c r="Q3241" s="19" t="s">
        <v>57</v>
      </c>
      <c r="R3241" s="19">
        <v>11400</v>
      </c>
      <c r="S3241" s="19">
        <v>30000</v>
      </c>
      <c r="T3241" s="19">
        <v>9.1999999999999993</v>
      </c>
      <c r="U3241" s="19">
        <v>18</v>
      </c>
      <c r="V3241" s="19">
        <v>0.24</v>
      </c>
      <c r="W3241" s="19">
        <v>65</v>
      </c>
      <c r="X3241" s="93">
        <v>1204</v>
      </c>
      <c r="Y3241">
        <f t="shared" si="151"/>
        <v>1000</v>
      </c>
      <c r="Z3241" t="b">
        <f>IF(N3241/G3241&gt;=Auswahlhilfe!$C$8,TRUE,FALSE)</f>
        <v>1</v>
      </c>
      <c r="AA3241" t="b">
        <f>IF(K3241&gt;Auswahlhilfe!$C$7,TRUE,FALSE)</f>
        <v>1</v>
      </c>
      <c r="AB3241" t="b">
        <f>IF(Auswahlhilfe!$C$17=F3241,TRUE,FALSE)</f>
        <v>1</v>
      </c>
      <c r="AC3241" t="b">
        <f>IFERROR(IF(FIND("P2",PGOptionList!D3241)&gt;0,TRUE),FALSE)</f>
        <v>1</v>
      </c>
      <c r="AD3241" t="b">
        <f>IFERROR(IF(FIND("P1",PGOptionList!D3241)&gt;0,TRUE),FALSE)</f>
        <v>0</v>
      </c>
      <c r="AE3241" t="b">
        <f>IFERROR(IF(FIND("P0",PGOptionList!D3241)&gt;0,TRUE),FALSE)</f>
        <v>0</v>
      </c>
      <c r="AF3241" t="b">
        <f>IF(AND(Z3241,AA3241,AB3241,AC3241,IF(C3241=Auswahlhilfe!$L$7,TRUE,FALSE)),D3241,FALSE)</f>
        <v>0</v>
      </c>
      <c r="AG3241" t="b">
        <f>IF(AND(Z3241,AA3241,AB3241,AD3241,IF(C3241=Auswahlhilfe!$L$17,TRUE,FALSE)),D3241,FALSE)</f>
        <v>0</v>
      </c>
      <c r="AH3241" t="b">
        <f>IF(AND(Z3241,AA3241,AB3241,AE3241,IF(C3241=Auswahlhilfe!$L$17,TRUE,FALSE)),D3241,FALSE)</f>
        <v>0</v>
      </c>
      <c r="AI3241" t="s">
        <v>4818</v>
      </c>
      <c r="AJ3241" s="90" t="str">
        <f t="shared" si="152"/>
        <v>https://shop.oxni.ch/de/shop/motoren/planetengetriebe/tf-140-003-s2-p2</v>
      </c>
    </row>
    <row r="3242" spans="2:36" x14ac:dyDescent="0.2">
      <c r="B3242" s="78" t="str">
        <f t="shared" si="150"/>
        <v/>
      </c>
      <c r="C3242" s="19" t="s">
        <v>12</v>
      </c>
      <c r="D3242" s="19" t="s">
        <v>3543</v>
      </c>
      <c r="E3242" s="19">
        <v>180</v>
      </c>
      <c r="F3242" s="19" t="s">
        <v>55</v>
      </c>
      <c r="G3242" s="19">
        <v>100</v>
      </c>
      <c r="H3242" s="19">
        <v>3</v>
      </c>
      <c r="I3242" s="19">
        <v>145</v>
      </c>
      <c r="J3242" s="19">
        <v>94</v>
      </c>
      <c r="K3242" s="19">
        <v>910</v>
      </c>
      <c r="L3242" s="19">
        <v>2730</v>
      </c>
      <c r="M3242" s="19" t="s">
        <v>95</v>
      </c>
      <c r="N3242" s="19">
        <v>3000</v>
      </c>
      <c r="O3242" s="19">
        <v>6000</v>
      </c>
      <c r="P3242" s="19">
        <v>18000</v>
      </c>
      <c r="Q3242" s="19" t="s">
        <v>57</v>
      </c>
      <c r="R3242" s="19">
        <v>19500</v>
      </c>
      <c r="S3242" s="19">
        <v>30000</v>
      </c>
      <c r="T3242" s="19">
        <v>7.03</v>
      </c>
      <c r="U3242" s="19">
        <v>42</v>
      </c>
      <c r="V3242" s="19">
        <v>0.24</v>
      </c>
      <c r="W3242" s="19">
        <v>67</v>
      </c>
      <c r="X3242" s="93"/>
      <c r="Y3242">
        <f t="shared" si="151"/>
        <v>30</v>
      </c>
      <c r="Z3242" t="b">
        <f>IF(N3242/G3242&gt;=Auswahlhilfe!$C$8,TRUE,FALSE)</f>
        <v>1</v>
      </c>
      <c r="AA3242" t="b">
        <f>IF(K3242&gt;Auswahlhilfe!$C$7,TRUE,FALSE)</f>
        <v>1</v>
      </c>
      <c r="AB3242" t="b">
        <f>IF(Auswahlhilfe!$C$17=F3242,TRUE,FALSE)</f>
        <v>0</v>
      </c>
      <c r="AC3242" t="b">
        <f>IFERROR(IF(FIND("P2",PGOptionList!D3242)&gt;0,TRUE),FALSE)</f>
        <v>0</v>
      </c>
      <c r="AD3242" t="b">
        <f>IFERROR(IF(FIND("P1",PGOptionList!D3242)&gt;0,TRUE),FALSE)</f>
        <v>0</v>
      </c>
      <c r="AE3242" t="b">
        <f>IFERROR(IF(FIND("P0",PGOptionList!D3242)&gt;0,TRUE),FALSE)</f>
        <v>1</v>
      </c>
      <c r="AF3242" t="b">
        <f>IF(AND(Z3242,AA3242,AB3242,AC3242,IF(C3242=Auswahlhilfe!$L$7,TRUE,FALSE)),D3242,FALSE)</f>
        <v>0</v>
      </c>
      <c r="AG3242" t="b">
        <f>IF(AND(Z3242,AA3242,AB3242,AD3242,IF(C3242=Auswahlhilfe!$L$17,TRUE,FALSE)),D3242,FALSE)</f>
        <v>0</v>
      </c>
      <c r="AH3242" t="b">
        <f>IF(AND(Z3242,AA3242,AB3242,AE3242,IF(C3242=Auswahlhilfe!$L$17,TRUE,FALSE)),D3242,FALSE)</f>
        <v>0</v>
      </c>
      <c r="AI3242" t="s">
        <v>4817</v>
      </c>
      <c r="AJ3242" s="90" t="str">
        <f t="shared" si="152"/>
        <v>mailto:info@oxni.ch?subject=Anfrage TF-180-100-S1-P0</v>
      </c>
    </row>
    <row r="3243" spans="2:36" x14ac:dyDescent="0.2">
      <c r="B3243" s="78" t="str">
        <f t="shared" si="150"/>
        <v/>
      </c>
      <c r="C3243" s="19" t="s">
        <v>12</v>
      </c>
      <c r="D3243" s="19" t="s">
        <v>3544</v>
      </c>
      <c r="E3243" s="19">
        <v>180</v>
      </c>
      <c r="F3243" s="19" t="s">
        <v>58</v>
      </c>
      <c r="G3243" s="19">
        <v>100</v>
      </c>
      <c r="H3243" s="19">
        <v>3</v>
      </c>
      <c r="I3243" s="19">
        <v>145</v>
      </c>
      <c r="J3243" s="19">
        <v>94</v>
      </c>
      <c r="K3243" s="19">
        <v>910</v>
      </c>
      <c r="L3243" s="19">
        <v>2730</v>
      </c>
      <c r="M3243" s="19" t="s">
        <v>95</v>
      </c>
      <c r="N3243" s="19">
        <v>3000</v>
      </c>
      <c r="O3243" s="19">
        <v>6000</v>
      </c>
      <c r="P3243" s="19">
        <v>18000</v>
      </c>
      <c r="Q3243" s="19" t="s">
        <v>57</v>
      </c>
      <c r="R3243" s="19">
        <v>19500</v>
      </c>
      <c r="S3243" s="19">
        <v>30000</v>
      </c>
      <c r="T3243" s="19">
        <v>7.03</v>
      </c>
      <c r="U3243" s="19">
        <v>42</v>
      </c>
      <c r="V3243" s="19">
        <v>0.24</v>
      </c>
      <c r="W3243" s="19">
        <v>67</v>
      </c>
      <c r="X3243" s="93"/>
      <c r="Y3243">
        <f t="shared" si="151"/>
        <v>30</v>
      </c>
      <c r="Z3243" t="b">
        <f>IF(N3243/G3243&gt;=Auswahlhilfe!$C$8,TRUE,FALSE)</f>
        <v>1</v>
      </c>
      <c r="AA3243" t="b">
        <f>IF(K3243&gt;Auswahlhilfe!$C$7,TRUE,FALSE)</f>
        <v>1</v>
      </c>
      <c r="AB3243" t="b">
        <f>IF(Auswahlhilfe!$C$17=F3243,TRUE,FALSE)</f>
        <v>1</v>
      </c>
      <c r="AC3243" t="b">
        <f>IFERROR(IF(FIND("P2",PGOptionList!D3243)&gt;0,TRUE),FALSE)</f>
        <v>0</v>
      </c>
      <c r="AD3243" t="b">
        <f>IFERROR(IF(FIND("P1",PGOptionList!D3243)&gt;0,TRUE),FALSE)</f>
        <v>0</v>
      </c>
      <c r="AE3243" t="b">
        <f>IFERROR(IF(FIND("P0",PGOptionList!D3243)&gt;0,TRUE),FALSE)</f>
        <v>1</v>
      </c>
      <c r="AF3243" t="b">
        <f>IF(AND(Z3243,AA3243,AB3243,AC3243,IF(C3243=Auswahlhilfe!$L$7,TRUE,FALSE)),D3243,FALSE)</f>
        <v>0</v>
      </c>
      <c r="AG3243" t="b">
        <f>IF(AND(Z3243,AA3243,AB3243,AD3243,IF(C3243=Auswahlhilfe!$L$17,TRUE,FALSE)),D3243,FALSE)</f>
        <v>0</v>
      </c>
      <c r="AH3243" t="b">
        <f>IF(AND(Z3243,AA3243,AB3243,AE3243,IF(C3243=Auswahlhilfe!$L$17,TRUE,FALSE)),D3243,FALSE)</f>
        <v>0</v>
      </c>
      <c r="AI3243" t="s">
        <v>4817</v>
      </c>
      <c r="AJ3243" s="90" t="str">
        <f t="shared" si="152"/>
        <v>mailto:info@oxni.ch?subject=Anfrage TF-180-100-S2-P0</v>
      </c>
    </row>
    <row r="3244" spans="2:36" x14ac:dyDescent="0.2">
      <c r="B3244" s="78" t="str">
        <f t="shared" si="150"/>
        <v/>
      </c>
      <c r="C3244" s="19" t="s">
        <v>12</v>
      </c>
      <c r="D3244" s="19" t="s">
        <v>3545</v>
      </c>
      <c r="E3244" s="19">
        <v>180</v>
      </c>
      <c r="F3244" s="19" t="s">
        <v>55</v>
      </c>
      <c r="G3244" s="19">
        <v>100</v>
      </c>
      <c r="H3244" s="19">
        <v>5</v>
      </c>
      <c r="I3244" s="19">
        <v>145</v>
      </c>
      <c r="J3244" s="19">
        <v>94</v>
      </c>
      <c r="K3244" s="19">
        <v>910</v>
      </c>
      <c r="L3244" s="19">
        <v>2730</v>
      </c>
      <c r="M3244" s="19" t="s">
        <v>95</v>
      </c>
      <c r="N3244" s="19">
        <v>3000</v>
      </c>
      <c r="O3244" s="19">
        <v>6000</v>
      </c>
      <c r="P3244" s="19">
        <v>18000</v>
      </c>
      <c r="Q3244" s="19" t="s">
        <v>57</v>
      </c>
      <c r="R3244" s="19">
        <v>19500</v>
      </c>
      <c r="S3244" s="19">
        <v>30000</v>
      </c>
      <c r="T3244" s="19">
        <v>7.03</v>
      </c>
      <c r="U3244" s="19">
        <v>42</v>
      </c>
      <c r="V3244" s="19">
        <v>0.24</v>
      </c>
      <c r="W3244" s="19">
        <v>67</v>
      </c>
      <c r="X3244" s="93">
        <v>2470</v>
      </c>
      <c r="Y3244">
        <f t="shared" si="151"/>
        <v>30</v>
      </c>
      <c r="Z3244" t="b">
        <f>IF(N3244/G3244&gt;=Auswahlhilfe!$C$8,TRUE,FALSE)</f>
        <v>1</v>
      </c>
      <c r="AA3244" t="b">
        <f>IF(K3244&gt;Auswahlhilfe!$C$7,TRUE,FALSE)</f>
        <v>1</v>
      </c>
      <c r="AB3244" t="b">
        <f>IF(Auswahlhilfe!$C$17=F3244,TRUE,FALSE)</f>
        <v>0</v>
      </c>
      <c r="AC3244" t="b">
        <f>IFERROR(IF(FIND("P2",PGOptionList!D3244)&gt;0,TRUE),FALSE)</f>
        <v>0</v>
      </c>
      <c r="AD3244" t="b">
        <f>IFERROR(IF(FIND("P1",PGOptionList!D3244)&gt;0,TRUE),FALSE)</f>
        <v>1</v>
      </c>
      <c r="AE3244" t="b">
        <f>IFERROR(IF(FIND("P0",PGOptionList!D3244)&gt;0,TRUE),FALSE)</f>
        <v>0</v>
      </c>
      <c r="AF3244" t="b">
        <f>IF(AND(Z3244,AA3244,AB3244,AC3244,IF(C3244=Auswahlhilfe!$L$7,TRUE,FALSE)),D3244,FALSE)</f>
        <v>0</v>
      </c>
      <c r="AG3244" t="b">
        <f>IF(AND(Z3244,AA3244,AB3244,AD3244,IF(C3244=Auswahlhilfe!$L$17,TRUE,FALSE)),D3244,FALSE)</f>
        <v>0</v>
      </c>
      <c r="AH3244" t="b">
        <f>IF(AND(Z3244,AA3244,AB3244,AE3244,IF(C3244=Auswahlhilfe!$L$17,TRUE,FALSE)),D3244,FALSE)</f>
        <v>0</v>
      </c>
      <c r="AI3244" t="s">
        <v>4817</v>
      </c>
      <c r="AJ3244" s="90" t="str">
        <f t="shared" si="152"/>
        <v>mailto:info@oxni.ch?subject=Anfrage TF-180-100-S1-P1</v>
      </c>
    </row>
    <row r="3245" spans="2:36" x14ac:dyDescent="0.2">
      <c r="B3245" s="78" t="str">
        <f t="shared" si="150"/>
        <v/>
      </c>
      <c r="C3245" s="19" t="s">
        <v>12</v>
      </c>
      <c r="D3245" s="19" t="s">
        <v>3546</v>
      </c>
      <c r="E3245" s="19">
        <v>180</v>
      </c>
      <c r="F3245" s="19" t="s">
        <v>58</v>
      </c>
      <c r="G3245" s="19">
        <v>100</v>
      </c>
      <c r="H3245" s="19">
        <v>5</v>
      </c>
      <c r="I3245" s="19">
        <v>145</v>
      </c>
      <c r="J3245" s="19">
        <v>94</v>
      </c>
      <c r="K3245" s="19">
        <v>910</v>
      </c>
      <c r="L3245" s="19">
        <v>2730</v>
      </c>
      <c r="M3245" s="19" t="s">
        <v>95</v>
      </c>
      <c r="N3245" s="19">
        <v>3000</v>
      </c>
      <c r="O3245" s="19">
        <v>6000</v>
      </c>
      <c r="P3245" s="19">
        <v>18000</v>
      </c>
      <c r="Q3245" s="19" t="s">
        <v>57</v>
      </c>
      <c r="R3245" s="19">
        <v>19500</v>
      </c>
      <c r="S3245" s="19">
        <v>30000</v>
      </c>
      <c r="T3245" s="19">
        <v>7.03</v>
      </c>
      <c r="U3245" s="19">
        <v>42</v>
      </c>
      <c r="V3245" s="19">
        <v>0.24</v>
      </c>
      <c r="W3245" s="19">
        <v>67</v>
      </c>
      <c r="X3245" s="93">
        <v>2470</v>
      </c>
      <c r="Y3245">
        <f t="shared" si="151"/>
        <v>30</v>
      </c>
      <c r="Z3245" t="b">
        <f>IF(N3245/G3245&gt;=Auswahlhilfe!$C$8,TRUE,FALSE)</f>
        <v>1</v>
      </c>
      <c r="AA3245" t="b">
        <f>IF(K3245&gt;Auswahlhilfe!$C$7,TRUE,FALSE)</f>
        <v>1</v>
      </c>
      <c r="AB3245" t="b">
        <f>IF(Auswahlhilfe!$C$17=F3245,TRUE,FALSE)</f>
        <v>1</v>
      </c>
      <c r="AC3245" t="b">
        <f>IFERROR(IF(FIND("P2",PGOptionList!D3245)&gt;0,TRUE),FALSE)</f>
        <v>0</v>
      </c>
      <c r="AD3245" t="b">
        <f>IFERROR(IF(FIND("P1",PGOptionList!D3245)&gt;0,TRUE),FALSE)</f>
        <v>1</v>
      </c>
      <c r="AE3245" t="b">
        <f>IFERROR(IF(FIND("P0",PGOptionList!D3245)&gt;0,TRUE),FALSE)</f>
        <v>0</v>
      </c>
      <c r="AF3245" t="b">
        <f>IF(AND(Z3245,AA3245,AB3245,AC3245,IF(C3245=Auswahlhilfe!$L$7,TRUE,FALSE)),D3245,FALSE)</f>
        <v>0</v>
      </c>
      <c r="AG3245" t="b">
        <f>IF(AND(Z3245,AA3245,AB3245,AD3245,IF(C3245=Auswahlhilfe!$L$17,TRUE,FALSE)),D3245,FALSE)</f>
        <v>0</v>
      </c>
      <c r="AH3245" t="b">
        <f>IF(AND(Z3245,AA3245,AB3245,AE3245,IF(C3245=Auswahlhilfe!$L$17,TRUE,FALSE)),D3245,FALSE)</f>
        <v>0</v>
      </c>
      <c r="AI3245" t="s">
        <v>4818</v>
      </c>
      <c r="AJ3245" s="90" t="str">
        <f t="shared" si="152"/>
        <v>https://shop.oxni.ch/de/shop/motoren/planetengetriebe/tf-180-100-s2-p1</v>
      </c>
    </row>
    <row r="3246" spans="2:36" x14ac:dyDescent="0.2">
      <c r="B3246" s="78" t="str">
        <f t="shared" si="150"/>
        <v/>
      </c>
      <c r="C3246" s="19" t="s">
        <v>12</v>
      </c>
      <c r="D3246" s="19" t="s">
        <v>3547</v>
      </c>
      <c r="E3246" s="19">
        <v>180</v>
      </c>
      <c r="F3246" s="19" t="s">
        <v>55</v>
      </c>
      <c r="G3246" s="19">
        <v>100</v>
      </c>
      <c r="H3246" s="19">
        <v>7</v>
      </c>
      <c r="I3246" s="19">
        <v>145</v>
      </c>
      <c r="J3246" s="19">
        <v>94</v>
      </c>
      <c r="K3246" s="19">
        <v>910</v>
      </c>
      <c r="L3246" s="19">
        <v>2730</v>
      </c>
      <c r="M3246" s="19" t="s">
        <v>95</v>
      </c>
      <c r="N3246" s="19">
        <v>3000</v>
      </c>
      <c r="O3246" s="19">
        <v>6000</v>
      </c>
      <c r="P3246" s="19">
        <v>18000</v>
      </c>
      <c r="Q3246" s="19" t="s">
        <v>57</v>
      </c>
      <c r="R3246" s="19">
        <v>19500</v>
      </c>
      <c r="S3246" s="19">
        <v>30000</v>
      </c>
      <c r="T3246" s="19">
        <v>7.03</v>
      </c>
      <c r="U3246" s="19">
        <v>42</v>
      </c>
      <c r="V3246" s="19">
        <v>0.24</v>
      </c>
      <c r="W3246" s="19">
        <v>67</v>
      </c>
      <c r="X3246" s="93">
        <v>2035</v>
      </c>
      <c r="Y3246">
        <f t="shared" si="151"/>
        <v>30</v>
      </c>
      <c r="Z3246" t="b">
        <f>IF(N3246/G3246&gt;=Auswahlhilfe!$C$8,TRUE,FALSE)</f>
        <v>1</v>
      </c>
      <c r="AA3246" t="b">
        <f>IF(K3246&gt;Auswahlhilfe!$C$7,TRUE,FALSE)</f>
        <v>1</v>
      </c>
      <c r="AB3246" t="b">
        <f>IF(Auswahlhilfe!$C$17=F3246,TRUE,FALSE)</f>
        <v>0</v>
      </c>
      <c r="AC3246" t="b">
        <f>IFERROR(IF(FIND("P2",PGOptionList!D3246)&gt;0,TRUE),FALSE)</f>
        <v>1</v>
      </c>
      <c r="AD3246" t="b">
        <f>IFERROR(IF(FIND("P1",PGOptionList!D3246)&gt;0,TRUE),FALSE)</f>
        <v>0</v>
      </c>
      <c r="AE3246" t="b">
        <f>IFERROR(IF(FIND("P0",PGOptionList!D3246)&gt;0,TRUE),FALSE)</f>
        <v>0</v>
      </c>
      <c r="AF3246" t="b">
        <f>IF(AND(Z3246,AA3246,AB3246,AC3246,IF(C3246=Auswahlhilfe!$L$7,TRUE,FALSE)),D3246,FALSE)</f>
        <v>0</v>
      </c>
      <c r="AG3246" t="b">
        <f>IF(AND(Z3246,AA3246,AB3246,AD3246,IF(C3246=Auswahlhilfe!$L$17,TRUE,FALSE)),D3246,FALSE)</f>
        <v>0</v>
      </c>
      <c r="AH3246" t="b">
        <f>IF(AND(Z3246,AA3246,AB3246,AE3246,IF(C3246=Auswahlhilfe!$L$17,TRUE,FALSE)),D3246,FALSE)</f>
        <v>0</v>
      </c>
      <c r="AI3246" t="s">
        <v>4817</v>
      </c>
      <c r="AJ3246" s="90" t="str">
        <f t="shared" si="152"/>
        <v>mailto:info@oxni.ch?subject=Anfrage TF-180-100-S1-P2</v>
      </c>
    </row>
    <row r="3247" spans="2:36" x14ac:dyDescent="0.2">
      <c r="B3247" s="78" t="str">
        <f t="shared" si="150"/>
        <v/>
      </c>
      <c r="C3247" s="19" t="s">
        <v>12</v>
      </c>
      <c r="D3247" s="19" t="s">
        <v>3548</v>
      </c>
      <c r="E3247" s="19">
        <v>180</v>
      </c>
      <c r="F3247" s="19" t="s">
        <v>58</v>
      </c>
      <c r="G3247" s="19">
        <v>100</v>
      </c>
      <c r="H3247" s="19">
        <v>7</v>
      </c>
      <c r="I3247" s="19">
        <v>145</v>
      </c>
      <c r="J3247" s="19">
        <v>94</v>
      </c>
      <c r="K3247" s="19">
        <v>910</v>
      </c>
      <c r="L3247" s="19">
        <v>2730</v>
      </c>
      <c r="M3247" s="19" t="s">
        <v>95</v>
      </c>
      <c r="N3247" s="19">
        <v>3000</v>
      </c>
      <c r="O3247" s="19">
        <v>6000</v>
      </c>
      <c r="P3247" s="19">
        <v>18000</v>
      </c>
      <c r="Q3247" s="19" t="s">
        <v>57</v>
      </c>
      <c r="R3247" s="19">
        <v>19500</v>
      </c>
      <c r="S3247" s="19">
        <v>30000</v>
      </c>
      <c r="T3247" s="19">
        <v>7.03</v>
      </c>
      <c r="U3247" s="19">
        <v>42</v>
      </c>
      <c r="V3247" s="19">
        <v>0.24</v>
      </c>
      <c r="W3247" s="19">
        <v>67</v>
      </c>
      <c r="X3247" s="93">
        <v>2035</v>
      </c>
      <c r="Y3247">
        <f t="shared" si="151"/>
        <v>30</v>
      </c>
      <c r="Z3247" t="b">
        <f>IF(N3247/G3247&gt;=Auswahlhilfe!$C$8,TRUE,FALSE)</f>
        <v>1</v>
      </c>
      <c r="AA3247" t="b">
        <f>IF(K3247&gt;Auswahlhilfe!$C$7,TRUE,FALSE)</f>
        <v>1</v>
      </c>
      <c r="AB3247" t="b">
        <f>IF(Auswahlhilfe!$C$17=F3247,TRUE,FALSE)</f>
        <v>1</v>
      </c>
      <c r="AC3247" t="b">
        <f>IFERROR(IF(FIND("P2",PGOptionList!D3247)&gt;0,TRUE),FALSE)</f>
        <v>1</v>
      </c>
      <c r="AD3247" t="b">
        <f>IFERROR(IF(FIND("P1",PGOptionList!D3247)&gt;0,TRUE),FALSE)</f>
        <v>0</v>
      </c>
      <c r="AE3247" t="b">
        <f>IFERROR(IF(FIND("P0",PGOptionList!D3247)&gt;0,TRUE),FALSE)</f>
        <v>0</v>
      </c>
      <c r="AF3247" t="b">
        <f>IF(AND(Z3247,AA3247,AB3247,AC3247,IF(C3247=Auswahlhilfe!$L$7,TRUE,FALSE)),D3247,FALSE)</f>
        <v>0</v>
      </c>
      <c r="AG3247" t="b">
        <f>IF(AND(Z3247,AA3247,AB3247,AD3247,IF(C3247=Auswahlhilfe!$L$17,TRUE,FALSE)),D3247,FALSE)</f>
        <v>0</v>
      </c>
      <c r="AH3247" t="b">
        <f>IF(AND(Z3247,AA3247,AB3247,AE3247,IF(C3247=Auswahlhilfe!$L$17,TRUE,FALSE)),D3247,FALSE)</f>
        <v>0</v>
      </c>
      <c r="AI3247" t="s">
        <v>4818</v>
      </c>
      <c r="AJ3247" s="90" t="str">
        <f t="shared" si="152"/>
        <v>https://shop.oxni.ch/de/shop/motoren/planetengetriebe/tf-180-100-s2-p2</v>
      </c>
    </row>
    <row r="3248" spans="2:36" x14ac:dyDescent="0.2">
      <c r="B3248" s="78" t="str">
        <f t="shared" si="150"/>
        <v/>
      </c>
      <c r="C3248" s="19" t="s">
        <v>12</v>
      </c>
      <c r="D3248" s="19" t="s">
        <v>3549</v>
      </c>
      <c r="E3248" s="19">
        <v>180</v>
      </c>
      <c r="F3248" s="19" t="s">
        <v>55</v>
      </c>
      <c r="G3248" s="19">
        <v>80</v>
      </c>
      <c r="H3248" s="19">
        <v>3</v>
      </c>
      <c r="I3248" s="19">
        <v>145</v>
      </c>
      <c r="J3248" s="19">
        <v>94</v>
      </c>
      <c r="K3248" s="19">
        <v>1000</v>
      </c>
      <c r="L3248" s="19">
        <v>3000</v>
      </c>
      <c r="M3248" s="19" t="s">
        <v>94</v>
      </c>
      <c r="N3248" s="19">
        <v>3000</v>
      </c>
      <c r="O3248" s="19">
        <v>6000</v>
      </c>
      <c r="P3248" s="19">
        <v>18000</v>
      </c>
      <c r="Q3248" s="19" t="s">
        <v>57</v>
      </c>
      <c r="R3248" s="19">
        <v>19500</v>
      </c>
      <c r="S3248" s="19">
        <v>30000</v>
      </c>
      <c r="T3248" s="19">
        <v>7.03</v>
      </c>
      <c r="U3248" s="19">
        <v>42</v>
      </c>
      <c r="V3248" s="19">
        <v>0.24</v>
      </c>
      <c r="W3248" s="19">
        <v>67</v>
      </c>
      <c r="X3248" s="93"/>
      <c r="Y3248">
        <f t="shared" si="151"/>
        <v>37.5</v>
      </c>
      <c r="Z3248" t="b">
        <f>IF(N3248/G3248&gt;=Auswahlhilfe!$C$8,TRUE,FALSE)</f>
        <v>1</v>
      </c>
      <c r="AA3248" t="b">
        <f>IF(K3248&gt;Auswahlhilfe!$C$7,TRUE,FALSE)</f>
        <v>1</v>
      </c>
      <c r="AB3248" t="b">
        <f>IF(Auswahlhilfe!$C$17=F3248,TRUE,FALSE)</f>
        <v>0</v>
      </c>
      <c r="AC3248" t="b">
        <f>IFERROR(IF(FIND("P2",PGOptionList!D3248)&gt;0,TRUE),FALSE)</f>
        <v>0</v>
      </c>
      <c r="AD3248" t="b">
        <f>IFERROR(IF(FIND("P1",PGOptionList!D3248)&gt;0,TRUE),FALSE)</f>
        <v>0</v>
      </c>
      <c r="AE3248" t="b">
        <f>IFERROR(IF(FIND("P0",PGOptionList!D3248)&gt;0,TRUE),FALSE)</f>
        <v>1</v>
      </c>
      <c r="AF3248" t="b">
        <f>IF(AND(Z3248,AA3248,AB3248,AC3248,IF(C3248=Auswahlhilfe!$L$7,TRUE,FALSE)),D3248,FALSE)</f>
        <v>0</v>
      </c>
      <c r="AG3248" t="b">
        <f>IF(AND(Z3248,AA3248,AB3248,AD3248,IF(C3248=Auswahlhilfe!$L$17,TRUE,FALSE)),D3248,FALSE)</f>
        <v>0</v>
      </c>
      <c r="AH3248" t="b">
        <f>IF(AND(Z3248,AA3248,AB3248,AE3248,IF(C3248=Auswahlhilfe!$L$17,TRUE,FALSE)),D3248,FALSE)</f>
        <v>0</v>
      </c>
      <c r="AI3248" t="s">
        <v>4817</v>
      </c>
      <c r="AJ3248" s="90" t="str">
        <f t="shared" si="152"/>
        <v>mailto:info@oxni.ch?subject=Anfrage TF-180-080-S1-P0</v>
      </c>
    </row>
    <row r="3249" spans="2:36" x14ac:dyDescent="0.2">
      <c r="B3249" s="78" t="str">
        <f t="shared" si="150"/>
        <v/>
      </c>
      <c r="C3249" s="19" t="s">
        <v>12</v>
      </c>
      <c r="D3249" s="19" t="s">
        <v>3550</v>
      </c>
      <c r="E3249" s="19">
        <v>180</v>
      </c>
      <c r="F3249" s="19" t="s">
        <v>58</v>
      </c>
      <c r="G3249" s="19">
        <v>80</v>
      </c>
      <c r="H3249" s="19">
        <v>3</v>
      </c>
      <c r="I3249" s="19">
        <v>145</v>
      </c>
      <c r="J3249" s="19">
        <v>94</v>
      </c>
      <c r="K3249" s="19">
        <v>1000</v>
      </c>
      <c r="L3249" s="19">
        <v>3000</v>
      </c>
      <c r="M3249" s="19" t="s">
        <v>94</v>
      </c>
      <c r="N3249" s="19">
        <v>3000</v>
      </c>
      <c r="O3249" s="19">
        <v>6000</v>
      </c>
      <c r="P3249" s="19">
        <v>18000</v>
      </c>
      <c r="Q3249" s="19" t="s">
        <v>57</v>
      </c>
      <c r="R3249" s="19">
        <v>19500</v>
      </c>
      <c r="S3249" s="19">
        <v>30000</v>
      </c>
      <c r="T3249" s="19">
        <v>7.03</v>
      </c>
      <c r="U3249" s="19">
        <v>42</v>
      </c>
      <c r="V3249" s="19">
        <v>0.24</v>
      </c>
      <c r="W3249" s="19">
        <v>67</v>
      </c>
      <c r="X3249" s="93"/>
      <c r="Y3249">
        <f t="shared" si="151"/>
        <v>37.5</v>
      </c>
      <c r="Z3249" t="b">
        <f>IF(N3249/G3249&gt;=Auswahlhilfe!$C$8,TRUE,FALSE)</f>
        <v>1</v>
      </c>
      <c r="AA3249" t="b">
        <f>IF(K3249&gt;Auswahlhilfe!$C$7,TRUE,FALSE)</f>
        <v>1</v>
      </c>
      <c r="AB3249" t="b">
        <f>IF(Auswahlhilfe!$C$17=F3249,TRUE,FALSE)</f>
        <v>1</v>
      </c>
      <c r="AC3249" t="b">
        <f>IFERROR(IF(FIND("P2",PGOptionList!D3249)&gt;0,TRUE),FALSE)</f>
        <v>0</v>
      </c>
      <c r="AD3249" t="b">
        <f>IFERROR(IF(FIND("P1",PGOptionList!D3249)&gt;0,TRUE),FALSE)</f>
        <v>0</v>
      </c>
      <c r="AE3249" t="b">
        <f>IFERROR(IF(FIND("P0",PGOptionList!D3249)&gt;0,TRUE),FALSE)</f>
        <v>1</v>
      </c>
      <c r="AF3249" t="b">
        <f>IF(AND(Z3249,AA3249,AB3249,AC3249,IF(C3249=Auswahlhilfe!$L$7,TRUE,FALSE)),D3249,FALSE)</f>
        <v>0</v>
      </c>
      <c r="AG3249" t="b">
        <f>IF(AND(Z3249,AA3249,AB3249,AD3249,IF(C3249=Auswahlhilfe!$L$17,TRUE,FALSE)),D3249,FALSE)</f>
        <v>0</v>
      </c>
      <c r="AH3249" t="b">
        <f>IF(AND(Z3249,AA3249,AB3249,AE3249,IF(C3249=Auswahlhilfe!$L$17,TRUE,FALSE)),D3249,FALSE)</f>
        <v>0</v>
      </c>
      <c r="AI3249" t="s">
        <v>4817</v>
      </c>
      <c r="AJ3249" s="90" t="str">
        <f t="shared" si="152"/>
        <v>mailto:info@oxni.ch?subject=Anfrage TF-180-080-S2-P0</v>
      </c>
    </row>
    <row r="3250" spans="2:36" x14ac:dyDescent="0.2">
      <c r="B3250" s="78" t="str">
        <f t="shared" si="150"/>
        <v/>
      </c>
      <c r="C3250" s="19" t="s">
        <v>12</v>
      </c>
      <c r="D3250" s="19" t="s">
        <v>3551</v>
      </c>
      <c r="E3250" s="19">
        <v>180</v>
      </c>
      <c r="F3250" s="19" t="s">
        <v>55</v>
      </c>
      <c r="G3250" s="19">
        <v>80</v>
      </c>
      <c r="H3250" s="19">
        <v>5</v>
      </c>
      <c r="I3250" s="19">
        <v>145</v>
      </c>
      <c r="J3250" s="19">
        <v>94</v>
      </c>
      <c r="K3250" s="19">
        <v>1000</v>
      </c>
      <c r="L3250" s="19">
        <v>3000</v>
      </c>
      <c r="M3250" s="19" t="s">
        <v>94</v>
      </c>
      <c r="N3250" s="19">
        <v>3000</v>
      </c>
      <c r="O3250" s="19">
        <v>6000</v>
      </c>
      <c r="P3250" s="19">
        <v>18000</v>
      </c>
      <c r="Q3250" s="19" t="s">
        <v>57</v>
      </c>
      <c r="R3250" s="19">
        <v>19500</v>
      </c>
      <c r="S3250" s="19">
        <v>30000</v>
      </c>
      <c r="T3250" s="19">
        <v>7.03</v>
      </c>
      <c r="U3250" s="19">
        <v>42</v>
      </c>
      <c r="V3250" s="19">
        <v>0.24</v>
      </c>
      <c r="W3250" s="19">
        <v>67</v>
      </c>
      <c r="X3250" s="93">
        <v>2470</v>
      </c>
      <c r="Y3250">
        <f t="shared" si="151"/>
        <v>37.5</v>
      </c>
      <c r="Z3250" t="b">
        <f>IF(N3250/G3250&gt;=Auswahlhilfe!$C$8,TRUE,FALSE)</f>
        <v>1</v>
      </c>
      <c r="AA3250" t="b">
        <f>IF(K3250&gt;Auswahlhilfe!$C$7,TRUE,FALSE)</f>
        <v>1</v>
      </c>
      <c r="AB3250" t="b">
        <f>IF(Auswahlhilfe!$C$17=F3250,TRUE,FALSE)</f>
        <v>0</v>
      </c>
      <c r="AC3250" t="b">
        <f>IFERROR(IF(FIND("P2",PGOptionList!D3250)&gt;0,TRUE),FALSE)</f>
        <v>0</v>
      </c>
      <c r="AD3250" t="b">
        <f>IFERROR(IF(FIND("P1",PGOptionList!D3250)&gt;0,TRUE),FALSE)</f>
        <v>1</v>
      </c>
      <c r="AE3250" t="b">
        <f>IFERROR(IF(FIND("P0",PGOptionList!D3250)&gt;0,TRUE),FALSE)</f>
        <v>0</v>
      </c>
      <c r="AF3250" t="b">
        <f>IF(AND(Z3250,AA3250,AB3250,AC3250,IF(C3250=Auswahlhilfe!$L$7,TRUE,FALSE)),D3250,FALSE)</f>
        <v>0</v>
      </c>
      <c r="AG3250" t="b">
        <f>IF(AND(Z3250,AA3250,AB3250,AD3250,IF(C3250=Auswahlhilfe!$L$17,TRUE,FALSE)),D3250,FALSE)</f>
        <v>0</v>
      </c>
      <c r="AH3250" t="b">
        <f>IF(AND(Z3250,AA3250,AB3250,AE3250,IF(C3250=Auswahlhilfe!$L$17,TRUE,FALSE)),D3250,FALSE)</f>
        <v>0</v>
      </c>
      <c r="AI3250" t="s">
        <v>4817</v>
      </c>
      <c r="AJ3250" s="90" t="str">
        <f t="shared" si="152"/>
        <v>mailto:info@oxni.ch?subject=Anfrage TF-180-080-S1-P1</v>
      </c>
    </row>
    <row r="3251" spans="2:36" x14ac:dyDescent="0.2">
      <c r="B3251" s="78" t="str">
        <f t="shared" si="150"/>
        <v/>
      </c>
      <c r="C3251" s="19" t="s">
        <v>12</v>
      </c>
      <c r="D3251" s="19" t="s">
        <v>3552</v>
      </c>
      <c r="E3251" s="19">
        <v>180</v>
      </c>
      <c r="F3251" s="19" t="s">
        <v>58</v>
      </c>
      <c r="G3251" s="19">
        <v>80</v>
      </c>
      <c r="H3251" s="19">
        <v>5</v>
      </c>
      <c r="I3251" s="19">
        <v>145</v>
      </c>
      <c r="J3251" s="19">
        <v>94</v>
      </c>
      <c r="K3251" s="19">
        <v>1000</v>
      </c>
      <c r="L3251" s="19">
        <v>3000</v>
      </c>
      <c r="M3251" s="19" t="s">
        <v>94</v>
      </c>
      <c r="N3251" s="19">
        <v>3000</v>
      </c>
      <c r="O3251" s="19">
        <v>6000</v>
      </c>
      <c r="P3251" s="19">
        <v>18000</v>
      </c>
      <c r="Q3251" s="19" t="s">
        <v>57</v>
      </c>
      <c r="R3251" s="19">
        <v>19500</v>
      </c>
      <c r="S3251" s="19">
        <v>30000</v>
      </c>
      <c r="T3251" s="19">
        <v>7.03</v>
      </c>
      <c r="U3251" s="19">
        <v>42</v>
      </c>
      <c r="V3251" s="19">
        <v>0.24</v>
      </c>
      <c r="W3251" s="19">
        <v>67</v>
      </c>
      <c r="X3251" s="93">
        <v>2470</v>
      </c>
      <c r="Y3251">
        <f t="shared" si="151"/>
        <v>37.5</v>
      </c>
      <c r="Z3251" t="b">
        <f>IF(N3251/G3251&gt;=Auswahlhilfe!$C$8,TRUE,FALSE)</f>
        <v>1</v>
      </c>
      <c r="AA3251" t="b">
        <f>IF(K3251&gt;Auswahlhilfe!$C$7,TRUE,FALSE)</f>
        <v>1</v>
      </c>
      <c r="AB3251" t="b">
        <f>IF(Auswahlhilfe!$C$17=F3251,TRUE,FALSE)</f>
        <v>1</v>
      </c>
      <c r="AC3251" t="b">
        <f>IFERROR(IF(FIND("P2",PGOptionList!D3251)&gt;0,TRUE),FALSE)</f>
        <v>0</v>
      </c>
      <c r="AD3251" t="b">
        <f>IFERROR(IF(FIND("P1",PGOptionList!D3251)&gt;0,TRUE),FALSE)</f>
        <v>1</v>
      </c>
      <c r="AE3251" t="b">
        <f>IFERROR(IF(FIND("P0",PGOptionList!D3251)&gt;0,TRUE),FALSE)</f>
        <v>0</v>
      </c>
      <c r="AF3251" t="b">
        <f>IF(AND(Z3251,AA3251,AB3251,AC3251,IF(C3251=Auswahlhilfe!$L$7,TRUE,FALSE)),D3251,FALSE)</f>
        <v>0</v>
      </c>
      <c r="AG3251" t="b">
        <f>IF(AND(Z3251,AA3251,AB3251,AD3251,IF(C3251=Auswahlhilfe!$L$17,TRUE,FALSE)),D3251,FALSE)</f>
        <v>0</v>
      </c>
      <c r="AH3251" t="b">
        <f>IF(AND(Z3251,AA3251,AB3251,AE3251,IF(C3251=Auswahlhilfe!$L$17,TRUE,FALSE)),D3251,FALSE)</f>
        <v>0</v>
      </c>
      <c r="AI3251" t="s">
        <v>4818</v>
      </c>
      <c r="AJ3251" s="90" t="str">
        <f t="shared" si="152"/>
        <v>https://shop.oxni.ch/de/shop/motoren/planetengetriebe/tf-180-080-s2-p1</v>
      </c>
    </row>
    <row r="3252" spans="2:36" x14ac:dyDescent="0.2">
      <c r="B3252" s="78" t="str">
        <f t="shared" si="150"/>
        <v/>
      </c>
      <c r="C3252" s="19" t="s">
        <v>12</v>
      </c>
      <c r="D3252" s="19" t="s">
        <v>3553</v>
      </c>
      <c r="E3252" s="19">
        <v>180</v>
      </c>
      <c r="F3252" s="19" t="s">
        <v>55</v>
      </c>
      <c r="G3252" s="19">
        <v>80</v>
      </c>
      <c r="H3252" s="19">
        <v>7</v>
      </c>
      <c r="I3252" s="19">
        <v>145</v>
      </c>
      <c r="J3252" s="19">
        <v>94</v>
      </c>
      <c r="K3252" s="19">
        <v>1000</v>
      </c>
      <c r="L3252" s="19">
        <v>3000</v>
      </c>
      <c r="M3252" s="19" t="s">
        <v>94</v>
      </c>
      <c r="N3252" s="19">
        <v>3000</v>
      </c>
      <c r="O3252" s="19">
        <v>6000</v>
      </c>
      <c r="P3252" s="19">
        <v>18000</v>
      </c>
      <c r="Q3252" s="19" t="s">
        <v>57</v>
      </c>
      <c r="R3252" s="19">
        <v>19500</v>
      </c>
      <c r="S3252" s="19">
        <v>30000</v>
      </c>
      <c r="T3252" s="19">
        <v>7.03</v>
      </c>
      <c r="U3252" s="19">
        <v>42</v>
      </c>
      <c r="V3252" s="19">
        <v>0.24</v>
      </c>
      <c r="W3252" s="19">
        <v>67</v>
      </c>
      <c r="X3252" s="93">
        <v>2035</v>
      </c>
      <c r="Y3252">
        <f t="shared" si="151"/>
        <v>37.5</v>
      </c>
      <c r="Z3252" t="b">
        <f>IF(N3252/G3252&gt;=Auswahlhilfe!$C$8,TRUE,FALSE)</f>
        <v>1</v>
      </c>
      <c r="AA3252" t="b">
        <f>IF(K3252&gt;Auswahlhilfe!$C$7,TRUE,FALSE)</f>
        <v>1</v>
      </c>
      <c r="AB3252" t="b">
        <f>IF(Auswahlhilfe!$C$17=F3252,TRUE,FALSE)</f>
        <v>0</v>
      </c>
      <c r="AC3252" t="b">
        <f>IFERROR(IF(FIND("P2",PGOptionList!D3252)&gt;0,TRUE),FALSE)</f>
        <v>1</v>
      </c>
      <c r="AD3252" t="b">
        <f>IFERROR(IF(FIND("P1",PGOptionList!D3252)&gt;0,TRUE),FALSE)</f>
        <v>0</v>
      </c>
      <c r="AE3252" t="b">
        <f>IFERROR(IF(FIND("P0",PGOptionList!D3252)&gt;0,TRUE),FALSE)</f>
        <v>0</v>
      </c>
      <c r="AF3252" t="b">
        <f>IF(AND(Z3252,AA3252,AB3252,AC3252,IF(C3252=Auswahlhilfe!$L$7,TRUE,FALSE)),D3252,FALSE)</f>
        <v>0</v>
      </c>
      <c r="AG3252" t="b">
        <f>IF(AND(Z3252,AA3252,AB3252,AD3252,IF(C3252=Auswahlhilfe!$L$17,TRUE,FALSE)),D3252,FALSE)</f>
        <v>0</v>
      </c>
      <c r="AH3252" t="b">
        <f>IF(AND(Z3252,AA3252,AB3252,AE3252,IF(C3252=Auswahlhilfe!$L$17,TRUE,FALSE)),D3252,FALSE)</f>
        <v>0</v>
      </c>
      <c r="AI3252" t="s">
        <v>4817</v>
      </c>
      <c r="AJ3252" s="90" t="str">
        <f t="shared" si="152"/>
        <v>mailto:info@oxni.ch?subject=Anfrage TF-180-080-S1-P2</v>
      </c>
    </row>
    <row r="3253" spans="2:36" x14ac:dyDescent="0.2">
      <c r="B3253" s="78" t="str">
        <f t="shared" si="150"/>
        <v/>
      </c>
      <c r="C3253" s="19" t="s">
        <v>12</v>
      </c>
      <c r="D3253" s="19" t="s">
        <v>3554</v>
      </c>
      <c r="E3253" s="19">
        <v>180</v>
      </c>
      <c r="F3253" s="19" t="s">
        <v>58</v>
      </c>
      <c r="G3253" s="19">
        <v>80</v>
      </c>
      <c r="H3253" s="19">
        <v>7</v>
      </c>
      <c r="I3253" s="19">
        <v>145</v>
      </c>
      <c r="J3253" s="19">
        <v>94</v>
      </c>
      <c r="K3253" s="19">
        <v>1000</v>
      </c>
      <c r="L3253" s="19">
        <v>3000</v>
      </c>
      <c r="M3253" s="19" t="s">
        <v>94</v>
      </c>
      <c r="N3253" s="19">
        <v>3000</v>
      </c>
      <c r="O3253" s="19">
        <v>6000</v>
      </c>
      <c r="P3253" s="19">
        <v>18000</v>
      </c>
      <c r="Q3253" s="19" t="s">
        <v>57</v>
      </c>
      <c r="R3253" s="19">
        <v>19500</v>
      </c>
      <c r="S3253" s="19">
        <v>30000</v>
      </c>
      <c r="T3253" s="19">
        <v>7.03</v>
      </c>
      <c r="U3253" s="19">
        <v>42</v>
      </c>
      <c r="V3253" s="19">
        <v>0.24</v>
      </c>
      <c r="W3253" s="19">
        <v>67</v>
      </c>
      <c r="X3253" s="93">
        <v>2035</v>
      </c>
      <c r="Y3253">
        <f t="shared" si="151"/>
        <v>37.5</v>
      </c>
      <c r="Z3253" t="b">
        <f>IF(N3253/G3253&gt;=Auswahlhilfe!$C$8,TRUE,FALSE)</f>
        <v>1</v>
      </c>
      <c r="AA3253" t="b">
        <f>IF(K3253&gt;Auswahlhilfe!$C$7,TRUE,FALSE)</f>
        <v>1</v>
      </c>
      <c r="AB3253" t="b">
        <f>IF(Auswahlhilfe!$C$17=F3253,TRUE,FALSE)</f>
        <v>1</v>
      </c>
      <c r="AC3253" t="b">
        <f>IFERROR(IF(FIND("P2",PGOptionList!D3253)&gt;0,TRUE),FALSE)</f>
        <v>1</v>
      </c>
      <c r="AD3253" t="b">
        <f>IFERROR(IF(FIND("P1",PGOptionList!D3253)&gt;0,TRUE),FALSE)</f>
        <v>0</v>
      </c>
      <c r="AE3253" t="b">
        <f>IFERROR(IF(FIND("P0",PGOptionList!D3253)&gt;0,TRUE),FALSE)</f>
        <v>0</v>
      </c>
      <c r="AF3253" t="b">
        <f>IF(AND(Z3253,AA3253,AB3253,AC3253,IF(C3253=Auswahlhilfe!$L$7,TRUE,FALSE)),D3253,FALSE)</f>
        <v>0</v>
      </c>
      <c r="AG3253" t="b">
        <f>IF(AND(Z3253,AA3253,AB3253,AD3253,IF(C3253=Auswahlhilfe!$L$17,TRUE,FALSE)),D3253,FALSE)</f>
        <v>0</v>
      </c>
      <c r="AH3253" t="b">
        <f>IF(AND(Z3253,AA3253,AB3253,AE3253,IF(C3253=Auswahlhilfe!$L$17,TRUE,FALSE)),D3253,FALSE)</f>
        <v>0</v>
      </c>
      <c r="AI3253" t="s">
        <v>4818</v>
      </c>
      <c r="AJ3253" s="90" t="str">
        <f t="shared" si="152"/>
        <v>https://shop.oxni.ch/de/shop/motoren/planetengetriebe/tf-180-080-s2-p2</v>
      </c>
    </row>
    <row r="3254" spans="2:36" x14ac:dyDescent="0.2">
      <c r="B3254" s="78" t="str">
        <f t="shared" si="150"/>
        <v/>
      </c>
      <c r="C3254" s="19" t="s">
        <v>12</v>
      </c>
      <c r="D3254" s="19" t="s">
        <v>3555</v>
      </c>
      <c r="E3254" s="19">
        <v>180</v>
      </c>
      <c r="F3254" s="19" t="s">
        <v>55</v>
      </c>
      <c r="G3254" s="19">
        <v>70</v>
      </c>
      <c r="H3254" s="19">
        <v>3</v>
      </c>
      <c r="I3254" s="19">
        <v>145</v>
      </c>
      <c r="J3254" s="19">
        <v>94</v>
      </c>
      <c r="K3254" s="19">
        <v>1100</v>
      </c>
      <c r="L3254" s="19">
        <v>3300</v>
      </c>
      <c r="M3254" s="19" t="s">
        <v>93</v>
      </c>
      <c r="N3254" s="19">
        <v>3000</v>
      </c>
      <c r="O3254" s="19">
        <v>6000</v>
      </c>
      <c r="P3254" s="19">
        <v>18000</v>
      </c>
      <c r="Q3254" s="19" t="s">
        <v>57</v>
      </c>
      <c r="R3254" s="19">
        <v>19500</v>
      </c>
      <c r="S3254" s="19">
        <v>30000</v>
      </c>
      <c r="T3254" s="19">
        <v>7.03</v>
      </c>
      <c r="U3254" s="19">
        <v>42</v>
      </c>
      <c r="V3254" s="19">
        <v>0.24</v>
      </c>
      <c r="W3254" s="19">
        <v>67</v>
      </c>
      <c r="X3254" s="93"/>
      <c r="Y3254">
        <f t="shared" si="151"/>
        <v>42.857142857142854</v>
      </c>
      <c r="Z3254" t="b">
        <f>IF(N3254/G3254&gt;=Auswahlhilfe!$C$8,TRUE,FALSE)</f>
        <v>1</v>
      </c>
      <c r="AA3254" t="b">
        <f>IF(K3254&gt;Auswahlhilfe!$C$7,TRUE,FALSE)</f>
        <v>1</v>
      </c>
      <c r="AB3254" t="b">
        <f>IF(Auswahlhilfe!$C$17=F3254,TRUE,FALSE)</f>
        <v>0</v>
      </c>
      <c r="AC3254" t="b">
        <f>IFERROR(IF(FIND("P2",PGOptionList!D3254)&gt;0,TRUE),FALSE)</f>
        <v>0</v>
      </c>
      <c r="AD3254" t="b">
        <f>IFERROR(IF(FIND("P1",PGOptionList!D3254)&gt;0,TRUE),FALSE)</f>
        <v>0</v>
      </c>
      <c r="AE3254" t="b">
        <f>IFERROR(IF(FIND("P0",PGOptionList!D3254)&gt;0,TRUE),FALSE)</f>
        <v>1</v>
      </c>
      <c r="AF3254" t="b">
        <f>IF(AND(Z3254,AA3254,AB3254,AC3254,IF(C3254=Auswahlhilfe!$L$7,TRUE,FALSE)),D3254,FALSE)</f>
        <v>0</v>
      </c>
      <c r="AG3254" t="b">
        <f>IF(AND(Z3254,AA3254,AB3254,AD3254,IF(C3254=Auswahlhilfe!$L$17,TRUE,FALSE)),D3254,FALSE)</f>
        <v>0</v>
      </c>
      <c r="AH3254" t="b">
        <f>IF(AND(Z3254,AA3254,AB3254,AE3254,IF(C3254=Auswahlhilfe!$L$17,TRUE,FALSE)),D3254,FALSE)</f>
        <v>0</v>
      </c>
      <c r="AI3254" t="s">
        <v>4817</v>
      </c>
      <c r="AJ3254" s="90" t="str">
        <f t="shared" si="152"/>
        <v>mailto:info@oxni.ch?subject=Anfrage TF-180-070-S1-P0</v>
      </c>
    </row>
    <row r="3255" spans="2:36" x14ac:dyDescent="0.2">
      <c r="B3255" s="78" t="str">
        <f t="shared" si="150"/>
        <v/>
      </c>
      <c r="C3255" s="19" t="s">
        <v>12</v>
      </c>
      <c r="D3255" s="19" t="s">
        <v>3556</v>
      </c>
      <c r="E3255" s="19">
        <v>180</v>
      </c>
      <c r="F3255" s="19" t="s">
        <v>58</v>
      </c>
      <c r="G3255" s="19">
        <v>70</v>
      </c>
      <c r="H3255" s="19">
        <v>3</v>
      </c>
      <c r="I3255" s="19">
        <v>145</v>
      </c>
      <c r="J3255" s="19">
        <v>94</v>
      </c>
      <c r="K3255" s="19">
        <v>1100</v>
      </c>
      <c r="L3255" s="19">
        <v>3300</v>
      </c>
      <c r="M3255" s="19" t="s">
        <v>93</v>
      </c>
      <c r="N3255" s="19">
        <v>3000</v>
      </c>
      <c r="O3255" s="19">
        <v>6000</v>
      </c>
      <c r="P3255" s="19">
        <v>18000</v>
      </c>
      <c r="Q3255" s="19" t="s">
        <v>57</v>
      </c>
      <c r="R3255" s="19">
        <v>19500</v>
      </c>
      <c r="S3255" s="19">
        <v>30000</v>
      </c>
      <c r="T3255" s="19">
        <v>7.03</v>
      </c>
      <c r="U3255" s="19">
        <v>42</v>
      </c>
      <c r="V3255" s="19">
        <v>0.24</v>
      </c>
      <c r="W3255" s="19">
        <v>67</v>
      </c>
      <c r="X3255" s="93"/>
      <c r="Y3255">
        <f t="shared" si="151"/>
        <v>42.857142857142854</v>
      </c>
      <c r="Z3255" t="b">
        <f>IF(N3255/G3255&gt;=Auswahlhilfe!$C$8,TRUE,FALSE)</f>
        <v>1</v>
      </c>
      <c r="AA3255" t="b">
        <f>IF(K3255&gt;Auswahlhilfe!$C$7,TRUE,FALSE)</f>
        <v>1</v>
      </c>
      <c r="AB3255" t="b">
        <f>IF(Auswahlhilfe!$C$17=F3255,TRUE,FALSE)</f>
        <v>1</v>
      </c>
      <c r="AC3255" t="b">
        <f>IFERROR(IF(FIND("P2",PGOptionList!D3255)&gt;0,TRUE),FALSE)</f>
        <v>0</v>
      </c>
      <c r="AD3255" t="b">
        <f>IFERROR(IF(FIND("P1",PGOptionList!D3255)&gt;0,TRUE),FALSE)</f>
        <v>0</v>
      </c>
      <c r="AE3255" t="b">
        <f>IFERROR(IF(FIND("P0",PGOptionList!D3255)&gt;0,TRUE),FALSE)</f>
        <v>1</v>
      </c>
      <c r="AF3255" t="b">
        <f>IF(AND(Z3255,AA3255,AB3255,AC3255,IF(C3255=Auswahlhilfe!$L$7,TRUE,FALSE)),D3255,FALSE)</f>
        <v>0</v>
      </c>
      <c r="AG3255" t="b">
        <f>IF(AND(Z3255,AA3255,AB3255,AD3255,IF(C3255=Auswahlhilfe!$L$17,TRUE,FALSE)),D3255,FALSE)</f>
        <v>0</v>
      </c>
      <c r="AH3255" t="b">
        <f>IF(AND(Z3255,AA3255,AB3255,AE3255,IF(C3255=Auswahlhilfe!$L$17,TRUE,FALSE)),D3255,FALSE)</f>
        <v>0</v>
      </c>
      <c r="AI3255" t="s">
        <v>4817</v>
      </c>
      <c r="AJ3255" s="90" t="str">
        <f t="shared" si="152"/>
        <v>mailto:info@oxni.ch?subject=Anfrage TF-180-070-S2-P0</v>
      </c>
    </row>
    <row r="3256" spans="2:36" x14ac:dyDescent="0.2">
      <c r="B3256" s="78" t="str">
        <f t="shared" si="150"/>
        <v/>
      </c>
      <c r="C3256" s="19" t="s">
        <v>12</v>
      </c>
      <c r="D3256" s="19" t="s">
        <v>3557</v>
      </c>
      <c r="E3256" s="19">
        <v>180</v>
      </c>
      <c r="F3256" s="19" t="s">
        <v>55</v>
      </c>
      <c r="G3256" s="19">
        <v>70</v>
      </c>
      <c r="H3256" s="19">
        <v>5</v>
      </c>
      <c r="I3256" s="19">
        <v>145</v>
      </c>
      <c r="J3256" s="19">
        <v>94</v>
      </c>
      <c r="K3256" s="19">
        <v>1100</v>
      </c>
      <c r="L3256" s="19">
        <v>3300</v>
      </c>
      <c r="M3256" s="19" t="s">
        <v>93</v>
      </c>
      <c r="N3256" s="19">
        <v>3000</v>
      </c>
      <c r="O3256" s="19">
        <v>6000</v>
      </c>
      <c r="P3256" s="19">
        <v>18000</v>
      </c>
      <c r="Q3256" s="19" t="s">
        <v>57</v>
      </c>
      <c r="R3256" s="19">
        <v>19500</v>
      </c>
      <c r="S3256" s="19">
        <v>30000</v>
      </c>
      <c r="T3256" s="19">
        <v>7.03</v>
      </c>
      <c r="U3256" s="19">
        <v>42</v>
      </c>
      <c r="V3256" s="19">
        <v>0.24</v>
      </c>
      <c r="W3256" s="19">
        <v>67</v>
      </c>
      <c r="X3256" s="93">
        <v>2470</v>
      </c>
      <c r="Y3256">
        <f t="shared" si="151"/>
        <v>42.857142857142854</v>
      </c>
      <c r="Z3256" t="b">
        <f>IF(N3256/G3256&gt;=Auswahlhilfe!$C$8,TRUE,FALSE)</f>
        <v>1</v>
      </c>
      <c r="AA3256" t="b">
        <f>IF(K3256&gt;Auswahlhilfe!$C$7,TRUE,FALSE)</f>
        <v>1</v>
      </c>
      <c r="AB3256" t="b">
        <f>IF(Auswahlhilfe!$C$17=F3256,TRUE,FALSE)</f>
        <v>0</v>
      </c>
      <c r="AC3256" t="b">
        <f>IFERROR(IF(FIND("P2",PGOptionList!D3256)&gt;0,TRUE),FALSE)</f>
        <v>0</v>
      </c>
      <c r="AD3256" t="b">
        <f>IFERROR(IF(FIND("P1",PGOptionList!D3256)&gt;0,TRUE),FALSE)</f>
        <v>1</v>
      </c>
      <c r="AE3256" t="b">
        <f>IFERROR(IF(FIND("P0",PGOptionList!D3256)&gt;0,TRUE),FALSE)</f>
        <v>0</v>
      </c>
      <c r="AF3256" t="b">
        <f>IF(AND(Z3256,AA3256,AB3256,AC3256,IF(C3256=Auswahlhilfe!$L$7,TRUE,FALSE)),D3256,FALSE)</f>
        <v>0</v>
      </c>
      <c r="AG3256" t="b">
        <f>IF(AND(Z3256,AA3256,AB3256,AD3256,IF(C3256=Auswahlhilfe!$L$17,TRUE,FALSE)),D3256,FALSE)</f>
        <v>0</v>
      </c>
      <c r="AH3256" t="b">
        <f>IF(AND(Z3256,AA3256,AB3256,AE3256,IF(C3256=Auswahlhilfe!$L$17,TRUE,FALSE)),D3256,FALSE)</f>
        <v>0</v>
      </c>
      <c r="AI3256" t="s">
        <v>4817</v>
      </c>
      <c r="AJ3256" s="90" t="str">
        <f t="shared" si="152"/>
        <v>mailto:info@oxni.ch?subject=Anfrage TF-180-070-S1-P1</v>
      </c>
    </row>
    <row r="3257" spans="2:36" x14ac:dyDescent="0.2">
      <c r="B3257" s="78" t="str">
        <f t="shared" si="150"/>
        <v/>
      </c>
      <c r="C3257" s="19" t="s">
        <v>12</v>
      </c>
      <c r="D3257" s="19" t="s">
        <v>3558</v>
      </c>
      <c r="E3257" s="19">
        <v>180</v>
      </c>
      <c r="F3257" s="19" t="s">
        <v>58</v>
      </c>
      <c r="G3257" s="19">
        <v>70</v>
      </c>
      <c r="H3257" s="19">
        <v>5</v>
      </c>
      <c r="I3257" s="19">
        <v>145</v>
      </c>
      <c r="J3257" s="19">
        <v>94</v>
      </c>
      <c r="K3257" s="19">
        <v>1100</v>
      </c>
      <c r="L3257" s="19">
        <v>3300</v>
      </c>
      <c r="M3257" s="19" t="s">
        <v>93</v>
      </c>
      <c r="N3257" s="19">
        <v>3000</v>
      </c>
      <c r="O3257" s="19">
        <v>6000</v>
      </c>
      <c r="P3257" s="19">
        <v>18000</v>
      </c>
      <c r="Q3257" s="19" t="s">
        <v>57</v>
      </c>
      <c r="R3257" s="19">
        <v>19500</v>
      </c>
      <c r="S3257" s="19">
        <v>30000</v>
      </c>
      <c r="T3257" s="19">
        <v>7.03</v>
      </c>
      <c r="U3257" s="19">
        <v>42</v>
      </c>
      <c r="V3257" s="19">
        <v>0.24</v>
      </c>
      <c r="W3257" s="19">
        <v>67</v>
      </c>
      <c r="X3257" s="93">
        <v>2470</v>
      </c>
      <c r="Y3257">
        <f t="shared" si="151"/>
        <v>42.857142857142854</v>
      </c>
      <c r="Z3257" t="b">
        <f>IF(N3257/G3257&gt;=Auswahlhilfe!$C$8,TRUE,FALSE)</f>
        <v>1</v>
      </c>
      <c r="AA3257" t="b">
        <f>IF(K3257&gt;Auswahlhilfe!$C$7,TRUE,FALSE)</f>
        <v>1</v>
      </c>
      <c r="AB3257" t="b">
        <f>IF(Auswahlhilfe!$C$17=F3257,TRUE,FALSE)</f>
        <v>1</v>
      </c>
      <c r="AC3257" t="b">
        <f>IFERROR(IF(FIND("P2",PGOptionList!D3257)&gt;0,TRUE),FALSE)</f>
        <v>0</v>
      </c>
      <c r="AD3257" t="b">
        <f>IFERROR(IF(FIND("P1",PGOptionList!D3257)&gt;0,TRUE),FALSE)</f>
        <v>1</v>
      </c>
      <c r="AE3257" t="b">
        <f>IFERROR(IF(FIND("P0",PGOptionList!D3257)&gt;0,TRUE),FALSE)</f>
        <v>0</v>
      </c>
      <c r="AF3257" t="b">
        <f>IF(AND(Z3257,AA3257,AB3257,AC3257,IF(C3257=Auswahlhilfe!$L$7,TRUE,FALSE)),D3257,FALSE)</f>
        <v>0</v>
      </c>
      <c r="AG3257" t="b">
        <f>IF(AND(Z3257,AA3257,AB3257,AD3257,IF(C3257=Auswahlhilfe!$L$17,TRUE,FALSE)),D3257,FALSE)</f>
        <v>0</v>
      </c>
      <c r="AH3257" t="b">
        <f>IF(AND(Z3257,AA3257,AB3257,AE3257,IF(C3257=Auswahlhilfe!$L$17,TRUE,FALSE)),D3257,FALSE)</f>
        <v>0</v>
      </c>
      <c r="AI3257" t="s">
        <v>4818</v>
      </c>
      <c r="AJ3257" s="90" t="str">
        <f t="shared" si="152"/>
        <v>https://shop.oxni.ch/de/shop/motoren/planetengetriebe/tf-180-070-s2-p1</v>
      </c>
    </row>
    <row r="3258" spans="2:36" x14ac:dyDescent="0.2">
      <c r="B3258" s="78" t="str">
        <f t="shared" si="150"/>
        <v/>
      </c>
      <c r="C3258" s="19" t="s">
        <v>12</v>
      </c>
      <c r="D3258" s="19" t="s">
        <v>3559</v>
      </c>
      <c r="E3258" s="19">
        <v>180</v>
      </c>
      <c r="F3258" s="19" t="s">
        <v>55</v>
      </c>
      <c r="G3258" s="19">
        <v>70</v>
      </c>
      <c r="H3258" s="19">
        <v>7</v>
      </c>
      <c r="I3258" s="19">
        <v>145</v>
      </c>
      <c r="J3258" s="19">
        <v>94</v>
      </c>
      <c r="K3258" s="19">
        <v>1100</v>
      </c>
      <c r="L3258" s="19">
        <v>3300</v>
      </c>
      <c r="M3258" s="19" t="s">
        <v>93</v>
      </c>
      <c r="N3258" s="19">
        <v>3000</v>
      </c>
      <c r="O3258" s="19">
        <v>6000</v>
      </c>
      <c r="P3258" s="19">
        <v>18000</v>
      </c>
      <c r="Q3258" s="19" t="s">
        <v>57</v>
      </c>
      <c r="R3258" s="19">
        <v>19500</v>
      </c>
      <c r="S3258" s="19">
        <v>30000</v>
      </c>
      <c r="T3258" s="19">
        <v>7.03</v>
      </c>
      <c r="U3258" s="19">
        <v>42</v>
      </c>
      <c r="V3258" s="19">
        <v>0.24</v>
      </c>
      <c r="W3258" s="19">
        <v>67</v>
      </c>
      <c r="X3258" s="93">
        <v>2035</v>
      </c>
      <c r="Y3258">
        <f t="shared" si="151"/>
        <v>42.857142857142854</v>
      </c>
      <c r="Z3258" t="b">
        <f>IF(N3258/G3258&gt;=Auswahlhilfe!$C$8,TRUE,FALSE)</f>
        <v>1</v>
      </c>
      <c r="AA3258" t="b">
        <f>IF(K3258&gt;Auswahlhilfe!$C$7,TRUE,FALSE)</f>
        <v>1</v>
      </c>
      <c r="AB3258" t="b">
        <f>IF(Auswahlhilfe!$C$17=F3258,TRUE,FALSE)</f>
        <v>0</v>
      </c>
      <c r="AC3258" t="b">
        <f>IFERROR(IF(FIND("P2",PGOptionList!D3258)&gt;0,TRUE),FALSE)</f>
        <v>1</v>
      </c>
      <c r="AD3258" t="b">
        <f>IFERROR(IF(FIND("P1",PGOptionList!D3258)&gt;0,TRUE),FALSE)</f>
        <v>0</v>
      </c>
      <c r="AE3258" t="b">
        <f>IFERROR(IF(FIND("P0",PGOptionList!D3258)&gt;0,TRUE),FALSE)</f>
        <v>0</v>
      </c>
      <c r="AF3258" t="b">
        <f>IF(AND(Z3258,AA3258,AB3258,AC3258,IF(C3258=Auswahlhilfe!$L$7,TRUE,FALSE)),D3258,FALSE)</f>
        <v>0</v>
      </c>
      <c r="AG3258" t="b">
        <f>IF(AND(Z3258,AA3258,AB3258,AD3258,IF(C3258=Auswahlhilfe!$L$17,TRUE,FALSE)),D3258,FALSE)</f>
        <v>0</v>
      </c>
      <c r="AH3258" t="b">
        <f>IF(AND(Z3258,AA3258,AB3258,AE3258,IF(C3258=Auswahlhilfe!$L$17,TRUE,FALSE)),D3258,FALSE)</f>
        <v>0</v>
      </c>
      <c r="AI3258" t="s">
        <v>4817</v>
      </c>
      <c r="AJ3258" s="90" t="str">
        <f t="shared" si="152"/>
        <v>mailto:info@oxni.ch?subject=Anfrage TF-180-070-S1-P2</v>
      </c>
    </row>
    <row r="3259" spans="2:36" x14ac:dyDescent="0.2">
      <c r="B3259" s="78" t="str">
        <f t="shared" si="150"/>
        <v/>
      </c>
      <c r="C3259" s="19" t="s">
        <v>12</v>
      </c>
      <c r="D3259" s="19" t="s">
        <v>3560</v>
      </c>
      <c r="E3259" s="19">
        <v>180</v>
      </c>
      <c r="F3259" s="19" t="s">
        <v>58</v>
      </c>
      <c r="G3259" s="19">
        <v>70</v>
      </c>
      <c r="H3259" s="19">
        <v>7</v>
      </c>
      <c r="I3259" s="19">
        <v>145</v>
      </c>
      <c r="J3259" s="19">
        <v>94</v>
      </c>
      <c r="K3259" s="19">
        <v>1100</v>
      </c>
      <c r="L3259" s="19">
        <v>3300</v>
      </c>
      <c r="M3259" s="19" t="s">
        <v>93</v>
      </c>
      <c r="N3259" s="19">
        <v>3000</v>
      </c>
      <c r="O3259" s="19">
        <v>6000</v>
      </c>
      <c r="P3259" s="19">
        <v>18000</v>
      </c>
      <c r="Q3259" s="19" t="s">
        <v>57</v>
      </c>
      <c r="R3259" s="19">
        <v>19500</v>
      </c>
      <c r="S3259" s="19">
        <v>30000</v>
      </c>
      <c r="T3259" s="19">
        <v>7.03</v>
      </c>
      <c r="U3259" s="19">
        <v>42</v>
      </c>
      <c r="V3259" s="19">
        <v>0.24</v>
      </c>
      <c r="W3259" s="19">
        <v>67</v>
      </c>
      <c r="X3259" s="93">
        <v>2035</v>
      </c>
      <c r="Y3259">
        <f t="shared" si="151"/>
        <v>42.857142857142854</v>
      </c>
      <c r="Z3259" t="b">
        <f>IF(N3259/G3259&gt;=Auswahlhilfe!$C$8,TRUE,FALSE)</f>
        <v>1</v>
      </c>
      <c r="AA3259" t="b">
        <f>IF(K3259&gt;Auswahlhilfe!$C$7,TRUE,FALSE)</f>
        <v>1</v>
      </c>
      <c r="AB3259" t="b">
        <f>IF(Auswahlhilfe!$C$17=F3259,TRUE,FALSE)</f>
        <v>1</v>
      </c>
      <c r="AC3259" t="b">
        <f>IFERROR(IF(FIND("P2",PGOptionList!D3259)&gt;0,TRUE),FALSE)</f>
        <v>1</v>
      </c>
      <c r="AD3259" t="b">
        <f>IFERROR(IF(FIND("P1",PGOptionList!D3259)&gt;0,TRUE),FALSE)</f>
        <v>0</v>
      </c>
      <c r="AE3259" t="b">
        <f>IFERROR(IF(FIND("P0",PGOptionList!D3259)&gt;0,TRUE),FALSE)</f>
        <v>0</v>
      </c>
      <c r="AF3259" t="b">
        <f>IF(AND(Z3259,AA3259,AB3259,AC3259,IF(C3259=Auswahlhilfe!$L$7,TRUE,FALSE)),D3259,FALSE)</f>
        <v>0</v>
      </c>
      <c r="AG3259" t="b">
        <f>IF(AND(Z3259,AA3259,AB3259,AD3259,IF(C3259=Auswahlhilfe!$L$17,TRUE,FALSE)),D3259,FALSE)</f>
        <v>0</v>
      </c>
      <c r="AH3259" t="b">
        <f>IF(AND(Z3259,AA3259,AB3259,AE3259,IF(C3259=Auswahlhilfe!$L$17,TRUE,FALSE)),D3259,FALSE)</f>
        <v>0</v>
      </c>
      <c r="AI3259" t="s">
        <v>4818</v>
      </c>
      <c r="AJ3259" s="90" t="str">
        <f t="shared" si="152"/>
        <v>https://shop.oxni.ch/de/shop/motoren/planetengetriebe/tf-180-070-s2-p2</v>
      </c>
    </row>
    <row r="3260" spans="2:36" x14ac:dyDescent="0.2">
      <c r="B3260" s="78" t="str">
        <f t="shared" si="150"/>
        <v/>
      </c>
      <c r="C3260" s="19" t="s">
        <v>12</v>
      </c>
      <c r="D3260" s="19" t="s">
        <v>3561</v>
      </c>
      <c r="E3260" s="19">
        <v>180</v>
      </c>
      <c r="F3260" s="19" t="s">
        <v>55</v>
      </c>
      <c r="G3260" s="19">
        <v>60</v>
      </c>
      <c r="H3260" s="19">
        <v>3</v>
      </c>
      <c r="I3260" s="19">
        <v>145</v>
      </c>
      <c r="J3260" s="19">
        <v>94</v>
      </c>
      <c r="K3260" s="19">
        <v>1108</v>
      </c>
      <c r="L3260" s="19">
        <v>3324</v>
      </c>
      <c r="M3260" s="19" t="s">
        <v>92</v>
      </c>
      <c r="N3260" s="19">
        <v>3000</v>
      </c>
      <c r="O3260" s="19">
        <v>6000</v>
      </c>
      <c r="P3260" s="19">
        <v>18000</v>
      </c>
      <c r="Q3260" s="19" t="s">
        <v>57</v>
      </c>
      <c r="R3260" s="19">
        <v>19500</v>
      </c>
      <c r="S3260" s="19">
        <v>30000</v>
      </c>
      <c r="T3260" s="19">
        <v>7.03</v>
      </c>
      <c r="U3260" s="19">
        <v>42</v>
      </c>
      <c r="V3260" s="19">
        <v>0.24</v>
      </c>
      <c r="W3260" s="19">
        <v>67</v>
      </c>
      <c r="X3260" s="93"/>
      <c r="Y3260">
        <f t="shared" si="151"/>
        <v>50</v>
      </c>
      <c r="Z3260" t="b">
        <f>IF(N3260/G3260&gt;=Auswahlhilfe!$C$8,TRUE,FALSE)</f>
        <v>1</v>
      </c>
      <c r="AA3260" t="b">
        <f>IF(K3260&gt;Auswahlhilfe!$C$7,TRUE,FALSE)</f>
        <v>1</v>
      </c>
      <c r="AB3260" t="b">
        <f>IF(Auswahlhilfe!$C$17=F3260,TRUE,FALSE)</f>
        <v>0</v>
      </c>
      <c r="AC3260" t="b">
        <f>IFERROR(IF(FIND("P2",PGOptionList!D3260)&gt;0,TRUE),FALSE)</f>
        <v>0</v>
      </c>
      <c r="AD3260" t="b">
        <f>IFERROR(IF(FIND("P1",PGOptionList!D3260)&gt;0,TRUE),FALSE)</f>
        <v>0</v>
      </c>
      <c r="AE3260" t="b">
        <f>IFERROR(IF(FIND("P0",PGOptionList!D3260)&gt;0,TRUE),FALSE)</f>
        <v>1</v>
      </c>
      <c r="AF3260" t="b">
        <f>IF(AND(Z3260,AA3260,AB3260,AC3260,IF(C3260=Auswahlhilfe!$L$7,TRUE,FALSE)),D3260,FALSE)</f>
        <v>0</v>
      </c>
      <c r="AG3260" t="b">
        <f>IF(AND(Z3260,AA3260,AB3260,AD3260,IF(C3260=Auswahlhilfe!$L$17,TRUE,FALSE)),D3260,FALSE)</f>
        <v>0</v>
      </c>
      <c r="AH3260" t="b">
        <f>IF(AND(Z3260,AA3260,AB3260,AE3260,IF(C3260=Auswahlhilfe!$L$17,TRUE,FALSE)),D3260,FALSE)</f>
        <v>0</v>
      </c>
      <c r="AI3260" t="s">
        <v>4817</v>
      </c>
      <c r="AJ3260" s="90" t="str">
        <f t="shared" si="152"/>
        <v>mailto:info@oxni.ch?subject=Anfrage TF-180-060-S1-P0</v>
      </c>
    </row>
    <row r="3261" spans="2:36" x14ac:dyDescent="0.2">
      <c r="B3261" s="78" t="str">
        <f t="shared" si="150"/>
        <v/>
      </c>
      <c r="C3261" s="19" t="s">
        <v>12</v>
      </c>
      <c r="D3261" s="19" t="s">
        <v>3562</v>
      </c>
      <c r="E3261" s="19">
        <v>180</v>
      </c>
      <c r="F3261" s="19" t="s">
        <v>58</v>
      </c>
      <c r="G3261" s="19">
        <v>60</v>
      </c>
      <c r="H3261" s="19">
        <v>3</v>
      </c>
      <c r="I3261" s="19">
        <v>145</v>
      </c>
      <c r="J3261" s="19">
        <v>94</v>
      </c>
      <c r="K3261" s="19">
        <v>1108</v>
      </c>
      <c r="L3261" s="19">
        <v>3324</v>
      </c>
      <c r="M3261" s="19" t="s">
        <v>92</v>
      </c>
      <c r="N3261" s="19">
        <v>3000</v>
      </c>
      <c r="O3261" s="19">
        <v>6000</v>
      </c>
      <c r="P3261" s="19">
        <v>18000</v>
      </c>
      <c r="Q3261" s="19" t="s">
        <v>57</v>
      </c>
      <c r="R3261" s="19">
        <v>19500</v>
      </c>
      <c r="S3261" s="19">
        <v>30000</v>
      </c>
      <c r="T3261" s="19">
        <v>7.03</v>
      </c>
      <c r="U3261" s="19">
        <v>42</v>
      </c>
      <c r="V3261" s="19">
        <v>0.24</v>
      </c>
      <c r="W3261" s="19">
        <v>67</v>
      </c>
      <c r="X3261" s="93"/>
      <c r="Y3261">
        <f t="shared" si="151"/>
        <v>50</v>
      </c>
      <c r="Z3261" t="b">
        <f>IF(N3261/G3261&gt;=Auswahlhilfe!$C$8,TRUE,FALSE)</f>
        <v>1</v>
      </c>
      <c r="AA3261" t="b">
        <f>IF(K3261&gt;Auswahlhilfe!$C$7,TRUE,FALSE)</f>
        <v>1</v>
      </c>
      <c r="AB3261" t="b">
        <f>IF(Auswahlhilfe!$C$17=F3261,TRUE,FALSE)</f>
        <v>1</v>
      </c>
      <c r="AC3261" t="b">
        <f>IFERROR(IF(FIND("P2",PGOptionList!D3261)&gt;0,TRUE),FALSE)</f>
        <v>0</v>
      </c>
      <c r="AD3261" t="b">
        <f>IFERROR(IF(FIND("P1",PGOptionList!D3261)&gt;0,TRUE),FALSE)</f>
        <v>0</v>
      </c>
      <c r="AE3261" t="b">
        <f>IFERROR(IF(FIND("P0",PGOptionList!D3261)&gt;0,TRUE),FALSE)</f>
        <v>1</v>
      </c>
      <c r="AF3261" t="b">
        <f>IF(AND(Z3261,AA3261,AB3261,AC3261,IF(C3261=Auswahlhilfe!$L$7,TRUE,FALSE)),D3261,FALSE)</f>
        <v>0</v>
      </c>
      <c r="AG3261" t="b">
        <f>IF(AND(Z3261,AA3261,AB3261,AD3261,IF(C3261=Auswahlhilfe!$L$17,TRUE,FALSE)),D3261,FALSE)</f>
        <v>0</v>
      </c>
      <c r="AH3261" t="b">
        <f>IF(AND(Z3261,AA3261,AB3261,AE3261,IF(C3261=Auswahlhilfe!$L$17,TRUE,FALSE)),D3261,FALSE)</f>
        <v>0</v>
      </c>
      <c r="AI3261" t="s">
        <v>4817</v>
      </c>
      <c r="AJ3261" s="90" t="str">
        <f t="shared" si="152"/>
        <v>mailto:info@oxni.ch?subject=Anfrage TF-180-060-S2-P0</v>
      </c>
    </row>
    <row r="3262" spans="2:36" x14ac:dyDescent="0.2">
      <c r="B3262" s="78" t="str">
        <f t="shared" si="150"/>
        <v/>
      </c>
      <c r="C3262" s="19" t="s">
        <v>12</v>
      </c>
      <c r="D3262" s="19" t="s">
        <v>3563</v>
      </c>
      <c r="E3262" s="19">
        <v>180</v>
      </c>
      <c r="F3262" s="19" t="s">
        <v>55</v>
      </c>
      <c r="G3262" s="19">
        <v>60</v>
      </c>
      <c r="H3262" s="19">
        <v>5</v>
      </c>
      <c r="I3262" s="19">
        <v>145</v>
      </c>
      <c r="J3262" s="19">
        <v>94</v>
      </c>
      <c r="K3262" s="19">
        <v>1108</v>
      </c>
      <c r="L3262" s="19">
        <v>3324</v>
      </c>
      <c r="M3262" s="19" t="s">
        <v>92</v>
      </c>
      <c r="N3262" s="19">
        <v>3000</v>
      </c>
      <c r="O3262" s="19">
        <v>6000</v>
      </c>
      <c r="P3262" s="19">
        <v>18000</v>
      </c>
      <c r="Q3262" s="19" t="s">
        <v>57</v>
      </c>
      <c r="R3262" s="19">
        <v>19500</v>
      </c>
      <c r="S3262" s="19">
        <v>30000</v>
      </c>
      <c r="T3262" s="19">
        <v>7.03</v>
      </c>
      <c r="U3262" s="19">
        <v>42</v>
      </c>
      <c r="V3262" s="19">
        <v>0.24</v>
      </c>
      <c r="W3262" s="19">
        <v>67</v>
      </c>
      <c r="X3262" s="93">
        <v>2470</v>
      </c>
      <c r="Y3262">
        <f t="shared" si="151"/>
        <v>50</v>
      </c>
      <c r="Z3262" t="b">
        <f>IF(N3262/G3262&gt;=Auswahlhilfe!$C$8,TRUE,FALSE)</f>
        <v>1</v>
      </c>
      <c r="AA3262" t="b">
        <f>IF(K3262&gt;Auswahlhilfe!$C$7,TRUE,FALSE)</f>
        <v>1</v>
      </c>
      <c r="AB3262" t="b">
        <f>IF(Auswahlhilfe!$C$17=F3262,TRUE,FALSE)</f>
        <v>0</v>
      </c>
      <c r="AC3262" t="b">
        <f>IFERROR(IF(FIND("P2",PGOptionList!D3262)&gt;0,TRUE),FALSE)</f>
        <v>0</v>
      </c>
      <c r="AD3262" t="b">
        <f>IFERROR(IF(FIND("P1",PGOptionList!D3262)&gt;0,TRUE),FALSE)</f>
        <v>1</v>
      </c>
      <c r="AE3262" t="b">
        <f>IFERROR(IF(FIND("P0",PGOptionList!D3262)&gt;0,TRUE),FALSE)</f>
        <v>0</v>
      </c>
      <c r="AF3262" t="b">
        <f>IF(AND(Z3262,AA3262,AB3262,AC3262,IF(C3262=Auswahlhilfe!$L$7,TRUE,FALSE)),D3262,FALSE)</f>
        <v>0</v>
      </c>
      <c r="AG3262" t="b">
        <f>IF(AND(Z3262,AA3262,AB3262,AD3262,IF(C3262=Auswahlhilfe!$L$17,TRUE,FALSE)),D3262,FALSE)</f>
        <v>0</v>
      </c>
      <c r="AH3262" t="b">
        <f>IF(AND(Z3262,AA3262,AB3262,AE3262,IF(C3262=Auswahlhilfe!$L$17,TRUE,FALSE)),D3262,FALSE)</f>
        <v>0</v>
      </c>
      <c r="AI3262" t="s">
        <v>4817</v>
      </c>
      <c r="AJ3262" s="90" t="str">
        <f t="shared" si="152"/>
        <v>mailto:info@oxni.ch?subject=Anfrage TF-180-060-S1-P1</v>
      </c>
    </row>
    <row r="3263" spans="2:36" x14ac:dyDescent="0.2">
      <c r="B3263" s="78" t="str">
        <f t="shared" si="150"/>
        <v/>
      </c>
      <c r="C3263" s="19" t="s">
        <v>12</v>
      </c>
      <c r="D3263" s="19" t="s">
        <v>3564</v>
      </c>
      <c r="E3263" s="19">
        <v>180</v>
      </c>
      <c r="F3263" s="19" t="s">
        <v>58</v>
      </c>
      <c r="G3263" s="19">
        <v>60</v>
      </c>
      <c r="H3263" s="19">
        <v>5</v>
      </c>
      <c r="I3263" s="19">
        <v>145</v>
      </c>
      <c r="J3263" s="19">
        <v>94</v>
      </c>
      <c r="K3263" s="19">
        <v>1108</v>
      </c>
      <c r="L3263" s="19">
        <v>3324</v>
      </c>
      <c r="M3263" s="19" t="s">
        <v>92</v>
      </c>
      <c r="N3263" s="19">
        <v>3000</v>
      </c>
      <c r="O3263" s="19">
        <v>6000</v>
      </c>
      <c r="P3263" s="19">
        <v>18000</v>
      </c>
      <c r="Q3263" s="19" t="s">
        <v>57</v>
      </c>
      <c r="R3263" s="19">
        <v>19500</v>
      </c>
      <c r="S3263" s="19">
        <v>30000</v>
      </c>
      <c r="T3263" s="19">
        <v>7.03</v>
      </c>
      <c r="U3263" s="19">
        <v>42</v>
      </c>
      <c r="V3263" s="19">
        <v>0.24</v>
      </c>
      <c r="W3263" s="19">
        <v>67</v>
      </c>
      <c r="X3263" s="93">
        <v>2470</v>
      </c>
      <c r="Y3263">
        <f t="shared" si="151"/>
        <v>50</v>
      </c>
      <c r="Z3263" t="b">
        <f>IF(N3263/G3263&gt;=Auswahlhilfe!$C$8,TRUE,FALSE)</f>
        <v>1</v>
      </c>
      <c r="AA3263" t="b">
        <f>IF(K3263&gt;Auswahlhilfe!$C$7,TRUE,FALSE)</f>
        <v>1</v>
      </c>
      <c r="AB3263" t="b">
        <f>IF(Auswahlhilfe!$C$17=F3263,TRUE,FALSE)</f>
        <v>1</v>
      </c>
      <c r="AC3263" t="b">
        <f>IFERROR(IF(FIND("P2",PGOptionList!D3263)&gt;0,TRUE),FALSE)</f>
        <v>0</v>
      </c>
      <c r="AD3263" t="b">
        <f>IFERROR(IF(FIND("P1",PGOptionList!D3263)&gt;0,TRUE),FALSE)</f>
        <v>1</v>
      </c>
      <c r="AE3263" t="b">
        <f>IFERROR(IF(FIND("P0",PGOptionList!D3263)&gt;0,TRUE),FALSE)</f>
        <v>0</v>
      </c>
      <c r="AF3263" t="b">
        <f>IF(AND(Z3263,AA3263,AB3263,AC3263,IF(C3263=Auswahlhilfe!$L$7,TRUE,FALSE)),D3263,FALSE)</f>
        <v>0</v>
      </c>
      <c r="AG3263" t="b">
        <f>IF(AND(Z3263,AA3263,AB3263,AD3263,IF(C3263=Auswahlhilfe!$L$17,TRUE,FALSE)),D3263,FALSE)</f>
        <v>0</v>
      </c>
      <c r="AH3263" t="b">
        <f>IF(AND(Z3263,AA3263,AB3263,AE3263,IF(C3263=Auswahlhilfe!$L$17,TRUE,FALSE)),D3263,FALSE)</f>
        <v>0</v>
      </c>
      <c r="AI3263" t="s">
        <v>4818</v>
      </c>
      <c r="AJ3263" s="90" t="str">
        <f t="shared" si="152"/>
        <v>https://shop.oxni.ch/de/shop/motoren/planetengetriebe/tf-180-060-s2-p1</v>
      </c>
    </row>
    <row r="3264" spans="2:36" x14ac:dyDescent="0.2">
      <c r="B3264" s="78" t="str">
        <f t="shared" si="150"/>
        <v/>
      </c>
      <c r="C3264" s="19" t="s">
        <v>12</v>
      </c>
      <c r="D3264" s="19" t="s">
        <v>3565</v>
      </c>
      <c r="E3264" s="19">
        <v>180</v>
      </c>
      <c r="F3264" s="19" t="s">
        <v>55</v>
      </c>
      <c r="G3264" s="19">
        <v>60</v>
      </c>
      <c r="H3264" s="19">
        <v>7</v>
      </c>
      <c r="I3264" s="19">
        <v>145</v>
      </c>
      <c r="J3264" s="19">
        <v>94</v>
      </c>
      <c r="K3264" s="19">
        <v>1108</v>
      </c>
      <c r="L3264" s="19">
        <v>3324</v>
      </c>
      <c r="M3264" s="19" t="s">
        <v>92</v>
      </c>
      <c r="N3264" s="19">
        <v>3000</v>
      </c>
      <c r="O3264" s="19">
        <v>6000</v>
      </c>
      <c r="P3264" s="19">
        <v>18000</v>
      </c>
      <c r="Q3264" s="19" t="s">
        <v>57</v>
      </c>
      <c r="R3264" s="19">
        <v>19500</v>
      </c>
      <c r="S3264" s="19">
        <v>30000</v>
      </c>
      <c r="T3264" s="19">
        <v>7.03</v>
      </c>
      <c r="U3264" s="19">
        <v>42</v>
      </c>
      <c r="V3264" s="19">
        <v>0.24</v>
      </c>
      <c r="W3264" s="19">
        <v>67</v>
      </c>
      <c r="X3264" s="93">
        <v>2035</v>
      </c>
      <c r="Y3264">
        <f t="shared" si="151"/>
        <v>50</v>
      </c>
      <c r="Z3264" t="b">
        <f>IF(N3264/G3264&gt;=Auswahlhilfe!$C$8,TRUE,FALSE)</f>
        <v>1</v>
      </c>
      <c r="AA3264" t="b">
        <f>IF(K3264&gt;Auswahlhilfe!$C$7,TRUE,FALSE)</f>
        <v>1</v>
      </c>
      <c r="AB3264" t="b">
        <f>IF(Auswahlhilfe!$C$17=F3264,TRUE,FALSE)</f>
        <v>0</v>
      </c>
      <c r="AC3264" t="b">
        <f>IFERROR(IF(FIND("P2",PGOptionList!D3264)&gt;0,TRUE),FALSE)</f>
        <v>1</v>
      </c>
      <c r="AD3264" t="b">
        <f>IFERROR(IF(FIND("P1",PGOptionList!D3264)&gt;0,TRUE),FALSE)</f>
        <v>0</v>
      </c>
      <c r="AE3264" t="b">
        <f>IFERROR(IF(FIND("P0",PGOptionList!D3264)&gt;0,TRUE),FALSE)</f>
        <v>0</v>
      </c>
      <c r="AF3264" t="b">
        <f>IF(AND(Z3264,AA3264,AB3264,AC3264,IF(C3264=Auswahlhilfe!$L$7,TRUE,FALSE)),D3264,FALSE)</f>
        <v>0</v>
      </c>
      <c r="AG3264" t="b">
        <f>IF(AND(Z3264,AA3264,AB3264,AD3264,IF(C3264=Auswahlhilfe!$L$17,TRUE,FALSE)),D3264,FALSE)</f>
        <v>0</v>
      </c>
      <c r="AH3264" t="b">
        <f>IF(AND(Z3264,AA3264,AB3264,AE3264,IF(C3264=Auswahlhilfe!$L$17,TRUE,FALSE)),D3264,FALSE)</f>
        <v>0</v>
      </c>
      <c r="AI3264" t="s">
        <v>4817</v>
      </c>
      <c r="AJ3264" s="90" t="str">
        <f t="shared" si="152"/>
        <v>mailto:info@oxni.ch?subject=Anfrage TF-180-060-S1-P2</v>
      </c>
    </row>
    <row r="3265" spans="2:36" x14ac:dyDescent="0.2">
      <c r="B3265" s="78" t="str">
        <f t="shared" si="150"/>
        <v/>
      </c>
      <c r="C3265" s="19" t="s">
        <v>12</v>
      </c>
      <c r="D3265" s="19" t="s">
        <v>3566</v>
      </c>
      <c r="E3265" s="19">
        <v>180</v>
      </c>
      <c r="F3265" s="19" t="s">
        <v>58</v>
      </c>
      <c r="G3265" s="19">
        <v>60</v>
      </c>
      <c r="H3265" s="19">
        <v>7</v>
      </c>
      <c r="I3265" s="19">
        <v>145</v>
      </c>
      <c r="J3265" s="19">
        <v>94</v>
      </c>
      <c r="K3265" s="19">
        <v>1108</v>
      </c>
      <c r="L3265" s="19">
        <v>3324</v>
      </c>
      <c r="M3265" s="19" t="s">
        <v>92</v>
      </c>
      <c r="N3265" s="19">
        <v>3000</v>
      </c>
      <c r="O3265" s="19">
        <v>6000</v>
      </c>
      <c r="P3265" s="19">
        <v>18000</v>
      </c>
      <c r="Q3265" s="19" t="s">
        <v>57</v>
      </c>
      <c r="R3265" s="19">
        <v>19500</v>
      </c>
      <c r="S3265" s="19">
        <v>30000</v>
      </c>
      <c r="T3265" s="19">
        <v>7.03</v>
      </c>
      <c r="U3265" s="19">
        <v>42</v>
      </c>
      <c r="V3265" s="19">
        <v>0.24</v>
      </c>
      <c r="W3265" s="19">
        <v>67</v>
      </c>
      <c r="X3265" s="93">
        <v>2035</v>
      </c>
      <c r="Y3265">
        <f t="shared" si="151"/>
        <v>50</v>
      </c>
      <c r="Z3265" t="b">
        <f>IF(N3265/G3265&gt;=Auswahlhilfe!$C$8,TRUE,FALSE)</f>
        <v>1</v>
      </c>
      <c r="AA3265" t="b">
        <f>IF(K3265&gt;Auswahlhilfe!$C$7,TRUE,FALSE)</f>
        <v>1</v>
      </c>
      <c r="AB3265" t="b">
        <f>IF(Auswahlhilfe!$C$17=F3265,TRUE,FALSE)</f>
        <v>1</v>
      </c>
      <c r="AC3265" t="b">
        <f>IFERROR(IF(FIND("P2",PGOptionList!D3265)&gt;0,TRUE),FALSE)</f>
        <v>1</v>
      </c>
      <c r="AD3265" t="b">
        <f>IFERROR(IF(FIND("P1",PGOptionList!D3265)&gt;0,TRUE),FALSE)</f>
        <v>0</v>
      </c>
      <c r="AE3265" t="b">
        <f>IFERROR(IF(FIND("P0",PGOptionList!D3265)&gt;0,TRUE),FALSE)</f>
        <v>0</v>
      </c>
      <c r="AF3265" t="b">
        <f>IF(AND(Z3265,AA3265,AB3265,AC3265,IF(C3265=Auswahlhilfe!$L$7,TRUE,FALSE)),D3265,FALSE)</f>
        <v>0</v>
      </c>
      <c r="AG3265" t="b">
        <f>IF(AND(Z3265,AA3265,AB3265,AD3265,IF(C3265=Auswahlhilfe!$L$17,TRUE,FALSE)),D3265,FALSE)</f>
        <v>0</v>
      </c>
      <c r="AH3265" t="b">
        <f>IF(AND(Z3265,AA3265,AB3265,AE3265,IF(C3265=Auswahlhilfe!$L$17,TRUE,FALSE)),D3265,FALSE)</f>
        <v>0</v>
      </c>
      <c r="AI3265" t="s">
        <v>4818</v>
      </c>
      <c r="AJ3265" s="90" t="str">
        <f t="shared" si="152"/>
        <v>https://shop.oxni.ch/de/shop/motoren/planetengetriebe/tf-180-060-s2-p2</v>
      </c>
    </row>
    <row r="3266" spans="2:36" x14ac:dyDescent="0.2">
      <c r="B3266" s="78" t="str">
        <f t="shared" si="150"/>
        <v/>
      </c>
      <c r="C3266" s="19" t="s">
        <v>12</v>
      </c>
      <c r="D3266" s="19" t="s">
        <v>3567</v>
      </c>
      <c r="E3266" s="19">
        <v>180</v>
      </c>
      <c r="F3266" s="19" t="s">
        <v>55</v>
      </c>
      <c r="G3266" s="19">
        <v>50</v>
      </c>
      <c r="H3266" s="19">
        <v>3</v>
      </c>
      <c r="I3266" s="19">
        <v>145</v>
      </c>
      <c r="J3266" s="19">
        <v>94</v>
      </c>
      <c r="K3266" s="19">
        <v>1200</v>
      </c>
      <c r="L3266" s="19">
        <v>3600</v>
      </c>
      <c r="M3266" s="19" t="s">
        <v>91</v>
      </c>
      <c r="N3266" s="19">
        <v>3000</v>
      </c>
      <c r="O3266" s="19">
        <v>6000</v>
      </c>
      <c r="P3266" s="19">
        <v>18000</v>
      </c>
      <c r="Q3266" s="19" t="s">
        <v>57</v>
      </c>
      <c r="R3266" s="19">
        <v>19500</v>
      </c>
      <c r="S3266" s="19">
        <v>30000</v>
      </c>
      <c r="T3266" s="19">
        <v>7.03</v>
      </c>
      <c r="U3266" s="19">
        <v>42</v>
      </c>
      <c r="V3266" s="19">
        <v>0.24</v>
      </c>
      <c r="W3266" s="19">
        <v>67</v>
      </c>
      <c r="X3266" s="93"/>
      <c r="Y3266">
        <f t="shared" si="151"/>
        <v>60</v>
      </c>
      <c r="Z3266" t="b">
        <f>IF(N3266/G3266&gt;=Auswahlhilfe!$C$8,TRUE,FALSE)</f>
        <v>1</v>
      </c>
      <c r="AA3266" t="b">
        <f>IF(K3266&gt;Auswahlhilfe!$C$7,TRUE,FALSE)</f>
        <v>1</v>
      </c>
      <c r="AB3266" t="b">
        <f>IF(Auswahlhilfe!$C$17=F3266,TRUE,FALSE)</f>
        <v>0</v>
      </c>
      <c r="AC3266" t="b">
        <f>IFERROR(IF(FIND("P2",PGOptionList!D3266)&gt;0,TRUE),FALSE)</f>
        <v>0</v>
      </c>
      <c r="AD3266" t="b">
        <f>IFERROR(IF(FIND("P1",PGOptionList!D3266)&gt;0,TRUE),FALSE)</f>
        <v>0</v>
      </c>
      <c r="AE3266" t="b">
        <f>IFERROR(IF(FIND("P0",PGOptionList!D3266)&gt;0,TRUE),FALSE)</f>
        <v>1</v>
      </c>
      <c r="AF3266" t="b">
        <f>IF(AND(Z3266,AA3266,AB3266,AC3266,IF(C3266=Auswahlhilfe!$L$7,TRUE,FALSE)),D3266,FALSE)</f>
        <v>0</v>
      </c>
      <c r="AG3266" t="b">
        <f>IF(AND(Z3266,AA3266,AB3266,AD3266,IF(C3266=Auswahlhilfe!$L$17,TRUE,FALSE)),D3266,FALSE)</f>
        <v>0</v>
      </c>
      <c r="AH3266" t="b">
        <f>IF(AND(Z3266,AA3266,AB3266,AE3266,IF(C3266=Auswahlhilfe!$L$17,TRUE,FALSE)),D3266,FALSE)</f>
        <v>0</v>
      </c>
      <c r="AI3266" t="s">
        <v>4817</v>
      </c>
      <c r="AJ3266" s="90" t="str">
        <f t="shared" si="152"/>
        <v>mailto:info@oxni.ch?subject=Anfrage TF-180-050-S1-P0</v>
      </c>
    </row>
    <row r="3267" spans="2:36" x14ac:dyDescent="0.2">
      <c r="B3267" s="78" t="str">
        <f t="shared" si="150"/>
        <v/>
      </c>
      <c r="C3267" s="19" t="s">
        <v>12</v>
      </c>
      <c r="D3267" s="19" t="s">
        <v>3568</v>
      </c>
      <c r="E3267" s="19">
        <v>180</v>
      </c>
      <c r="F3267" s="19" t="s">
        <v>58</v>
      </c>
      <c r="G3267" s="19">
        <v>50</v>
      </c>
      <c r="H3267" s="19">
        <v>3</v>
      </c>
      <c r="I3267" s="19">
        <v>145</v>
      </c>
      <c r="J3267" s="19">
        <v>94</v>
      </c>
      <c r="K3267" s="19">
        <v>1200</v>
      </c>
      <c r="L3267" s="19">
        <v>3600</v>
      </c>
      <c r="M3267" s="19" t="s">
        <v>91</v>
      </c>
      <c r="N3267" s="19">
        <v>3000</v>
      </c>
      <c r="O3267" s="19">
        <v>6000</v>
      </c>
      <c r="P3267" s="19">
        <v>18000</v>
      </c>
      <c r="Q3267" s="19" t="s">
        <v>57</v>
      </c>
      <c r="R3267" s="19">
        <v>19500</v>
      </c>
      <c r="S3267" s="19">
        <v>30000</v>
      </c>
      <c r="T3267" s="19">
        <v>7.03</v>
      </c>
      <c r="U3267" s="19">
        <v>42</v>
      </c>
      <c r="V3267" s="19">
        <v>0.24</v>
      </c>
      <c r="W3267" s="19">
        <v>67</v>
      </c>
      <c r="X3267" s="93"/>
      <c r="Y3267">
        <f t="shared" si="151"/>
        <v>60</v>
      </c>
      <c r="Z3267" t="b">
        <f>IF(N3267/G3267&gt;=Auswahlhilfe!$C$8,TRUE,FALSE)</f>
        <v>1</v>
      </c>
      <c r="AA3267" t="b">
        <f>IF(K3267&gt;Auswahlhilfe!$C$7,TRUE,FALSE)</f>
        <v>1</v>
      </c>
      <c r="AB3267" t="b">
        <f>IF(Auswahlhilfe!$C$17=F3267,TRUE,FALSE)</f>
        <v>1</v>
      </c>
      <c r="AC3267" t="b">
        <f>IFERROR(IF(FIND("P2",PGOptionList!D3267)&gt;0,TRUE),FALSE)</f>
        <v>0</v>
      </c>
      <c r="AD3267" t="b">
        <f>IFERROR(IF(FIND("P1",PGOptionList!D3267)&gt;0,TRUE),FALSE)</f>
        <v>0</v>
      </c>
      <c r="AE3267" t="b">
        <f>IFERROR(IF(FIND("P0",PGOptionList!D3267)&gt;0,TRUE),FALSE)</f>
        <v>1</v>
      </c>
      <c r="AF3267" t="b">
        <f>IF(AND(Z3267,AA3267,AB3267,AC3267,IF(C3267=Auswahlhilfe!$L$7,TRUE,FALSE)),D3267,FALSE)</f>
        <v>0</v>
      </c>
      <c r="AG3267" t="b">
        <f>IF(AND(Z3267,AA3267,AB3267,AD3267,IF(C3267=Auswahlhilfe!$L$17,TRUE,FALSE)),D3267,FALSE)</f>
        <v>0</v>
      </c>
      <c r="AH3267" t="b">
        <f>IF(AND(Z3267,AA3267,AB3267,AE3267,IF(C3267=Auswahlhilfe!$L$17,TRUE,FALSE)),D3267,FALSE)</f>
        <v>0</v>
      </c>
      <c r="AI3267" t="s">
        <v>4817</v>
      </c>
      <c r="AJ3267" s="90" t="str">
        <f t="shared" si="152"/>
        <v>mailto:info@oxni.ch?subject=Anfrage TF-180-050-S2-P0</v>
      </c>
    </row>
    <row r="3268" spans="2:36" x14ac:dyDescent="0.2">
      <c r="B3268" s="78" t="str">
        <f t="shared" si="150"/>
        <v/>
      </c>
      <c r="C3268" s="19" t="s">
        <v>12</v>
      </c>
      <c r="D3268" s="19" t="s">
        <v>3569</v>
      </c>
      <c r="E3268" s="19">
        <v>180</v>
      </c>
      <c r="F3268" s="19" t="s">
        <v>55</v>
      </c>
      <c r="G3268" s="19">
        <v>50</v>
      </c>
      <c r="H3268" s="19">
        <v>5</v>
      </c>
      <c r="I3268" s="19">
        <v>145</v>
      </c>
      <c r="J3268" s="19">
        <v>94</v>
      </c>
      <c r="K3268" s="19">
        <v>1200</v>
      </c>
      <c r="L3268" s="19">
        <v>3600</v>
      </c>
      <c r="M3268" s="19" t="s">
        <v>91</v>
      </c>
      <c r="N3268" s="19">
        <v>3000</v>
      </c>
      <c r="O3268" s="19">
        <v>6000</v>
      </c>
      <c r="P3268" s="19">
        <v>18000</v>
      </c>
      <c r="Q3268" s="19" t="s">
        <v>57</v>
      </c>
      <c r="R3268" s="19">
        <v>19500</v>
      </c>
      <c r="S3268" s="19">
        <v>30000</v>
      </c>
      <c r="T3268" s="19">
        <v>7.03</v>
      </c>
      <c r="U3268" s="19">
        <v>42</v>
      </c>
      <c r="V3268" s="19">
        <v>0.24</v>
      </c>
      <c r="W3268" s="19">
        <v>67</v>
      </c>
      <c r="X3268" s="93">
        <v>2470</v>
      </c>
      <c r="Y3268">
        <f t="shared" si="151"/>
        <v>60</v>
      </c>
      <c r="Z3268" t="b">
        <f>IF(N3268/G3268&gt;=Auswahlhilfe!$C$8,TRUE,FALSE)</f>
        <v>1</v>
      </c>
      <c r="AA3268" t="b">
        <f>IF(K3268&gt;Auswahlhilfe!$C$7,TRUE,FALSE)</f>
        <v>1</v>
      </c>
      <c r="AB3268" t="b">
        <f>IF(Auswahlhilfe!$C$17=F3268,TRUE,FALSE)</f>
        <v>0</v>
      </c>
      <c r="AC3268" t="b">
        <f>IFERROR(IF(FIND("P2",PGOptionList!D3268)&gt;0,TRUE),FALSE)</f>
        <v>0</v>
      </c>
      <c r="AD3268" t="b">
        <f>IFERROR(IF(FIND("P1",PGOptionList!D3268)&gt;0,TRUE),FALSE)</f>
        <v>1</v>
      </c>
      <c r="AE3268" t="b">
        <f>IFERROR(IF(FIND("P0",PGOptionList!D3268)&gt;0,TRUE),FALSE)</f>
        <v>0</v>
      </c>
      <c r="AF3268" t="b">
        <f>IF(AND(Z3268,AA3268,AB3268,AC3268,IF(C3268=Auswahlhilfe!$L$7,TRUE,FALSE)),D3268,FALSE)</f>
        <v>0</v>
      </c>
      <c r="AG3268" t="b">
        <f>IF(AND(Z3268,AA3268,AB3268,AD3268,IF(C3268=Auswahlhilfe!$L$17,TRUE,FALSE)),D3268,FALSE)</f>
        <v>0</v>
      </c>
      <c r="AH3268" t="b">
        <f>IF(AND(Z3268,AA3268,AB3268,AE3268,IF(C3268=Auswahlhilfe!$L$17,TRUE,FALSE)),D3268,FALSE)</f>
        <v>0</v>
      </c>
      <c r="AI3268" t="s">
        <v>4817</v>
      </c>
      <c r="AJ3268" s="90" t="str">
        <f t="shared" si="152"/>
        <v>mailto:info@oxni.ch?subject=Anfrage TF-180-050-S1-P1</v>
      </c>
    </row>
    <row r="3269" spans="2:36" x14ac:dyDescent="0.2">
      <c r="B3269" s="78" t="str">
        <f t="shared" si="150"/>
        <v/>
      </c>
      <c r="C3269" s="19" t="s">
        <v>12</v>
      </c>
      <c r="D3269" s="19" t="s">
        <v>3570</v>
      </c>
      <c r="E3269" s="19">
        <v>180</v>
      </c>
      <c r="F3269" s="19" t="s">
        <v>58</v>
      </c>
      <c r="G3269" s="19">
        <v>50</v>
      </c>
      <c r="H3269" s="19">
        <v>5</v>
      </c>
      <c r="I3269" s="19">
        <v>145</v>
      </c>
      <c r="J3269" s="19">
        <v>94</v>
      </c>
      <c r="K3269" s="19">
        <v>1200</v>
      </c>
      <c r="L3269" s="19">
        <v>3600</v>
      </c>
      <c r="M3269" s="19" t="s">
        <v>91</v>
      </c>
      <c r="N3269" s="19">
        <v>3000</v>
      </c>
      <c r="O3269" s="19">
        <v>6000</v>
      </c>
      <c r="P3269" s="19">
        <v>18000</v>
      </c>
      <c r="Q3269" s="19" t="s">
        <v>57</v>
      </c>
      <c r="R3269" s="19">
        <v>19500</v>
      </c>
      <c r="S3269" s="19">
        <v>30000</v>
      </c>
      <c r="T3269" s="19">
        <v>7.03</v>
      </c>
      <c r="U3269" s="19">
        <v>42</v>
      </c>
      <c r="V3269" s="19">
        <v>0.24</v>
      </c>
      <c r="W3269" s="19">
        <v>67</v>
      </c>
      <c r="X3269" s="93">
        <v>2470</v>
      </c>
      <c r="Y3269">
        <f t="shared" si="151"/>
        <v>60</v>
      </c>
      <c r="Z3269" t="b">
        <f>IF(N3269/G3269&gt;=Auswahlhilfe!$C$8,TRUE,FALSE)</f>
        <v>1</v>
      </c>
      <c r="AA3269" t="b">
        <f>IF(K3269&gt;Auswahlhilfe!$C$7,TRUE,FALSE)</f>
        <v>1</v>
      </c>
      <c r="AB3269" t="b">
        <f>IF(Auswahlhilfe!$C$17=F3269,TRUE,FALSE)</f>
        <v>1</v>
      </c>
      <c r="AC3269" t="b">
        <f>IFERROR(IF(FIND("P2",PGOptionList!D3269)&gt;0,TRUE),FALSE)</f>
        <v>0</v>
      </c>
      <c r="AD3269" t="b">
        <f>IFERROR(IF(FIND("P1",PGOptionList!D3269)&gt;0,TRUE),FALSE)</f>
        <v>1</v>
      </c>
      <c r="AE3269" t="b">
        <f>IFERROR(IF(FIND("P0",PGOptionList!D3269)&gt;0,TRUE),FALSE)</f>
        <v>0</v>
      </c>
      <c r="AF3269" t="b">
        <f>IF(AND(Z3269,AA3269,AB3269,AC3269,IF(C3269=Auswahlhilfe!$L$7,TRUE,FALSE)),D3269,FALSE)</f>
        <v>0</v>
      </c>
      <c r="AG3269" t="b">
        <f>IF(AND(Z3269,AA3269,AB3269,AD3269,IF(C3269=Auswahlhilfe!$L$17,TRUE,FALSE)),D3269,FALSE)</f>
        <v>0</v>
      </c>
      <c r="AH3269" t="b">
        <f>IF(AND(Z3269,AA3269,AB3269,AE3269,IF(C3269=Auswahlhilfe!$L$17,TRUE,FALSE)),D3269,FALSE)</f>
        <v>0</v>
      </c>
      <c r="AI3269" t="s">
        <v>4818</v>
      </c>
      <c r="AJ3269" s="90" t="str">
        <f t="shared" si="152"/>
        <v>https://shop.oxni.ch/de/shop/motoren/planetengetriebe/tf-180-050-s2-p1</v>
      </c>
    </row>
    <row r="3270" spans="2:36" x14ac:dyDescent="0.2">
      <c r="B3270" s="78" t="str">
        <f t="shared" si="150"/>
        <v/>
      </c>
      <c r="C3270" s="19" t="s">
        <v>12</v>
      </c>
      <c r="D3270" s="19" t="s">
        <v>3571</v>
      </c>
      <c r="E3270" s="19">
        <v>180</v>
      </c>
      <c r="F3270" s="19" t="s">
        <v>55</v>
      </c>
      <c r="G3270" s="19">
        <v>50</v>
      </c>
      <c r="H3270" s="19">
        <v>7</v>
      </c>
      <c r="I3270" s="19">
        <v>145</v>
      </c>
      <c r="J3270" s="19">
        <v>94</v>
      </c>
      <c r="K3270" s="19">
        <v>1200</v>
      </c>
      <c r="L3270" s="19">
        <v>3600</v>
      </c>
      <c r="M3270" s="19" t="s">
        <v>91</v>
      </c>
      <c r="N3270" s="19">
        <v>3000</v>
      </c>
      <c r="O3270" s="19">
        <v>6000</v>
      </c>
      <c r="P3270" s="19">
        <v>18000</v>
      </c>
      <c r="Q3270" s="19" t="s">
        <v>57</v>
      </c>
      <c r="R3270" s="19">
        <v>19500</v>
      </c>
      <c r="S3270" s="19">
        <v>30000</v>
      </c>
      <c r="T3270" s="19">
        <v>7.03</v>
      </c>
      <c r="U3270" s="19">
        <v>42</v>
      </c>
      <c r="V3270" s="19">
        <v>0.24</v>
      </c>
      <c r="W3270" s="19">
        <v>67</v>
      </c>
      <c r="X3270" s="93">
        <v>2035</v>
      </c>
      <c r="Y3270">
        <f t="shared" si="151"/>
        <v>60</v>
      </c>
      <c r="Z3270" t="b">
        <f>IF(N3270/G3270&gt;=Auswahlhilfe!$C$8,TRUE,FALSE)</f>
        <v>1</v>
      </c>
      <c r="AA3270" t="b">
        <f>IF(K3270&gt;Auswahlhilfe!$C$7,TRUE,FALSE)</f>
        <v>1</v>
      </c>
      <c r="AB3270" t="b">
        <f>IF(Auswahlhilfe!$C$17=F3270,TRUE,FALSE)</f>
        <v>0</v>
      </c>
      <c r="AC3270" t="b">
        <f>IFERROR(IF(FIND("P2",PGOptionList!D3270)&gt;0,TRUE),FALSE)</f>
        <v>1</v>
      </c>
      <c r="AD3270" t="b">
        <f>IFERROR(IF(FIND("P1",PGOptionList!D3270)&gt;0,TRUE),FALSE)</f>
        <v>0</v>
      </c>
      <c r="AE3270" t="b">
        <f>IFERROR(IF(FIND("P0",PGOptionList!D3270)&gt;0,TRUE),FALSE)</f>
        <v>0</v>
      </c>
      <c r="AF3270" t="b">
        <f>IF(AND(Z3270,AA3270,AB3270,AC3270,IF(C3270=Auswahlhilfe!$L$7,TRUE,FALSE)),D3270,FALSE)</f>
        <v>0</v>
      </c>
      <c r="AG3270" t="b">
        <f>IF(AND(Z3270,AA3270,AB3270,AD3270,IF(C3270=Auswahlhilfe!$L$17,TRUE,FALSE)),D3270,FALSE)</f>
        <v>0</v>
      </c>
      <c r="AH3270" t="b">
        <f>IF(AND(Z3270,AA3270,AB3270,AE3270,IF(C3270=Auswahlhilfe!$L$17,TRUE,FALSE)),D3270,FALSE)</f>
        <v>0</v>
      </c>
      <c r="AI3270" t="s">
        <v>4817</v>
      </c>
      <c r="AJ3270" s="90" t="str">
        <f t="shared" si="152"/>
        <v>mailto:info@oxni.ch?subject=Anfrage TF-180-050-S1-P2</v>
      </c>
    </row>
    <row r="3271" spans="2:36" x14ac:dyDescent="0.2">
      <c r="B3271" s="78" t="str">
        <f t="shared" si="150"/>
        <v/>
      </c>
      <c r="C3271" s="19" t="s">
        <v>12</v>
      </c>
      <c r="D3271" s="19" t="s">
        <v>3572</v>
      </c>
      <c r="E3271" s="19">
        <v>180</v>
      </c>
      <c r="F3271" s="19" t="s">
        <v>58</v>
      </c>
      <c r="G3271" s="19">
        <v>50</v>
      </c>
      <c r="H3271" s="19">
        <v>7</v>
      </c>
      <c r="I3271" s="19">
        <v>145</v>
      </c>
      <c r="J3271" s="19">
        <v>94</v>
      </c>
      <c r="K3271" s="19">
        <v>1200</v>
      </c>
      <c r="L3271" s="19">
        <v>3600</v>
      </c>
      <c r="M3271" s="19" t="s">
        <v>91</v>
      </c>
      <c r="N3271" s="19">
        <v>3000</v>
      </c>
      <c r="O3271" s="19">
        <v>6000</v>
      </c>
      <c r="P3271" s="19">
        <v>18000</v>
      </c>
      <c r="Q3271" s="19" t="s">
        <v>57</v>
      </c>
      <c r="R3271" s="19">
        <v>19500</v>
      </c>
      <c r="S3271" s="19">
        <v>30000</v>
      </c>
      <c r="T3271" s="19">
        <v>7.03</v>
      </c>
      <c r="U3271" s="19">
        <v>42</v>
      </c>
      <c r="V3271" s="19">
        <v>0.24</v>
      </c>
      <c r="W3271" s="19">
        <v>67</v>
      </c>
      <c r="X3271" s="93">
        <v>2035</v>
      </c>
      <c r="Y3271">
        <f t="shared" si="151"/>
        <v>60</v>
      </c>
      <c r="Z3271" t="b">
        <f>IF(N3271/G3271&gt;=Auswahlhilfe!$C$8,TRUE,FALSE)</f>
        <v>1</v>
      </c>
      <c r="AA3271" t="b">
        <f>IF(K3271&gt;Auswahlhilfe!$C$7,TRUE,FALSE)</f>
        <v>1</v>
      </c>
      <c r="AB3271" t="b">
        <f>IF(Auswahlhilfe!$C$17=F3271,TRUE,FALSE)</f>
        <v>1</v>
      </c>
      <c r="AC3271" t="b">
        <f>IFERROR(IF(FIND("P2",PGOptionList!D3271)&gt;0,TRUE),FALSE)</f>
        <v>1</v>
      </c>
      <c r="AD3271" t="b">
        <f>IFERROR(IF(FIND("P1",PGOptionList!D3271)&gt;0,TRUE),FALSE)</f>
        <v>0</v>
      </c>
      <c r="AE3271" t="b">
        <f>IFERROR(IF(FIND("P0",PGOptionList!D3271)&gt;0,TRUE),FALSE)</f>
        <v>0</v>
      </c>
      <c r="AF3271" t="b">
        <f>IF(AND(Z3271,AA3271,AB3271,AC3271,IF(C3271=Auswahlhilfe!$L$7,TRUE,FALSE)),D3271,FALSE)</f>
        <v>0</v>
      </c>
      <c r="AG3271" t="b">
        <f>IF(AND(Z3271,AA3271,AB3271,AD3271,IF(C3271=Auswahlhilfe!$L$17,TRUE,FALSE)),D3271,FALSE)</f>
        <v>0</v>
      </c>
      <c r="AH3271" t="b">
        <f>IF(AND(Z3271,AA3271,AB3271,AE3271,IF(C3271=Auswahlhilfe!$L$17,TRUE,FALSE)),D3271,FALSE)</f>
        <v>0</v>
      </c>
      <c r="AI3271" t="s">
        <v>4818</v>
      </c>
      <c r="AJ3271" s="90" t="str">
        <f t="shared" si="152"/>
        <v>https://shop.oxni.ch/de/shop/motoren/planetengetriebe/tf-180-050-s2-p2</v>
      </c>
    </row>
    <row r="3272" spans="2:36" x14ac:dyDescent="0.2">
      <c r="B3272" s="78" t="str">
        <f t="shared" si="150"/>
        <v/>
      </c>
      <c r="C3272" s="19" t="s">
        <v>12</v>
      </c>
      <c r="D3272" s="19" t="s">
        <v>3573</v>
      </c>
      <c r="E3272" s="19">
        <v>180</v>
      </c>
      <c r="F3272" s="19" t="s">
        <v>55</v>
      </c>
      <c r="G3272" s="19">
        <v>40</v>
      </c>
      <c r="H3272" s="19">
        <v>3</v>
      </c>
      <c r="I3272" s="19">
        <v>145</v>
      </c>
      <c r="J3272" s="19">
        <v>94</v>
      </c>
      <c r="K3272" s="19">
        <v>1000</v>
      </c>
      <c r="L3272" s="19">
        <v>3000</v>
      </c>
      <c r="M3272" s="19" t="s">
        <v>94</v>
      </c>
      <c r="N3272" s="19">
        <v>3000</v>
      </c>
      <c r="O3272" s="19">
        <v>6000</v>
      </c>
      <c r="P3272" s="19">
        <v>18000</v>
      </c>
      <c r="Q3272" s="19" t="s">
        <v>57</v>
      </c>
      <c r="R3272" s="19">
        <v>19500</v>
      </c>
      <c r="S3272" s="19">
        <v>30000</v>
      </c>
      <c r="T3272" s="19">
        <v>7.42</v>
      </c>
      <c r="U3272" s="19">
        <v>42</v>
      </c>
      <c r="V3272" s="19">
        <v>0.24</v>
      </c>
      <c r="W3272" s="19">
        <v>67</v>
      </c>
      <c r="X3272" s="93"/>
      <c r="Y3272">
        <f t="shared" si="151"/>
        <v>75</v>
      </c>
      <c r="Z3272" t="b">
        <f>IF(N3272/G3272&gt;=Auswahlhilfe!$C$8,TRUE,FALSE)</f>
        <v>1</v>
      </c>
      <c r="AA3272" t="b">
        <f>IF(K3272&gt;Auswahlhilfe!$C$7,TRUE,FALSE)</f>
        <v>1</v>
      </c>
      <c r="AB3272" t="b">
        <f>IF(Auswahlhilfe!$C$17=F3272,TRUE,FALSE)</f>
        <v>0</v>
      </c>
      <c r="AC3272" t="b">
        <f>IFERROR(IF(FIND("P2",PGOptionList!D3272)&gt;0,TRUE),FALSE)</f>
        <v>0</v>
      </c>
      <c r="AD3272" t="b">
        <f>IFERROR(IF(FIND("P1",PGOptionList!D3272)&gt;0,TRUE),FALSE)</f>
        <v>0</v>
      </c>
      <c r="AE3272" t="b">
        <f>IFERROR(IF(FIND("P0",PGOptionList!D3272)&gt;0,TRUE),FALSE)</f>
        <v>1</v>
      </c>
      <c r="AF3272" t="b">
        <f>IF(AND(Z3272,AA3272,AB3272,AC3272,IF(C3272=Auswahlhilfe!$L$7,TRUE,FALSE)),D3272,FALSE)</f>
        <v>0</v>
      </c>
      <c r="AG3272" t="b">
        <f>IF(AND(Z3272,AA3272,AB3272,AD3272,IF(C3272=Auswahlhilfe!$L$17,TRUE,FALSE)),D3272,FALSE)</f>
        <v>0</v>
      </c>
      <c r="AH3272" t="b">
        <f>IF(AND(Z3272,AA3272,AB3272,AE3272,IF(C3272=Auswahlhilfe!$L$17,TRUE,FALSE)),D3272,FALSE)</f>
        <v>0</v>
      </c>
      <c r="AI3272" t="s">
        <v>4817</v>
      </c>
      <c r="AJ3272" s="90" t="str">
        <f t="shared" si="152"/>
        <v>mailto:info@oxni.ch?subject=Anfrage TF-180-040-S1-P0</v>
      </c>
    </row>
    <row r="3273" spans="2:36" x14ac:dyDescent="0.2">
      <c r="B3273" s="78" t="str">
        <f t="shared" si="150"/>
        <v/>
      </c>
      <c r="C3273" s="19" t="s">
        <v>12</v>
      </c>
      <c r="D3273" s="19" t="s">
        <v>3574</v>
      </c>
      <c r="E3273" s="19">
        <v>180</v>
      </c>
      <c r="F3273" s="19" t="s">
        <v>58</v>
      </c>
      <c r="G3273" s="19">
        <v>40</v>
      </c>
      <c r="H3273" s="19">
        <v>3</v>
      </c>
      <c r="I3273" s="19">
        <v>145</v>
      </c>
      <c r="J3273" s="19">
        <v>94</v>
      </c>
      <c r="K3273" s="19">
        <v>1000</v>
      </c>
      <c r="L3273" s="19">
        <v>3000</v>
      </c>
      <c r="M3273" s="19" t="s">
        <v>94</v>
      </c>
      <c r="N3273" s="19">
        <v>3000</v>
      </c>
      <c r="O3273" s="19">
        <v>6000</v>
      </c>
      <c r="P3273" s="19">
        <v>18000</v>
      </c>
      <c r="Q3273" s="19" t="s">
        <v>57</v>
      </c>
      <c r="R3273" s="19">
        <v>19500</v>
      </c>
      <c r="S3273" s="19">
        <v>30000</v>
      </c>
      <c r="T3273" s="19">
        <v>7.42</v>
      </c>
      <c r="U3273" s="19">
        <v>42</v>
      </c>
      <c r="V3273" s="19">
        <v>0.24</v>
      </c>
      <c r="W3273" s="19">
        <v>67</v>
      </c>
      <c r="X3273" s="93"/>
      <c r="Y3273">
        <f t="shared" si="151"/>
        <v>75</v>
      </c>
      <c r="Z3273" t="b">
        <f>IF(N3273/G3273&gt;=Auswahlhilfe!$C$8,TRUE,FALSE)</f>
        <v>1</v>
      </c>
      <c r="AA3273" t="b">
        <f>IF(K3273&gt;Auswahlhilfe!$C$7,TRUE,FALSE)</f>
        <v>1</v>
      </c>
      <c r="AB3273" t="b">
        <f>IF(Auswahlhilfe!$C$17=F3273,TRUE,FALSE)</f>
        <v>1</v>
      </c>
      <c r="AC3273" t="b">
        <f>IFERROR(IF(FIND("P2",PGOptionList!D3273)&gt;0,TRUE),FALSE)</f>
        <v>0</v>
      </c>
      <c r="AD3273" t="b">
        <f>IFERROR(IF(FIND("P1",PGOptionList!D3273)&gt;0,TRUE),FALSE)</f>
        <v>0</v>
      </c>
      <c r="AE3273" t="b">
        <f>IFERROR(IF(FIND("P0",PGOptionList!D3273)&gt;0,TRUE),FALSE)</f>
        <v>1</v>
      </c>
      <c r="AF3273" t="b">
        <f>IF(AND(Z3273,AA3273,AB3273,AC3273,IF(C3273=Auswahlhilfe!$L$7,TRUE,FALSE)),D3273,FALSE)</f>
        <v>0</v>
      </c>
      <c r="AG3273" t="b">
        <f>IF(AND(Z3273,AA3273,AB3273,AD3273,IF(C3273=Auswahlhilfe!$L$17,TRUE,FALSE)),D3273,FALSE)</f>
        <v>0</v>
      </c>
      <c r="AH3273" t="b">
        <f>IF(AND(Z3273,AA3273,AB3273,AE3273,IF(C3273=Auswahlhilfe!$L$17,TRUE,FALSE)),D3273,FALSE)</f>
        <v>0</v>
      </c>
      <c r="AI3273" t="s">
        <v>4817</v>
      </c>
      <c r="AJ3273" s="90" t="str">
        <f t="shared" si="152"/>
        <v>mailto:info@oxni.ch?subject=Anfrage TF-180-040-S2-P0</v>
      </c>
    </row>
    <row r="3274" spans="2:36" x14ac:dyDescent="0.2">
      <c r="B3274" s="78" t="str">
        <f t="shared" ref="B3274:B3337" si="153">IF(AF3274=D3274,"Economy",IF(AG3274=D3274,"Standard",IF(AH3274=D3274,"Präzision","")))</f>
        <v/>
      </c>
      <c r="C3274" s="19" t="s">
        <v>12</v>
      </c>
      <c r="D3274" s="19" t="s">
        <v>3575</v>
      </c>
      <c r="E3274" s="19">
        <v>180</v>
      </c>
      <c r="F3274" s="19" t="s">
        <v>55</v>
      </c>
      <c r="G3274" s="19">
        <v>40</v>
      </c>
      <c r="H3274" s="19">
        <v>5</v>
      </c>
      <c r="I3274" s="19">
        <v>145</v>
      </c>
      <c r="J3274" s="19">
        <v>94</v>
      </c>
      <c r="K3274" s="19">
        <v>1000</v>
      </c>
      <c r="L3274" s="19">
        <v>3000</v>
      </c>
      <c r="M3274" s="19" t="s">
        <v>94</v>
      </c>
      <c r="N3274" s="19">
        <v>3000</v>
      </c>
      <c r="O3274" s="19">
        <v>6000</v>
      </c>
      <c r="P3274" s="19">
        <v>18000</v>
      </c>
      <c r="Q3274" s="19" t="s">
        <v>57</v>
      </c>
      <c r="R3274" s="19">
        <v>19500</v>
      </c>
      <c r="S3274" s="19">
        <v>30000</v>
      </c>
      <c r="T3274" s="19">
        <v>7.42</v>
      </c>
      <c r="U3274" s="19">
        <v>42</v>
      </c>
      <c r="V3274" s="19">
        <v>0.24</v>
      </c>
      <c r="W3274" s="19">
        <v>67</v>
      </c>
      <c r="X3274" s="93">
        <v>2470</v>
      </c>
      <c r="Y3274">
        <f t="shared" ref="Y3274:Y3337" si="154">N3274/G3274</f>
        <v>75</v>
      </c>
      <c r="Z3274" t="b">
        <f>IF(N3274/G3274&gt;=Auswahlhilfe!$C$8,TRUE,FALSE)</f>
        <v>1</v>
      </c>
      <c r="AA3274" t="b">
        <f>IF(K3274&gt;Auswahlhilfe!$C$7,TRUE,FALSE)</f>
        <v>1</v>
      </c>
      <c r="AB3274" t="b">
        <f>IF(Auswahlhilfe!$C$17=F3274,TRUE,FALSE)</f>
        <v>0</v>
      </c>
      <c r="AC3274" t="b">
        <f>IFERROR(IF(FIND("P2",PGOptionList!D3274)&gt;0,TRUE),FALSE)</f>
        <v>0</v>
      </c>
      <c r="AD3274" t="b">
        <f>IFERROR(IF(FIND("P1",PGOptionList!D3274)&gt;0,TRUE),FALSE)</f>
        <v>1</v>
      </c>
      <c r="AE3274" t="b">
        <f>IFERROR(IF(FIND("P0",PGOptionList!D3274)&gt;0,TRUE),FALSE)</f>
        <v>0</v>
      </c>
      <c r="AF3274" t="b">
        <f>IF(AND(Z3274,AA3274,AB3274,AC3274,IF(C3274=Auswahlhilfe!$L$7,TRUE,FALSE)),D3274,FALSE)</f>
        <v>0</v>
      </c>
      <c r="AG3274" t="b">
        <f>IF(AND(Z3274,AA3274,AB3274,AD3274,IF(C3274=Auswahlhilfe!$L$17,TRUE,FALSE)),D3274,FALSE)</f>
        <v>0</v>
      </c>
      <c r="AH3274" t="b">
        <f>IF(AND(Z3274,AA3274,AB3274,AE3274,IF(C3274=Auswahlhilfe!$L$17,TRUE,FALSE)),D3274,FALSE)</f>
        <v>0</v>
      </c>
      <c r="AI3274" t="s">
        <v>4817</v>
      </c>
      <c r="AJ3274" s="90" t="str">
        <f t="shared" ref="AJ3274:AJ3337" si="155">IF(AI3274="ja",HYPERLINK(_xlfn.CONCAT("https://shop.oxni.ch/de/shop/motoren/planetengetriebe/",LOWER(D3274))),_xlfn.CONCAT("mailto:info@oxni.ch?subject=Anfrage ",D3274))</f>
        <v>mailto:info@oxni.ch?subject=Anfrage TF-180-040-S1-P1</v>
      </c>
    </row>
    <row r="3275" spans="2:36" x14ac:dyDescent="0.2">
      <c r="B3275" s="78" t="str">
        <f t="shared" si="153"/>
        <v/>
      </c>
      <c r="C3275" s="19" t="s">
        <v>12</v>
      </c>
      <c r="D3275" s="19" t="s">
        <v>3576</v>
      </c>
      <c r="E3275" s="19">
        <v>180</v>
      </c>
      <c r="F3275" s="19" t="s">
        <v>58</v>
      </c>
      <c r="G3275" s="19">
        <v>40</v>
      </c>
      <c r="H3275" s="19">
        <v>5</v>
      </c>
      <c r="I3275" s="19">
        <v>145</v>
      </c>
      <c r="J3275" s="19">
        <v>94</v>
      </c>
      <c r="K3275" s="19">
        <v>1000</v>
      </c>
      <c r="L3275" s="19">
        <v>3000</v>
      </c>
      <c r="M3275" s="19" t="s">
        <v>94</v>
      </c>
      <c r="N3275" s="19">
        <v>3000</v>
      </c>
      <c r="O3275" s="19">
        <v>6000</v>
      </c>
      <c r="P3275" s="19">
        <v>18000</v>
      </c>
      <c r="Q3275" s="19" t="s">
        <v>57</v>
      </c>
      <c r="R3275" s="19">
        <v>19500</v>
      </c>
      <c r="S3275" s="19">
        <v>30000</v>
      </c>
      <c r="T3275" s="19">
        <v>7.42</v>
      </c>
      <c r="U3275" s="19">
        <v>42</v>
      </c>
      <c r="V3275" s="19">
        <v>0.24</v>
      </c>
      <c r="W3275" s="19">
        <v>67</v>
      </c>
      <c r="X3275" s="93">
        <v>2470</v>
      </c>
      <c r="Y3275">
        <f t="shared" si="154"/>
        <v>75</v>
      </c>
      <c r="Z3275" t="b">
        <f>IF(N3275/G3275&gt;=Auswahlhilfe!$C$8,TRUE,FALSE)</f>
        <v>1</v>
      </c>
      <c r="AA3275" t="b">
        <f>IF(K3275&gt;Auswahlhilfe!$C$7,TRUE,FALSE)</f>
        <v>1</v>
      </c>
      <c r="AB3275" t="b">
        <f>IF(Auswahlhilfe!$C$17=F3275,TRUE,FALSE)</f>
        <v>1</v>
      </c>
      <c r="AC3275" t="b">
        <f>IFERROR(IF(FIND("P2",PGOptionList!D3275)&gt;0,TRUE),FALSE)</f>
        <v>0</v>
      </c>
      <c r="AD3275" t="b">
        <f>IFERROR(IF(FIND("P1",PGOptionList!D3275)&gt;0,TRUE),FALSE)</f>
        <v>1</v>
      </c>
      <c r="AE3275" t="b">
        <f>IFERROR(IF(FIND("P0",PGOptionList!D3275)&gt;0,TRUE),FALSE)</f>
        <v>0</v>
      </c>
      <c r="AF3275" t="b">
        <f>IF(AND(Z3275,AA3275,AB3275,AC3275,IF(C3275=Auswahlhilfe!$L$7,TRUE,FALSE)),D3275,FALSE)</f>
        <v>0</v>
      </c>
      <c r="AG3275" t="b">
        <f>IF(AND(Z3275,AA3275,AB3275,AD3275,IF(C3275=Auswahlhilfe!$L$17,TRUE,FALSE)),D3275,FALSE)</f>
        <v>0</v>
      </c>
      <c r="AH3275" t="b">
        <f>IF(AND(Z3275,AA3275,AB3275,AE3275,IF(C3275=Auswahlhilfe!$L$17,TRUE,FALSE)),D3275,FALSE)</f>
        <v>0</v>
      </c>
      <c r="AI3275" t="s">
        <v>4818</v>
      </c>
      <c r="AJ3275" s="90" t="str">
        <f t="shared" si="155"/>
        <v>https://shop.oxni.ch/de/shop/motoren/planetengetriebe/tf-180-040-s2-p1</v>
      </c>
    </row>
    <row r="3276" spans="2:36" x14ac:dyDescent="0.2">
      <c r="B3276" s="78" t="str">
        <f t="shared" si="153"/>
        <v/>
      </c>
      <c r="C3276" s="19" t="s">
        <v>12</v>
      </c>
      <c r="D3276" s="19" t="s">
        <v>3577</v>
      </c>
      <c r="E3276" s="19">
        <v>180</v>
      </c>
      <c r="F3276" s="19" t="s">
        <v>55</v>
      </c>
      <c r="G3276" s="19">
        <v>40</v>
      </c>
      <c r="H3276" s="19">
        <v>7</v>
      </c>
      <c r="I3276" s="19">
        <v>145</v>
      </c>
      <c r="J3276" s="19">
        <v>94</v>
      </c>
      <c r="K3276" s="19">
        <v>1000</v>
      </c>
      <c r="L3276" s="19">
        <v>3000</v>
      </c>
      <c r="M3276" s="19" t="s">
        <v>94</v>
      </c>
      <c r="N3276" s="19">
        <v>3000</v>
      </c>
      <c r="O3276" s="19">
        <v>6000</v>
      </c>
      <c r="P3276" s="19">
        <v>18000</v>
      </c>
      <c r="Q3276" s="19" t="s">
        <v>57</v>
      </c>
      <c r="R3276" s="19">
        <v>19500</v>
      </c>
      <c r="S3276" s="19">
        <v>30000</v>
      </c>
      <c r="T3276" s="19">
        <v>7.42</v>
      </c>
      <c r="U3276" s="19">
        <v>42</v>
      </c>
      <c r="V3276" s="19">
        <v>0.24</v>
      </c>
      <c r="W3276" s="19">
        <v>67</v>
      </c>
      <c r="X3276" s="93">
        <v>2035</v>
      </c>
      <c r="Y3276">
        <f t="shared" si="154"/>
        <v>75</v>
      </c>
      <c r="Z3276" t="b">
        <f>IF(N3276/G3276&gt;=Auswahlhilfe!$C$8,TRUE,FALSE)</f>
        <v>1</v>
      </c>
      <c r="AA3276" t="b">
        <f>IF(K3276&gt;Auswahlhilfe!$C$7,TRUE,FALSE)</f>
        <v>1</v>
      </c>
      <c r="AB3276" t="b">
        <f>IF(Auswahlhilfe!$C$17=F3276,TRUE,FALSE)</f>
        <v>0</v>
      </c>
      <c r="AC3276" t="b">
        <f>IFERROR(IF(FIND("P2",PGOptionList!D3276)&gt;0,TRUE),FALSE)</f>
        <v>1</v>
      </c>
      <c r="AD3276" t="b">
        <f>IFERROR(IF(FIND("P1",PGOptionList!D3276)&gt;0,TRUE),FALSE)</f>
        <v>0</v>
      </c>
      <c r="AE3276" t="b">
        <f>IFERROR(IF(FIND("P0",PGOptionList!D3276)&gt;0,TRUE),FALSE)</f>
        <v>0</v>
      </c>
      <c r="AF3276" t="b">
        <f>IF(AND(Z3276,AA3276,AB3276,AC3276,IF(C3276=Auswahlhilfe!$L$7,TRUE,FALSE)),D3276,FALSE)</f>
        <v>0</v>
      </c>
      <c r="AG3276" t="b">
        <f>IF(AND(Z3276,AA3276,AB3276,AD3276,IF(C3276=Auswahlhilfe!$L$17,TRUE,FALSE)),D3276,FALSE)</f>
        <v>0</v>
      </c>
      <c r="AH3276" t="b">
        <f>IF(AND(Z3276,AA3276,AB3276,AE3276,IF(C3276=Auswahlhilfe!$L$17,TRUE,FALSE)),D3276,FALSE)</f>
        <v>0</v>
      </c>
      <c r="AI3276" t="s">
        <v>4817</v>
      </c>
      <c r="AJ3276" s="90" t="str">
        <f t="shared" si="155"/>
        <v>mailto:info@oxni.ch?subject=Anfrage TF-180-040-S1-P2</v>
      </c>
    </row>
    <row r="3277" spans="2:36" x14ac:dyDescent="0.2">
      <c r="B3277" s="78" t="str">
        <f t="shared" si="153"/>
        <v/>
      </c>
      <c r="C3277" s="19" t="s">
        <v>12</v>
      </c>
      <c r="D3277" s="19" t="s">
        <v>3578</v>
      </c>
      <c r="E3277" s="19">
        <v>180</v>
      </c>
      <c r="F3277" s="19" t="s">
        <v>58</v>
      </c>
      <c r="G3277" s="19">
        <v>40</v>
      </c>
      <c r="H3277" s="19">
        <v>7</v>
      </c>
      <c r="I3277" s="19">
        <v>145</v>
      </c>
      <c r="J3277" s="19">
        <v>94</v>
      </c>
      <c r="K3277" s="19">
        <v>1000</v>
      </c>
      <c r="L3277" s="19">
        <v>3000</v>
      </c>
      <c r="M3277" s="19" t="s">
        <v>94</v>
      </c>
      <c r="N3277" s="19">
        <v>3000</v>
      </c>
      <c r="O3277" s="19">
        <v>6000</v>
      </c>
      <c r="P3277" s="19">
        <v>18000</v>
      </c>
      <c r="Q3277" s="19" t="s">
        <v>57</v>
      </c>
      <c r="R3277" s="19">
        <v>19500</v>
      </c>
      <c r="S3277" s="19">
        <v>30000</v>
      </c>
      <c r="T3277" s="19">
        <v>7.42</v>
      </c>
      <c r="U3277" s="19">
        <v>42</v>
      </c>
      <c r="V3277" s="19">
        <v>0.24</v>
      </c>
      <c r="W3277" s="19">
        <v>67</v>
      </c>
      <c r="X3277" s="93">
        <v>2035</v>
      </c>
      <c r="Y3277">
        <f t="shared" si="154"/>
        <v>75</v>
      </c>
      <c r="Z3277" t="b">
        <f>IF(N3277/G3277&gt;=Auswahlhilfe!$C$8,TRUE,FALSE)</f>
        <v>1</v>
      </c>
      <c r="AA3277" t="b">
        <f>IF(K3277&gt;Auswahlhilfe!$C$7,TRUE,FALSE)</f>
        <v>1</v>
      </c>
      <c r="AB3277" t="b">
        <f>IF(Auswahlhilfe!$C$17=F3277,TRUE,FALSE)</f>
        <v>1</v>
      </c>
      <c r="AC3277" t="b">
        <f>IFERROR(IF(FIND("P2",PGOptionList!D3277)&gt;0,TRUE),FALSE)</f>
        <v>1</v>
      </c>
      <c r="AD3277" t="b">
        <f>IFERROR(IF(FIND("P1",PGOptionList!D3277)&gt;0,TRUE),FALSE)</f>
        <v>0</v>
      </c>
      <c r="AE3277" t="b">
        <f>IFERROR(IF(FIND("P0",PGOptionList!D3277)&gt;0,TRUE),FALSE)</f>
        <v>0</v>
      </c>
      <c r="AF3277" t="b">
        <f>IF(AND(Z3277,AA3277,AB3277,AC3277,IF(C3277=Auswahlhilfe!$L$7,TRUE,FALSE)),D3277,FALSE)</f>
        <v>0</v>
      </c>
      <c r="AG3277" t="b">
        <f>IF(AND(Z3277,AA3277,AB3277,AD3277,IF(C3277=Auswahlhilfe!$L$17,TRUE,FALSE)),D3277,FALSE)</f>
        <v>0</v>
      </c>
      <c r="AH3277" t="b">
        <f>IF(AND(Z3277,AA3277,AB3277,AE3277,IF(C3277=Auswahlhilfe!$L$17,TRUE,FALSE)),D3277,FALSE)</f>
        <v>0</v>
      </c>
      <c r="AI3277" t="s">
        <v>4818</v>
      </c>
      <c r="AJ3277" s="90" t="str">
        <f t="shared" si="155"/>
        <v>https://shop.oxni.ch/de/shop/motoren/planetengetriebe/tf-180-040-s2-p2</v>
      </c>
    </row>
    <row r="3278" spans="2:36" x14ac:dyDescent="0.2">
      <c r="B3278" s="78" t="str">
        <f t="shared" si="153"/>
        <v/>
      </c>
      <c r="C3278" s="19" t="s">
        <v>12</v>
      </c>
      <c r="D3278" s="19" t="s">
        <v>3579</v>
      </c>
      <c r="E3278" s="19">
        <v>180</v>
      </c>
      <c r="F3278" s="19" t="s">
        <v>55</v>
      </c>
      <c r="G3278" s="19">
        <v>35</v>
      </c>
      <c r="H3278" s="19">
        <v>3</v>
      </c>
      <c r="I3278" s="19">
        <v>145</v>
      </c>
      <c r="J3278" s="19">
        <v>94</v>
      </c>
      <c r="K3278" s="19">
        <v>1100</v>
      </c>
      <c r="L3278" s="19">
        <v>3300</v>
      </c>
      <c r="M3278" s="19" t="s">
        <v>93</v>
      </c>
      <c r="N3278" s="19">
        <v>3000</v>
      </c>
      <c r="O3278" s="19">
        <v>6000</v>
      </c>
      <c r="P3278" s="19">
        <v>18000</v>
      </c>
      <c r="Q3278" s="19" t="s">
        <v>57</v>
      </c>
      <c r="R3278" s="19">
        <v>19500</v>
      </c>
      <c r="S3278" s="19">
        <v>30000</v>
      </c>
      <c r="T3278" s="19">
        <v>7.42</v>
      </c>
      <c r="U3278" s="19">
        <v>42</v>
      </c>
      <c r="V3278" s="19">
        <v>0.24</v>
      </c>
      <c r="W3278" s="19">
        <v>67</v>
      </c>
      <c r="X3278" s="93"/>
      <c r="Y3278">
        <f t="shared" si="154"/>
        <v>85.714285714285708</v>
      </c>
      <c r="Z3278" t="b">
        <f>IF(N3278/G3278&gt;=Auswahlhilfe!$C$8,TRUE,FALSE)</f>
        <v>1</v>
      </c>
      <c r="AA3278" t="b">
        <f>IF(K3278&gt;Auswahlhilfe!$C$7,TRUE,FALSE)</f>
        <v>1</v>
      </c>
      <c r="AB3278" t="b">
        <f>IF(Auswahlhilfe!$C$17=F3278,TRUE,FALSE)</f>
        <v>0</v>
      </c>
      <c r="AC3278" t="b">
        <f>IFERROR(IF(FIND("P2",PGOptionList!D3278)&gt;0,TRUE),FALSE)</f>
        <v>0</v>
      </c>
      <c r="AD3278" t="b">
        <f>IFERROR(IF(FIND("P1",PGOptionList!D3278)&gt;0,TRUE),FALSE)</f>
        <v>0</v>
      </c>
      <c r="AE3278" t="b">
        <f>IFERROR(IF(FIND("P0",PGOptionList!D3278)&gt;0,TRUE),FALSE)</f>
        <v>1</v>
      </c>
      <c r="AF3278" t="b">
        <f>IF(AND(Z3278,AA3278,AB3278,AC3278,IF(C3278=Auswahlhilfe!$L$7,TRUE,FALSE)),D3278,FALSE)</f>
        <v>0</v>
      </c>
      <c r="AG3278" t="b">
        <f>IF(AND(Z3278,AA3278,AB3278,AD3278,IF(C3278=Auswahlhilfe!$L$17,TRUE,FALSE)),D3278,FALSE)</f>
        <v>0</v>
      </c>
      <c r="AH3278" t="b">
        <f>IF(AND(Z3278,AA3278,AB3278,AE3278,IF(C3278=Auswahlhilfe!$L$17,TRUE,FALSE)),D3278,FALSE)</f>
        <v>0</v>
      </c>
      <c r="AI3278" t="s">
        <v>4817</v>
      </c>
      <c r="AJ3278" s="90" t="str">
        <f t="shared" si="155"/>
        <v>mailto:info@oxni.ch?subject=Anfrage TF-180-035-S1-P0</v>
      </c>
    </row>
    <row r="3279" spans="2:36" x14ac:dyDescent="0.2">
      <c r="B3279" s="78" t="str">
        <f t="shared" si="153"/>
        <v/>
      </c>
      <c r="C3279" s="19" t="s">
        <v>12</v>
      </c>
      <c r="D3279" s="19" t="s">
        <v>3580</v>
      </c>
      <c r="E3279" s="19">
        <v>180</v>
      </c>
      <c r="F3279" s="19" t="s">
        <v>58</v>
      </c>
      <c r="G3279" s="19">
        <v>35</v>
      </c>
      <c r="H3279" s="19">
        <v>3</v>
      </c>
      <c r="I3279" s="19">
        <v>145</v>
      </c>
      <c r="J3279" s="19">
        <v>94</v>
      </c>
      <c r="K3279" s="19">
        <v>1100</v>
      </c>
      <c r="L3279" s="19">
        <v>3300</v>
      </c>
      <c r="M3279" s="19" t="s">
        <v>93</v>
      </c>
      <c r="N3279" s="19">
        <v>3000</v>
      </c>
      <c r="O3279" s="19">
        <v>6000</v>
      </c>
      <c r="P3279" s="19">
        <v>18000</v>
      </c>
      <c r="Q3279" s="19" t="s">
        <v>57</v>
      </c>
      <c r="R3279" s="19">
        <v>19500</v>
      </c>
      <c r="S3279" s="19">
        <v>30000</v>
      </c>
      <c r="T3279" s="19">
        <v>7.42</v>
      </c>
      <c r="U3279" s="19">
        <v>42</v>
      </c>
      <c r="V3279" s="19">
        <v>0.24</v>
      </c>
      <c r="W3279" s="19">
        <v>67</v>
      </c>
      <c r="X3279" s="93"/>
      <c r="Y3279">
        <f t="shared" si="154"/>
        <v>85.714285714285708</v>
      </c>
      <c r="Z3279" t="b">
        <f>IF(N3279/G3279&gt;=Auswahlhilfe!$C$8,TRUE,FALSE)</f>
        <v>1</v>
      </c>
      <c r="AA3279" t="b">
        <f>IF(K3279&gt;Auswahlhilfe!$C$7,TRUE,FALSE)</f>
        <v>1</v>
      </c>
      <c r="AB3279" t="b">
        <f>IF(Auswahlhilfe!$C$17=F3279,TRUE,FALSE)</f>
        <v>1</v>
      </c>
      <c r="AC3279" t="b">
        <f>IFERROR(IF(FIND("P2",PGOptionList!D3279)&gt;0,TRUE),FALSE)</f>
        <v>0</v>
      </c>
      <c r="AD3279" t="b">
        <f>IFERROR(IF(FIND("P1",PGOptionList!D3279)&gt;0,TRUE),FALSE)</f>
        <v>0</v>
      </c>
      <c r="AE3279" t="b">
        <f>IFERROR(IF(FIND("P0",PGOptionList!D3279)&gt;0,TRUE),FALSE)</f>
        <v>1</v>
      </c>
      <c r="AF3279" t="b">
        <f>IF(AND(Z3279,AA3279,AB3279,AC3279,IF(C3279=Auswahlhilfe!$L$7,TRUE,FALSE)),D3279,FALSE)</f>
        <v>0</v>
      </c>
      <c r="AG3279" t="b">
        <f>IF(AND(Z3279,AA3279,AB3279,AD3279,IF(C3279=Auswahlhilfe!$L$17,TRUE,FALSE)),D3279,FALSE)</f>
        <v>0</v>
      </c>
      <c r="AH3279" t="b">
        <f>IF(AND(Z3279,AA3279,AB3279,AE3279,IF(C3279=Auswahlhilfe!$L$17,TRUE,FALSE)),D3279,FALSE)</f>
        <v>0</v>
      </c>
      <c r="AI3279" t="s">
        <v>4817</v>
      </c>
      <c r="AJ3279" s="90" t="str">
        <f t="shared" si="155"/>
        <v>mailto:info@oxni.ch?subject=Anfrage TF-180-035-S2-P0</v>
      </c>
    </row>
    <row r="3280" spans="2:36" x14ac:dyDescent="0.2">
      <c r="B3280" s="78" t="str">
        <f t="shared" si="153"/>
        <v/>
      </c>
      <c r="C3280" s="19" t="s">
        <v>12</v>
      </c>
      <c r="D3280" s="19" t="s">
        <v>3581</v>
      </c>
      <c r="E3280" s="19">
        <v>180</v>
      </c>
      <c r="F3280" s="19" t="s">
        <v>55</v>
      </c>
      <c r="G3280" s="19">
        <v>35</v>
      </c>
      <c r="H3280" s="19">
        <v>5</v>
      </c>
      <c r="I3280" s="19">
        <v>145</v>
      </c>
      <c r="J3280" s="19">
        <v>94</v>
      </c>
      <c r="K3280" s="19">
        <v>1100</v>
      </c>
      <c r="L3280" s="19">
        <v>3300</v>
      </c>
      <c r="M3280" s="19" t="s">
        <v>93</v>
      </c>
      <c r="N3280" s="19">
        <v>3000</v>
      </c>
      <c r="O3280" s="19">
        <v>6000</v>
      </c>
      <c r="P3280" s="19">
        <v>18000</v>
      </c>
      <c r="Q3280" s="19" t="s">
        <v>57</v>
      </c>
      <c r="R3280" s="19">
        <v>19500</v>
      </c>
      <c r="S3280" s="19">
        <v>30000</v>
      </c>
      <c r="T3280" s="19">
        <v>7.42</v>
      </c>
      <c r="U3280" s="19">
        <v>42</v>
      </c>
      <c r="V3280" s="19">
        <v>0.24</v>
      </c>
      <c r="W3280" s="19">
        <v>67</v>
      </c>
      <c r="X3280" s="93">
        <v>2470</v>
      </c>
      <c r="Y3280">
        <f t="shared" si="154"/>
        <v>85.714285714285708</v>
      </c>
      <c r="Z3280" t="b">
        <f>IF(N3280/G3280&gt;=Auswahlhilfe!$C$8,TRUE,FALSE)</f>
        <v>1</v>
      </c>
      <c r="AA3280" t="b">
        <f>IF(K3280&gt;Auswahlhilfe!$C$7,TRUE,FALSE)</f>
        <v>1</v>
      </c>
      <c r="AB3280" t="b">
        <f>IF(Auswahlhilfe!$C$17=F3280,TRUE,FALSE)</f>
        <v>0</v>
      </c>
      <c r="AC3280" t="b">
        <f>IFERROR(IF(FIND("P2",PGOptionList!D3280)&gt;0,TRUE),FALSE)</f>
        <v>0</v>
      </c>
      <c r="AD3280" t="b">
        <f>IFERROR(IF(FIND("P1",PGOptionList!D3280)&gt;0,TRUE),FALSE)</f>
        <v>1</v>
      </c>
      <c r="AE3280" t="b">
        <f>IFERROR(IF(FIND("P0",PGOptionList!D3280)&gt;0,TRUE),FALSE)</f>
        <v>0</v>
      </c>
      <c r="AF3280" t="b">
        <f>IF(AND(Z3280,AA3280,AB3280,AC3280,IF(C3280=Auswahlhilfe!$L$7,TRUE,FALSE)),D3280,FALSE)</f>
        <v>0</v>
      </c>
      <c r="AG3280" t="b">
        <f>IF(AND(Z3280,AA3280,AB3280,AD3280,IF(C3280=Auswahlhilfe!$L$17,TRUE,FALSE)),D3280,FALSE)</f>
        <v>0</v>
      </c>
      <c r="AH3280" t="b">
        <f>IF(AND(Z3280,AA3280,AB3280,AE3280,IF(C3280=Auswahlhilfe!$L$17,TRUE,FALSE)),D3280,FALSE)</f>
        <v>0</v>
      </c>
      <c r="AI3280" t="s">
        <v>4817</v>
      </c>
      <c r="AJ3280" s="90" t="str">
        <f t="shared" si="155"/>
        <v>mailto:info@oxni.ch?subject=Anfrage TF-180-035-S1-P1</v>
      </c>
    </row>
    <row r="3281" spans="2:36" x14ac:dyDescent="0.2">
      <c r="B3281" s="78" t="str">
        <f t="shared" si="153"/>
        <v/>
      </c>
      <c r="C3281" s="19" t="s">
        <v>12</v>
      </c>
      <c r="D3281" s="19" t="s">
        <v>3582</v>
      </c>
      <c r="E3281" s="19">
        <v>180</v>
      </c>
      <c r="F3281" s="19" t="s">
        <v>58</v>
      </c>
      <c r="G3281" s="19">
        <v>35</v>
      </c>
      <c r="H3281" s="19">
        <v>5</v>
      </c>
      <c r="I3281" s="19">
        <v>145</v>
      </c>
      <c r="J3281" s="19">
        <v>94</v>
      </c>
      <c r="K3281" s="19">
        <v>1100</v>
      </c>
      <c r="L3281" s="19">
        <v>3300</v>
      </c>
      <c r="M3281" s="19" t="s">
        <v>93</v>
      </c>
      <c r="N3281" s="19">
        <v>3000</v>
      </c>
      <c r="O3281" s="19">
        <v>6000</v>
      </c>
      <c r="P3281" s="19">
        <v>18000</v>
      </c>
      <c r="Q3281" s="19" t="s">
        <v>57</v>
      </c>
      <c r="R3281" s="19">
        <v>19500</v>
      </c>
      <c r="S3281" s="19">
        <v>30000</v>
      </c>
      <c r="T3281" s="19">
        <v>7.42</v>
      </c>
      <c r="U3281" s="19">
        <v>42</v>
      </c>
      <c r="V3281" s="19">
        <v>0.24</v>
      </c>
      <c r="W3281" s="19">
        <v>67</v>
      </c>
      <c r="X3281" s="93">
        <v>2470</v>
      </c>
      <c r="Y3281">
        <f t="shared" si="154"/>
        <v>85.714285714285708</v>
      </c>
      <c r="Z3281" t="b">
        <f>IF(N3281/G3281&gt;=Auswahlhilfe!$C$8,TRUE,FALSE)</f>
        <v>1</v>
      </c>
      <c r="AA3281" t="b">
        <f>IF(K3281&gt;Auswahlhilfe!$C$7,TRUE,FALSE)</f>
        <v>1</v>
      </c>
      <c r="AB3281" t="b">
        <f>IF(Auswahlhilfe!$C$17=F3281,TRUE,FALSE)</f>
        <v>1</v>
      </c>
      <c r="AC3281" t="b">
        <f>IFERROR(IF(FIND("P2",PGOptionList!D3281)&gt;0,TRUE),FALSE)</f>
        <v>0</v>
      </c>
      <c r="AD3281" t="b">
        <f>IFERROR(IF(FIND("P1",PGOptionList!D3281)&gt;0,TRUE),FALSE)</f>
        <v>1</v>
      </c>
      <c r="AE3281" t="b">
        <f>IFERROR(IF(FIND("P0",PGOptionList!D3281)&gt;0,TRUE),FALSE)</f>
        <v>0</v>
      </c>
      <c r="AF3281" t="b">
        <f>IF(AND(Z3281,AA3281,AB3281,AC3281,IF(C3281=Auswahlhilfe!$L$7,TRUE,FALSE)),D3281,FALSE)</f>
        <v>0</v>
      </c>
      <c r="AG3281" t="b">
        <f>IF(AND(Z3281,AA3281,AB3281,AD3281,IF(C3281=Auswahlhilfe!$L$17,TRUE,FALSE)),D3281,FALSE)</f>
        <v>0</v>
      </c>
      <c r="AH3281" t="b">
        <f>IF(AND(Z3281,AA3281,AB3281,AE3281,IF(C3281=Auswahlhilfe!$L$17,TRUE,FALSE)),D3281,FALSE)</f>
        <v>0</v>
      </c>
      <c r="AI3281" t="s">
        <v>4818</v>
      </c>
      <c r="AJ3281" s="90" t="str">
        <f t="shared" si="155"/>
        <v>https://shop.oxni.ch/de/shop/motoren/planetengetriebe/tf-180-035-s2-p1</v>
      </c>
    </row>
    <row r="3282" spans="2:36" x14ac:dyDescent="0.2">
      <c r="B3282" s="78" t="str">
        <f t="shared" si="153"/>
        <v/>
      </c>
      <c r="C3282" s="19" t="s">
        <v>12</v>
      </c>
      <c r="D3282" s="19" t="s">
        <v>3583</v>
      </c>
      <c r="E3282" s="19">
        <v>180</v>
      </c>
      <c r="F3282" s="19" t="s">
        <v>55</v>
      </c>
      <c r="G3282" s="19">
        <v>35</v>
      </c>
      <c r="H3282" s="19">
        <v>7</v>
      </c>
      <c r="I3282" s="19">
        <v>145</v>
      </c>
      <c r="J3282" s="19">
        <v>94</v>
      </c>
      <c r="K3282" s="19">
        <v>1100</v>
      </c>
      <c r="L3282" s="19">
        <v>3300</v>
      </c>
      <c r="M3282" s="19" t="s">
        <v>93</v>
      </c>
      <c r="N3282" s="19">
        <v>3000</v>
      </c>
      <c r="O3282" s="19">
        <v>6000</v>
      </c>
      <c r="P3282" s="19">
        <v>18000</v>
      </c>
      <c r="Q3282" s="19" t="s">
        <v>57</v>
      </c>
      <c r="R3282" s="19">
        <v>19500</v>
      </c>
      <c r="S3282" s="19">
        <v>30000</v>
      </c>
      <c r="T3282" s="19">
        <v>7.42</v>
      </c>
      <c r="U3282" s="19">
        <v>42</v>
      </c>
      <c r="V3282" s="19">
        <v>0.24</v>
      </c>
      <c r="W3282" s="19">
        <v>67</v>
      </c>
      <c r="X3282" s="93">
        <v>2035</v>
      </c>
      <c r="Y3282">
        <f t="shared" si="154"/>
        <v>85.714285714285708</v>
      </c>
      <c r="Z3282" t="b">
        <f>IF(N3282/G3282&gt;=Auswahlhilfe!$C$8,TRUE,FALSE)</f>
        <v>1</v>
      </c>
      <c r="AA3282" t="b">
        <f>IF(K3282&gt;Auswahlhilfe!$C$7,TRUE,FALSE)</f>
        <v>1</v>
      </c>
      <c r="AB3282" t="b">
        <f>IF(Auswahlhilfe!$C$17=F3282,TRUE,FALSE)</f>
        <v>0</v>
      </c>
      <c r="AC3282" t="b">
        <f>IFERROR(IF(FIND("P2",PGOptionList!D3282)&gt;0,TRUE),FALSE)</f>
        <v>1</v>
      </c>
      <c r="AD3282" t="b">
        <f>IFERROR(IF(FIND("P1",PGOptionList!D3282)&gt;0,TRUE),FALSE)</f>
        <v>0</v>
      </c>
      <c r="AE3282" t="b">
        <f>IFERROR(IF(FIND("P0",PGOptionList!D3282)&gt;0,TRUE),FALSE)</f>
        <v>0</v>
      </c>
      <c r="AF3282" t="b">
        <f>IF(AND(Z3282,AA3282,AB3282,AC3282,IF(C3282=Auswahlhilfe!$L$7,TRUE,FALSE)),D3282,FALSE)</f>
        <v>0</v>
      </c>
      <c r="AG3282" t="b">
        <f>IF(AND(Z3282,AA3282,AB3282,AD3282,IF(C3282=Auswahlhilfe!$L$17,TRUE,FALSE)),D3282,FALSE)</f>
        <v>0</v>
      </c>
      <c r="AH3282" t="b">
        <f>IF(AND(Z3282,AA3282,AB3282,AE3282,IF(C3282=Auswahlhilfe!$L$17,TRUE,FALSE)),D3282,FALSE)</f>
        <v>0</v>
      </c>
      <c r="AI3282" t="s">
        <v>4817</v>
      </c>
      <c r="AJ3282" s="90" t="str">
        <f t="shared" si="155"/>
        <v>mailto:info@oxni.ch?subject=Anfrage TF-180-035-S1-P2</v>
      </c>
    </row>
    <row r="3283" spans="2:36" x14ac:dyDescent="0.2">
      <c r="B3283" s="78" t="str">
        <f t="shared" si="153"/>
        <v/>
      </c>
      <c r="C3283" s="19" t="s">
        <v>12</v>
      </c>
      <c r="D3283" s="19" t="s">
        <v>3584</v>
      </c>
      <c r="E3283" s="19">
        <v>180</v>
      </c>
      <c r="F3283" s="19" t="s">
        <v>58</v>
      </c>
      <c r="G3283" s="19">
        <v>35</v>
      </c>
      <c r="H3283" s="19">
        <v>7</v>
      </c>
      <c r="I3283" s="19">
        <v>145</v>
      </c>
      <c r="J3283" s="19">
        <v>94</v>
      </c>
      <c r="K3283" s="19">
        <v>1100</v>
      </c>
      <c r="L3283" s="19">
        <v>3300</v>
      </c>
      <c r="M3283" s="19" t="s">
        <v>93</v>
      </c>
      <c r="N3283" s="19">
        <v>3000</v>
      </c>
      <c r="O3283" s="19">
        <v>6000</v>
      </c>
      <c r="P3283" s="19">
        <v>18000</v>
      </c>
      <c r="Q3283" s="19" t="s">
        <v>57</v>
      </c>
      <c r="R3283" s="19">
        <v>19500</v>
      </c>
      <c r="S3283" s="19">
        <v>30000</v>
      </c>
      <c r="T3283" s="19">
        <v>7.42</v>
      </c>
      <c r="U3283" s="19">
        <v>42</v>
      </c>
      <c r="V3283" s="19">
        <v>0.24</v>
      </c>
      <c r="W3283" s="19">
        <v>67</v>
      </c>
      <c r="X3283" s="93">
        <v>2035</v>
      </c>
      <c r="Y3283">
        <f t="shared" si="154"/>
        <v>85.714285714285708</v>
      </c>
      <c r="Z3283" t="b">
        <f>IF(N3283/G3283&gt;=Auswahlhilfe!$C$8,TRUE,FALSE)</f>
        <v>1</v>
      </c>
      <c r="AA3283" t="b">
        <f>IF(K3283&gt;Auswahlhilfe!$C$7,TRUE,FALSE)</f>
        <v>1</v>
      </c>
      <c r="AB3283" t="b">
        <f>IF(Auswahlhilfe!$C$17=F3283,TRUE,FALSE)</f>
        <v>1</v>
      </c>
      <c r="AC3283" t="b">
        <f>IFERROR(IF(FIND("P2",PGOptionList!D3283)&gt;0,TRUE),FALSE)</f>
        <v>1</v>
      </c>
      <c r="AD3283" t="b">
        <f>IFERROR(IF(FIND("P1",PGOptionList!D3283)&gt;0,TRUE),FALSE)</f>
        <v>0</v>
      </c>
      <c r="AE3283" t="b">
        <f>IFERROR(IF(FIND("P0",PGOptionList!D3283)&gt;0,TRUE),FALSE)</f>
        <v>0</v>
      </c>
      <c r="AF3283" t="b">
        <f>IF(AND(Z3283,AA3283,AB3283,AC3283,IF(C3283=Auswahlhilfe!$L$7,TRUE,FALSE)),D3283,FALSE)</f>
        <v>0</v>
      </c>
      <c r="AG3283" t="b">
        <f>IF(AND(Z3283,AA3283,AB3283,AD3283,IF(C3283=Auswahlhilfe!$L$17,TRUE,FALSE)),D3283,FALSE)</f>
        <v>0</v>
      </c>
      <c r="AH3283" t="b">
        <f>IF(AND(Z3283,AA3283,AB3283,AE3283,IF(C3283=Auswahlhilfe!$L$17,TRUE,FALSE)),D3283,FALSE)</f>
        <v>0</v>
      </c>
      <c r="AI3283" t="s">
        <v>4818</v>
      </c>
      <c r="AJ3283" s="90" t="str">
        <f t="shared" si="155"/>
        <v>https://shop.oxni.ch/de/shop/motoren/planetengetriebe/tf-180-035-s2-p2</v>
      </c>
    </row>
    <row r="3284" spans="2:36" x14ac:dyDescent="0.2">
      <c r="B3284" s="78" t="str">
        <f t="shared" si="153"/>
        <v/>
      </c>
      <c r="C3284" s="19" t="s">
        <v>12</v>
      </c>
      <c r="D3284" s="19" t="s">
        <v>3585</v>
      </c>
      <c r="E3284" s="19">
        <v>180</v>
      </c>
      <c r="F3284" s="19" t="s">
        <v>55</v>
      </c>
      <c r="G3284" s="19">
        <v>30</v>
      </c>
      <c r="H3284" s="19">
        <v>3</v>
      </c>
      <c r="I3284" s="19">
        <v>145</v>
      </c>
      <c r="J3284" s="19">
        <v>94</v>
      </c>
      <c r="K3284" s="19">
        <v>1108</v>
      </c>
      <c r="L3284" s="19">
        <v>3324</v>
      </c>
      <c r="M3284" s="19" t="s">
        <v>92</v>
      </c>
      <c r="N3284" s="19">
        <v>3000</v>
      </c>
      <c r="O3284" s="19">
        <v>6000</v>
      </c>
      <c r="P3284" s="19">
        <v>18000</v>
      </c>
      <c r="Q3284" s="19" t="s">
        <v>57</v>
      </c>
      <c r="R3284" s="19">
        <v>19500</v>
      </c>
      <c r="S3284" s="19">
        <v>30000</v>
      </c>
      <c r="T3284" s="19">
        <v>7.42</v>
      </c>
      <c r="U3284" s="19">
        <v>42</v>
      </c>
      <c r="V3284" s="19">
        <v>0.24</v>
      </c>
      <c r="W3284" s="19">
        <v>67</v>
      </c>
      <c r="X3284" s="93"/>
      <c r="Y3284">
        <f t="shared" si="154"/>
        <v>100</v>
      </c>
      <c r="Z3284" t="b">
        <f>IF(N3284/G3284&gt;=Auswahlhilfe!$C$8,TRUE,FALSE)</f>
        <v>1</v>
      </c>
      <c r="AA3284" t="b">
        <f>IF(K3284&gt;Auswahlhilfe!$C$7,TRUE,FALSE)</f>
        <v>1</v>
      </c>
      <c r="AB3284" t="b">
        <f>IF(Auswahlhilfe!$C$17=F3284,TRUE,FALSE)</f>
        <v>0</v>
      </c>
      <c r="AC3284" t="b">
        <f>IFERROR(IF(FIND("P2",PGOptionList!D3284)&gt;0,TRUE),FALSE)</f>
        <v>0</v>
      </c>
      <c r="AD3284" t="b">
        <f>IFERROR(IF(FIND("P1",PGOptionList!D3284)&gt;0,TRUE),FALSE)</f>
        <v>0</v>
      </c>
      <c r="AE3284" t="b">
        <f>IFERROR(IF(FIND("P0",PGOptionList!D3284)&gt;0,TRUE),FALSE)</f>
        <v>1</v>
      </c>
      <c r="AF3284" t="b">
        <f>IF(AND(Z3284,AA3284,AB3284,AC3284,IF(C3284=Auswahlhilfe!$L$7,TRUE,FALSE)),D3284,FALSE)</f>
        <v>0</v>
      </c>
      <c r="AG3284" t="b">
        <f>IF(AND(Z3284,AA3284,AB3284,AD3284,IF(C3284=Auswahlhilfe!$L$17,TRUE,FALSE)),D3284,FALSE)</f>
        <v>0</v>
      </c>
      <c r="AH3284" t="b">
        <f>IF(AND(Z3284,AA3284,AB3284,AE3284,IF(C3284=Auswahlhilfe!$L$17,TRUE,FALSE)),D3284,FALSE)</f>
        <v>0</v>
      </c>
      <c r="AI3284" t="s">
        <v>4817</v>
      </c>
      <c r="AJ3284" s="90" t="str">
        <f t="shared" si="155"/>
        <v>mailto:info@oxni.ch?subject=Anfrage TF-180-030-S1-P0</v>
      </c>
    </row>
    <row r="3285" spans="2:36" x14ac:dyDescent="0.2">
      <c r="B3285" s="78" t="str">
        <f t="shared" si="153"/>
        <v/>
      </c>
      <c r="C3285" s="19" t="s">
        <v>12</v>
      </c>
      <c r="D3285" s="19" t="s">
        <v>3586</v>
      </c>
      <c r="E3285" s="19">
        <v>180</v>
      </c>
      <c r="F3285" s="19" t="s">
        <v>58</v>
      </c>
      <c r="G3285" s="19">
        <v>30</v>
      </c>
      <c r="H3285" s="19">
        <v>3</v>
      </c>
      <c r="I3285" s="19">
        <v>145</v>
      </c>
      <c r="J3285" s="19">
        <v>94</v>
      </c>
      <c r="K3285" s="19">
        <v>1108</v>
      </c>
      <c r="L3285" s="19">
        <v>3324</v>
      </c>
      <c r="M3285" s="19" t="s">
        <v>92</v>
      </c>
      <c r="N3285" s="19">
        <v>3000</v>
      </c>
      <c r="O3285" s="19">
        <v>6000</v>
      </c>
      <c r="P3285" s="19">
        <v>18000</v>
      </c>
      <c r="Q3285" s="19" t="s">
        <v>57</v>
      </c>
      <c r="R3285" s="19">
        <v>19500</v>
      </c>
      <c r="S3285" s="19">
        <v>30000</v>
      </c>
      <c r="T3285" s="19">
        <v>7.42</v>
      </c>
      <c r="U3285" s="19">
        <v>42</v>
      </c>
      <c r="V3285" s="19">
        <v>0.24</v>
      </c>
      <c r="W3285" s="19">
        <v>67</v>
      </c>
      <c r="X3285" s="93"/>
      <c r="Y3285">
        <f t="shared" si="154"/>
        <v>100</v>
      </c>
      <c r="Z3285" t="b">
        <f>IF(N3285/G3285&gt;=Auswahlhilfe!$C$8,TRUE,FALSE)</f>
        <v>1</v>
      </c>
      <c r="AA3285" t="b">
        <f>IF(K3285&gt;Auswahlhilfe!$C$7,TRUE,FALSE)</f>
        <v>1</v>
      </c>
      <c r="AB3285" t="b">
        <f>IF(Auswahlhilfe!$C$17=F3285,TRUE,FALSE)</f>
        <v>1</v>
      </c>
      <c r="AC3285" t="b">
        <f>IFERROR(IF(FIND("P2",PGOptionList!D3285)&gt;0,TRUE),FALSE)</f>
        <v>0</v>
      </c>
      <c r="AD3285" t="b">
        <f>IFERROR(IF(FIND("P1",PGOptionList!D3285)&gt;0,TRUE),FALSE)</f>
        <v>0</v>
      </c>
      <c r="AE3285" t="b">
        <f>IFERROR(IF(FIND("P0",PGOptionList!D3285)&gt;0,TRUE),FALSE)</f>
        <v>1</v>
      </c>
      <c r="AF3285" t="b">
        <f>IF(AND(Z3285,AA3285,AB3285,AC3285,IF(C3285=Auswahlhilfe!$L$7,TRUE,FALSE)),D3285,FALSE)</f>
        <v>0</v>
      </c>
      <c r="AG3285" t="b">
        <f>IF(AND(Z3285,AA3285,AB3285,AD3285,IF(C3285=Auswahlhilfe!$L$17,TRUE,FALSE)),D3285,FALSE)</f>
        <v>0</v>
      </c>
      <c r="AH3285" t="b">
        <f>IF(AND(Z3285,AA3285,AB3285,AE3285,IF(C3285=Auswahlhilfe!$L$17,TRUE,FALSE)),D3285,FALSE)</f>
        <v>0</v>
      </c>
      <c r="AI3285" t="s">
        <v>4817</v>
      </c>
      <c r="AJ3285" s="90" t="str">
        <f t="shared" si="155"/>
        <v>mailto:info@oxni.ch?subject=Anfrage TF-180-030-S2-P0</v>
      </c>
    </row>
    <row r="3286" spans="2:36" x14ac:dyDescent="0.2">
      <c r="B3286" s="78" t="str">
        <f t="shared" si="153"/>
        <v/>
      </c>
      <c r="C3286" s="19" t="s">
        <v>12</v>
      </c>
      <c r="D3286" s="19" t="s">
        <v>3587</v>
      </c>
      <c r="E3286" s="19">
        <v>180</v>
      </c>
      <c r="F3286" s="19" t="s">
        <v>55</v>
      </c>
      <c r="G3286" s="19">
        <v>30</v>
      </c>
      <c r="H3286" s="19">
        <v>5</v>
      </c>
      <c r="I3286" s="19">
        <v>145</v>
      </c>
      <c r="J3286" s="19">
        <v>94</v>
      </c>
      <c r="K3286" s="19">
        <v>1108</v>
      </c>
      <c r="L3286" s="19">
        <v>3324</v>
      </c>
      <c r="M3286" s="19" t="s">
        <v>92</v>
      </c>
      <c r="N3286" s="19">
        <v>3000</v>
      </c>
      <c r="O3286" s="19">
        <v>6000</v>
      </c>
      <c r="P3286" s="19">
        <v>18000</v>
      </c>
      <c r="Q3286" s="19" t="s">
        <v>57</v>
      </c>
      <c r="R3286" s="19">
        <v>19500</v>
      </c>
      <c r="S3286" s="19">
        <v>30000</v>
      </c>
      <c r="T3286" s="19">
        <v>7.42</v>
      </c>
      <c r="U3286" s="19">
        <v>42</v>
      </c>
      <c r="V3286" s="19">
        <v>0.24</v>
      </c>
      <c r="W3286" s="19">
        <v>67</v>
      </c>
      <c r="X3286" s="93">
        <v>2470</v>
      </c>
      <c r="Y3286">
        <f t="shared" si="154"/>
        <v>100</v>
      </c>
      <c r="Z3286" t="b">
        <f>IF(N3286/G3286&gt;=Auswahlhilfe!$C$8,TRUE,FALSE)</f>
        <v>1</v>
      </c>
      <c r="AA3286" t="b">
        <f>IF(K3286&gt;Auswahlhilfe!$C$7,TRUE,FALSE)</f>
        <v>1</v>
      </c>
      <c r="AB3286" t="b">
        <f>IF(Auswahlhilfe!$C$17=F3286,TRUE,FALSE)</f>
        <v>0</v>
      </c>
      <c r="AC3286" t="b">
        <f>IFERROR(IF(FIND("P2",PGOptionList!D3286)&gt;0,TRUE),FALSE)</f>
        <v>0</v>
      </c>
      <c r="AD3286" t="b">
        <f>IFERROR(IF(FIND("P1",PGOptionList!D3286)&gt;0,TRUE),FALSE)</f>
        <v>1</v>
      </c>
      <c r="AE3286" t="b">
        <f>IFERROR(IF(FIND("P0",PGOptionList!D3286)&gt;0,TRUE),FALSE)</f>
        <v>0</v>
      </c>
      <c r="AF3286" t="b">
        <f>IF(AND(Z3286,AA3286,AB3286,AC3286,IF(C3286=Auswahlhilfe!$L$7,TRUE,FALSE)),D3286,FALSE)</f>
        <v>0</v>
      </c>
      <c r="AG3286" t="b">
        <f>IF(AND(Z3286,AA3286,AB3286,AD3286,IF(C3286=Auswahlhilfe!$L$17,TRUE,FALSE)),D3286,FALSE)</f>
        <v>0</v>
      </c>
      <c r="AH3286" t="b">
        <f>IF(AND(Z3286,AA3286,AB3286,AE3286,IF(C3286=Auswahlhilfe!$L$17,TRUE,FALSE)),D3286,FALSE)</f>
        <v>0</v>
      </c>
      <c r="AI3286" t="s">
        <v>4817</v>
      </c>
      <c r="AJ3286" s="90" t="str">
        <f t="shared" si="155"/>
        <v>mailto:info@oxni.ch?subject=Anfrage TF-180-030-S1-P1</v>
      </c>
    </row>
    <row r="3287" spans="2:36" x14ac:dyDescent="0.2">
      <c r="B3287" s="78" t="str">
        <f t="shared" si="153"/>
        <v/>
      </c>
      <c r="C3287" s="19" t="s">
        <v>12</v>
      </c>
      <c r="D3287" s="19" t="s">
        <v>3588</v>
      </c>
      <c r="E3287" s="19">
        <v>180</v>
      </c>
      <c r="F3287" s="19" t="s">
        <v>58</v>
      </c>
      <c r="G3287" s="19">
        <v>30</v>
      </c>
      <c r="H3287" s="19">
        <v>5</v>
      </c>
      <c r="I3287" s="19">
        <v>145</v>
      </c>
      <c r="J3287" s="19">
        <v>94</v>
      </c>
      <c r="K3287" s="19">
        <v>1108</v>
      </c>
      <c r="L3287" s="19">
        <v>3324</v>
      </c>
      <c r="M3287" s="19" t="s">
        <v>92</v>
      </c>
      <c r="N3287" s="19">
        <v>3000</v>
      </c>
      <c r="O3287" s="19">
        <v>6000</v>
      </c>
      <c r="P3287" s="19">
        <v>18000</v>
      </c>
      <c r="Q3287" s="19" t="s">
        <v>57</v>
      </c>
      <c r="R3287" s="19">
        <v>19500</v>
      </c>
      <c r="S3287" s="19">
        <v>30000</v>
      </c>
      <c r="T3287" s="19">
        <v>7.42</v>
      </c>
      <c r="U3287" s="19">
        <v>42</v>
      </c>
      <c r="V3287" s="19">
        <v>0.24</v>
      </c>
      <c r="W3287" s="19">
        <v>67</v>
      </c>
      <c r="X3287" s="93">
        <v>2470</v>
      </c>
      <c r="Y3287">
        <f t="shared" si="154"/>
        <v>100</v>
      </c>
      <c r="Z3287" t="b">
        <f>IF(N3287/G3287&gt;=Auswahlhilfe!$C$8,TRUE,FALSE)</f>
        <v>1</v>
      </c>
      <c r="AA3287" t="b">
        <f>IF(K3287&gt;Auswahlhilfe!$C$7,TRUE,FALSE)</f>
        <v>1</v>
      </c>
      <c r="AB3287" t="b">
        <f>IF(Auswahlhilfe!$C$17=F3287,TRUE,FALSE)</f>
        <v>1</v>
      </c>
      <c r="AC3287" t="b">
        <f>IFERROR(IF(FIND("P2",PGOptionList!D3287)&gt;0,TRUE),FALSE)</f>
        <v>0</v>
      </c>
      <c r="AD3287" t="b">
        <f>IFERROR(IF(FIND("P1",PGOptionList!D3287)&gt;0,TRUE),FALSE)</f>
        <v>1</v>
      </c>
      <c r="AE3287" t="b">
        <f>IFERROR(IF(FIND("P0",PGOptionList!D3287)&gt;0,TRUE),FALSE)</f>
        <v>0</v>
      </c>
      <c r="AF3287" t="b">
        <f>IF(AND(Z3287,AA3287,AB3287,AC3287,IF(C3287=Auswahlhilfe!$L$7,TRUE,FALSE)),D3287,FALSE)</f>
        <v>0</v>
      </c>
      <c r="AG3287" t="b">
        <f>IF(AND(Z3287,AA3287,AB3287,AD3287,IF(C3287=Auswahlhilfe!$L$17,TRUE,FALSE)),D3287,FALSE)</f>
        <v>0</v>
      </c>
      <c r="AH3287" t="b">
        <f>IF(AND(Z3287,AA3287,AB3287,AE3287,IF(C3287=Auswahlhilfe!$L$17,TRUE,FALSE)),D3287,FALSE)</f>
        <v>0</v>
      </c>
      <c r="AI3287" t="s">
        <v>4818</v>
      </c>
      <c r="AJ3287" s="90" t="str">
        <f t="shared" si="155"/>
        <v>https://shop.oxni.ch/de/shop/motoren/planetengetriebe/tf-180-030-s2-p1</v>
      </c>
    </row>
    <row r="3288" spans="2:36" x14ac:dyDescent="0.2">
      <c r="B3288" s="78" t="str">
        <f t="shared" si="153"/>
        <v/>
      </c>
      <c r="C3288" s="19" t="s">
        <v>12</v>
      </c>
      <c r="D3288" s="19" t="s">
        <v>3589</v>
      </c>
      <c r="E3288" s="19">
        <v>180</v>
      </c>
      <c r="F3288" s="19" t="s">
        <v>55</v>
      </c>
      <c r="G3288" s="19">
        <v>30</v>
      </c>
      <c r="H3288" s="19">
        <v>7</v>
      </c>
      <c r="I3288" s="19">
        <v>145</v>
      </c>
      <c r="J3288" s="19">
        <v>94</v>
      </c>
      <c r="K3288" s="19">
        <v>1108</v>
      </c>
      <c r="L3288" s="19">
        <v>3324</v>
      </c>
      <c r="M3288" s="19" t="s">
        <v>92</v>
      </c>
      <c r="N3288" s="19">
        <v>3000</v>
      </c>
      <c r="O3288" s="19">
        <v>6000</v>
      </c>
      <c r="P3288" s="19">
        <v>18000</v>
      </c>
      <c r="Q3288" s="19" t="s">
        <v>57</v>
      </c>
      <c r="R3288" s="19">
        <v>19500</v>
      </c>
      <c r="S3288" s="19">
        <v>30000</v>
      </c>
      <c r="T3288" s="19">
        <v>7.42</v>
      </c>
      <c r="U3288" s="19">
        <v>42</v>
      </c>
      <c r="V3288" s="19">
        <v>0.24</v>
      </c>
      <c r="W3288" s="19">
        <v>67</v>
      </c>
      <c r="X3288" s="93">
        <v>2035</v>
      </c>
      <c r="Y3288">
        <f t="shared" si="154"/>
        <v>100</v>
      </c>
      <c r="Z3288" t="b">
        <f>IF(N3288/G3288&gt;=Auswahlhilfe!$C$8,TRUE,FALSE)</f>
        <v>1</v>
      </c>
      <c r="AA3288" t="b">
        <f>IF(K3288&gt;Auswahlhilfe!$C$7,TRUE,FALSE)</f>
        <v>1</v>
      </c>
      <c r="AB3288" t="b">
        <f>IF(Auswahlhilfe!$C$17=F3288,TRUE,FALSE)</f>
        <v>0</v>
      </c>
      <c r="AC3288" t="b">
        <f>IFERROR(IF(FIND("P2",PGOptionList!D3288)&gt;0,TRUE),FALSE)</f>
        <v>1</v>
      </c>
      <c r="AD3288" t="b">
        <f>IFERROR(IF(FIND("P1",PGOptionList!D3288)&gt;0,TRUE),FALSE)</f>
        <v>0</v>
      </c>
      <c r="AE3288" t="b">
        <f>IFERROR(IF(FIND("P0",PGOptionList!D3288)&gt;0,TRUE),FALSE)</f>
        <v>0</v>
      </c>
      <c r="AF3288" t="b">
        <f>IF(AND(Z3288,AA3288,AB3288,AC3288,IF(C3288=Auswahlhilfe!$L$7,TRUE,FALSE)),D3288,FALSE)</f>
        <v>0</v>
      </c>
      <c r="AG3288" t="b">
        <f>IF(AND(Z3288,AA3288,AB3288,AD3288,IF(C3288=Auswahlhilfe!$L$17,TRUE,FALSE)),D3288,FALSE)</f>
        <v>0</v>
      </c>
      <c r="AH3288" t="b">
        <f>IF(AND(Z3288,AA3288,AB3288,AE3288,IF(C3288=Auswahlhilfe!$L$17,TRUE,FALSE)),D3288,FALSE)</f>
        <v>0</v>
      </c>
      <c r="AI3288" t="s">
        <v>4817</v>
      </c>
      <c r="AJ3288" s="90" t="str">
        <f t="shared" si="155"/>
        <v>mailto:info@oxni.ch?subject=Anfrage TF-180-030-S1-P2</v>
      </c>
    </row>
    <row r="3289" spans="2:36" x14ac:dyDescent="0.2">
      <c r="B3289" s="78" t="str">
        <f t="shared" si="153"/>
        <v/>
      </c>
      <c r="C3289" s="19" t="s">
        <v>12</v>
      </c>
      <c r="D3289" s="19" t="s">
        <v>3590</v>
      </c>
      <c r="E3289" s="19">
        <v>180</v>
      </c>
      <c r="F3289" s="19" t="s">
        <v>58</v>
      </c>
      <c r="G3289" s="19">
        <v>30</v>
      </c>
      <c r="H3289" s="19">
        <v>7</v>
      </c>
      <c r="I3289" s="19">
        <v>145</v>
      </c>
      <c r="J3289" s="19">
        <v>94</v>
      </c>
      <c r="K3289" s="19">
        <v>1108</v>
      </c>
      <c r="L3289" s="19">
        <v>3324</v>
      </c>
      <c r="M3289" s="19" t="s">
        <v>92</v>
      </c>
      <c r="N3289" s="19">
        <v>3000</v>
      </c>
      <c r="O3289" s="19">
        <v>6000</v>
      </c>
      <c r="P3289" s="19">
        <v>18000</v>
      </c>
      <c r="Q3289" s="19" t="s">
        <v>57</v>
      </c>
      <c r="R3289" s="19">
        <v>19500</v>
      </c>
      <c r="S3289" s="19">
        <v>30000</v>
      </c>
      <c r="T3289" s="19">
        <v>7.42</v>
      </c>
      <c r="U3289" s="19">
        <v>42</v>
      </c>
      <c r="V3289" s="19">
        <v>0.24</v>
      </c>
      <c r="W3289" s="19">
        <v>67</v>
      </c>
      <c r="X3289" s="93">
        <v>2035</v>
      </c>
      <c r="Y3289">
        <f t="shared" si="154"/>
        <v>100</v>
      </c>
      <c r="Z3289" t="b">
        <f>IF(N3289/G3289&gt;=Auswahlhilfe!$C$8,TRUE,FALSE)</f>
        <v>1</v>
      </c>
      <c r="AA3289" t="b">
        <f>IF(K3289&gt;Auswahlhilfe!$C$7,TRUE,FALSE)</f>
        <v>1</v>
      </c>
      <c r="AB3289" t="b">
        <f>IF(Auswahlhilfe!$C$17=F3289,TRUE,FALSE)</f>
        <v>1</v>
      </c>
      <c r="AC3289" t="b">
        <f>IFERROR(IF(FIND("P2",PGOptionList!D3289)&gt;0,TRUE),FALSE)</f>
        <v>1</v>
      </c>
      <c r="AD3289" t="b">
        <f>IFERROR(IF(FIND("P1",PGOptionList!D3289)&gt;0,TRUE),FALSE)</f>
        <v>0</v>
      </c>
      <c r="AE3289" t="b">
        <f>IFERROR(IF(FIND("P0",PGOptionList!D3289)&gt;0,TRUE),FALSE)</f>
        <v>0</v>
      </c>
      <c r="AF3289" t="b">
        <f>IF(AND(Z3289,AA3289,AB3289,AC3289,IF(C3289=Auswahlhilfe!$L$7,TRUE,FALSE)),D3289,FALSE)</f>
        <v>0</v>
      </c>
      <c r="AG3289" t="b">
        <f>IF(AND(Z3289,AA3289,AB3289,AD3289,IF(C3289=Auswahlhilfe!$L$17,TRUE,FALSE)),D3289,FALSE)</f>
        <v>0</v>
      </c>
      <c r="AH3289" t="b">
        <f>IF(AND(Z3289,AA3289,AB3289,AE3289,IF(C3289=Auswahlhilfe!$L$17,TRUE,FALSE)),D3289,FALSE)</f>
        <v>0</v>
      </c>
      <c r="AI3289" t="s">
        <v>4818</v>
      </c>
      <c r="AJ3289" s="90" t="str">
        <f t="shared" si="155"/>
        <v>https://shop.oxni.ch/de/shop/motoren/planetengetriebe/tf-180-030-s2-p2</v>
      </c>
    </row>
    <row r="3290" spans="2:36" x14ac:dyDescent="0.2">
      <c r="B3290" s="78" t="str">
        <f t="shared" si="153"/>
        <v/>
      </c>
      <c r="C3290" s="19" t="s">
        <v>12</v>
      </c>
      <c r="D3290" s="19" t="s">
        <v>3591</v>
      </c>
      <c r="E3290" s="19">
        <v>180</v>
      </c>
      <c r="F3290" s="19" t="s">
        <v>55</v>
      </c>
      <c r="G3290" s="19">
        <v>25</v>
      </c>
      <c r="H3290" s="19">
        <v>3</v>
      </c>
      <c r="I3290" s="19">
        <v>145</v>
      </c>
      <c r="J3290" s="19">
        <v>94</v>
      </c>
      <c r="K3290" s="19">
        <v>1200</v>
      </c>
      <c r="L3290" s="19">
        <v>3600</v>
      </c>
      <c r="M3290" s="19" t="s">
        <v>91</v>
      </c>
      <c r="N3290" s="19">
        <v>3000</v>
      </c>
      <c r="O3290" s="19">
        <v>6000</v>
      </c>
      <c r="P3290" s="19">
        <v>18000</v>
      </c>
      <c r="Q3290" s="19" t="s">
        <v>57</v>
      </c>
      <c r="R3290" s="19">
        <v>19500</v>
      </c>
      <c r="S3290" s="19">
        <v>30000</v>
      </c>
      <c r="T3290" s="19">
        <v>7.42</v>
      </c>
      <c r="U3290" s="19">
        <v>42</v>
      </c>
      <c r="V3290" s="19">
        <v>0.24</v>
      </c>
      <c r="W3290" s="19">
        <v>67</v>
      </c>
      <c r="X3290" s="93"/>
      <c r="Y3290">
        <f t="shared" si="154"/>
        <v>120</v>
      </c>
      <c r="Z3290" t="b">
        <f>IF(N3290/G3290&gt;=Auswahlhilfe!$C$8,TRUE,FALSE)</f>
        <v>1</v>
      </c>
      <c r="AA3290" t="b">
        <f>IF(K3290&gt;Auswahlhilfe!$C$7,TRUE,FALSE)</f>
        <v>1</v>
      </c>
      <c r="AB3290" t="b">
        <f>IF(Auswahlhilfe!$C$17=F3290,TRUE,FALSE)</f>
        <v>0</v>
      </c>
      <c r="AC3290" t="b">
        <f>IFERROR(IF(FIND("P2",PGOptionList!D3290)&gt;0,TRUE),FALSE)</f>
        <v>0</v>
      </c>
      <c r="AD3290" t="b">
        <f>IFERROR(IF(FIND("P1",PGOptionList!D3290)&gt;0,TRUE),FALSE)</f>
        <v>0</v>
      </c>
      <c r="AE3290" t="b">
        <f>IFERROR(IF(FIND("P0",PGOptionList!D3290)&gt;0,TRUE),FALSE)</f>
        <v>1</v>
      </c>
      <c r="AF3290" t="b">
        <f>IF(AND(Z3290,AA3290,AB3290,AC3290,IF(C3290=Auswahlhilfe!$L$7,TRUE,FALSE)),D3290,FALSE)</f>
        <v>0</v>
      </c>
      <c r="AG3290" t="b">
        <f>IF(AND(Z3290,AA3290,AB3290,AD3290,IF(C3290=Auswahlhilfe!$L$17,TRUE,FALSE)),D3290,FALSE)</f>
        <v>0</v>
      </c>
      <c r="AH3290" t="b">
        <f>IF(AND(Z3290,AA3290,AB3290,AE3290,IF(C3290=Auswahlhilfe!$L$17,TRUE,FALSE)),D3290,FALSE)</f>
        <v>0</v>
      </c>
      <c r="AI3290" t="s">
        <v>4817</v>
      </c>
      <c r="AJ3290" s="90" t="str">
        <f t="shared" si="155"/>
        <v>mailto:info@oxni.ch?subject=Anfrage TF-180-025-S1-P0</v>
      </c>
    </row>
    <row r="3291" spans="2:36" x14ac:dyDescent="0.2">
      <c r="B3291" s="78" t="str">
        <f t="shared" si="153"/>
        <v/>
      </c>
      <c r="C3291" s="19" t="s">
        <v>12</v>
      </c>
      <c r="D3291" s="19" t="s">
        <v>3592</v>
      </c>
      <c r="E3291" s="19">
        <v>180</v>
      </c>
      <c r="F3291" s="19" t="s">
        <v>58</v>
      </c>
      <c r="G3291" s="19">
        <v>25</v>
      </c>
      <c r="H3291" s="19">
        <v>3</v>
      </c>
      <c r="I3291" s="19">
        <v>145</v>
      </c>
      <c r="J3291" s="19">
        <v>94</v>
      </c>
      <c r="K3291" s="19">
        <v>1200</v>
      </c>
      <c r="L3291" s="19">
        <v>3600</v>
      </c>
      <c r="M3291" s="19" t="s">
        <v>91</v>
      </c>
      <c r="N3291" s="19">
        <v>3000</v>
      </c>
      <c r="O3291" s="19">
        <v>6000</v>
      </c>
      <c r="P3291" s="19">
        <v>18000</v>
      </c>
      <c r="Q3291" s="19" t="s">
        <v>57</v>
      </c>
      <c r="R3291" s="19">
        <v>19500</v>
      </c>
      <c r="S3291" s="19">
        <v>30000</v>
      </c>
      <c r="T3291" s="19">
        <v>7.42</v>
      </c>
      <c r="U3291" s="19">
        <v>42</v>
      </c>
      <c r="V3291" s="19">
        <v>0.24</v>
      </c>
      <c r="W3291" s="19">
        <v>67</v>
      </c>
      <c r="X3291" s="93"/>
      <c r="Y3291">
        <f t="shared" si="154"/>
        <v>120</v>
      </c>
      <c r="Z3291" t="b">
        <f>IF(N3291/G3291&gt;=Auswahlhilfe!$C$8,TRUE,FALSE)</f>
        <v>1</v>
      </c>
      <c r="AA3291" t="b">
        <f>IF(K3291&gt;Auswahlhilfe!$C$7,TRUE,FALSE)</f>
        <v>1</v>
      </c>
      <c r="AB3291" t="b">
        <f>IF(Auswahlhilfe!$C$17=F3291,TRUE,FALSE)</f>
        <v>1</v>
      </c>
      <c r="AC3291" t="b">
        <f>IFERROR(IF(FIND("P2",PGOptionList!D3291)&gt;0,TRUE),FALSE)</f>
        <v>0</v>
      </c>
      <c r="AD3291" t="b">
        <f>IFERROR(IF(FIND("P1",PGOptionList!D3291)&gt;0,TRUE),FALSE)</f>
        <v>0</v>
      </c>
      <c r="AE3291" t="b">
        <f>IFERROR(IF(FIND("P0",PGOptionList!D3291)&gt;0,TRUE),FALSE)</f>
        <v>1</v>
      </c>
      <c r="AF3291" t="b">
        <f>IF(AND(Z3291,AA3291,AB3291,AC3291,IF(C3291=Auswahlhilfe!$L$7,TRUE,FALSE)),D3291,FALSE)</f>
        <v>0</v>
      </c>
      <c r="AG3291" t="b">
        <f>IF(AND(Z3291,AA3291,AB3291,AD3291,IF(C3291=Auswahlhilfe!$L$17,TRUE,FALSE)),D3291,FALSE)</f>
        <v>0</v>
      </c>
      <c r="AH3291" t="b">
        <f>IF(AND(Z3291,AA3291,AB3291,AE3291,IF(C3291=Auswahlhilfe!$L$17,TRUE,FALSE)),D3291,FALSE)</f>
        <v>0</v>
      </c>
      <c r="AI3291" t="s">
        <v>4817</v>
      </c>
      <c r="AJ3291" s="90" t="str">
        <f t="shared" si="155"/>
        <v>mailto:info@oxni.ch?subject=Anfrage TF-180-025-S2-P0</v>
      </c>
    </row>
    <row r="3292" spans="2:36" x14ac:dyDescent="0.2">
      <c r="B3292" s="78" t="str">
        <f t="shared" si="153"/>
        <v/>
      </c>
      <c r="C3292" s="19" t="s">
        <v>12</v>
      </c>
      <c r="D3292" s="19" t="s">
        <v>3593</v>
      </c>
      <c r="E3292" s="19">
        <v>180</v>
      </c>
      <c r="F3292" s="19" t="s">
        <v>55</v>
      </c>
      <c r="G3292" s="19">
        <v>25</v>
      </c>
      <c r="H3292" s="19">
        <v>5</v>
      </c>
      <c r="I3292" s="19">
        <v>145</v>
      </c>
      <c r="J3292" s="19">
        <v>94</v>
      </c>
      <c r="K3292" s="19">
        <v>1200</v>
      </c>
      <c r="L3292" s="19">
        <v>3600</v>
      </c>
      <c r="M3292" s="19" t="s">
        <v>91</v>
      </c>
      <c r="N3292" s="19">
        <v>3000</v>
      </c>
      <c r="O3292" s="19">
        <v>6000</v>
      </c>
      <c r="P3292" s="19">
        <v>18000</v>
      </c>
      <c r="Q3292" s="19" t="s">
        <v>57</v>
      </c>
      <c r="R3292" s="19">
        <v>19500</v>
      </c>
      <c r="S3292" s="19">
        <v>30000</v>
      </c>
      <c r="T3292" s="19">
        <v>7.42</v>
      </c>
      <c r="U3292" s="19">
        <v>42</v>
      </c>
      <c r="V3292" s="19">
        <v>0.24</v>
      </c>
      <c r="W3292" s="19">
        <v>67</v>
      </c>
      <c r="X3292" s="93">
        <v>2470</v>
      </c>
      <c r="Y3292">
        <f t="shared" si="154"/>
        <v>120</v>
      </c>
      <c r="Z3292" t="b">
        <f>IF(N3292/G3292&gt;=Auswahlhilfe!$C$8,TRUE,FALSE)</f>
        <v>1</v>
      </c>
      <c r="AA3292" t="b">
        <f>IF(K3292&gt;Auswahlhilfe!$C$7,TRUE,FALSE)</f>
        <v>1</v>
      </c>
      <c r="AB3292" t="b">
        <f>IF(Auswahlhilfe!$C$17=F3292,TRUE,FALSE)</f>
        <v>0</v>
      </c>
      <c r="AC3292" t="b">
        <f>IFERROR(IF(FIND("P2",PGOptionList!D3292)&gt;0,TRUE),FALSE)</f>
        <v>0</v>
      </c>
      <c r="AD3292" t="b">
        <f>IFERROR(IF(FIND("P1",PGOptionList!D3292)&gt;0,TRUE),FALSE)</f>
        <v>1</v>
      </c>
      <c r="AE3292" t="b">
        <f>IFERROR(IF(FIND("P0",PGOptionList!D3292)&gt;0,TRUE),FALSE)</f>
        <v>0</v>
      </c>
      <c r="AF3292" t="b">
        <f>IF(AND(Z3292,AA3292,AB3292,AC3292,IF(C3292=Auswahlhilfe!$L$7,TRUE,FALSE)),D3292,FALSE)</f>
        <v>0</v>
      </c>
      <c r="AG3292" t="b">
        <f>IF(AND(Z3292,AA3292,AB3292,AD3292,IF(C3292=Auswahlhilfe!$L$17,TRUE,FALSE)),D3292,FALSE)</f>
        <v>0</v>
      </c>
      <c r="AH3292" t="b">
        <f>IF(AND(Z3292,AA3292,AB3292,AE3292,IF(C3292=Auswahlhilfe!$L$17,TRUE,FALSE)),D3292,FALSE)</f>
        <v>0</v>
      </c>
      <c r="AI3292" t="s">
        <v>4817</v>
      </c>
      <c r="AJ3292" s="90" t="str">
        <f t="shared" si="155"/>
        <v>mailto:info@oxni.ch?subject=Anfrage TF-180-025-S1-P1</v>
      </c>
    </row>
    <row r="3293" spans="2:36" x14ac:dyDescent="0.2">
      <c r="B3293" s="78" t="str">
        <f t="shared" si="153"/>
        <v/>
      </c>
      <c r="C3293" s="19" t="s">
        <v>12</v>
      </c>
      <c r="D3293" s="19" t="s">
        <v>3594</v>
      </c>
      <c r="E3293" s="19">
        <v>180</v>
      </c>
      <c r="F3293" s="19" t="s">
        <v>58</v>
      </c>
      <c r="G3293" s="19">
        <v>25</v>
      </c>
      <c r="H3293" s="19">
        <v>5</v>
      </c>
      <c r="I3293" s="19">
        <v>145</v>
      </c>
      <c r="J3293" s="19">
        <v>94</v>
      </c>
      <c r="K3293" s="19">
        <v>1200</v>
      </c>
      <c r="L3293" s="19">
        <v>3600</v>
      </c>
      <c r="M3293" s="19" t="s">
        <v>91</v>
      </c>
      <c r="N3293" s="19">
        <v>3000</v>
      </c>
      <c r="O3293" s="19">
        <v>6000</v>
      </c>
      <c r="P3293" s="19">
        <v>18000</v>
      </c>
      <c r="Q3293" s="19" t="s">
        <v>57</v>
      </c>
      <c r="R3293" s="19">
        <v>19500</v>
      </c>
      <c r="S3293" s="19">
        <v>30000</v>
      </c>
      <c r="T3293" s="19">
        <v>7.42</v>
      </c>
      <c r="U3293" s="19">
        <v>42</v>
      </c>
      <c r="V3293" s="19">
        <v>0.24</v>
      </c>
      <c r="W3293" s="19">
        <v>67</v>
      </c>
      <c r="X3293" s="93">
        <v>2470</v>
      </c>
      <c r="Y3293">
        <f t="shared" si="154"/>
        <v>120</v>
      </c>
      <c r="Z3293" t="b">
        <f>IF(N3293/G3293&gt;=Auswahlhilfe!$C$8,TRUE,FALSE)</f>
        <v>1</v>
      </c>
      <c r="AA3293" t="b">
        <f>IF(K3293&gt;Auswahlhilfe!$C$7,TRUE,FALSE)</f>
        <v>1</v>
      </c>
      <c r="AB3293" t="b">
        <f>IF(Auswahlhilfe!$C$17=F3293,TRUE,FALSE)</f>
        <v>1</v>
      </c>
      <c r="AC3293" t="b">
        <f>IFERROR(IF(FIND("P2",PGOptionList!D3293)&gt;0,TRUE),FALSE)</f>
        <v>0</v>
      </c>
      <c r="AD3293" t="b">
        <f>IFERROR(IF(FIND("P1",PGOptionList!D3293)&gt;0,TRUE),FALSE)</f>
        <v>1</v>
      </c>
      <c r="AE3293" t="b">
        <f>IFERROR(IF(FIND("P0",PGOptionList!D3293)&gt;0,TRUE),FALSE)</f>
        <v>0</v>
      </c>
      <c r="AF3293" t="b">
        <f>IF(AND(Z3293,AA3293,AB3293,AC3293,IF(C3293=Auswahlhilfe!$L$7,TRUE,FALSE)),D3293,FALSE)</f>
        <v>0</v>
      </c>
      <c r="AG3293" t="b">
        <f>IF(AND(Z3293,AA3293,AB3293,AD3293,IF(C3293=Auswahlhilfe!$L$17,TRUE,FALSE)),D3293,FALSE)</f>
        <v>0</v>
      </c>
      <c r="AH3293" t="b">
        <f>IF(AND(Z3293,AA3293,AB3293,AE3293,IF(C3293=Auswahlhilfe!$L$17,TRUE,FALSE)),D3293,FALSE)</f>
        <v>0</v>
      </c>
      <c r="AI3293" t="s">
        <v>4818</v>
      </c>
      <c r="AJ3293" s="90" t="str">
        <f t="shared" si="155"/>
        <v>https://shop.oxni.ch/de/shop/motoren/planetengetriebe/tf-180-025-s2-p1</v>
      </c>
    </row>
    <row r="3294" spans="2:36" x14ac:dyDescent="0.2">
      <c r="B3294" s="78" t="str">
        <f t="shared" si="153"/>
        <v/>
      </c>
      <c r="C3294" s="19" t="s">
        <v>12</v>
      </c>
      <c r="D3294" s="19" t="s">
        <v>3595</v>
      </c>
      <c r="E3294" s="19">
        <v>180</v>
      </c>
      <c r="F3294" s="19" t="s">
        <v>55</v>
      </c>
      <c r="G3294" s="19">
        <v>25</v>
      </c>
      <c r="H3294" s="19">
        <v>7</v>
      </c>
      <c r="I3294" s="19">
        <v>145</v>
      </c>
      <c r="J3294" s="19">
        <v>94</v>
      </c>
      <c r="K3294" s="19">
        <v>1200</v>
      </c>
      <c r="L3294" s="19">
        <v>3600</v>
      </c>
      <c r="M3294" s="19" t="s">
        <v>91</v>
      </c>
      <c r="N3294" s="19">
        <v>3000</v>
      </c>
      <c r="O3294" s="19">
        <v>6000</v>
      </c>
      <c r="P3294" s="19">
        <v>18000</v>
      </c>
      <c r="Q3294" s="19" t="s">
        <v>57</v>
      </c>
      <c r="R3294" s="19">
        <v>19500</v>
      </c>
      <c r="S3294" s="19">
        <v>30000</v>
      </c>
      <c r="T3294" s="19">
        <v>7.42</v>
      </c>
      <c r="U3294" s="19">
        <v>42</v>
      </c>
      <c r="V3294" s="19">
        <v>0.24</v>
      </c>
      <c r="W3294" s="19">
        <v>67</v>
      </c>
      <c r="X3294" s="93">
        <v>2035</v>
      </c>
      <c r="Y3294">
        <f t="shared" si="154"/>
        <v>120</v>
      </c>
      <c r="Z3294" t="b">
        <f>IF(N3294/G3294&gt;=Auswahlhilfe!$C$8,TRUE,FALSE)</f>
        <v>1</v>
      </c>
      <c r="AA3294" t="b">
        <f>IF(K3294&gt;Auswahlhilfe!$C$7,TRUE,FALSE)</f>
        <v>1</v>
      </c>
      <c r="AB3294" t="b">
        <f>IF(Auswahlhilfe!$C$17=F3294,TRUE,FALSE)</f>
        <v>0</v>
      </c>
      <c r="AC3294" t="b">
        <f>IFERROR(IF(FIND("P2",PGOptionList!D3294)&gt;0,TRUE),FALSE)</f>
        <v>1</v>
      </c>
      <c r="AD3294" t="b">
        <f>IFERROR(IF(FIND("P1",PGOptionList!D3294)&gt;0,TRUE),FALSE)</f>
        <v>0</v>
      </c>
      <c r="AE3294" t="b">
        <f>IFERROR(IF(FIND("P0",PGOptionList!D3294)&gt;0,TRUE),FALSE)</f>
        <v>0</v>
      </c>
      <c r="AF3294" t="b">
        <f>IF(AND(Z3294,AA3294,AB3294,AC3294,IF(C3294=Auswahlhilfe!$L$7,TRUE,FALSE)),D3294,FALSE)</f>
        <v>0</v>
      </c>
      <c r="AG3294" t="b">
        <f>IF(AND(Z3294,AA3294,AB3294,AD3294,IF(C3294=Auswahlhilfe!$L$17,TRUE,FALSE)),D3294,FALSE)</f>
        <v>0</v>
      </c>
      <c r="AH3294" t="b">
        <f>IF(AND(Z3294,AA3294,AB3294,AE3294,IF(C3294=Auswahlhilfe!$L$17,TRUE,FALSE)),D3294,FALSE)</f>
        <v>0</v>
      </c>
      <c r="AI3294" t="s">
        <v>4817</v>
      </c>
      <c r="AJ3294" s="90" t="str">
        <f t="shared" si="155"/>
        <v>mailto:info@oxni.ch?subject=Anfrage TF-180-025-S1-P2</v>
      </c>
    </row>
    <row r="3295" spans="2:36" x14ac:dyDescent="0.2">
      <c r="B3295" s="78" t="str">
        <f t="shared" si="153"/>
        <v/>
      </c>
      <c r="C3295" s="19" t="s">
        <v>12</v>
      </c>
      <c r="D3295" s="19" t="s">
        <v>3596</v>
      </c>
      <c r="E3295" s="19">
        <v>180</v>
      </c>
      <c r="F3295" s="19" t="s">
        <v>58</v>
      </c>
      <c r="G3295" s="19">
        <v>25</v>
      </c>
      <c r="H3295" s="19">
        <v>7</v>
      </c>
      <c r="I3295" s="19">
        <v>145</v>
      </c>
      <c r="J3295" s="19">
        <v>94</v>
      </c>
      <c r="K3295" s="19">
        <v>1200</v>
      </c>
      <c r="L3295" s="19">
        <v>3600</v>
      </c>
      <c r="M3295" s="19" t="s">
        <v>91</v>
      </c>
      <c r="N3295" s="19">
        <v>3000</v>
      </c>
      <c r="O3295" s="19">
        <v>6000</v>
      </c>
      <c r="P3295" s="19">
        <v>18000</v>
      </c>
      <c r="Q3295" s="19" t="s">
        <v>57</v>
      </c>
      <c r="R3295" s="19">
        <v>19500</v>
      </c>
      <c r="S3295" s="19">
        <v>30000</v>
      </c>
      <c r="T3295" s="19">
        <v>7.42</v>
      </c>
      <c r="U3295" s="19">
        <v>42</v>
      </c>
      <c r="V3295" s="19">
        <v>0.24</v>
      </c>
      <c r="W3295" s="19">
        <v>67</v>
      </c>
      <c r="X3295" s="93">
        <v>2035</v>
      </c>
      <c r="Y3295">
        <f t="shared" si="154"/>
        <v>120</v>
      </c>
      <c r="Z3295" t="b">
        <f>IF(N3295/G3295&gt;=Auswahlhilfe!$C$8,TRUE,FALSE)</f>
        <v>1</v>
      </c>
      <c r="AA3295" t="b">
        <f>IF(K3295&gt;Auswahlhilfe!$C$7,TRUE,FALSE)</f>
        <v>1</v>
      </c>
      <c r="AB3295" t="b">
        <f>IF(Auswahlhilfe!$C$17=F3295,TRUE,FALSE)</f>
        <v>1</v>
      </c>
      <c r="AC3295" t="b">
        <f>IFERROR(IF(FIND("P2",PGOptionList!D3295)&gt;0,TRUE),FALSE)</f>
        <v>1</v>
      </c>
      <c r="AD3295" t="b">
        <f>IFERROR(IF(FIND("P1",PGOptionList!D3295)&gt;0,TRUE),FALSE)</f>
        <v>0</v>
      </c>
      <c r="AE3295" t="b">
        <f>IFERROR(IF(FIND("P0",PGOptionList!D3295)&gt;0,TRUE),FALSE)</f>
        <v>0</v>
      </c>
      <c r="AF3295" t="b">
        <f>IF(AND(Z3295,AA3295,AB3295,AC3295,IF(C3295=Auswahlhilfe!$L$7,TRUE,FALSE)),D3295,FALSE)</f>
        <v>0</v>
      </c>
      <c r="AG3295" t="b">
        <f>IF(AND(Z3295,AA3295,AB3295,AD3295,IF(C3295=Auswahlhilfe!$L$17,TRUE,FALSE)),D3295,FALSE)</f>
        <v>0</v>
      </c>
      <c r="AH3295" t="b">
        <f>IF(AND(Z3295,AA3295,AB3295,AE3295,IF(C3295=Auswahlhilfe!$L$17,TRUE,FALSE)),D3295,FALSE)</f>
        <v>0</v>
      </c>
      <c r="AI3295" t="s">
        <v>4818</v>
      </c>
      <c r="AJ3295" s="90" t="str">
        <f t="shared" si="155"/>
        <v>https://shop.oxni.ch/de/shop/motoren/planetengetriebe/tf-180-025-s2-p2</v>
      </c>
    </row>
    <row r="3296" spans="2:36" x14ac:dyDescent="0.2">
      <c r="B3296" s="78" t="str">
        <f t="shared" si="153"/>
        <v/>
      </c>
      <c r="C3296" s="19" t="s">
        <v>12</v>
      </c>
      <c r="D3296" s="19" t="s">
        <v>3597</v>
      </c>
      <c r="E3296" s="19">
        <v>180</v>
      </c>
      <c r="F3296" s="19" t="s">
        <v>55</v>
      </c>
      <c r="G3296" s="19">
        <v>20</v>
      </c>
      <c r="H3296" s="19">
        <v>3</v>
      </c>
      <c r="I3296" s="19">
        <v>145</v>
      </c>
      <c r="J3296" s="19">
        <v>94</v>
      </c>
      <c r="K3296" s="19">
        <v>1050</v>
      </c>
      <c r="L3296" s="19">
        <v>3150</v>
      </c>
      <c r="M3296" s="19" t="s">
        <v>90</v>
      </c>
      <c r="N3296" s="19">
        <v>3000</v>
      </c>
      <c r="O3296" s="19">
        <v>6000</v>
      </c>
      <c r="P3296" s="19">
        <v>18000</v>
      </c>
      <c r="Q3296" s="19" t="s">
        <v>57</v>
      </c>
      <c r="R3296" s="19">
        <v>19500</v>
      </c>
      <c r="S3296" s="19">
        <v>30000</v>
      </c>
      <c r="T3296" s="19">
        <v>7.42</v>
      </c>
      <c r="U3296" s="19">
        <v>42</v>
      </c>
      <c r="V3296" s="19">
        <v>0.24</v>
      </c>
      <c r="W3296" s="19">
        <v>67</v>
      </c>
      <c r="X3296" s="93"/>
      <c r="Y3296">
        <f t="shared" si="154"/>
        <v>150</v>
      </c>
      <c r="Z3296" t="b">
        <f>IF(N3296/G3296&gt;=Auswahlhilfe!$C$8,TRUE,FALSE)</f>
        <v>1</v>
      </c>
      <c r="AA3296" t="b">
        <f>IF(K3296&gt;Auswahlhilfe!$C$7,TRUE,FALSE)</f>
        <v>1</v>
      </c>
      <c r="AB3296" t="b">
        <f>IF(Auswahlhilfe!$C$17=F3296,TRUE,FALSE)</f>
        <v>0</v>
      </c>
      <c r="AC3296" t="b">
        <f>IFERROR(IF(FIND("P2",PGOptionList!D3296)&gt;0,TRUE),FALSE)</f>
        <v>0</v>
      </c>
      <c r="AD3296" t="b">
        <f>IFERROR(IF(FIND("P1",PGOptionList!D3296)&gt;0,TRUE),FALSE)</f>
        <v>0</v>
      </c>
      <c r="AE3296" t="b">
        <f>IFERROR(IF(FIND("P0",PGOptionList!D3296)&gt;0,TRUE),FALSE)</f>
        <v>1</v>
      </c>
      <c r="AF3296" t="b">
        <f>IF(AND(Z3296,AA3296,AB3296,AC3296,IF(C3296=Auswahlhilfe!$L$7,TRUE,FALSE)),D3296,FALSE)</f>
        <v>0</v>
      </c>
      <c r="AG3296" t="b">
        <f>IF(AND(Z3296,AA3296,AB3296,AD3296,IF(C3296=Auswahlhilfe!$L$17,TRUE,FALSE)),D3296,FALSE)</f>
        <v>0</v>
      </c>
      <c r="AH3296" t="b">
        <f>IF(AND(Z3296,AA3296,AB3296,AE3296,IF(C3296=Auswahlhilfe!$L$17,TRUE,FALSE)),D3296,FALSE)</f>
        <v>0</v>
      </c>
      <c r="AI3296" t="s">
        <v>4817</v>
      </c>
      <c r="AJ3296" s="90" t="str">
        <f t="shared" si="155"/>
        <v>mailto:info@oxni.ch?subject=Anfrage TF-180-020-S1-P0</v>
      </c>
    </row>
    <row r="3297" spans="2:36" x14ac:dyDescent="0.2">
      <c r="B3297" s="78" t="str">
        <f t="shared" si="153"/>
        <v/>
      </c>
      <c r="C3297" s="19" t="s">
        <v>12</v>
      </c>
      <c r="D3297" s="19" t="s">
        <v>3598</v>
      </c>
      <c r="E3297" s="19">
        <v>180</v>
      </c>
      <c r="F3297" s="19" t="s">
        <v>58</v>
      </c>
      <c r="G3297" s="19">
        <v>20</v>
      </c>
      <c r="H3297" s="19">
        <v>3</v>
      </c>
      <c r="I3297" s="19">
        <v>145</v>
      </c>
      <c r="J3297" s="19">
        <v>94</v>
      </c>
      <c r="K3297" s="19">
        <v>1050</v>
      </c>
      <c r="L3297" s="19">
        <v>3150</v>
      </c>
      <c r="M3297" s="19" t="s">
        <v>90</v>
      </c>
      <c r="N3297" s="19">
        <v>3000</v>
      </c>
      <c r="O3297" s="19">
        <v>6000</v>
      </c>
      <c r="P3297" s="19">
        <v>18000</v>
      </c>
      <c r="Q3297" s="19" t="s">
        <v>57</v>
      </c>
      <c r="R3297" s="19">
        <v>19500</v>
      </c>
      <c r="S3297" s="19">
        <v>30000</v>
      </c>
      <c r="T3297" s="19">
        <v>7.42</v>
      </c>
      <c r="U3297" s="19">
        <v>42</v>
      </c>
      <c r="V3297" s="19">
        <v>0.24</v>
      </c>
      <c r="W3297" s="19">
        <v>67</v>
      </c>
      <c r="X3297" s="93"/>
      <c r="Y3297">
        <f t="shared" si="154"/>
        <v>150</v>
      </c>
      <c r="Z3297" t="b">
        <f>IF(N3297/G3297&gt;=Auswahlhilfe!$C$8,TRUE,FALSE)</f>
        <v>1</v>
      </c>
      <c r="AA3297" t="b">
        <f>IF(K3297&gt;Auswahlhilfe!$C$7,TRUE,FALSE)</f>
        <v>1</v>
      </c>
      <c r="AB3297" t="b">
        <f>IF(Auswahlhilfe!$C$17=F3297,TRUE,FALSE)</f>
        <v>1</v>
      </c>
      <c r="AC3297" t="b">
        <f>IFERROR(IF(FIND("P2",PGOptionList!D3297)&gt;0,TRUE),FALSE)</f>
        <v>0</v>
      </c>
      <c r="AD3297" t="b">
        <f>IFERROR(IF(FIND("P1",PGOptionList!D3297)&gt;0,TRUE),FALSE)</f>
        <v>0</v>
      </c>
      <c r="AE3297" t="b">
        <f>IFERROR(IF(FIND("P0",PGOptionList!D3297)&gt;0,TRUE),FALSE)</f>
        <v>1</v>
      </c>
      <c r="AF3297" t="b">
        <f>IF(AND(Z3297,AA3297,AB3297,AC3297,IF(C3297=Auswahlhilfe!$L$7,TRUE,FALSE)),D3297,FALSE)</f>
        <v>0</v>
      </c>
      <c r="AG3297" t="b">
        <f>IF(AND(Z3297,AA3297,AB3297,AD3297,IF(C3297=Auswahlhilfe!$L$17,TRUE,FALSE)),D3297,FALSE)</f>
        <v>0</v>
      </c>
      <c r="AH3297" t="b">
        <f>IF(AND(Z3297,AA3297,AB3297,AE3297,IF(C3297=Auswahlhilfe!$L$17,TRUE,FALSE)),D3297,FALSE)</f>
        <v>0</v>
      </c>
      <c r="AI3297" t="s">
        <v>4817</v>
      </c>
      <c r="AJ3297" s="90" t="str">
        <f t="shared" si="155"/>
        <v>mailto:info@oxni.ch?subject=Anfrage TF-180-020-S2-P0</v>
      </c>
    </row>
    <row r="3298" spans="2:36" x14ac:dyDescent="0.2">
      <c r="B3298" s="78" t="str">
        <f t="shared" si="153"/>
        <v/>
      </c>
      <c r="C3298" s="19" t="s">
        <v>12</v>
      </c>
      <c r="D3298" s="19" t="s">
        <v>3599</v>
      </c>
      <c r="E3298" s="19">
        <v>180</v>
      </c>
      <c r="F3298" s="19" t="s">
        <v>55</v>
      </c>
      <c r="G3298" s="19">
        <v>20</v>
      </c>
      <c r="H3298" s="19">
        <v>5</v>
      </c>
      <c r="I3298" s="19">
        <v>145</v>
      </c>
      <c r="J3298" s="19">
        <v>94</v>
      </c>
      <c r="K3298" s="19">
        <v>1050</v>
      </c>
      <c r="L3298" s="19">
        <v>3150</v>
      </c>
      <c r="M3298" s="19" t="s">
        <v>90</v>
      </c>
      <c r="N3298" s="19">
        <v>3000</v>
      </c>
      <c r="O3298" s="19">
        <v>6000</v>
      </c>
      <c r="P3298" s="19">
        <v>18000</v>
      </c>
      <c r="Q3298" s="19" t="s">
        <v>57</v>
      </c>
      <c r="R3298" s="19">
        <v>19500</v>
      </c>
      <c r="S3298" s="19">
        <v>30000</v>
      </c>
      <c r="T3298" s="19">
        <v>7.42</v>
      </c>
      <c r="U3298" s="19">
        <v>42</v>
      </c>
      <c r="V3298" s="19">
        <v>0.24</v>
      </c>
      <c r="W3298" s="19">
        <v>67</v>
      </c>
      <c r="X3298" s="93">
        <v>2470</v>
      </c>
      <c r="Y3298">
        <f t="shared" si="154"/>
        <v>150</v>
      </c>
      <c r="Z3298" t="b">
        <f>IF(N3298/G3298&gt;=Auswahlhilfe!$C$8,TRUE,FALSE)</f>
        <v>1</v>
      </c>
      <c r="AA3298" t="b">
        <f>IF(K3298&gt;Auswahlhilfe!$C$7,TRUE,FALSE)</f>
        <v>1</v>
      </c>
      <c r="AB3298" t="b">
        <f>IF(Auswahlhilfe!$C$17=F3298,TRUE,FALSE)</f>
        <v>0</v>
      </c>
      <c r="AC3298" t="b">
        <f>IFERROR(IF(FIND("P2",PGOptionList!D3298)&gt;0,TRUE),FALSE)</f>
        <v>0</v>
      </c>
      <c r="AD3298" t="b">
        <f>IFERROR(IF(FIND("P1",PGOptionList!D3298)&gt;0,TRUE),FALSE)</f>
        <v>1</v>
      </c>
      <c r="AE3298" t="b">
        <f>IFERROR(IF(FIND("P0",PGOptionList!D3298)&gt;0,TRUE),FALSE)</f>
        <v>0</v>
      </c>
      <c r="AF3298" t="b">
        <f>IF(AND(Z3298,AA3298,AB3298,AC3298,IF(C3298=Auswahlhilfe!$L$7,TRUE,FALSE)),D3298,FALSE)</f>
        <v>0</v>
      </c>
      <c r="AG3298" t="b">
        <f>IF(AND(Z3298,AA3298,AB3298,AD3298,IF(C3298=Auswahlhilfe!$L$17,TRUE,FALSE)),D3298,FALSE)</f>
        <v>0</v>
      </c>
      <c r="AH3298" t="b">
        <f>IF(AND(Z3298,AA3298,AB3298,AE3298,IF(C3298=Auswahlhilfe!$L$17,TRUE,FALSE)),D3298,FALSE)</f>
        <v>0</v>
      </c>
      <c r="AI3298" t="s">
        <v>4817</v>
      </c>
      <c r="AJ3298" s="90" t="str">
        <f t="shared" si="155"/>
        <v>mailto:info@oxni.ch?subject=Anfrage TF-180-020-S1-P1</v>
      </c>
    </row>
    <row r="3299" spans="2:36" x14ac:dyDescent="0.2">
      <c r="B3299" s="78" t="str">
        <f t="shared" si="153"/>
        <v/>
      </c>
      <c r="C3299" s="19" t="s">
        <v>12</v>
      </c>
      <c r="D3299" s="19" t="s">
        <v>3600</v>
      </c>
      <c r="E3299" s="19">
        <v>180</v>
      </c>
      <c r="F3299" s="19" t="s">
        <v>58</v>
      </c>
      <c r="G3299" s="19">
        <v>20</v>
      </c>
      <c r="H3299" s="19">
        <v>5</v>
      </c>
      <c r="I3299" s="19">
        <v>145</v>
      </c>
      <c r="J3299" s="19">
        <v>94</v>
      </c>
      <c r="K3299" s="19">
        <v>1050</v>
      </c>
      <c r="L3299" s="19">
        <v>3150</v>
      </c>
      <c r="M3299" s="19" t="s">
        <v>90</v>
      </c>
      <c r="N3299" s="19">
        <v>3000</v>
      </c>
      <c r="O3299" s="19">
        <v>6000</v>
      </c>
      <c r="P3299" s="19">
        <v>18000</v>
      </c>
      <c r="Q3299" s="19" t="s">
        <v>57</v>
      </c>
      <c r="R3299" s="19">
        <v>19500</v>
      </c>
      <c r="S3299" s="19">
        <v>30000</v>
      </c>
      <c r="T3299" s="19">
        <v>7.42</v>
      </c>
      <c r="U3299" s="19">
        <v>42</v>
      </c>
      <c r="V3299" s="19">
        <v>0.24</v>
      </c>
      <c r="W3299" s="19">
        <v>67</v>
      </c>
      <c r="X3299" s="93">
        <v>2470</v>
      </c>
      <c r="Y3299">
        <f t="shared" si="154"/>
        <v>150</v>
      </c>
      <c r="Z3299" t="b">
        <f>IF(N3299/G3299&gt;=Auswahlhilfe!$C$8,TRUE,FALSE)</f>
        <v>1</v>
      </c>
      <c r="AA3299" t="b">
        <f>IF(K3299&gt;Auswahlhilfe!$C$7,TRUE,FALSE)</f>
        <v>1</v>
      </c>
      <c r="AB3299" t="b">
        <f>IF(Auswahlhilfe!$C$17=F3299,TRUE,FALSE)</f>
        <v>1</v>
      </c>
      <c r="AC3299" t="b">
        <f>IFERROR(IF(FIND("P2",PGOptionList!D3299)&gt;0,TRUE),FALSE)</f>
        <v>0</v>
      </c>
      <c r="AD3299" t="b">
        <f>IFERROR(IF(FIND("P1",PGOptionList!D3299)&gt;0,TRUE),FALSE)</f>
        <v>1</v>
      </c>
      <c r="AE3299" t="b">
        <f>IFERROR(IF(FIND("P0",PGOptionList!D3299)&gt;0,TRUE),FALSE)</f>
        <v>0</v>
      </c>
      <c r="AF3299" t="b">
        <f>IF(AND(Z3299,AA3299,AB3299,AC3299,IF(C3299=Auswahlhilfe!$L$7,TRUE,FALSE)),D3299,FALSE)</f>
        <v>0</v>
      </c>
      <c r="AG3299" t="b">
        <f>IF(AND(Z3299,AA3299,AB3299,AD3299,IF(C3299=Auswahlhilfe!$L$17,TRUE,FALSE)),D3299,FALSE)</f>
        <v>0</v>
      </c>
      <c r="AH3299" t="b">
        <f>IF(AND(Z3299,AA3299,AB3299,AE3299,IF(C3299=Auswahlhilfe!$L$17,TRUE,FALSE)),D3299,FALSE)</f>
        <v>0</v>
      </c>
      <c r="AI3299" t="s">
        <v>4818</v>
      </c>
      <c r="AJ3299" s="90" t="str">
        <f t="shared" si="155"/>
        <v>https://shop.oxni.ch/de/shop/motoren/planetengetriebe/tf-180-020-s2-p1</v>
      </c>
    </row>
    <row r="3300" spans="2:36" x14ac:dyDescent="0.2">
      <c r="B3300" s="78" t="str">
        <f t="shared" si="153"/>
        <v/>
      </c>
      <c r="C3300" s="19" t="s">
        <v>12</v>
      </c>
      <c r="D3300" s="19" t="s">
        <v>3601</v>
      </c>
      <c r="E3300" s="19">
        <v>180</v>
      </c>
      <c r="F3300" s="19" t="s">
        <v>55</v>
      </c>
      <c r="G3300" s="19">
        <v>20</v>
      </c>
      <c r="H3300" s="19">
        <v>7</v>
      </c>
      <c r="I3300" s="19">
        <v>145</v>
      </c>
      <c r="J3300" s="19">
        <v>94</v>
      </c>
      <c r="K3300" s="19">
        <v>1050</v>
      </c>
      <c r="L3300" s="19">
        <v>3150</v>
      </c>
      <c r="M3300" s="19" t="s">
        <v>90</v>
      </c>
      <c r="N3300" s="19">
        <v>3000</v>
      </c>
      <c r="O3300" s="19">
        <v>6000</v>
      </c>
      <c r="P3300" s="19">
        <v>18000</v>
      </c>
      <c r="Q3300" s="19" t="s">
        <v>57</v>
      </c>
      <c r="R3300" s="19">
        <v>19500</v>
      </c>
      <c r="S3300" s="19">
        <v>30000</v>
      </c>
      <c r="T3300" s="19">
        <v>7.42</v>
      </c>
      <c r="U3300" s="19">
        <v>42</v>
      </c>
      <c r="V3300" s="19">
        <v>0.24</v>
      </c>
      <c r="W3300" s="19">
        <v>67</v>
      </c>
      <c r="X3300" s="93">
        <v>2035</v>
      </c>
      <c r="Y3300">
        <f t="shared" si="154"/>
        <v>150</v>
      </c>
      <c r="Z3300" t="b">
        <f>IF(N3300/G3300&gt;=Auswahlhilfe!$C$8,TRUE,FALSE)</f>
        <v>1</v>
      </c>
      <c r="AA3300" t="b">
        <f>IF(K3300&gt;Auswahlhilfe!$C$7,TRUE,FALSE)</f>
        <v>1</v>
      </c>
      <c r="AB3300" t="b">
        <f>IF(Auswahlhilfe!$C$17=F3300,TRUE,FALSE)</f>
        <v>0</v>
      </c>
      <c r="AC3300" t="b">
        <f>IFERROR(IF(FIND("P2",PGOptionList!D3300)&gt;0,TRUE),FALSE)</f>
        <v>1</v>
      </c>
      <c r="AD3300" t="b">
        <f>IFERROR(IF(FIND("P1",PGOptionList!D3300)&gt;0,TRUE),FALSE)</f>
        <v>0</v>
      </c>
      <c r="AE3300" t="b">
        <f>IFERROR(IF(FIND("P0",PGOptionList!D3300)&gt;0,TRUE),FALSE)</f>
        <v>0</v>
      </c>
      <c r="AF3300" t="b">
        <f>IF(AND(Z3300,AA3300,AB3300,AC3300,IF(C3300=Auswahlhilfe!$L$7,TRUE,FALSE)),D3300,FALSE)</f>
        <v>0</v>
      </c>
      <c r="AG3300" t="b">
        <f>IF(AND(Z3300,AA3300,AB3300,AD3300,IF(C3300=Auswahlhilfe!$L$17,TRUE,FALSE)),D3300,FALSE)</f>
        <v>0</v>
      </c>
      <c r="AH3300" t="b">
        <f>IF(AND(Z3300,AA3300,AB3300,AE3300,IF(C3300=Auswahlhilfe!$L$17,TRUE,FALSE)),D3300,FALSE)</f>
        <v>0</v>
      </c>
      <c r="AI3300" t="s">
        <v>4817</v>
      </c>
      <c r="AJ3300" s="90" t="str">
        <f t="shared" si="155"/>
        <v>mailto:info@oxni.ch?subject=Anfrage TF-180-020-S1-P2</v>
      </c>
    </row>
    <row r="3301" spans="2:36" x14ac:dyDescent="0.2">
      <c r="B3301" s="78" t="str">
        <f t="shared" si="153"/>
        <v/>
      </c>
      <c r="C3301" s="19" t="s">
        <v>12</v>
      </c>
      <c r="D3301" s="19" t="s">
        <v>3602</v>
      </c>
      <c r="E3301" s="19">
        <v>180</v>
      </c>
      <c r="F3301" s="19" t="s">
        <v>58</v>
      </c>
      <c r="G3301" s="19">
        <v>20</v>
      </c>
      <c r="H3301" s="19">
        <v>7</v>
      </c>
      <c r="I3301" s="19">
        <v>145</v>
      </c>
      <c r="J3301" s="19">
        <v>94</v>
      </c>
      <c r="K3301" s="19">
        <v>1050</v>
      </c>
      <c r="L3301" s="19">
        <v>3150</v>
      </c>
      <c r="M3301" s="19" t="s">
        <v>90</v>
      </c>
      <c r="N3301" s="19">
        <v>3000</v>
      </c>
      <c r="O3301" s="19">
        <v>6000</v>
      </c>
      <c r="P3301" s="19">
        <v>18000</v>
      </c>
      <c r="Q3301" s="19" t="s">
        <v>57</v>
      </c>
      <c r="R3301" s="19">
        <v>19500</v>
      </c>
      <c r="S3301" s="19">
        <v>30000</v>
      </c>
      <c r="T3301" s="19">
        <v>7.42</v>
      </c>
      <c r="U3301" s="19">
        <v>42</v>
      </c>
      <c r="V3301" s="19">
        <v>0.24</v>
      </c>
      <c r="W3301" s="19">
        <v>67</v>
      </c>
      <c r="X3301" s="93">
        <v>2035</v>
      </c>
      <c r="Y3301">
        <f t="shared" si="154"/>
        <v>150</v>
      </c>
      <c r="Z3301" t="b">
        <f>IF(N3301/G3301&gt;=Auswahlhilfe!$C$8,TRUE,FALSE)</f>
        <v>1</v>
      </c>
      <c r="AA3301" t="b">
        <f>IF(K3301&gt;Auswahlhilfe!$C$7,TRUE,FALSE)</f>
        <v>1</v>
      </c>
      <c r="AB3301" t="b">
        <f>IF(Auswahlhilfe!$C$17=F3301,TRUE,FALSE)</f>
        <v>1</v>
      </c>
      <c r="AC3301" t="b">
        <f>IFERROR(IF(FIND("P2",PGOptionList!D3301)&gt;0,TRUE),FALSE)</f>
        <v>1</v>
      </c>
      <c r="AD3301" t="b">
        <f>IFERROR(IF(FIND("P1",PGOptionList!D3301)&gt;0,TRUE),FALSE)</f>
        <v>0</v>
      </c>
      <c r="AE3301" t="b">
        <f>IFERROR(IF(FIND("P0",PGOptionList!D3301)&gt;0,TRUE),FALSE)</f>
        <v>0</v>
      </c>
      <c r="AF3301" t="b">
        <f>IF(AND(Z3301,AA3301,AB3301,AC3301,IF(C3301=Auswahlhilfe!$L$7,TRUE,FALSE)),D3301,FALSE)</f>
        <v>0</v>
      </c>
      <c r="AG3301" t="b">
        <f>IF(AND(Z3301,AA3301,AB3301,AD3301,IF(C3301=Auswahlhilfe!$L$17,TRUE,FALSE)),D3301,FALSE)</f>
        <v>0</v>
      </c>
      <c r="AH3301" t="b">
        <f>IF(AND(Z3301,AA3301,AB3301,AE3301,IF(C3301=Auswahlhilfe!$L$17,TRUE,FALSE)),D3301,FALSE)</f>
        <v>0</v>
      </c>
      <c r="AI3301" t="s">
        <v>4818</v>
      </c>
      <c r="AJ3301" s="90" t="str">
        <f t="shared" si="155"/>
        <v>https://shop.oxni.ch/de/shop/motoren/planetengetriebe/tf-180-020-s2-p2</v>
      </c>
    </row>
    <row r="3302" spans="2:36" x14ac:dyDescent="0.2">
      <c r="B3302" s="78" t="str">
        <f t="shared" si="153"/>
        <v/>
      </c>
      <c r="C3302" s="19" t="s">
        <v>12</v>
      </c>
      <c r="D3302" s="19" t="s">
        <v>3603</v>
      </c>
      <c r="E3302" s="19">
        <v>180</v>
      </c>
      <c r="F3302" s="19" t="s">
        <v>55</v>
      </c>
      <c r="G3302" s="19">
        <v>15</v>
      </c>
      <c r="H3302" s="19">
        <v>3</v>
      </c>
      <c r="I3302" s="19">
        <v>145</v>
      </c>
      <c r="J3302" s="19">
        <v>94</v>
      </c>
      <c r="K3302" s="19">
        <v>590</v>
      </c>
      <c r="L3302" s="19">
        <v>1770</v>
      </c>
      <c r="M3302" s="19" t="s">
        <v>89</v>
      </c>
      <c r="N3302" s="19">
        <v>3000</v>
      </c>
      <c r="O3302" s="19">
        <v>6000</v>
      </c>
      <c r="P3302" s="19">
        <v>18000</v>
      </c>
      <c r="Q3302" s="19" t="s">
        <v>57</v>
      </c>
      <c r="R3302" s="19">
        <v>19500</v>
      </c>
      <c r="S3302" s="19">
        <v>30000</v>
      </c>
      <c r="T3302" s="19">
        <v>7.42</v>
      </c>
      <c r="U3302" s="19">
        <v>42</v>
      </c>
      <c r="V3302" s="19">
        <v>0.24</v>
      </c>
      <c r="W3302" s="19">
        <v>67</v>
      </c>
      <c r="X3302" s="93"/>
      <c r="Y3302">
        <f t="shared" si="154"/>
        <v>200</v>
      </c>
      <c r="Z3302" t="b">
        <f>IF(N3302/G3302&gt;=Auswahlhilfe!$C$8,TRUE,FALSE)</f>
        <v>1</v>
      </c>
      <c r="AA3302" t="b">
        <f>IF(K3302&gt;Auswahlhilfe!$C$7,TRUE,FALSE)</f>
        <v>1</v>
      </c>
      <c r="AB3302" t="b">
        <f>IF(Auswahlhilfe!$C$17=F3302,TRUE,FALSE)</f>
        <v>0</v>
      </c>
      <c r="AC3302" t="b">
        <f>IFERROR(IF(FIND("P2",PGOptionList!D3302)&gt;0,TRUE),FALSE)</f>
        <v>0</v>
      </c>
      <c r="AD3302" t="b">
        <f>IFERROR(IF(FIND("P1",PGOptionList!D3302)&gt;0,TRUE),FALSE)</f>
        <v>0</v>
      </c>
      <c r="AE3302" t="b">
        <f>IFERROR(IF(FIND("P0",PGOptionList!D3302)&gt;0,TRUE),FALSE)</f>
        <v>1</v>
      </c>
      <c r="AF3302" t="b">
        <f>IF(AND(Z3302,AA3302,AB3302,AC3302,IF(C3302=Auswahlhilfe!$L$7,TRUE,FALSE)),D3302,FALSE)</f>
        <v>0</v>
      </c>
      <c r="AG3302" t="b">
        <f>IF(AND(Z3302,AA3302,AB3302,AD3302,IF(C3302=Auswahlhilfe!$L$17,TRUE,FALSE)),D3302,FALSE)</f>
        <v>0</v>
      </c>
      <c r="AH3302" t="b">
        <f>IF(AND(Z3302,AA3302,AB3302,AE3302,IF(C3302=Auswahlhilfe!$L$17,TRUE,FALSE)),D3302,FALSE)</f>
        <v>0</v>
      </c>
      <c r="AI3302" t="s">
        <v>4817</v>
      </c>
      <c r="AJ3302" s="90" t="str">
        <f t="shared" si="155"/>
        <v>mailto:info@oxni.ch?subject=Anfrage TF-180-015-S1-P0</v>
      </c>
    </row>
    <row r="3303" spans="2:36" x14ac:dyDescent="0.2">
      <c r="B3303" s="78" t="str">
        <f t="shared" si="153"/>
        <v/>
      </c>
      <c r="C3303" s="19" t="s">
        <v>12</v>
      </c>
      <c r="D3303" s="19" t="s">
        <v>3604</v>
      </c>
      <c r="E3303" s="19">
        <v>180</v>
      </c>
      <c r="F3303" s="19" t="s">
        <v>58</v>
      </c>
      <c r="G3303" s="19">
        <v>15</v>
      </c>
      <c r="H3303" s="19">
        <v>3</v>
      </c>
      <c r="I3303" s="19">
        <v>145</v>
      </c>
      <c r="J3303" s="19">
        <v>94</v>
      </c>
      <c r="K3303" s="19">
        <v>590</v>
      </c>
      <c r="L3303" s="19">
        <v>1770</v>
      </c>
      <c r="M3303" s="19" t="s">
        <v>89</v>
      </c>
      <c r="N3303" s="19">
        <v>3000</v>
      </c>
      <c r="O3303" s="19">
        <v>6000</v>
      </c>
      <c r="P3303" s="19">
        <v>18000</v>
      </c>
      <c r="Q3303" s="19" t="s">
        <v>57</v>
      </c>
      <c r="R3303" s="19">
        <v>19500</v>
      </c>
      <c r="S3303" s="19">
        <v>30000</v>
      </c>
      <c r="T3303" s="19">
        <v>7.42</v>
      </c>
      <c r="U3303" s="19">
        <v>42</v>
      </c>
      <c r="V3303" s="19">
        <v>0.24</v>
      </c>
      <c r="W3303" s="19">
        <v>67</v>
      </c>
      <c r="X3303" s="93"/>
      <c r="Y3303">
        <f t="shared" si="154"/>
        <v>200</v>
      </c>
      <c r="Z3303" t="b">
        <f>IF(N3303/G3303&gt;=Auswahlhilfe!$C$8,TRUE,FALSE)</f>
        <v>1</v>
      </c>
      <c r="AA3303" t="b">
        <f>IF(K3303&gt;Auswahlhilfe!$C$7,TRUE,FALSE)</f>
        <v>1</v>
      </c>
      <c r="AB3303" t="b">
        <f>IF(Auswahlhilfe!$C$17=F3303,TRUE,FALSE)</f>
        <v>1</v>
      </c>
      <c r="AC3303" t="b">
        <f>IFERROR(IF(FIND("P2",PGOptionList!D3303)&gt;0,TRUE),FALSE)</f>
        <v>0</v>
      </c>
      <c r="AD3303" t="b">
        <f>IFERROR(IF(FIND("P1",PGOptionList!D3303)&gt;0,TRUE),FALSE)</f>
        <v>0</v>
      </c>
      <c r="AE3303" t="b">
        <f>IFERROR(IF(FIND("P0",PGOptionList!D3303)&gt;0,TRUE),FALSE)</f>
        <v>1</v>
      </c>
      <c r="AF3303" t="b">
        <f>IF(AND(Z3303,AA3303,AB3303,AC3303,IF(C3303=Auswahlhilfe!$L$7,TRUE,FALSE)),D3303,FALSE)</f>
        <v>0</v>
      </c>
      <c r="AG3303" t="b">
        <f>IF(AND(Z3303,AA3303,AB3303,AD3303,IF(C3303=Auswahlhilfe!$L$17,TRUE,FALSE)),D3303,FALSE)</f>
        <v>0</v>
      </c>
      <c r="AH3303" t="b">
        <f>IF(AND(Z3303,AA3303,AB3303,AE3303,IF(C3303=Auswahlhilfe!$L$17,TRUE,FALSE)),D3303,FALSE)</f>
        <v>0</v>
      </c>
      <c r="AI3303" t="s">
        <v>4817</v>
      </c>
      <c r="AJ3303" s="90" t="str">
        <f t="shared" si="155"/>
        <v>mailto:info@oxni.ch?subject=Anfrage TF-180-015-S2-P0</v>
      </c>
    </row>
    <row r="3304" spans="2:36" x14ac:dyDescent="0.2">
      <c r="B3304" s="78" t="str">
        <f t="shared" si="153"/>
        <v/>
      </c>
      <c r="C3304" s="19" t="s">
        <v>12</v>
      </c>
      <c r="D3304" s="19" t="s">
        <v>3605</v>
      </c>
      <c r="E3304" s="19">
        <v>180</v>
      </c>
      <c r="F3304" s="19" t="s">
        <v>55</v>
      </c>
      <c r="G3304" s="19">
        <v>15</v>
      </c>
      <c r="H3304" s="19">
        <v>5</v>
      </c>
      <c r="I3304" s="19">
        <v>145</v>
      </c>
      <c r="J3304" s="19">
        <v>94</v>
      </c>
      <c r="K3304" s="19">
        <v>590</v>
      </c>
      <c r="L3304" s="19">
        <v>1770</v>
      </c>
      <c r="M3304" s="19" t="s">
        <v>89</v>
      </c>
      <c r="N3304" s="19">
        <v>3000</v>
      </c>
      <c r="O3304" s="19">
        <v>6000</v>
      </c>
      <c r="P3304" s="19">
        <v>18000</v>
      </c>
      <c r="Q3304" s="19" t="s">
        <v>57</v>
      </c>
      <c r="R3304" s="19">
        <v>19500</v>
      </c>
      <c r="S3304" s="19">
        <v>30000</v>
      </c>
      <c r="T3304" s="19">
        <v>7.42</v>
      </c>
      <c r="U3304" s="19">
        <v>42</v>
      </c>
      <c r="V3304" s="19">
        <v>0.24</v>
      </c>
      <c r="W3304" s="19">
        <v>67</v>
      </c>
      <c r="X3304" s="93">
        <v>2470</v>
      </c>
      <c r="Y3304">
        <f t="shared" si="154"/>
        <v>200</v>
      </c>
      <c r="Z3304" t="b">
        <f>IF(N3304/G3304&gt;=Auswahlhilfe!$C$8,TRUE,FALSE)</f>
        <v>1</v>
      </c>
      <c r="AA3304" t="b">
        <f>IF(K3304&gt;Auswahlhilfe!$C$7,TRUE,FALSE)</f>
        <v>1</v>
      </c>
      <c r="AB3304" t="b">
        <f>IF(Auswahlhilfe!$C$17=F3304,TRUE,FALSE)</f>
        <v>0</v>
      </c>
      <c r="AC3304" t="b">
        <f>IFERROR(IF(FIND("P2",PGOptionList!D3304)&gt;0,TRUE),FALSE)</f>
        <v>0</v>
      </c>
      <c r="AD3304" t="b">
        <f>IFERROR(IF(FIND("P1",PGOptionList!D3304)&gt;0,TRUE),FALSE)</f>
        <v>1</v>
      </c>
      <c r="AE3304" t="b">
        <f>IFERROR(IF(FIND("P0",PGOptionList!D3304)&gt;0,TRUE),FALSE)</f>
        <v>0</v>
      </c>
      <c r="AF3304" t="b">
        <f>IF(AND(Z3304,AA3304,AB3304,AC3304,IF(C3304=Auswahlhilfe!$L$7,TRUE,FALSE)),D3304,FALSE)</f>
        <v>0</v>
      </c>
      <c r="AG3304" t="b">
        <f>IF(AND(Z3304,AA3304,AB3304,AD3304,IF(C3304=Auswahlhilfe!$L$17,TRUE,FALSE)),D3304,FALSE)</f>
        <v>0</v>
      </c>
      <c r="AH3304" t="b">
        <f>IF(AND(Z3304,AA3304,AB3304,AE3304,IF(C3304=Auswahlhilfe!$L$17,TRUE,FALSE)),D3304,FALSE)</f>
        <v>0</v>
      </c>
      <c r="AI3304" t="s">
        <v>4817</v>
      </c>
      <c r="AJ3304" s="90" t="str">
        <f t="shared" si="155"/>
        <v>mailto:info@oxni.ch?subject=Anfrage TF-180-015-S1-P1</v>
      </c>
    </row>
    <row r="3305" spans="2:36" x14ac:dyDescent="0.2">
      <c r="B3305" s="78" t="str">
        <f t="shared" si="153"/>
        <v/>
      </c>
      <c r="C3305" s="19" t="s">
        <v>12</v>
      </c>
      <c r="D3305" s="19" t="s">
        <v>3606</v>
      </c>
      <c r="E3305" s="19">
        <v>180</v>
      </c>
      <c r="F3305" s="19" t="s">
        <v>58</v>
      </c>
      <c r="G3305" s="19">
        <v>15</v>
      </c>
      <c r="H3305" s="19">
        <v>5</v>
      </c>
      <c r="I3305" s="19">
        <v>145</v>
      </c>
      <c r="J3305" s="19">
        <v>94</v>
      </c>
      <c r="K3305" s="19">
        <v>590</v>
      </c>
      <c r="L3305" s="19">
        <v>1770</v>
      </c>
      <c r="M3305" s="19" t="s">
        <v>89</v>
      </c>
      <c r="N3305" s="19">
        <v>3000</v>
      </c>
      <c r="O3305" s="19">
        <v>6000</v>
      </c>
      <c r="P3305" s="19">
        <v>18000</v>
      </c>
      <c r="Q3305" s="19" t="s">
        <v>57</v>
      </c>
      <c r="R3305" s="19">
        <v>19500</v>
      </c>
      <c r="S3305" s="19">
        <v>30000</v>
      </c>
      <c r="T3305" s="19">
        <v>7.42</v>
      </c>
      <c r="U3305" s="19">
        <v>42</v>
      </c>
      <c r="V3305" s="19">
        <v>0.24</v>
      </c>
      <c r="W3305" s="19">
        <v>67</v>
      </c>
      <c r="X3305" s="93">
        <v>2470</v>
      </c>
      <c r="Y3305">
        <f t="shared" si="154"/>
        <v>200</v>
      </c>
      <c r="Z3305" t="b">
        <f>IF(N3305/G3305&gt;=Auswahlhilfe!$C$8,TRUE,FALSE)</f>
        <v>1</v>
      </c>
      <c r="AA3305" t="b">
        <f>IF(K3305&gt;Auswahlhilfe!$C$7,TRUE,FALSE)</f>
        <v>1</v>
      </c>
      <c r="AB3305" t="b">
        <f>IF(Auswahlhilfe!$C$17=F3305,TRUE,FALSE)</f>
        <v>1</v>
      </c>
      <c r="AC3305" t="b">
        <f>IFERROR(IF(FIND("P2",PGOptionList!D3305)&gt;0,TRUE),FALSE)</f>
        <v>0</v>
      </c>
      <c r="AD3305" t="b">
        <f>IFERROR(IF(FIND("P1",PGOptionList!D3305)&gt;0,TRUE),FALSE)</f>
        <v>1</v>
      </c>
      <c r="AE3305" t="b">
        <f>IFERROR(IF(FIND("P0",PGOptionList!D3305)&gt;0,TRUE),FALSE)</f>
        <v>0</v>
      </c>
      <c r="AF3305" t="b">
        <f>IF(AND(Z3305,AA3305,AB3305,AC3305,IF(C3305=Auswahlhilfe!$L$7,TRUE,FALSE)),D3305,FALSE)</f>
        <v>0</v>
      </c>
      <c r="AG3305" t="b">
        <f>IF(AND(Z3305,AA3305,AB3305,AD3305,IF(C3305=Auswahlhilfe!$L$17,TRUE,FALSE)),D3305,FALSE)</f>
        <v>0</v>
      </c>
      <c r="AH3305" t="b">
        <f>IF(AND(Z3305,AA3305,AB3305,AE3305,IF(C3305=Auswahlhilfe!$L$17,TRUE,FALSE)),D3305,FALSE)</f>
        <v>0</v>
      </c>
      <c r="AI3305" t="s">
        <v>4818</v>
      </c>
      <c r="AJ3305" s="90" t="str">
        <f t="shared" si="155"/>
        <v>https://shop.oxni.ch/de/shop/motoren/planetengetriebe/tf-180-015-s2-p1</v>
      </c>
    </row>
    <row r="3306" spans="2:36" x14ac:dyDescent="0.2">
      <c r="B3306" s="78" t="str">
        <f t="shared" si="153"/>
        <v/>
      </c>
      <c r="C3306" s="19" t="s">
        <v>12</v>
      </c>
      <c r="D3306" s="19" t="s">
        <v>3607</v>
      </c>
      <c r="E3306" s="19">
        <v>180</v>
      </c>
      <c r="F3306" s="19" t="s">
        <v>55</v>
      </c>
      <c r="G3306" s="19">
        <v>15</v>
      </c>
      <c r="H3306" s="19">
        <v>7</v>
      </c>
      <c r="I3306" s="19">
        <v>145</v>
      </c>
      <c r="J3306" s="19">
        <v>94</v>
      </c>
      <c r="K3306" s="19">
        <v>590</v>
      </c>
      <c r="L3306" s="19">
        <v>1770</v>
      </c>
      <c r="M3306" s="19" t="s">
        <v>89</v>
      </c>
      <c r="N3306" s="19">
        <v>3000</v>
      </c>
      <c r="O3306" s="19">
        <v>6000</v>
      </c>
      <c r="P3306" s="19">
        <v>18000</v>
      </c>
      <c r="Q3306" s="19" t="s">
        <v>57</v>
      </c>
      <c r="R3306" s="19">
        <v>19500</v>
      </c>
      <c r="S3306" s="19">
        <v>30000</v>
      </c>
      <c r="T3306" s="19">
        <v>7.42</v>
      </c>
      <c r="U3306" s="19">
        <v>42</v>
      </c>
      <c r="V3306" s="19">
        <v>0.24</v>
      </c>
      <c r="W3306" s="19">
        <v>67</v>
      </c>
      <c r="X3306" s="93">
        <v>2035</v>
      </c>
      <c r="Y3306">
        <f t="shared" si="154"/>
        <v>200</v>
      </c>
      <c r="Z3306" t="b">
        <f>IF(N3306/G3306&gt;=Auswahlhilfe!$C$8,TRUE,FALSE)</f>
        <v>1</v>
      </c>
      <c r="AA3306" t="b">
        <f>IF(K3306&gt;Auswahlhilfe!$C$7,TRUE,FALSE)</f>
        <v>1</v>
      </c>
      <c r="AB3306" t="b">
        <f>IF(Auswahlhilfe!$C$17=F3306,TRUE,FALSE)</f>
        <v>0</v>
      </c>
      <c r="AC3306" t="b">
        <f>IFERROR(IF(FIND("P2",PGOptionList!D3306)&gt;0,TRUE),FALSE)</f>
        <v>1</v>
      </c>
      <c r="AD3306" t="b">
        <f>IFERROR(IF(FIND("P1",PGOptionList!D3306)&gt;0,TRUE),FALSE)</f>
        <v>0</v>
      </c>
      <c r="AE3306" t="b">
        <f>IFERROR(IF(FIND("P0",PGOptionList!D3306)&gt;0,TRUE),FALSE)</f>
        <v>0</v>
      </c>
      <c r="AF3306" t="b">
        <f>IF(AND(Z3306,AA3306,AB3306,AC3306,IF(C3306=Auswahlhilfe!$L$7,TRUE,FALSE)),D3306,FALSE)</f>
        <v>0</v>
      </c>
      <c r="AG3306" t="b">
        <f>IF(AND(Z3306,AA3306,AB3306,AD3306,IF(C3306=Auswahlhilfe!$L$17,TRUE,FALSE)),D3306,FALSE)</f>
        <v>0</v>
      </c>
      <c r="AH3306" t="b">
        <f>IF(AND(Z3306,AA3306,AB3306,AE3306,IF(C3306=Auswahlhilfe!$L$17,TRUE,FALSE)),D3306,FALSE)</f>
        <v>0</v>
      </c>
      <c r="AI3306" t="s">
        <v>4817</v>
      </c>
      <c r="AJ3306" s="90" t="str">
        <f t="shared" si="155"/>
        <v>mailto:info@oxni.ch?subject=Anfrage TF-180-015-S1-P2</v>
      </c>
    </row>
    <row r="3307" spans="2:36" x14ac:dyDescent="0.2">
      <c r="B3307" s="78" t="str">
        <f t="shared" si="153"/>
        <v/>
      </c>
      <c r="C3307" s="19" t="s">
        <v>12</v>
      </c>
      <c r="D3307" s="19" t="s">
        <v>3608</v>
      </c>
      <c r="E3307" s="19">
        <v>180</v>
      </c>
      <c r="F3307" s="19" t="s">
        <v>58</v>
      </c>
      <c r="G3307" s="19">
        <v>15</v>
      </c>
      <c r="H3307" s="19">
        <v>7</v>
      </c>
      <c r="I3307" s="19">
        <v>145</v>
      </c>
      <c r="J3307" s="19">
        <v>94</v>
      </c>
      <c r="K3307" s="19">
        <v>590</v>
      </c>
      <c r="L3307" s="19">
        <v>1770</v>
      </c>
      <c r="M3307" s="19" t="s">
        <v>89</v>
      </c>
      <c r="N3307" s="19">
        <v>3000</v>
      </c>
      <c r="O3307" s="19">
        <v>6000</v>
      </c>
      <c r="P3307" s="19">
        <v>18000</v>
      </c>
      <c r="Q3307" s="19" t="s">
        <v>57</v>
      </c>
      <c r="R3307" s="19">
        <v>19500</v>
      </c>
      <c r="S3307" s="19">
        <v>30000</v>
      </c>
      <c r="T3307" s="19">
        <v>7.42</v>
      </c>
      <c r="U3307" s="19">
        <v>42</v>
      </c>
      <c r="V3307" s="19">
        <v>0.24</v>
      </c>
      <c r="W3307" s="19">
        <v>67</v>
      </c>
      <c r="X3307" s="93">
        <v>2035</v>
      </c>
      <c r="Y3307">
        <f t="shared" si="154"/>
        <v>200</v>
      </c>
      <c r="Z3307" t="b">
        <f>IF(N3307/G3307&gt;=Auswahlhilfe!$C$8,TRUE,FALSE)</f>
        <v>1</v>
      </c>
      <c r="AA3307" t="b">
        <f>IF(K3307&gt;Auswahlhilfe!$C$7,TRUE,FALSE)</f>
        <v>1</v>
      </c>
      <c r="AB3307" t="b">
        <f>IF(Auswahlhilfe!$C$17=F3307,TRUE,FALSE)</f>
        <v>1</v>
      </c>
      <c r="AC3307" t="b">
        <f>IFERROR(IF(FIND("P2",PGOptionList!D3307)&gt;0,TRUE),FALSE)</f>
        <v>1</v>
      </c>
      <c r="AD3307" t="b">
        <f>IFERROR(IF(FIND("P1",PGOptionList!D3307)&gt;0,TRUE),FALSE)</f>
        <v>0</v>
      </c>
      <c r="AE3307" t="b">
        <f>IFERROR(IF(FIND("P0",PGOptionList!D3307)&gt;0,TRUE),FALSE)</f>
        <v>0</v>
      </c>
      <c r="AF3307" t="b">
        <f>IF(AND(Z3307,AA3307,AB3307,AC3307,IF(C3307=Auswahlhilfe!$L$7,TRUE,FALSE)),D3307,FALSE)</f>
        <v>0</v>
      </c>
      <c r="AG3307" t="b">
        <f>IF(AND(Z3307,AA3307,AB3307,AD3307,IF(C3307=Auswahlhilfe!$L$17,TRUE,FALSE)),D3307,FALSE)</f>
        <v>0</v>
      </c>
      <c r="AH3307" t="b">
        <f>IF(AND(Z3307,AA3307,AB3307,AE3307,IF(C3307=Auswahlhilfe!$L$17,TRUE,FALSE)),D3307,FALSE)</f>
        <v>0</v>
      </c>
      <c r="AI3307" t="s">
        <v>4818</v>
      </c>
      <c r="AJ3307" s="90" t="str">
        <f t="shared" si="155"/>
        <v>https://shop.oxni.ch/de/shop/motoren/planetengetriebe/tf-180-015-s2-p2</v>
      </c>
    </row>
    <row r="3308" spans="2:36" x14ac:dyDescent="0.2">
      <c r="B3308" s="78" t="str">
        <f t="shared" si="153"/>
        <v/>
      </c>
      <c r="C3308" s="19" t="s">
        <v>12</v>
      </c>
      <c r="D3308" s="19" t="s">
        <v>3609</v>
      </c>
      <c r="E3308" s="19">
        <v>180</v>
      </c>
      <c r="F3308" s="19" t="s">
        <v>55</v>
      </c>
      <c r="G3308" s="19">
        <v>10</v>
      </c>
      <c r="H3308" s="19">
        <v>1</v>
      </c>
      <c r="I3308" s="19">
        <v>145</v>
      </c>
      <c r="J3308" s="19">
        <v>97</v>
      </c>
      <c r="K3308" s="19">
        <v>910</v>
      </c>
      <c r="L3308" s="19">
        <v>2730</v>
      </c>
      <c r="M3308" s="19" t="s">
        <v>95</v>
      </c>
      <c r="N3308" s="19">
        <v>3000</v>
      </c>
      <c r="O3308" s="19">
        <v>6000</v>
      </c>
      <c r="P3308" s="19">
        <v>18000</v>
      </c>
      <c r="Q3308" s="19" t="s">
        <v>57</v>
      </c>
      <c r="R3308" s="19">
        <v>19500</v>
      </c>
      <c r="S3308" s="19">
        <v>30000</v>
      </c>
      <c r="T3308" s="19">
        <v>22.51</v>
      </c>
      <c r="U3308" s="19">
        <v>35.5</v>
      </c>
      <c r="V3308" s="19">
        <v>0.24</v>
      </c>
      <c r="W3308" s="19">
        <v>67</v>
      </c>
      <c r="X3308" s="93"/>
      <c r="Y3308">
        <f t="shared" si="154"/>
        <v>300</v>
      </c>
      <c r="Z3308" t="b">
        <f>IF(N3308/G3308&gt;=Auswahlhilfe!$C$8,TRUE,FALSE)</f>
        <v>1</v>
      </c>
      <c r="AA3308" t="b">
        <f>IF(K3308&gt;Auswahlhilfe!$C$7,TRUE,FALSE)</f>
        <v>1</v>
      </c>
      <c r="AB3308" t="b">
        <f>IF(Auswahlhilfe!$C$17=F3308,TRUE,FALSE)</f>
        <v>0</v>
      </c>
      <c r="AC3308" t="b">
        <f>IFERROR(IF(FIND("P2",PGOptionList!D3308)&gt;0,TRUE),FALSE)</f>
        <v>0</v>
      </c>
      <c r="AD3308" t="b">
        <f>IFERROR(IF(FIND("P1",PGOptionList!D3308)&gt;0,TRUE),FALSE)</f>
        <v>0</v>
      </c>
      <c r="AE3308" t="b">
        <f>IFERROR(IF(FIND("P0",PGOptionList!D3308)&gt;0,TRUE),FALSE)</f>
        <v>1</v>
      </c>
      <c r="AF3308" t="b">
        <f>IF(AND(Z3308,AA3308,AB3308,AC3308,IF(C3308=Auswahlhilfe!$L$7,TRUE,FALSE)),D3308,FALSE)</f>
        <v>0</v>
      </c>
      <c r="AG3308" t="b">
        <f>IF(AND(Z3308,AA3308,AB3308,AD3308,IF(C3308=Auswahlhilfe!$L$17,TRUE,FALSE)),D3308,FALSE)</f>
        <v>0</v>
      </c>
      <c r="AH3308" t="b">
        <f>IF(AND(Z3308,AA3308,AB3308,AE3308,IF(C3308=Auswahlhilfe!$L$17,TRUE,FALSE)),D3308,FALSE)</f>
        <v>0</v>
      </c>
      <c r="AI3308" t="s">
        <v>4817</v>
      </c>
      <c r="AJ3308" s="90" t="str">
        <f t="shared" si="155"/>
        <v>mailto:info@oxni.ch?subject=Anfrage TF-180-010-S1-P0</v>
      </c>
    </row>
    <row r="3309" spans="2:36" x14ac:dyDescent="0.2">
      <c r="B3309" s="78" t="str">
        <f t="shared" si="153"/>
        <v/>
      </c>
      <c r="C3309" s="19" t="s">
        <v>12</v>
      </c>
      <c r="D3309" s="19" t="s">
        <v>3610</v>
      </c>
      <c r="E3309" s="19">
        <v>180</v>
      </c>
      <c r="F3309" s="19" t="s">
        <v>58</v>
      </c>
      <c r="G3309" s="19">
        <v>10</v>
      </c>
      <c r="H3309" s="19">
        <v>1</v>
      </c>
      <c r="I3309" s="19">
        <v>145</v>
      </c>
      <c r="J3309" s="19">
        <v>97</v>
      </c>
      <c r="K3309" s="19">
        <v>910</v>
      </c>
      <c r="L3309" s="19">
        <v>2730</v>
      </c>
      <c r="M3309" s="19" t="s">
        <v>95</v>
      </c>
      <c r="N3309" s="19">
        <v>3000</v>
      </c>
      <c r="O3309" s="19">
        <v>6000</v>
      </c>
      <c r="P3309" s="19">
        <v>18000</v>
      </c>
      <c r="Q3309" s="19" t="s">
        <v>57</v>
      </c>
      <c r="R3309" s="19">
        <v>19500</v>
      </c>
      <c r="S3309" s="19">
        <v>30000</v>
      </c>
      <c r="T3309" s="19">
        <v>22.51</v>
      </c>
      <c r="U3309" s="19">
        <v>35.5</v>
      </c>
      <c r="V3309" s="19">
        <v>0.24</v>
      </c>
      <c r="W3309" s="19">
        <v>67</v>
      </c>
      <c r="X3309" s="93"/>
      <c r="Y3309">
        <f t="shared" si="154"/>
        <v>300</v>
      </c>
      <c r="Z3309" t="b">
        <f>IF(N3309/G3309&gt;=Auswahlhilfe!$C$8,TRUE,FALSE)</f>
        <v>1</v>
      </c>
      <c r="AA3309" t="b">
        <f>IF(K3309&gt;Auswahlhilfe!$C$7,TRUE,FALSE)</f>
        <v>1</v>
      </c>
      <c r="AB3309" t="b">
        <f>IF(Auswahlhilfe!$C$17=F3309,TRUE,FALSE)</f>
        <v>1</v>
      </c>
      <c r="AC3309" t="b">
        <f>IFERROR(IF(FIND("P2",PGOptionList!D3309)&gt;0,TRUE),FALSE)</f>
        <v>0</v>
      </c>
      <c r="AD3309" t="b">
        <f>IFERROR(IF(FIND("P1",PGOptionList!D3309)&gt;0,TRUE),FALSE)</f>
        <v>0</v>
      </c>
      <c r="AE3309" t="b">
        <f>IFERROR(IF(FIND("P0",PGOptionList!D3309)&gt;0,TRUE),FALSE)</f>
        <v>1</v>
      </c>
      <c r="AF3309" t="b">
        <f>IF(AND(Z3309,AA3309,AB3309,AC3309,IF(C3309=Auswahlhilfe!$L$7,TRUE,FALSE)),D3309,FALSE)</f>
        <v>0</v>
      </c>
      <c r="AG3309" t="b">
        <f>IF(AND(Z3309,AA3309,AB3309,AD3309,IF(C3309=Auswahlhilfe!$L$17,TRUE,FALSE)),D3309,FALSE)</f>
        <v>0</v>
      </c>
      <c r="AH3309" t="b">
        <f>IF(AND(Z3309,AA3309,AB3309,AE3309,IF(C3309=Auswahlhilfe!$L$17,TRUE,FALSE)),D3309,FALSE)</f>
        <v>0</v>
      </c>
      <c r="AI3309" t="s">
        <v>4817</v>
      </c>
      <c r="AJ3309" s="90" t="str">
        <f t="shared" si="155"/>
        <v>mailto:info@oxni.ch?subject=Anfrage TF-180-010-S2-P0</v>
      </c>
    </row>
    <row r="3310" spans="2:36" x14ac:dyDescent="0.2">
      <c r="B3310" s="78" t="str">
        <f t="shared" si="153"/>
        <v/>
      </c>
      <c r="C3310" s="19" t="s">
        <v>12</v>
      </c>
      <c r="D3310" s="19" t="s">
        <v>3611</v>
      </c>
      <c r="E3310" s="19">
        <v>180</v>
      </c>
      <c r="F3310" s="19" t="s">
        <v>55</v>
      </c>
      <c r="G3310" s="19">
        <v>10</v>
      </c>
      <c r="H3310" s="19">
        <v>3</v>
      </c>
      <c r="I3310" s="19">
        <v>145</v>
      </c>
      <c r="J3310" s="19">
        <v>97</v>
      </c>
      <c r="K3310" s="19">
        <v>910</v>
      </c>
      <c r="L3310" s="19">
        <v>2730</v>
      </c>
      <c r="M3310" s="19" t="s">
        <v>95</v>
      </c>
      <c r="N3310" s="19">
        <v>3000</v>
      </c>
      <c r="O3310" s="19">
        <v>6000</v>
      </c>
      <c r="P3310" s="19">
        <v>18000</v>
      </c>
      <c r="Q3310" s="19" t="s">
        <v>57</v>
      </c>
      <c r="R3310" s="19">
        <v>19500</v>
      </c>
      <c r="S3310" s="19">
        <v>30000</v>
      </c>
      <c r="T3310" s="19">
        <v>22.51</v>
      </c>
      <c r="U3310" s="19">
        <v>35.5</v>
      </c>
      <c r="V3310" s="19">
        <v>0.24</v>
      </c>
      <c r="W3310" s="19">
        <v>67</v>
      </c>
      <c r="X3310" s="93">
        <v>1870</v>
      </c>
      <c r="Y3310">
        <f t="shared" si="154"/>
        <v>300</v>
      </c>
      <c r="Z3310" t="b">
        <f>IF(N3310/G3310&gt;=Auswahlhilfe!$C$8,TRUE,FALSE)</f>
        <v>1</v>
      </c>
      <c r="AA3310" t="b">
        <f>IF(K3310&gt;Auswahlhilfe!$C$7,TRUE,FALSE)</f>
        <v>1</v>
      </c>
      <c r="AB3310" t="b">
        <f>IF(Auswahlhilfe!$C$17=F3310,TRUE,FALSE)</f>
        <v>0</v>
      </c>
      <c r="AC3310" t="b">
        <f>IFERROR(IF(FIND("P2",PGOptionList!D3310)&gt;0,TRUE),FALSE)</f>
        <v>0</v>
      </c>
      <c r="AD3310" t="b">
        <f>IFERROR(IF(FIND("P1",PGOptionList!D3310)&gt;0,TRUE),FALSE)</f>
        <v>1</v>
      </c>
      <c r="AE3310" t="b">
        <f>IFERROR(IF(FIND("P0",PGOptionList!D3310)&gt;0,TRUE),FALSE)</f>
        <v>0</v>
      </c>
      <c r="AF3310" t="b">
        <f>IF(AND(Z3310,AA3310,AB3310,AC3310,IF(C3310=Auswahlhilfe!$L$7,TRUE,FALSE)),D3310,FALSE)</f>
        <v>0</v>
      </c>
      <c r="AG3310" t="b">
        <f>IF(AND(Z3310,AA3310,AB3310,AD3310,IF(C3310=Auswahlhilfe!$L$17,TRUE,FALSE)),D3310,FALSE)</f>
        <v>0</v>
      </c>
      <c r="AH3310" t="b">
        <f>IF(AND(Z3310,AA3310,AB3310,AE3310,IF(C3310=Auswahlhilfe!$L$17,TRUE,FALSE)),D3310,FALSE)</f>
        <v>0</v>
      </c>
      <c r="AI3310" t="s">
        <v>4817</v>
      </c>
      <c r="AJ3310" s="90" t="str">
        <f t="shared" si="155"/>
        <v>mailto:info@oxni.ch?subject=Anfrage TF-180-010-S1-P1</v>
      </c>
    </row>
    <row r="3311" spans="2:36" x14ac:dyDescent="0.2">
      <c r="B3311" s="78" t="str">
        <f t="shared" si="153"/>
        <v/>
      </c>
      <c r="C3311" s="19" t="s">
        <v>12</v>
      </c>
      <c r="D3311" s="19" t="s">
        <v>3612</v>
      </c>
      <c r="E3311" s="19">
        <v>180</v>
      </c>
      <c r="F3311" s="19" t="s">
        <v>58</v>
      </c>
      <c r="G3311" s="19">
        <v>10</v>
      </c>
      <c r="H3311" s="19">
        <v>3</v>
      </c>
      <c r="I3311" s="19">
        <v>145</v>
      </c>
      <c r="J3311" s="19">
        <v>97</v>
      </c>
      <c r="K3311" s="19">
        <v>910</v>
      </c>
      <c r="L3311" s="19">
        <v>2730</v>
      </c>
      <c r="M3311" s="19" t="s">
        <v>95</v>
      </c>
      <c r="N3311" s="19">
        <v>3000</v>
      </c>
      <c r="O3311" s="19">
        <v>6000</v>
      </c>
      <c r="P3311" s="19">
        <v>18000</v>
      </c>
      <c r="Q3311" s="19" t="s">
        <v>57</v>
      </c>
      <c r="R3311" s="19">
        <v>19500</v>
      </c>
      <c r="S3311" s="19">
        <v>30000</v>
      </c>
      <c r="T3311" s="19">
        <v>22.51</v>
      </c>
      <c r="U3311" s="19">
        <v>35.5</v>
      </c>
      <c r="V3311" s="19">
        <v>0.24</v>
      </c>
      <c r="W3311" s="19">
        <v>67</v>
      </c>
      <c r="X3311" s="93">
        <v>1870</v>
      </c>
      <c r="Y3311">
        <f t="shared" si="154"/>
        <v>300</v>
      </c>
      <c r="Z3311" t="b">
        <f>IF(N3311/G3311&gt;=Auswahlhilfe!$C$8,TRUE,FALSE)</f>
        <v>1</v>
      </c>
      <c r="AA3311" t="b">
        <f>IF(K3311&gt;Auswahlhilfe!$C$7,TRUE,FALSE)</f>
        <v>1</v>
      </c>
      <c r="AB3311" t="b">
        <f>IF(Auswahlhilfe!$C$17=F3311,TRUE,FALSE)</f>
        <v>1</v>
      </c>
      <c r="AC3311" t="b">
        <f>IFERROR(IF(FIND("P2",PGOptionList!D3311)&gt;0,TRUE),FALSE)</f>
        <v>0</v>
      </c>
      <c r="AD3311" t="b">
        <f>IFERROR(IF(FIND("P1",PGOptionList!D3311)&gt;0,TRUE),FALSE)</f>
        <v>1</v>
      </c>
      <c r="AE3311" t="b">
        <f>IFERROR(IF(FIND("P0",PGOptionList!D3311)&gt;0,TRUE),FALSE)</f>
        <v>0</v>
      </c>
      <c r="AF3311" t="b">
        <f>IF(AND(Z3311,AA3311,AB3311,AC3311,IF(C3311=Auswahlhilfe!$L$7,TRUE,FALSE)),D3311,FALSE)</f>
        <v>0</v>
      </c>
      <c r="AG3311" t="b">
        <f>IF(AND(Z3311,AA3311,AB3311,AD3311,IF(C3311=Auswahlhilfe!$L$17,TRUE,FALSE)),D3311,FALSE)</f>
        <v>0</v>
      </c>
      <c r="AH3311" t="b">
        <f>IF(AND(Z3311,AA3311,AB3311,AE3311,IF(C3311=Auswahlhilfe!$L$17,TRUE,FALSE)),D3311,FALSE)</f>
        <v>0</v>
      </c>
      <c r="AI3311" t="s">
        <v>4818</v>
      </c>
      <c r="AJ3311" s="90" t="str">
        <f t="shared" si="155"/>
        <v>https://shop.oxni.ch/de/shop/motoren/planetengetriebe/tf-180-010-s2-p1</v>
      </c>
    </row>
    <row r="3312" spans="2:36" x14ac:dyDescent="0.2">
      <c r="B3312" s="78" t="str">
        <f t="shared" si="153"/>
        <v/>
      </c>
      <c r="C3312" s="19" t="s">
        <v>12</v>
      </c>
      <c r="D3312" s="19" t="s">
        <v>3613</v>
      </c>
      <c r="E3312" s="19">
        <v>180</v>
      </c>
      <c r="F3312" s="19" t="s">
        <v>55</v>
      </c>
      <c r="G3312" s="19">
        <v>10</v>
      </c>
      <c r="H3312" s="19">
        <v>5</v>
      </c>
      <c r="I3312" s="19">
        <v>145</v>
      </c>
      <c r="J3312" s="19">
        <v>97</v>
      </c>
      <c r="K3312" s="19">
        <v>910</v>
      </c>
      <c r="L3312" s="19">
        <v>2730</v>
      </c>
      <c r="M3312" s="19" t="s">
        <v>95</v>
      </c>
      <c r="N3312" s="19">
        <v>3000</v>
      </c>
      <c r="O3312" s="19">
        <v>6000</v>
      </c>
      <c r="P3312" s="19">
        <v>18000</v>
      </c>
      <c r="Q3312" s="19" t="s">
        <v>57</v>
      </c>
      <c r="R3312" s="19">
        <v>19500</v>
      </c>
      <c r="S3312" s="19">
        <v>30000</v>
      </c>
      <c r="T3312" s="19">
        <v>22.51</v>
      </c>
      <c r="U3312" s="19">
        <v>35.5</v>
      </c>
      <c r="V3312" s="19">
        <v>0.24</v>
      </c>
      <c r="W3312" s="19">
        <v>67</v>
      </c>
      <c r="X3312" s="93">
        <v>1672</v>
      </c>
      <c r="Y3312">
        <f t="shared" si="154"/>
        <v>300</v>
      </c>
      <c r="Z3312" t="b">
        <f>IF(N3312/G3312&gt;=Auswahlhilfe!$C$8,TRUE,FALSE)</f>
        <v>1</v>
      </c>
      <c r="AA3312" t="b">
        <f>IF(K3312&gt;Auswahlhilfe!$C$7,TRUE,FALSE)</f>
        <v>1</v>
      </c>
      <c r="AB3312" t="b">
        <f>IF(Auswahlhilfe!$C$17=F3312,TRUE,FALSE)</f>
        <v>0</v>
      </c>
      <c r="AC3312" t="b">
        <f>IFERROR(IF(FIND("P2",PGOptionList!D3312)&gt;0,TRUE),FALSE)</f>
        <v>1</v>
      </c>
      <c r="AD3312" t="b">
        <f>IFERROR(IF(FIND("P1",PGOptionList!D3312)&gt;0,TRUE),FALSE)</f>
        <v>0</v>
      </c>
      <c r="AE3312" t="b">
        <f>IFERROR(IF(FIND("P0",PGOptionList!D3312)&gt;0,TRUE),FALSE)</f>
        <v>0</v>
      </c>
      <c r="AF3312" t="b">
        <f>IF(AND(Z3312,AA3312,AB3312,AC3312,IF(C3312=Auswahlhilfe!$L$7,TRUE,FALSE)),D3312,FALSE)</f>
        <v>0</v>
      </c>
      <c r="AG3312" t="b">
        <f>IF(AND(Z3312,AA3312,AB3312,AD3312,IF(C3312=Auswahlhilfe!$L$17,TRUE,FALSE)),D3312,FALSE)</f>
        <v>0</v>
      </c>
      <c r="AH3312" t="b">
        <f>IF(AND(Z3312,AA3312,AB3312,AE3312,IF(C3312=Auswahlhilfe!$L$17,TRUE,FALSE)),D3312,FALSE)</f>
        <v>0</v>
      </c>
      <c r="AI3312" t="s">
        <v>4817</v>
      </c>
      <c r="AJ3312" s="90" t="str">
        <f t="shared" si="155"/>
        <v>mailto:info@oxni.ch?subject=Anfrage TF-180-010-S1-P2</v>
      </c>
    </row>
    <row r="3313" spans="2:36" x14ac:dyDescent="0.2">
      <c r="B3313" s="78" t="str">
        <f t="shared" si="153"/>
        <v/>
      </c>
      <c r="C3313" s="19" t="s">
        <v>12</v>
      </c>
      <c r="D3313" s="19" t="s">
        <v>3614</v>
      </c>
      <c r="E3313" s="19">
        <v>180</v>
      </c>
      <c r="F3313" s="19" t="s">
        <v>58</v>
      </c>
      <c r="G3313" s="19">
        <v>10</v>
      </c>
      <c r="H3313" s="19">
        <v>5</v>
      </c>
      <c r="I3313" s="19">
        <v>145</v>
      </c>
      <c r="J3313" s="19">
        <v>97</v>
      </c>
      <c r="K3313" s="19">
        <v>910</v>
      </c>
      <c r="L3313" s="19">
        <v>2730</v>
      </c>
      <c r="M3313" s="19" t="s">
        <v>95</v>
      </c>
      <c r="N3313" s="19">
        <v>3000</v>
      </c>
      <c r="O3313" s="19">
        <v>6000</v>
      </c>
      <c r="P3313" s="19">
        <v>18000</v>
      </c>
      <c r="Q3313" s="19" t="s">
        <v>57</v>
      </c>
      <c r="R3313" s="19">
        <v>19500</v>
      </c>
      <c r="S3313" s="19">
        <v>30000</v>
      </c>
      <c r="T3313" s="19">
        <v>22.51</v>
      </c>
      <c r="U3313" s="19">
        <v>35.5</v>
      </c>
      <c r="V3313" s="19">
        <v>0.24</v>
      </c>
      <c r="W3313" s="19">
        <v>67</v>
      </c>
      <c r="X3313" s="93">
        <v>1672</v>
      </c>
      <c r="Y3313">
        <f t="shared" si="154"/>
        <v>300</v>
      </c>
      <c r="Z3313" t="b">
        <f>IF(N3313/G3313&gt;=Auswahlhilfe!$C$8,TRUE,FALSE)</f>
        <v>1</v>
      </c>
      <c r="AA3313" t="b">
        <f>IF(K3313&gt;Auswahlhilfe!$C$7,TRUE,FALSE)</f>
        <v>1</v>
      </c>
      <c r="AB3313" t="b">
        <f>IF(Auswahlhilfe!$C$17=F3313,TRUE,FALSE)</f>
        <v>1</v>
      </c>
      <c r="AC3313" t="b">
        <f>IFERROR(IF(FIND("P2",PGOptionList!D3313)&gt;0,TRUE),FALSE)</f>
        <v>1</v>
      </c>
      <c r="AD3313" t="b">
        <f>IFERROR(IF(FIND("P1",PGOptionList!D3313)&gt;0,TRUE),FALSE)</f>
        <v>0</v>
      </c>
      <c r="AE3313" t="b">
        <f>IFERROR(IF(FIND("P0",PGOptionList!D3313)&gt;0,TRUE),FALSE)</f>
        <v>0</v>
      </c>
      <c r="AF3313" t="b">
        <f>IF(AND(Z3313,AA3313,AB3313,AC3313,IF(C3313=Auswahlhilfe!$L$7,TRUE,FALSE)),D3313,FALSE)</f>
        <v>0</v>
      </c>
      <c r="AG3313" t="b">
        <f>IF(AND(Z3313,AA3313,AB3313,AD3313,IF(C3313=Auswahlhilfe!$L$17,TRUE,FALSE)),D3313,FALSE)</f>
        <v>0</v>
      </c>
      <c r="AH3313" t="b">
        <f>IF(AND(Z3313,AA3313,AB3313,AE3313,IF(C3313=Auswahlhilfe!$L$17,TRUE,FALSE)),D3313,FALSE)</f>
        <v>0</v>
      </c>
      <c r="AI3313" t="s">
        <v>4818</v>
      </c>
      <c r="AJ3313" s="90" t="str">
        <f t="shared" si="155"/>
        <v>https://shop.oxni.ch/de/shop/motoren/planetengetriebe/tf-180-010-s2-p2</v>
      </c>
    </row>
    <row r="3314" spans="2:36" x14ac:dyDescent="0.2">
      <c r="B3314" s="78" t="str">
        <f t="shared" si="153"/>
        <v/>
      </c>
      <c r="C3314" s="19" t="s">
        <v>12</v>
      </c>
      <c r="D3314" s="19" t="s">
        <v>3615</v>
      </c>
      <c r="E3314" s="19">
        <v>180</v>
      </c>
      <c r="F3314" s="19" t="s">
        <v>55</v>
      </c>
      <c r="G3314" s="19">
        <v>8</v>
      </c>
      <c r="H3314" s="19">
        <v>1</v>
      </c>
      <c r="I3314" s="19">
        <v>145</v>
      </c>
      <c r="J3314" s="19">
        <v>97</v>
      </c>
      <c r="K3314" s="19">
        <v>100</v>
      </c>
      <c r="L3314" s="19">
        <v>300</v>
      </c>
      <c r="M3314" s="19" t="s">
        <v>105</v>
      </c>
      <c r="N3314" s="19">
        <v>3000</v>
      </c>
      <c r="O3314" s="19">
        <v>6000</v>
      </c>
      <c r="P3314" s="19">
        <v>18000</v>
      </c>
      <c r="Q3314" s="19" t="s">
        <v>57</v>
      </c>
      <c r="R3314" s="19">
        <v>19500</v>
      </c>
      <c r="S3314" s="19">
        <v>30000</v>
      </c>
      <c r="T3314" s="19">
        <v>22.59</v>
      </c>
      <c r="U3314" s="19">
        <v>35.5</v>
      </c>
      <c r="V3314" s="19">
        <v>0.24</v>
      </c>
      <c r="W3314" s="19">
        <v>67</v>
      </c>
      <c r="X3314" s="93"/>
      <c r="Y3314">
        <f t="shared" si="154"/>
        <v>375</v>
      </c>
      <c r="Z3314" t="b">
        <f>IF(N3314/G3314&gt;=Auswahlhilfe!$C$8,TRUE,FALSE)</f>
        <v>1</v>
      </c>
      <c r="AA3314" t="b">
        <f>IF(K3314&gt;Auswahlhilfe!$C$7,TRUE,FALSE)</f>
        <v>1</v>
      </c>
      <c r="AB3314" t="b">
        <f>IF(Auswahlhilfe!$C$17=F3314,TRUE,FALSE)</f>
        <v>0</v>
      </c>
      <c r="AC3314" t="b">
        <f>IFERROR(IF(FIND("P2",PGOptionList!D3314)&gt;0,TRUE),FALSE)</f>
        <v>0</v>
      </c>
      <c r="AD3314" t="b">
        <f>IFERROR(IF(FIND("P1",PGOptionList!D3314)&gt;0,TRUE),FALSE)</f>
        <v>0</v>
      </c>
      <c r="AE3314" t="b">
        <f>IFERROR(IF(FIND("P0",PGOptionList!D3314)&gt;0,TRUE),FALSE)</f>
        <v>1</v>
      </c>
      <c r="AF3314" t="b">
        <f>IF(AND(Z3314,AA3314,AB3314,AC3314,IF(C3314=Auswahlhilfe!$L$7,TRUE,FALSE)),D3314,FALSE)</f>
        <v>0</v>
      </c>
      <c r="AG3314" t="b">
        <f>IF(AND(Z3314,AA3314,AB3314,AD3314,IF(C3314=Auswahlhilfe!$L$17,TRUE,FALSE)),D3314,FALSE)</f>
        <v>0</v>
      </c>
      <c r="AH3314" t="b">
        <f>IF(AND(Z3314,AA3314,AB3314,AE3314,IF(C3314=Auswahlhilfe!$L$17,TRUE,FALSE)),D3314,FALSE)</f>
        <v>0</v>
      </c>
      <c r="AI3314" t="s">
        <v>4817</v>
      </c>
      <c r="AJ3314" s="90" t="str">
        <f t="shared" si="155"/>
        <v>mailto:info@oxni.ch?subject=Anfrage TF-180-008-S1-P0</v>
      </c>
    </row>
    <row r="3315" spans="2:36" x14ac:dyDescent="0.2">
      <c r="B3315" s="78" t="str">
        <f t="shared" si="153"/>
        <v/>
      </c>
      <c r="C3315" s="19" t="s">
        <v>12</v>
      </c>
      <c r="D3315" s="19" t="s">
        <v>3616</v>
      </c>
      <c r="E3315" s="19">
        <v>180</v>
      </c>
      <c r="F3315" s="19" t="s">
        <v>58</v>
      </c>
      <c r="G3315" s="19">
        <v>8</v>
      </c>
      <c r="H3315" s="19">
        <v>1</v>
      </c>
      <c r="I3315" s="19">
        <v>145</v>
      </c>
      <c r="J3315" s="19">
        <v>97</v>
      </c>
      <c r="K3315" s="19">
        <v>100</v>
      </c>
      <c r="L3315" s="19">
        <v>300</v>
      </c>
      <c r="M3315" s="19" t="s">
        <v>105</v>
      </c>
      <c r="N3315" s="19">
        <v>3000</v>
      </c>
      <c r="O3315" s="19">
        <v>6000</v>
      </c>
      <c r="P3315" s="19">
        <v>18000</v>
      </c>
      <c r="Q3315" s="19" t="s">
        <v>57</v>
      </c>
      <c r="R3315" s="19">
        <v>19500</v>
      </c>
      <c r="S3315" s="19">
        <v>30000</v>
      </c>
      <c r="T3315" s="19">
        <v>22.59</v>
      </c>
      <c r="U3315" s="19">
        <v>35.5</v>
      </c>
      <c r="V3315" s="19">
        <v>0.24</v>
      </c>
      <c r="W3315" s="19">
        <v>67</v>
      </c>
      <c r="X3315" s="93"/>
      <c r="Y3315">
        <f t="shared" si="154"/>
        <v>375</v>
      </c>
      <c r="Z3315" t="b">
        <f>IF(N3315/G3315&gt;=Auswahlhilfe!$C$8,TRUE,FALSE)</f>
        <v>1</v>
      </c>
      <c r="AA3315" t="b">
        <f>IF(K3315&gt;Auswahlhilfe!$C$7,TRUE,FALSE)</f>
        <v>1</v>
      </c>
      <c r="AB3315" t="b">
        <f>IF(Auswahlhilfe!$C$17=F3315,TRUE,FALSE)</f>
        <v>1</v>
      </c>
      <c r="AC3315" t="b">
        <f>IFERROR(IF(FIND("P2",PGOptionList!D3315)&gt;0,TRUE),FALSE)</f>
        <v>0</v>
      </c>
      <c r="AD3315" t="b">
        <f>IFERROR(IF(FIND("P1",PGOptionList!D3315)&gt;0,TRUE),FALSE)</f>
        <v>0</v>
      </c>
      <c r="AE3315" t="b">
        <f>IFERROR(IF(FIND("P0",PGOptionList!D3315)&gt;0,TRUE),FALSE)</f>
        <v>1</v>
      </c>
      <c r="AF3315" t="b">
        <f>IF(AND(Z3315,AA3315,AB3315,AC3315,IF(C3315=Auswahlhilfe!$L$7,TRUE,FALSE)),D3315,FALSE)</f>
        <v>0</v>
      </c>
      <c r="AG3315" t="b">
        <f>IF(AND(Z3315,AA3315,AB3315,AD3315,IF(C3315=Auswahlhilfe!$L$17,TRUE,FALSE)),D3315,FALSE)</f>
        <v>0</v>
      </c>
      <c r="AH3315" t="b">
        <f>IF(AND(Z3315,AA3315,AB3315,AE3315,IF(C3315=Auswahlhilfe!$L$17,TRUE,FALSE)),D3315,FALSE)</f>
        <v>0</v>
      </c>
      <c r="AI3315" t="s">
        <v>4817</v>
      </c>
      <c r="AJ3315" s="90" t="str">
        <f t="shared" si="155"/>
        <v>mailto:info@oxni.ch?subject=Anfrage TF-180-008-S2-P0</v>
      </c>
    </row>
    <row r="3316" spans="2:36" x14ac:dyDescent="0.2">
      <c r="B3316" s="78" t="str">
        <f t="shared" si="153"/>
        <v/>
      </c>
      <c r="C3316" s="19" t="s">
        <v>12</v>
      </c>
      <c r="D3316" s="19" t="s">
        <v>3617</v>
      </c>
      <c r="E3316" s="19">
        <v>180</v>
      </c>
      <c r="F3316" s="19" t="s">
        <v>55</v>
      </c>
      <c r="G3316" s="19">
        <v>8</v>
      </c>
      <c r="H3316" s="19">
        <v>3</v>
      </c>
      <c r="I3316" s="19">
        <v>145</v>
      </c>
      <c r="J3316" s="19">
        <v>97</v>
      </c>
      <c r="K3316" s="19">
        <v>100</v>
      </c>
      <c r="L3316" s="19">
        <v>300</v>
      </c>
      <c r="M3316" s="19" t="s">
        <v>105</v>
      </c>
      <c r="N3316" s="19">
        <v>3000</v>
      </c>
      <c r="O3316" s="19">
        <v>6000</v>
      </c>
      <c r="P3316" s="19">
        <v>18000</v>
      </c>
      <c r="Q3316" s="19" t="s">
        <v>57</v>
      </c>
      <c r="R3316" s="19">
        <v>19500</v>
      </c>
      <c r="S3316" s="19">
        <v>30000</v>
      </c>
      <c r="T3316" s="19">
        <v>22.59</v>
      </c>
      <c r="U3316" s="19">
        <v>35.5</v>
      </c>
      <c r="V3316" s="19">
        <v>0.24</v>
      </c>
      <c r="W3316" s="19">
        <v>67</v>
      </c>
      <c r="X3316" s="93">
        <v>1870</v>
      </c>
      <c r="Y3316">
        <f t="shared" si="154"/>
        <v>375</v>
      </c>
      <c r="Z3316" t="b">
        <f>IF(N3316/G3316&gt;=Auswahlhilfe!$C$8,TRUE,FALSE)</f>
        <v>1</v>
      </c>
      <c r="AA3316" t="b">
        <f>IF(K3316&gt;Auswahlhilfe!$C$7,TRUE,FALSE)</f>
        <v>1</v>
      </c>
      <c r="AB3316" t="b">
        <f>IF(Auswahlhilfe!$C$17=F3316,TRUE,FALSE)</f>
        <v>0</v>
      </c>
      <c r="AC3316" t="b">
        <f>IFERROR(IF(FIND("P2",PGOptionList!D3316)&gt;0,TRUE),FALSE)</f>
        <v>0</v>
      </c>
      <c r="AD3316" t="b">
        <f>IFERROR(IF(FIND("P1",PGOptionList!D3316)&gt;0,TRUE),FALSE)</f>
        <v>1</v>
      </c>
      <c r="AE3316" t="b">
        <f>IFERROR(IF(FIND("P0",PGOptionList!D3316)&gt;0,TRUE),FALSE)</f>
        <v>0</v>
      </c>
      <c r="AF3316" t="b">
        <f>IF(AND(Z3316,AA3316,AB3316,AC3316,IF(C3316=Auswahlhilfe!$L$7,TRUE,FALSE)),D3316,FALSE)</f>
        <v>0</v>
      </c>
      <c r="AG3316" t="b">
        <f>IF(AND(Z3316,AA3316,AB3316,AD3316,IF(C3316=Auswahlhilfe!$L$17,TRUE,FALSE)),D3316,FALSE)</f>
        <v>0</v>
      </c>
      <c r="AH3316" t="b">
        <f>IF(AND(Z3316,AA3316,AB3316,AE3316,IF(C3316=Auswahlhilfe!$L$17,TRUE,FALSE)),D3316,FALSE)</f>
        <v>0</v>
      </c>
      <c r="AI3316" t="s">
        <v>4817</v>
      </c>
      <c r="AJ3316" s="90" t="str">
        <f t="shared" si="155"/>
        <v>mailto:info@oxni.ch?subject=Anfrage TF-180-008-S1-P1</v>
      </c>
    </row>
    <row r="3317" spans="2:36" x14ac:dyDescent="0.2">
      <c r="B3317" s="78" t="str">
        <f t="shared" si="153"/>
        <v/>
      </c>
      <c r="C3317" s="19" t="s">
        <v>12</v>
      </c>
      <c r="D3317" s="19" t="s">
        <v>3618</v>
      </c>
      <c r="E3317" s="19">
        <v>180</v>
      </c>
      <c r="F3317" s="19" t="s">
        <v>58</v>
      </c>
      <c r="G3317" s="19">
        <v>8</v>
      </c>
      <c r="H3317" s="19">
        <v>3</v>
      </c>
      <c r="I3317" s="19">
        <v>145</v>
      </c>
      <c r="J3317" s="19">
        <v>97</v>
      </c>
      <c r="K3317" s="19">
        <v>100</v>
      </c>
      <c r="L3317" s="19">
        <v>300</v>
      </c>
      <c r="M3317" s="19" t="s">
        <v>105</v>
      </c>
      <c r="N3317" s="19">
        <v>3000</v>
      </c>
      <c r="O3317" s="19">
        <v>6000</v>
      </c>
      <c r="P3317" s="19">
        <v>18000</v>
      </c>
      <c r="Q3317" s="19" t="s">
        <v>57</v>
      </c>
      <c r="R3317" s="19">
        <v>19500</v>
      </c>
      <c r="S3317" s="19">
        <v>30000</v>
      </c>
      <c r="T3317" s="19">
        <v>22.59</v>
      </c>
      <c r="U3317" s="19">
        <v>35.5</v>
      </c>
      <c r="V3317" s="19">
        <v>0.24</v>
      </c>
      <c r="W3317" s="19">
        <v>67</v>
      </c>
      <c r="X3317" s="93">
        <v>1870</v>
      </c>
      <c r="Y3317">
        <f t="shared" si="154"/>
        <v>375</v>
      </c>
      <c r="Z3317" t="b">
        <f>IF(N3317/G3317&gt;=Auswahlhilfe!$C$8,TRUE,FALSE)</f>
        <v>1</v>
      </c>
      <c r="AA3317" t="b">
        <f>IF(K3317&gt;Auswahlhilfe!$C$7,TRUE,FALSE)</f>
        <v>1</v>
      </c>
      <c r="AB3317" t="b">
        <f>IF(Auswahlhilfe!$C$17=F3317,TRUE,FALSE)</f>
        <v>1</v>
      </c>
      <c r="AC3317" t="b">
        <f>IFERROR(IF(FIND("P2",PGOptionList!D3317)&gt;0,TRUE),FALSE)</f>
        <v>0</v>
      </c>
      <c r="AD3317" t="b">
        <f>IFERROR(IF(FIND("P1",PGOptionList!D3317)&gt;0,TRUE),FALSE)</f>
        <v>1</v>
      </c>
      <c r="AE3317" t="b">
        <f>IFERROR(IF(FIND("P0",PGOptionList!D3317)&gt;0,TRUE),FALSE)</f>
        <v>0</v>
      </c>
      <c r="AF3317" t="b">
        <f>IF(AND(Z3317,AA3317,AB3317,AC3317,IF(C3317=Auswahlhilfe!$L$7,TRUE,FALSE)),D3317,FALSE)</f>
        <v>0</v>
      </c>
      <c r="AG3317" t="b">
        <f>IF(AND(Z3317,AA3317,AB3317,AD3317,IF(C3317=Auswahlhilfe!$L$17,TRUE,FALSE)),D3317,FALSE)</f>
        <v>0</v>
      </c>
      <c r="AH3317" t="b">
        <f>IF(AND(Z3317,AA3317,AB3317,AE3317,IF(C3317=Auswahlhilfe!$L$17,TRUE,FALSE)),D3317,FALSE)</f>
        <v>0</v>
      </c>
      <c r="AI3317" t="s">
        <v>4818</v>
      </c>
      <c r="AJ3317" s="90" t="str">
        <f t="shared" si="155"/>
        <v>https://shop.oxni.ch/de/shop/motoren/planetengetriebe/tf-180-008-s2-p1</v>
      </c>
    </row>
    <row r="3318" spans="2:36" x14ac:dyDescent="0.2">
      <c r="B3318" s="78" t="str">
        <f t="shared" si="153"/>
        <v/>
      </c>
      <c r="C3318" s="19" t="s">
        <v>12</v>
      </c>
      <c r="D3318" s="19" t="s">
        <v>3619</v>
      </c>
      <c r="E3318" s="19">
        <v>180</v>
      </c>
      <c r="F3318" s="19" t="s">
        <v>55</v>
      </c>
      <c r="G3318" s="19">
        <v>8</v>
      </c>
      <c r="H3318" s="19">
        <v>5</v>
      </c>
      <c r="I3318" s="19">
        <v>145</v>
      </c>
      <c r="J3318" s="19">
        <v>97</v>
      </c>
      <c r="K3318" s="19">
        <v>100</v>
      </c>
      <c r="L3318" s="19">
        <v>300</v>
      </c>
      <c r="M3318" s="19" t="s">
        <v>105</v>
      </c>
      <c r="N3318" s="19">
        <v>3000</v>
      </c>
      <c r="O3318" s="19">
        <v>6000</v>
      </c>
      <c r="P3318" s="19">
        <v>18000</v>
      </c>
      <c r="Q3318" s="19" t="s">
        <v>57</v>
      </c>
      <c r="R3318" s="19">
        <v>19500</v>
      </c>
      <c r="S3318" s="19">
        <v>30000</v>
      </c>
      <c r="T3318" s="19">
        <v>22.59</v>
      </c>
      <c r="U3318" s="19">
        <v>35.5</v>
      </c>
      <c r="V3318" s="19">
        <v>0.24</v>
      </c>
      <c r="W3318" s="19">
        <v>67</v>
      </c>
      <c r="X3318" s="93">
        <v>1672</v>
      </c>
      <c r="Y3318">
        <f t="shared" si="154"/>
        <v>375</v>
      </c>
      <c r="Z3318" t="b">
        <f>IF(N3318/G3318&gt;=Auswahlhilfe!$C$8,TRUE,FALSE)</f>
        <v>1</v>
      </c>
      <c r="AA3318" t="b">
        <f>IF(K3318&gt;Auswahlhilfe!$C$7,TRUE,FALSE)</f>
        <v>1</v>
      </c>
      <c r="AB3318" t="b">
        <f>IF(Auswahlhilfe!$C$17=F3318,TRUE,FALSE)</f>
        <v>0</v>
      </c>
      <c r="AC3318" t="b">
        <f>IFERROR(IF(FIND("P2",PGOptionList!D3318)&gt;0,TRUE),FALSE)</f>
        <v>1</v>
      </c>
      <c r="AD3318" t="b">
        <f>IFERROR(IF(FIND("P1",PGOptionList!D3318)&gt;0,TRUE),FALSE)</f>
        <v>0</v>
      </c>
      <c r="AE3318" t="b">
        <f>IFERROR(IF(FIND("P0",PGOptionList!D3318)&gt;0,TRUE),FALSE)</f>
        <v>0</v>
      </c>
      <c r="AF3318" t="b">
        <f>IF(AND(Z3318,AA3318,AB3318,AC3318,IF(C3318=Auswahlhilfe!$L$7,TRUE,FALSE)),D3318,FALSE)</f>
        <v>0</v>
      </c>
      <c r="AG3318" t="b">
        <f>IF(AND(Z3318,AA3318,AB3318,AD3318,IF(C3318=Auswahlhilfe!$L$17,TRUE,FALSE)),D3318,FALSE)</f>
        <v>0</v>
      </c>
      <c r="AH3318" t="b">
        <f>IF(AND(Z3318,AA3318,AB3318,AE3318,IF(C3318=Auswahlhilfe!$L$17,TRUE,FALSE)),D3318,FALSE)</f>
        <v>0</v>
      </c>
      <c r="AI3318" t="s">
        <v>4817</v>
      </c>
      <c r="AJ3318" s="90" t="str">
        <f t="shared" si="155"/>
        <v>mailto:info@oxni.ch?subject=Anfrage TF-180-008-S1-P2</v>
      </c>
    </row>
    <row r="3319" spans="2:36" x14ac:dyDescent="0.2">
      <c r="B3319" s="78" t="str">
        <f t="shared" si="153"/>
        <v/>
      </c>
      <c r="C3319" s="19" t="s">
        <v>12</v>
      </c>
      <c r="D3319" s="19" t="s">
        <v>3620</v>
      </c>
      <c r="E3319" s="19">
        <v>180</v>
      </c>
      <c r="F3319" s="19" t="s">
        <v>58</v>
      </c>
      <c r="G3319" s="19">
        <v>8</v>
      </c>
      <c r="H3319" s="19">
        <v>5</v>
      </c>
      <c r="I3319" s="19">
        <v>145</v>
      </c>
      <c r="J3319" s="19">
        <v>97</v>
      </c>
      <c r="K3319" s="19">
        <v>100</v>
      </c>
      <c r="L3319" s="19">
        <v>300</v>
      </c>
      <c r="M3319" s="19" t="s">
        <v>105</v>
      </c>
      <c r="N3319" s="19">
        <v>3000</v>
      </c>
      <c r="O3319" s="19">
        <v>6000</v>
      </c>
      <c r="P3319" s="19">
        <v>18000</v>
      </c>
      <c r="Q3319" s="19" t="s">
        <v>57</v>
      </c>
      <c r="R3319" s="19">
        <v>19500</v>
      </c>
      <c r="S3319" s="19">
        <v>30000</v>
      </c>
      <c r="T3319" s="19">
        <v>22.59</v>
      </c>
      <c r="U3319" s="19">
        <v>35.5</v>
      </c>
      <c r="V3319" s="19">
        <v>0.24</v>
      </c>
      <c r="W3319" s="19">
        <v>67</v>
      </c>
      <c r="X3319" s="93">
        <v>1672</v>
      </c>
      <c r="Y3319">
        <f t="shared" si="154"/>
        <v>375</v>
      </c>
      <c r="Z3319" t="b">
        <f>IF(N3319/G3319&gt;=Auswahlhilfe!$C$8,TRUE,FALSE)</f>
        <v>1</v>
      </c>
      <c r="AA3319" t="b">
        <f>IF(K3319&gt;Auswahlhilfe!$C$7,TRUE,FALSE)</f>
        <v>1</v>
      </c>
      <c r="AB3319" t="b">
        <f>IF(Auswahlhilfe!$C$17=F3319,TRUE,FALSE)</f>
        <v>1</v>
      </c>
      <c r="AC3319" t="b">
        <f>IFERROR(IF(FIND("P2",PGOptionList!D3319)&gt;0,TRUE),FALSE)</f>
        <v>1</v>
      </c>
      <c r="AD3319" t="b">
        <f>IFERROR(IF(FIND("P1",PGOptionList!D3319)&gt;0,TRUE),FALSE)</f>
        <v>0</v>
      </c>
      <c r="AE3319" t="b">
        <f>IFERROR(IF(FIND("P0",PGOptionList!D3319)&gt;0,TRUE),FALSE)</f>
        <v>0</v>
      </c>
      <c r="AF3319" t="b">
        <f>IF(AND(Z3319,AA3319,AB3319,AC3319,IF(C3319=Auswahlhilfe!$L$7,TRUE,FALSE)),D3319,FALSE)</f>
        <v>0</v>
      </c>
      <c r="AG3319" t="b">
        <f>IF(AND(Z3319,AA3319,AB3319,AD3319,IF(C3319=Auswahlhilfe!$L$17,TRUE,FALSE)),D3319,FALSE)</f>
        <v>0</v>
      </c>
      <c r="AH3319" t="b">
        <f>IF(AND(Z3319,AA3319,AB3319,AE3319,IF(C3319=Auswahlhilfe!$L$17,TRUE,FALSE)),D3319,FALSE)</f>
        <v>0</v>
      </c>
      <c r="AI3319" t="s">
        <v>4818</v>
      </c>
      <c r="AJ3319" s="90" t="str">
        <f t="shared" si="155"/>
        <v>https://shop.oxni.ch/de/shop/motoren/planetengetriebe/tf-180-008-s2-p2</v>
      </c>
    </row>
    <row r="3320" spans="2:36" x14ac:dyDescent="0.2">
      <c r="B3320" s="78" t="str">
        <f t="shared" si="153"/>
        <v/>
      </c>
      <c r="C3320" s="19" t="s">
        <v>12</v>
      </c>
      <c r="D3320" s="19" t="s">
        <v>3621</v>
      </c>
      <c r="E3320" s="19">
        <v>180</v>
      </c>
      <c r="F3320" s="19" t="s">
        <v>55</v>
      </c>
      <c r="G3320" s="19">
        <v>7</v>
      </c>
      <c r="H3320" s="19">
        <v>1</v>
      </c>
      <c r="I3320" s="19">
        <v>145</v>
      </c>
      <c r="J3320" s="19">
        <v>97</v>
      </c>
      <c r="K3320" s="19">
        <v>1100</v>
      </c>
      <c r="L3320" s="19">
        <v>3300</v>
      </c>
      <c r="M3320" s="19" t="s">
        <v>93</v>
      </c>
      <c r="N3320" s="19">
        <v>3000</v>
      </c>
      <c r="O3320" s="19">
        <v>6000</v>
      </c>
      <c r="P3320" s="19">
        <v>18000</v>
      </c>
      <c r="Q3320" s="19" t="s">
        <v>57</v>
      </c>
      <c r="R3320" s="19">
        <v>19500</v>
      </c>
      <c r="S3320" s="19">
        <v>30000</v>
      </c>
      <c r="T3320" s="19">
        <v>22.48</v>
      </c>
      <c r="U3320" s="19">
        <v>35.5</v>
      </c>
      <c r="V3320" s="19">
        <v>0.24</v>
      </c>
      <c r="W3320" s="19">
        <v>67</v>
      </c>
      <c r="X3320" s="93"/>
      <c r="Y3320">
        <f t="shared" si="154"/>
        <v>428.57142857142856</v>
      </c>
      <c r="Z3320" t="b">
        <f>IF(N3320/G3320&gt;=Auswahlhilfe!$C$8,TRUE,FALSE)</f>
        <v>1</v>
      </c>
      <c r="AA3320" t="b">
        <f>IF(K3320&gt;Auswahlhilfe!$C$7,TRUE,FALSE)</f>
        <v>1</v>
      </c>
      <c r="AB3320" t="b">
        <f>IF(Auswahlhilfe!$C$17=F3320,TRUE,FALSE)</f>
        <v>0</v>
      </c>
      <c r="AC3320" t="b">
        <f>IFERROR(IF(FIND("P2",PGOptionList!D3320)&gt;0,TRUE),FALSE)</f>
        <v>0</v>
      </c>
      <c r="AD3320" t="b">
        <f>IFERROR(IF(FIND("P1",PGOptionList!D3320)&gt;0,TRUE),FALSE)</f>
        <v>0</v>
      </c>
      <c r="AE3320" t="b">
        <f>IFERROR(IF(FIND("P0",PGOptionList!D3320)&gt;0,TRUE),FALSE)</f>
        <v>1</v>
      </c>
      <c r="AF3320" t="b">
        <f>IF(AND(Z3320,AA3320,AB3320,AC3320,IF(C3320=Auswahlhilfe!$L$7,TRUE,FALSE)),D3320,FALSE)</f>
        <v>0</v>
      </c>
      <c r="AG3320" t="b">
        <f>IF(AND(Z3320,AA3320,AB3320,AD3320,IF(C3320=Auswahlhilfe!$L$17,TRUE,FALSE)),D3320,FALSE)</f>
        <v>0</v>
      </c>
      <c r="AH3320" t="b">
        <f>IF(AND(Z3320,AA3320,AB3320,AE3320,IF(C3320=Auswahlhilfe!$L$17,TRUE,FALSE)),D3320,FALSE)</f>
        <v>0</v>
      </c>
      <c r="AI3320" t="s">
        <v>4817</v>
      </c>
      <c r="AJ3320" s="90" t="str">
        <f t="shared" si="155"/>
        <v>mailto:info@oxni.ch?subject=Anfrage TF-180-007-S1-P0</v>
      </c>
    </row>
    <row r="3321" spans="2:36" x14ac:dyDescent="0.2">
      <c r="B3321" s="78" t="str">
        <f t="shared" si="153"/>
        <v/>
      </c>
      <c r="C3321" s="19" t="s">
        <v>12</v>
      </c>
      <c r="D3321" s="19" t="s">
        <v>3622</v>
      </c>
      <c r="E3321" s="19">
        <v>180</v>
      </c>
      <c r="F3321" s="19" t="s">
        <v>58</v>
      </c>
      <c r="G3321" s="19">
        <v>7</v>
      </c>
      <c r="H3321" s="19">
        <v>1</v>
      </c>
      <c r="I3321" s="19">
        <v>145</v>
      </c>
      <c r="J3321" s="19">
        <v>97</v>
      </c>
      <c r="K3321" s="19">
        <v>1100</v>
      </c>
      <c r="L3321" s="19">
        <v>3300</v>
      </c>
      <c r="M3321" s="19" t="s">
        <v>93</v>
      </c>
      <c r="N3321" s="19">
        <v>3000</v>
      </c>
      <c r="O3321" s="19">
        <v>6000</v>
      </c>
      <c r="P3321" s="19">
        <v>18000</v>
      </c>
      <c r="Q3321" s="19" t="s">
        <v>57</v>
      </c>
      <c r="R3321" s="19">
        <v>19500</v>
      </c>
      <c r="S3321" s="19">
        <v>30000</v>
      </c>
      <c r="T3321" s="19">
        <v>22.48</v>
      </c>
      <c r="U3321" s="19">
        <v>35.5</v>
      </c>
      <c r="V3321" s="19">
        <v>0.24</v>
      </c>
      <c r="W3321" s="19">
        <v>67</v>
      </c>
      <c r="X3321" s="93"/>
      <c r="Y3321">
        <f t="shared" si="154"/>
        <v>428.57142857142856</v>
      </c>
      <c r="Z3321" t="b">
        <f>IF(N3321/G3321&gt;=Auswahlhilfe!$C$8,TRUE,FALSE)</f>
        <v>1</v>
      </c>
      <c r="AA3321" t="b">
        <f>IF(K3321&gt;Auswahlhilfe!$C$7,TRUE,FALSE)</f>
        <v>1</v>
      </c>
      <c r="AB3321" t="b">
        <f>IF(Auswahlhilfe!$C$17=F3321,TRUE,FALSE)</f>
        <v>1</v>
      </c>
      <c r="AC3321" t="b">
        <f>IFERROR(IF(FIND("P2",PGOptionList!D3321)&gt;0,TRUE),FALSE)</f>
        <v>0</v>
      </c>
      <c r="AD3321" t="b">
        <f>IFERROR(IF(FIND("P1",PGOptionList!D3321)&gt;0,TRUE),FALSE)</f>
        <v>0</v>
      </c>
      <c r="AE3321" t="b">
        <f>IFERROR(IF(FIND("P0",PGOptionList!D3321)&gt;0,TRUE),FALSE)</f>
        <v>1</v>
      </c>
      <c r="AF3321" t="b">
        <f>IF(AND(Z3321,AA3321,AB3321,AC3321,IF(C3321=Auswahlhilfe!$L$7,TRUE,FALSE)),D3321,FALSE)</f>
        <v>0</v>
      </c>
      <c r="AG3321" t="b">
        <f>IF(AND(Z3321,AA3321,AB3321,AD3321,IF(C3321=Auswahlhilfe!$L$17,TRUE,FALSE)),D3321,FALSE)</f>
        <v>0</v>
      </c>
      <c r="AH3321" t="b">
        <f>IF(AND(Z3321,AA3321,AB3321,AE3321,IF(C3321=Auswahlhilfe!$L$17,TRUE,FALSE)),D3321,FALSE)</f>
        <v>0</v>
      </c>
      <c r="AI3321" t="s">
        <v>4817</v>
      </c>
      <c r="AJ3321" s="90" t="str">
        <f t="shared" si="155"/>
        <v>mailto:info@oxni.ch?subject=Anfrage TF-180-007-S2-P0</v>
      </c>
    </row>
    <row r="3322" spans="2:36" x14ac:dyDescent="0.2">
      <c r="B3322" s="78" t="str">
        <f t="shared" si="153"/>
        <v/>
      </c>
      <c r="C3322" s="19" t="s">
        <v>12</v>
      </c>
      <c r="D3322" s="19" t="s">
        <v>3623</v>
      </c>
      <c r="E3322" s="19">
        <v>180</v>
      </c>
      <c r="F3322" s="19" t="s">
        <v>55</v>
      </c>
      <c r="G3322" s="19">
        <v>7</v>
      </c>
      <c r="H3322" s="19">
        <v>3</v>
      </c>
      <c r="I3322" s="19">
        <v>145</v>
      </c>
      <c r="J3322" s="19">
        <v>97</v>
      </c>
      <c r="K3322" s="19">
        <v>1100</v>
      </c>
      <c r="L3322" s="19">
        <v>3300</v>
      </c>
      <c r="M3322" s="19" t="s">
        <v>93</v>
      </c>
      <c r="N3322" s="19">
        <v>3000</v>
      </c>
      <c r="O3322" s="19">
        <v>6000</v>
      </c>
      <c r="P3322" s="19">
        <v>18000</v>
      </c>
      <c r="Q3322" s="19" t="s">
        <v>57</v>
      </c>
      <c r="R3322" s="19">
        <v>19500</v>
      </c>
      <c r="S3322" s="19">
        <v>30000</v>
      </c>
      <c r="T3322" s="19">
        <v>22.48</v>
      </c>
      <c r="U3322" s="19">
        <v>35.5</v>
      </c>
      <c r="V3322" s="19">
        <v>0.24</v>
      </c>
      <c r="W3322" s="19">
        <v>67</v>
      </c>
      <c r="X3322" s="93">
        <v>1870</v>
      </c>
      <c r="Y3322">
        <f t="shared" si="154"/>
        <v>428.57142857142856</v>
      </c>
      <c r="Z3322" t="b">
        <f>IF(N3322/G3322&gt;=Auswahlhilfe!$C$8,TRUE,FALSE)</f>
        <v>1</v>
      </c>
      <c r="AA3322" t="b">
        <f>IF(K3322&gt;Auswahlhilfe!$C$7,TRUE,FALSE)</f>
        <v>1</v>
      </c>
      <c r="AB3322" t="b">
        <f>IF(Auswahlhilfe!$C$17=F3322,TRUE,FALSE)</f>
        <v>0</v>
      </c>
      <c r="AC3322" t="b">
        <f>IFERROR(IF(FIND("P2",PGOptionList!D3322)&gt;0,TRUE),FALSE)</f>
        <v>0</v>
      </c>
      <c r="AD3322" t="b">
        <f>IFERROR(IF(FIND("P1",PGOptionList!D3322)&gt;0,TRUE),FALSE)</f>
        <v>1</v>
      </c>
      <c r="AE3322" t="b">
        <f>IFERROR(IF(FIND("P0",PGOptionList!D3322)&gt;0,TRUE),FALSE)</f>
        <v>0</v>
      </c>
      <c r="AF3322" t="b">
        <f>IF(AND(Z3322,AA3322,AB3322,AC3322,IF(C3322=Auswahlhilfe!$L$7,TRUE,FALSE)),D3322,FALSE)</f>
        <v>0</v>
      </c>
      <c r="AG3322" t="b">
        <f>IF(AND(Z3322,AA3322,AB3322,AD3322,IF(C3322=Auswahlhilfe!$L$17,TRUE,FALSE)),D3322,FALSE)</f>
        <v>0</v>
      </c>
      <c r="AH3322" t="b">
        <f>IF(AND(Z3322,AA3322,AB3322,AE3322,IF(C3322=Auswahlhilfe!$L$17,TRUE,FALSE)),D3322,FALSE)</f>
        <v>0</v>
      </c>
      <c r="AI3322" t="s">
        <v>4817</v>
      </c>
      <c r="AJ3322" s="90" t="str">
        <f t="shared" si="155"/>
        <v>mailto:info@oxni.ch?subject=Anfrage TF-180-007-S1-P1</v>
      </c>
    </row>
    <row r="3323" spans="2:36" x14ac:dyDescent="0.2">
      <c r="B3323" s="78" t="str">
        <f t="shared" si="153"/>
        <v/>
      </c>
      <c r="C3323" s="19" t="s">
        <v>12</v>
      </c>
      <c r="D3323" s="19" t="s">
        <v>3624</v>
      </c>
      <c r="E3323" s="19">
        <v>180</v>
      </c>
      <c r="F3323" s="19" t="s">
        <v>58</v>
      </c>
      <c r="G3323" s="19">
        <v>7</v>
      </c>
      <c r="H3323" s="19">
        <v>3</v>
      </c>
      <c r="I3323" s="19">
        <v>145</v>
      </c>
      <c r="J3323" s="19">
        <v>97</v>
      </c>
      <c r="K3323" s="19">
        <v>1100</v>
      </c>
      <c r="L3323" s="19">
        <v>3300</v>
      </c>
      <c r="M3323" s="19" t="s">
        <v>93</v>
      </c>
      <c r="N3323" s="19">
        <v>3000</v>
      </c>
      <c r="O3323" s="19">
        <v>6000</v>
      </c>
      <c r="P3323" s="19">
        <v>18000</v>
      </c>
      <c r="Q3323" s="19" t="s">
        <v>57</v>
      </c>
      <c r="R3323" s="19">
        <v>19500</v>
      </c>
      <c r="S3323" s="19">
        <v>30000</v>
      </c>
      <c r="T3323" s="19">
        <v>22.48</v>
      </c>
      <c r="U3323" s="19">
        <v>35.5</v>
      </c>
      <c r="V3323" s="19">
        <v>0.24</v>
      </c>
      <c r="W3323" s="19">
        <v>67</v>
      </c>
      <c r="X3323" s="93">
        <v>1870</v>
      </c>
      <c r="Y3323">
        <f t="shared" si="154"/>
        <v>428.57142857142856</v>
      </c>
      <c r="Z3323" t="b">
        <f>IF(N3323/G3323&gt;=Auswahlhilfe!$C$8,TRUE,FALSE)</f>
        <v>1</v>
      </c>
      <c r="AA3323" t="b">
        <f>IF(K3323&gt;Auswahlhilfe!$C$7,TRUE,FALSE)</f>
        <v>1</v>
      </c>
      <c r="AB3323" t="b">
        <f>IF(Auswahlhilfe!$C$17=F3323,TRUE,FALSE)</f>
        <v>1</v>
      </c>
      <c r="AC3323" t="b">
        <f>IFERROR(IF(FIND("P2",PGOptionList!D3323)&gt;0,TRUE),FALSE)</f>
        <v>0</v>
      </c>
      <c r="AD3323" t="b">
        <f>IFERROR(IF(FIND("P1",PGOptionList!D3323)&gt;0,TRUE),FALSE)</f>
        <v>1</v>
      </c>
      <c r="AE3323" t="b">
        <f>IFERROR(IF(FIND("P0",PGOptionList!D3323)&gt;0,TRUE),FALSE)</f>
        <v>0</v>
      </c>
      <c r="AF3323" t="b">
        <f>IF(AND(Z3323,AA3323,AB3323,AC3323,IF(C3323=Auswahlhilfe!$L$7,TRUE,FALSE)),D3323,FALSE)</f>
        <v>0</v>
      </c>
      <c r="AG3323" t="b">
        <f>IF(AND(Z3323,AA3323,AB3323,AD3323,IF(C3323=Auswahlhilfe!$L$17,TRUE,FALSE)),D3323,FALSE)</f>
        <v>0</v>
      </c>
      <c r="AH3323" t="b">
        <f>IF(AND(Z3323,AA3323,AB3323,AE3323,IF(C3323=Auswahlhilfe!$L$17,TRUE,FALSE)),D3323,FALSE)</f>
        <v>0</v>
      </c>
      <c r="AI3323" t="s">
        <v>4818</v>
      </c>
      <c r="AJ3323" s="90" t="str">
        <f t="shared" si="155"/>
        <v>https://shop.oxni.ch/de/shop/motoren/planetengetriebe/tf-180-007-s2-p1</v>
      </c>
    </row>
    <row r="3324" spans="2:36" x14ac:dyDescent="0.2">
      <c r="B3324" s="78" t="str">
        <f t="shared" si="153"/>
        <v/>
      </c>
      <c r="C3324" s="19" t="s">
        <v>12</v>
      </c>
      <c r="D3324" s="19" t="s">
        <v>3625</v>
      </c>
      <c r="E3324" s="19">
        <v>180</v>
      </c>
      <c r="F3324" s="19" t="s">
        <v>55</v>
      </c>
      <c r="G3324" s="19">
        <v>7</v>
      </c>
      <c r="H3324" s="19">
        <v>5</v>
      </c>
      <c r="I3324" s="19">
        <v>145</v>
      </c>
      <c r="J3324" s="19">
        <v>97</v>
      </c>
      <c r="K3324" s="19">
        <v>1100</v>
      </c>
      <c r="L3324" s="19">
        <v>3300</v>
      </c>
      <c r="M3324" s="19" t="s">
        <v>93</v>
      </c>
      <c r="N3324" s="19">
        <v>3000</v>
      </c>
      <c r="O3324" s="19">
        <v>6000</v>
      </c>
      <c r="P3324" s="19">
        <v>18000</v>
      </c>
      <c r="Q3324" s="19" t="s">
        <v>57</v>
      </c>
      <c r="R3324" s="19">
        <v>19500</v>
      </c>
      <c r="S3324" s="19">
        <v>30000</v>
      </c>
      <c r="T3324" s="19">
        <v>22.48</v>
      </c>
      <c r="U3324" s="19">
        <v>35.5</v>
      </c>
      <c r="V3324" s="19">
        <v>0.24</v>
      </c>
      <c r="W3324" s="19">
        <v>67</v>
      </c>
      <c r="X3324" s="93">
        <v>1672</v>
      </c>
      <c r="Y3324">
        <f t="shared" si="154"/>
        <v>428.57142857142856</v>
      </c>
      <c r="Z3324" t="b">
        <f>IF(N3324/G3324&gt;=Auswahlhilfe!$C$8,TRUE,FALSE)</f>
        <v>1</v>
      </c>
      <c r="AA3324" t="b">
        <f>IF(K3324&gt;Auswahlhilfe!$C$7,TRUE,FALSE)</f>
        <v>1</v>
      </c>
      <c r="AB3324" t="b">
        <f>IF(Auswahlhilfe!$C$17=F3324,TRUE,FALSE)</f>
        <v>0</v>
      </c>
      <c r="AC3324" t="b">
        <f>IFERROR(IF(FIND("P2",PGOptionList!D3324)&gt;0,TRUE),FALSE)</f>
        <v>1</v>
      </c>
      <c r="AD3324" t="b">
        <f>IFERROR(IF(FIND("P1",PGOptionList!D3324)&gt;0,TRUE),FALSE)</f>
        <v>0</v>
      </c>
      <c r="AE3324" t="b">
        <f>IFERROR(IF(FIND("P0",PGOptionList!D3324)&gt;0,TRUE),FALSE)</f>
        <v>0</v>
      </c>
      <c r="AF3324" t="b">
        <f>IF(AND(Z3324,AA3324,AB3324,AC3324,IF(C3324=Auswahlhilfe!$L$7,TRUE,FALSE)),D3324,FALSE)</f>
        <v>0</v>
      </c>
      <c r="AG3324" t="b">
        <f>IF(AND(Z3324,AA3324,AB3324,AD3324,IF(C3324=Auswahlhilfe!$L$17,TRUE,FALSE)),D3324,FALSE)</f>
        <v>0</v>
      </c>
      <c r="AH3324" t="b">
        <f>IF(AND(Z3324,AA3324,AB3324,AE3324,IF(C3324=Auswahlhilfe!$L$17,TRUE,FALSE)),D3324,FALSE)</f>
        <v>0</v>
      </c>
      <c r="AI3324" t="s">
        <v>4817</v>
      </c>
      <c r="AJ3324" s="90" t="str">
        <f t="shared" si="155"/>
        <v>mailto:info@oxni.ch?subject=Anfrage TF-180-007-S1-P2</v>
      </c>
    </row>
    <row r="3325" spans="2:36" x14ac:dyDescent="0.2">
      <c r="B3325" s="78" t="str">
        <f t="shared" si="153"/>
        <v/>
      </c>
      <c r="C3325" s="19" t="s">
        <v>12</v>
      </c>
      <c r="D3325" s="19" t="s">
        <v>3626</v>
      </c>
      <c r="E3325" s="19">
        <v>180</v>
      </c>
      <c r="F3325" s="19" t="s">
        <v>58</v>
      </c>
      <c r="G3325" s="19">
        <v>7</v>
      </c>
      <c r="H3325" s="19">
        <v>5</v>
      </c>
      <c r="I3325" s="19">
        <v>145</v>
      </c>
      <c r="J3325" s="19">
        <v>97</v>
      </c>
      <c r="K3325" s="19">
        <v>1100</v>
      </c>
      <c r="L3325" s="19">
        <v>3300</v>
      </c>
      <c r="M3325" s="19" t="s">
        <v>93</v>
      </c>
      <c r="N3325" s="19">
        <v>3000</v>
      </c>
      <c r="O3325" s="19">
        <v>6000</v>
      </c>
      <c r="P3325" s="19">
        <v>18000</v>
      </c>
      <c r="Q3325" s="19" t="s">
        <v>57</v>
      </c>
      <c r="R3325" s="19">
        <v>19500</v>
      </c>
      <c r="S3325" s="19">
        <v>30000</v>
      </c>
      <c r="T3325" s="19">
        <v>22.48</v>
      </c>
      <c r="U3325" s="19">
        <v>35.5</v>
      </c>
      <c r="V3325" s="19">
        <v>0.24</v>
      </c>
      <c r="W3325" s="19">
        <v>67</v>
      </c>
      <c r="X3325" s="93">
        <v>1672</v>
      </c>
      <c r="Y3325">
        <f t="shared" si="154"/>
        <v>428.57142857142856</v>
      </c>
      <c r="Z3325" t="b">
        <f>IF(N3325/G3325&gt;=Auswahlhilfe!$C$8,TRUE,FALSE)</f>
        <v>1</v>
      </c>
      <c r="AA3325" t="b">
        <f>IF(K3325&gt;Auswahlhilfe!$C$7,TRUE,FALSE)</f>
        <v>1</v>
      </c>
      <c r="AB3325" t="b">
        <f>IF(Auswahlhilfe!$C$17=F3325,TRUE,FALSE)</f>
        <v>1</v>
      </c>
      <c r="AC3325" t="b">
        <f>IFERROR(IF(FIND("P2",PGOptionList!D3325)&gt;0,TRUE),FALSE)</f>
        <v>1</v>
      </c>
      <c r="AD3325" t="b">
        <f>IFERROR(IF(FIND("P1",PGOptionList!D3325)&gt;0,TRUE),FALSE)</f>
        <v>0</v>
      </c>
      <c r="AE3325" t="b">
        <f>IFERROR(IF(FIND("P0",PGOptionList!D3325)&gt;0,TRUE),FALSE)</f>
        <v>0</v>
      </c>
      <c r="AF3325" t="b">
        <f>IF(AND(Z3325,AA3325,AB3325,AC3325,IF(C3325=Auswahlhilfe!$L$7,TRUE,FALSE)),D3325,FALSE)</f>
        <v>0</v>
      </c>
      <c r="AG3325" t="b">
        <f>IF(AND(Z3325,AA3325,AB3325,AD3325,IF(C3325=Auswahlhilfe!$L$17,TRUE,FALSE)),D3325,FALSE)</f>
        <v>0</v>
      </c>
      <c r="AH3325" t="b">
        <f>IF(AND(Z3325,AA3325,AB3325,AE3325,IF(C3325=Auswahlhilfe!$L$17,TRUE,FALSE)),D3325,FALSE)</f>
        <v>0</v>
      </c>
      <c r="AI3325" t="s">
        <v>4818</v>
      </c>
      <c r="AJ3325" s="90" t="str">
        <f t="shared" si="155"/>
        <v>https://shop.oxni.ch/de/shop/motoren/planetengetriebe/tf-180-007-s2-p2</v>
      </c>
    </row>
    <row r="3326" spans="2:36" x14ac:dyDescent="0.2">
      <c r="B3326" s="78" t="str">
        <f t="shared" si="153"/>
        <v/>
      </c>
      <c r="C3326" s="19" t="s">
        <v>12</v>
      </c>
      <c r="D3326" s="19" t="s">
        <v>3627</v>
      </c>
      <c r="E3326" s="19">
        <v>180</v>
      </c>
      <c r="F3326" s="19" t="s">
        <v>55</v>
      </c>
      <c r="G3326" s="19">
        <v>6</v>
      </c>
      <c r="H3326" s="19">
        <v>1</v>
      </c>
      <c r="I3326" s="19">
        <v>145</v>
      </c>
      <c r="J3326" s="19">
        <v>97</v>
      </c>
      <c r="K3326" s="19">
        <v>1108</v>
      </c>
      <c r="L3326" s="19">
        <v>3324</v>
      </c>
      <c r="M3326" s="19" t="s">
        <v>92</v>
      </c>
      <c r="N3326" s="19">
        <v>3000</v>
      </c>
      <c r="O3326" s="19">
        <v>6000</v>
      </c>
      <c r="P3326" s="19">
        <v>18000</v>
      </c>
      <c r="Q3326" s="19" t="s">
        <v>57</v>
      </c>
      <c r="R3326" s="19">
        <v>19500</v>
      </c>
      <c r="S3326" s="19">
        <v>30000</v>
      </c>
      <c r="T3326" s="19">
        <v>22.75</v>
      </c>
      <c r="U3326" s="19">
        <v>35.5</v>
      </c>
      <c r="V3326" s="19">
        <v>0.24</v>
      </c>
      <c r="W3326" s="19">
        <v>67</v>
      </c>
      <c r="X3326" s="93"/>
      <c r="Y3326">
        <f t="shared" si="154"/>
        <v>500</v>
      </c>
      <c r="Z3326" t="b">
        <f>IF(N3326/G3326&gt;=Auswahlhilfe!$C$8,TRUE,FALSE)</f>
        <v>1</v>
      </c>
      <c r="AA3326" t="b">
        <f>IF(K3326&gt;Auswahlhilfe!$C$7,TRUE,FALSE)</f>
        <v>1</v>
      </c>
      <c r="AB3326" t="b">
        <f>IF(Auswahlhilfe!$C$17=F3326,TRUE,FALSE)</f>
        <v>0</v>
      </c>
      <c r="AC3326" t="b">
        <f>IFERROR(IF(FIND("P2",PGOptionList!D3326)&gt;0,TRUE),FALSE)</f>
        <v>0</v>
      </c>
      <c r="AD3326" t="b">
        <f>IFERROR(IF(FIND("P1",PGOptionList!D3326)&gt;0,TRUE),FALSE)</f>
        <v>0</v>
      </c>
      <c r="AE3326" t="b">
        <f>IFERROR(IF(FIND("P0",PGOptionList!D3326)&gt;0,TRUE),FALSE)</f>
        <v>1</v>
      </c>
      <c r="AF3326" t="b">
        <f>IF(AND(Z3326,AA3326,AB3326,AC3326,IF(C3326=Auswahlhilfe!$L$7,TRUE,FALSE)),D3326,FALSE)</f>
        <v>0</v>
      </c>
      <c r="AG3326" t="b">
        <f>IF(AND(Z3326,AA3326,AB3326,AD3326,IF(C3326=Auswahlhilfe!$L$17,TRUE,FALSE)),D3326,FALSE)</f>
        <v>0</v>
      </c>
      <c r="AH3326" t="b">
        <f>IF(AND(Z3326,AA3326,AB3326,AE3326,IF(C3326=Auswahlhilfe!$L$17,TRUE,FALSE)),D3326,FALSE)</f>
        <v>0</v>
      </c>
      <c r="AI3326" t="s">
        <v>4817</v>
      </c>
      <c r="AJ3326" s="90" t="str">
        <f t="shared" si="155"/>
        <v>mailto:info@oxni.ch?subject=Anfrage TF-180-006-S1-P0</v>
      </c>
    </row>
    <row r="3327" spans="2:36" x14ac:dyDescent="0.2">
      <c r="B3327" s="78" t="str">
        <f t="shared" si="153"/>
        <v/>
      </c>
      <c r="C3327" s="19" t="s">
        <v>12</v>
      </c>
      <c r="D3327" s="19" t="s">
        <v>3628</v>
      </c>
      <c r="E3327" s="19">
        <v>180</v>
      </c>
      <c r="F3327" s="19" t="s">
        <v>58</v>
      </c>
      <c r="G3327" s="19">
        <v>6</v>
      </c>
      <c r="H3327" s="19">
        <v>1</v>
      </c>
      <c r="I3327" s="19">
        <v>145</v>
      </c>
      <c r="J3327" s="19">
        <v>97</v>
      </c>
      <c r="K3327" s="19">
        <v>1108</v>
      </c>
      <c r="L3327" s="19">
        <v>3324</v>
      </c>
      <c r="M3327" s="19" t="s">
        <v>92</v>
      </c>
      <c r="N3327" s="19">
        <v>3000</v>
      </c>
      <c r="O3327" s="19">
        <v>6000</v>
      </c>
      <c r="P3327" s="19">
        <v>18000</v>
      </c>
      <c r="Q3327" s="19" t="s">
        <v>57</v>
      </c>
      <c r="R3327" s="19">
        <v>19500</v>
      </c>
      <c r="S3327" s="19">
        <v>30000</v>
      </c>
      <c r="T3327" s="19">
        <v>22.75</v>
      </c>
      <c r="U3327" s="19">
        <v>35.5</v>
      </c>
      <c r="V3327" s="19">
        <v>0.24</v>
      </c>
      <c r="W3327" s="19">
        <v>67</v>
      </c>
      <c r="X3327" s="93"/>
      <c r="Y3327">
        <f t="shared" si="154"/>
        <v>500</v>
      </c>
      <c r="Z3327" t="b">
        <f>IF(N3327/G3327&gt;=Auswahlhilfe!$C$8,TRUE,FALSE)</f>
        <v>1</v>
      </c>
      <c r="AA3327" t="b">
        <f>IF(K3327&gt;Auswahlhilfe!$C$7,TRUE,FALSE)</f>
        <v>1</v>
      </c>
      <c r="AB3327" t="b">
        <f>IF(Auswahlhilfe!$C$17=F3327,TRUE,FALSE)</f>
        <v>1</v>
      </c>
      <c r="AC3327" t="b">
        <f>IFERROR(IF(FIND("P2",PGOptionList!D3327)&gt;0,TRUE),FALSE)</f>
        <v>0</v>
      </c>
      <c r="AD3327" t="b">
        <f>IFERROR(IF(FIND("P1",PGOptionList!D3327)&gt;0,TRUE),FALSE)</f>
        <v>0</v>
      </c>
      <c r="AE3327" t="b">
        <f>IFERROR(IF(FIND("P0",PGOptionList!D3327)&gt;0,TRUE),FALSE)</f>
        <v>1</v>
      </c>
      <c r="AF3327" t="b">
        <f>IF(AND(Z3327,AA3327,AB3327,AC3327,IF(C3327=Auswahlhilfe!$L$7,TRUE,FALSE)),D3327,FALSE)</f>
        <v>0</v>
      </c>
      <c r="AG3327" t="b">
        <f>IF(AND(Z3327,AA3327,AB3327,AD3327,IF(C3327=Auswahlhilfe!$L$17,TRUE,FALSE)),D3327,FALSE)</f>
        <v>0</v>
      </c>
      <c r="AH3327" t="b">
        <f>IF(AND(Z3327,AA3327,AB3327,AE3327,IF(C3327=Auswahlhilfe!$L$17,TRUE,FALSE)),D3327,FALSE)</f>
        <v>0</v>
      </c>
      <c r="AI3327" t="s">
        <v>4817</v>
      </c>
      <c r="AJ3327" s="90" t="str">
        <f t="shared" si="155"/>
        <v>mailto:info@oxni.ch?subject=Anfrage TF-180-006-S2-P0</v>
      </c>
    </row>
    <row r="3328" spans="2:36" x14ac:dyDescent="0.2">
      <c r="B3328" s="78" t="str">
        <f t="shared" si="153"/>
        <v/>
      </c>
      <c r="C3328" s="19" t="s">
        <v>12</v>
      </c>
      <c r="D3328" s="19" t="s">
        <v>3629</v>
      </c>
      <c r="E3328" s="19">
        <v>180</v>
      </c>
      <c r="F3328" s="19" t="s">
        <v>55</v>
      </c>
      <c r="G3328" s="19">
        <v>6</v>
      </c>
      <c r="H3328" s="19">
        <v>3</v>
      </c>
      <c r="I3328" s="19">
        <v>145</v>
      </c>
      <c r="J3328" s="19">
        <v>97</v>
      </c>
      <c r="K3328" s="19">
        <v>1108</v>
      </c>
      <c r="L3328" s="19">
        <v>3324</v>
      </c>
      <c r="M3328" s="19" t="s">
        <v>92</v>
      </c>
      <c r="N3328" s="19">
        <v>3000</v>
      </c>
      <c r="O3328" s="19">
        <v>6000</v>
      </c>
      <c r="P3328" s="19">
        <v>18000</v>
      </c>
      <c r="Q3328" s="19" t="s">
        <v>57</v>
      </c>
      <c r="R3328" s="19">
        <v>19500</v>
      </c>
      <c r="S3328" s="19">
        <v>30000</v>
      </c>
      <c r="T3328" s="19">
        <v>22.75</v>
      </c>
      <c r="U3328" s="19">
        <v>35.5</v>
      </c>
      <c r="V3328" s="19">
        <v>0.24</v>
      </c>
      <c r="W3328" s="19">
        <v>67</v>
      </c>
      <c r="X3328" s="93">
        <v>1870</v>
      </c>
      <c r="Y3328">
        <f t="shared" si="154"/>
        <v>500</v>
      </c>
      <c r="Z3328" t="b">
        <f>IF(N3328/G3328&gt;=Auswahlhilfe!$C$8,TRUE,FALSE)</f>
        <v>1</v>
      </c>
      <c r="AA3328" t="b">
        <f>IF(K3328&gt;Auswahlhilfe!$C$7,TRUE,FALSE)</f>
        <v>1</v>
      </c>
      <c r="AB3328" t="b">
        <f>IF(Auswahlhilfe!$C$17=F3328,TRUE,FALSE)</f>
        <v>0</v>
      </c>
      <c r="AC3328" t="b">
        <f>IFERROR(IF(FIND("P2",PGOptionList!D3328)&gt;0,TRUE),FALSE)</f>
        <v>0</v>
      </c>
      <c r="AD3328" t="b">
        <f>IFERROR(IF(FIND("P1",PGOptionList!D3328)&gt;0,TRUE),FALSE)</f>
        <v>1</v>
      </c>
      <c r="AE3328" t="b">
        <f>IFERROR(IF(FIND("P0",PGOptionList!D3328)&gt;0,TRUE),FALSE)</f>
        <v>0</v>
      </c>
      <c r="AF3328" t="b">
        <f>IF(AND(Z3328,AA3328,AB3328,AC3328,IF(C3328=Auswahlhilfe!$L$7,TRUE,FALSE)),D3328,FALSE)</f>
        <v>0</v>
      </c>
      <c r="AG3328" t="b">
        <f>IF(AND(Z3328,AA3328,AB3328,AD3328,IF(C3328=Auswahlhilfe!$L$17,TRUE,FALSE)),D3328,FALSE)</f>
        <v>0</v>
      </c>
      <c r="AH3328" t="b">
        <f>IF(AND(Z3328,AA3328,AB3328,AE3328,IF(C3328=Auswahlhilfe!$L$17,TRUE,FALSE)),D3328,FALSE)</f>
        <v>0</v>
      </c>
      <c r="AI3328" t="s">
        <v>4817</v>
      </c>
      <c r="AJ3328" s="90" t="str">
        <f t="shared" si="155"/>
        <v>mailto:info@oxni.ch?subject=Anfrage TF-180-006-S1-P1</v>
      </c>
    </row>
    <row r="3329" spans="2:36" x14ac:dyDescent="0.2">
      <c r="B3329" s="78" t="str">
        <f t="shared" si="153"/>
        <v/>
      </c>
      <c r="C3329" s="19" t="s">
        <v>12</v>
      </c>
      <c r="D3329" s="19" t="s">
        <v>3630</v>
      </c>
      <c r="E3329" s="19">
        <v>180</v>
      </c>
      <c r="F3329" s="19" t="s">
        <v>58</v>
      </c>
      <c r="G3329" s="19">
        <v>6</v>
      </c>
      <c r="H3329" s="19">
        <v>3</v>
      </c>
      <c r="I3329" s="19">
        <v>145</v>
      </c>
      <c r="J3329" s="19">
        <v>97</v>
      </c>
      <c r="K3329" s="19">
        <v>1108</v>
      </c>
      <c r="L3329" s="19">
        <v>3324</v>
      </c>
      <c r="M3329" s="19" t="s">
        <v>92</v>
      </c>
      <c r="N3329" s="19">
        <v>3000</v>
      </c>
      <c r="O3329" s="19">
        <v>6000</v>
      </c>
      <c r="P3329" s="19">
        <v>18000</v>
      </c>
      <c r="Q3329" s="19" t="s">
        <v>57</v>
      </c>
      <c r="R3329" s="19">
        <v>19500</v>
      </c>
      <c r="S3329" s="19">
        <v>30000</v>
      </c>
      <c r="T3329" s="19">
        <v>22.75</v>
      </c>
      <c r="U3329" s="19">
        <v>35.5</v>
      </c>
      <c r="V3329" s="19">
        <v>0.24</v>
      </c>
      <c r="W3329" s="19">
        <v>67</v>
      </c>
      <c r="X3329" s="93">
        <v>1870</v>
      </c>
      <c r="Y3329">
        <f t="shared" si="154"/>
        <v>500</v>
      </c>
      <c r="Z3329" t="b">
        <f>IF(N3329/G3329&gt;=Auswahlhilfe!$C$8,TRUE,FALSE)</f>
        <v>1</v>
      </c>
      <c r="AA3329" t="b">
        <f>IF(K3329&gt;Auswahlhilfe!$C$7,TRUE,FALSE)</f>
        <v>1</v>
      </c>
      <c r="AB3329" t="b">
        <f>IF(Auswahlhilfe!$C$17=F3329,TRUE,FALSE)</f>
        <v>1</v>
      </c>
      <c r="AC3329" t="b">
        <f>IFERROR(IF(FIND("P2",PGOptionList!D3329)&gt;0,TRUE),FALSE)</f>
        <v>0</v>
      </c>
      <c r="AD3329" t="b">
        <f>IFERROR(IF(FIND("P1",PGOptionList!D3329)&gt;0,TRUE),FALSE)</f>
        <v>1</v>
      </c>
      <c r="AE3329" t="b">
        <f>IFERROR(IF(FIND("P0",PGOptionList!D3329)&gt;0,TRUE),FALSE)</f>
        <v>0</v>
      </c>
      <c r="AF3329" t="b">
        <f>IF(AND(Z3329,AA3329,AB3329,AC3329,IF(C3329=Auswahlhilfe!$L$7,TRUE,FALSE)),D3329,FALSE)</f>
        <v>0</v>
      </c>
      <c r="AG3329" t="b">
        <f>IF(AND(Z3329,AA3329,AB3329,AD3329,IF(C3329=Auswahlhilfe!$L$17,TRUE,FALSE)),D3329,FALSE)</f>
        <v>0</v>
      </c>
      <c r="AH3329" t="b">
        <f>IF(AND(Z3329,AA3329,AB3329,AE3329,IF(C3329=Auswahlhilfe!$L$17,TRUE,FALSE)),D3329,FALSE)</f>
        <v>0</v>
      </c>
      <c r="AI3329" t="s">
        <v>4818</v>
      </c>
      <c r="AJ3329" s="90" t="str">
        <f t="shared" si="155"/>
        <v>https://shop.oxni.ch/de/shop/motoren/planetengetriebe/tf-180-006-s2-p1</v>
      </c>
    </row>
    <row r="3330" spans="2:36" x14ac:dyDescent="0.2">
      <c r="B3330" s="78" t="str">
        <f t="shared" si="153"/>
        <v/>
      </c>
      <c r="C3330" s="19" t="s">
        <v>12</v>
      </c>
      <c r="D3330" s="19" t="s">
        <v>3631</v>
      </c>
      <c r="E3330" s="19">
        <v>180</v>
      </c>
      <c r="F3330" s="19" t="s">
        <v>55</v>
      </c>
      <c r="G3330" s="19">
        <v>6</v>
      </c>
      <c r="H3330" s="19">
        <v>5</v>
      </c>
      <c r="I3330" s="19">
        <v>145</v>
      </c>
      <c r="J3330" s="19">
        <v>97</v>
      </c>
      <c r="K3330" s="19">
        <v>1108</v>
      </c>
      <c r="L3330" s="19">
        <v>3324</v>
      </c>
      <c r="M3330" s="19" t="s">
        <v>92</v>
      </c>
      <c r="N3330" s="19">
        <v>3000</v>
      </c>
      <c r="O3330" s="19">
        <v>6000</v>
      </c>
      <c r="P3330" s="19">
        <v>18000</v>
      </c>
      <c r="Q3330" s="19" t="s">
        <v>57</v>
      </c>
      <c r="R3330" s="19">
        <v>19500</v>
      </c>
      <c r="S3330" s="19">
        <v>30000</v>
      </c>
      <c r="T3330" s="19">
        <v>22.75</v>
      </c>
      <c r="U3330" s="19">
        <v>35.5</v>
      </c>
      <c r="V3330" s="19">
        <v>0.24</v>
      </c>
      <c r="W3330" s="19">
        <v>67</v>
      </c>
      <c r="X3330" s="93">
        <v>1672</v>
      </c>
      <c r="Y3330">
        <f t="shared" si="154"/>
        <v>500</v>
      </c>
      <c r="Z3330" t="b">
        <f>IF(N3330/G3330&gt;=Auswahlhilfe!$C$8,TRUE,FALSE)</f>
        <v>1</v>
      </c>
      <c r="AA3330" t="b">
        <f>IF(K3330&gt;Auswahlhilfe!$C$7,TRUE,FALSE)</f>
        <v>1</v>
      </c>
      <c r="AB3330" t="b">
        <f>IF(Auswahlhilfe!$C$17=F3330,TRUE,FALSE)</f>
        <v>0</v>
      </c>
      <c r="AC3330" t="b">
        <f>IFERROR(IF(FIND("P2",PGOptionList!D3330)&gt;0,TRUE),FALSE)</f>
        <v>1</v>
      </c>
      <c r="AD3330" t="b">
        <f>IFERROR(IF(FIND("P1",PGOptionList!D3330)&gt;0,TRUE),FALSE)</f>
        <v>0</v>
      </c>
      <c r="AE3330" t="b">
        <f>IFERROR(IF(FIND("P0",PGOptionList!D3330)&gt;0,TRUE),FALSE)</f>
        <v>0</v>
      </c>
      <c r="AF3330" t="b">
        <f>IF(AND(Z3330,AA3330,AB3330,AC3330,IF(C3330=Auswahlhilfe!$L$7,TRUE,FALSE)),D3330,FALSE)</f>
        <v>0</v>
      </c>
      <c r="AG3330" t="b">
        <f>IF(AND(Z3330,AA3330,AB3330,AD3330,IF(C3330=Auswahlhilfe!$L$17,TRUE,FALSE)),D3330,FALSE)</f>
        <v>0</v>
      </c>
      <c r="AH3330" t="b">
        <f>IF(AND(Z3330,AA3330,AB3330,AE3330,IF(C3330=Auswahlhilfe!$L$17,TRUE,FALSE)),D3330,FALSE)</f>
        <v>0</v>
      </c>
      <c r="AI3330" t="s">
        <v>4817</v>
      </c>
      <c r="AJ3330" s="90" t="str">
        <f t="shared" si="155"/>
        <v>mailto:info@oxni.ch?subject=Anfrage TF-180-006-S1-P2</v>
      </c>
    </row>
    <row r="3331" spans="2:36" x14ac:dyDescent="0.2">
      <c r="B3331" s="78" t="str">
        <f t="shared" si="153"/>
        <v/>
      </c>
      <c r="C3331" s="19" t="s">
        <v>12</v>
      </c>
      <c r="D3331" s="19" t="s">
        <v>3632</v>
      </c>
      <c r="E3331" s="19">
        <v>180</v>
      </c>
      <c r="F3331" s="19" t="s">
        <v>58</v>
      </c>
      <c r="G3331" s="19">
        <v>6</v>
      </c>
      <c r="H3331" s="19">
        <v>5</v>
      </c>
      <c r="I3331" s="19">
        <v>145</v>
      </c>
      <c r="J3331" s="19">
        <v>97</v>
      </c>
      <c r="K3331" s="19">
        <v>1108</v>
      </c>
      <c r="L3331" s="19">
        <v>3324</v>
      </c>
      <c r="M3331" s="19" t="s">
        <v>92</v>
      </c>
      <c r="N3331" s="19">
        <v>3000</v>
      </c>
      <c r="O3331" s="19">
        <v>6000</v>
      </c>
      <c r="P3331" s="19">
        <v>18000</v>
      </c>
      <c r="Q3331" s="19" t="s">
        <v>57</v>
      </c>
      <c r="R3331" s="19">
        <v>19500</v>
      </c>
      <c r="S3331" s="19">
        <v>30000</v>
      </c>
      <c r="T3331" s="19">
        <v>22.75</v>
      </c>
      <c r="U3331" s="19">
        <v>35.5</v>
      </c>
      <c r="V3331" s="19">
        <v>0.24</v>
      </c>
      <c r="W3331" s="19">
        <v>67</v>
      </c>
      <c r="X3331" s="93">
        <v>1672</v>
      </c>
      <c r="Y3331">
        <f t="shared" si="154"/>
        <v>500</v>
      </c>
      <c r="Z3331" t="b">
        <f>IF(N3331/G3331&gt;=Auswahlhilfe!$C$8,TRUE,FALSE)</f>
        <v>1</v>
      </c>
      <c r="AA3331" t="b">
        <f>IF(K3331&gt;Auswahlhilfe!$C$7,TRUE,FALSE)</f>
        <v>1</v>
      </c>
      <c r="AB3331" t="b">
        <f>IF(Auswahlhilfe!$C$17=F3331,TRUE,FALSE)</f>
        <v>1</v>
      </c>
      <c r="AC3331" t="b">
        <f>IFERROR(IF(FIND("P2",PGOptionList!D3331)&gt;0,TRUE),FALSE)</f>
        <v>1</v>
      </c>
      <c r="AD3331" t="b">
        <f>IFERROR(IF(FIND("P1",PGOptionList!D3331)&gt;0,TRUE),FALSE)</f>
        <v>0</v>
      </c>
      <c r="AE3331" t="b">
        <f>IFERROR(IF(FIND("P0",PGOptionList!D3331)&gt;0,TRUE),FALSE)</f>
        <v>0</v>
      </c>
      <c r="AF3331" t="b">
        <f>IF(AND(Z3331,AA3331,AB3331,AC3331,IF(C3331=Auswahlhilfe!$L$7,TRUE,FALSE)),D3331,FALSE)</f>
        <v>0</v>
      </c>
      <c r="AG3331" t="b">
        <f>IF(AND(Z3331,AA3331,AB3331,AD3331,IF(C3331=Auswahlhilfe!$L$17,TRUE,FALSE)),D3331,FALSE)</f>
        <v>0</v>
      </c>
      <c r="AH3331" t="b">
        <f>IF(AND(Z3331,AA3331,AB3331,AE3331,IF(C3331=Auswahlhilfe!$L$17,TRUE,FALSE)),D3331,FALSE)</f>
        <v>0</v>
      </c>
      <c r="AI3331" t="s">
        <v>4818</v>
      </c>
      <c r="AJ3331" s="90" t="str">
        <f t="shared" si="155"/>
        <v>https://shop.oxni.ch/de/shop/motoren/planetengetriebe/tf-180-006-s2-p2</v>
      </c>
    </row>
    <row r="3332" spans="2:36" x14ac:dyDescent="0.2">
      <c r="B3332" s="78" t="str">
        <f t="shared" si="153"/>
        <v/>
      </c>
      <c r="C3332" s="19" t="s">
        <v>12</v>
      </c>
      <c r="D3332" s="19" t="s">
        <v>3633</v>
      </c>
      <c r="E3332" s="19">
        <v>180</v>
      </c>
      <c r="F3332" s="19" t="s">
        <v>55</v>
      </c>
      <c r="G3332" s="19">
        <v>5</v>
      </c>
      <c r="H3332" s="19">
        <v>1</v>
      </c>
      <c r="I3332" s="19">
        <v>145</v>
      </c>
      <c r="J3332" s="19">
        <v>97</v>
      </c>
      <c r="K3332" s="19">
        <v>1200</v>
      </c>
      <c r="L3332" s="19">
        <v>3600</v>
      </c>
      <c r="M3332" s="19" t="s">
        <v>91</v>
      </c>
      <c r="N3332" s="19">
        <v>3000</v>
      </c>
      <c r="O3332" s="19">
        <v>6000</v>
      </c>
      <c r="P3332" s="19">
        <v>18000</v>
      </c>
      <c r="Q3332" s="19" t="s">
        <v>57</v>
      </c>
      <c r="R3332" s="19">
        <v>19500</v>
      </c>
      <c r="S3332" s="19">
        <v>30000</v>
      </c>
      <c r="T3332" s="19">
        <v>23.29</v>
      </c>
      <c r="U3332" s="19">
        <v>35.5</v>
      </c>
      <c r="V3332" s="19">
        <v>0.24</v>
      </c>
      <c r="W3332" s="19">
        <v>67</v>
      </c>
      <c r="X3332" s="93"/>
      <c r="Y3332">
        <f t="shared" si="154"/>
        <v>600</v>
      </c>
      <c r="Z3332" t="b">
        <f>IF(N3332/G3332&gt;=Auswahlhilfe!$C$8,TRUE,FALSE)</f>
        <v>1</v>
      </c>
      <c r="AA3332" t="b">
        <f>IF(K3332&gt;Auswahlhilfe!$C$7,TRUE,FALSE)</f>
        <v>1</v>
      </c>
      <c r="AB3332" t="b">
        <f>IF(Auswahlhilfe!$C$17=F3332,TRUE,FALSE)</f>
        <v>0</v>
      </c>
      <c r="AC3332" t="b">
        <f>IFERROR(IF(FIND("P2",PGOptionList!D3332)&gt;0,TRUE),FALSE)</f>
        <v>0</v>
      </c>
      <c r="AD3332" t="b">
        <f>IFERROR(IF(FIND("P1",PGOptionList!D3332)&gt;0,TRUE),FALSE)</f>
        <v>0</v>
      </c>
      <c r="AE3332" t="b">
        <f>IFERROR(IF(FIND("P0",PGOptionList!D3332)&gt;0,TRUE),FALSE)</f>
        <v>1</v>
      </c>
      <c r="AF3332" t="b">
        <f>IF(AND(Z3332,AA3332,AB3332,AC3332,IF(C3332=Auswahlhilfe!$L$7,TRUE,FALSE)),D3332,FALSE)</f>
        <v>0</v>
      </c>
      <c r="AG3332" t="b">
        <f>IF(AND(Z3332,AA3332,AB3332,AD3332,IF(C3332=Auswahlhilfe!$L$17,TRUE,FALSE)),D3332,FALSE)</f>
        <v>0</v>
      </c>
      <c r="AH3332" t="b">
        <f>IF(AND(Z3332,AA3332,AB3332,AE3332,IF(C3332=Auswahlhilfe!$L$17,TRUE,FALSE)),D3332,FALSE)</f>
        <v>0</v>
      </c>
      <c r="AI3332" t="s">
        <v>4817</v>
      </c>
      <c r="AJ3332" s="90" t="str">
        <f t="shared" si="155"/>
        <v>mailto:info@oxni.ch?subject=Anfrage TF-180-005-S1-P0</v>
      </c>
    </row>
    <row r="3333" spans="2:36" x14ac:dyDescent="0.2">
      <c r="B3333" s="78" t="str">
        <f t="shared" si="153"/>
        <v/>
      </c>
      <c r="C3333" s="19" t="s">
        <v>12</v>
      </c>
      <c r="D3333" s="19" t="s">
        <v>3634</v>
      </c>
      <c r="E3333" s="19">
        <v>180</v>
      </c>
      <c r="F3333" s="19" t="s">
        <v>58</v>
      </c>
      <c r="G3333" s="19">
        <v>5</v>
      </c>
      <c r="H3333" s="19">
        <v>1</v>
      </c>
      <c r="I3333" s="19">
        <v>145</v>
      </c>
      <c r="J3333" s="19">
        <v>97</v>
      </c>
      <c r="K3333" s="19">
        <v>1200</v>
      </c>
      <c r="L3333" s="19">
        <v>3600</v>
      </c>
      <c r="M3333" s="19" t="s">
        <v>91</v>
      </c>
      <c r="N3333" s="19">
        <v>3000</v>
      </c>
      <c r="O3333" s="19">
        <v>6000</v>
      </c>
      <c r="P3333" s="19">
        <v>18000</v>
      </c>
      <c r="Q3333" s="19" t="s">
        <v>57</v>
      </c>
      <c r="R3333" s="19">
        <v>19500</v>
      </c>
      <c r="S3333" s="19">
        <v>30000</v>
      </c>
      <c r="T3333" s="19">
        <v>23.29</v>
      </c>
      <c r="U3333" s="19">
        <v>35.5</v>
      </c>
      <c r="V3333" s="19">
        <v>0.24</v>
      </c>
      <c r="W3333" s="19">
        <v>67</v>
      </c>
      <c r="X3333" s="93"/>
      <c r="Y3333">
        <f t="shared" si="154"/>
        <v>600</v>
      </c>
      <c r="Z3333" t="b">
        <f>IF(N3333/G3333&gt;=Auswahlhilfe!$C$8,TRUE,FALSE)</f>
        <v>1</v>
      </c>
      <c r="AA3333" t="b">
        <f>IF(K3333&gt;Auswahlhilfe!$C$7,TRUE,FALSE)</f>
        <v>1</v>
      </c>
      <c r="AB3333" t="b">
        <f>IF(Auswahlhilfe!$C$17=F3333,TRUE,FALSE)</f>
        <v>1</v>
      </c>
      <c r="AC3333" t="b">
        <f>IFERROR(IF(FIND("P2",PGOptionList!D3333)&gt;0,TRUE),FALSE)</f>
        <v>0</v>
      </c>
      <c r="AD3333" t="b">
        <f>IFERROR(IF(FIND("P1",PGOptionList!D3333)&gt;0,TRUE),FALSE)</f>
        <v>0</v>
      </c>
      <c r="AE3333" t="b">
        <f>IFERROR(IF(FIND("P0",PGOptionList!D3333)&gt;0,TRUE),FALSE)</f>
        <v>1</v>
      </c>
      <c r="AF3333" t="b">
        <f>IF(AND(Z3333,AA3333,AB3333,AC3333,IF(C3333=Auswahlhilfe!$L$7,TRUE,FALSE)),D3333,FALSE)</f>
        <v>0</v>
      </c>
      <c r="AG3333" t="b">
        <f>IF(AND(Z3333,AA3333,AB3333,AD3333,IF(C3333=Auswahlhilfe!$L$17,TRUE,FALSE)),D3333,FALSE)</f>
        <v>0</v>
      </c>
      <c r="AH3333" t="b">
        <f>IF(AND(Z3333,AA3333,AB3333,AE3333,IF(C3333=Auswahlhilfe!$L$17,TRUE,FALSE)),D3333,FALSE)</f>
        <v>0</v>
      </c>
      <c r="AI3333" t="s">
        <v>4817</v>
      </c>
      <c r="AJ3333" s="90" t="str">
        <f t="shared" si="155"/>
        <v>mailto:info@oxni.ch?subject=Anfrage TF-180-005-S2-P0</v>
      </c>
    </row>
    <row r="3334" spans="2:36" x14ac:dyDescent="0.2">
      <c r="B3334" s="78" t="str">
        <f t="shared" si="153"/>
        <v/>
      </c>
      <c r="C3334" s="19" t="s">
        <v>12</v>
      </c>
      <c r="D3334" s="19" t="s">
        <v>3635</v>
      </c>
      <c r="E3334" s="19">
        <v>180</v>
      </c>
      <c r="F3334" s="19" t="s">
        <v>55</v>
      </c>
      <c r="G3334" s="19">
        <v>5</v>
      </c>
      <c r="H3334" s="19">
        <v>3</v>
      </c>
      <c r="I3334" s="19">
        <v>145</v>
      </c>
      <c r="J3334" s="19">
        <v>97</v>
      </c>
      <c r="K3334" s="19">
        <v>1200</v>
      </c>
      <c r="L3334" s="19">
        <v>3600</v>
      </c>
      <c r="M3334" s="19" t="s">
        <v>91</v>
      </c>
      <c r="N3334" s="19">
        <v>3000</v>
      </c>
      <c r="O3334" s="19">
        <v>6000</v>
      </c>
      <c r="P3334" s="19">
        <v>18000</v>
      </c>
      <c r="Q3334" s="19" t="s">
        <v>57</v>
      </c>
      <c r="R3334" s="19">
        <v>19500</v>
      </c>
      <c r="S3334" s="19">
        <v>30000</v>
      </c>
      <c r="T3334" s="19">
        <v>23.29</v>
      </c>
      <c r="U3334" s="19">
        <v>35.5</v>
      </c>
      <c r="V3334" s="19">
        <v>0.24</v>
      </c>
      <c r="W3334" s="19">
        <v>67</v>
      </c>
      <c r="X3334" s="93">
        <v>1870</v>
      </c>
      <c r="Y3334">
        <f t="shared" si="154"/>
        <v>600</v>
      </c>
      <c r="Z3334" t="b">
        <f>IF(N3334/G3334&gt;=Auswahlhilfe!$C$8,TRUE,FALSE)</f>
        <v>1</v>
      </c>
      <c r="AA3334" t="b">
        <f>IF(K3334&gt;Auswahlhilfe!$C$7,TRUE,FALSE)</f>
        <v>1</v>
      </c>
      <c r="AB3334" t="b">
        <f>IF(Auswahlhilfe!$C$17=F3334,TRUE,FALSE)</f>
        <v>0</v>
      </c>
      <c r="AC3334" t="b">
        <f>IFERROR(IF(FIND("P2",PGOptionList!D3334)&gt;0,TRUE),FALSE)</f>
        <v>0</v>
      </c>
      <c r="AD3334" t="b">
        <f>IFERROR(IF(FIND("P1",PGOptionList!D3334)&gt;0,TRUE),FALSE)</f>
        <v>1</v>
      </c>
      <c r="AE3334" t="b">
        <f>IFERROR(IF(FIND("P0",PGOptionList!D3334)&gt;0,TRUE),FALSE)</f>
        <v>0</v>
      </c>
      <c r="AF3334" t="b">
        <f>IF(AND(Z3334,AA3334,AB3334,AC3334,IF(C3334=Auswahlhilfe!$L$7,TRUE,FALSE)),D3334,FALSE)</f>
        <v>0</v>
      </c>
      <c r="AG3334" t="b">
        <f>IF(AND(Z3334,AA3334,AB3334,AD3334,IF(C3334=Auswahlhilfe!$L$17,TRUE,FALSE)),D3334,FALSE)</f>
        <v>0</v>
      </c>
      <c r="AH3334" t="b">
        <f>IF(AND(Z3334,AA3334,AB3334,AE3334,IF(C3334=Auswahlhilfe!$L$17,TRUE,FALSE)),D3334,FALSE)</f>
        <v>0</v>
      </c>
      <c r="AI3334" t="s">
        <v>4817</v>
      </c>
      <c r="AJ3334" s="90" t="str">
        <f t="shared" si="155"/>
        <v>mailto:info@oxni.ch?subject=Anfrage TF-180-005-S1-P1</v>
      </c>
    </row>
    <row r="3335" spans="2:36" x14ac:dyDescent="0.2">
      <c r="B3335" s="78" t="str">
        <f t="shared" si="153"/>
        <v/>
      </c>
      <c r="C3335" s="19" t="s">
        <v>12</v>
      </c>
      <c r="D3335" s="19" t="s">
        <v>3636</v>
      </c>
      <c r="E3335" s="19">
        <v>180</v>
      </c>
      <c r="F3335" s="19" t="s">
        <v>58</v>
      </c>
      <c r="G3335" s="19">
        <v>5</v>
      </c>
      <c r="H3335" s="19">
        <v>3</v>
      </c>
      <c r="I3335" s="19">
        <v>145</v>
      </c>
      <c r="J3335" s="19">
        <v>97</v>
      </c>
      <c r="K3335" s="19">
        <v>1200</v>
      </c>
      <c r="L3335" s="19">
        <v>3600</v>
      </c>
      <c r="M3335" s="19" t="s">
        <v>91</v>
      </c>
      <c r="N3335" s="19">
        <v>3000</v>
      </c>
      <c r="O3335" s="19">
        <v>6000</v>
      </c>
      <c r="P3335" s="19">
        <v>18000</v>
      </c>
      <c r="Q3335" s="19" t="s">
        <v>57</v>
      </c>
      <c r="R3335" s="19">
        <v>19500</v>
      </c>
      <c r="S3335" s="19">
        <v>30000</v>
      </c>
      <c r="T3335" s="19">
        <v>23.29</v>
      </c>
      <c r="U3335" s="19">
        <v>35.5</v>
      </c>
      <c r="V3335" s="19">
        <v>0.24</v>
      </c>
      <c r="W3335" s="19">
        <v>67</v>
      </c>
      <c r="X3335" s="93">
        <v>1870</v>
      </c>
      <c r="Y3335">
        <f t="shared" si="154"/>
        <v>600</v>
      </c>
      <c r="Z3335" t="b">
        <f>IF(N3335/G3335&gt;=Auswahlhilfe!$C$8,TRUE,FALSE)</f>
        <v>1</v>
      </c>
      <c r="AA3335" t="b">
        <f>IF(K3335&gt;Auswahlhilfe!$C$7,TRUE,FALSE)</f>
        <v>1</v>
      </c>
      <c r="AB3335" t="b">
        <f>IF(Auswahlhilfe!$C$17=F3335,TRUE,FALSE)</f>
        <v>1</v>
      </c>
      <c r="AC3335" t="b">
        <f>IFERROR(IF(FIND("P2",PGOptionList!D3335)&gt;0,TRUE),FALSE)</f>
        <v>0</v>
      </c>
      <c r="AD3335" t="b">
        <f>IFERROR(IF(FIND("P1",PGOptionList!D3335)&gt;0,TRUE),FALSE)</f>
        <v>1</v>
      </c>
      <c r="AE3335" t="b">
        <f>IFERROR(IF(FIND("P0",PGOptionList!D3335)&gt;0,TRUE),FALSE)</f>
        <v>0</v>
      </c>
      <c r="AF3335" t="b">
        <f>IF(AND(Z3335,AA3335,AB3335,AC3335,IF(C3335=Auswahlhilfe!$L$7,TRUE,FALSE)),D3335,FALSE)</f>
        <v>0</v>
      </c>
      <c r="AG3335" t="b">
        <f>IF(AND(Z3335,AA3335,AB3335,AD3335,IF(C3335=Auswahlhilfe!$L$17,TRUE,FALSE)),D3335,FALSE)</f>
        <v>0</v>
      </c>
      <c r="AH3335" t="b">
        <f>IF(AND(Z3335,AA3335,AB3335,AE3335,IF(C3335=Auswahlhilfe!$L$17,TRUE,FALSE)),D3335,FALSE)</f>
        <v>0</v>
      </c>
      <c r="AI3335" t="s">
        <v>4818</v>
      </c>
      <c r="AJ3335" s="90" t="str">
        <f t="shared" si="155"/>
        <v>https://shop.oxni.ch/de/shop/motoren/planetengetriebe/tf-180-005-s2-p1</v>
      </c>
    </row>
    <row r="3336" spans="2:36" x14ac:dyDescent="0.2">
      <c r="B3336" s="78" t="str">
        <f t="shared" si="153"/>
        <v/>
      </c>
      <c r="C3336" s="19" t="s">
        <v>12</v>
      </c>
      <c r="D3336" s="19" t="s">
        <v>3637</v>
      </c>
      <c r="E3336" s="19">
        <v>180</v>
      </c>
      <c r="F3336" s="19" t="s">
        <v>55</v>
      </c>
      <c r="G3336" s="19">
        <v>5</v>
      </c>
      <c r="H3336" s="19">
        <v>5</v>
      </c>
      <c r="I3336" s="19">
        <v>145</v>
      </c>
      <c r="J3336" s="19">
        <v>97</v>
      </c>
      <c r="K3336" s="19">
        <v>1200</v>
      </c>
      <c r="L3336" s="19">
        <v>3600</v>
      </c>
      <c r="M3336" s="19" t="s">
        <v>91</v>
      </c>
      <c r="N3336" s="19">
        <v>3000</v>
      </c>
      <c r="O3336" s="19">
        <v>6000</v>
      </c>
      <c r="P3336" s="19">
        <v>18000</v>
      </c>
      <c r="Q3336" s="19" t="s">
        <v>57</v>
      </c>
      <c r="R3336" s="19">
        <v>19500</v>
      </c>
      <c r="S3336" s="19">
        <v>30000</v>
      </c>
      <c r="T3336" s="19">
        <v>23.29</v>
      </c>
      <c r="U3336" s="19">
        <v>35.5</v>
      </c>
      <c r="V3336" s="19">
        <v>0.24</v>
      </c>
      <c r="W3336" s="19">
        <v>67</v>
      </c>
      <c r="X3336" s="93">
        <v>1672</v>
      </c>
      <c r="Y3336">
        <f t="shared" si="154"/>
        <v>600</v>
      </c>
      <c r="Z3336" t="b">
        <f>IF(N3336/G3336&gt;=Auswahlhilfe!$C$8,TRUE,FALSE)</f>
        <v>1</v>
      </c>
      <c r="AA3336" t="b">
        <f>IF(K3336&gt;Auswahlhilfe!$C$7,TRUE,FALSE)</f>
        <v>1</v>
      </c>
      <c r="AB3336" t="b">
        <f>IF(Auswahlhilfe!$C$17=F3336,TRUE,FALSE)</f>
        <v>0</v>
      </c>
      <c r="AC3336" t="b">
        <f>IFERROR(IF(FIND("P2",PGOptionList!D3336)&gt;0,TRUE),FALSE)</f>
        <v>1</v>
      </c>
      <c r="AD3336" t="b">
        <f>IFERROR(IF(FIND("P1",PGOptionList!D3336)&gt;0,TRUE),FALSE)</f>
        <v>0</v>
      </c>
      <c r="AE3336" t="b">
        <f>IFERROR(IF(FIND("P0",PGOptionList!D3336)&gt;0,TRUE),FALSE)</f>
        <v>0</v>
      </c>
      <c r="AF3336" t="b">
        <f>IF(AND(Z3336,AA3336,AB3336,AC3336,IF(C3336=Auswahlhilfe!$L$7,TRUE,FALSE)),D3336,FALSE)</f>
        <v>0</v>
      </c>
      <c r="AG3336" t="b">
        <f>IF(AND(Z3336,AA3336,AB3336,AD3336,IF(C3336=Auswahlhilfe!$L$17,TRUE,FALSE)),D3336,FALSE)</f>
        <v>0</v>
      </c>
      <c r="AH3336" t="b">
        <f>IF(AND(Z3336,AA3336,AB3336,AE3336,IF(C3336=Auswahlhilfe!$L$17,TRUE,FALSE)),D3336,FALSE)</f>
        <v>0</v>
      </c>
      <c r="AI3336" t="s">
        <v>4817</v>
      </c>
      <c r="AJ3336" s="90" t="str">
        <f t="shared" si="155"/>
        <v>mailto:info@oxni.ch?subject=Anfrage TF-180-005-S1-P2</v>
      </c>
    </row>
    <row r="3337" spans="2:36" x14ac:dyDescent="0.2">
      <c r="B3337" s="78" t="str">
        <f t="shared" si="153"/>
        <v/>
      </c>
      <c r="C3337" s="19" t="s">
        <v>12</v>
      </c>
      <c r="D3337" s="19" t="s">
        <v>3638</v>
      </c>
      <c r="E3337" s="19">
        <v>180</v>
      </c>
      <c r="F3337" s="19" t="s">
        <v>58</v>
      </c>
      <c r="G3337" s="19">
        <v>5</v>
      </c>
      <c r="H3337" s="19">
        <v>5</v>
      </c>
      <c r="I3337" s="19">
        <v>145</v>
      </c>
      <c r="J3337" s="19">
        <v>97</v>
      </c>
      <c r="K3337" s="19">
        <v>1200</v>
      </c>
      <c r="L3337" s="19">
        <v>3600</v>
      </c>
      <c r="M3337" s="19" t="s">
        <v>91</v>
      </c>
      <c r="N3337" s="19">
        <v>3000</v>
      </c>
      <c r="O3337" s="19">
        <v>6000</v>
      </c>
      <c r="P3337" s="19">
        <v>18000</v>
      </c>
      <c r="Q3337" s="19" t="s">
        <v>57</v>
      </c>
      <c r="R3337" s="19">
        <v>19500</v>
      </c>
      <c r="S3337" s="19">
        <v>30000</v>
      </c>
      <c r="T3337" s="19">
        <v>23.29</v>
      </c>
      <c r="U3337" s="19">
        <v>35.5</v>
      </c>
      <c r="V3337" s="19">
        <v>0.24</v>
      </c>
      <c r="W3337" s="19">
        <v>67</v>
      </c>
      <c r="X3337" s="93">
        <v>1672</v>
      </c>
      <c r="Y3337">
        <f t="shared" si="154"/>
        <v>600</v>
      </c>
      <c r="Z3337" t="b">
        <f>IF(N3337/G3337&gt;=Auswahlhilfe!$C$8,TRUE,FALSE)</f>
        <v>1</v>
      </c>
      <c r="AA3337" t="b">
        <f>IF(K3337&gt;Auswahlhilfe!$C$7,TRUE,FALSE)</f>
        <v>1</v>
      </c>
      <c r="AB3337" t="b">
        <f>IF(Auswahlhilfe!$C$17=F3337,TRUE,FALSE)</f>
        <v>1</v>
      </c>
      <c r="AC3337" t="b">
        <f>IFERROR(IF(FIND("P2",PGOptionList!D3337)&gt;0,TRUE),FALSE)</f>
        <v>1</v>
      </c>
      <c r="AD3337" t="b">
        <f>IFERROR(IF(FIND("P1",PGOptionList!D3337)&gt;0,TRUE),FALSE)</f>
        <v>0</v>
      </c>
      <c r="AE3337" t="b">
        <f>IFERROR(IF(FIND("P0",PGOptionList!D3337)&gt;0,TRUE),FALSE)</f>
        <v>0</v>
      </c>
      <c r="AF3337" t="b">
        <f>IF(AND(Z3337,AA3337,AB3337,AC3337,IF(C3337=Auswahlhilfe!$L$7,TRUE,FALSE)),D3337,FALSE)</f>
        <v>0</v>
      </c>
      <c r="AG3337" t="b">
        <f>IF(AND(Z3337,AA3337,AB3337,AD3337,IF(C3337=Auswahlhilfe!$L$17,TRUE,FALSE)),D3337,FALSE)</f>
        <v>0</v>
      </c>
      <c r="AH3337" t="b">
        <f>IF(AND(Z3337,AA3337,AB3337,AE3337,IF(C3337=Auswahlhilfe!$L$17,TRUE,FALSE)),D3337,FALSE)</f>
        <v>0</v>
      </c>
      <c r="AI3337" t="s">
        <v>4818</v>
      </c>
      <c r="AJ3337" s="90" t="str">
        <f t="shared" si="155"/>
        <v>https://shop.oxni.ch/de/shop/motoren/planetengetriebe/tf-180-005-s2-p2</v>
      </c>
    </row>
    <row r="3338" spans="2:36" x14ac:dyDescent="0.2">
      <c r="B3338" s="78" t="str">
        <f t="shared" ref="B3338:B3401" si="156">IF(AF3338=D3338,"Economy",IF(AG3338=D3338,"Standard",IF(AH3338=D3338,"Präzision","")))</f>
        <v/>
      </c>
      <c r="C3338" s="19" t="s">
        <v>12</v>
      </c>
      <c r="D3338" s="19" t="s">
        <v>3639</v>
      </c>
      <c r="E3338" s="19">
        <v>180</v>
      </c>
      <c r="F3338" s="19" t="s">
        <v>55</v>
      </c>
      <c r="G3338" s="19">
        <v>4</v>
      </c>
      <c r="H3338" s="19">
        <v>1</v>
      </c>
      <c r="I3338" s="19">
        <v>145</v>
      </c>
      <c r="J3338" s="19">
        <v>97</v>
      </c>
      <c r="K3338" s="19">
        <v>1050</v>
      </c>
      <c r="L3338" s="19">
        <v>3150</v>
      </c>
      <c r="M3338" s="19" t="s">
        <v>90</v>
      </c>
      <c r="N3338" s="19">
        <v>3000</v>
      </c>
      <c r="O3338" s="19">
        <v>6000</v>
      </c>
      <c r="P3338" s="19">
        <v>18000</v>
      </c>
      <c r="Q3338" s="19" t="s">
        <v>57</v>
      </c>
      <c r="R3338" s="19">
        <v>19500</v>
      </c>
      <c r="S3338" s="19">
        <v>30000</v>
      </c>
      <c r="T3338" s="19">
        <v>23.67</v>
      </c>
      <c r="U3338" s="19">
        <v>35.5</v>
      </c>
      <c r="V3338" s="19">
        <v>0.24</v>
      </c>
      <c r="W3338" s="19">
        <v>67</v>
      </c>
      <c r="X3338" s="93"/>
      <c r="Y3338">
        <f t="shared" ref="Y3338:Y3401" si="157">N3338/G3338</f>
        <v>750</v>
      </c>
      <c r="Z3338" t="b">
        <f>IF(N3338/G3338&gt;=Auswahlhilfe!$C$8,TRUE,FALSE)</f>
        <v>1</v>
      </c>
      <c r="AA3338" t="b">
        <f>IF(K3338&gt;Auswahlhilfe!$C$7,TRUE,FALSE)</f>
        <v>1</v>
      </c>
      <c r="AB3338" t="b">
        <f>IF(Auswahlhilfe!$C$17=F3338,TRUE,FALSE)</f>
        <v>0</v>
      </c>
      <c r="AC3338" t="b">
        <f>IFERROR(IF(FIND("P2",PGOptionList!D3338)&gt;0,TRUE),FALSE)</f>
        <v>0</v>
      </c>
      <c r="AD3338" t="b">
        <f>IFERROR(IF(FIND("P1",PGOptionList!D3338)&gt;0,TRUE),FALSE)</f>
        <v>0</v>
      </c>
      <c r="AE3338" t="b">
        <f>IFERROR(IF(FIND("P0",PGOptionList!D3338)&gt;0,TRUE),FALSE)</f>
        <v>1</v>
      </c>
      <c r="AF3338" t="b">
        <f>IF(AND(Z3338,AA3338,AB3338,AC3338,IF(C3338=Auswahlhilfe!$L$7,TRUE,FALSE)),D3338,FALSE)</f>
        <v>0</v>
      </c>
      <c r="AG3338" t="b">
        <f>IF(AND(Z3338,AA3338,AB3338,AD3338,IF(C3338=Auswahlhilfe!$L$17,TRUE,FALSE)),D3338,FALSE)</f>
        <v>0</v>
      </c>
      <c r="AH3338" t="b">
        <f>IF(AND(Z3338,AA3338,AB3338,AE3338,IF(C3338=Auswahlhilfe!$L$17,TRUE,FALSE)),D3338,FALSE)</f>
        <v>0</v>
      </c>
      <c r="AI3338" t="s">
        <v>4817</v>
      </c>
      <c r="AJ3338" s="90" t="str">
        <f t="shared" ref="AJ3338:AJ3401" si="158">IF(AI3338="ja",HYPERLINK(_xlfn.CONCAT("https://shop.oxni.ch/de/shop/motoren/planetengetriebe/",LOWER(D3338))),_xlfn.CONCAT("mailto:info@oxni.ch?subject=Anfrage ",D3338))</f>
        <v>mailto:info@oxni.ch?subject=Anfrage TF-180-004-S1-P0</v>
      </c>
    </row>
    <row r="3339" spans="2:36" x14ac:dyDescent="0.2">
      <c r="B3339" s="78" t="str">
        <f t="shared" si="156"/>
        <v/>
      </c>
      <c r="C3339" s="19" t="s">
        <v>12</v>
      </c>
      <c r="D3339" s="19" t="s">
        <v>3640</v>
      </c>
      <c r="E3339" s="19">
        <v>180</v>
      </c>
      <c r="F3339" s="19" t="s">
        <v>58</v>
      </c>
      <c r="G3339" s="19">
        <v>4</v>
      </c>
      <c r="H3339" s="19">
        <v>1</v>
      </c>
      <c r="I3339" s="19">
        <v>145</v>
      </c>
      <c r="J3339" s="19">
        <v>97</v>
      </c>
      <c r="K3339" s="19">
        <v>1050</v>
      </c>
      <c r="L3339" s="19">
        <v>3150</v>
      </c>
      <c r="M3339" s="19" t="s">
        <v>90</v>
      </c>
      <c r="N3339" s="19">
        <v>3000</v>
      </c>
      <c r="O3339" s="19">
        <v>6000</v>
      </c>
      <c r="P3339" s="19">
        <v>18000</v>
      </c>
      <c r="Q3339" s="19" t="s">
        <v>57</v>
      </c>
      <c r="R3339" s="19">
        <v>19500</v>
      </c>
      <c r="S3339" s="19">
        <v>30000</v>
      </c>
      <c r="T3339" s="19">
        <v>23.67</v>
      </c>
      <c r="U3339" s="19">
        <v>35.5</v>
      </c>
      <c r="V3339" s="19">
        <v>0.24</v>
      </c>
      <c r="W3339" s="19">
        <v>67</v>
      </c>
      <c r="X3339" s="93"/>
      <c r="Y3339">
        <f t="shared" si="157"/>
        <v>750</v>
      </c>
      <c r="Z3339" t="b">
        <f>IF(N3339/G3339&gt;=Auswahlhilfe!$C$8,TRUE,FALSE)</f>
        <v>1</v>
      </c>
      <c r="AA3339" t="b">
        <f>IF(K3339&gt;Auswahlhilfe!$C$7,TRUE,FALSE)</f>
        <v>1</v>
      </c>
      <c r="AB3339" t="b">
        <f>IF(Auswahlhilfe!$C$17=F3339,TRUE,FALSE)</f>
        <v>1</v>
      </c>
      <c r="AC3339" t="b">
        <f>IFERROR(IF(FIND("P2",PGOptionList!D3339)&gt;0,TRUE),FALSE)</f>
        <v>0</v>
      </c>
      <c r="AD3339" t="b">
        <f>IFERROR(IF(FIND("P1",PGOptionList!D3339)&gt;0,TRUE),FALSE)</f>
        <v>0</v>
      </c>
      <c r="AE3339" t="b">
        <f>IFERROR(IF(FIND("P0",PGOptionList!D3339)&gt;0,TRUE),FALSE)</f>
        <v>1</v>
      </c>
      <c r="AF3339" t="b">
        <f>IF(AND(Z3339,AA3339,AB3339,AC3339,IF(C3339=Auswahlhilfe!$L$7,TRUE,FALSE)),D3339,FALSE)</f>
        <v>0</v>
      </c>
      <c r="AG3339" t="b">
        <f>IF(AND(Z3339,AA3339,AB3339,AD3339,IF(C3339=Auswahlhilfe!$L$17,TRUE,FALSE)),D3339,FALSE)</f>
        <v>0</v>
      </c>
      <c r="AH3339" t="b">
        <f>IF(AND(Z3339,AA3339,AB3339,AE3339,IF(C3339=Auswahlhilfe!$L$17,TRUE,FALSE)),D3339,FALSE)</f>
        <v>0</v>
      </c>
      <c r="AI3339" t="s">
        <v>4817</v>
      </c>
      <c r="AJ3339" s="90" t="str">
        <f t="shared" si="158"/>
        <v>mailto:info@oxni.ch?subject=Anfrage TF-180-004-S2-P0</v>
      </c>
    </row>
    <row r="3340" spans="2:36" x14ac:dyDescent="0.2">
      <c r="B3340" s="78" t="str">
        <f t="shared" si="156"/>
        <v/>
      </c>
      <c r="C3340" s="19" t="s">
        <v>12</v>
      </c>
      <c r="D3340" s="19" t="s">
        <v>3641</v>
      </c>
      <c r="E3340" s="19">
        <v>180</v>
      </c>
      <c r="F3340" s="19" t="s">
        <v>55</v>
      </c>
      <c r="G3340" s="19">
        <v>4</v>
      </c>
      <c r="H3340" s="19">
        <v>3</v>
      </c>
      <c r="I3340" s="19">
        <v>145</v>
      </c>
      <c r="J3340" s="19">
        <v>97</v>
      </c>
      <c r="K3340" s="19">
        <v>1050</v>
      </c>
      <c r="L3340" s="19">
        <v>3150</v>
      </c>
      <c r="M3340" s="19" t="s">
        <v>90</v>
      </c>
      <c r="N3340" s="19">
        <v>3000</v>
      </c>
      <c r="O3340" s="19">
        <v>6000</v>
      </c>
      <c r="P3340" s="19">
        <v>18000</v>
      </c>
      <c r="Q3340" s="19" t="s">
        <v>57</v>
      </c>
      <c r="R3340" s="19">
        <v>19500</v>
      </c>
      <c r="S3340" s="19">
        <v>30000</v>
      </c>
      <c r="T3340" s="19">
        <v>23.67</v>
      </c>
      <c r="U3340" s="19">
        <v>35.5</v>
      </c>
      <c r="V3340" s="19">
        <v>0.24</v>
      </c>
      <c r="W3340" s="19">
        <v>67</v>
      </c>
      <c r="X3340" s="93">
        <v>1870</v>
      </c>
      <c r="Y3340">
        <f t="shared" si="157"/>
        <v>750</v>
      </c>
      <c r="Z3340" t="b">
        <f>IF(N3340/G3340&gt;=Auswahlhilfe!$C$8,TRUE,FALSE)</f>
        <v>1</v>
      </c>
      <c r="AA3340" t="b">
        <f>IF(K3340&gt;Auswahlhilfe!$C$7,TRUE,FALSE)</f>
        <v>1</v>
      </c>
      <c r="AB3340" t="b">
        <f>IF(Auswahlhilfe!$C$17=F3340,TRUE,FALSE)</f>
        <v>0</v>
      </c>
      <c r="AC3340" t="b">
        <f>IFERROR(IF(FIND("P2",PGOptionList!D3340)&gt;0,TRUE),FALSE)</f>
        <v>0</v>
      </c>
      <c r="AD3340" t="b">
        <f>IFERROR(IF(FIND("P1",PGOptionList!D3340)&gt;0,TRUE),FALSE)</f>
        <v>1</v>
      </c>
      <c r="AE3340" t="b">
        <f>IFERROR(IF(FIND("P0",PGOptionList!D3340)&gt;0,TRUE),FALSE)</f>
        <v>0</v>
      </c>
      <c r="AF3340" t="b">
        <f>IF(AND(Z3340,AA3340,AB3340,AC3340,IF(C3340=Auswahlhilfe!$L$7,TRUE,FALSE)),D3340,FALSE)</f>
        <v>0</v>
      </c>
      <c r="AG3340" t="b">
        <f>IF(AND(Z3340,AA3340,AB3340,AD3340,IF(C3340=Auswahlhilfe!$L$17,TRUE,FALSE)),D3340,FALSE)</f>
        <v>0</v>
      </c>
      <c r="AH3340" t="b">
        <f>IF(AND(Z3340,AA3340,AB3340,AE3340,IF(C3340=Auswahlhilfe!$L$17,TRUE,FALSE)),D3340,FALSE)</f>
        <v>0</v>
      </c>
      <c r="AI3340" t="s">
        <v>4817</v>
      </c>
      <c r="AJ3340" s="90" t="str">
        <f t="shared" si="158"/>
        <v>mailto:info@oxni.ch?subject=Anfrage TF-180-004-S1-P1</v>
      </c>
    </row>
    <row r="3341" spans="2:36" x14ac:dyDescent="0.2">
      <c r="B3341" s="78" t="str">
        <f t="shared" si="156"/>
        <v/>
      </c>
      <c r="C3341" s="19" t="s">
        <v>12</v>
      </c>
      <c r="D3341" s="19" t="s">
        <v>3642</v>
      </c>
      <c r="E3341" s="19">
        <v>180</v>
      </c>
      <c r="F3341" s="19" t="s">
        <v>58</v>
      </c>
      <c r="G3341" s="19">
        <v>4</v>
      </c>
      <c r="H3341" s="19">
        <v>3</v>
      </c>
      <c r="I3341" s="19">
        <v>145</v>
      </c>
      <c r="J3341" s="19">
        <v>97</v>
      </c>
      <c r="K3341" s="19">
        <v>1050</v>
      </c>
      <c r="L3341" s="19">
        <v>3150</v>
      </c>
      <c r="M3341" s="19" t="s">
        <v>90</v>
      </c>
      <c r="N3341" s="19">
        <v>3000</v>
      </c>
      <c r="O3341" s="19">
        <v>6000</v>
      </c>
      <c r="P3341" s="19">
        <v>18000</v>
      </c>
      <c r="Q3341" s="19" t="s">
        <v>57</v>
      </c>
      <c r="R3341" s="19">
        <v>19500</v>
      </c>
      <c r="S3341" s="19">
        <v>30000</v>
      </c>
      <c r="T3341" s="19">
        <v>23.67</v>
      </c>
      <c r="U3341" s="19">
        <v>35.5</v>
      </c>
      <c r="V3341" s="19">
        <v>0.24</v>
      </c>
      <c r="W3341" s="19">
        <v>67</v>
      </c>
      <c r="X3341" s="93">
        <v>1870</v>
      </c>
      <c r="Y3341">
        <f t="shared" si="157"/>
        <v>750</v>
      </c>
      <c r="Z3341" t="b">
        <f>IF(N3341/G3341&gt;=Auswahlhilfe!$C$8,TRUE,FALSE)</f>
        <v>1</v>
      </c>
      <c r="AA3341" t="b">
        <f>IF(K3341&gt;Auswahlhilfe!$C$7,TRUE,FALSE)</f>
        <v>1</v>
      </c>
      <c r="AB3341" t="b">
        <f>IF(Auswahlhilfe!$C$17=F3341,TRUE,FALSE)</f>
        <v>1</v>
      </c>
      <c r="AC3341" t="b">
        <f>IFERROR(IF(FIND("P2",PGOptionList!D3341)&gt;0,TRUE),FALSE)</f>
        <v>0</v>
      </c>
      <c r="AD3341" t="b">
        <f>IFERROR(IF(FIND("P1",PGOptionList!D3341)&gt;0,TRUE),FALSE)</f>
        <v>1</v>
      </c>
      <c r="AE3341" t="b">
        <f>IFERROR(IF(FIND("P0",PGOptionList!D3341)&gt;0,TRUE),FALSE)</f>
        <v>0</v>
      </c>
      <c r="AF3341" t="b">
        <f>IF(AND(Z3341,AA3341,AB3341,AC3341,IF(C3341=Auswahlhilfe!$L$7,TRUE,FALSE)),D3341,FALSE)</f>
        <v>0</v>
      </c>
      <c r="AG3341" t="b">
        <f>IF(AND(Z3341,AA3341,AB3341,AD3341,IF(C3341=Auswahlhilfe!$L$17,TRUE,FALSE)),D3341,FALSE)</f>
        <v>0</v>
      </c>
      <c r="AH3341" t="b">
        <f>IF(AND(Z3341,AA3341,AB3341,AE3341,IF(C3341=Auswahlhilfe!$L$17,TRUE,FALSE)),D3341,FALSE)</f>
        <v>0</v>
      </c>
      <c r="AI3341" t="s">
        <v>4818</v>
      </c>
      <c r="AJ3341" s="90" t="str">
        <f t="shared" si="158"/>
        <v>https://shop.oxni.ch/de/shop/motoren/planetengetriebe/tf-180-004-s2-p1</v>
      </c>
    </row>
    <row r="3342" spans="2:36" x14ac:dyDescent="0.2">
      <c r="B3342" s="78" t="str">
        <f t="shared" si="156"/>
        <v/>
      </c>
      <c r="C3342" s="19" t="s">
        <v>12</v>
      </c>
      <c r="D3342" s="19" t="s">
        <v>3643</v>
      </c>
      <c r="E3342" s="19">
        <v>180</v>
      </c>
      <c r="F3342" s="19" t="s">
        <v>55</v>
      </c>
      <c r="G3342" s="19">
        <v>4</v>
      </c>
      <c r="H3342" s="19">
        <v>5</v>
      </c>
      <c r="I3342" s="19">
        <v>145</v>
      </c>
      <c r="J3342" s="19">
        <v>97</v>
      </c>
      <c r="K3342" s="19">
        <v>1050</v>
      </c>
      <c r="L3342" s="19">
        <v>3150</v>
      </c>
      <c r="M3342" s="19" t="s">
        <v>90</v>
      </c>
      <c r="N3342" s="19">
        <v>3000</v>
      </c>
      <c r="O3342" s="19">
        <v>6000</v>
      </c>
      <c r="P3342" s="19">
        <v>18000</v>
      </c>
      <c r="Q3342" s="19" t="s">
        <v>57</v>
      </c>
      <c r="R3342" s="19">
        <v>19500</v>
      </c>
      <c r="S3342" s="19">
        <v>30000</v>
      </c>
      <c r="T3342" s="19">
        <v>23.67</v>
      </c>
      <c r="U3342" s="19">
        <v>35.5</v>
      </c>
      <c r="V3342" s="19">
        <v>0.24</v>
      </c>
      <c r="W3342" s="19">
        <v>67</v>
      </c>
      <c r="X3342" s="93">
        <v>1672</v>
      </c>
      <c r="Y3342">
        <f t="shared" si="157"/>
        <v>750</v>
      </c>
      <c r="Z3342" t="b">
        <f>IF(N3342/G3342&gt;=Auswahlhilfe!$C$8,TRUE,FALSE)</f>
        <v>1</v>
      </c>
      <c r="AA3342" t="b">
        <f>IF(K3342&gt;Auswahlhilfe!$C$7,TRUE,FALSE)</f>
        <v>1</v>
      </c>
      <c r="AB3342" t="b">
        <f>IF(Auswahlhilfe!$C$17=F3342,TRUE,FALSE)</f>
        <v>0</v>
      </c>
      <c r="AC3342" t="b">
        <f>IFERROR(IF(FIND("P2",PGOptionList!D3342)&gt;0,TRUE),FALSE)</f>
        <v>1</v>
      </c>
      <c r="AD3342" t="b">
        <f>IFERROR(IF(FIND("P1",PGOptionList!D3342)&gt;0,TRUE),FALSE)</f>
        <v>0</v>
      </c>
      <c r="AE3342" t="b">
        <f>IFERROR(IF(FIND("P0",PGOptionList!D3342)&gt;0,TRUE),FALSE)</f>
        <v>0</v>
      </c>
      <c r="AF3342" t="b">
        <f>IF(AND(Z3342,AA3342,AB3342,AC3342,IF(C3342=Auswahlhilfe!$L$7,TRUE,FALSE)),D3342,FALSE)</f>
        <v>0</v>
      </c>
      <c r="AG3342" t="b">
        <f>IF(AND(Z3342,AA3342,AB3342,AD3342,IF(C3342=Auswahlhilfe!$L$17,TRUE,FALSE)),D3342,FALSE)</f>
        <v>0</v>
      </c>
      <c r="AH3342" t="b">
        <f>IF(AND(Z3342,AA3342,AB3342,AE3342,IF(C3342=Auswahlhilfe!$L$17,TRUE,FALSE)),D3342,FALSE)</f>
        <v>0</v>
      </c>
      <c r="AI3342" t="s">
        <v>4817</v>
      </c>
      <c r="AJ3342" s="90" t="str">
        <f t="shared" si="158"/>
        <v>mailto:info@oxni.ch?subject=Anfrage TF-180-004-S1-P2</v>
      </c>
    </row>
    <row r="3343" spans="2:36" x14ac:dyDescent="0.2">
      <c r="B3343" s="78" t="str">
        <f t="shared" si="156"/>
        <v/>
      </c>
      <c r="C3343" s="19" t="s">
        <v>12</v>
      </c>
      <c r="D3343" s="19" t="s">
        <v>3644</v>
      </c>
      <c r="E3343" s="19">
        <v>180</v>
      </c>
      <c r="F3343" s="19" t="s">
        <v>58</v>
      </c>
      <c r="G3343" s="19">
        <v>4</v>
      </c>
      <c r="H3343" s="19">
        <v>5</v>
      </c>
      <c r="I3343" s="19">
        <v>145</v>
      </c>
      <c r="J3343" s="19">
        <v>97</v>
      </c>
      <c r="K3343" s="19">
        <v>1050</v>
      </c>
      <c r="L3343" s="19">
        <v>3150</v>
      </c>
      <c r="M3343" s="19" t="s">
        <v>90</v>
      </c>
      <c r="N3343" s="19">
        <v>3000</v>
      </c>
      <c r="O3343" s="19">
        <v>6000</v>
      </c>
      <c r="P3343" s="19">
        <v>18000</v>
      </c>
      <c r="Q3343" s="19" t="s">
        <v>57</v>
      </c>
      <c r="R3343" s="19">
        <v>19500</v>
      </c>
      <c r="S3343" s="19">
        <v>30000</v>
      </c>
      <c r="T3343" s="19">
        <v>23.67</v>
      </c>
      <c r="U3343" s="19">
        <v>35.5</v>
      </c>
      <c r="V3343" s="19">
        <v>0.24</v>
      </c>
      <c r="W3343" s="19">
        <v>67</v>
      </c>
      <c r="X3343" s="93">
        <v>1672</v>
      </c>
      <c r="Y3343">
        <f t="shared" si="157"/>
        <v>750</v>
      </c>
      <c r="Z3343" t="b">
        <f>IF(N3343/G3343&gt;=Auswahlhilfe!$C$8,TRUE,FALSE)</f>
        <v>1</v>
      </c>
      <c r="AA3343" t="b">
        <f>IF(K3343&gt;Auswahlhilfe!$C$7,TRUE,FALSE)</f>
        <v>1</v>
      </c>
      <c r="AB3343" t="b">
        <f>IF(Auswahlhilfe!$C$17=F3343,TRUE,FALSE)</f>
        <v>1</v>
      </c>
      <c r="AC3343" t="b">
        <f>IFERROR(IF(FIND("P2",PGOptionList!D3343)&gt;0,TRUE),FALSE)</f>
        <v>1</v>
      </c>
      <c r="AD3343" t="b">
        <f>IFERROR(IF(FIND("P1",PGOptionList!D3343)&gt;0,TRUE),FALSE)</f>
        <v>0</v>
      </c>
      <c r="AE3343" t="b">
        <f>IFERROR(IF(FIND("P0",PGOptionList!D3343)&gt;0,TRUE),FALSE)</f>
        <v>0</v>
      </c>
      <c r="AF3343" t="b">
        <f>IF(AND(Z3343,AA3343,AB3343,AC3343,IF(C3343=Auswahlhilfe!$L$7,TRUE,FALSE)),D3343,FALSE)</f>
        <v>0</v>
      </c>
      <c r="AG3343" t="b">
        <f>IF(AND(Z3343,AA3343,AB3343,AD3343,IF(C3343=Auswahlhilfe!$L$17,TRUE,FALSE)),D3343,FALSE)</f>
        <v>0</v>
      </c>
      <c r="AH3343" t="b">
        <f>IF(AND(Z3343,AA3343,AB3343,AE3343,IF(C3343=Auswahlhilfe!$L$17,TRUE,FALSE)),D3343,FALSE)</f>
        <v>0</v>
      </c>
      <c r="AI3343" t="s">
        <v>4818</v>
      </c>
      <c r="AJ3343" s="90" t="str">
        <f t="shared" si="158"/>
        <v>https://shop.oxni.ch/de/shop/motoren/planetengetriebe/tf-180-004-s2-p2</v>
      </c>
    </row>
    <row r="3344" spans="2:36" x14ac:dyDescent="0.2">
      <c r="B3344" s="78" t="str">
        <f t="shared" si="156"/>
        <v/>
      </c>
      <c r="C3344" s="19" t="s">
        <v>12</v>
      </c>
      <c r="D3344" s="19" t="s">
        <v>3645</v>
      </c>
      <c r="E3344" s="19">
        <v>180</v>
      </c>
      <c r="F3344" s="19" t="s">
        <v>55</v>
      </c>
      <c r="G3344" s="19">
        <v>3</v>
      </c>
      <c r="H3344" s="19">
        <v>1</v>
      </c>
      <c r="I3344" s="19">
        <v>145</v>
      </c>
      <c r="J3344" s="19">
        <v>97</v>
      </c>
      <c r="K3344" s="19">
        <v>590</v>
      </c>
      <c r="L3344" s="19">
        <v>1770</v>
      </c>
      <c r="M3344" s="19" t="s">
        <v>89</v>
      </c>
      <c r="N3344" s="19">
        <v>3000</v>
      </c>
      <c r="O3344" s="19">
        <v>6000</v>
      </c>
      <c r="P3344" s="19">
        <v>18000</v>
      </c>
      <c r="Q3344" s="19" t="s">
        <v>57</v>
      </c>
      <c r="R3344" s="19">
        <v>19500</v>
      </c>
      <c r="S3344" s="19">
        <v>30000</v>
      </c>
      <c r="T3344" s="19">
        <v>28.98</v>
      </c>
      <c r="U3344" s="19">
        <v>35.5</v>
      </c>
      <c r="V3344" s="19">
        <v>0.24</v>
      </c>
      <c r="W3344" s="19">
        <v>67</v>
      </c>
      <c r="X3344" s="93"/>
      <c r="Y3344">
        <f t="shared" si="157"/>
        <v>1000</v>
      </c>
      <c r="Z3344" t="b">
        <f>IF(N3344/G3344&gt;=Auswahlhilfe!$C$8,TRUE,FALSE)</f>
        <v>1</v>
      </c>
      <c r="AA3344" t="b">
        <f>IF(K3344&gt;Auswahlhilfe!$C$7,TRUE,FALSE)</f>
        <v>1</v>
      </c>
      <c r="AB3344" t="b">
        <f>IF(Auswahlhilfe!$C$17=F3344,TRUE,FALSE)</f>
        <v>0</v>
      </c>
      <c r="AC3344" t="b">
        <f>IFERROR(IF(FIND("P2",PGOptionList!D3344)&gt;0,TRUE),FALSE)</f>
        <v>0</v>
      </c>
      <c r="AD3344" t="b">
        <f>IFERROR(IF(FIND("P1",PGOptionList!D3344)&gt;0,TRUE),FALSE)</f>
        <v>0</v>
      </c>
      <c r="AE3344" t="b">
        <f>IFERROR(IF(FIND("P0",PGOptionList!D3344)&gt;0,TRUE),FALSE)</f>
        <v>1</v>
      </c>
      <c r="AF3344" t="b">
        <f>IF(AND(Z3344,AA3344,AB3344,AC3344,IF(C3344=Auswahlhilfe!$L$7,TRUE,FALSE)),D3344,FALSE)</f>
        <v>0</v>
      </c>
      <c r="AG3344" t="b">
        <f>IF(AND(Z3344,AA3344,AB3344,AD3344,IF(C3344=Auswahlhilfe!$L$17,TRUE,FALSE)),D3344,FALSE)</f>
        <v>0</v>
      </c>
      <c r="AH3344" t="b">
        <f>IF(AND(Z3344,AA3344,AB3344,AE3344,IF(C3344=Auswahlhilfe!$L$17,TRUE,FALSE)),D3344,FALSE)</f>
        <v>0</v>
      </c>
      <c r="AI3344" t="s">
        <v>4817</v>
      </c>
      <c r="AJ3344" s="90" t="str">
        <f t="shared" si="158"/>
        <v>mailto:info@oxni.ch?subject=Anfrage TF-180-003-S1-P0</v>
      </c>
    </row>
    <row r="3345" spans="2:36" x14ac:dyDescent="0.2">
      <c r="B3345" s="78" t="str">
        <f t="shared" si="156"/>
        <v/>
      </c>
      <c r="C3345" s="19" t="s">
        <v>12</v>
      </c>
      <c r="D3345" s="19" t="s">
        <v>3646</v>
      </c>
      <c r="E3345" s="19">
        <v>180</v>
      </c>
      <c r="F3345" s="19" t="s">
        <v>58</v>
      </c>
      <c r="G3345" s="19">
        <v>3</v>
      </c>
      <c r="H3345" s="19">
        <v>1</v>
      </c>
      <c r="I3345" s="19">
        <v>145</v>
      </c>
      <c r="J3345" s="19">
        <v>97</v>
      </c>
      <c r="K3345" s="19">
        <v>590</v>
      </c>
      <c r="L3345" s="19">
        <v>1770</v>
      </c>
      <c r="M3345" s="19" t="s">
        <v>89</v>
      </c>
      <c r="N3345" s="19">
        <v>3000</v>
      </c>
      <c r="O3345" s="19">
        <v>6000</v>
      </c>
      <c r="P3345" s="19">
        <v>18000</v>
      </c>
      <c r="Q3345" s="19" t="s">
        <v>57</v>
      </c>
      <c r="R3345" s="19">
        <v>19500</v>
      </c>
      <c r="S3345" s="19">
        <v>30000</v>
      </c>
      <c r="T3345" s="19">
        <v>28.98</v>
      </c>
      <c r="U3345" s="19">
        <v>35.5</v>
      </c>
      <c r="V3345" s="19">
        <v>0.24</v>
      </c>
      <c r="W3345" s="19">
        <v>67</v>
      </c>
      <c r="X3345" s="93"/>
      <c r="Y3345">
        <f t="shared" si="157"/>
        <v>1000</v>
      </c>
      <c r="Z3345" t="b">
        <f>IF(N3345/G3345&gt;=Auswahlhilfe!$C$8,TRUE,FALSE)</f>
        <v>1</v>
      </c>
      <c r="AA3345" t="b">
        <f>IF(K3345&gt;Auswahlhilfe!$C$7,TRUE,FALSE)</f>
        <v>1</v>
      </c>
      <c r="AB3345" t="b">
        <f>IF(Auswahlhilfe!$C$17=F3345,TRUE,FALSE)</f>
        <v>1</v>
      </c>
      <c r="AC3345" t="b">
        <f>IFERROR(IF(FIND("P2",PGOptionList!D3345)&gt;0,TRUE),FALSE)</f>
        <v>0</v>
      </c>
      <c r="AD3345" t="b">
        <f>IFERROR(IF(FIND("P1",PGOptionList!D3345)&gt;0,TRUE),FALSE)</f>
        <v>0</v>
      </c>
      <c r="AE3345" t="b">
        <f>IFERROR(IF(FIND("P0",PGOptionList!D3345)&gt;0,TRUE),FALSE)</f>
        <v>1</v>
      </c>
      <c r="AF3345" t="b">
        <f>IF(AND(Z3345,AA3345,AB3345,AC3345,IF(C3345=Auswahlhilfe!$L$7,TRUE,FALSE)),D3345,FALSE)</f>
        <v>0</v>
      </c>
      <c r="AG3345" t="b">
        <f>IF(AND(Z3345,AA3345,AB3345,AD3345,IF(C3345=Auswahlhilfe!$L$17,TRUE,FALSE)),D3345,FALSE)</f>
        <v>0</v>
      </c>
      <c r="AH3345" t="b">
        <f>IF(AND(Z3345,AA3345,AB3345,AE3345,IF(C3345=Auswahlhilfe!$L$17,TRUE,FALSE)),D3345,FALSE)</f>
        <v>0</v>
      </c>
      <c r="AI3345" t="s">
        <v>4817</v>
      </c>
      <c r="AJ3345" s="90" t="str">
        <f t="shared" si="158"/>
        <v>mailto:info@oxni.ch?subject=Anfrage TF-180-003-S2-P0</v>
      </c>
    </row>
    <row r="3346" spans="2:36" x14ac:dyDescent="0.2">
      <c r="B3346" s="78" t="str">
        <f t="shared" si="156"/>
        <v/>
      </c>
      <c r="C3346" s="19" t="s">
        <v>12</v>
      </c>
      <c r="D3346" s="19" t="s">
        <v>3647</v>
      </c>
      <c r="E3346" s="19">
        <v>180</v>
      </c>
      <c r="F3346" s="19" t="s">
        <v>55</v>
      </c>
      <c r="G3346" s="19">
        <v>3</v>
      </c>
      <c r="H3346" s="19">
        <v>3</v>
      </c>
      <c r="I3346" s="19">
        <v>145</v>
      </c>
      <c r="J3346" s="19">
        <v>97</v>
      </c>
      <c r="K3346" s="19">
        <v>590</v>
      </c>
      <c r="L3346" s="19">
        <v>1770</v>
      </c>
      <c r="M3346" s="19" t="s">
        <v>89</v>
      </c>
      <c r="N3346" s="19">
        <v>3000</v>
      </c>
      <c r="O3346" s="19">
        <v>6000</v>
      </c>
      <c r="P3346" s="19">
        <v>18000</v>
      </c>
      <c r="Q3346" s="19" t="s">
        <v>57</v>
      </c>
      <c r="R3346" s="19">
        <v>19500</v>
      </c>
      <c r="S3346" s="19">
        <v>30000</v>
      </c>
      <c r="T3346" s="19">
        <v>28.98</v>
      </c>
      <c r="U3346" s="19">
        <v>35.5</v>
      </c>
      <c r="V3346" s="19">
        <v>0.24</v>
      </c>
      <c r="W3346" s="19">
        <v>67</v>
      </c>
      <c r="X3346" s="93">
        <v>1870</v>
      </c>
      <c r="Y3346">
        <f t="shared" si="157"/>
        <v>1000</v>
      </c>
      <c r="Z3346" t="b">
        <f>IF(N3346/G3346&gt;=Auswahlhilfe!$C$8,TRUE,FALSE)</f>
        <v>1</v>
      </c>
      <c r="AA3346" t="b">
        <f>IF(K3346&gt;Auswahlhilfe!$C$7,TRUE,FALSE)</f>
        <v>1</v>
      </c>
      <c r="AB3346" t="b">
        <f>IF(Auswahlhilfe!$C$17=F3346,TRUE,FALSE)</f>
        <v>0</v>
      </c>
      <c r="AC3346" t="b">
        <f>IFERROR(IF(FIND("P2",PGOptionList!D3346)&gt;0,TRUE),FALSE)</f>
        <v>0</v>
      </c>
      <c r="AD3346" t="b">
        <f>IFERROR(IF(FIND("P1",PGOptionList!D3346)&gt;0,TRUE),FALSE)</f>
        <v>1</v>
      </c>
      <c r="AE3346" t="b">
        <f>IFERROR(IF(FIND("P0",PGOptionList!D3346)&gt;0,TRUE),FALSE)</f>
        <v>0</v>
      </c>
      <c r="AF3346" t="b">
        <f>IF(AND(Z3346,AA3346,AB3346,AC3346,IF(C3346=Auswahlhilfe!$L$7,TRUE,FALSE)),D3346,FALSE)</f>
        <v>0</v>
      </c>
      <c r="AG3346" t="b">
        <f>IF(AND(Z3346,AA3346,AB3346,AD3346,IF(C3346=Auswahlhilfe!$L$17,TRUE,FALSE)),D3346,FALSE)</f>
        <v>0</v>
      </c>
      <c r="AH3346" t="b">
        <f>IF(AND(Z3346,AA3346,AB3346,AE3346,IF(C3346=Auswahlhilfe!$L$17,TRUE,FALSE)),D3346,FALSE)</f>
        <v>0</v>
      </c>
      <c r="AI3346" t="s">
        <v>4817</v>
      </c>
      <c r="AJ3346" s="90" t="str">
        <f t="shared" si="158"/>
        <v>mailto:info@oxni.ch?subject=Anfrage TF-180-003-S1-P1</v>
      </c>
    </row>
    <row r="3347" spans="2:36" x14ac:dyDescent="0.2">
      <c r="B3347" s="78" t="str">
        <f t="shared" si="156"/>
        <v/>
      </c>
      <c r="C3347" s="19" t="s">
        <v>12</v>
      </c>
      <c r="D3347" s="19" t="s">
        <v>3648</v>
      </c>
      <c r="E3347" s="19">
        <v>180</v>
      </c>
      <c r="F3347" s="19" t="s">
        <v>58</v>
      </c>
      <c r="G3347" s="19">
        <v>3</v>
      </c>
      <c r="H3347" s="19">
        <v>3</v>
      </c>
      <c r="I3347" s="19">
        <v>145</v>
      </c>
      <c r="J3347" s="19">
        <v>97</v>
      </c>
      <c r="K3347" s="19">
        <v>590</v>
      </c>
      <c r="L3347" s="19">
        <v>1770</v>
      </c>
      <c r="M3347" s="19" t="s">
        <v>89</v>
      </c>
      <c r="N3347" s="19">
        <v>3000</v>
      </c>
      <c r="O3347" s="19">
        <v>6000</v>
      </c>
      <c r="P3347" s="19">
        <v>18000</v>
      </c>
      <c r="Q3347" s="19" t="s">
        <v>57</v>
      </c>
      <c r="R3347" s="19">
        <v>19500</v>
      </c>
      <c r="S3347" s="19">
        <v>30000</v>
      </c>
      <c r="T3347" s="19">
        <v>28.98</v>
      </c>
      <c r="U3347" s="19">
        <v>35.5</v>
      </c>
      <c r="V3347" s="19">
        <v>0.24</v>
      </c>
      <c r="W3347" s="19">
        <v>67</v>
      </c>
      <c r="X3347" s="93">
        <v>1870</v>
      </c>
      <c r="Y3347">
        <f t="shared" si="157"/>
        <v>1000</v>
      </c>
      <c r="Z3347" t="b">
        <f>IF(N3347/G3347&gt;=Auswahlhilfe!$C$8,TRUE,FALSE)</f>
        <v>1</v>
      </c>
      <c r="AA3347" t="b">
        <f>IF(K3347&gt;Auswahlhilfe!$C$7,TRUE,FALSE)</f>
        <v>1</v>
      </c>
      <c r="AB3347" t="b">
        <f>IF(Auswahlhilfe!$C$17=F3347,TRUE,FALSE)</f>
        <v>1</v>
      </c>
      <c r="AC3347" t="b">
        <f>IFERROR(IF(FIND("P2",PGOptionList!D3347)&gt;0,TRUE),FALSE)</f>
        <v>0</v>
      </c>
      <c r="AD3347" t="b">
        <f>IFERROR(IF(FIND("P1",PGOptionList!D3347)&gt;0,TRUE),FALSE)</f>
        <v>1</v>
      </c>
      <c r="AE3347" t="b">
        <f>IFERROR(IF(FIND("P0",PGOptionList!D3347)&gt;0,TRUE),FALSE)</f>
        <v>0</v>
      </c>
      <c r="AF3347" t="b">
        <f>IF(AND(Z3347,AA3347,AB3347,AC3347,IF(C3347=Auswahlhilfe!$L$7,TRUE,FALSE)),D3347,FALSE)</f>
        <v>0</v>
      </c>
      <c r="AG3347" t="b">
        <f>IF(AND(Z3347,AA3347,AB3347,AD3347,IF(C3347=Auswahlhilfe!$L$17,TRUE,FALSE)),D3347,FALSE)</f>
        <v>0</v>
      </c>
      <c r="AH3347" t="b">
        <f>IF(AND(Z3347,AA3347,AB3347,AE3347,IF(C3347=Auswahlhilfe!$L$17,TRUE,FALSE)),D3347,FALSE)</f>
        <v>0</v>
      </c>
      <c r="AI3347" t="s">
        <v>4818</v>
      </c>
      <c r="AJ3347" s="90" t="str">
        <f t="shared" si="158"/>
        <v>https://shop.oxni.ch/de/shop/motoren/planetengetriebe/tf-180-003-s2-p1</v>
      </c>
    </row>
    <row r="3348" spans="2:36" x14ac:dyDescent="0.2">
      <c r="B3348" s="78" t="str">
        <f t="shared" si="156"/>
        <v/>
      </c>
      <c r="C3348" s="19" t="s">
        <v>12</v>
      </c>
      <c r="D3348" s="19" t="s">
        <v>3649</v>
      </c>
      <c r="E3348" s="19">
        <v>180</v>
      </c>
      <c r="F3348" s="19" t="s">
        <v>55</v>
      </c>
      <c r="G3348" s="19">
        <v>3</v>
      </c>
      <c r="H3348" s="19">
        <v>5</v>
      </c>
      <c r="I3348" s="19">
        <v>145</v>
      </c>
      <c r="J3348" s="19">
        <v>97</v>
      </c>
      <c r="K3348" s="19">
        <v>590</v>
      </c>
      <c r="L3348" s="19">
        <v>1770</v>
      </c>
      <c r="M3348" s="19" t="s">
        <v>89</v>
      </c>
      <c r="N3348" s="19">
        <v>3000</v>
      </c>
      <c r="O3348" s="19">
        <v>6000</v>
      </c>
      <c r="P3348" s="19">
        <v>18000</v>
      </c>
      <c r="Q3348" s="19" t="s">
        <v>57</v>
      </c>
      <c r="R3348" s="19">
        <v>19500</v>
      </c>
      <c r="S3348" s="19">
        <v>30000</v>
      </c>
      <c r="T3348" s="19">
        <v>28.98</v>
      </c>
      <c r="U3348" s="19">
        <v>35.5</v>
      </c>
      <c r="V3348" s="19">
        <v>0.24</v>
      </c>
      <c r="W3348" s="19">
        <v>67</v>
      </c>
      <c r="X3348" s="93">
        <v>1672</v>
      </c>
      <c r="Y3348">
        <f t="shared" si="157"/>
        <v>1000</v>
      </c>
      <c r="Z3348" t="b">
        <f>IF(N3348/G3348&gt;=Auswahlhilfe!$C$8,TRUE,FALSE)</f>
        <v>1</v>
      </c>
      <c r="AA3348" t="b">
        <f>IF(K3348&gt;Auswahlhilfe!$C$7,TRUE,FALSE)</f>
        <v>1</v>
      </c>
      <c r="AB3348" t="b">
        <f>IF(Auswahlhilfe!$C$17=F3348,TRUE,FALSE)</f>
        <v>0</v>
      </c>
      <c r="AC3348" t="b">
        <f>IFERROR(IF(FIND("P2",PGOptionList!D3348)&gt;0,TRUE),FALSE)</f>
        <v>1</v>
      </c>
      <c r="AD3348" t="b">
        <f>IFERROR(IF(FIND("P1",PGOptionList!D3348)&gt;0,TRUE),FALSE)</f>
        <v>0</v>
      </c>
      <c r="AE3348" t="b">
        <f>IFERROR(IF(FIND("P0",PGOptionList!D3348)&gt;0,TRUE),FALSE)</f>
        <v>0</v>
      </c>
      <c r="AF3348" t="b">
        <f>IF(AND(Z3348,AA3348,AB3348,AC3348,IF(C3348=Auswahlhilfe!$L$7,TRUE,FALSE)),D3348,FALSE)</f>
        <v>0</v>
      </c>
      <c r="AG3348" t="b">
        <f>IF(AND(Z3348,AA3348,AB3348,AD3348,IF(C3348=Auswahlhilfe!$L$17,TRUE,FALSE)),D3348,FALSE)</f>
        <v>0</v>
      </c>
      <c r="AH3348" t="b">
        <f>IF(AND(Z3348,AA3348,AB3348,AE3348,IF(C3348=Auswahlhilfe!$L$17,TRUE,FALSE)),D3348,FALSE)</f>
        <v>0</v>
      </c>
      <c r="AI3348" t="s">
        <v>4817</v>
      </c>
      <c r="AJ3348" s="90" t="str">
        <f t="shared" si="158"/>
        <v>mailto:info@oxni.ch?subject=Anfrage TF-180-003-S1-P2</v>
      </c>
    </row>
    <row r="3349" spans="2:36" x14ac:dyDescent="0.2">
      <c r="B3349" s="78" t="str">
        <f t="shared" si="156"/>
        <v/>
      </c>
      <c r="C3349" s="19" t="s">
        <v>12</v>
      </c>
      <c r="D3349" s="19" t="s">
        <v>3650</v>
      </c>
      <c r="E3349" s="19">
        <v>180</v>
      </c>
      <c r="F3349" s="19" t="s">
        <v>58</v>
      </c>
      <c r="G3349" s="19">
        <v>3</v>
      </c>
      <c r="H3349" s="19">
        <v>5</v>
      </c>
      <c r="I3349" s="19">
        <v>145</v>
      </c>
      <c r="J3349" s="19">
        <v>97</v>
      </c>
      <c r="K3349" s="19">
        <v>590</v>
      </c>
      <c r="L3349" s="19">
        <v>1770</v>
      </c>
      <c r="M3349" s="19" t="s">
        <v>89</v>
      </c>
      <c r="N3349" s="19">
        <v>3000</v>
      </c>
      <c r="O3349" s="19">
        <v>6000</v>
      </c>
      <c r="P3349" s="19">
        <v>18000</v>
      </c>
      <c r="Q3349" s="19" t="s">
        <v>57</v>
      </c>
      <c r="R3349" s="19">
        <v>19500</v>
      </c>
      <c r="S3349" s="19">
        <v>30000</v>
      </c>
      <c r="T3349" s="19">
        <v>28.98</v>
      </c>
      <c r="U3349" s="19">
        <v>35.5</v>
      </c>
      <c r="V3349" s="19">
        <v>0.24</v>
      </c>
      <c r="W3349" s="19">
        <v>67</v>
      </c>
      <c r="X3349" s="93">
        <v>1672</v>
      </c>
      <c r="Y3349">
        <f t="shared" si="157"/>
        <v>1000</v>
      </c>
      <c r="Z3349" t="b">
        <f>IF(N3349/G3349&gt;=Auswahlhilfe!$C$8,TRUE,FALSE)</f>
        <v>1</v>
      </c>
      <c r="AA3349" t="b">
        <f>IF(K3349&gt;Auswahlhilfe!$C$7,TRUE,FALSE)</f>
        <v>1</v>
      </c>
      <c r="AB3349" t="b">
        <f>IF(Auswahlhilfe!$C$17=F3349,TRUE,FALSE)</f>
        <v>1</v>
      </c>
      <c r="AC3349" t="b">
        <f>IFERROR(IF(FIND("P2",PGOptionList!D3349)&gt;0,TRUE),FALSE)</f>
        <v>1</v>
      </c>
      <c r="AD3349" t="b">
        <f>IFERROR(IF(FIND("P1",PGOptionList!D3349)&gt;0,TRUE),FALSE)</f>
        <v>0</v>
      </c>
      <c r="AE3349" t="b">
        <f>IFERROR(IF(FIND("P0",PGOptionList!D3349)&gt;0,TRUE),FALSE)</f>
        <v>0</v>
      </c>
      <c r="AF3349" t="b">
        <f>IF(AND(Z3349,AA3349,AB3349,AC3349,IF(C3349=Auswahlhilfe!$L$7,TRUE,FALSE)),D3349,FALSE)</f>
        <v>0</v>
      </c>
      <c r="AG3349" t="b">
        <f>IF(AND(Z3349,AA3349,AB3349,AD3349,IF(C3349=Auswahlhilfe!$L$17,TRUE,FALSE)),D3349,FALSE)</f>
        <v>0</v>
      </c>
      <c r="AH3349" t="b">
        <f>IF(AND(Z3349,AA3349,AB3349,AE3349,IF(C3349=Auswahlhilfe!$L$17,TRUE,FALSE)),D3349,FALSE)</f>
        <v>0</v>
      </c>
      <c r="AI3349" t="s">
        <v>4818</v>
      </c>
      <c r="AJ3349" s="90" t="str">
        <f t="shared" si="158"/>
        <v>https://shop.oxni.ch/de/shop/motoren/planetengetriebe/tf-180-003-s2-p2</v>
      </c>
    </row>
    <row r="3350" spans="2:36" x14ac:dyDescent="0.2">
      <c r="B3350" s="78" t="str">
        <f t="shared" si="156"/>
        <v/>
      </c>
      <c r="C3350" s="19" t="s">
        <v>125</v>
      </c>
      <c r="D3350" s="19" t="s">
        <v>3651</v>
      </c>
      <c r="E3350" s="19">
        <v>42</v>
      </c>
      <c r="F3350" s="19" t="s">
        <v>55</v>
      </c>
      <c r="G3350" s="19">
        <v>100</v>
      </c>
      <c r="H3350" s="19">
        <v>5</v>
      </c>
      <c r="I3350" s="19">
        <v>3</v>
      </c>
      <c r="J3350" s="19">
        <v>94</v>
      </c>
      <c r="K3350" s="19">
        <v>14</v>
      </c>
      <c r="L3350" s="19">
        <v>42</v>
      </c>
      <c r="M3350" s="19" t="s">
        <v>62</v>
      </c>
      <c r="N3350" s="19">
        <v>3000</v>
      </c>
      <c r="O3350" s="19">
        <v>6000</v>
      </c>
      <c r="P3350" s="19">
        <v>760</v>
      </c>
      <c r="Q3350" s="19" t="s">
        <v>57</v>
      </c>
      <c r="R3350" s="19">
        <v>380</v>
      </c>
      <c r="S3350" s="19">
        <v>20000</v>
      </c>
      <c r="T3350" s="19">
        <v>0.03</v>
      </c>
      <c r="U3350" s="19">
        <v>0.7</v>
      </c>
      <c r="V3350" s="19">
        <v>0.24</v>
      </c>
      <c r="W3350" s="19">
        <v>56</v>
      </c>
      <c r="X3350" s="93"/>
      <c r="Y3350">
        <f t="shared" si="157"/>
        <v>30</v>
      </c>
      <c r="Z3350" t="b">
        <f>IF(N3350/G3350&gt;=Auswahlhilfe!$C$8,TRUE,FALSE)</f>
        <v>1</v>
      </c>
      <c r="AA3350" t="b">
        <f>IF(K3350&gt;Auswahlhilfe!$C$7,TRUE,FALSE)</f>
        <v>1</v>
      </c>
      <c r="AB3350" t="b">
        <f>IF(Auswahlhilfe!$C$17=F3350,TRUE,FALSE)</f>
        <v>0</v>
      </c>
      <c r="AC3350" t="b">
        <f>IFERROR(IF(FIND("P2",PGOptionList!D3350)&gt;0,TRUE),FALSE)</f>
        <v>0</v>
      </c>
      <c r="AD3350" t="b">
        <f>IFERROR(IF(FIND("P1",PGOptionList!D3350)&gt;0,TRUE),FALSE)</f>
        <v>1</v>
      </c>
      <c r="AE3350" t="b">
        <f>IFERROR(IF(FIND("P0",PGOptionList!D3350)&gt;0,TRUE),FALSE)</f>
        <v>0</v>
      </c>
      <c r="AF3350" t="b">
        <f>IF(AND(Z3350,AA3350,AB3350,AC3350,IF(C3350=Auswahlhilfe!$L$7,TRUE,FALSE)),D3350,FALSE)</f>
        <v>0</v>
      </c>
      <c r="AG3350" t="b">
        <f>IF(AND(Z3350,AA3350,AB3350,AD3350,IF(C3350=Auswahlhilfe!$L$17,TRUE,FALSE)),D3350,FALSE)</f>
        <v>0</v>
      </c>
      <c r="AH3350" t="b">
        <f>IF(AND(Z3350,AA3350,AB3350,AE3350,IF(C3350=Auswahlhilfe!$L$17,TRUE,FALSE)),D3350,FALSE)</f>
        <v>0</v>
      </c>
      <c r="AI3350" t="s">
        <v>4817</v>
      </c>
      <c r="AJ3350" s="90" t="str">
        <f t="shared" si="158"/>
        <v>mailto:info@oxni.ch?subject=Anfrage TCB-042-100-S1-P1</v>
      </c>
    </row>
    <row r="3351" spans="2:36" x14ac:dyDescent="0.2">
      <c r="B3351" s="78" t="str">
        <f t="shared" si="156"/>
        <v/>
      </c>
      <c r="C3351" s="19" t="s">
        <v>125</v>
      </c>
      <c r="D3351" s="19" t="s">
        <v>3652</v>
      </c>
      <c r="E3351" s="19">
        <v>42</v>
      </c>
      <c r="F3351" s="19" t="s">
        <v>58</v>
      </c>
      <c r="G3351" s="19">
        <v>100</v>
      </c>
      <c r="H3351" s="19">
        <v>5</v>
      </c>
      <c r="I3351" s="19">
        <v>3</v>
      </c>
      <c r="J3351" s="19">
        <v>94</v>
      </c>
      <c r="K3351" s="19">
        <v>14</v>
      </c>
      <c r="L3351" s="19">
        <v>42</v>
      </c>
      <c r="M3351" s="19" t="s">
        <v>62</v>
      </c>
      <c r="N3351" s="19">
        <v>3000</v>
      </c>
      <c r="O3351" s="19">
        <v>6000</v>
      </c>
      <c r="P3351" s="19">
        <v>760</v>
      </c>
      <c r="Q3351" s="19" t="s">
        <v>57</v>
      </c>
      <c r="R3351" s="19">
        <v>380</v>
      </c>
      <c r="S3351" s="19">
        <v>20000</v>
      </c>
      <c r="T3351" s="19">
        <v>0.03</v>
      </c>
      <c r="U3351" s="19">
        <v>0.7</v>
      </c>
      <c r="V3351" s="19">
        <v>0.24</v>
      </c>
      <c r="W3351" s="19">
        <v>56</v>
      </c>
      <c r="X3351" s="93"/>
      <c r="Y3351">
        <f t="shared" si="157"/>
        <v>30</v>
      </c>
      <c r="Z3351" t="b">
        <f>IF(N3351/G3351&gt;=Auswahlhilfe!$C$8,TRUE,FALSE)</f>
        <v>1</v>
      </c>
      <c r="AA3351" t="b">
        <f>IF(K3351&gt;Auswahlhilfe!$C$7,TRUE,FALSE)</f>
        <v>1</v>
      </c>
      <c r="AB3351" t="b">
        <f>IF(Auswahlhilfe!$C$17=F3351,TRUE,FALSE)</f>
        <v>1</v>
      </c>
      <c r="AC3351" t="b">
        <f>IFERROR(IF(FIND("P2",PGOptionList!D3351)&gt;0,TRUE),FALSE)</f>
        <v>0</v>
      </c>
      <c r="AD3351" t="b">
        <f>IFERROR(IF(FIND("P1",PGOptionList!D3351)&gt;0,TRUE),FALSE)</f>
        <v>1</v>
      </c>
      <c r="AE3351" t="b">
        <f>IFERROR(IF(FIND("P0",PGOptionList!D3351)&gt;0,TRUE),FALSE)</f>
        <v>0</v>
      </c>
      <c r="AF3351" t="b">
        <f>IF(AND(Z3351,AA3351,AB3351,AC3351,IF(C3351=Auswahlhilfe!$L$7,TRUE,FALSE)),D3351,FALSE)</f>
        <v>0</v>
      </c>
      <c r="AG3351" t="b">
        <f>IF(AND(Z3351,AA3351,AB3351,AD3351,IF(C3351=Auswahlhilfe!$L$17,TRUE,FALSE)),D3351,FALSE)</f>
        <v>0</v>
      </c>
      <c r="AH3351" t="b">
        <f>IF(AND(Z3351,AA3351,AB3351,AE3351,IF(C3351=Auswahlhilfe!$L$17,TRUE,FALSE)),D3351,FALSE)</f>
        <v>0</v>
      </c>
      <c r="AI3351" t="s">
        <v>4817</v>
      </c>
      <c r="AJ3351" s="90" t="str">
        <f t="shared" si="158"/>
        <v>mailto:info@oxni.ch?subject=Anfrage TCB-042-100-S2-P1</v>
      </c>
    </row>
    <row r="3352" spans="2:36" x14ac:dyDescent="0.2">
      <c r="B3352" s="78" t="str">
        <f t="shared" si="156"/>
        <v/>
      </c>
      <c r="C3352" s="19" t="s">
        <v>125</v>
      </c>
      <c r="D3352" s="19" t="s">
        <v>3653</v>
      </c>
      <c r="E3352" s="19">
        <v>42</v>
      </c>
      <c r="F3352" s="19" t="s">
        <v>55</v>
      </c>
      <c r="G3352" s="19">
        <v>100</v>
      </c>
      <c r="H3352" s="19">
        <v>7</v>
      </c>
      <c r="I3352" s="19">
        <v>3</v>
      </c>
      <c r="J3352" s="19">
        <v>94</v>
      </c>
      <c r="K3352" s="19">
        <v>14</v>
      </c>
      <c r="L3352" s="19">
        <v>42</v>
      </c>
      <c r="M3352" s="19" t="s">
        <v>62</v>
      </c>
      <c r="N3352" s="19">
        <v>3000</v>
      </c>
      <c r="O3352" s="19">
        <v>6000</v>
      </c>
      <c r="P3352" s="19">
        <v>760</v>
      </c>
      <c r="Q3352" s="19" t="s">
        <v>57</v>
      </c>
      <c r="R3352" s="19">
        <v>380</v>
      </c>
      <c r="S3352" s="19">
        <v>20000</v>
      </c>
      <c r="T3352" s="19">
        <v>0.03</v>
      </c>
      <c r="U3352" s="19">
        <v>0.7</v>
      </c>
      <c r="V3352" s="19">
        <v>0.24</v>
      </c>
      <c r="W3352" s="19">
        <v>56</v>
      </c>
      <c r="X3352" s="93"/>
      <c r="Y3352">
        <f t="shared" si="157"/>
        <v>30</v>
      </c>
      <c r="Z3352" t="b">
        <f>IF(N3352/G3352&gt;=Auswahlhilfe!$C$8,TRUE,FALSE)</f>
        <v>1</v>
      </c>
      <c r="AA3352" t="b">
        <f>IF(K3352&gt;Auswahlhilfe!$C$7,TRUE,FALSE)</f>
        <v>1</v>
      </c>
      <c r="AB3352" t="b">
        <f>IF(Auswahlhilfe!$C$17=F3352,TRUE,FALSE)</f>
        <v>0</v>
      </c>
      <c r="AC3352" t="b">
        <f>IFERROR(IF(FIND("P2",PGOptionList!D3352)&gt;0,TRUE),FALSE)</f>
        <v>1</v>
      </c>
      <c r="AD3352" t="b">
        <f>IFERROR(IF(FIND("P1",PGOptionList!D3352)&gt;0,TRUE),FALSE)</f>
        <v>0</v>
      </c>
      <c r="AE3352" t="b">
        <f>IFERROR(IF(FIND("P0",PGOptionList!D3352)&gt;0,TRUE),FALSE)</f>
        <v>0</v>
      </c>
      <c r="AF3352" t="b">
        <f>IF(AND(Z3352,AA3352,AB3352,AC3352,IF(C3352=Auswahlhilfe!$L$7,TRUE,FALSE)),D3352,FALSE)</f>
        <v>0</v>
      </c>
      <c r="AG3352" t="b">
        <f>IF(AND(Z3352,AA3352,AB3352,AD3352,IF(C3352=Auswahlhilfe!$L$17,TRUE,FALSE)),D3352,FALSE)</f>
        <v>0</v>
      </c>
      <c r="AH3352" t="b">
        <f>IF(AND(Z3352,AA3352,AB3352,AE3352,IF(C3352=Auswahlhilfe!$L$17,TRUE,FALSE)),D3352,FALSE)</f>
        <v>0</v>
      </c>
      <c r="AI3352" t="s">
        <v>4817</v>
      </c>
      <c r="AJ3352" s="90" t="str">
        <f t="shared" si="158"/>
        <v>mailto:info@oxni.ch?subject=Anfrage TCB-042-100-S1-P2</v>
      </c>
    </row>
    <row r="3353" spans="2:36" x14ac:dyDescent="0.2">
      <c r="B3353" s="78" t="str">
        <f t="shared" si="156"/>
        <v/>
      </c>
      <c r="C3353" s="19" t="s">
        <v>125</v>
      </c>
      <c r="D3353" s="19" t="s">
        <v>3654</v>
      </c>
      <c r="E3353" s="19">
        <v>42</v>
      </c>
      <c r="F3353" s="19" t="s">
        <v>58</v>
      </c>
      <c r="G3353" s="19">
        <v>100</v>
      </c>
      <c r="H3353" s="19">
        <v>7</v>
      </c>
      <c r="I3353" s="19">
        <v>3</v>
      </c>
      <c r="J3353" s="19">
        <v>94</v>
      </c>
      <c r="K3353" s="19">
        <v>14</v>
      </c>
      <c r="L3353" s="19">
        <v>42</v>
      </c>
      <c r="M3353" s="19" t="s">
        <v>62</v>
      </c>
      <c r="N3353" s="19">
        <v>3000</v>
      </c>
      <c r="O3353" s="19">
        <v>6000</v>
      </c>
      <c r="P3353" s="19">
        <v>760</v>
      </c>
      <c r="Q3353" s="19" t="s">
        <v>57</v>
      </c>
      <c r="R3353" s="19">
        <v>380</v>
      </c>
      <c r="S3353" s="19">
        <v>20000</v>
      </c>
      <c r="T3353" s="19">
        <v>0.03</v>
      </c>
      <c r="U3353" s="19">
        <v>0.7</v>
      </c>
      <c r="V3353" s="19">
        <v>0.24</v>
      </c>
      <c r="W3353" s="19">
        <v>56</v>
      </c>
      <c r="X3353" s="93"/>
      <c r="Y3353">
        <f t="shared" si="157"/>
        <v>30</v>
      </c>
      <c r="Z3353" t="b">
        <f>IF(N3353/G3353&gt;=Auswahlhilfe!$C$8,TRUE,FALSE)</f>
        <v>1</v>
      </c>
      <c r="AA3353" t="b">
        <f>IF(K3353&gt;Auswahlhilfe!$C$7,TRUE,FALSE)</f>
        <v>1</v>
      </c>
      <c r="AB3353" t="b">
        <f>IF(Auswahlhilfe!$C$17=F3353,TRUE,FALSE)</f>
        <v>1</v>
      </c>
      <c r="AC3353" t="b">
        <f>IFERROR(IF(FIND("P2",PGOptionList!D3353)&gt;0,TRUE),FALSE)</f>
        <v>1</v>
      </c>
      <c r="AD3353" t="b">
        <f>IFERROR(IF(FIND("P1",PGOptionList!D3353)&gt;0,TRUE),FALSE)</f>
        <v>0</v>
      </c>
      <c r="AE3353" t="b">
        <f>IFERROR(IF(FIND("P0",PGOptionList!D3353)&gt;0,TRUE),FALSE)</f>
        <v>0</v>
      </c>
      <c r="AF3353" t="b">
        <f>IF(AND(Z3353,AA3353,AB3353,AC3353,IF(C3353=Auswahlhilfe!$L$7,TRUE,FALSE)),D3353,FALSE)</f>
        <v>0</v>
      </c>
      <c r="AG3353" t="b">
        <f>IF(AND(Z3353,AA3353,AB3353,AD3353,IF(C3353=Auswahlhilfe!$L$17,TRUE,FALSE)),D3353,FALSE)</f>
        <v>0</v>
      </c>
      <c r="AH3353" t="b">
        <f>IF(AND(Z3353,AA3353,AB3353,AE3353,IF(C3353=Auswahlhilfe!$L$17,TRUE,FALSE)),D3353,FALSE)</f>
        <v>0</v>
      </c>
      <c r="AI3353" t="s">
        <v>4817</v>
      </c>
      <c r="AJ3353" s="90" t="str">
        <f t="shared" si="158"/>
        <v>mailto:info@oxni.ch?subject=Anfrage TCB-042-100-S2-P2</v>
      </c>
    </row>
    <row r="3354" spans="2:36" x14ac:dyDescent="0.2">
      <c r="B3354" s="78" t="str">
        <f t="shared" si="156"/>
        <v/>
      </c>
      <c r="C3354" s="19" t="s">
        <v>125</v>
      </c>
      <c r="D3354" s="19" t="s">
        <v>3655</v>
      </c>
      <c r="E3354" s="19">
        <v>42</v>
      </c>
      <c r="F3354" s="19" t="s">
        <v>55</v>
      </c>
      <c r="G3354" s="19">
        <v>80</v>
      </c>
      <c r="H3354" s="19">
        <v>5</v>
      </c>
      <c r="I3354" s="19">
        <v>3</v>
      </c>
      <c r="J3354" s="19">
        <v>94</v>
      </c>
      <c r="K3354" s="19">
        <v>16</v>
      </c>
      <c r="L3354" s="19">
        <v>48</v>
      </c>
      <c r="M3354" s="19" t="s">
        <v>126</v>
      </c>
      <c r="N3354" s="19">
        <v>3000</v>
      </c>
      <c r="O3354" s="19">
        <v>6000</v>
      </c>
      <c r="P3354" s="19">
        <v>760</v>
      </c>
      <c r="Q3354" s="19" t="s">
        <v>57</v>
      </c>
      <c r="R3354" s="19">
        <v>380</v>
      </c>
      <c r="S3354" s="19">
        <v>20000</v>
      </c>
      <c r="T3354" s="19">
        <v>0.03</v>
      </c>
      <c r="U3354" s="19">
        <v>0.7</v>
      </c>
      <c r="V3354" s="19">
        <v>0.24</v>
      </c>
      <c r="W3354" s="19">
        <v>56</v>
      </c>
      <c r="X3354" s="93"/>
      <c r="Y3354">
        <f t="shared" si="157"/>
        <v>37.5</v>
      </c>
      <c r="Z3354" t="b">
        <f>IF(N3354/G3354&gt;=Auswahlhilfe!$C$8,TRUE,FALSE)</f>
        <v>1</v>
      </c>
      <c r="AA3354" t="b">
        <f>IF(K3354&gt;Auswahlhilfe!$C$7,TRUE,FALSE)</f>
        <v>1</v>
      </c>
      <c r="AB3354" t="b">
        <f>IF(Auswahlhilfe!$C$17=F3354,TRUE,FALSE)</f>
        <v>0</v>
      </c>
      <c r="AC3354" t="b">
        <f>IFERROR(IF(FIND("P2",PGOptionList!D3354)&gt;0,TRUE),FALSE)</f>
        <v>0</v>
      </c>
      <c r="AD3354" t="b">
        <f>IFERROR(IF(FIND("P1",PGOptionList!D3354)&gt;0,TRUE),FALSE)</f>
        <v>1</v>
      </c>
      <c r="AE3354" t="b">
        <f>IFERROR(IF(FIND("P0",PGOptionList!D3354)&gt;0,TRUE),FALSE)</f>
        <v>0</v>
      </c>
      <c r="AF3354" t="b">
        <f>IF(AND(Z3354,AA3354,AB3354,AC3354,IF(C3354=Auswahlhilfe!$L$7,TRUE,FALSE)),D3354,FALSE)</f>
        <v>0</v>
      </c>
      <c r="AG3354" t="b">
        <f>IF(AND(Z3354,AA3354,AB3354,AD3354,IF(C3354=Auswahlhilfe!$L$17,TRUE,FALSE)),D3354,FALSE)</f>
        <v>0</v>
      </c>
      <c r="AH3354" t="b">
        <f>IF(AND(Z3354,AA3354,AB3354,AE3354,IF(C3354=Auswahlhilfe!$L$17,TRUE,FALSE)),D3354,FALSE)</f>
        <v>0</v>
      </c>
      <c r="AI3354" t="s">
        <v>4817</v>
      </c>
      <c r="AJ3354" s="90" t="str">
        <f t="shared" si="158"/>
        <v>mailto:info@oxni.ch?subject=Anfrage TCB-042-080-S1-P1</v>
      </c>
    </row>
    <row r="3355" spans="2:36" x14ac:dyDescent="0.2">
      <c r="B3355" s="78" t="str">
        <f t="shared" si="156"/>
        <v/>
      </c>
      <c r="C3355" s="19" t="s">
        <v>125</v>
      </c>
      <c r="D3355" s="19" t="s">
        <v>3656</v>
      </c>
      <c r="E3355" s="19">
        <v>42</v>
      </c>
      <c r="F3355" s="19" t="s">
        <v>58</v>
      </c>
      <c r="G3355" s="19">
        <v>80</v>
      </c>
      <c r="H3355" s="19">
        <v>5</v>
      </c>
      <c r="I3355" s="19">
        <v>3</v>
      </c>
      <c r="J3355" s="19">
        <v>94</v>
      </c>
      <c r="K3355" s="19">
        <v>16</v>
      </c>
      <c r="L3355" s="19">
        <v>48</v>
      </c>
      <c r="M3355" s="19" t="s">
        <v>126</v>
      </c>
      <c r="N3355" s="19">
        <v>3000</v>
      </c>
      <c r="O3355" s="19">
        <v>6000</v>
      </c>
      <c r="P3355" s="19">
        <v>760</v>
      </c>
      <c r="Q3355" s="19" t="s">
        <v>57</v>
      </c>
      <c r="R3355" s="19">
        <v>380</v>
      </c>
      <c r="S3355" s="19">
        <v>20000</v>
      </c>
      <c r="T3355" s="19">
        <v>0.03</v>
      </c>
      <c r="U3355" s="19">
        <v>0.7</v>
      </c>
      <c r="V3355" s="19">
        <v>0.24</v>
      </c>
      <c r="W3355" s="19">
        <v>56</v>
      </c>
      <c r="X3355" s="93"/>
      <c r="Y3355">
        <f t="shared" si="157"/>
        <v>37.5</v>
      </c>
      <c r="Z3355" t="b">
        <f>IF(N3355/G3355&gt;=Auswahlhilfe!$C$8,TRUE,FALSE)</f>
        <v>1</v>
      </c>
      <c r="AA3355" t="b">
        <f>IF(K3355&gt;Auswahlhilfe!$C$7,TRUE,FALSE)</f>
        <v>1</v>
      </c>
      <c r="AB3355" t="b">
        <f>IF(Auswahlhilfe!$C$17=F3355,TRUE,FALSE)</f>
        <v>1</v>
      </c>
      <c r="AC3355" t="b">
        <f>IFERROR(IF(FIND("P2",PGOptionList!D3355)&gt;0,TRUE),FALSE)</f>
        <v>0</v>
      </c>
      <c r="AD3355" t="b">
        <f>IFERROR(IF(FIND("P1",PGOptionList!D3355)&gt;0,TRUE),FALSE)</f>
        <v>1</v>
      </c>
      <c r="AE3355" t="b">
        <f>IFERROR(IF(FIND("P0",PGOptionList!D3355)&gt;0,TRUE),FALSE)</f>
        <v>0</v>
      </c>
      <c r="AF3355" t="b">
        <f>IF(AND(Z3355,AA3355,AB3355,AC3355,IF(C3355=Auswahlhilfe!$L$7,TRUE,FALSE)),D3355,FALSE)</f>
        <v>0</v>
      </c>
      <c r="AG3355" t="b">
        <f>IF(AND(Z3355,AA3355,AB3355,AD3355,IF(C3355=Auswahlhilfe!$L$17,TRUE,FALSE)),D3355,FALSE)</f>
        <v>0</v>
      </c>
      <c r="AH3355" t="b">
        <f>IF(AND(Z3355,AA3355,AB3355,AE3355,IF(C3355=Auswahlhilfe!$L$17,TRUE,FALSE)),D3355,FALSE)</f>
        <v>0</v>
      </c>
      <c r="AI3355" t="s">
        <v>4817</v>
      </c>
      <c r="AJ3355" s="90" t="str">
        <f t="shared" si="158"/>
        <v>mailto:info@oxni.ch?subject=Anfrage TCB-042-080-S2-P1</v>
      </c>
    </row>
    <row r="3356" spans="2:36" x14ac:dyDescent="0.2">
      <c r="B3356" s="78" t="str">
        <f t="shared" si="156"/>
        <v/>
      </c>
      <c r="C3356" s="19" t="s">
        <v>125</v>
      </c>
      <c r="D3356" s="19" t="s">
        <v>3657</v>
      </c>
      <c r="E3356" s="19">
        <v>42</v>
      </c>
      <c r="F3356" s="19" t="s">
        <v>55</v>
      </c>
      <c r="G3356" s="19">
        <v>80</v>
      </c>
      <c r="H3356" s="19">
        <v>7</v>
      </c>
      <c r="I3356" s="19">
        <v>3</v>
      </c>
      <c r="J3356" s="19">
        <v>94</v>
      </c>
      <c r="K3356" s="19">
        <v>16</v>
      </c>
      <c r="L3356" s="19">
        <v>48</v>
      </c>
      <c r="M3356" s="19" t="s">
        <v>126</v>
      </c>
      <c r="N3356" s="19">
        <v>3000</v>
      </c>
      <c r="O3356" s="19">
        <v>6000</v>
      </c>
      <c r="P3356" s="19">
        <v>760</v>
      </c>
      <c r="Q3356" s="19" t="s">
        <v>57</v>
      </c>
      <c r="R3356" s="19">
        <v>380</v>
      </c>
      <c r="S3356" s="19">
        <v>20000</v>
      </c>
      <c r="T3356" s="19">
        <v>0.03</v>
      </c>
      <c r="U3356" s="19">
        <v>0.7</v>
      </c>
      <c r="V3356" s="19">
        <v>0.24</v>
      </c>
      <c r="W3356" s="19">
        <v>56</v>
      </c>
      <c r="X3356" s="93"/>
      <c r="Y3356">
        <f t="shared" si="157"/>
        <v>37.5</v>
      </c>
      <c r="Z3356" t="b">
        <f>IF(N3356/G3356&gt;=Auswahlhilfe!$C$8,TRUE,FALSE)</f>
        <v>1</v>
      </c>
      <c r="AA3356" t="b">
        <f>IF(K3356&gt;Auswahlhilfe!$C$7,TRUE,FALSE)</f>
        <v>1</v>
      </c>
      <c r="AB3356" t="b">
        <f>IF(Auswahlhilfe!$C$17=F3356,TRUE,FALSE)</f>
        <v>0</v>
      </c>
      <c r="AC3356" t="b">
        <f>IFERROR(IF(FIND("P2",PGOptionList!D3356)&gt;0,TRUE),FALSE)</f>
        <v>1</v>
      </c>
      <c r="AD3356" t="b">
        <f>IFERROR(IF(FIND("P1",PGOptionList!D3356)&gt;0,TRUE),FALSE)</f>
        <v>0</v>
      </c>
      <c r="AE3356" t="b">
        <f>IFERROR(IF(FIND("P0",PGOptionList!D3356)&gt;0,TRUE),FALSE)</f>
        <v>0</v>
      </c>
      <c r="AF3356" t="b">
        <f>IF(AND(Z3356,AA3356,AB3356,AC3356,IF(C3356=Auswahlhilfe!$L$7,TRUE,FALSE)),D3356,FALSE)</f>
        <v>0</v>
      </c>
      <c r="AG3356" t="b">
        <f>IF(AND(Z3356,AA3356,AB3356,AD3356,IF(C3356=Auswahlhilfe!$L$17,TRUE,FALSE)),D3356,FALSE)</f>
        <v>0</v>
      </c>
      <c r="AH3356" t="b">
        <f>IF(AND(Z3356,AA3356,AB3356,AE3356,IF(C3356=Auswahlhilfe!$L$17,TRUE,FALSE)),D3356,FALSE)</f>
        <v>0</v>
      </c>
      <c r="AI3356" t="s">
        <v>4817</v>
      </c>
      <c r="AJ3356" s="90" t="str">
        <f t="shared" si="158"/>
        <v>mailto:info@oxni.ch?subject=Anfrage TCB-042-080-S1-P2</v>
      </c>
    </row>
    <row r="3357" spans="2:36" x14ac:dyDescent="0.2">
      <c r="B3357" s="78" t="str">
        <f t="shared" si="156"/>
        <v/>
      </c>
      <c r="C3357" s="19" t="s">
        <v>125</v>
      </c>
      <c r="D3357" s="19" t="s">
        <v>3658</v>
      </c>
      <c r="E3357" s="19">
        <v>42</v>
      </c>
      <c r="F3357" s="19" t="s">
        <v>58</v>
      </c>
      <c r="G3357" s="19">
        <v>80</v>
      </c>
      <c r="H3357" s="19">
        <v>7</v>
      </c>
      <c r="I3357" s="19">
        <v>3</v>
      </c>
      <c r="J3357" s="19">
        <v>94</v>
      </c>
      <c r="K3357" s="19">
        <v>16</v>
      </c>
      <c r="L3357" s="19">
        <v>48</v>
      </c>
      <c r="M3357" s="19" t="s">
        <v>126</v>
      </c>
      <c r="N3357" s="19">
        <v>3000</v>
      </c>
      <c r="O3357" s="19">
        <v>6000</v>
      </c>
      <c r="P3357" s="19">
        <v>760</v>
      </c>
      <c r="Q3357" s="19" t="s">
        <v>57</v>
      </c>
      <c r="R3357" s="19">
        <v>380</v>
      </c>
      <c r="S3357" s="19">
        <v>20000</v>
      </c>
      <c r="T3357" s="19">
        <v>0.03</v>
      </c>
      <c r="U3357" s="19">
        <v>0.7</v>
      </c>
      <c r="V3357" s="19">
        <v>0.24</v>
      </c>
      <c r="W3357" s="19">
        <v>56</v>
      </c>
      <c r="X3357" s="93"/>
      <c r="Y3357">
        <f t="shared" si="157"/>
        <v>37.5</v>
      </c>
      <c r="Z3357" t="b">
        <f>IF(N3357/G3357&gt;=Auswahlhilfe!$C$8,TRUE,FALSE)</f>
        <v>1</v>
      </c>
      <c r="AA3357" t="b">
        <f>IF(K3357&gt;Auswahlhilfe!$C$7,TRUE,FALSE)</f>
        <v>1</v>
      </c>
      <c r="AB3357" t="b">
        <f>IF(Auswahlhilfe!$C$17=F3357,TRUE,FALSE)</f>
        <v>1</v>
      </c>
      <c r="AC3357" t="b">
        <f>IFERROR(IF(FIND("P2",PGOptionList!D3357)&gt;0,TRUE),FALSE)</f>
        <v>1</v>
      </c>
      <c r="AD3357" t="b">
        <f>IFERROR(IF(FIND("P1",PGOptionList!D3357)&gt;0,TRUE),FALSE)</f>
        <v>0</v>
      </c>
      <c r="AE3357" t="b">
        <f>IFERROR(IF(FIND("P0",PGOptionList!D3357)&gt;0,TRUE),FALSE)</f>
        <v>0</v>
      </c>
      <c r="AF3357" t="b">
        <f>IF(AND(Z3357,AA3357,AB3357,AC3357,IF(C3357=Auswahlhilfe!$L$7,TRUE,FALSE)),D3357,FALSE)</f>
        <v>0</v>
      </c>
      <c r="AG3357" t="b">
        <f>IF(AND(Z3357,AA3357,AB3357,AD3357,IF(C3357=Auswahlhilfe!$L$17,TRUE,FALSE)),D3357,FALSE)</f>
        <v>0</v>
      </c>
      <c r="AH3357" t="b">
        <f>IF(AND(Z3357,AA3357,AB3357,AE3357,IF(C3357=Auswahlhilfe!$L$17,TRUE,FALSE)),D3357,FALSE)</f>
        <v>0</v>
      </c>
      <c r="AI3357" t="s">
        <v>4817</v>
      </c>
      <c r="AJ3357" s="90" t="str">
        <f t="shared" si="158"/>
        <v>mailto:info@oxni.ch?subject=Anfrage TCB-042-080-S2-P2</v>
      </c>
    </row>
    <row r="3358" spans="2:36" x14ac:dyDescent="0.2">
      <c r="B3358" s="78" t="str">
        <f t="shared" si="156"/>
        <v/>
      </c>
      <c r="C3358" s="19" t="s">
        <v>125</v>
      </c>
      <c r="D3358" s="19" t="s">
        <v>3659</v>
      </c>
      <c r="E3358" s="19">
        <v>42</v>
      </c>
      <c r="F3358" s="19" t="s">
        <v>55</v>
      </c>
      <c r="G3358" s="19">
        <v>70</v>
      </c>
      <c r="H3358" s="19">
        <v>5</v>
      </c>
      <c r="I3358" s="19">
        <v>3</v>
      </c>
      <c r="J3358" s="19">
        <v>94</v>
      </c>
      <c r="K3358" s="19">
        <v>18</v>
      </c>
      <c r="L3358" s="19">
        <v>54</v>
      </c>
      <c r="M3358" s="19" t="s">
        <v>59</v>
      </c>
      <c r="N3358" s="19">
        <v>3000</v>
      </c>
      <c r="O3358" s="19">
        <v>6000</v>
      </c>
      <c r="P3358" s="19">
        <v>760</v>
      </c>
      <c r="Q3358" s="19" t="s">
        <v>57</v>
      </c>
      <c r="R3358" s="19">
        <v>380</v>
      </c>
      <c r="S3358" s="19">
        <v>20000</v>
      </c>
      <c r="T3358" s="19">
        <v>0.03</v>
      </c>
      <c r="U3358" s="19">
        <v>0.7</v>
      </c>
      <c r="V3358" s="19">
        <v>0.24</v>
      </c>
      <c r="W3358" s="19">
        <v>56</v>
      </c>
      <c r="X3358" s="93"/>
      <c r="Y3358">
        <f t="shared" si="157"/>
        <v>42.857142857142854</v>
      </c>
      <c r="Z3358" t="b">
        <f>IF(N3358/G3358&gt;=Auswahlhilfe!$C$8,TRUE,FALSE)</f>
        <v>1</v>
      </c>
      <c r="AA3358" t="b">
        <f>IF(K3358&gt;Auswahlhilfe!$C$7,TRUE,FALSE)</f>
        <v>1</v>
      </c>
      <c r="AB3358" t="b">
        <f>IF(Auswahlhilfe!$C$17=F3358,TRUE,FALSE)</f>
        <v>0</v>
      </c>
      <c r="AC3358" t="b">
        <f>IFERROR(IF(FIND("P2",PGOptionList!D3358)&gt;0,TRUE),FALSE)</f>
        <v>0</v>
      </c>
      <c r="AD3358" t="b">
        <f>IFERROR(IF(FIND("P1",PGOptionList!D3358)&gt;0,TRUE),FALSE)</f>
        <v>1</v>
      </c>
      <c r="AE3358" t="b">
        <f>IFERROR(IF(FIND("P0",PGOptionList!D3358)&gt;0,TRUE),FALSE)</f>
        <v>0</v>
      </c>
      <c r="AF3358" t="b">
        <f>IF(AND(Z3358,AA3358,AB3358,AC3358,IF(C3358=Auswahlhilfe!$L$7,TRUE,FALSE)),D3358,FALSE)</f>
        <v>0</v>
      </c>
      <c r="AG3358" t="b">
        <f>IF(AND(Z3358,AA3358,AB3358,AD3358,IF(C3358=Auswahlhilfe!$L$17,TRUE,FALSE)),D3358,FALSE)</f>
        <v>0</v>
      </c>
      <c r="AH3358" t="b">
        <f>IF(AND(Z3358,AA3358,AB3358,AE3358,IF(C3358=Auswahlhilfe!$L$17,TRUE,FALSE)),D3358,FALSE)</f>
        <v>0</v>
      </c>
      <c r="AI3358" t="s">
        <v>4817</v>
      </c>
      <c r="AJ3358" s="90" t="str">
        <f t="shared" si="158"/>
        <v>mailto:info@oxni.ch?subject=Anfrage TCB-042-070-S1-P1</v>
      </c>
    </row>
    <row r="3359" spans="2:36" x14ac:dyDescent="0.2">
      <c r="B3359" s="78" t="str">
        <f t="shared" si="156"/>
        <v/>
      </c>
      <c r="C3359" s="19" t="s">
        <v>125</v>
      </c>
      <c r="D3359" s="19" t="s">
        <v>3660</v>
      </c>
      <c r="E3359" s="19">
        <v>42</v>
      </c>
      <c r="F3359" s="19" t="s">
        <v>58</v>
      </c>
      <c r="G3359" s="19">
        <v>70</v>
      </c>
      <c r="H3359" s="19">
        <v>5</v>
      </c>
      <c r="I3359" s="19">
        <v>3</v>
      </c>
      <c r="J3359" s="19">
        <v>94</v>
      </c>
      <c r="K3359" s="19">
        <v>18</v>
      </c>
      <c r="L3359" s="19">
        <v>54</v>
      </c>
      <c r="M3359" s="19" t="s">
        <v>59</v>
      </c>
      <c r="N3359" s="19">
        <v>3000</v>
      </c>
      <c r="O3359" s="19">
        <v>6000</v>
      </c>
      <c r="P3359" s="19">
        <v>760</v>
      </c>
      <c r="Q3359" s="19" t="s">
        <v>57</v>
      </c>
      <c r="R3359" s="19">
        <v>380</v>
      </c>
      <c r="S3359" s="19">
        <v>20000</v>
      </c>
      <c r="T3359" s="19">
        <v>0.03</v>
      </c>
      <c r="U3359" s="19">
        <v>0.7</v>
      </c>
      <c r="V3359" s="19">
        <v>0.24</v>
      </c>
      <c r="W3359" s="19">
        <v>56</v>
      </c>
      <c r="X3359" s="93"/>
      <c r="Y3359">
        <f t="shared" si="157"/>
        <v>42.857142857142854</v>
      </c>
      <c r="Z3359" t="b">
        <f>IF(N3359/G3359&gt;=Auswahlhilfe!$C$8,TRUE,FALSE)</f>
        <v>1</v>
      </c>
      <c r="AA3359" t="b">
        <f>IF(K3359&gt;Auswahlhilfe!$C$7,TRUE,FALSE)</f>
        <v>1</v>
      </c>
      <c r="AB3359" t="b">
        <f>IF(Auswahlhilfe!$C$17=F3359,TRUE,FALSE)</f>
        <v>1</v>
      </c>
      <c r="AC3359" t="b">
        <f>IFERROR(IF(FIND("P2",PGOptionList!D3359)&gt;0,TRUE),FALSE)</f>
        <v>0</v>
      </c>
      <c r="AD3359" t="b">
        <f>IFERROR(IF(FIND("P1",PGOptionList!D3359)&gt;0,TRUE),FALSE)</f>
        <v>1</v>
      </c>
      <c r="AE3359" t="b">
        <f>IFERROR(IF(FIND("P0",PGOptionList!D3359)&gt;0,TRUE),FALSE)</f>
        <v>0</v>
      </c>
      <c r="AF3359" t="b">
        <f>IF(AND(Z3359,AA3359,AB3359,AC3359,IF(C3359=Auswahlhilfe!$L$7,TRUE,FALSE)),D3359,FALSE)</f>
        <v>0</v>
      </c>
      <c r="AG3359" t="b">
        <f>IF(AND(Z3359,AA3359,AB3359,AD3359,IF(C3359=Auswahlhilfe!$L$17,TRUE,FALSE)),D3359,FALSE)</f>
        <v>0</v>
      </c>
      <c r="AH3359" t="b">
        <f>IF(AND(Z3359,AA3359,AB3359,AE3359,IF(C3359=Auswahlhilfe!$L$17,TRUE,FALSE)),D3359,FALSE)</f>
        <v>0</v>
      </c>
      <c r="AI3359" t="s">
        <v>4817</v>
      </c>
      <c r="AJ3359" s="90" t="str">
        <f t="shared" si="158"/>
        <v>mailto:info@oxni.ch?subject=Anfrage TCB-042-070-S2-P1</v>
      </c>
    </row>
    <row r="3360" spans="2:36" x14ac:dyDescent="0.2">
      <c r="B3360" s="78" t="str">
        <f t="shared" si="156"/>
        <v/>
      </c>
      <c r="C3360" s="19" t="s">
        <v>125</v>
      </c>
      <c r="D3360" s="19" t="s">
        <v>3661</v>
      </c>
      <c r="E3360" s="19">
        <v>42</v>
      </c>
      <c r="F3360" s="19" t="s">
        <v>55</v>
      </c>
      <c r="G3360" s="19">
        <v>70</v>
      </c>
      <c r="H3360" s="19">
        <v>7</v>
      </c>
      <c r="I3360" s="19">
        <v>3</v>
      </c>
      <c r="J3360" s="19">
        <v>94</v>
      </c>
      <c r="K3360" s="19">
        <v>18</v>
      </c>
      <c r="L3360" s="19">
        <v>54</v>
      </c>
      <c r="M3360" s="19" t="s">
        <v>59</v>
      </c>
      <c r="N3360" s="19">
        <v>3000</v>
      </c>
      <c r="O3360" s="19">
        <v>6000</v>
      </c>
      <c r="P3360" s="19">
        <v>760</v>
      </c>
      <c r="Q3360" s="19" t="s">
        <v>57</v>
      </c>
      <c r="R3360" s="19">
        <v>380</v>
      </c>
      <c r="S3360" s="19">
        <v>20000</v>
      </c>
      <c r="T3360" s="19">
        <v>0.03</v>
      </c>
      <c r="U3360" s="19">
        <v>0.7</v>
      </c>
      <c r="V3360" s="19">
        <v>0.24</v>
      </c>
      <c r="W3360" s="19">
        <v>56</v>
      </c>
      <c r="X3360" s="93"/>
      <c r="Y3360">
        <f t="shared" si="157"/>
        <v>42.857142857142854</v>
      </c>
      <c r="Z3360" t="b">
        <f>IF(N3360/G3360&gt;=Auswahlhilfe!$C$8,TRUE,FALSE)</f>
        <v>1</v>
      </c>
      <c r="AA3360" t="b">
        <f>IF(K3360&gt;Auswahlhilfe!$C$7,TRUE,FALSE)</f>
        <v>1</v>
      </c>
      <c r="AB3360" t="b">
        <f>IF(Auswahlhilfe!$C$17=F3360,TRUE,FALSE)</f>
        <v>0</v>
      </c>
      <c r="AC3360" t="b">
        <f>IFERROR(IF(FIND("P2",PGOptionList!D3360)&gt;0,TRUE),FALSE)</f>
        <v>1</v>
      </c>
      <c r="AD3360" t="b">
        <f>IFERROR(IF(FIND("P1",PGOptionList!D3360)&gt;0,TRUE),FALSE)</f>
        <v>0</v>
      </c>
      <c r="AE3360" t="b">
        <f>IFERROR(IF(FIND("P0",PGOptionList!D3360)&gt;0,TRUE),FALSE)</f>
        <v>0</v>
      </c>
      <c r="AF3360" t="b">
        <f>IF(AND(Z3360,AA3360,AB3360,AC3360,IF(C3360=Auswahlhilfe!$L$7,TRUE,FALSE)),D3360,FALSE)</f>
        <v>0</v>
      </c>
      <c r="AG3360" t="b">
        <f>IF(AND(Z3360,AA3360,AB3360,AD3360,IF(C3360=Auswahlhilfe!$L$17,TRUE,FALSE)),D3360,FALSE)</f>
        <v>0</v>
      </c>
      <c r="AH3360" t="b">
        <f>IF(AND(Z3360,AA3360,AB3360,AE3360,IF(C3360=Auswahlhilfe!$L$17,TRUE,FALSE)),D3360,FALSE)</f>
        <v>0</v>
      </c>
      <c r="AI3360" t="s">
        <v>4817</v>
      </c>
      <c r="AJ3360" s="90" t="str">
        <f t="shared" si="158"/>
        <v>mailto:info@oxni.ch?subject=Anfrage TCB-042-070-S1-P2</v>
      </c>
    </row>
    <row r="3361" spans="2:36" x14ac:dyDescent="0.2">
      <c r="B3361" s="78" t="str">
        <f t="shared" si="156"/>
        <v/>
      </c>
      <c r="C3361" s="19" t="s">
        <v>125</v>
      </c>
      <c r="D3361" s="19" t="s">
        <v>3662</v>
      </c>
      <c r="E3361" s="19">
        <v>42</v>
      </c>
      <c r="F3361" s="19" t="s">
        <v>58</v>
      </c>
      <c r="G3361" s="19">
        <v>70</v>
      </c>
      <c r="H3361" s="19">
        <v>7</v>
      </c>
      <c r="I3361" s="19">
        <v>3</v>
      </c>
      <c r="J3361" s="19">
        <v>94</v>
      </c>
      <c r="K3361" s="19">
        <v>18</v>
      </c>
      <c r="L3361" s="19">
        <v>54</v>
      </c>
      <c r="M3361" s="19" t="s">
        <v>59</v>
      </c>
      <c r="N3361" s="19">
        <v>3000</v>
      </c>
      <c r="O3361" s="19">
        <v>6000</v>
      </c>
      <c r="P3361" s="19">
        <v>760</v>
      </c>
      <c r="Q3361" s="19" t="s">
        <v>57</v>
      </c>
      <c r="R3361" s="19">
        <v>380</v>
      </c>
      <c r="S3361" s="19">
        <v>20000</v>
      </c>
      <c r="T3361" s="19">
        <v>0.03</v>
      </c>
      <c r="U3361" s="19">
        <v>0.7</v>
      </c>
      <c r="V3361" s="19">
        <v>0.24</v>
      </c>
      <c r="W3361" s="19">
        <v>56</v>
      </c>
      <c r="X3361" s="93"/>
      <c r="Y3361">
        <f t="shared" si="157"/>
        <v>42.857142857142854</v>
      </c>
      <c r="Z3361" t="b">
        <f>IF(N3361/G3361&gt;=Auswahlhilfe!$C$8,TRUE,FALSE)</f>
        <v>1</v>
      </c>
      <c r="AA3361" t="b">
        <f>IF(K3361&gt;Auswahlhilfe!$C$7,TRUE,FALSE)</f>
        <v>1</v>
      </c>
      <c r="AB3361" t="b">
        <f>IF(Auswahlhilfe!$C$17=F3361,TRUE,FALSE)</f>
        <v>1</v>
      </c>
      <c r="AC3361" t="b">
        <f>IFERROR(IF(FIND("P2",PGOptionList!D3361)&gt;0,TRUE),FALSE)</f>
        <v>1</v>
      </c>
      <c r="AD3361" t="b">
        <f>IFERROR(IF(FIND("P1",PGOptionList!D3361)&gt;0,TRUE),FALSE)</f>
        <v>0</v>
      </c>
      <c r="AE3361" t="b">
        <f>IFERROR(IF(FIND("P0",PGOptionList!D3361)&gt;0,TRUE),FALSE)</f>
        <v>0</v>
      </c>
      <c r="AF3361" t="b">
        <f>IF(AND(Z3361,AA3361,AB3361,AC3361,IF(C3361=Auswahlhilfe!$L$7,TRUE,FALSE)),D3361,FALSE)</f>
        <v>0</v>
      </c>
      <c r="AG3361" t="b">
        <f>IF(AND(Z3361,AA3361,AB3361,AD3361,IF(C3361=Auswahlhilfe!$L$17,TRUE,FALSE)),D3361,FALSE)</f>
        <v>0</v>
      </c>
      <c r="AH3361" t="b">
        <f>IF(AND(Z3361,AA3361,AB3361,AE3361,IF(C3361=Auswahlhilfe!$L$17,TRUE,FALSE)),D3361,FALSE)</f>
        <v>0</v>
      </c>
      <c r="AI3361" t="s">
        <v>4817</v>
      </c>
      <c r="AJ3361" s="90" t="str">
        <f t="shared" si="158"/>
        <v>mailto:info@oxni.ch?subject=Anfrage TCB-042-070-S2-P2</v>
      </c>
    </row>
    <row r="3362" spans="2:36" x14ac:dyDescent="0.2">
      <c r="B3362" s="78" t="str">
        <f t="shared" si="156"/>
        <v/>
      </c>
      <c r="C3362" s="19" t="s">
        <v>125</v>
      </c>
      <c r="D3362" s="19" t="s">
        <v>3663</v>
      </c>
      <c r="E3362" s="19">
        <v>42</v>
      </c>
      <c r="F3362" s="19" t="s">
        <v>55</v>
      </c>
      <c r="G3362" s="19">
        <v>60</v>
      </c>
      <c r="H3362" s="19">
        <v>5</v>
      </c>
      <c r="I3362" s="19">
        <v>3</v>
      </c>
      <c r="J3362" s="19">
        <v>94</v>
      </c>
      <c r="K3362" s="19">
        <v>18</v>
      </c>
      <c r="L3362" s="19">
        <v>54</v>
      </c>
      <c r="M3362" s="19" t="s">
        <v>59</v>
      </c>
      <c r="N3362" s="19">
        <v>3000</v>
      </c>
      <c r="O3362" s="19">
        <v>6000</v>
      </c>
      <c r="P3362" s="19">
        <v>760</v>
      </c>
      <c r="Q3362" s="19" t="s">
        <v>57</v>
      </c>
      <c r="R3362" s="19">
        <v>380</v>
      </c>
      <c r="S3362" s="19">
        <v>20000</v>
      </c>
      <c r="T3362" s="19">
        <v>0.03</v>
      </c>
      <c r="U3362" s="19">
        <v>0.7</v>
      </c>
      <c r="V3362" s="19">
        <v>0.24</v>
      </c>
      <c r="W3362" s="19">
        <v>56</v>
      </c>
      <c r="X3362" s="93"/>
      <c r="Y3362">
        <f t="shared" si="157"/>
        <v>50</v>
      </c>
      <c r="Z3362" t="b">
        <f>IF(N3362/G3362&gt;=Auswahlhilfe!$C$8,TRUE,FALSE)</f>
        <v>1</v>
      </c>
      <c r="AA3362" t="b">
        <f>IF(K3362&gt;Auswahlhilfe!$C$7,TRUE,FALSE)</f>
        <v>1</v>
      </c>
      <c r="AB3362" t="b">
        <f>IF(Auswahlhilfe!$C$17=F3362,TRUE,FALSE)</f>
        <v>0</v>
      </c>
      <c r="AC3362" t="b">
        <f>IFERROR(IF(FIND("P2",PGOptionList!D3362)&gt;0,TRUE),FALSE)</f>
        <v>0</v>
      </c>
      <c r="AD3362" t="b">
        <f>IFERROR(IF(FIND("P1",PGOptionList!D3362)&gt;0,TRUE),FALSE)</f>
        <v>1</v>
      </c>
      <c r="AE3362" t="b">
        <f>IFERROR(IF(FIND("P0",PGOptionList!D3362)&gt;0,TRUE),FALSE)</f>
        <v>0</v>
      </c>
      <c r="AF3362" t="b">
        <f>IF(AND(Z3362,AA3362,AB3362,AC3362,IF(C3362=Auswahlhilfe!$L$7,TRUE,FALSE)),D3362,FALSE)</f>
        <v>0</v>
      </c>
      <c r="AG3362" t="b">
        <f>IF(AND(Z3362,AA3362,AB3362,AD3362,IF(C3362=Auswahlhilfe!$L$17,TRUE,FALSE)),D3362,FALSE)</f>
        <v>0</v>
      </c>
      <c r="AH3362" t="b">
        <f>IF(AND(Z3362,AA3362,AB3362,AE3362,IF(C3362=Auswahlhilfe!$L$17,TRUE,FALSE)),D3362,FALSE)</f>
        <v>0</v>
      </c>
      <c r="AI3362" t="s">
        <v>4817</v>
      </c>
      <c r="AJ3362" s="90" t="str">
        <f t="shared" si="158"/>
        <v>mailto:info@oxni.ch?subject=Anfrage TCB-042-060-S1-P1</v>
      </c>
    </row>
    <row r="3363" spans="2:36" x14ac:dyDescent="0.2">
      <c r="B3363" s="78" t="str">
        <f t="shared" si="156"/>
        <v/>
      </c>
      <c r="C3363" s="19" t="s">
        <v>125</v>
      </c>
      <c r="D3363" s="19" t="s">
        <v>3664</v>
      </c>
      <c r="E3363" s="19">
        <v>42</v>
      </c>
      <c r="F3363" s="19" t="s">
        <v>58</v>
      </c>
      <c r="G3363" s="19">
        <v>60</v>
      </c>
      <c r="H3363" s="19">
        <v>5</v>
      </c>
      <c r="I3363" s="19">
        <v>3</v>
      </c>
      <c r="J3363" s="19">
        <v>94</v>
      </c>
      <c r="K3363" s="19">
        <v>18</v>
      </c>
      <c r="L3363" s="19">
        <v>54</v>
      </c>
      <c r="M3363" s="19" t="s">
        <v>59</v>
      </c>
      <c r="N3363" s="19">
        <v>3000</v>
      </c>
      <c r="O3363" s="19">
        <v>6000</v>
      </c>
      <c r="P3363" s="19">
        <v>760</v>
      </c>
      <c r="Q3363" s="19" t="s">
        <v>57</v>
      </c>
      <c r="R3363" s="19">
        <v>380</v>
      </c>
      <c r="S3363" s="19">
        <v>20000</v>
      </c>
      <c r="T3363" s="19">
        <v>0.03</v>
      </c>
      <c r="U3363" s="19">
        <v>0.7</v>
      </c>
      <c r="V3363" s="19">
        <v>0.24</v>
      </c>
      <c r="W3363" s="19">
        <v>56</v>
      </c>
      <c r="X3363" s="93"/>
      <c r="Y3363">
        <f t="shared" si="157"/>
        <v>50</v>
      </c>
      <c r="Z3363" t="b">
        <f>IF(N3363/G3363&gt;=Auswahlhilfe!$C$8,TRUE,FALSE)</f>
        <v>1</v>
      </c>
      <c r="AA3363" t="b">
        <f>IF(K3363&gt;Auswahlhilfe!$C$7,TRUE,FALSE)</f>
        <v>1</v>
      </c>
      <c r="AB3363" t="b">
        <f>IF(Auswahlhilfe!$C$17=F3363,TRUE,FALSE)</f>
        <v>1</v>
      </c>
      <c r="AC3363" t="b">
        <f>IFERROR(IF(FIND("P2",PGOptionList!D3363)&gt;0,TRUE),FALSE)</f>
        <v>0</v>
      </c>
      <c r="AD3363" t="b">
        <f>IFERROR(IF(FIND("P1",PGOptionList!D3363)&gt;0,TRUE),FALSE)</f>
        <v>1</v>
      </c>
      <c r="AE3363" t="b">
        <f>IFERROR(IF(FIND("P0",PGOptionList!D3363)&gt;0,TRUE),FALSE)</f>
        <v>0</v>
      </c>
      <c r="AF3363" t="b">
        <f>IF(AND(Z3363,AA3363,AB3363,AC3363,IF(C3363=Auswahlhilfe!$L$7,TRUE,FALSE)),D3363,FALSE)</f>
        <v>0</v>
      </c>
      <c r="AG3363" t="b">
        <f>IF(AND(Z3363,AA3363,AB3363,AD3363,IF(C3363=Auswahlhilfe!$L$17,TRUE,FALSE)),D3363,FALSE)</f>
        <v>0</v>
      </c>
      <c r="AH3363" t="b">
        <f>IF(AND(Z3363,AA3363,AB3363,AE3363,IF(C3363=Auswahlhilfe!$L$17,TRUE,FALSE)),D3363,FALSE)</f>
        <v>0</v>
      </c>
      <c r="AI3363" t="s">
        <v>4817</v>
      </c>
      <c r="AJ3363" s="90" t="str">
        <f t="shared" si="158"/>
        <v>mailto:info@oxni.ch?subject=Anfrage TCB-042-060-S2-P1</v>
      </c>
    </row>
    <row r="3364" spans="2:36" x14ac:dyDescent="0.2">
      <c r="B3364" s="78" t="str">
        <f t="shared" si="156"/>
        <v/>
      </c>
      <c r="C3364" s="19" t="s">
        <v>125</v>
      </c>
      <c r="D3364" s="19" t="s">
        <v>3665</v>
      </c>
      <c r="E3364" s="19">
        <v>42</v>
      </c>
      <c r="F3364" s="19" t="s">
        <v>55</v>
      </c>
      <c r="G3364" s="19">
        <v>60</v>
      </c>
      <c r="H3364" s="19">
        <v>7</v>
      </c>
      <c r="I3364" s="19">
        <v>3</v>
      </c>
      <c r="J3364" s="19">
        <v>94</v>
      </c>
      <c r="K3364" s="19">
        <v>18</v>
      </c>
      <c r="L3364" s="19">
        <v>54</v>
      </c>
      <c r="M3364" s="19" t="s">
        <v>59</v>
      </c>
      <c r="N3364" s="19">
        <v>3000</v>
      </c>
      <c r="O3364" s="19">
        <v>6000</v>
      </c>
      <c r="P3364" s="19">
        <v>760</v>
      </c>
      <c r="Q3364" s="19" t="s">
        <v>57</v>
      </c>
      <c r="R3364" s="19">
        <v>380</v>
      </c>
      <c r="S3364" s="19">
        <v>20000</v>
      </c>
      <c r="T3364" s="19">
        <v>0.03</v>
      </c>
      <c r="U3364" s="19">
        <v>0.7</v>
      </c>
      <c r="V3364" s="19">
        <v>0.24</v>
      </c>
      <c r="W3364" s="19">
        <v>56</v>
      </c>
      <c r="X3364" s="93"/>
      <c r="Y3364">
        <f t="shared" si="157"/>
        <v>50</v>
      </c>
      <c r="Z3364" t="b">
        <f>IF(N3364/G3364&gt;=Auswahlhilfe!$C$8,TRUE,FALSE)</f>
        <v>1</v>
      </c>
      <c r="AA3364" t="b">
        <f>IF(K3364&gt;Auswahlhilfe!$C$7,TRUE,FALSE)</f>
        <v>1</v>
      </c>
      <c r="AB3364" t="b">
        <f>IF(Auswahlhilfe!$C$17=F3364,TRUE,FALSE)</f>
        <v>0</v>
      </c>
      <c r="AC3364" t="b">
        <f>IFERROR(IF(FIND("P2",PGOptionList!D3364)&gt;0,TRUE),FALSE)</f>
        <v>1</v>
      </c>
      <c r="AD3364" t="b">
        <f>IFERROR(IF(FIND("P1",PGOptionList!D3364)&gt;0,TRUE),FALSE)</f>
        <v>0</v>
      </c>
      <c r="AE3364" t="b">
        <f>IFERROR(IF(FIND("P0",PGOptionList!D3364)&gt;0,TRUE),FALSE)</f>
        <v>0</v>
      </c>
      <c r="AF3364" t="b">
        <f>IF(AND(Z3364,AA3364,AB3364,AC3364,IF(C3364=Auswahlhilfe!$L$7,TRUE,FALSE)),D3364,FALSE)</f>
        <v>0</v>
      </c>
      <c r="AG3364" t="b">
        <f>IF(AND(Z3364,AA3364,AB3364,AD3364,IF(C3364=Auswahlhilfe!$L$17,TRUE,FALSE)),D3364,FALSE)</f>
        <v>0</v>
      </c>
      <c r="AH3364" t="b">
        <f>IF(AND(Z3364,AA3364,AB3364,AE3364,IF(C3364=Auswahlhilfe!$L$17,TRUE,FALSE)),D3364,FALSE)</f>
        <v>0</v>
      </c>
      <c r="AI3364" t="s">
        <v>4817</v>
      </c>
      <c r="AJ3364" s="90" t="str">
        <f t="shared" si="158"/>
        <v>mailto:info@oxni.ch?subject=Anfrage TCB-042-060-S1-P2</v>
      </c>
    </row>
    <row r="3365" spans="2:36" x14ac:dyDescent="0.2">
      <c r="B3365" s="78" t="str">
        <f t="shared" si="156"/>
        <v/>
      </c>
      <c r="C3365" s="19" t="s">
        <v>125</v>
      </c>
      <c r="D3365" s="19" t="s">
        <v>3666</v>
      </c>
      <c r="E3365" s="19">
        <v>42</v>
      </c>
      <c r="F3365" s="19" t="s">
        <v>58</v>
      </c>
      <c r="G3365" s="19">
        <v>60</v>
      </c>
      <c r="H3365" s="19">
        <v>7</v>
      </c>
      <c r="I3365" s="19">
        <v>3</v>
      </c>
      <c r="J3365" s="19">
        <v>94</v>
      </c>
      <c r="K3365" s="19">
        <v>18</v>
      </c>
      <c r="L3365" s="19">
        <v>54</v>
      </c>
      <c r="M3365" s="19" t="s">
        <v>59</v>
      </c>
      <c r="N3365" s="19">
        <v>3000</v>
      </c>
      <c r="O3365" s="19">
        <v>6000</v>
      </c>
      <c r="P3365" s="19">
        <v>760</v>
      </c>
      <c r="Q3365" s="19" t="s">
        <v>57</v>
      </c>
      <c r="R3365" s="19">
        <v>380</v>
      </c>
      <c r="S3365" s="19">
        <v>20000</v>
      </c>
      <c r="T3365" s="19">
        <v>0.03</v>
      </c>
      <c r="U3365" s="19">
        <v>0.7</v>
      </c>
      <c r="V3365" s="19">
        <v>0.24</v>
      </c>
      <c r="W3365" s="19">
        <v>56</v>
      </c>
      <c r="X3365" s="93"/>
      <c r="Y3365">
        <f t="shared" si="157"/>
        <v>50</v>
      </c>
      <c r="Z3365" t="b">
        <f>IF(N3365/G3365&gt;=Auswahlhilfe!$C$8,TRUE,FALSE)</f>
        <v>1</v>
      </c>
      <c r="AA3365" t="b">
        <f>IF(K3365&gt;Auswahlhilfe!$C$7,TRUE,FALSE)</f>
        <v>1</v>
      </c>
      <c r="AB3365" t="b">
        <f>IF(Auswahlhilfe!$C$17=F3365,TRUE,FALSE)</f>
        <v>1</v>
      </c>
      <c r="AC3365" t="b">
        <f>IFERROR(IF(FIND("P2",PGOptionList!D3365)&gt;0,TRUE),FALSE)</f>
        <v>1</v>
      </c>
      <c r="AD3365" t="b">
        <f>IFERROR(IF(FIND("P1",PGOptionList!D3365)&gt;0,TRUE),FALSE)</f>
        <v>0</v>
      </c>
      <c r="AE3365" t="b">
        <f>IFERROR(IF(FIND("P0",PGOptionList!D3365)&gt;0,TRUE),FALSE)</f>
        <v>0</v>
      </c>
      <c r="AF3365" t="b">
        <f>IF(AND(Z3365,AA3365,AB3365,AC3365,IF(C3365=Auswahlhilfe!$L$7,TRUE,FALSE)),D3365,FALSE)</f>
        <v>0</v>
      </c>
      <c r="AG3365" t="b">
        <f>IF(AND(Z3365,AA3365,AB3365,AD3365,IF(C3365=Auswahlhilfe!$L$17,TRUE,FALSE)),D3365,FALSE)</f>
        <v>0</v>
      </c>
      <c r="AH3365" t="b">
        <f>IF(AND(Z3365,AA3365,AB3365,AE3365,IF(C3365=Auswahlhilfe!$L$17,TRUE,FALSE)),D3365,FALSE)</f>
        <v>0</v>
      </c>
      <c r="AI3365" t="s">
        <v>4817</v>
      </c>
      <c r="AJ3365" s="90" t="str">
        <f t="shared" si="158"/>
        <v>mailto:info@oxni.ch?subject=Anfrage TCB-042-060-S2-P2</v>
      </c>
    </row>
    <row r="3366" spans="2:36" x14ac:dyDescent="0.2">
      <c r="B3366" s="78" t="str">
        <f t="shared" si="156"/>
        <v/>
      </c>
      <c r="C3366" s="19" t="s">
        <v>125</v>
      </c>
      <c r="D3366" s="19" t="s">
        <v>3667</v>
      </c>
      <c r="E3366" s="19">
        <v>42</v>
      </c>
      <c r="F3366" s="19" t="s">
        <v>55</v>
      </c>
      <c r="G3366" s="19">
        <v>50</v>
      </c>
      <c r="H3366" s="19">
        <v>5</v>
      </c>
      <c r="I3366" s="19">
        <v>3</v>
      </c>
      <c r="J3366" s="19">
        <v>94</v>
      </c>
      <c r="K3366" s="19">
        <v>19</v>
      </c>
      <c r="L3366" s="19">
        <v>57</v>
      </c>
      <c r="M3366" s="19" t="s">
        <v>60</v>
      </c>
      <c r="N3366" s="19">
        <v>3000</v>
      </c>
      <c r="O3366" s="19">
        <v>6000</v>
      </c>
      <c r="P3366" s="19">
        <v>760</v>
      </c>
      <c r="Q3366" s="19" t="s">
        <v>57</v>
      </c>
      <c r="R3366" s="19">
        <v>380</v>
      </c>
      <c r="S3366" s="19">
        <v>20000</v>
      </c>
      <c r="T3366" s="19">
        <v>0.03</v>
      </c>
      <c r="U3366" s="19">
        <v>0.7</v>
      </c>
      <c r="V3366" s="19">
        <v>0.24</v>
      </c>
      <c r="W3366" s="19">
        <v>56</v>
      </c>
      <c r="X3366" s="93"/>
      <c r="Y3366">
        <f t="shared" si="157"/>
        <v>60</v>
      </c>
      <c r="Z3366" t="b">
        <f>IF(N3366/G3366&gt;=Auswahlhilfe!$C$8,TRUE,FALSE)</f>
        <v>1</v>
      </c>
      <c r="AA3366" t="b">
        <f>IF(K3366&gt;Auswahlhilfe!$C$7,TRUE,FALSE)</f>
        <v>1</v>
      </c>
      <c r="AB3366" t="b">
        <f>IF(Auswahlhilfe!$C$17=F3366,TRUE,FALSE)</f>
        <v>0</v>
      </c>
      <c r="AC3366" t="b">
        <f>IFERROR(IF(FIND("P2",PGOptionList!D3366)&gt;0,TRUE),FALSE)</f>
        <v>0</v>
      </c>
      <c r="AD3366" t="b">
        <f>IFERROR(IF(FIND("P1",PGOptionList!D3366)&gt;0,TRUE),FALSE)</f>
        <v>1</v>
      </c>
      <c r="AE3366" t="b">
        <f>IFERROR(IF(FIND("P0",PGOptionList!D3366)&gt;0,TRUE),FALSE)</f>
        <v>0</v>
      </c>
      <c r="AF3366" t="b">
        <f>IF(AND(Z3366,AA3366,AB3366,AC3366,IF(C3366=Auswahlhilfe!$L$7,TRUE,FALSE)),D3366,FALSE)</f>
        <v>0</v>
      </c>
      <c r="AG3366" t="b">
        <f>IF(AND(Z3366,AA3366,AB3366,AD3366,IF(C3366=Auswahlhilfe!$L$17,TRUE,FALSE)),D3366,FALSE)</f>
        <v>0</v>
      </c>
      <c r="AH3366" t="b">
        <f>IF(AND(Z3366,AA3366,AB3366,AE3366,IF(C3366=Auswahlhilfe!$L$17,TRUE,FALSE)),D3366,FALSE)</f>
        <v>0</v>
      </c>
      <c r="AI3366" t="s">
        <v>4817</v>
      </c>
      <c r="AJ3366" s="90" t="str">
        <f t="shared" si="158"/>
        <v>mailto:info@oxni.ch?subject=Anfrage TCB-042-050-S1-P1</v>
      </c>
    </row>
    <row r="3367" spans="2:36" x14ac:dyDescent="0.2">
      <c r="B3367" s="78" t="str">
        <f t="shared" si="156"/>
        <v/>
      </c>
      <c r="C3367" s="19" t="s">
        <v>125</v>
      </c>
      <c r="D3367" s="19" t="s">
        <v>3668</v>
      </c>
      <c r="E3367" s="19">
        <v>42</v>
      </c>
      <c r="F3367" s="19" t="s">
        <v>58</v>
      </c>
      <c r="G3367" s="19">
        <v>50</v>
      </c>
      <c r="H3367" s="19">
        <v>5</v>
      </c>
      <c r="I3367" s="19">
        <v>3</v>
      </c>
      <c r="J3367" s="19">
        <v>94</v>
      </c>
      <c r="K3367" s="19">
        <v>19</v>
      </c>
      <c r="L3367" s="19">
        <v>57</v>
      </c>
      <c r="M3367" s="19" t="s">
        <v>60</v>
      </c>
      <c r="N3367" s="19">
        <v>3000</v>
      </c>
      <c r="O3367" s="19">
        <v>6000</v>
      </c>
      <c r="P3367" s="19">
        <v>760</v>
      </c>
      <c r="Q3367" s="19" t="s">
        <v>57</v>
      </c>
      <c r="R3367" s="19">
        <v>380</v>
      </c>
      <c r="S3367" s="19">
        <v>20000</v>
      </c>
      <c r="T3367" s="19">
        <v>0.03</v>
      </c>
      <c r="U3367" s="19">
        <v>0.7</v>
      </c>
      <c r="V3367" s="19">
        <v>0.24</v>
      </c>
      <c r="W3367" s="19">
        <v>56</v>
      </c>
      <c r="X3367" s="93"/>
      <c r="Y3367">
        <f t="shared" si="157"/>
        <v>60</v>
      </c>
      <c r="Z3367" t="b">
        <f>IF(N3367/G3367&gt;=Auswahlhilfe!$C$8,TRUE,FALSE)</f>
        <v>1</v>
      </c>
      <c r="AA3367" t="b">
        <f>IF(K3367&gt;Auswahlhilfe!$C$7,TRUE,FALSE)</f>
        <v>1</v>
      </c>
      <c r="AB3367" t="b">
        <f>IF(Auswahlhilfe!$C$17=F3367,TRUE,FALSE)</f>
        <v>1</v>
      </c>
      <c r="AC3367" t="b">
        <f>IFERROR(IF(FIND("P2",PGOptionList!D3367)&gt;0,TRUE),FALSE)</f>
        <v>0</v>
      </c>
      <c r="AD3367" t="b">
        <f>IFERROR(IF(FIND("P1",PGOptionList!D3367)&gt;0,TRUE),FALSE)</f>
        <v>1</v>
      </c>
      <c r="AE3367" t="b">
        <f>IFERROR(IF(FIND("P0",PGOptionList!D3367)&gt;0,TRUE),FALSE)</f>
        <v>0</v>
      </c>
      <c r="AF3367" t="b">
        <f>IF(AND(Z3367,AA3367,AB3367,AC3367,IF(C3367=Auswahlhilfe!$L$7,TRUE,FALSE)),D3367,FALSE)</f>
        <v>0</v>
      </c>
      <c r="AG3367" t="b">
        <f>IF(AND(Z3367,AA3367,AB3367,AD3367,IF(C3367=Auswahlhilfe!$L$17,TRUE,FALSE)),D3367,FALSE)</f>
        <v>0</v>
      </c>
      <c r="AH3367" t="b">
        <f>IF(AND(Z3367,AA3367,AB3367,AE3367,IF(C3367=Auswahlhilfe!$L$17,TRUE,FALSE)),D3367,FALSE)</f>
        <v>0</v>
      </c>
      <c r="AI3367" t="s">
        <v>4817</v>
      </c>
      <c r="AJ3367" s="90" t="str">
        <f t="shared" si="158"/>
        <v>mailto:info@oxni.ch?subject=Anfrage TCB-042-050-S2-P1</v>
      </c>
    </row>
    <row r="3368" spans="2:36" x14ac:dyDescent="0.2">
      <c r="B3368" s="78" t="str">
        <f t="shared" si="156"/>
        <v/>
      </c>
      <c r="C3368" s="19" t="s">
        <v>125</v>
      </c>
      <c r="D3368" s="19" t="s">
        <v>3669</v>
      </c>
      <c r="E3368" s="19">
        <v>42</v>
      </c>
      <c r="F3368" s="19" t="s">
        <v>55</v>
      </c>
      <c r="G3368" s="19">
        <v>50</v>
      </c>
      <c r="H3368" s="19">
        <v>7</v>
      </c>
      <c r="I3368" s="19">
        <v>3</v>
      </c>
      <c r="J3368" s="19">
        <v>94</v>
      </c>
      <c r="K3368" s="19">
        <v>19</v>
      </c>
      <c r="L3368" s="19">
        <v>57</v>
      </c>
      <c r="M3368" s="19" t="s">
        <v>60</v>
      </c>
      <c r="N3368" s="19">
        <v>3000</v>
      </c>
      <c r="O3368" s="19">
        <v>6000</v>
      </c>
      <c r="P3368" s="19">
        <v>760</v>
      </c>
      <c r="Q3368" s="19" t="s">
        <v>57</v>
      </c>
      <c r="R3368" s="19">
        <v>380</v>
      </c>
      <c r="S3368" s="19">
        <v>20000</v>
      </c>
      <c r="T3368" s="19">
        <v>0.03</v>
      </c>
      <c r="U3368" s="19">
        <v>0.7</v>
      </c>
      <c r="V3368" s="19">
        <v>0.24</v>
      </c>
      <c r="W3368" s="19">
        <v>56</v>
      </c>
      <c r="X3368" s="93"/>
      <c r="Y3368">
        <f t="shared" si="157"/>
        <v>60</v>
      </c>
      <c r="Z3368" t="b">
        <f>IF(N3368/G3368&gt;=Auswahlhilfe!$C$8,TRUE,FALSE)</f>
        <v>1</v>
      </c>
      <c r="AA3368" t="b">
        <f>IF(K3368&gt;Auswahlhilfe!$C$7,TRUE,FALSE)</f>
        <v>1</v>
      </c>
      <c r="AB3368" t="b">
        <f>IF(Auswahlhilfe!$C$17=F3368,TRUE,FALSE)</f>
        <v>0</v>
      </c>
      <c r="AC3368" t="b">
        <f>IFERROR(IF(FIND("P2",PGOptionList!D3368)&gt;0,TRUE),FALSE)</f>
        <v>1</v>
      </c>
      <c r="AD3368" t="b">
        <f>IFERROR(IF(FIND("P1",PGOptionList!D3368)&gt;0,TRUE),FALSE)</f>
        <v>0</v>
      </c>
      <c r="AE3368" t="b">
        <f>IFERROR(IF(FIND("P0",PGOptionList!D3368)&gt;0,TRUE),FALSE)</f>
        <v>0</v>
      </c>
      <c r="AF3368" t="b">
        <f>IF(AND(Z3368,AA3368,AB3368,AC3368,IF(C3368=Auswahlhilfe!$L$7,TRUE,FALSE)),D3368,FALSE)</f>
        <v>0</v>
      </c>
      <c r="AG3368" t="b">
        <f>IF(AND(Z3368,AA3368,AB3368,AD3368,IF(C3368=Auswahlhilfe!$L$17,TRUE,FALSE)),D3368,FALSE)</f>
        <v>0</v>
      </c>
      <c r="AH3368" t="b">
        <f>IF(AND(Z3368,AA3368,AB3368,AE3368,IF(C3368=Auswahlhilfe!$L$17,TRUE,FALSE)),D3368,FALSE)</f>
        <v>0</v>
      </c>
      <c r="AI3368" t="s">
        <v>4817</v>
      </c>
      <c r="AJ3368" s="90" t="str">
        <f t="shared" si="158"/>
        <v>mailto:info@oxni.ch?subject=Anfrage TCB-042-050-S1-P2</v>
      </c>
    </row>
    <row r="3369" spans="2:36" x14ac:dyDescent="0.2">
      <c r="B3369" s="78" t="str">
        <f t="shared" si="156"/>
        <v/>
      </c>
      <c r="C3369" s="19" t="s">
        <v>125</v>
      </c>
      <c r="D3369" s="19" t="s">
        <v>3670</v>
      </c>
      <c r="E3369" s="19">
        <v>42</v>
      </c>
      <c r="F3369" s="19" t="s">
        <v>58</v>
      </c>
      <c r="G3369" s="19">
        <v>50</v>
      </c>
      <c r="H3369" s="19">
        <v>7</v>
      </c>
      <c r="I3369" s="19">
        <v>3</v>
      </c>
      <c r="J3369" s="19">
        <v>94</v>
      </c>
      <c r="K3369" s="19">
        <v>19</v>
      </c>
      <c r="L3369" s="19">
        <v>57</v>
      </c>
      <c r="M3369" s="19" t="s">
        <v>60</v>
      </c>
      <c r="N3369" s="19">
        <v>3000</v>
      </c>
      <c r="O3369" s="19">
        <v>6000</v>
      </c>
      <c r="P3369" s="19">
        <v>760</v>
      </c>
      <c r="Q3369" s="19" t="s">
        <v>57</v>
      </c>
      <c r="R3369" s="19">
        <v>380</v>
      </c>
      <c r="S3369" s="19">
        <v>20000</v>
      </c>
      <c r="T3369" s="19">
        <v>0.03</v>
      </c>
      <c r="U3369" s="19">
        <v>0.7</v>
      </c>
      <c r="V3369" s="19">
        <v>0.24</v>
      </c>
      <c r="W3369" s="19">
        <v>56</v>
      </c>
      <c r="X3369" s="93"/>
      <c r="Y3369">
        <f t="shared" si="157"/>
        <v>60</v>
      </c>
      <c r="Z3369" t="b">
        <f>IF(N3369/G3369&gt;=Auswahlhilfe!$C$8,TRUE,FALSE)</f>
        <v>1</v>
      </c>
      <c r="AA3369" t="b">
        <f>IF(K3369&gt;Auswahlhilfe!$C$7,TRUE,FALSE)</f>
        <v>1</v>
      </c>
      <c r="AB3369" t="b">
        <f>IF(Auswahlhilfe!$C$17=F3369,TRUE,FALSE)</f>
        <v>1</v>
      </c>
      <c r="AC3369" t="b">
        <f>IFERROR(IF(FIND("P2",PGOptionList!D3369)&gt;0,TRUE),FALSE)</f>
        <v>1</v>
      </c>
      <c r="AD3369" t="b">
        <f>IFERROR(IF(FIND("P1",PGOptionList!D3369)&gt;0,TRUE),FALSE)</f>
        <v>0</v>
      </c>
      <c r="AE3369" t="b">
        <f>IFERROR(IF(FIND("P0",PGOptionList!D3369)&gt;0,TRUE),FALSE)</f>
        <v>0</v>
      </c>
      <c r="AF3369" t="b">
        <f>IF(AND(Z3369,AA3369,AB3369,AC3369,IF(C3369=Auswahlhilfe!$L$7,TRUE,FALSE)),D3369,FALSE)</f>
        <v>0</v>
      </c>
      <c r="AG3369" t="b">
        <f>IF(AND(Z3369,AA3369,AB3369,AD3369,IF(C3369=Auswahlhilfe!$L$17,TRUE,FALSE)),D3369,FALSE)</f>
        <v>0</v>
      </c>
      <c r="AH3369" t="b">
        <f>IF(AND(Z3369,AA3369,AB3369,AE3369,IF(C3369=Auswahlhilfe!$L$17,TRUE,FALSE)),D3369,FALSE)</f>
        <v>0</v>
      </c>
      <c r="AI3369" t="s">
        <v>4817</v>
      </c>
      <c r="AJ3369" s="90" t="str">
        <f t="shared" si="158"/>
        <v>mailto:info@oxni.ch?subject=Anfrage TCB-042-050-S2-P2</v>
      </c>
    </row>
    <row r="3370" spans="2:36" x14ac:dyDescent="0.2">
      <c r="B3370" s="78" t="str">
        <f t="shared" si="156"/>
        <v/>
      </c>
      <c r="C3370" s="19" t="s">
        <v>125</v>
      </c>
      <c r="D3370" s="19" t="s">
        <v>3671</v>
      </c>
      <c r="E3370" s="19">
        <v>42</v>
      </c>
      <c r="F3370" s="19" t="s">
        <v>55</v>
      </c>
      <c r="G3370" s="19">
        <v>40</v>
      </c>
      <c r="H3370" s="19">
        <v>5</v>
      </c>
      <c r="I3370" s="19">
        <v>3</v>
      </c>
      <c r="J3370" s="19">
        <v>94</v>
      </c>
      <c r="K3370" s="19">
        <v>16</v>
      </c>
      <c r="L3370" s="19">
        <v>48</v>
      </c>
      <c r="M3370" s="19" t="s">
        <v>126</v>
      </c>
      <c r="N3370" s="19">
        <v>3000</v>
      </c>
      <c r="O3370" s="19">
        <v>6000</v>
      </c>
      <c r="P3370" s="19">
        <v>760</v>
      </c>
      <c r="Q3370" s="19" t="s">
        <v>57</v>
      </c>
      <c r="R3370" s="19">
        <v>380</v>
      </c>
      <c r="S3370" s="19">
        <v>20000</v>
      </c>
      <c r="T3370" s="19">
        <v>0.03</v>
      </c>
      <c r="U3370" s="19">
        <v>0.7</v>
      </c>
      <c r="V3370" s="19">
        <v>0.24</v>
      </c>
      <c r="W3370" s="19">
        <v>56</v>
      </c>
      <c r="X3370" s="93"/>
      <c r="Y3370">
        <f t="shared" si="157"/>
        <v>75</v>
      </c>
      <c r="Z3370" t="b">
        <f>IF(N3370/G3370&gt;=Auswahlhilfe!$C$8,TRUE,FALSE)</f>
        <v>1</v>
      </c>
      <c r="AA3370" t="b">
        <f>IF(K3370&gt;Auswahlhilfe!$C$7,TRUE,FALSE)</f>
        <v>1</v>
      </c>
      <c r="AB3370" t="b">
        <f>IF(Auswahlhilfe!$C$17=F3370,TRUE,FALSE)</f>
        <v>0</v>
      </c>
      <c r="AC3370" t="b">
        <f>IFERROR(IF(FIND("P2",PGOptionList!D3370)&gt;0,TRUE),FALSE)</f>
        <v>0</v>
      </c>
      <c r="AD3370" t="b">
        <f>IFERROR(IF(FIND("P1",PGOptionList!D3370)&gt;0,TRUE),FALSE)</f>
        <v>1</v>
      </c>
      <c r="AE3370" t="b">
        <f>IFERROR(IF(FIND("P0",PGOptionList!D3370)&gt;0,TRUE),FALSE)</f>
        <v>0</v>
      </c>
      <c r="AF3370" t="b">
        <f>IF(AND(Z3370,AA3370,AB3370,AC3370,IF(C3370=Auswahlhilfe!$L$7,TRUE,FALSE)),D3370,FALSE)</f>
        <v>0</v>
      </c>
      <c r="AG3370" t="b">
        <f>IF(AND(Z3370,AA3370,AB3370,AD3370,IF(C3370=Auswahlhilfe!$L$17,TRUE,FALSE)),D3370,FALSE)</f>
        <v>0</v>
      </c>
      <c r="AH3370" t="b">
        <f>IF(AND(Z3370,AA3370,AB3370,AE3370,IF(C3370=Auswahlhilfe!$L$17,TRUE,FALSE)),D3370,FALSE)</f>
        <v>0</v>
      </c>
      <c r="AI3370" t="s">
        <v>4817</v>
      </c>
      <c r="AJ3370" s="90" t="str">
        <f t="shared" si="158"/>
        <v>mailto:info@oxni.ch?subject=Anfrage TCB-042-040-S1-P1</v>
      </c>
    </row>
    <row r="3371" spans="2:36" x14ac:dyDescent="0.2">
      <c r="B3371" s="78" t="str">
        <f t="shared" si="156"/>
        <v/>
      </c>
      <c r="C3371" s="19" t="s">
        <v>125</v>
      </c>
      <c r="D3371" s="19" t="s">
        <v>3672</v>
      </c>
      <c r="E3371" s="19">
        <v>42</v>
      </c>
      <c r="F3371" s="19" t="s">
        <v>58</v>
      </c>
      <c r="G3371" s="19">
        <v>40</v>
      </c>
      <c r="H3371" s="19">
        <v>5</v>
      </c>
      <c r="I3371" s="19">
        <v>3</v>
      </c>
      <c r="J3371" s="19">
        <v>94</v>
      </c>
      <c r="K3371" s="19">
        <v>16</v>
      </c>
      <c r="L3371" s="19">
        <v>48</v>
      </c>
      <c r="M3371" s="19" t="s">
        <v>126</v>
      </c>
      <c r="N3371" s="19">
        <v>3000</v>
      </c>
      <c r="O3371" s="19">
        <v>6000</v>
      </c>
      <c r="P3371" s="19">
        <v>760</v>
      </c>
      <c r="Q3371" s="19" t="s">
        <v>57</v>
      </c>
      <c r="R3371" s="19">
        <v>380</v>
      </c>
      <c r="S3371" s="19">
        <v>20000</v>
      </c>
      <c r="T3371" s="19">
        <v>0.03</v>
      </c>
      <c r="U3371" s="19">
        <v>0.7</v>
      </c>
      <c r="V3371" s="19">
        <v>0.24</v>
      </c>
      <c r="W3371" s="19">
        <v>56</v>
      </c>
      <c r="X3371" s="93"/>
      <c r="Y3371">
        <f t="shared" si="157"/>
        <v>75</v>
      </c>
      <c r="Z3371" t="b">
        <f>IF(N3371/G3371&gt;=Auswahlhilfe!$C$8,TRUE,FALSE)</f>
        <v>1</v>
      </c>
      <c r="AA3371" t="b">
        <f>IF(K3371&gt;Auswahlhilfe!$C$7,TRUE,FALSE)</f>
        <v>1</v>
      </c>
      <c r="AB3371" t="b">
        <f>IF(Auswahlhilfe!$C$17=F3371,TRUE,FALSE)</f>
        <v>1</v>
      </c>
      <c r="AC3371" t="b">
        <f>IFERROR(IF(FIND("P2",PGOptionList!D3371)&gt;0,TRUE),FALSE)</f>
        <v>0</v>
      </c>
      <c r="AD3371" t="b">
        <f>IFERROR(IF(FIND("P1",PGOptionList!D3371)&gt;0,TRUE),FALSE)</f>
        <v>1</v>
      </c>
      <c r="AE3371" t="b">
        <f>IFERROR(IF(FIND("P0",PGOptionList!D3371)&gt;0,TRUE),FALSE)</f>
        <v>0</v>
      </c>
      <c r="AF3371" t="b">
        <f>IF(AND(Z3371,AA3371,AB3371,AC3371,IF(C3371=Auswahlhilfe!$L$7,TRUE,FALSE)),D3371,FALSE)</f>
        <v>0</v>
      </c>
      <c r="AG3371" t="b">
        <f>IF(AND(Z3371,AA3371,AB3371,AD3371,IF(C3371=Auswahlhilfe!$L$17,TRUE,FALSE)),D3371,FALSE)</f>
        <v>0</v>
      </c>
      <c r="AH3371" t="b">
        <f>IF(AND(Z3371,AA3371,AB3371,AE3371,IF(C3371=Auswahlhilfe!$L$17,TRUE,FALSE)),D3371,FALSE)</f>
        <v>0</v>
      </c>
      <c r="AI3371" t="s">
        <v>4817</v>
      </c>
      <c r="AJ3371" s="90" t="str">
        <f t="shared" si="158"/>
        <v>mailto:info@oxni.ch?subject=Anfrage TCB-042-040-S2-P1</v>
      </c>
    </row>
    <row r="3372" spans="2:36" x14ac:dyDescent="0.2">
      <c r="B3372" s="78" t="str">
        <f t="shared" si="156"/>
        <v/>
      </c>
      <c r="C3372" s="19" t="s">
        <v>125</v>
      </c>
      <c r="D3372" s="19" t="s">
        <v>3673</v>
      </c>
      <c r="E3372" s="19">
        <v>42</v>
      </c>
      <c r="F3372" s="19" t="s">
        <v>55</v>
      </c>
      <c r="G3372" s="19">
        <v>40</v>
      </c>
      <c r="H3372" s="19">
        <v>7</v>
      </c>
      <c r="I3372" s="19">
        <v>3</v>
      </c>
      <c r="J3372" s="19">
        <v>94</v>
      </c>
      <c r="K3372" s="19">
        <v>16</v>
      </c>
      <c r="L3372" s="19">
        <v>48</v>
      </c>
      <c r="M3372" s="19" t="s">
        <v>126</v>
      </c>
      <c r="N3372" s="19">
        <v>3000</v>
      </c>
      <c r="O3372" s="19">
        <v>6000</v>
      </c>
      <c r="P3372" s="19">
        <v>760</v>
      </c>
      <c r="Q3372" s="19" t="s">
        <v>57</v>
      </c>
      <c r="R3372" s="19">
        <v>380</v>
      </c>
      <c r="S3372" s="19">
        <v>20000</v>
      </c>
      <c r="T3372" s="19">
        <v>0.03</v>
      </c>
      <c r="U3372" s="19">
        <v>0.7</v>
      </c>
      <c r="V3372" s="19">
        <v>0.24</v>
      </c>
      <c r="W3372" s="19">
        <v>56</v>
      </c>
      <c r="X3372" s="93"/>
      <c r="Y3372">
        <f t="shared" si="157"/>
        <v>75</v>
      </c>
      <c r="Z3372" t="b">
        <f>IF(N3372/G3372&gt;=Auswahlhilfe!$C$8,TRUE,FALSE)</f>
        <v>1</v>
      </c>
      <c r="AA3372" t="b">
        <f>IF(K3372&gt;Auswahlhilfe!$C$7,TRUE,FALSE)</f>
        <v>1</v>
      </c>
      <c r="AB3372" t="b">
        <f>IF(Auswahlhilfe!$C$17=F3372,TRUE,FALSE)</f>
        <v>0</v>
      </c>
      <c r="AC3372" t="b">
        <f>IFERROR(IF(FIND("P2",PGOptionList!D3372)&gt;0,TRUE),FALSE)</f>
        <v>1</v>
      </c>
      <c r="AD3372" t="b">
        <f>IFERROR(IF(FIND("P1",PGOptionList!D3372)&gt;0,TRUE),FALSE)</f>
        <v>0</v>
      </c>
      <c r="AE3372" t="b">
        <f>IFERROR(IF(FIND("P0",PGOptionList!D3372)&gt;0,TRUE),FALSE)</f>
        <v>0</v>
      </c>
      <c r="AF3372" t="b">
        <f>IF(AND(Z3372,AA3372,AB3372,AC3372,IF(C3372=Auswahlhilfe!$L$7,TRUE,FALSE)),D3372,FALSE)</f>
        <v>0</v>
      </c>
      <c r="AG3372" t="b">
        <f>IF(AND(Z3372,AA3372,AB3372,AD3372,IF(C3372=Auswahlhilfe!$L$17,TRUE,FALSE)),D3372,FALSE)</f>
        <v>0</v>
      </c>
      <c r="AH3372" t="b">
        <f>IF(AND(Z3372,AA3372,AB3372,AE3372,IF(C3372=Auswahlhilfe!$L$17,TRUE,FALSE)),D3372,FALSE)</f>
        <v>0</v>
      </c>
      <c r="AI3372" t="s">
        <v>4817</v>
      </c>
      <c r="AJ3372" s="90" t="str">
        <f t="shared" si="158"/>
        <v>mailto:info@oxni.ch?subject=Anfrage TCB-042-040-S1-P2</v>
      </c>
    </row>
    <row r="3373" spans="2:36" x14ac:dyDescent="0.2">
      <c r="B3373" s="78" t="str">
        <f t="shared" si="156"/>
        <v/>
      </c>
      <c r="C3373" s="19" t="s">
        <v>125</v>
      </c>
      <c r="D3373" s="19" t="s">
        <v>3674</v>
      </c>
      <c r="E3373" s="19">
        <v>42</v>
      </c>
      <c r="F3373" s="19" t="s">
        <v>58</v>
      </c>
      <c r="G3373" s="19">
        <v>40</v>
      </c>
      <c r="H3373" s="19">
        <v>7</v>
      </c>
      <c r="I3373" s="19">
        <v>3</v>
      </c>
      <c r="J3373" s="19">
        <v>94</v>
      </c>
      <c r="K3373" s="19">
        <v>16</v>
      </c>
      <c r="L3373" s="19">
        <v>48</v>
      </c>
      <c r="M3373" s="19" t="s">
        <v>126</v>
      </c>
      <c r="N3373" s="19">
        <v>3000</v>
      </c>
      <c r="O3373" s="19">
        <v>6000</v>
      </c>
      <c r="P3373" s="19">
        <v>760</v>
      </c>
      <c r="Q3373" s="19" t="s">
        <v>57</v>
      </c>
      <c r="R3373" s="19">
        <v>380</v>
      </c>
      <c r="S3373" s="19">
        <v>20000</v>
      </c>
      <c r="T3373" s="19">
        <v>0.03</v>
      </c>
      <c r="U3373" s="19">
        <v>0.7</v>
      </c>
      <c r="V3373" s="19">
        <v>0.24</v>
      </c>
      <c r="W3373" s="19">
        <v>56</v>
      </c>
      <c r="X3373" s="93"/>
      <c r="Y3373">
        <f t="shared" si="157"/>
        <v>75</v>
      </c>
      <c r="Z3373" t="b">
        <f>IF(N3373/G3373&gt;=Auswahlhilfe!$C$8,TRUE,FALSE)</f>
        <v>1</v>
      </c>
      <c r="AA3373" t="b">
        <f>IF(K3373&gt;Auswahlhilfe!$C$7,TRUE,FALSE)</f>
        <v>1</v>
      </c>
      <c r="AB3373" t="b">
        <f>IF(Auswahlhilfe!$C$17=F3373,TRUE,FALSE)</f>
        <v>1</v>
      </c>
      <c r="AC3373" t="b">
        <f>IFERROR(IF(FIND("P2",PGOptionList!D3373)&gt;0,TRUE),FALSE)</f>
        <v>1</v>
      </c>
      <c r="AD3373" t="b">
        <f>IFERROR(IF(FIND("P1",PGOptionList!D3373)&gt;0,TRUE),FALSE)</f>
        <v>0</v>
      </c>
      <c r="AE3373" t="b">
        <f>IFERROR(IF(FIND("P0",PGOptionList!D3373)&gt;0,TRUE),FALSE)</f>
        <v>0</v>
      </c>
      <c r="AF3373" t="b">
        <f>IF(AND(Z3373,AA3373,AB3373,AC3373,IF(C3373=Auswahlhilfe!$L$7,TRUE,FALSE)),D3373,FALSE)</f>
        <v>0</v>
      </c>
      <c r="AG3373" t="b">
        <f>IF(AND(Z3373,AA3373,AB3373,AD3373,IF(C3373=Auswahlhilfe!$L$17,TRUE,FALSE)),D3373,FALSE)</f>
        <v>0</v>
      </c>
      <c r="AH3373" t="b">
        <f>IF(AND(Z3373,AA3373,AB3373,AE3373,IF(C3373=Auswahlhilfe!$L$17,TRUE,FALSE)),D3373,FALSE)</f>
        <v>0</v>
      </c>
      <c r="AI3373" t="s">
        <v>4817</v>
      </c>
      <c r="AJ3373" s="90" t="str">
        <f t="shared" si="158"/>
        <v>mailto:info@oxni.ch?subject=Anfrage TCB-042-040-S2-P2</v>
      </c>
    </row>
    <row r="3374" spans="2:36" x14ac:dyDescent="0.2">
      <c r="B3374" s="78" t="str">
        <f t="shared" si="156"/>
        <v/>
      </c>
      <c r="C3374" s="19" t="s">
        <v>125</v>
      </c>
      <c r="D3374" s="19" t="s">
        <v>3675</v>
      </c>
      <c r="E3374" s="19">
        <v>42</v>
      </c>
      <c r="F3374" s="19" t="s">
        <v>55</v>
      </c>
      <c r="G3374" s="19">
        <v>35</v>
      </c>
      <c r="H3374" s="19">
        <v>5</v>
      </c>
      <c r="I3374" s="19">
        <v>3</v>
      </c>
      <c r="J3374" s="19">
        <v>94</v>
      </c>
      <c r="K3374" s="19">
        <v>18</v>
      </c>
      <c r="L3374" s="19">
        <v>54</v>
      </c>
      <c r="M3374" s="19" t="s">
        <v>59</v>
      </c>
      <c r="N3374" s="19">
        <v>3000</v>
      </c>
      <c r="O3374" s="19">
        <v>6000</v>
      </c>
      <c r="P3374" s="19">
        <v>760</v>
      </c>
      <c r="Q3374" s="19" t="s">
        <v>57</v>
      </c>
      <c r="R3374" s="19">
        <v>380</v>
      </c>
      <c r="S3374" s="19">
        <v>20000</v>
      </c>
      <c r="T3374" s="19">
        <v>0.03</v>
      </c>
      <c r="U3374" s="19">
        <v>0.7</v>
      </c>
      <c r="V3374" s="19">
        <v>0.24</v>
      </c>
      <c r="W3374" s="19">
        <v>56</v>
      </c>
      <c r="X3374" s="93"/>
      <c r="Y3374">
        <f t="shared" si="157"/>
        <v>85.714285714285708</v>
      </c>
      <c r="Z3374" t="b">
        <f>IF(N3374/G3374&gt;=Auswahlhilfe!$C$8,TRUE,FALSE)</f>
        <v>1</v>
      </c>
      <c r="AA3374" t="b">
        <f>IF(K3374&gt;Auswahlhilfe!$C$7,TRUE,FALSE)</f>
        <v>1</v>
      </c>
      <c r="AB3374" t="b">
        <f>IF(Auswahlhilfe!$C$17=F3374,TRUE,FALSE)</f>
        <v>0</v>
      </c>
      <c r="AC3374" t="b">
        <f>IFERROR(IF(FIND("P2",PGOptionList!D3374)&gt;0,TRUE),FALSE)</f>
        <v>0</v>
      </c>
      <c r="AD3374" t="b">
        <f>IFERROR(IF(FIND("P1",PGOptionList!D3374)&gt;0,TRUE),FALSE)</f>
        <v>1</v>
      </c>
      <c r="AE3374" t="b">
        <f>IFERROR(IF(FIND("P0",PGOptionList!D3374)&gt;0,TRUE),FALSE)</f>
        <v>0</v>
      </c>
      <c r="AF3374" t="b">
        <f>IF(AND(Z3374,AA3374,AB3374,AC3374,IF(C3374=Auswahlhilfe!$L$7,TRUE,FALSE)),D3374,FALSE)</f>
        <v>0</v>
      </c>
      <c r="AG3374" t="b">
        <f>IF(AND(Z3374,AA3374,AB3374,AD3374,IF(C3374=Auswahlhilfe!$L$17,TRUE,FALSE)),D3374,FALSE)</f>
        <v>0</v>
      </c>
      <c r="AH3374" t="b">
        <f>IF(AND(Z3374,AA3374,AB3374,AE3374,IF(C3374=Auswahlhilfe!$L$17,TRUE,FALSE)),D3374,FALSE)</f>
        <v>0</v>
      </c>
      <c r="AI3374" t="s">
        <v>4817</v>
      </c>
      <c r="AJ3374" s="90" t="str">
        <f t="shared" si="158"/>
        <v>mailto:info@oxni.ch?subject=Anfrage TCB-042-035-S1-P1</v>
      </c>
    </row>
    <row r="3375" spans="2:36" x14ac:dyDescent="0.2">
      <c r="B3375" s="78" t="str">
        <f t="shared" si="156"/>
        <v/>
      </c>
      <c r="C3375" s="19" t="s">
        <v>125</v>
      </c>
      <c r="D3375" s="19" t="s">
        <v>3676</v>
      </c>
      <c r="E3375" s="19">
        <v>42</v>
      </c>
      <c r="F3375" s="19" t="s">
        <v>58</v>
      </c>
      <c r="G3375" s="19">
        <v>35</v>
      </c>
      <c r="H3375" s="19">
        <v>5</v>
      </c>
      <c r="I3375" s="19">
        <v>3</v>
      </c>
      <c r="J3375" s="19">
        <v>94</v>
      </c>
      <c r="K3375" s="19">
        <v>18</v>
      </c>
      <c r="L3375" s="19">
        <v>54</v>
      </c>
      <c r="M3375" s="19" t="s">
        <v>59</v>
      </c>
      <c r="N3375" s="19">
        <v>3000</v>
      </c>
      <c r="O3375" s="19">
        <v>6000</v>
      </c>
      <c r="P3375" s="19">
        <v>760</v>
      </c>
      <c r="Q3375" s="19" t="s">
        <v>57</v>
      </c>
      <c r="R3375" s="19">
        <v>380</v>
      </c>
      <c r="S3375" s="19">
        <v>20000</v>
      </c>
      <c r="T3375" s="19">
        <v>0.03</v>
      </c>
      <c r="U3375" s="19">
        <v>0.7</v>
      </c>
      <c r="V3375" s="19">
        <v>0.24</v>
      </c>
      <c r="W3375" s="19">
        <v>56</v>
      </c>
      <c r="X3375" s="93"/>
      <c r="Y3375">
        <f t="shared" si="157"/>
        <v>85.714285714285708</v>
      </c>
      <c r="Z3375" t="b">
        <f>IF(N3375/G3375&gt;=Auswahlhilfe!$C$8,TRUE,FALSE)</f>
        <v>1</v>
      </c>
      <c r="AA3375" t="b">
        <f>IF(K3375&gt;Auswahlhilfe!$C$7,TRUE,FALSE)</f>
        <v>1</v>
      </c>
      <c r="AB3375" t="b">
        <f>IF(Auswahlhilfe!$C$17=F3375,TRUE,FALSE)</f>
        <v>1</v>
      </c>
      <c r="AC3375" t="b">
        <f>IFERROR(IF(FIND("P2",PGOptionList!D3375)&gt;0,TRUE),FALSE)</f>
        <v>0</v>
      </c>
      <c r="AD3375" t="b">
        <f>IFERROR(IF(FIND("P1",PGOptionList!D3375)&gt;0,TRUE),FALSE)</f>
        <v>1</v>
      </c>
      <c r="AE3375" t="b">
        <f>IFERROR(IF(FIND("P0",PGOptionList!D3375)&gt;0,TRUE),FALSE)</f>
        <v>0</v>
      </c>
      <c r="AF3375" t="b">
        <f>IF(AND(Z3375,AA3375,AB3375,AC3375,IF(C3375=Auswahlhilfe!$L$7,TRUE,FALSE)),D3375,FALSE)</f>
        <v>0</v>
      </c>
      <c r="AG3375" t="b">
        <f>IF(AND(Z3375,AA3375,AB3375,AD3375,IF(C3375=Auswahlhilfe!$L$17,TRUE,FALSE)),D3375,FALSE)</f>
        <v>0</v>
      </c>
      <c r="AH3375" t="b">
        <f>IF(AND(Z3375,AA3375,AB3375,AE3375,IF(C3375=Auswahlhilfe!$L$17,TRUE,FALSE)),D3375,FALSE)</f>
        <v>0</v>
      </c>
      <c r="AI3375" t="s">
        <v>4817</v>
      </c>
      <c r="AJ3375" s="90" t="str">
        <f t="shared" si="158"/>
        <v>mailto:info@oxni.ch?subject=Anfrage TCB-042-035-S2-P1</v>
      </c>
    </row>
    <row r="3376" spans="2:36" x14ac:dyDescent="0.2">
      <c r="B3376" s="78" t="str">
        <f t="shared" si="156"/>
        <v/>
      </c>
      <c r="C3376" s="19" t="s">
        <v>125</v>
      </c>
      <c r="D3376" s="19" t="s">
        <v>3677</v>
      </c>
      <c r="E3376" s="19">
        <v>42</v>
      </c>
      <c r="F3376" s="19" t="s">
        <v>55</v>
      </c>
      <c r="G3376" s="19">
        <v>35</v>
      </c>
      <c r="H3376" s="19">
        <v>7</v>
      </c>
      <c r="I3376" s="19">
        <v>3</v>
      </c>
      <c r="J3376" s="19">
        <v>94</v>
      </c>
      <c r="K3376" s="19">
        <v>18</v>
      </c>
      <c r="L3376" s="19">
        <v>54</v>
      </c>
      <c r="M3376" s="19" t="s">
        <v>59</v>
      </c>
      <c r="N3376" s="19">
        <v>3000</v>
      </c>
      <c r="O3376" s="19">
        <v>6000</v>
      </c>
      <c r="P3376" s="19">
        <v>760</v>
      </c>
      <c r="Q3376" s="19" t="s">
        <v>57</v>
      </c>
      <c r="R3376" s="19">
        <v>380</v>
      </c>
      <c r="S3376" s="19">
        <v>20000</v>
      </c>
      <c r="T3376" s="19">
        <v>0.03</v>
      </c>
      <c r="U3376" s="19">
        <v>0.7</v>
      </c>
      <c r="V3376" s="19">
        <v>0.24</v>
      </c>
      <c r="W3376" s="19">
        <v>56</v>
      </c>
      <c r="X3376" s="93"/>
      <c r="Y3376">
        <f t="shared" si="157"/>
        <v>85.714285714285708</v>
      </c>
      <c r="Z3376" t="b">
        <f>IF(N3376/G3376&gt;=Auswahlhilfe!$C$8,TRUE,FALSE)</f>
        <v>1</v>
      </c>
      <c r="AA3376" t="b">
        <f>IF(K3376&gt;Auswahlhilfe!$C$7,TRUE,FALSE)</f>
        <v>1</v>
      </c>
      <c r="AB3376" t="b">
        <f>IF(Auswahlhilfe!$C$17=F3376,TRUE,FALSE)</f>
        <v>0</v>
      </c>
      <c r="AC3376" t="b">
        <f>IFERROR(IF(FIND("P2",PGOptionList!D3376)&gt;0,TRUE),FALSE)</f>
        <v>1</v>
      </c>
      <c r="AD3376" t="b">
        <f>IFERROR(IF(FIND("P1",PGOptionList!D3376)&gt;0,TRUE),FALSE)</f>
        <v>0</v>
      </c>
      <c r="AE3376" t="b">
        <f>IFERROR(IF(FIND("P0",PGOptionList!D3376)&gt;0,TRUE),FALSE)</f>
        <v>0</v>
      </c>
      <c r="AF3376" t="b">
        <f>IF(AND(Z3376,AA3376,AB3376,AC3376,IF(C3376=Auswahlhilfe!$L$7,TRUE,FALSE)),D3376,FALSE)</f>
        <v>0</v>
      </c>
      <c r="AG3376" t="b">
        <f>IF(AND(Z3376,AA3376,AB3376,AD3376,IF(C3376=Auswahlhilfe!$L$17,TRUE,FALSE)),D3376,FALSE)</f>
        <v>0</v>
      </c>
      <c r="AH3376" t="b">
        <f>IF(AND(Z3376,AA3376,AB3376,AE3376,IF(C3376=Auswahlhilfe!$L$17,TRUE,FALSE)),D3376,FALSE)</f>
        <v>0</v>
      </c>
      <c r="AI3376" t="s">
        <v>4817</v>
      </c>
      <c r="AJ3376" s="90" t="str">
        <f t="shared" si="158"/>
        <v>mailto:info@oxni.ch?subject=Anfrage TCB-042-035-S1-P2</v>
      </c>
    </row>
    <row r="3377" spans="2:36" x14ac:dyDescent="0.2">
      <c r="B3377" s="78" t="str">
        <f t="shared" si="156"/>
        <v/>
      </c>
      <c r="C3377" s="19" t="s">
        <v>125</v>
      </c>
      <c r="D3377" s="19" t="s">
        <v>3678</v>
      </c>
      <c r="E3377" s="19">
        <v>42</v>
      </c>
      <c r="F3377" s="19" t="s">
        <v>58</v>
      </c>
      <c r="G3377" s="19">
        <v>35</v>
      </c>
      <c r="H3377" s="19">
        <v>7</v>
      </c>
      <c r="I3377" s="19">
        <v>3</v>
      </c>
      <c r="J3377" s="19">
        <v>94</v>
      </c>
      <c r="K3377" s="19">
        <v>18</v>
      </c>
      <c r="L3377" s="19">
        <v>54</v>
      </c>
      <c r="M3377" s="19" t="s">
        <v>59</v>
      </c>
      <c r="N3377" s="19">
        <v>3000</v>
      </c>
      <c r="O3377" s="19">
        <v>6000</v>
      </c>
      <c r="P3377" s="19">
        <v>760</v>
      </c>
      <c r="Q3377" s="19" t="s">
        <v>57</v>
      </c>
      <c r="R3377" s="19">
        <v>380</v>
      </c>
      <c r="S3377" s="19">
        <v>20000</v>
      </c>
      <c r="T3377" s="19">
        <v>0.03</v>
      </c>
      <c r="U3377" s="19">
        <v>0.7</v>
      </c>
      <c r="V3377" s="19">
        <v>0.24</v>
      </c>
      <c r="W3377" s="19">
        <v>56</v>
      </c>
      <c r="X3377" s="93"/>
      <c r="Y3377">
        <f t="shared" si="157"/>
        <v>85.714285714285708</v>
      </c>
      <c r="Z3377" t="b">
        <f>IF(N3377/G3377&gt;=Auswahlhilfe!$C$8,TRUE,FALSE)</f>
        <v>1</v>
      </c>
      <c r="AA3377" t="b">
        <f>IF(K3377&gt;Auswahlhilfe!$C$7,TRUE,FALSE)</f>
        <v>1</v>
      </c>
      <c r="AB3377" t="b">
        <f>IF(Auswahlhilfe!$C$17=F3377,TRUE,FALSE)</f>
        <v>1</v>
      </c>
      <c r="AC3377" t="b">
        <f>IFERROR(IF(FIND("P2",PGOptionList!D3377)&gt;0,TRUE),FALSE)</f>
        <v>1</v>
      </c>
      <c r="AD3377" t="b">
        <f>IFERROR(IF(FIND("P1",PGOptionList!D3377)&gt;0,TRUE),FALSE)</f>
        <v>0</v>
      </c>
      <c r="AE3377" t="b">
        <f>IFERROR(IF(FIND("P0",PGOptionList!D3377)&gt;0,TRUE),FALSE)</f>
        <v>0</v>
      </c>
      <c r="AF3377" t="b">
        <f>IF(AND(Z3377,AA3377,AB3377,AC3377,IF(C3377=Auswahlhilfe!$L$7,TRUE,FALSE)),D3377,FALSE)</f>
        <v>0</v>
      </c>
      <c r="AG3377" t="b">
        <f>IF(AND(Z3377,AA3377,AB3377,AD3377,IF(C3377=Auswahlhilfe!$L$17,TRUE,FALSE)),D3377,FALSE)</f>
        <v>0</v>
      </c>
      <c r="AH3377" t="b">
        <f>IF(AND(Z3377,AA3377,AB3377,AE3377,IF(C3377=Auswahlhilfe!$L$17,TRUE,FALSE)),D3377,FALSE)</f>
        <v>0</v>
      </c>
      <c r="AI3377" t="s">
        <v>4817</v>
      </c>
      <c r="AJ3377" s="90" t="str">
        <f t="shared" si="158"/>
        <v>mailto:info@oxni.ch?subject=Anfrage TCB-042-035-S2-P2</v>
      </c>
    </row>
    <row r="3378" spans="2:36" x14ac:dyDescent="0.2">
      <c r="B3378" s="78" t="str">
        <f t="shared" si="156"/>
        <v/>
      </c>
      <c r="C3378" s="19" t="s">
        <v>125</v>
      </c>
      <c r="D3378" s="19" t="s">
        <v>3679</v>
      </c>
      <c r="E3378" s="19">
        <v>42</v>
      </c>
      <c r="F3378" s="19" t="s">
        <v>55</v>
      </c>
      <c r="G3378" s="19">
        <v>30</v>
      </c>
      <c r="H3378" s="19">
        <v>5</v>
      </c>
      <c r="I3378" s="19">
        <v>3</v>
      </c>
      <c r="J3378" s="19">
        <v>94</v>
      </c>
      <c r="K3378" s="19">
        <v>18</v>
      </c>
      <c r="L3378" s="19">
        <v>54</v>
      </c>
      <c r="M3378" s="19" t="s">
        <v>59</v>
      </c>
      <c r="N3378" s="19">
        <v>3000</v>
      </c>
      <c r="O3378" s="19">
        <v>6000</v>
      </c>
      <c r="P3378" s="19">
        <v>760</v>
      </c>
      <c r="Q3378" s="19" t="s">
        <v>57</v>
      </c>
      <c r="R3378" s="19">
        <v>380</v>
      </c>
      <c r="S3378" s="19">
        <v>20000</v>
      </c>
      <c r="T3378" s="19">
        <v>0.03</v>
      </c>
      <c r="U3378" s="19">
        <v>0.7</v>
      </c>
      <c r="V3378" s="19">
        <v>0.24</v>
      </c>
      <c r="W3378" s="19">
        <v>56</v>
      </c>
      <c r="X3378" s="93"/>
      <c r="Y3378">
        <f t="shared" si="157"/>
        <v>100</v>
      </c>
      <c r="Z3378" t="b">
        <f>IF(N3378/G3378&gt;=Auswahlhilfe!$C$8,TRUE,FALSE)</f>
        <v>1</v>
      </c>
      <c r="AA3378" t="b">
        <f>IF(K3378&gt;Auswahlhilfe!$C$7,TRUE,FALSE)</f>
        <v>1</v>
      </c>
      <c r="AB3378" t="b">
        <f>IF(Auswahlhilfe!$C$17=F3378,TRUE,FALSE)</f>
        <v>0</v>
      </c>
      <c r="AC3378" t="b">
        <f>IFERROR(IF(FIND("P2",PGOptionList!D3378)&gt;0,TRUE),FALSE)</f>
        <v>0</v>
      </c>
      <c r="AD3378" t="b">
        <f>IFERROR(IF(FIND("P1",PGOptionList!D3378)&gt;0,TRUE),FALSE)</f>
        <v>1</v>
      </c>
      <c r="AE3378" t="b">
        <f>IFERROR(IF(FIND("P0",PGOptionList!D3378)&gt;0,TRUE),FALSE)</f>
        <v>0</v>
      </c>
      <c r="AF3378" t="b">
        <f>IF(AND(Z3378,AA3378,AB3378,AC3378,IF(C3378=Auswahlhilfe!$L$7,TRUE,FALSE)),D3378,FALSE)</f>
        <v>0</v>
      </c>
      <c r="AG3378" t="b">
        <f>IF(AND(Z3378,AA3378,AB3378,AD3378,IF(C3378=Auswahlhilfe!$L$17,TRUE,FALSE)),D3378,FALSE)</f>
        <v>0</v>
      </c>
      <c r="AH3378" t="b">
        <f>IF(AND(Z3378,AA3378,AB3378,AE3378,IF(C3378=Auswahlhilfe!$L$17,TRUE,FALSE)),D3378,FALSE)</f>
        <v>0</v>
      </c>
      <c r="AI3378" t="s">
        <v>4817</v>
      </c>
      <c r="AJ3378" s="90" t="str">
        <f t="shared" si="158"/>
        <v>mailto:info@oxni.ch?subject=Anfrage TCB-042-030-S1-P1</v>
      </c>
    </row>
    <row r="3379" spans="2:36" x14ac:dyDescent="0.2">
      <c r="B3379" s="78" t="str">
        <f t="shared" si="156"/>
        <v/>
      </c>
      <c r="C3379" s="19" t="s">
        <v>125</v>
      </c>
      <c r="D3379" s="19" t="s">
        <v>3680</v>
      </c>
      <c r="E3379" s="19">
        <v>42</v>
      </c>
      <c r="F3379" s="19" t="s">
        <v>58</v>
      </c>
      <c r="G3379" s="19">
        <v>30</v>
      </c>
      <c r="H3379" s="19">
        <v>5</v>
      </c>
      <c r="I3379" s="19">
        <v>3</v>
      </c>
      <c r="J3379" s="19">
        <v>94</v>
      </c>
      <c r="K3379" s="19">
        <v>18</v>
      </c>
      <c r="L3379" s="19">
        <v>54</v>
      </c>
      <c r="M3379" s="19" t="s">
        <v>59</v>
      </c>
      <c r="N3379" s="19">
        <v>3000</v>
      </c>
      <c r="O3379" s="19">
        <v>6000</v>
      </c>
      <c r="P3379" s="19">
        <v>760</v>
      </c>
      <c r="Q3379" s="19" t="s">
        <v>57</v>
      </c>
      <c r="R3379" s="19">
        <v>380</v>
      </c>
      <c r="S3379" s="19">
        <v>20000</v>
      </c>
      <c r="T3379" s="19">
        <v>0.03</v>
      </c>
      <c r="U3379" s="19">
        <v>0.7</v>
      </c>
      <c r="V3379" s="19">
        <v>0.24</v>
      </c>
      <c r="W3379" s="19">
        <v>56</v>
      </c>
      <c r="X3379" s="93"/>
      <c r="Y3379">
        <f t="shared" si="157"/>
        <v>100</v>
      </c>
      <c r="Z3379" t="b">
        <f>IF(N3379/G3379&gt;=Auswahlhilfe!$C$8,TRUE,FALSE)</f>
        <v>1</v>
      </c>
      <c r="AA3379" t="b">
        <f>IF(K3379&gt;Auswahlhilfe!$C$7,TRUE,FALSE)</f>
        <v>1</v>
      </c>
      <c r="AB3379" t="b">
        <f>IF(Auswahlhilfe!$C$17=F3379,TRUE,FALSE)</f>
        <v>1</v>
      </c>
      <c r="AC3379" t="b">
        <f>IFERROR(IF(FIND("P2",PGOptionList!D3379)&gt;0,TRUE),FALSE)</f>
        <v>0</v>
      </c>
      <c r="AD3379" t="b">
        <f>IFERROR(IF(FIND("P1",PGOptionList!D3379)&gt;0,TRUE),FALSE)</f>
        <v>1</v>
      </c>
      <c r="AE3379" t="b">
        <f>IFERROR(IF(FIND("P0",PGOptionList!D3379)&gt;0,TRUE),FALSE)</f>
        <v>0</v>
      </c>
      <c r="AF3379" t="b">
        <f>IF(AND(Z3379,AA3379,AB3379,AC3379,IF(C3379=Auswahlhilfe!$L$7,TRUE,FALSE)),D3379,FALSE)</f>
        <v>0</v>
      </c>
      <c r="AG3379" t="b">
        <f>IF(AND(Z3379,AA3379,AB3379,AD3379,IF(C3379=Auswahlhilfe!$L$17,TRUE,FALSE)),D3379,FALSE)</f>
        <v>0</v>
      </c>
      <c r="AH3379" t="b">
        <f>IF(AND(Z3379,AA3379,AB3379,AE3379,IF(C3379=Auswahlhilfe!$L$17,TRUE,FALSE)),D3379,FALSE)</f>
        <v>0</v>
      </c>
      <c r="AI3379" t="s">
        <v>4817</v>
      </c>
      <c r="AJ3379" s="90" t="str">
        <f t="shared" si="158"/>
        <v>mailto:info@oxni.ch?subject=Anfrage TCB-042-030-S2-P1</v>
      </c>
    </row>
    <row r="3380" spans="2:36" x14ac:dyDescent="0.2">
      <c r="B3380" s="78" t="str">
        <f t="shared" si="156"/>
        <v/>
      </c>
      <c r="C3380" s="19" t="s">
        <v>125</v>
      </c>
      <c r="D3380" s="19" t="s">
        <v>3681</v>
      </c>
      <c r="E3380" s="19">
        <v>42</v>
      </c>
      <c r="F3380" s="19" t="s">
        <v>55</v>
      </c>
      <c r="G3380" s="19">
        <v>30</v>
      </c>
      <c r="H3380" s="19">
        <v>7</v>
      </c>
      <c r="I3380" s="19">
        <v>3</v>
      </c>
      <c r="J3380" s="19">
        <v>94</v>
      </c>
      <c r="K3380" s="19">
        <v>18</v>
      </c>
      <c r="L3380" s="19">
        <v>54</v>
      </c>
      <c r="M3380" s="19" t="s">
        <v>59</v>
      </c>
      <c r="N3380" s="19">
        <v>3000</v>
      </c>
      <c r="O3380" s="19">
        <v>6000</v>
      </c>
      <c r="P3380" s="19">
        <v>760</v>
      </c>
      <c r="Q3380" s="19" t="s">
        <v>57</v>
      </c>
      <c r="R3380" s="19">
        <v>380</v>
      </c>
      <c r="S3380" s="19">
        <v>20000</v>
      </c>
      <c r="T3380" s="19">
        <v>0.03</v>
      </c>
      <c r="U3380" s="19">
        <v>0.7</v>
      </c>
      <c r="V3380" s="19">
        <v>0.24</v>
      </c>
      <c r="W3380" s="19">
        <v>56</v>
      </c>
      <c r="X3380" s="93"/>
      <c r="Y3380">
        <f t="shared" si="157"/>
        <v>100</v>
      </c>
      <c r="Z3380" t="b">
        <f>IF(N3380/G3380&gt;=Auswahlhilfe!$C$8,TRUE,FALSE)</f>
        <v>1</v>
      </c>
      <c r="AA3380" t="b">
        <f>IF(K3380&gt;Auswahlhilfe!$C$7,TRUE,FALSE)</f>
        <v>1</v>
      </c>
      <c r="AB3380" t="b">
        <f>IF(Auswahlhilfe!$C$17=F3380,TRUE,FALSE)</f>
        <v>0</v>
      </c>
      <c r="AC3380" t="b">
        <f>IFERROR(IF(FIND("P2",PGOptionList!D3380)&gt;0,TRUE),FALSE)</f>
        <v>1</v>
      </c>
      <c r="AD3380" t="b">
        <f>IFERROR(IF(FIND("P1",PGOptionList!D3380)&gt;0,TRUE),FALSE)</f>
        <v>0</v>
      </c>
      <c r="AE3380" t="b">
        <f>IFERROR(IF(FIND("P0",PGOptionList!D3380)&gt;0,TRUE),FALSE)</f>
        <v>0</v>
      </c>
      <c r="AF3380" t="b">
        <f>IF(AND(Z3380,AA3380,AB3380,AC3380,IF(C3380=Auswahlhilfe!$L$7,TRUE,FALSE)),D3380,FALSE)</f>
        <v>0</v>
      </c>
      <c r="AG3380" t="b">
        <f>IF(AND(Z3380,AA3380,AB3380,AD3380,IF(C3380=Auswahlhilfe!$L$17,TRUE,FALSE)),D3380,FALSE)</f>
        <v>0</v>
      </c>
      <c r="AH3380" t="b">
        <f>IF(AND(Z3380,AA3380,AB3380,AE3380,IF(C3380=Auswahlhilfe!$L$17,TRUE,FALSE)),D3380,FALSE)</f>
        <v>0</v>
      </c>
      <c r="AI3380" t="s">
        <v>4817</v>
      </c>
      <c r="AJ3380" s="90" t="str">
        <f t="shared" si="158"/>
        <v>mailto:info@oxni.ch?subject=Anfrage TCB-042-030-S1-P2</v>
      </c>
    </row>
    <row r="3381" spans="2:36" x14ac:dyDescent="0.2">
      <c r="B3381" s="78" t="str">
        <f t="shared" si="156"/>
        <v/>
      </c>
      <c r="C3381" s="19" t="s">
        <v>125</v>
      </c>
      <c r="D3381" s="19" t="s">
        <v>3682</v>
      </c>
      <c r="E3381" s="19">
        <v>42</v>
      </c>
      <c r="F3381" s="19" t="s">
        <v>58</v>
      </c>
      <c r="G3381" s="19">
        <v>30</v>
      </c>
      <c r="H3381" s="19">
        <v>7</v>
      </c>
      <c r="I3381" s="19">
        <v>3</v>
      </c>
      <c r="J3381" s="19">
        <v>94</v>
      </c>
      <c r="K3381" s="19">
        <v>18</v>
      </c>
      <c r="L3381" s="19">
        <v>54</v>
      </c>
      <c r="M3381" s="19" t="s">
        <v>59</v>
      </c>
      <c r="N3381" s="19">
        <v>3000</v>
      </c>
      <c r="O3381" s="19">
        <v>6000</v>
      </c>
      <c r="P3381" s="19">
        <v>760</v>
      </c>
      <c r="Q3381" s="19" t="s">
        <v>57</v>
      </c>
      <c r="R3381" s="19">
        <v>380</v>
      </c>
      <c r="S3381" s="19">
        <v>20000</v>
      </c>
      <c r="T3381" s="19">
        <v>0.03</v>
      </c>
      <c r="U3381" s="19">
        <v>0.7</v>
      </c>
      <c r="V3381" s="19">
        <v>0.24</v>
      </c>
      <c r="W3381" s="19">
        <v>56</v>
      </c>
      <c r="X3381" s="93"/>
      <c r="Y3381">
        <f t="shared" si="157"/>
        <v>100</v>
      </c>
      <c r="Z3381" t="b">
        <f>IF(N3381/G3381&gt;=Auswahlhilfe!$C$8,TRUE,FALSE)</f>
        <v>1</v>
      </c>
      <c r="AA3381" t="b">
        <f>IF(K3381&gt;Auswahlhilfe!$C$7,TRUE,FALSE)</f>
        <v>1</v>
      </c>
      <c r="AB3381" t="b">
        <f>IF(Auswahlhilfe!$C$17=F3381,TRUE,FALSE)</f>
        <v>1</v>
      </c>
      <c r="AC3381" t="b">
        <f>IFERROR(IF(FIND("P2",PGOptionList!D3381)&gt;0,TRUE),FALSE)</f>
        <v>1</v>
      </c>
      <c r="AD3381" t="b">
        <f>IFERROR(IF(FIND("P1",PGOptionList!D3381)&gt;0,TRUE),FALSE)</f>
        <v>0</v>
      </c>
      <c r="AE3381" t="b">
        <f>IFERROR(IF(FIND("P0",PGOptionList!D3381)&gt;0,TRUE),FALSE)</f>
        <v>0</v>
      </c>
      <c r="AF3381" t="b">
        <f>IF(AND(Z3381,AA3381,AB3381,AC3381,IF(C3381=Auswahlhilfe!$L$7,TRUE,FALSE)),D3381,FALSE)</f>
        <v>0</v>
      </c>
      <c r="AG3381" t="b">
        <f>IF(AND(Z3381,AA3381,AB3381,AD3381,IF(C3381=Auswahlhilfe!$L$17,TRUE,FALSE)),D3381,FALSE)</f>
        <v>0</v>
      </c>
      <c r="AH3381" t="b">
        <f>IF(AND(Z3381,AA3381,AB3381,AE3381,IF(C3381=Auswahlhilfe!$L$17,TRUE,FALSE)),D3381,FALSE)</f>
        <v>0</v>
      </c>
      <c r="AI3381" t="s">
        <v>4817</v>
      </c>
      <c r="AJ3381" s="90" t="str">
        <f t="shared" si="158"/>
        <v>mailto:info@oxni.ch?subject=Anfrage TCB-042-030-S2-P2</v>
      </c>
    </row>
    <row r="3382" spans="2:36" x14ac:dyDescent="0.2">
      <c r="B3382" s="78" t="str">
        <f t="shared" si="156"/>
        <v/>
      </c>
      <c r="C3382" s="19" t="s">
        <v>125</v>
      </c>
      <c r="D3382" s="19" t="s">
        <v>3683</v>
      </c>
      <c r="E3382" s="19">
        <v>42</v>
      </c>
      <c r="F3382" s="19" t="s">
        <v>55</v>
      </c>
      <c r="G3382" s="19">
        <v>25</v>
      </c>
      <c r="H3382" s="19">
        <v>5</v>
      </c>
      <c r="I3382" s="19">
        <v>3</v>
      </c>
      <c r="J3382" s="19">
        <v>94</v>
      </c>
      <c r="K3382" s="19">
        <v>19</v>
      </c>
      <c r="L3382" s="19">
        <v>57</v>
      </c>
      <c r="M3382" s="19" t="s">
        <v>60</v>
      </c>
      <c r="N3382" s="19">
        <v>3000</v>
      </c>
      <c r="O3382" s="19">
        <v>6000</v>
      </c>
      <c r="P3382" s="19">
        <v>760</v>
      </c>
      <c r="Q3382" s="19" t="s">
        <v>57</v>
      </c>
      <c r="R3382" s="19">
        <v>380</v>
      </c>
      <c r="S3382" s="19">
        <v>20000</v>
      </c>
      <c r="T3382" s="19">
        <v>0.03</v>
      </c>
      <c r="U3382" s="19">
        <v>0.7</v>
      </c>
      <c r="V3382" s="19">
        <v>0.24</v>
      </c>
      <c r="W3382" s="19">
        <v>56</v>
      </c>
      <c r="X3382" s="93"/>
      <c r="Y3382">
        <f t="shared" si="157"/>
        <v>120</v>
      </c>
      <c r="Z3382" t="b">
        <f>IF(N3382/G3382&gt;=Auswahlhilfe!$C$8,TRUE,FALSE)</f>
        <v>1</v>
      </c>
      <c r="AA3382" t="b">
        <f>IF(K3382&gt;Auswahlhilfe!$C$7,TRUE,FALSE)</f>
        <v>1</v>
      </c>
      <c r="AB3382" t="b">
        <f>IF(Auswahlhilfe!$C$17=F3382,TRUE,FALSE)</f>
        <v>0</v>
      </c>
      <c r="AC3382" t="b">
        <f>IFERROR(IF(FIND("P2",PGOptionList!D3382)&gt;0,TRUE),FALSE)</f>
        <v>0</v>
      </c>
      <c r="AD3382" t="b">
        <f>IFERROR(IF(FIND("P1",PGOptionList!D3382)&gt;0,TRUE),FALSE)</f>
        <v>1</v>
      </c>
      <c r="AE3382" t="b">
        <f>IFERROR(IF(FIND("P0",PGOptionList!D3382)&gt;0,TRUE),FALSE)</f>
        <v>0</v>
      </c>
      <c r="AF3382" t="b">
        <f>IF(AND(Z3382,AA3382,AB3382,AC3382,IF(C3382=Auswahlhilfe!$L$7,TRUE,FALSE)),D3382,FALSE)</f>
        <v>0</v>
      </c>
      <c r="AG3382" t="b">
        <f>IF(AND(Z3382,AA3382,AB3382,AD3382,IF(C3382=Auswahlhilfe!$L$17,TRUE,FALSE)),D3382,FALSE)</f>
        <v>0</v>
      </c>
      <c r="AH3382" t="b">
        <f>IF(AND(Z3382,AA3382,AB3382,AE3382,IF(C3382=Auswahlhilfe!$L$17,TRUE,FALSE)),D3382,FALSE)</f>
        <v>0</v>
      </c>
      <c r="AI3382" t="s">
        <v>4817</v>
      </c>
      <c r="AJ3382" s="90" t="str">
        <f t="shared" si="158"/>
        <v>mailto:info@oxni.ch?subject=Anfrage TCB-042-025-S1-P1</v>
      </c>
    </row>
    <row r="3383" spans="2:36" x14ac:dyDescent="0.2">
      <c r="B3383" s="78" t="str">
        <f t="shared" si="156"/>
        <v/>
      </c>
      <c r="C3383" s="19" t="s">
        <v>125</v>
      </c>
      <c r="D3383" s="19" t="s">
        <v>3684</v>
      </c>
      <c r="E3383" s="19">
        <v>42</v>
      </c>
      <c r="F3383" s="19" t="s">
        <v>58</v>
      </c>
      <c r="G3383" s="19">
        <v>25</v>
      </c>
      <c r="H3383" s="19">
        <v>5</v>
      </c>
      <c r="I3383" s="19">
        <v>3</v>
      </c>
      <c r="J3383" s="19">
        <v>94</v>
      </c>
      <c r="K3383" s="19">
        <v>19</v>
      </c>
      <c r="L3383" s="19">
        <v>57</v>
      </c>
      <c r="M3383" s="19" t="s">
        <v>60</v>
      </c>
      <c r="N3383" s="19">
        <v>3000</v>
      </c>
      <c r="O3383" s="19">
        <v>6000</v>
      </c>
      <c r="P3383" s="19">
        <v>760</v>
      </c>
      <c r="Q3383" s="19" t="s">
        <v>57</v>
      </c>
      <c r="R3383" s="19">
        <v>380</v>
      </c>
      <c r="S3383" s="19">
        <v>20000</v>
      </c>
      <c r="T3383" s="19">
        <v>0.03</v>
      </c>
      <c r="U3383" s="19">
        <v>0.7</v>
      </c>
      <c r="V3383" s="19">
        <v>0.24</v>
      </c>
      <c r="W3383" s="19">
        <v>56</v>
      </c>
      <c r="X3383" s="93"/>
      <c r="Y3383">
        <f t="shared" si="157"/>
        <v>120</v>
      </c>
      <c r="Z3383" t="b">
        <f>IF(N3383/G3383&gt;=Auswahlhilfe!$C$8,TRUE,FALSE)</f>
        <v>1</v>
      </c>
      <c r="AA3383" t="b">
        <f>IF(K3383&gt;Auswahlhilfe!$C$7,TRUE,FALSE)</f>
        <v>1</v>
      </c>
      <c r="AB3383" t="b">
        <f>IF(Auswahlhilfe!$C$17=F3383,TRUE,FALSE)</f>
        <v>1</v>
      </c>
      <c r="AC3383" t="b">
        <f>IFERROR(IF(FIND("P2",PGOptionList!D3383)&gt;0,TRUE),FALSE)</f>
        <v>0</v>
      </c>
      <c r="AD3383" t="b">
        <f>IFERROR(IF(FIND("P1",PGOptionList!D3383)&gt;0,TRUE),FALSE)</f>
        <v>1</v>
      </c>
      <c r="AE3383" t="b">
        <f>IFERROR(IF(FIND("P0",PGOptionList!D3383)&gt;0,TRUE),FALSE)</f>
        <v>0</v>
      </c>
      <c r="AF3383" t="b">
        <f>IF(AND(Z3383,AA3383,AB3383,AC3383,IF(C3383=Auswahlhilfe!$L$7,TRUE,FALSE)),D3383,FALSE)</f>
        <v>0</v>
      </c>
      <c r="AG3383" t="b">
        <f>IF(AND(Z3383,AA3383,AB3383,AD3383,IF(C3383=Auswahlhilfe!$L$17,TRUE,FALSE)),D3383,FALSE)</f>
        <v>0</v>
      </c>
      <c r="AH3383" t="b">
        <f>IF(AND(Z3383,AA3383,AB3383,AE3383,IF(C3383=Auswahlhilfe!$L$17,TRUE,FALSE)),D3383,FALSE)</f>
        <v>0</v>
      </c>
      <c r="AI3383" t="s">
        <v>4817</v>
      </c>
      <c r="AJ3383" s="90" t="str">
        <f t="shared" si="158"/>
        <v>mailto:info@oxni.ch?subject=Anfrage TCB-042-025-S2-P1</v>
      </c>
    </row>
    <row r="3384" spans="2:36" x14ac:dyDescent="0.2">
      <c r="B3384" s="78" t="str">
        <f t="shared" si="156"/>
        <v/>
      </c>
      <c r="C3384" s="19" t="s">
        <v>125</v>
      </c>
      <c r="D3384" s="19" t="s">
        <v>3685</v>
      </c>
      <c r="E3384" s="19">
        <v>42</v>
      </c>
      <c r="F3384" s="19" t="s">
        <v>55</v>
      </c>
      <c r="G3384" s="19">
        <v>25</v>
      </c>
      <c r="H3384" s="19">
        <v>7</v>
      </c>
      <c r="I3384" s="19">
        <v>3</v>
      </c>
      <c r="J3384" s="19">
        <v>94</v>
      </c>
      <c r="K3384" s="19">
        <v>19</v>
      </c>
      <c r="L3384" s="19">
        <v>57</v>
      </c>
      <c r="M3384" s="19" t="s">
        <v>60</v>
      </c>
      <c r="N3384" s="19">
        <v>3000</v>
      </c>
      <c r="O3384" s="19">
        <v>6000</v>
      </c>
      <c r="P3384" s="19">
        <v>760</v>
      </c>
      <c r="Q3384" s="19" t="s">
        <v>57</v>
      </c>
      <c r="R3384" s="19">
        <v>380</v>
      </c>
      <c r="S3384" s="19">
        <v>20000</v>
      </c>
      <c r="T3384" s="19">
        <v>0.03</v>
      </c>
      <c r="U3384" s="19">
        <v>0.7</v>
      </c>
      <c r="V3384" s="19">
        <v>0.24</v>
      </c>
      <c r="W3384" s="19">
        <v>56</v>
      </c>
      <c r="X3384" s="93"/>
      <c r="Y3384">
        <f t="shared" si="157"/>
        <v>120</v>
      </c>
      <c r="Z3384" t="b">
        <f>IF(N3384/G3384&gt;=Auswahlhilfe!$C$8,TRUE,FALSE)</f>
        <v>1</v>
      </c>
      <c r="AA3384" t="b">
        <f>IF(K3384&gt;Auswahlhilfe!$C$7,TRUE,FALSE)</f>
        <v>1</v>
      </c>
      <c r="AB3384" t="b">
        <f>IF(Auswahlhilfe!$C$17=F3384,TRUE,FALSE)</f>
        <v>0</v>
      </c>
      <c r="AC3384" t="b">
        <f>IFERROR(IF(FIND("P2",PGOptionList!D3384)&gt;0,TRUE),FALSE)</f>
        <v>1</v>
      </c>
      <c r="AD3384" t="b">
        <f>IFERROR(IF(FIND("P1",PGOptionList!D3384)&gt;0,TRUE),FALSE)</f>
        <v>0</v>
      </c>
      <c r="AE3384" t="b">
        <f>IFERROR(IF(FIND("P0",PGOptionList!D3384)&gt;0,TRUE),FALSE)</f>
        <v>0</v>
      </c>
      <c r="AF3384" t="b">
        <f>IF(AND(Z3384,AA3384,AB3384,AC3384,IF(C3384=Auswahlhilfe!$L$7,TRUE,FALSE)),D3384,FALSE)</f>
        <v>0</v>
      </c>
      <c r="AG3384" t="b">
        <f>IF(AND(Z3384,AA3384,AB3384,AD3384,IF(C3384=Auswahlhilfe!$L$17,TRUE,FALSE)),D3384,FALSE)</f>
        <v>0</v>
      </c>
      <c r="AH3384" t="b">
        <f>IF(AND(Z3384,AA3384,AB3384,AE3384,IF(C3384=Auswahlhilfe!$L$17,TRUE,FALSE)),D3384,FALSE)</f>
        <v>0</v>
      </c>
      <c r="AI3384" t="s">
        <v>4817</v>
      </c>
      <c r="AJ3384" s="90" t="str">
        <f t="shared" si="158"/>
        <v>mailto:info@oxni.ch?subject=Anfrage TCB-042-025-S1-P2</v>
      </c>
    </row>
    <row r="3385" spans="2:36" x14ac:dyDescent="0.2">
      <c r="B3385" s="78" t="str">
        <f t="shared" si="156"/>
        <v/>
      </c>
      <c r="C3385" s="19" t="s">
        <v>125</v>
      </c>
      <c r="D3385" s="19" t="s">
        <v>3686</v>
      </c>
      <c r="E3385" s="19">
        <v>42</v>
      </c>
      <c r="F3385" s="19" t="s">
        <v>58</v>
      </c>
      <c r="G3385" s="19">
        <v>25</v>
      </c>
      <c r="H3385" s="19">
        <v>7</v>
      </c>
      <c r="I3385" s="19">
        <v>3</v>
      </c>
      <c r="J3385" s="19">
        <v>94</v>
      </c>
      <c r="K3385" s="19">
        <v>19</v>
      </c>
      <c r="L3385" s="19">
        <v>57</v>
      </c>
      <c r="M3385" s="19" t="s">
        <v>60</v>
      </c>
      <c r="N3385" s="19">
        <v>3000</v>
      </c>
      <c r="O3385" s="19">
        <v>6000</v>
      </c>
      <c r="P3385" s="19">
        <v>760</v>
      </c>
      <c r="Q3385" s="19" t="s">
        <v>57</v>
      </c>
      <c r="R3385" s="19">
        <v>380</v>
      </c>
      <c r="S3385" s="19">
        <v>20000</v>
      </c>
      <c r="T3385" s="19">
        <v>0.03</v>
      </c>
      <c r="U3385" s="19">
        <v>0.7</v>
      </c>
      <c r="V3385" s="19">
        <v>0.24</v>
      </c>
      <c r="W3385" s="19">
        <v>56</v>
      </c>
      <c r="X3385" s="93"/>
      <c r="Y3385">
        <f t="shared" si="157"/>
        <v>120</v>
      </c>
      <c r="Z3385" t="b">
        <f>IF(N3385/G3385&gt;=Auswahlhilfe!$C$8,TRUE,FALSE)</f>
        <v>1</v>
      </c>
      <c r="AA3385" t="b">
        <f>IF(K3385&gt;Auswahlhilfe!$C$7,TRUE,FALSE)</f>
        <v>1</v>
      </c>
      <c r="AB3385" t="b">
        <f>IF(Auswahlhilfe!$C$17=F3385,TRUE,FALSE)</f>
        <v>1</v>
      </c>
      <c r="AC3385" t="b">
        <f>IFERROR(IF(FIND("P2",PGOptionList!D3385)&gt;0,TRUE),FALSE)</f>
        <v>1</v>
      </c>
      <c r="AD3385" t="b">
        <f>IFERROR(IF(FIND("P1",PGOptionList!D3385)&gt;0,TRUE),FALSE)</f>
        <v>0</v>
      </c>
      <c r="AE3385" t="b">
        <f>IFERROR(IF(FIND("P0",PGOptionList!D3385)&gt;0,TRUE),FALSE)</f>
        <v>0</v>
      </c>
      <c r="AF3385" t="b">
        <f>IF(AND(Z3385,AA3385,AB3385,AC3385,IF(C3385=Auswahlhilfe!$L$7,TRUE,FALSE)),D3385,FALSE)</f>
        <v>0</v>
      </c>
      <c r="AG3385" t="b">
        <f>IF(AND(Z3385,AA3385,AB3385,AD3385,IF(C3385=Auswahlhilfe!$L$17,TRUE,FALSE)),D3385,FALSE)</f>
        <v>0</v>
      </c>
      <c r="AH3385" t="b">
        <f>IF(AND(Z3385,AA3385,AB3385,AE3385,IF(C3385=Auswahlhilfe!$L$17,TRUE,FALSE)),D3385,FALSE)</f>
        <v>0</v>
      </c>
      <c r="AI3385" t="s">
        <v>4817</v>
      </c>
      <c r="AJ3385" s="90" t="str">
        <f t="shared" si="158"/>
        <v>mailto:info@oxni.ch?subject=Anfrage TCB-042-025-S2-P2</v>
      </c>
    </row>
    <row r="3386" spans="2:36" x14ac:dyDescent="0.2">
      <c r="B3386" s="78" t="str">
        <f t="shared" si="156"/>
        <v/>
      </c>
      <c r="C3386" s="19" t="s">
        <v>125</v>
      </c>
      <c r="D3386" s="19" t="s">
        <v>3687</v>
      </c>
      <c r="E3386" s="19">
        <v>42</v>
      </c>
      <c r="F3386" s="19" t="s">
        <v>55</v>
      </c>
      <c r="G3386" s="19">
        <v>20</v>
      </c>
      <c r="H3386" s="19">
        <v>5</v>
      </c>
      <c r="I3386" s="19">
        <v>3</v>
      </c>
      <c r="J3386" s="19">
        <v>94</v>
      </c>
      <c r="K3386" s="19">
        <v>17</v>
      </c>
      <c r="L3386" s="19">
        <v>51</v>
      </c>
      <c r="M3386" s="19" t="s">
        <v>61</v>
      </c>
      <c r="N3386" s="19">
        <v>3000</v>
      </c>
      <c r="O3386" s="19">
        <v>6000</v>
      </c>
      <c r="P3386" s="19">
        <v>760</v>
      </c>
      <c r="Q3386" s="19" t="s">
        <v>57</v>
      </c>
      <c r="R3386" s="19">
        <v>380</v>
      </c>
      <c r="S3386" s="19">
        <v>20000</v>
      </c>
      <c r="T3386" s="19">
        <v>0.03</v>
      </c>
      <c r="U3386" s="19">
        <v>0.7</v>
      </c>
      <c r="V3386" s="19">
        <v>0.24</v>
      </c>
      <c r="W3386" s="19">
        <v>56</v>
      </c>
      <c r="X3386" s="93"/>
      <c r="Y3386">
        <f t="shared" si="157"/>
        <v>150</v>
      </c>
      <c r="Z3386" t="b">
        <f>IF(N3386/G3386&gt;=Auswahlhilfe!$C$8,TRUE,FALSE)</f>
        <v>1</v>
      </c>
      <c r="AA3386" t="b">
        <f>IF(K3386&gt;Auswahlhilfe!$C$7,TRUE,FALSE)</f>
        <v>1</v>
      </c>
      <c r="AB3386" t="b">
        <f>IF(Auswahlhilfe!$C$17=F3386,TRUE,FALSE)</f>
        <v>0</v>
      </c>
      <c r="AC3386" t="b">
        <f>IFERROR(IF(FIND("P2",PGOptionList!D3386)&gt;0,TRUE),FALSE)</f>
        <v>0</v>
      </c>
      <c r="AD3386" t="b">
        <f>IFERROR(IF(FIND("P1",PGOptionList!D3386)&gt;0,TRUE),FALSE)</f>
        <v>1</v>
      </c>
      <c r="AE3386" t="b">
        <f>IFERROR(IF(FIND("P0",PGOptionList!D3386)&gt;0,TRUE),FALSE)</f>
        <v>0</v>
      </c>
      <c r="AF3386" t="b">
        <f>IF(AND(Z3386,AA3386,AB3386,AC3386,IF(C3386=Auswahlhilfe!$L$7,TRUE,FALSE)),D3386,FALSE)</f>
        <v>0</v>
      </c>
      <c r="AG3386" t="b">
        <f>IF(AND(Z3386,AA3386,AB3386,AD3386,IF(C3386=Auswahlhilfe!$L$17,TRUE,FALSE)),D3386,FALSE)</f>
        <v>0</v>
      </c>
      <c r="AH3386" t="b">
        <f>IF(AND(Z3386,AA3386,AB3386,AE3386,IF(C3386=Auswahlhilfe!$L$17,TRUE,FALSE)),D3386,FALSE)</f>
        <v>0</v>
      </c>
      <c r="AI3386" t="s">
        <v>4817</v>
      </c>
      <c r="AJ3386" s="90" t="str">
        <f t="shared" si="158"/>
        <v>mailto:info@oxni.ch?subject=Anfrage TCB-042-020-S1-P1</v>
      </c>
    </row>
    <row r="3387" spans="2:36" x14ac:dyDescent="0.2">
      <c r="B3387" s="78" t="str">
        <f t="shared" si="156"/>
        <v/>
      </c>
      <c r="C3387" s="19" t="s">
        <v>125</v>
      </c>
      <c r="D3387" s="19" t="s">
        <v>3688</v>
      </c>
      <c r="E3387" s="19">
        <v>42</v>
      </c>
      <c r="F3387" s="19" t="s">
        <v>58</v>
      </c>
      <c r="G3387" s="19">
        <v>20</v>
      </c>
      <c r="H3387" s="19">
        <v>5</v>
      </c>
      <c r="I3387" s="19">
        <v>3</v>
      </c>
      <c r="J3387" s="19">
        <v>94</v>
      </c>
      <c r="K3387" s="19">
        <v>17</v>
      </c>
      <c r="L3387" s="19">
        <v>51</v>
      </c>
      <c r="M3387" s="19" t="s">
        <v>61</v>
      </c>
      <c r="N3387" s="19">
        <v>3000</v>
      </c>
      <c r="O3387" s="19">
        <v>6000</v>
      </c>
      <c r="P3387" s="19">
        <v>760</v>
      </c>
      <c r="Q3387" s="19" t="s">
        <v>57</v>
      </c>
      <c r="R3387" s="19">
        <v>380</v>
      </c>
      <c r="S3387" s="19">
        <v>20000</v>
      </c>
      <c r="T3387" s="19">
        <v>0.03</v>
      </c>
      <c r="U3387" s="19">
        <v>0.7</v>
      </c>
      <c r="V3387" s="19">
        <v>0.24</v>
      </c>
      <c r="W3387" s="19">
        <v>56</v>
      </c>
      <c r="X3387" s="93"/>
      <c r="Y3387">
        <f t="shared" si="157"/>
        <v>150</v>
      </c>
      <c r="Z3387" t="b">
        <f>IF(N3387/G3387&gt;=Auswahlhilfe!$C$8,TRUE,FALSE)</f>
        <v>1</v>
      </c>
      <c r="AA3387" t="b">
        <f>IF(K3387&gt;Auswahlhilfe!$C$7,TRUE,FALSE)</f>
        <v>1</v>
      </c>
      <c r="AB3387" t="b">
        <f>IF(Auswahlhilfe!$C$17=F3387,TRUE,FALSE)</f>
        <v>1</v>
      </c>
      <c r="AC3387" t="b">
        <f>IFERROR(IF(FIND("P2",PGOptionList!D3387)&gt;0,TRUE),FALSE)</f>
        <v>0</v>
      </c>
      <c r="AD3387" t="b">
        <f>IFERROR(IF(FIND("P1",PGOptionList!D3387)&gt;0,TRUE),FALSE)</f>
        <v>1</v>
      </c>
      <c r="AE3387" t="b">
        <f>IFERROR(IF(FIND("P0",PGOptionList!D3387)&gt;0,TRUE),FALSE)</f>
        <v>0</v>
      </c>
      <c r="AF3387" t="b">
        <f>IF(AND(Z3387,AA3387,AB3387,AC3387,IF(C3387=Auswahlhilfe!$L$7,TRUE,FALSE)),D3387,FALSE)</f>
        <v>0</v>
      </c>
      <c r="AG3387" t="b">
        <f>IF(AND(Z3387,AA3387,AB3387,AD3387,IF(C3387=Auswahlhilfe!$L$17,TRUE,FALSE)),D3387,FALSE)</f>
        <v>0</v>
      </c>
      <c r="AH3387" t="b">
        <f>IF(AND(Z3387,AA3387,AB3387,AE3387,IF(C3387=Auswahlhilfe!$L$17,TRUE,FALSE)),D3387,FALSE)</f>
        <v>0</v>
      </c>
      <c r="AI3387" t="s">
        <v>4817</v>
      </c>
      <c r="AJ3387" s="90" t="str">
        <f t="shared" si="158"/>
        <v>mailto:info@oxni.ch?subject=Anfrage TCB-042-020-S2-P1</v>
      </c>
    </row>
    <row r="3388" spans="2:36" x14ac:dyDescent="0.2">
      <c r="B3388" s="78" t="str">
        <f t="shared" si="156"/>
        <v/>
      </c>
      <c r="C3388" s="19" t="s">
        <v>125</v>
      </c>
      <c r="D3388" s="19" t="s">
        <v>3689</v>
      </c>
      <c r="E3388" s="19">
        <v>42</v>
      </c>
      <c r="F3388" s="19" t="s">
        <v>55</v>
      </c>
      <c r="G3388" s="19">
        <v>20</v>
      </c>
      <c r="H3388" s="19">
        <v>7</v>
      </c>
      <c r="I3388" s="19">
        <v>3</v>
      </c>
      <c r="J3388" s="19">
        <v>94</v>
      </c>
      <c r="K3388" s="19">
        <v>17</v>
      </c>
      <c r="L3388" s="19">
        <v>51</v>
      </c>
      <c r="M3388" s="19" t="s">
        <v>61</v>
      </c>
      <c r="N3388" s="19">
        <v>3000</v>
      </c>
      <c r="O3388" s="19">
        <v>6000</v>
      </c>
      <c r="P3388" s="19">
        <v>760</v>
      </c>
      <c r="Q3388" s="19" t="s">
        <v>57</v>
      </c>
      <c r="R3388" s="19">
        <v>380</v>
      </c>
      <c r="S3388" s="19">
        <v>20000</v>
      </c>
      <c r="T3388" s="19">
        <v>0.03</v>
      </c>
      <c r="U3388" s="19">
        <v>0.7</v>
      </c>
      <c r="V3388" s="19">
        <v>0.24</v>
      </c>
      <c r="W3388" s="19">
        <v>56</v>
      </c>
      <c r="X3388" s="93"/>
      <c r="Y3388">
        <f t="shared" si="157"/>
        <v>150</v>
      </c>
      <c r="Z3388" t="b">
        <f>IF(N3388/G3388&gt;=Auswahlhilfe!$C$8,TRUE,FALSE)</f>
        <v>1</v>
      </c>
      <c r="AA3388" t="b">
        <f>IF(K3388&gt;Auswahlhilfe!$C$7,TRUE,FALSE)</f>
        <v>1</v>
      </c>
      <c r="AB3388" t="b">
        <f>IF(Auswahlhilfe!$C$17=F3388,TRUE,FALSE)</f>
        <v>0</v>
      </c>
      <c r="AC3388" t="b">
        <f>IFERROR(IF(FIND("P2",PGOptionList!D3388)&gt;0,TRUE),FALSE)</f>
        <v>1</v>
      </c>
      <c r="AD3388" t="b">
        <f>IFERROR(IF(FIND("P1",PGOptionList!D3388)&gt;0,TRUE),FALSE)</f>
        <v>0</v>
      </c>
      <c r="AE3388" t="b">
        <f>IFERROR(IF(FIND("P0",PGOptionList!D3388)&gt;0,TRUE),FALSE)</f>
        <v>0</v>
      </c>
      <c r="AF3388" t="b">
        <f>IF(AND(Z3388,AA3388,AB3388,AC3388,IF(C3388=Auswahlhilfe!$L$7,TRUE,FALSE)),D3388,FALSE)</f>
        <v>0</v>
      </c>
      <c r="AG3388" t="b">
        <f>IF(AND(Z3388,AA3388,AB3388,AD3388,IF(C3388=Auswahlhilfe!$L$17,TRUE,FALSE)),D3388,FALSE)</f>
        <v>0</v>
      </c>
      <c r="AH3388" t="b">
        <f>IF(AND(Z3388,AA3388,AB3388,AE3388,IF(C3388=Auswahlhilfe!$L$17,TRUE,FALSE)),D3388,FALSE)</f>
        <v>0</v>
      </c>
      <c r="AI3388" t="s">
        <v>4817</v>
      </c>
      <c r="AJ3388" s="90" t="str">
        <f t="shared" si="158"/>
        <v>mailto:info@oxni.ch?subject=Anfrage TCB-042-020-S1-P2</v>
      </c>
    </row>
    <row r="3389" spans="2:36" x14ac:dyDescent="0.2">
      <c r="B3389" s="78" t="str">
        <f t="shared" si="156"/>
        <v/>
      </c>
      <c r="C3389" s="19" t="s">
        <v>125</v>
      </c>
      <c r="D3389" s="19" t="s">
        <v>3690</v>
      </c>
      <c r="E3389" s="19">
        <v>42</v>
      </c>
      <c r="F3389" s="19" t="s">
        <v>58</v>
      </c>
      <c r="G3389" s="19">
        <v>20</v>
      </c>
      <c r="H3389" s="19">
        <v>7</v>
      </c>
      <c r="I3389" s="19">
        <v>3</v>
      </c>
      <c r="J3389" s="19">
        <v>94</v>
      </c>
      <c r="K3389" s="19">
        <v>17</v>
      </c>
      <c r="L3389" s="19">
        <v>51</v>
      </c>
      <c r="M3389" s="19" t="s">
        <v>61</v>
      </c>
      <c r="N3389" s="19">
        <v>3000</v>
      </c>
      <c r="O3389" s="19">
        <v>6000</v>
      </c>
      <c r="P3389" s="19">
        <v>760</v>
      </c>
      <c r="Q3389" s="19" t="s">
        <v>57</v>
      </c>
      <c r="R3389" s="19">
        <v>380</v>
      </c>
      <c r="S3389" s="19">
        <v>20000</v>
      </c>
      <c r="T3389" s="19">
        <v>0.03</v>
      </c>
      <c r="U3389" s="19">
        <v>0.7</v>
      </c>
      <c r="V3389" s="19">
        <v>0.24</v>
      </c>
      <c r="W3389" s="19">
        <v>56</v>
      </c>
      <c r="X3389" s="93"/>
      <c r="Y3389">
        <f t="shared" si="157"/>
        <v>150</v>
      </c>
      <c r="Z3389" t="b">
        <f>IF(N3389/G3389&gt;=Auswahlhilfe!$C$8,TRUE,FALSE)</f>
        <v>1</v>
      </c>
      <c r="AA3389" t="b">
        <f>IF(K3389&gt;Auswahlhilfe!$C$7,TRUE,FALSE)</f>
        <v>1</v>
      </c>
      <c r="AB3389" t="b">
        <f>IF(Auswahlhilfe!$C$17=F3389,TRUE,FALSE)</f>
        <v>1</v>
      </c>
      <c r="AC3389" t="b">
        <f>IFERROR(IF(FIND("P2",PGOptionList!D3389)&gt;0,TRUE),FALSE)</f>
        <v>1</v>
      </c>
      <c r="AD3389" t="b">
        <f>IFERROR(IF(FIND("P1",PGOptionList!D3389)&gt;0,TRUE),FALSE)</f>
        <v>0</v>
      </c>
      <c r="AE3389" t="b">
        <f>IFERROR(IF(FIND("P0",PGOptionList!D3389)&gt;0,TRUE),FALSE)</f>
        <v>0</v>
      </c>
      <c r="AF3389" t="b">
        <f>IF(AND(Z3389,AA3389,AB3389,AC3389,IF(C3389=Auswahlhilfe!$L$7,TRUE,FALSE)),D3389,FALSE)</f>
        <v>0</v>
      </c>
      <c r="AG3389" t="b">
        <f>IF(AND(Z3389,AA3389,AB3389,AD3389,IF(C3389=Auswahlhilfe!$L$17,TRUE,FALSE)),D3389,FALSE)</f>
        <v>0</v>
      </c>
      <c r="AH3389" t="b">
        <f>IF(AND(Z3389,AA3389,AB3389,AE3389,IF(C3389=Auswahlhilfe!$L$17,TRUE,FALSE)),D3389,FALSE)</f>
        <v>0</v>
      </c>
      <c r="AI3389" t="s">
        <v>4817</v>
      </c>
      <c r="AJ3389" s="90" t="str">
        <f t="shared" si="158"/>
        <v>mailto:info@oxni.ch?subject=Anfrage TCB-042-020-S2-P2</v>
      </c>
    </row>
    <row r="3390" spans="2:36" x14ac:dyDescent="0.2">
      <c r="B3390" s="78" t="str">
        <f t="shared" si="156"/>
        <v/>
      </c>
      <c r="C3390" s="19" t="s">
        <v>125</v>
      </c>
      <c r="D3390" s="19" t="s">
        <v>3691</v>
      </c>
      <c r="E3390" s="19">
        <v>42</v>
      </c>
      <c r="F3390" s="19" t="s">
        <v>55</v>
      </c>
      <c r="G3390" s="19">
        <v>10</v>
      </c>
      <c r="H3390" s="19">
        <v>3</v>
      </c>
      <c r="I3390" s="19">
        <v>3</v>
      </c>
      <c r="J3390" s="19">
        <v>97</v>
      </c>
      <c r="K3390" s="19">
        <v>14</v>
      </c>
      <c r="L3390" s="19">
        <v>42</v>
      </c>
      <c r="M3390" s="19" t="s">
        <v>62</v>
      </c>
      <c r="N3390" s="19">
        <v>3000</v>
      </c>
      <c r="O3390" s="19">
        <v>6000</v>
      </c>
      <c r="P3390" s="19">
        <v>760</v>
      </c>
      <c r="Q3390" s="19" t="s">
        <v>57</v>
      </c>
      <c r="R3390" s="19">
        <v>380</v>
      </c>
      <c r="S3390" s="19">
        <v>20000</v>
      </c>
      <c r="T3390" s="19">
        <v>0.03</v>
      </c>
      <c r="U3390" s="19">
        <v>0.5</v>
      </c>
      <c r="V3390" s="19">
        <v>0.24</v>
      </c>
      <c r="W3390" s="19">
        <v>56</v>
      </c>
      <c r="X3390" s="93"/>
      <c r="Y3390">
        <f t="shared" si="157"/>
        <v>300</v>
      </c>
      <c r="Z3390" t="b">
        <f>IF(N3390/G3390&gt;=Auswahlhilfe!$C$8,TRUE,FALSE)</f>
        <v>1</v>
      </c>
      <c r="AA3390" t="b">
        <f>IF(K3390&gt;Auswahlhilfe!$C$7,TRUE,FALSE)</f>
        <v>1</v>
      </c>
      <c r="AB3390" t="b">
        <f>IF(Auswahlhilfe!$C$17=F3390,TRUE,FALSE)</f>
        <v>0</v>
      </c>
      <c r="AC3390" t="b">
        <f>IFERROR(IF(FIND("P2",PGOptionList!D3390)&gt;0,TRUE),FALSE)</f>
        <v>0</v>
      </c>
      <c r="AD3390" t="b">
        <f>IFERROR(IF(FIND("P1",PGOptionList!D3390)&gt;0,TRUE),FALSE)</f>
        <v>1</v>
      </c>
      <c r="AE3390" t="b">
        <f>IFERROR(IF(FIND("P0",PGOptionList!D3390)&gt;0,TRUE),FALSE)</f>
        <v>0</v>
      </c>
      <c r="AF3390" t="b">
        <f>IF(AND(Z3390,AA3390,AB3390,AC3390,IF(C3390=Auswahlhilfe!$L$7,TRUE,FALSE)),D3390,FALSE)</f>
        <v>0</v>
      </c>
      <c r="AG3390" t="b">
        <f>IF(AND(Z3390,AA3390,AB3390,AD3390,IF(C3390=Auswahlhilfe!$L$17,TRUE,FALSE)),D3390,FALSE)</f>
        <v>0</v>
      </c>
      <c r="AH3390" t="b">
        <f>IF(AND(Z3390,AA3390,AB3390,AE3390,IF(C3390=Auswahlhilfe!$L$17,TRUE,FALSE)),D3390,FALSE)</f>
        <v>0</v>
      </c>
      <c r="AI3390" t="s">
        <v>4817</v>
      </c>
      <c r="AJ3390" s="90" t="str">
        <f t="shared" si="158"/>
        <v>mailto:info@oxni.ch?subject=Anfrage TCB-042-010-S1-P1</v>
      </c>
    </row>
    <row r="3391" spans="2:36" x14ac:dyDescent="0.2">
      <c r="B3391" s="78" t="str">
        <f t="shared" si="156"/>
        <v/>
      </c>
      <c r="C3391" s="19" t="s">
        <v>125</v>
      </c>
      <c r="D3391" s="19" t="s">
        <v>3692</v>
      </c>
      <c r="E3391" s="19">
        <v>42</v>
      </c>
      <c r="F3391" s="19" t="s">
        <v>58</v>
      </c>
      <c r="G3391" s="19">
        <v>10</v>
      </c>
      <c r="H3391" s="19">
        <v>3</v>
      </c>
      <c r="I3391" s="19">
        <v>3</v>
      </c>
      <c r="J3391" s="19">
        <v>97</v>
      </c>
      <c r="K3391" s="19">
        <v>14</v>
      </c>
      <c r="L3391" s="19">
        <v>42</v>
      </c>
      <c r="M3391" s="19" t="s">
        <v>62</v>
      </c>
      <c r="N3391" s="19">
        <v>3000</v>
      </c>
      <c r="O3391" s="19">
        <v>6000</v>
      </c>
      <c r="P3391" s="19">
        <v>760</v>
      </c>
      <c r="Q3391" s="19" t="s">
        <v>57</v>
      </c>
      <c r="R3391" s="19">
        <v>380</v>
      </c>
      <c r="S3391" s="19">
        <v>20000</v>
      </c>
      <c r="T3391" s="19">
        <v>0.03</v>
      </c>
      <c r="U3391" s="19">
        <v>0.5</v>
      </c>
      <c r="V3391" s="19">
        <v>0.24</v>
      </c>
      <c r="W3391" s="19">
        <v>56</v>
      </c>
      <c r="X3391" s="93"/>
      <c r="Y3391">
        <f t="shared" si="157"/>
        <v>300</v>
      </c>
      <c r="Z3391" t="b">
        <f>IF(N3391/G3391&gt;=Auswahlhilfe!$C$8,TRUE,FALSE)</f>
        <v>1</v>
      </c>
      <c r="AA3391" t="b">
        <f>IF(K3391&gt;Auswahlhilfe!$C$7,TRUE,FALSE)</f>
        <v>1</v>
      </c>
      <c r="AB3391" t="b">
        <f>IF(Auswahlhilfe!$C$17=F3391,TRUE,FALSE)</f>
        <v>1</v>
      </c>
      <c r="AC3391" t="b">
        <f>IFERROR(IF(FIND("P2",PGOptionList!D3391)&gt;0,TRUE),FALSE)</f>
        <v>0</v>
      </c>
      <c r="AD3391" t="b">
        <f>IFERROR(IF(FIND("P1",PGOptionList!D3391)&gt;0,TRUE),FALSE)</f>
        <v>1</v>
      </c>
      <c r="AE3391" t="b">
        <f>IFERROR(IF(FIND("P0",PGOptionList!D3391)&gt;0,TRUE),FALSE)</f>
        <v>0</v>
      </c>
      <c r="AF3391" t="b">
        <f>IF(AND(Z3391,AA3391,AB3391,AC3391,IF(C3391=Auswahlhilfe!$L$7,TRUE,FALSE)),D3391,FALSE)</f>
        <v>0</v>
      </c>
      <c r="AG3391" t="b">
        <f>IF(AND(Z3391,AA3391,AB3391,AD3391,IF(C3391=Auswahlhilfe!$L$17,TRUE,FALSE)),D3391,FALSE)</f>
        <v>0</v>
      </c>
      <c r="AH3391" t="b">
        <f>IF(AND(Z3391,AA3391,AB3391,AE3391,IF(C3391=Auswahlhilfe!$L$17,TRUE,FALSE)),D3391,FALSE)</f>
        <v>0</v>
      </c>
      <c r="AI3391" t="s">
        <v>4817</v>
      </c>
      <c r="AJ3391" s="90" t="str">
        <f t="shared" si="158"/>
        <v>mailto:info@oxni.ch?subject=Anfrage TCB-042-010-S2-P1</v>
      </c>
    </row>
    <row r="3392" spans="2:36" x14ac:dyDescent="0.2">
      <c r="B3392" s="78" t="str">
        <f t="shared" si="156"/>
        <v/>
      </c>
      <c r="C3392" s="19" t="s">
        <v>125</v>
      </c>
      <c r="D3392" s="19" t="s">
        <v>3693</v>
      </c>
      <c r="E3392" s="19">
        <v>42</v>
      </c>
      <c r="F3392" s="19" t="s">
        <v>55</v>
      </c>
      <c r="G3392" s="19">
        <v>10</v>
      </c>
      <c r="H3392" s="19">
        <v>5</v>
      </c>
      <c r="I3392" s="19">
        <v>3</v>
      </c>
      <c r="J3392" s="19">
        <v>97</v>
      </c>
      <c r="K3392" s="19">
        <v>14</v>
      </c>
      <c r="L3392" s="19">
        <v>42</v>
      </c>
      <c r="M3392" s="19" t="s">
        <v>62</v>
      </c>
      <c r="N3392" s="19">
        <v>3000</v>
      </c>
      <c r="O3392" s="19">
        <v>6000</v>
      </c>
      <c r="P3392" s="19">
        <v>760</v>
      </c>
      <c r="Q3392" s="19" t="s">
        <v>57</v>
      </c>
      <c r="R3392" s="19">
        <v>380</v>
      </c>
      <c r="S3392" s="19">
        <v>20000</v>
      </c>
      <c r="T3392" s="19">
        <v>0.03</v>
      </c>
      <c r="U3392" s="19">
        <v>0.5</v>
      </c>
      <c r="V3392" s="19">
        <v>0.24</v>
      </c>
      <c r="W3392" s="19">
        <v>56</v>
      </c>
      <c r="X3392" s="93"/>
      <c r="Y3392">
        <f t="shared" si="157"/>
        <v>300</v>
      </c>
      <c r="Z3392" t="b">
        <f>IF(N3392/G3392&gt;=Auswahlhilfe!$C$8,TRUE,FALSE)</f>
        <v>1</v>
      </c>
      <c r="AA3392" t="b">
        <f>IF(K3392&gt;Auswahlhilfe!$C$7,TRUE,FALSE)</f>
        <v>1</v>
      </c>
      <c r="AB3392" t="b">
        <f>IF(Auswahlhilfe!$C$17=F3392,TRUE,FALSE)</f>
        <v>0</v>
      </c>
      <c r="AC3392" t="b">
        <f>IFERROR(IF(FIND("P2",PGOptionList!D3392)&gt;0,TRUE),FALSE)</f>
        <v>1</v>
      </c>
      <c r="AD3392" t="b">
        <f>IFERROR(IF(FIND("P1",PGOptionList!D3392)&gt;0,TRUE),FALSE)</f>
        <v>0</v>
      </c>
      <c r="AE3392" t="b">
        <f>IFERROR(IF(FIND("P0",PGOptionList!D3392)&gt;0,TRUE),FALSE)</f>
        <v>0</v>
      </c>
      <c r="AF3392" t="b">
        <f>IF(AND(Z3392,AA3392,AB3392,AC3392,IF(C3392=Auswahlhilfe!$L$7,TRUE,FALSE)),D3392,FALSE)</f>
        <v>0</v>
      </c>
      <c r="AG3392" t="b">
        <f>IF(AND(Z3392,AA3392,AB3392,AD3392,IF(C3392=Auswahlhilfe!$L$17,TRUE,FALSE)),D3392,FALSE)</f>
        <v>0</v>
      </c>
      <c r="AH3392" t="b">
        <f>IF(AND(Z3392,AA3392,AB3392,AE3392,IF(C3392=Auswahlhilfe!$L$17,TRUE,FALSE)),D3392,FALSE)</f>
        <v>0</v>
      </c>
      <c r="AI3392" t="s">
        <v>4817</v>
      </c>
      <c r="AJ3392" s="90" t="str">
        <f t="shared" si="158"/>
        <v>mailto:info@oxni.ch?subject=Anfrage TCB-042-010-S1-P2</v>
      </c>
    </row>
    <row r="3393" spans="2:36" x14ac:dyDescent="0.2">
      <c r="B3393" s="78" t="str">
        <f t="shared" si="156"/>
        <v/>
      </c>
      <c r="C3393" s="19" t="s">
        <v>125</v>
      </c>
      <c r="D3393" s="19" t="s">
        <v>3694</v>
      </c>
      <c r="E3393" s="19">
        <v>42</v>
      </c>
      <c r="F3393" s="19" t="s">
        <v>58</v>
      </c>
      <c r="G3393" s="19">
        <v>10</v>
      </c>
      <c r="H3393" s="19">
        <v>5</v>
      </c>
      <c r="I3393" s="19">
        <v>3</v>
      </c>
      <c r="J3393" s="19">
        <v>97</v>
      </c>
      <c r="K3393" s="19">
        <v>14</v>
      </c>
      <c r="L3393" s="19">
        <v>42</v>
      </c>
      <c r="M3393" s="19" t="s">
        <v>62</v>
      </c>
      <c r="N3393" s="19">
        <v>3000</v>
      </c>
      <c r="O3393" s="19">
        <v>6000</v>
      </c>
      <c r="P3393" s="19">
        <v>760</v>
      </c>
      <c r="Q3393" s="19" t="s">
        <v>57</v>
      </c>
      <c r="R3393" s="19">
        <v>380</v>
      </c>
      <c r="S3393" s="19">
        <v>20000</v>
      </c>
      <c r="T3393" s="19">
        <v>0.03</v>
      </c>
      <c r="U3393" s="19">
        <v>0.5</v>
      </c>
      <c r="V3393" s="19">
        <v>0.24</v>
      </c>
      <c r="W3393" s="19">
        <v>56</v>
      </c>
      <c r="X3393" s="93"/>
      <c r="Y3393">
        <f t="shared" si="157"/>
        <v>300</v>
      </c>
      <c r="Z3393" t="b">
        <f>IF(N3393/G3393&gt;=Auswahlhilfe!$C$8,TRUE,FALSE)</f>
        <v>1</v>
      </c>
      <c r="AA3393" t="b">
        <f>IF(K3393&gt;Auswahlhilfe!$C$7,TRUE,FALSE)</f>
        <v>1</v>
      </c>
      <c r="AB3393" t="b">
        <f>IF(Auswahlhilfe!$C$17=F3393,TRUE,FALSE)</f>
        <v>1</v>
      </c>
      <c r="AC3393" t="b">
        <f>IFERROR(IF(FIND("P2",PGOptionList!D3393)&gt;0,TRUE),FALSE)</f>
        <v>1</v>
      </c>
      <c r="AD3393" t="b">
        <f>IFERROR(IF(FIND("P1",PGOptionList!D3393)&gt;0,TRUE),FALSE)</f>
        <v>0</v>
      </c>
      <c r="AE3393" t="b">
        <f>IFERROR(IF(FIND("P0",PGOptionList!D3393)&gt;0,TRUE),FALSE)</f>
        <v>0</v>
      </c>
      <c r="AF3393" t="b">
        <f>IF(AND(Z3393,AA3393,AB3393,AC3393,IF(C3393=Auswahlhilfe!$L$7,TRUE,FALSE)),D3393,FALSE)</f>
        <v>0</v>
      </c>
      <c r="AG3393" t="b">
        <f>IF(AND(Z3393,AA3393,AB3393,AD3393,IF(C3393=Auswahlhilfe!$L$17,TRUE,FALSE)),D3393,FALSE)</f>
        <v>0</v>
      </c>
      <c r="AH3393" t="b">
        <f>IF(AND(Z3393,AA3393,AB3393,AE3393,IF(C3393=Auswahlhilfe!$L$17,TRUE,FALSE)),D3393,FALSE)</f>
        <v>0</v>
      </c>
      <c r="AI3393" t="s">
        <v>4817</v>
      </c>
      <c r="AJ3393" s="90" t="str">
        <f t="shared" si="158"/>
        <v>mailto:info@oxni.ch?subject=Anfrage TCB-042-010-S2-P2</v>
      </c>
    </row>
    <row r="3394" spans="2:36" x14ac:dyDescent="0.2">
      <c r="B3394" s="78" t="str">
        <f t="shared" si="156"/>
        <v/>
      </c>
      <c r="C3394" s="19" t="s">
        <v>125</v>
      </c>
      <c r="D3394" s="19" t="s">
        <v>3695</v>
      </c>
      <c r="E3394" s="19">
        <v>42</v>
      </c>
      <c r="F3394" s="19" t="s">
        <v>55</v>
      </c>
      <c r="G3394" s="19">
        <v>8</v>
      </c>
      <c r="H3394" s="19">
        <v>3</v>
      </c>
      <c r="I3394" s="19">
        <v>3</v>
      </c>
      <c r="J3394" s="19">
        <v>97</v>
      </c>
      <c r="K3394" s="19">
        <v>16</v>
      </c>
      <c r="L3394" s="19">
        <v>48</v>
      </c>
      <c r="M3394" s="19" t="s">
        <v>126</v>
      </c>
      <c r="N3394" s="19">
        <v>3000</v>
      </c>
      <c r="O3394" s="19">
        <v>6000</v>
      </c>
      <c r="P3394" s="19">
        <v>760</v>
      </c>
      <c r="Q3394" s="19" t="s">
        <v>57</v>
      </c>
      <c r="R3394" s="19">
        <v>380</v>
      </c>
      <c r="S3394" s="19">
        <v>20000</v>
      </c>
      <c r="T3394" s="19">
        <v>0.03</v>
      </c>
      <c r="U3394" s="19">
        <v>0.5</v>
      </c>
      <c r="V3394" s="19">
        <v>0.24</v>
      </c>
      <c r="W3394" s="19">
        <v>56</v>
      </c>
      <c r="X3394" s="93"/>
      <c r="Y3394">
        <f t="shared" si="157"/>
        <v>375</v>
      </c>
      <c r="Z3394" t="b">
        <f>IF(N3394/G3394&gt;=Auswahlhilfe!$C$8,TRUE,FALSE)</f>
        <v>1</v>
      </c>
      <c r="AA3394" t="b">
        <f>IF(K3394&gt;Auswahlhilfe!$C$7,TRUE,FALSE)</f>
        <v>1</v>
      </c>
      <c r="AB3394" t="b">
        <f>IF(Auswahlhilfe!$C$17=F3394,TRUE,FALSE)</f>
        <v>0</v>
      </c>
      <c r="AC3394" t="b">
        <f>IFERROR(IF(FIND("P2",PGOptionList!D3394)&gt;0,TRUE),FALSE)</f>
        <v>0</v>
      </c>
      <c r="AD3394" t="b">
        <f>IFERROR(IF(FIND("P1",PGOptionList!D3394)&gt;0,TRUE),FALSE)</f>
        <v>1</v>
      </c>
      <c r="AE3394" t="b">
        <f>IFERROR(IF(FIND("P0",PGOptionList!D3394)&gt;0,TRUE),FALSE)</f>
        <v>0</v>
      </c>
      <c r="AF3394" t="b">
        <f>IF(AND(Z3394,AA3394,AB3394,AC3394,IF(C3394=Auswahlhilfe!$L$7,TRUE,FALSE)),D3394,FALSE)</f>
        <v>0</v>
      </c>
      <c r="AG3394" t="b">
        <f>IF(AND(Z3394,AA3394,AB3394,AD3394,IF(C3394=Auswahlhilfe!$L$17,TRUE,FALSE)),D3394,FALSE)</f>
        <v>0</v>
      </c>
      <c r="AH3394" t="b">
        <f>IF(AND(Z3394,AA3394,AB3394,AE3394,IF(C3394=Auswahlhilfe!$L$17,TRUE,FALSE)),D3394,FALSE)</f>
        <v>0</v>
      </c>
      <c r="AI3394" t="s">
        <v>4817</v>
      </c>
      <c r="AJ3394" s="90" t="str">
        <f t="shared" si="158"/>
        <v>mailto:info@oxni.ch?subject=Anfrage TCB-042-008-S1-P1</v>
      </c>
    </row>
    <row r="3395" spans="2:36" x14ac:dyDescent="0.2">
      <c r="B3395" s="78" t="str">
        <f t="shared" si="156"/>
        <v/>
      </c>
      <c r="C3395" s="19" t="s">
        <v>125</v>
      </c>
      <c r="D3395" s="19" t="s">
        <v>3696</v>
      </c>
      <c r="E3395" s="19">
        <v>42</v>
      </c>
      <c r="F3395" s="19" t="s">
        <v>58</v>
      </c>
      <c r="G3395" s="19">
        <v>8</v>
      </c>
      <c r="H3395" s="19">
        <v>3</v>
      </c>
      <c r="I3395" s="19">
        <v>3</v>
      </c>
      <c r="J3395" s="19">
        <v>97</v>
      </c>
      <c r="K3395" s="19">
        <v>16</v>
      </c>
      <c r="L3395" s="19">
        <v>48</v>
      </c>
      <c r="M3395" s="19" t="s">
        <v>126</v>
      </c>
      <c r="N3395" s="19">
        <v>3000</v>
      </c>
      <c r="O3395" s="19">
        <v>6000</v>
      </c>
      <c r="P3395" s="19">
        <v>760</v>
      </c>
      <c r="Q3395" s="19" t="s">
        <v>57</v>
      </c>
      <c r="R3395" s="19">
        <v>380</v>
      </c>
      <c r="S3395" s="19">
        <v>20000</v>
      </c>
      <c r="T3395" s="19">
        <v>0.03</v>
      </c>
      <c r="U3395" s="19">
        <v>0.5</v>
      </c>
      <c r="V3395" s="19">
        <v>0.24</v>
      </c>
      <c r="W3395" s="19">
        <v>56</v>
      </c>
      <c r="X3395" s="93"/>
      <c r="Y3395">
        <f t="shared" si="157"/>
        <v>375</v>
      </c>
      <c r="Z3395" t="b">
        <f>IF(N3395/G3395&gt;=Auswahlhilfe!$C$8,TRUE,FALSE)</f>
        <v>1</v>
      </c>
      <c r="AA3395" t="b">
        <f>IF(K3395&gt;Auswahlhilfe!$C$7,TRUE,FALSE)</f>
        <v>1</v>
      </c>
      <c r="AB3395" t="b">
        <f>IF(Auswahlhilfe!$C$17=F3395,TRUE,FALSE)</f>
        <v>1</v>
      </c>
      <c r="AC3395" t="b">
        <f>IFERROR(IF(FIND("P2",PGOptionList!D3395)&gt;0,TRUE),FALSE)</f>
        <v>0</v>
      </c>
      <c r="AD3395" t="b">
        <f>IFERROR(IF(FIND("P1",PGOptionList!D3395)&gt;0,TRUE),FALSE)</f>
        <v>1</v>
      </c>
      <c r="AE3395" t="b">
        <f>IFERROR(IF(FIND("P0",PGOptionList!D3395)&gt;0,TRUE),FALSE)</f>
        <v>0</v>
      </c>
      <c r="AF3395" t="b">
        <f>IF(AND(Z3395,AA3395,AB3395,AC3395,IF(C3395=Auswahlhilfe!$L$7,TRUE,FALSE)),D3395,FALSE)</f>
        <v>0</v>
      </c>
      <c r="AG3395" t="b">
        <f>IF(AND(Z3395,AA3395,AB3395,AD3395,IF(C3395=Auswahlhilfe!$L$17,TRUE,FALSE)),D3395,FALSE)</f>
        <v>0</v>
      </c>
      <c r="AH3395" t="b">
        <f>IF(AND(Z3395,AA3395,AB3395,AE3395,IF(C3395=Auswahlhilfe!$L$17,TRUE,FALSE)),D3395,FALSE)</f>
        <v>0</v>
      </c>
      <c r="AI3395" t="s">
        <v>4817</v>
      </c>
      <c r="AJ3395" s="90" t="str">
        <f t="shared" si="158"/>
        <v>mailto:info@oxni.ch?subject=Anfrage TCB-042-008-S2-P1</v>
      </c>
    </row>
    <row r="3396" spans="2:36" x14ac:dyDescent="0.2">
      <c r="B3396" s="78" t="str">
        <f t="shared" si="156"/>
        <v/>
      </c>
      <c r="C3396" s="19" t="s">
        <v>125</v>
      </c>
      <c r="D3396" s="19" t="s">
        <v>3697</v>
      </c>
      <c r="E3396" s="19">
        <v>42</v>
      </c>
      <c r="F3396" s="19" t="s">
        <v>55</v>
      </c>
      <c r="G3396" s="19">
        <v>8</v>
      </c>
      <c r="H3396" s="19">
        <v>5</v>
      </c>
      <c r="I3396" s="19">
        <v>3</v>
      </c>
      <c r="J3396" s="19">
        <v>97</v>
      </c>
      <c r="K3396" s="19">
        <v>16</v>
      </c>
      <c r="L3396" s="19">
        <v>48</v>
      </c>
      <c r="M3396" s="19" t="s">
        <v>126</v>
      </c>
      <c r="N3396" s="19">
        <v>3000</v>
      </c>
      <c r="O3396" s="19">
        <v>6000</v>
      </c>
      <c r="P3396" s="19">
        <v>760</v>
      </c>
      <c r="Q3396" s="19" t="s">
        <v>57</v>
      </c>
      <c r="R3396" s="19">
        <v>380</v>
      </c>
      <c r="S3396" s="19">
        <v>20000</v>
      </c>
      <c r="T3396" s="19">
        <v>0.03</v>
      </c>
      <c r="U3396" s="19">
        <v>0.5</v>
      </c>
      <c r="V3396" s="19">
        <v>0.24</v>
      </c>
      <c r="W3396" s="19">
        <v>56</v>
      </c>
      <c r="X3396" s="93"/>
      <c r="Y3396">
        <f t="shared" si="157"/>
        <v>375</v>
      </c>
      <c r="Z3396" t="b">
        <f>IF(N3396/G3396&gt;=Auswahlhilfe!$C$8,TRUE,FALSE)</f>
        <v>1</v>
      </c>
      <c r="AA3396" t="b">
        <f>IF(K3396&gt;Auswahlhilfe!$C$7,TRUE,FALSE)</f>
        <v>1</v>
      </c>
      <c r="AB3396" t="b">
        <f>IF(Auswahlhilfe!$C$17=F3396,TRUE,FALSE)</f>
        <v>0</v>
      </c>
      <c r="AC3396" t="b">
        <f>IFERROR(IF(FIND("P2",PGOptionList!D3396)&gt;0,TRUE),FALSE)</f>
        <v>1</v>
      </c>
      <c r="AD3396" t="b">
        <f>IFERROR(IF(FIND("P1",PGOptionList!D3396)&gt;0,TRUE),FALSE)</f>
        <v>0</v>
      </c>
      <c r="AE3396" t="b">
        <f>IFERROR(IF(FIND("P0",PGOptionList!D3396)&gt;0,TRUE),FALSE)</f>
        <v>0</v>
      </c>
      <c r="AF3396" t="b">
        <f>IF(AND(Z3396,AA3396,AB3396,AC3396,IF(C3396=Auswahlhilfe!$L$7,TRUE,FALSE)),D3396,FALSE)</f>
        <v>0</v>
      </c>
      <c r="AG3396" t="b">
        <f>IF(AND(Z3396,AA3396,AB3396,AD3396,IF(C3396=Auswahlhilfe!$L$17,TRUE,FALSE)),D3396,FALSE)</f>
        <v>0</v>
      </c>
      <c r="AH3396" t="b">
        <f>IF(AND(Z3396,AA3396,AB3396,AE3396,IF(C3396=Auswahlhilfe!$L$17,TRUE,FALSE)),D3396,FALSE)</f>
        <v>0</v>
      </c>
      <c r="AI3396" t="s">
        <v>4817</v>
      </c>
      <c r="AJ3396" s="90" t="str">
        <f t="shared" si="158"/>
        <v>mailto:info@oxni.ch?subject=Anfrage TCB-042-008-S1-P2</v>
      </c>
    </row>
    <row r="3397" spans="2:36" x14ac:dyDescent="0.2">
      <c r="B3397" s="78" t="str">
        <f t="shared" si="156"/>
        <v/>
      </c>
      <c r="C3397" s="19" t="s">
        <v>125</v>
      </c>
      <c r="D3397" s="19" t="s">
        <v>3698</v>
      </c>
      <c r="E3397" s="19">
        <v>42</v>
      </c>
      <c r="F3397" s="19" t="s">
        <v>58</v>
      </c>
      <c r="G3397" s="19">
        <v>8</v>
      </c>
      <c r="H3397" s="19">
        <v>5</v>
      </c>
      <c r="I3397" s="19">
        <v>3</v>
      </c>
      <c r="J3397" s="19">
        <v>97</v>
      </c>
      <c r="K3397" s="19">
        <v>16</v>
      </c>
      <c r="L3397" s="19">
        <v>48</v>
      </c>
      <c r="M3397" s="19" t="s">
        <v>126</v>
      </c>
      <c r="N3397" s="19">
        <v>3000</v>
      </c>
      <c r="O3397" s="19">
        <v>6000</v>
      </c>
      <c r="P3397" s="19">
        <v>760</v>
      </c>
      <c r="Q3397" s="19" t="s">
        <v>57</v>
      </c>
      <c r="R3397" s="19">
        <v>380</v>
      </c>
      <c r="S3397" s="19">
        <v>20000</v>
      </c>
      <c r="T3397" s="19">
        <v>0.03</v>
      </c>
      <c r="U3397" s="19">
        <v>0.5</v>
      </c>
      <c r="V3397" s="19">
        <v>0.24</v>
      </c>
      <c r="W3397" s="19">
        <v>56</v>
      </c>
      <c r="X3397" s="93"/>
      <c r="Y3397">
        <f t="shared" si="157"/>
        <v>375</v>
      </c>
      <c r="Z3397" t="b">
        <f>IF(N3397/G3397&gt;=Auswahlhilfe!$C$8,TRUE,FALSE)</f>
        <v>1</v>
      </c>
      <c r="AA3397" t="b">
        <f>IF(K3397&gt;Auswahlhilfe!$C$7,TRUE,FALSE)</f>
        <v>1</v>
      </c>
      <c r="AB3397" t="b">
        <f>IF(Auswahlhilfe!$C$17=F3397,TRUE,FALSE)</f>
        <v>1</v>
      </c>
      <c r="AC3397" t="b">
        <f>IFERROR(IF(FIND("P2",PGOptionList!D3397)&gt;0,TRUE),FALSE)</f>
        <v>1</v>
      </c>
      <c r="AD3397" t="b">
        <f>IFERROR(IF(FIND("P1",PGOptionList!D3397)&gt;0,TRUE),FALSE)</f>
        <v>0</v>
      </c>
      <c r="AE3397" t="b">
        <f>IFERROR(IF(FIND("P0",PGOptionList!D3397)&gt;0,TRUE),FALSE)</f>
        <v>0</v>
      </c>
      <c r="AF3397" t="b">
        <f>IF(AND(Z3397,AA3397,AB3397,AC3397,IF(C3397=Auswahlhilfe!$L$7,TRUE,FALSE)),D3397,FALSE)</f>
        <v>0</v>
      </c>
      <c r="AG3397" t="b">
        <f>IF(AND(Z3397,AA3397,AB3397,AD3397,IF(C3397=Auswahlhilfe!$L$17,TRUE,FALSE)),D3397,FALSE)</f>
        <v>0</v>
      </c>
      <c r="AH3397" t="b">
        <f>IF(AND(Z3397,AA3397,AB3397,AE3397,IF(C3397=Auswahlhilfe!$L$17,TRUE,FALSE)),D3397,FALSE)</f>
        <v>0</v>
      </c>
      <c r="AI3397" t="s">
        <v>4817</v>
      </c>
      <c r="AJ3397" s="90" t="str">
        <f t="shared" si="158"/>
        <v>mailto:info@oxni.ch?subject=Anfrage TCB-042-008-S2-P2</v>
      </c>
    </row>
    <row r="3398" spans="2:36" x14ac:dyDescent="0.2">
      <c r="B3398" s="78" t="str">
        <f t="shared" si="156"/>
        <v/>
      </c>
      <c r="C3398" s="19" t="s">
        <v>125</v>
      </c>
      <c r="D3398" s="19" t="s">
        <v>3699</v>
      </c>
      <c r="E3398" s="19">
        <v>42</v>
      </c>
      <c r="F3398" s="19" t="s">
        <v>55</v>
      </c>
      <c r="G3398" s="19">
        <v>7</v>
      </c>
      <c r="H3398" s="19">
        <v>3</v>
      </c>
      <c r="I3398" s="19">
        <v>3</v>
      </c>
      <c r="J3398" s="19">
        <v>97</v>
      </c>
      <c r="K3398" s="19">
        <v>19</v>
      </c>
      <c r="L3398" s="19">
        <v>57</v>
      </c>
      <c r="M3398" s="19" t="s">
        <v>60</v>
      </c>
      <c r="N3398" s="19">
        <v>3000</v>
      </c>
      <c r="O3398" s="19">
        <v>6000</v>
      </c>
      <c r="P3398" s="19">
        <v>760</v>
      </c>
      <c r="Q3398" s="19" t="s">
        <v>57</v>
      </c>
      <c r="R3398" s="19">
        <v>380</v>
      </c>
      <c r="S3398" s="19">
        <v>20000</v>
      </c>
      <c r="T3398" s="19">
        <v>0.03</v>
      </c>
      <c r="U3398" s="19">
        <v>0.5</v>
      </c>
      <c r="V3398" s="19">
        <v>0.24</v>
      </c>
      <c r="W3398" s="19">
        <v>56</v>
      </c>
      <c r="X3398" s="93"/>
      <c r="Y3398">
        <f t="shared" si="157"/>
        <v>428.57142857142856</v>
      </c>
      <c r="Z3398" t="b">
        <f>IF(N3398/G3398&gt;=Auswahlhilfe!$C$8,TRUE,FALSE)</f>
        <v>1</v>
      </c>
      <c r="AA3398" t="b">
        <f>IF(K3398&gt;Auswahlhilfe!$C$7,TRUE,FALSE)</f>
        <v>1</v>
      </c>
      <c r="AB3398" t="b">
        <f>IF(Auswahlhilfe!$C$17=F3398,TRUE,FALSE)</f>
        <v>0</v>
      </c>
      <c r="AC3398" t="b">
        <f>IFERROR(IF(FIND("P2",PGOptionList!D3398)&gt;0,TRUE),FALSE)</f>
        <v>0</v>
      </c>
      <c r="AD3398" t="b">
        <f>IFERROR(IF(FIND("P1",PGOptionList!D3398)&gt;0,TRUE),FALSE)</f>
        <v>1</v>
      </c>
      <c r="AE3398" t="b">
        <f>IFERROR(IF(FIND("P0",PGOptionList!D3398)&gt;0,TRUE),FALSE)</f>
        <v>0</v>
      </c>
      <c r="AF3398" t="b">
        <f>IF(AND(Z3398,AA3398,AB3398,AC3398,IF(C3398=Auswahlhilfe!$L$7,TRUE,FALSE)),D3398,FALSE)</f>
        <v>0</v>
      </c>
      <c r="AG3398" t="b">
        <f>IF(AND(Z3398,AA3398,AB3398,AD3398,IF(C3398=Auswahlhilfe!$L$17,TRUE,FALSE)),D3398,FALSE)</f>
        <v>0</v>
      </c>
      <c r="AH3398" t="b">
        <f>IF(AND(Z3398,AA3398,AB3398,AE3398,IF(C3398=Auswahlhilfe!$L$17,TRUE,FALSE)),D3398,FALSE)</f>
        <v>0</v>
      </c>
      <c r="AI3398" t="s">
        <v>4817</v>
      </c>
      <c r="AJ3398" s="90" t="str">
        <f t="shared" si="158"/>
        <v>mailto:info@oxni.ch?subject=Anfrage TCB-042-007-S1-P1</v>
      </c>
    </row>
    <row r="3399" spans="2:36" x14ac:dyDescent="0.2">
      <c r="B3399" s="78" t="str">
        <f t="shared" si="156"/>
        <v/>
      </c>
      <c r="C3399" s="19" t="s">
        <v>125</v>
      </c>
      <c r="D3399" s="19" t="s">
        <v>3700</v>
      </c>
      <c r="E3399" s="19">
        <v>42</v>
      </c>
      <c r="F3399" s="19" t="s">
        <v>58</v>
      </c>
      <c r="G3399" s="19">
        <v>7</v>
      </c>
      <c r="H3399" s="19">
        <v>3</v>
      </c>
      <c r="I3399" s="19">
        <v>3</v>
      </c>
      <c r="J3399" s="19">
        <v>97</v>
      </c>
      <c r="K3399" s="19">
        <v>19</v>
      </c>
      <c r="L3399" s="19">
        <v>57</v>
      </c>
      <c r="M3399" s="19" t="s">
        <v>60</v>
      </c>
      <c r="N3399" s="19">
        <v>3000</v>
      </c>
      <c r="O3399" s="19">
        <v>6000</v>
      </c>
      <c r="P3399" s="19">
        <v>760</v>
      </c>
      <c r="Q3399" s="19" t="s">
        <v>57</v>
      </c>
      <c r="R3399" s="19">
        <v>380</v>
      </c>
      <c r="S3399" s="19">
        <v>20000</v>
      </c>
      <c r="T3399" s="19">
        <v>0.03</v>
      </c>
      <c r="U3399" s="19">
        <v>0.5</v>
      </c>
      <c r="V3399" s="19">
        <v>0.24</v>
      </c>
      <c r="W3399" s="19">
        <v>56</v>
      </c>
      <c r="X3399" s="93"/>
      <c r="Y3399">
        <f t="shared" si="157"/>
        <v>428.57142857142856</v>
      </c>
      <c r="Z3399" t="b">
        <f>IF(N3399/G3399&gt;=Auswahlhilfe!$C$8,TRUE,FALSE)</f>
        <v>1</v>
      </c>
      <c r="AA3399" t="b">
        <f>IF(K3399&gt;Auswahlhilfe!$C$7,TRUE,FALSE)</f>
        <v>1</v>
      </c>
      <c r="AB3399" t="b">
        <f>IF(Auswahlhilfe!$C$17=F3399,TRUE,FALSE)</f>
        <v>1</v>
      </c>
      <c r="AC3399" t="b">
        <f>IFERROR(IF(FIND("P2",PGOptionList!D3399)&gt;0,TRUE),FALSE)</f>
        <v>0</v>
      </c>
      <c r="AD3399" t="b">
        <f>IFERROR(IF(FIND("P1",PGOptionList!D3399)&gt;0,TRUE),FALSE)</f>
        <v>1</v>
      </c>
      <c r="AE3399" t="b">
        <f>IFERROR(IF(FIND("P0",PGOptionList!D3399)&gt;0,TRUE),FALSE)</f>
        <v>0</v>
      </c>
      <c r="AF3399" t="b">
        <f>IF(AND(Z3399,AA3399,AB3399,AC3399,IF(C3399=Auswahlhilfe!$L$7,TRUE,FALSE)),D3399,FALSE)</f>
        <v>0</v>
      </c>
      <c r="AG3399" t="b">
        <f>IF(AND(Z3399,AA3399,AB3399,AD3399,IF(C3399=Auswahlhilfe!$L$17,TRUE,FALSE)),D3399,FALSE)</f>
        <v>0</v>
      </c>
      <c r="AH3399" t="b">
        <f>IF(AND(Z3399,AA3399,AB3399,AE3399,IF(C3399=Auswahlhilfe!$L$17,TRUE,FALSE)),D3399,FALSE)</f>
        <v>0</v>
      </c>
      <c r="AI3399" t="s">
        <v>4817</v>
      </c>
      <c r="AJ3399" s="90" t="str">
        <f t="shared" si="158"/>
        <v>mailto:info@oxni.ch?subject=Anfrage TCB-042-007-S2-P1</v>
      </c>
    </row>
    <row r="3400" spans="2:36" x14ac:dyDescent="0.2">
      <c r="B3400" s="78" t="str">
        <f t="shared" si="156"/>
        <v/>
      </c>
      <c r="C3400" s="19" t="s">
        <v>125</v>
      </c>
      <c r="D3400" s="19" t="s">
        <v>3701</v>
      </c>
      <c r="E3400" s="19">
        <v>42</v>
      </c>
      <c r="F3400" s="19" t="s">
        <v>55</v>
      </c>
      <c r="G3400" s="19">
        <v>7</v>
      </c>
      <c r="H3400" s="19">
        <v>5</v>
      </c>
      <c r="I3400" s="19">
        <v>3</v>
      </c>
      <c r="J3400" s="19">
        <v>97</v>
      </c>
      <c r="K3400" s="19">
        <v>19</v>
      </c>
      <c r="L3400" s="19">
        <v>57</v>
      </c>
      <c r="M3400" s="19" t="s">
        <v>60</v>
      </c>
      <c r="N3400" s="19">
        <v>3000</v>
      </c>
      <c r="O3400" s="19">
        <v>6000</v>
      </c>
      <c r="P3400" s="19">
        <v>760</v>
      </c>
      <c r="Q3400" s="19" t="s">
        <v>57</v>
      </c>
      <c r="R3400" s="19">
        <v>380</v>
      </c>
      <c r="S3400" s="19">
        <v>20000</v>
      </c>
      <c r="T3400" s="19">
        <v>0.03</v>
      </c>
      <c r="U3400" s="19">
        <v>0.5</v>
      </c>
      <c r="V3400" s="19">
        <v>0.24</v>
      </c>
      <c r="W3400" s="19">
        <v>56</v>
      </c>
      <c r="X3400" s="93"/>
      <c r="Y3400">
        <f t="shared" si="157"/>
        <v>428.57142857142856</v>
      </c>
      <c r="Z3400" t="b">
        <f>IF(N3400/G3400&gt;=Auswahlhilfe!$C$8,TRUE,FALSE)</f>
        <v>1</v>
      </c>
      <c r="AA3400" t="b">
        <f>IF(K3400&gt;Auswahlhilfe!$C$7,TRUE,FALSE)</f>
        <v>1</v>
      </c>
      <c r="AB3400" t="b">
        <f>IF(Auswahlhilfe!$C$17=F3400,TRUE,FALSE)</f>
        <v>0</v>
      </c>
      <c r="AC3400" t="b">
        <f>IFERROR(IF(FIND("P2",PGOptionList!D3400)&gt;0,TRUE),FALSE)</f>
        <v>1</v>
      </c>
      <c r="AD3400" t="b">
        <f>IFERROR(IF(FIND("P1",PGOptionList!D3400)&gt;0,TRUE),FALSE)</f>
        <v>0</v>
      </c>
      <c r="AE3400" t="b">
        <f>IFERROR(IF(FIND("P0",PGOptionList!D3400)&gt;0,TRUE),FALSE)</f>
        <v>0</v>
      </c>
      <c r="AF3400" t="b">
        <f>IF(AND(Z3400,AA3400,AB3400,AC3400,IF(C3400=Auswahlhilfe!$L$7,TRUE,FALSE)),D3400,FALSE)</f>
        <v>0</v>
      </c>
      <c r="AG3400" t="b">
        <f>IF(AND(Z3400,AA3400,AB3400,AD3400,IF(C3400=Auswahlhilfe!$L$17,TRUE,FALSE)),D3400,FALSE)</f>
        <v>0</v>
      </c>
      <c r="AH3400" t="b">
        <f>IF(AND(Z3400,AA3400,AB3400,AE3400,IF(C3400=Auswahlhilfe!$L$17,TRUE,FALSE)),D3400,FALSE)</f>
        <v>0</v>
      </c>
      <c r="AI3400" t="s">
        <v>4817</v>
      </c>
      <c r="AJ3400" s="90" t="str">
        <f t="shared" si="158"/>
        <v>mailto:info@oxni.ch?subject=Anfrage TCB-042-007-S1-P2</v>
      </c>
    </row>
    <row r="3401" spans="2:36" x14ac:dyDescent="0.2">
      <c r="B3401" s="78" t="str">
        <f t="shared" si="156"/>
        <v/>
      </c>
      <c r="C3401" s="19" t="s">
        <v>125</v>
      </c>
      <c r="D3401" s="19" t="s">
        <v>3702</v>
      </c>
      <c r="E3401" s="19">
        <v>42</v>
      </c>
      <c r="F3401" s="19" t="s">
        <v>58</v>
      </c>
      <c r="G3401" s="19">
        <v>7</v>
      </c>
      <c r="H3401" s="19">
        <v>5</v>
      </c>
      <c r="I3401" s="19">
        <v>3</v>
      </c>
      <c r="J3401" s="19">
        <v>97</v>
      </c>
      <c r="K3401" s="19">
        <v>19</v>
      </c>
      <c r="L3401" s="19">
        <v>57</v>
      </c>
      <c r="M3401" s="19" t="s">
        <v>60</v>
      </c>
      <c r="N3401" s="19">
        <v>3000</v>
      </c>
      <c r="O3401" s="19">
        <v>6000</v>
      </c>
      <c r="P3401" s="19">
        <v>760</v>
      </c>
      <c r="Q3401" s="19" t="s">
        <v>57</v>
      </c>
      <c r="R3401" s="19">
        <v>380</v>
      </c>
      <c r="S3401" s="19">
        <v>20000</v>
      </c>
      <c r="T3401" s="19">
        <v>0.03</v>
      </c>
      <c r="U3401" s="19">
        <v>0.5</v>
      </c>
      <c r="V3401" s="19">
        <v>0.24</v>
      </c>
      <c r="W3401" s="19">
        <v>56</v>
      </c>
      <c r="X3401" s="93"/>
      <c r="Y3401">
        <f t="shared" si="157"/>
        <v>428.57142857142856</v>
      </c>
      <c r="Z3401" t="b">
        <f>IF(N3401/G3401&gt;=Auswahlhilfe!$C$8,TRUE,FALSE)</f>
        <v>1</v>
      </c>
      <c r="AA3401" t="b">
        <f>IF(K3401&gt;Auswahlhilfe!$C$7,TRUE,FALSE)</f>
        <v>1</v>
      </c>
      <c r="AB3401" t="b">
        <f>IF(Auswahlhilfe!$C$17=F3401,TRUE,FALSE)</f>
        <v>1</v>
      </c>
      <c r="AC3401" t="b">
        <f>IFERROR(IF(FIND("P2",PGOptionList!D3401)&gt;0,TRUE),FALSE)</f>
        <v>1</v>
      </c>
      <c r="AD3401" t="b">
        <f>IFERROR(IF(FIND("P1",PGOptionList!D3401)&gt;0,TRUE),FALSE)</f>
        <v>0</v>
      </c>
      <c r="AE3401" t="b">
        <f>IFERROR(IF(FIND("P0",PGOptionList!D3401)&gt;0,TRUE),FALSE)</f>
        <v>0</v>
      </c>
      <c r="AF3401" t="b">
        <f>IF(AND(Z3401,AA3401,AB3401,AC3401,IF(C3401=Auswahlhilfe!$L$7,TRUE,FALSE)),D3401,FALSE)</f>
        <v>0</v>
      </c>
      <c r="AG3401" t="b">
        <f>IF(AND(Z3401,AA3401,AB3401,AD3401,IF(C3401=Auswahlhilfe!$L$17,TRUE,FALSE)),D3401,FALSE)</f>
        <v>0</v>
      </c>
      <c r="AH3401" t="b">
        <f>IF(AND(Z3401,AA3401,AB3401,AE3401,IF(C3401=Auswahlhilfe!$L$17,TRUE,FALSE)),D3401,FALSE)</f>
        <v>0</v>
      </c>
      <c r="AI3401" t="s">
        <v>4817</v>
      </c>
      <c r="AJ3401" s="90" t="str">
        <f t="shared" si="158"/>
        <v>mailto:info@oxni.ch?subject=Anfrage TCB-042-007-S2-P2</v>
      </c>
    </row>
    <row r="3402" spans="2:36" x14ac:dyDescent="0.2">
      <c r="B3402" s="78" t="str">
        <f t="shared" ref="B3402:B3465" si="159">IF(AF3402=D3402,"Economy",IF(AG3402=D3402,"Standard",IF(AH3402=D3402,"Präzision","")))</f>
        <v/>
      </c>
      <c r="C3402" s="19" t="s">
        <v>125</v>
      </c>
      <c r="D3402" s="19" t="s">
        <v>3703</v>
      </c>
      <c r="E3402" s="19">
        <v>42</v>
      </c>
      <c r="F3402" s="19" t="s">
        <v>55</v>
      </c>
      <c r="G3402" s="19">
        <v>6</v>
      </c>
      <c r="H3402" s="19">
        <v>3</v>
      </c>
      <c r="I3402" s="19">
        <v>3</v>
      </c>
      <c r="J3402" s="19">
        <v>97</v>
      </c>
      <c r="K3402" s="19">
        <v>18</v>
      </c>
      <c r="L3402" s="19">
        <v>54</v>
      </c>
      <c r="M3402" s="19" t="s">
        <v>59</v>
      </c>
      <c r="N3402" s="19">
        <v>3000</v>
      </c>
      <c r="O3402" s="19">
        <v>6000</v>
      </c>
      <c r="P3402" s="19">
        <v>760</v>
      </c>
      <c r="Q3402" s="19" t="s">
        <v>57</v>
      </c>
      <c r="R3402" s="19">
        <v>380</v>
      </c>
      <c r="S3402" s="19">
        <v>20000</v>
      </c>
      <c r="T3402" s="19">
        <v>0.03</v>
      </c>
      <c r="U3402" s="19">
        <v>0.5</v>
      </c>
      <c r="V3402" s="19">
        <v>0.24</v>
      </c>
      <c r="W3402" s="19">
        <v>56</v>
      </c>
      <c r="X3402" s="93"/>
      <c r="Y3402">
        <f t="shared" ref="Y3402:Y3465" si="160">N3402/G3402</f>
        <v>500</v>
      </c>
      <c r="Z3402" t="b">
        <f>IF(N3402/G3402&gt;=Auswahlhilfe!$C$8,TRUE,FALSE)</f>
        <v>1</v>
      </c>
      <c r="AA3402" t="b">
        <f>IF(K3402&gt;Auswahlhilfe!$C$7,TRUE,FALSE)</f>
        <v>1</v>
      </c>
      <c r="AB3402" t="b">
        <f>IF(Auswahlhilfe!$C$17=F3402,TRUE,FALSE)</f>
        <v>0</v>
      </c>
      <c r="AC3402" t="b">
        <f>IFERROR(IF(FIND("P2",PGOptionList!D3402)&gt;0,TRUE),FALSE)</f>
        <v>0</v>
      </c>
      <c r="AD3402" t="b">
        <f>IFERROR(IF(FIND("P1",PGOptionList!D3402)&gt;0,TRUE),FALSE)</f>
        <v>1</v>
      </c>
      <c r="AE3402" t="b">
        <f>IFERROR(IF(FIND("P0",PGOptionList!D3402)&gt;0,TRUE),FALSE)</f>
        <v>0</v>
      </c>
      <c r="AF3402" t="b">
        <f>IF(AND(Z3402,AA3402,AB3402,AC3402,IF(C3402=Auswahlhilfe!$L$7,TRUE,FALSE)),D3402,FALSE)</f>
        <v>0</v>
      </c>
      <c r="AG3402" t="b">
        <f>IF(AND(Z3402,AA3402,AB3402,AD3402,IF(C3402=Auswahlhilfe!$L$17,TRUE,FALSE)),D3402,FALSE)</f>
        <v>0</v>
      </c>
      <c r="AH3402" t="b">
        <f>IF(AND(Z3402,AA3402,AB3402,AE3402,IF(C3402=Auswahlhilfe!$L$17,TRUE,FALSE)),D3402,FALSE)</f>
        <v>0</v>
      </c>
      <c r="AI3402" t="s">
        <v>4817</v>
      </c>
      <c r="AJ3402" s="90" t="str">
        <f t="shared" ref="AJ3402:AJ3465" si="161">IF(AI3402="ja",HYPERLINK(_xlfn.CONCAT("https://shop.oxni.ch/de/shop/motoren/planetengetriebe/",LOWER(D3402))),_xlfn.CONCAT("mailto:info@oxni.ch?subject=Anfrage ",D3402))</f>
        <v>mailto:info@oxni.ch?subject=Anfrage TCB-042-006-S1-P1</v>
      </c>
    </row>
    <row r="3403" spans="2:36" x14ac:dyDescent="0.2">
      <c r="B3403" s="78" t="str">
        <f t="shared" si="159"/>
        <v/>
      </c>
      <c r="C3403" s="19" t="s">
        <v>125</v>
      </c>
      <c r="D3403" s="19" t="s">
        <v>3704</v>
      </c>
      <c r="E3403" s="19">
        <v>42</v>
      </c>
      <c r="F3403" s="19" t="s">
        <v>58</v>
      </c>
      <c r="G3403" s="19">
        <v>6</v>
      </c>
      <c r="H3403" s="19">
        <v>3</v>
      </c>
      <c r="I3403" s="19">
        <v>3</v>
      </c>
      <c r="J3403" s="19">
        <v>97</v>
      </c>
      <c r="K3403" s="19">
        <v>18</v>
      </c>
      <c r="L3403" s="19">
        <v>54</v>
      </c>
      <c r="M3403" s="19" t="s">
        <v>59</v>
      </c>
      <c r="N3403" s="19">
        <v>3000</v>
      </c>
      <c r="O3403" s="19">
        <v>6000</v>
      </c>
      <c r="P3403" s="19">
        <v>760</v>
      </c>
      <c r="Q3403" s="19" t="s">
        <v>57</v>
      </c>
      <c r="R3403" s="19">
        <v>380</v>
      </c>
      <c r="S3403" s="19">
        <v>20000</v>
      </c>
      <c r="T3403" s="19">
        <v>0.03</v>
      </c>
      <c r="U3403" s="19">
        <v>0.5</v>
      </c>
      <c r="V3403" s="19">
        <v>0.24</v>
      </c>
      <c r="W3403" s="19">
        <v>56</v>
      </c>
      <c r="X3403" s="93"/>
      <c r="Y3403">
        <f t="shared" si="160"/>
        <v>500</v>
      </c>
      <c r="Z3403" t="b">
        <f>IF(N3403/G3403&gt;=Auswahlhilfe!$C$8,TRUE,FALSE)</f>
        <v>1</v>
      </c>
      <c r="AA3403" t="b">
        <f>IF(K3403&gt;Auswahlhilfe!$C$7,TRUE,FALSE)</f>
        <v>1</v>
      </c>
      <c r="AB3403" t="b">
        <f>IF(Auswahlhilfe!$C$17=F3403,TRUE,FALSE)</f>
        <v>1</v>
      </c>
      <c r="AC3403" t="b">
        <f>IFERROR(IF(FIND("P2",PGOptionList!D3403)&gt;0,TRUE),FALSE)</f>
        <v>0</v>
      </c>
      <c r="AD3403" t="b">
        <f>IFERROR(IF(FIND("P1",PGOptionList!D3403)&gt;0,TRUE),FALSE)</f>
        <v>1</v>
      </c>
      <c r="AE3403" t="b">
        <f>IFERROR(IF(FIND("P0",PGOptionList!D3403)&gt;0,TRUE),FALSE)</f>
        <v>0</v>
      </c>
      <c r="AF3403" t="b">
        <f>IF(AND(Z3403,AA3403,AB3403,AC3403,IF(C3403=Auswahlhilfe!$L$7,TRUE,FALSE)),D3403,FALSE)</f>
        <v>0</v>
      </c>
      <c r="AG3403" t="b">
        <f>IF(AND(Z3403,AA3403,AB3403,AD3403,IF(C3403=Auswahlhilfe!$L$17,TRUE,FALSE)),D3403,FALSE)</f>
        <v>0</v>
      </c>
      <c r="AH3403" t="b">
        <f>IF(AND(Z3403,AA3403,AB3403,AE3403,IF(C3403=Auswahlhilfe!$L$17,TRUE,FALSE)),D3403,FALSE)</f>
        <v>0</v>
      </c>
      <c r="AI3403" t="s">
        <v>4817</v>
      </c>
      <c r="AJ3403" s="90" t="str">
        <f t="shared" si="161"/>
        <v>mailto:info@oxni.ch?subject=Anfrage TCB-042-006-S2-P1</v>
      </c>
    </row>
    <row r="3404" spans="2:36" x14ac:dyDescent="0.2">
      <c r="B3404" s="78" t="str">
        <f t="shared" si="159"/>
        <v/>
      </c>
      <c r="C3404" s="19" t="s">
        <v>125</v>
      </c>
      <c r="D3404" s="19" t="s">
        <v>3705</v>
      </c>
      <c r="E3404" s="19">
        <v>42</v>
      </c>
      <c r="F3404" s="19" t="s">
        <v>55</v>
      </c>
      <c r="G3404" s="19">
        <v>6</v>
      </c>
      <c r="H3404" s="19">
        <v>5</v>
      </c>
      <c r="I3404" s="19">
        <v>3</v>
      </c>
      <c r="J3404" s="19">
        <v>97</v>
      </c>
      <c r="K3404" s="19">
        <v>18</v>
      </c>
      <c r="L3404" s="19">
        <v>54</v>
      </c>
      <c r="M3404" s="19" t="s">
        <v>59</v>
      </c>
      <c r="N3404" s="19">
        <v>3000</v>
      </c>
      <c r="O3404" s="19">
        <v>6000</v>
      </c>
      <c r="P3404" s="19">
        <v>760</v>
      </c>
      <c r="Q3404" s="19" t="s">
        <v>57</v>
      </c>
      <c r="R3404" s="19">
        <v>380</v>
      </c>
      <c r="S3404" s="19">
        <v>20000</v>
      </c>
      <c r="T3404" s="19">
        <v>0.03</v>
      </c>
      <c r="U3404" s="19">
        <v>0.5</v>
      </c>
      <c r="V3404" s="19">
        <v>0.24</v>
      </c>
      <c r="W3404" s="19">
        <v>56</v>
      </c>
      <c r="X3404" s="93"/>
      <c r="Y3404">
        <f t="shared" si="160"/>
        <v>500</v>
      </c>
      <c r="Z3404" t="b">
        <f>IF(N3404/G3404&gt;=Auswahlhilfe!$C$8,TRUE,FALSE)</f>
        <v>1</v>
      </c>
      <c r="AA3404" t="b">
        <f>IF(K3404&gt;Auswahlhilfe!$C$7,TRUE,FALSE)</f>
        <v>1</v>
      </c>
      <c r="AB3404" t="b">
        <f>IF(Auswahlhilfe!$C$17=F3404,TRUE,FALSE)</f>
        <v>0</v>
      </c>
      <c r="AC3404" t="b">
        <f>IFERROR(IF(FIND("P2",PGOptionList!D3404)&gt;0,TRUE),FALSE)</f>
        <v>1</v>
      </c>
      <c r="AD3404" t="b">
        <f>IFERROR(IF(FIND("P1",PGOptionList!D3404)&gt;0,TRUE),FALSE)</f>
        <v>0</v>
      </c>
      <c r="AE3404" t="b">
        <f>IFERROR(IF(FIND("P0",PGOptionList!D3404)&gt;0,TRUE),FALSE)</f>
        <v>0</v>
      </c>
      <c r="AF3404" t="b">
        <f>IF(AND(Z3404,AA3404,AB3404,AC3404,IF(C3404=Auswahlhilfe!$L$7,TRUE,FALSE)),D3404,FALSE)</f>
        <v>0</v>
      </c>
      <c r="AG3404" t="b">
        <f>IF(AND(Z3404,AA3404,AB3404,AD3404,IF(C3404=Auswahlhilfe!$L$17,TRUE,FALSE)),D3404,FALSE)</f>
        <v>0</v>
      </c>
      <c r="AH3404" t="b">
        <f>IF(AND(Z3404,AA3404,AB3404,AE3404,IF(C3404=Auswahlhilfe!$L$17,TRUE,FALSE)),D3404,FALSE)</f>
        <v>0</v>
      </c>
      <c r="AI3404" t="s">
        <v>4817</v>
      </c>
      <c r="AJ3404" s="90" t="str">
        <f t="shared" si="161"/>
        <v>mailto:info@oxni.ch?subject=Anfrage TCB-042-006-S1-P2</v>
      </c>
    </row>
    <row r="3405" spans="2:36" x14ac:dyDescent="0.2">
      <c r="B3405" s="78" t="str">
        <f t="shared" si="159"/>
        <v/>
      </c>
      <c r="C3405" s="19" t="s">
        <v>125</v>
      </c>
      <c r="D3405" s="19" t="s">
        <v>3706</v>
      </c>
      <c r="E3405" s="19">
        <v>42</v>
      </c>
      <c r="F3405" s="19" t="s">
        <v>58</v>
      </c>
      <c r="G3405" s="19">
        <v>6</v>
      </c>
      <c r="H3405" s="19">
        <v>5</v>
      </c>
      <c r="I3405" s="19">
        <v>3</v>
      </c>
      <c r="J3405" s="19">
        <v>97</v>
      </c>
      <c r="K3405" s="19">
        <v>18</v>
      </c>
      <c r="L3405" s="19">
        <v>54</v>
      </c>
      <c r="M3405" s="19" t="s">
        <v>59</v>
      </c>
      <c r="N3405" s="19">
        <v>3000</v>
      </c>
      <c r="O3405" s="19">
        <v>6000</v>
      </c>
      <c r="P3405" s="19">
        <v>760</v>
      </c>
      <c r="Q3405" s="19" t="s">
        <v>57</v>
      </c>
      <c r="R3405" s="19">
        <v>380</v>
      </c>
      <c r="S3405" s="19">
        <v>20000</v>
      </c>
      <c r="T3405" s="19">
        <v>0.03</v>
      </c>
      <c r="U3405" s="19">
        <v>0.5</v>
      </c>
      <c r="V3405" s="19">
        <v>0.24</v>
      </c>
      <c r="W3405" s="19">
        <v>56</v>
      </c>
      <c r="X3405" s="93"/>
      <c r="Y3405">
        <f t="shared" si="160"/>
        <v>500</v>
      </c>
      <c r="Z3405" t="b">
        <f>IF(N3405/G3405&gt;=Auswahlhilfe!$C$8,TRUE,FALSE)</f>
        <v>1</v>
      </c>
      <c r="AA3405" t="b">
        <f>IF(K3405&gt;Auswahlhilfe!$C$7,TRUE,FALSE)</f>
        <v>1</v>
      </c>
      <c r="AB3405" t="b">
        <f>IF(Auswahlhilfe!$C$17=F3405,TRUE,FALSE)</f>
        <v>1</v>
      </c>
      <c r="AC3405" t="b">
        <f>IFERROR(IF(FIND("P2",PGOptionList!D3405)&gt;0,TRUE),FALSE)</f>
        <v>1</v>
      </c>
      <c r="AD3405" t="b">
        <f>IFERROR(IF(FIND("P1",PGOptionList!D3405)&gt;0,TRUE),FALSE)</f>
        <v>0</v>
      </c>
      <c r="AE3405" t="b">
        <f>IFERROR(IF(FIND("P0",PGOptionList!D3405)&gt;0,TRUE),FALSE)</f>
        <v>0</v>
      </c>
      <c r="AF3405" t="b">
        <f>IF(AND(Z3405,AA3405,AB3405,AC3405,IF(C3405=Auswahlhilfe!$L$7,TRUE,FALSE)),D3405,FALSE)</f>
        <v>0</v>
      </c>
      <c r="AG3405" t="b">
        <f>IF(AND(Z3405,AA3405,AB3405,AD3405,IF(C3405=Auswahlhilfe!$L$17,TRUE,FALSE)),D3405,FALSE)</f>
        <v>0</v>
      </c>
      <c r="AH3405" t="b">
        <f>IF(AND(Z3405,AA3405,AB3405,AE3405,IF(C3405=Auswahlhilfe!$L$17,TRUE,FALSE)),D3405,FALSE)</f>
        <v>0</v>
      </c>
      <c r="AI3405" t="s">
        <v>4817</v>
      </c>
      <c r="AJ3405" s="90" t="str">
        <f t="shared" si="161"/>
        <v>mailto:info@oxni.ch?subject=Anfrage TCB-042-006-S2-P2</v>
      </c>
    </row>
    <row r="3406" spans="2:36" x14ac:dyDescent="0.2">
      <c r="B3406" s="78" t="str">
        <f t="shared" si="159"/>
        <v/>
      </c>
      <c r="C3406" s="19" t="s">
        <v>125</v>
      </c>
      <c r="D3406" s="19" t="s">
        <v>3707</v>
      </c>
      <c r="E3406" s="19">
        <v>42</v>
      </c>
      <c r="F3406" s="19" t="s">
        <v>55</v>
      </c>
      <c r="G3406" s="19">
        <v>5</v>
      </c>
      <c r="H3406" s="19">
        <v>3</v>
      </c>
      <c r="I3406" s="19">
        <v>3</v>
      </c>
      <c r="J3406" s="19">
        <v>97</v>
      </c>
      <c r="K3406" s="19">
        <v>19</v>
      </c>
      <c r="L3406" s="19">
        <v>57</v>
      </c>
      <c r="M3406" s="19" t="s">
        <v>60</v>
      </c>
      <c r="N3406" s="19">
        <v>3000</v>
      </c>
      <c r="O3406" s="19">
        <v>6000</v>
      </c>
      <c r="P3406" s="19">
        <v>760</v>
      </c>
      <c r="Q3406" s="19" t="s">
        <v>57</v>
      </c>
      <c r="R3406" s="19">
        <v>380</v>
      </c>
      <c r="S3406" s="19">
        <v>20000</v>
      </c>
      <c r="T3406" s="19">
        <v>0.03</v>
      </c>
      <c r="U3406" s="19">
        <v>0.5</v>
      </c>
      <c r="V3406" s="19">
        <v>0.24</v>
      </c>
      <c r="W3406" s="19">
        <v>56</v>
      </c>
      <c r="X3406" s="93"/>
      <c r="Y3406">
        <f t="shared" si="160"/>
        <v>600</v>
      </c>
      <c r="Z3406" t="b">
        <f>IF(N3406/G3406&gt;=Auswahlhilfe!$C$8,TRUE,FALSE)</f>
        <v>1</v>
      </c>
      <c r="AA3406" t="b">
        <f>IF(K3406&gt;Auswahlhilfe!$C$7,TRUE,FALSE)</f>
        <v>1</v>
      </c>
      <c r="AB3406" t="b">
        <f>IF(Auswahlhilfe!$C$17=F3406,TRUE,FALSE)</f>
        <v>0</v>
      </c>
      <c r="AC3406" t="b">
        <f>IFERROR(IF(FIND("P2",PGOptionList!D3406)&gt;0,TRUE),FALSE)</f>
        <v>0</v>
      </c>
      <c r="AD3406" t="b">
        <f>IFERROR(IF(FIND("P1",PGOptionList!D3406)&gt;0,TRUE),FALSE)</f>
        <v>1</v>
      </c>
      <c r="AE3406" t="b">
        <f>IFERROR(IF(FIND("P0",PGOptionList!D3406)&gt;0,TRUE),FALSE)</f>
        <v>0</v>
      </c>
      <c r="AF3406" t="b">
        <f>IF(AND(Z3406,AA3406,AB3406,AC3406,IF(C3406=Auswahlhilfe!$L$7,TRUE,FALSE)),D3406,FALSE)</f>
        <v>0</v>
      </c>
      <c r="AG3406" t="b">
        <f>IF(AND(Z3406,AA3406,AB3406,AD3406,IF(C3406=Auswahlhilfe!$L$17,TRUE,FALSE)),D3406,FALSE)</f>
        <v>0</v>
      </c>
      <c r="AH3406" t="b">
        <f>IF(AND(Z3406,AA3406,AB3406,AE3406,IF(C3406=Auswahlhilfe!$L$17,TRUE,FALSE)),D3406,FALSE)</f>
        <v>0</v>
      </c>
      <c r="AI3406" t="s">
        <v>4817</v>
      </c>
      <c r="AJ3406" s="90" t="str">
        <f t="shared" si="161"/>
        <v>mailto:info@oxni.ch?subject=Anfrage TCB-042-005-S1-P1</v>
      </c>
    </row>
    <row r="3407" spans="2:36" x14ac:dyDescent="0.2">
      <c r="B3407" s="78" t="str">
        <f t="shared" si="159"/>
        <v/>
      </c>
      <c r="C3407" s="19" t="s">
        <v>125</v>
      </c>
      <c r="D3407" s="19" t="s">
        <v>3708</v>
      </c>
      <c r="E3407" s="19">
        <v>42</v>
      </c>
      <c r="F3407" s="19" t="s">
        <v>58</v>
      </c>
      <c r="G3407" s="19">
        <v>5</v>
      </c>
      <c r="H3407" s="19">
        <v>3</v>
      </c>
      <c r="I3407" s="19">
        <v>3</v>
      </c>
      <c r="J3407" s="19">
        <v>97</v>
      </c>
      <c r="K3407" s="19">
        <v>19</v>
      </c>
      <c r="L3407" s="19">
        <v>57</v>
      </c>
      <c r="M3407" s="19" t="s">
        <v>60</v>
      </c>
      <c r="N3407" s="19">
        <v>3000</v>
      </c>
      <c r="O3407" s="19">
        <v>6000</v>
      </c>
      <c r="P3407" s="19">
        <v>760</v>
      </c>
      <c r="Q3407" s="19" t="s">
        <v>57</v>
      </c>
      <c r="R3407" s="19">
        <v>380</v>
      </c>
      <c r="S3407" s="19">
        <v>20000</v>
      </c>
      <c r="T3407" s="19">
        <v>0.03</v>
      </c>
      <c r="U3407" s="19">
        <v>0.5</v>
      </c>
      <c r="V3407" s="19">
        <v>0.24</v>
      </c>
      <c r="W3407" s="19">
        <v>56</v>
      </c>
      <c r="X3407" s="93"/>
      <c r="Y3407">
        <f t="shared" si="160"/>
        <v>600</v>
      </c>
      <c r="Z3407" t="b">
        <f>IF(N3407/G3407&gt;=Auswahlhilfe!$C$8,TRUE,FALSE)</f>
        <v>1</v>
      </c>
      <c r="AA3407" t="b">
        <f>IF(K3407&gt;Auswahlhilfe!$C$7,TRUE,FALSE)</f>
        <v>1</v>
      </c>
      <c r="AB3407" t="b">
        <f>IF(Auswahlhilfe!$C$17=F3407,TRUE,FALSE)</f>
        <v>1</v>
      </c>
      <c r="AC3407" t="b">
        <f>IFERROR(IF(FIND("P2",PGOptionList!D3407)&gt;0,TRUE),FALSE)</f>
        <v>0</v>
      </c>
      <c r="AD3407" t="b">
        <f>IFERROR(IF(FIND("P1",PGOptionList!D3407)&gt;0,TRUE),FALSE)</f>
        <v>1</v>
      </c>
      <c r="AE3407" t="b">
        <f>IFERROR(IF(FIND("P0",PGOptionList!D3407)&gt;0,TRUE),FALSE)</f>
        <v>0</v>
      </c>
      <c r="AF3407" t="b">
        <f>IF(AND(Z3407,AA3407,AB3407,AC3407,IF(C3407=Auswahlhilfe!$L$7,TRUE,FALSE)),D3407,FALSE)</f>
        <v>0</v>
      </c>
      <c r="AG3407" t="b">
        <f>IF(AND(Z3407,AA3407,AB3407,AD3407,IF(C3407=Auswahlhilfe!$L$17,TRUE,FALSE)),D3407,FALSE)</f>
        <v>0</v>
      </c>
      <c r="AH3407" t="b">
        <f>IF(AND(Z3407,AA3407,AB3407,AE3407,IF(C3407=Auswahlhilfe!$L$17,TRUE,FALSE)),D3407,FALSE)</f>
        <v>0</v>
      </c>
      <c r="AI3407" t="s">
        <v>4817</v>
      </c>
      <c r="AJ3407" s="90" t="str">
        <f t="shared" si="161"/>
        <v>mailto:info@oxni.ch?subject=Anfrage TCB-042-005-S2-P1</v>
      </c>
    </row>
    <row r="3408" spans="2:36" x14ac:dyDescent="0.2">
      <c r="B3408" s="78" t="str">
        <f t="shared" si="159"/>
        <v/>
      </c>
      <c r="C3408" s="19" t="s">
        <v>125</v>
      </c>
      <c r="D3408" s="19" t="s">
        <v>3709</v>
      </c>
      <c r="E3408" s="19">
        <v>42</v>
      </c>
      <c r="F3408" s="19" t="s">
        <v>55</v>
      </c>
      <c r="G3408" s="19">
        <v>5</v>
      </c>
      <c r="H3408" s="19">
        <v>5</v>
      </c>
      <c r="I3408" s="19">
        <v>3</v>
      </c>
      <c r="J3408" s="19">
        <v>97</v>
      </c>
      <c r="K3408" s="19">
        <v>19</v>
      </c>
      <c r="L3408" s="19">
        <v>57</v>
      </c>
      <c r="M3408" s="19" t="s">
        <v>60</v>
      </c>
      <c r="N3408" s="19">
        <v>3000</v>
      </c>
      <c r="O3408" s="19">
        <v>6000</v>
      </c>
      <c r="P3408" s="19">
        <v>760</v>
      </c>
      <c r="Q3408" s="19" t="s">
        <v>57</v>
      </c>
      <c r="R3408" s="19">
        <v>380</v>
      </c>
      <c r="S3408" s="19">
        <v>20000</v>
      </c>
      <c r="T3408" s="19">
        <v>0.03</v>
      </c>
      <c r="U3408" s="19">
        <v>0.5</v>
      </c>
      <c r="V3408" s="19">
        <v>0.24</v>
      </c>
      <c r="W3408" s="19">
        <v>56</v>
      </c>
      <c r="X3408" s="93"/>
      <c r="Y3408">
        <f t="shared" si="160"/>
        <v>600</v>
      </c>
      <c r="Z3408" t="b">
        <f>IF(N3408/G3408&gt;=Auswahlhilfe!$C$8,TRUE,FALSE)</f>
        <v>1</v>
      </c>
      <c r="AA3408" t="b">
        <f>IF(K3408&gt;Auswahlhilfe!$C$7,TRUE,FALSE)</f>
        <v>1</v>
      </c>
      <c r="AB3408" t="b">
        <f>IF(Auswahlhilfe!$C$17=F3408,TRUE,FALSE)</f>
        <v>0</v>
      </c>
      <c r="AC3408" t="b">
        <f>IFERROR(IF(FIND("P2",PGOptionList!D3408)&gt;0,TRUE),FALSE)</f>
        <v>1</v>
      </c>
      <c r="AD3408" t="b">
        <f>IFERROR(IF(FIND("P1",PGOptionList!D3408)&gt;0,TRUE),FALSE)</f>
        <v>0</v>
      </c>
      <c r="AE3408" t="b">
        <f>IFERROR(IF(FIND("P0",PGOptionList!D3408)&gt;0,TRUE),FALSE)</f>
        <v>0</v>
      </c>
      <c r="AF3408" t="b">
        <f>IF(AND(Z3408,AA3408,AB3408,AC3408,IF(C3408=Auswahlhilfe!$L$7,TRUE,FALSE)),D3408,FALSE)</f>
        <v>0</v>
      </c>
      <c r="AG3408" t="b">
        <f>IF(AND(Z3408,AA3408,AB3408,AD3408,IF(C3408=Auswahlhilfe!$L$17,TRUE,FALSE)),D3408,FALSE)</f>
        <v>0</v>
      </c>
      <c r="AH3408" t="b">
        <f>IF(AND(Z3408,AA3408,AB3408,AE3408,IF(C3408=Auswahlhilfe!$L$17,TRUE,FALSE)),D3408,FALSE)</f>
        <v>0</v>
      </c>
      <c r="AI3408" t="s">
        <v>4817</v>
      </c>
      <c r="AJ3408" s="90" t="str">
        <f t="shared" si="161"/>
        <v>mailto:info@oxni.ch?subject=Anfrage TCB-042-005-S1-P2</v>
      </c>
    </row>
    <row r="3409" spans="2:36" x14ac:dyDescent="0.2">
      <c r="B3409" s="78" t="str">
        <f t="shared" si="159"/>
        <v/>
      </c>
      <c r="C3409" s="19" t="s">
        <v>125</v>
      </c>
      <c r="D3409" s="19" t="s">
        <v>3710</v>
      </c>
      <c r="E3409" s="19">
        <v>42</v>
      </c>
      <c r="F3409" s="19" t="s">
        <v>58</v>
      </c>
      <c r="G3409" s="19">
        <v>5</v>
      </c>
      <c r="H3409" s="19">
        <v>5</v>
      </c>
      <c r="I3409" s="19">
        <v>3</v>
      </c>
      <c r="J3409" s="19">
        <v>97</v>
      </c>
      <c r="K3409" s="19">
        <v>19</v>
      </c>
      <c r="L3409" s="19">
        <v>57</v>
      </c>
      <c r="M3409" s="19" t="s">
        <v>60</v>
      </c>
      <c r="N3409" s="19">
        <v>3000</v>
      </c>
      <c r="O3409" s="19">
        <v>6000</v>
      </c>
      <c r="P3409" s="19">
        <v>760</v>
      </c>
      <c r="Q3409" s="19" t="s">
        <v>57</v>
      </c>
      <c r="R3409" s="19">
        <v>380</v>
      </c>
      <c r="S3409" s="19">
        <v>20000</v>
      </c>
      <c r="T3409" s="19">
        <v>0.03</v>
      </c>
      <c r="U3409" s="19">
        <v>0.5</v>
      </c>
      <c r="V3409" s="19">
        <v>0.24</v>
      </c>
      <c r="W3409" s="19">
        <v>56</v>
      </c>
      <c r="X3409" s="93"/>
      <c r="Y3409">
        <f t="shared" si="160"/>
        <v>600</v>
      </c>
      <c r="Z3409" t="b">
        <f>IF(N3409/G3409&gt;=Auswahlhilfe!$C$8,TRUE,FALSE)</f>
        <v>1</v>
      </c>
      <c r="AA3409" t="b">
        <f>IF(K3409&gt;Auswahlhilfe!$C$7,TRUE,FALSE)</f>
        <v>1</v>
      </c>
      <c r="AB3409" t="b">
        <f>IF(Auswahlhilfe!$C$17=F3409,TRUE,FALSE)</f>
        <v>1</v>
      </c>
      <c r="AC3409" t="b">
        <f>IFERROR(IF(FIND("P2",PGOptionList!D3409)&gt;0,TRUE),FALSE)</f>
        <v>1</v>
      </c>
      <c r="AD3409" t="b">
        <f>IFERROR(IF(FIND("P1",PGOptionList!D3409)&gt;0,TRUE),FALSE)</f>
        <v>0</v>
      </c>
      <c r="AE3409" t="b">
        <f>IFERROR(IF(FIND("P0",PGOptionList!D3409)&gt;0,TRUE),FALSE)</f>
        <v>0</v>
      </c>
      <c r="AF3409" t="b">
        <f>IF(AND(Z3409,AA3409,AB3409,AC3409,IF(C3409=Auswahlhilfe!$L$7,TRUE,FALSE)),D3409,FALSE)</f>
        <v>0</v>
      </c>
      <c r="AG3409" t="b">
        <f>IF(AND(Z3409,AA3409,AB3409,AD3409,IF(C3409=Auswahlhilfe!$L$17,TRUE,FALSE)),D3409,FALSE)</f>
        <v>0</v>
      </c>
      <c r="AH3409" t="b">
        <f>IF(AND(Z3409,AA3409,AB3409,AE3409,IF(C3409=Auswahlhilfe!$L$17,TRUE,FALSE)),D3409,FALSE)</f>
        <v>0</v>
      </c>
      <c r="AI3409" t="s">
        <v>4817</v>
      </c>
      <c r="AJ3409" s="90" t="str">
        <f t="shared" si="161"/>
        <v>mailto:info@oxni.ch?subject=Anfrage TCB-042-005-S2-P2</v>
      </c>
    </row>
    <row r="3410" spans="2:36" x14ac:dyDescent="0.2">
      <c r="B3410" s="78" t="str">
        <f t="shared" si="159"/>
        <v/>
      </c>
      <c r="C3410" s="19" t="s">
        <v>125</v>
      </c>
      <c r="D3410" s="19" t="s">
        <v>3711</v>
      </c>
      <c r="E3410" s="19">
        <v>42</v>
      </c>
      <c r="F3410" s="19" t="s">
        <v>55</v>
      </c>
      <c r="G3410" s="19">
        <v>4</v>
      </c>
      <c r="H3410" s="19">
        <v>3</v>
      </c>
      <c r="I3410" s="19">
        <v>3</v>
      </c>
      <c r="J3410" s="19">
        <v>97</v>
      </c>
      <c r="K3410" s="19">
        <v>17</v>
      </c>
      <c r="L3410" s="19">
        <v>51</v>
      </c>
      <c r="M3410" s="19" t="s">
        <v>61</v>
      </c>
      <c r="N3410" s="19">
        <v>3000</v>
      </c>
      <c r="O3410" s="19">
        <v>6000</v>
      </c>
      <c r="P3410" s="19">
        <v>760</v>
      </c>
      <c r="Q3410" s="19" t="s">
        <v>57</v>
      </c>
      <c r="R3410" s="19">
        <v>380</v>
      </c>
      <c r="S3410" s="19">
        <v>20000</v>
      </c>
      <c r="T3410" s="19">
        <v>0.03</v>
      </c>
      <c r="U3410" s="19">
        <v>0.5</v>
      </c>
      <c r="V3410" s="19">
        <v>0.24</v>
      </c>
      <c r="W3410" s="19">
        <v>56</v>
      </c>
      <c r="X3410" s="93"/>
      <c r="Y3410">
        <f t="shared" si="160"/>
        <v>750</v>
      </c>
      <c r="Z3410" t="b">
        <f>IF(N3410/G3410&gt;=Auswahlhilfe!$C$8,TRUE,FALSE)</f>
        <v>1</v>
      </c>
      <c r="AA3410" t="b">
        <f>IF(K3410&gt;Auswahlhilfe!$C$7,TRUE,FALSE)</f>
        <v>1</v>
      </c>
      <c r="AB3410" t="b">
        <f>IF(Auswahlhilfe!$C$17=F3410,TRUE,FALSE)</f>
        <v>0</v>
      </c>
      <c r="AC3410" t="b">
        <f>IFERROR(IF(FIND("P2",PGOptionList!D3410)&gt;0,TRUE),FALSE)</f>
        <v>0</v>
      </c>
      <c r="AD3410" t="b">
        <f>IFERROR(IF(FIND("P1",PGOptionList!D3410)&gt;0,TRUE),FALSE)</f>
        <v>1</v>
      </c>
      <c r="AE3410" t="b">
        <f>IFERROR(IF(FIND("P0",PGOptionList!D3410)&gt;0,TRUE),FALSE)</f>
        <v>0</v>
      </c>
      <c r="AF3410" t="b">
        <f>IF(AND(Z3410,AA3410,AB3410,AC3410,IF(C3410=Auswahlhilfe!$L$7,TRUE,FALSE)),D3410,FALSE)</f>
        <v>0</v>
      </c>
      <c r="AG3410" t="b">
        <f>IF(AND(Z3410,AA3410,AB3410,AD3410,IF(C3410=Auswahlhilfe!$L$17,TRUE,FALSE)),D3410,FALSE)</f>
        <v>0</v>
      </c>
      <c r="AH3410" t="b">
        <f>IF(AND(Z3410,AA3410,AB3410,AE3410,IF(C3410=Auswahlhilfe!$L$17,TRUE,FALSE)),D3410,FALSE)</f>
        <v>0</v>
      </c>
      <c r="AI3410" t="s">
        <v>4817</v>
      </c>
      <c r="AJ3410" s="90" t="str">
        <f t="shared" si="161"/>
        <v>mailto:info@oxni.ch?subject=Anfrage TCB-042-004-S1-P1</v>
      </c>
    </row>
    <row r="3411" spans="2:36" x14ac:dyDescent="0.2">
      <c r="B3411" s="78" t="str">
        <f t="shared" si="159"/>
        <v/>
      </c>
      <c r="C3411" s="19" t="s">
        <v>125</v>
      </c>
      <c r="D3411" s="19" t="s">
        <v>3712</v>
      </c>
      <c r="E3411" s="19">
        <v>42</v>
      </c>
      <c r="F3411" s="19" t="s">
        <v>58</v>
      </c>
      <c r="G3411" s="19">
        <v>4</v>
      </c>
      <c r="H3411" s="19">
        <v>3</v>
      </c>
      <c r="I3411" s="19">
        <v>3</v>
      </c>
      <c r="J3411" s="19">
        <v>97</v>
      </c>
      <c r="K3411" s="19">
        <v>17</v>
      </c>
      <c r="L3411" s="19">
        <v>51</v>
      </c>
      <c r="M3411" s="19" t="s">
        <v>61</v>
      </c>
      <c r="N3411" s="19">
        <v>3000</v>
      </c>
      <c r="O3411" s="19">
        <v>6000</v>
      </c>
      <c r="P3411" s="19">
        <v>760</v>
      </c>
      <c r="Q3411" s="19" t="s">
        <v>57</v>
      </c>
      <c r="R3411" s="19">
        <v>380</v>
      </c>
      <c r="S3411" s="19">
        <v>20000</v>
      </c>
      <c r="T3411" s="19">
        <v>0.03</v>
      </c>
      <c r="U3411" s="19">
        <v>0.5</v>
      </c>
      <c r="V3411" s="19">
        <v>0.24</v>
      </c>
      <c r="W3411" s="19">
        <v>56</v>
      </c>
      <c r="X3411" s="93"/>
      <c r="Y3411">
        <f t="shared" si="160"/>
        <v>750</v>
      </c>
      <c r="Z3411" t="b">
        <f>IF(N3411/G3411&gt;=Auswahlhilfe!$C$8,TRUE,FALSE)</f>
        <v>1</v>
      </c>
      <c r="AA3411" t="b">
        <f>IF(K3411&gt;Auswahlhilfe!$C$7,TRUE,FALSE)</f>
        <v>1</v>
      </c>
      <c r="AB3411" t="b">
        <f>IF(Auswahlhilfe!$C$17=F3411,TRUE,FALSE)</f>
        <v>1</v>
      </c>
      <c r="AC3411" t="b">
        <f>IFERROR(IF(FIND("P2",PGOptionList!D3411)&gt;0,TRUE),FALSE)</f>
        <v>0</v>
      </c>
      <c r="AD3411" t="b">
        <f>IFERROR(IF(FIND("P1",PGOptionList!D3411)&gt;0,TRUE),FALSE)</f>
        <v>1</v>
      </c>
      <c r="AE3411" t="b">
        <f>IFERROR(IF(FIND("P0",PGOptionList!D3411)&gt;0,TRUE),FALSE)</f>
        <v>0</v>
      </c>
      <c r="AF3411" t="b">
        <f>IF(AND(Z3411,AA3411,AB3411,AC3411,IF(C3411=Auswahlhilfe!$L$7,TRUE,FALSE)),D3411,FALSE)</f>
        <v>0</v>
      </c>
      <c r="AG3411" t="b">
        <f>IF(AND(Z3411,AA3411,AB3411,AD3411,IF(C3411=Auswahlhilfe!$L$17,TRUE,FALSE)),D3411,FALSE)</f>
        <v>0</v>
      </c>
      <c r="AH3411" t="b">
        <f>IF(AND(Z3411,AA3411,AB3411,AE3411,IF(C3411=Auswahlhilfe!$L$17,TRUE,FALSE)),D3411,FALSE)</f>
        <v>0</v>
      </c>
      <c r="AI3411" t="s">
        <v>4817</v>
      </c>
      <c r="AJ3411" s="90" t="str">
        <f t="shared" si="161"/>
        <v>mailto:info@oxni.ch?subject=Anfrage TCB-042-004-S2-P1</v>
      </c>
    </row>
    <row r="3412" spans="2:36" x14ac:dyDescent="0.2">
      <c r="B3412" s="78" t="str">
        <f t="shared" si="159"/>
        <v/>
      </c>
      <c r="C3412" s="19" t="s">
        <v>125</v>
      </c>
      <c r="D3412" s="19" t="s">
        <v>3713</v>
      </c>
      <c r="E3412" s="19">
        <v>42</v>
      </c>
      <c r="F3412" s="19" t="s">
        <v>55</v>
      </c>
      <c r="G3412" s="19">
        <v>4</v>
      </c>
      <c r="H3412" s="19">
        <v>5</v>
      </c>
      <c r="I3412" s="19">
        <v>3</v>
      </c>
      <c r="J3412" s="19">
        <v>97</v>
      </c>
      <c r="K3412" s="19">
        <v>17</v>
      </c>
      <c r="L3412" s="19">
        <v>51</v>
      </c>
      <c r="M3412" s="19" t="s">
        <v>61</v>
      </c>
      <c r="N3412" s="19">
        <v>3000</v>
      </c>
      <c r="O3412" s="19">
        <v>6000</v>
      </c>
      <c r="P3412" s="19">
        <v>760</v>
      </c>
      <c r="Q3412" s="19" t="s">
        <v>57</v>
      </c>
      <c r="R3412" s="19">
        <v>380</v>
      </c>
      <c r="S3412" s="19">
        <v>20000</v>
      </c>
      <c r="T3412" s="19">
        <v>0.03</v>
      </c>
      <c r="U3412" s="19">
        <v>0.5</v>
      </c>
      <c r="V3412" s="19">
        <v>0.24</v>
      </c>
      <c r="W3412" s="19">
        <v>56</v>
      </c>
      <c r="X3412" s="93"/>
      <c r="Y3412">
        <f t="shared" si="160"/>
        <v>750</v>
      </c>
      <c r="Z3412" t="b">
        <f>IF(N3412/G3412&gt;=Auswahlhilfe!$C$8,TRUE,FALSE)</f>
        <v>1</v>
      </c>
      <c r="AA3412" t="b">
        <f>IF(K3412&gt;Auswahlhilfe!$C$7,TRUE,FALSE)</f>
        <v>1</v>
      </c>
      <c r="AB3412" t="b">
        <f>IF(Auswahlhilfe!$C$17=F3412,TRUE,FALSE)</f>
        <v>0</v>
      </c>
      <c r="AC3412" t="b">
        <f>IFERROR(IF(FIND("P2",PGOptionList!D3412)&gt;0,TRUE),FALSE)</f>
        <v>1</v>
      </c>
      <c r="AD3412" t="b">
        <f>IFERROR(IF(FIND("P1",PGOptionList!D3412)&gt;0,TRUE),FALSE)</f>
        <v>0</v>
      </c>
      <c r="AE3412" t="b">
        <f>IFERROR(IF(FIND("P0",PGOptionList!D3412)&gt;0,TRUE),FALSE)</f>
        <v>0</v>
      </c>
      <c r="AF3412" t="b">
        <f>IF(AND(Z3412,AA3412,AB3412,AC3412,IF(C3412=Auswahlhilfe!$L$7,TRUE,FALSE)),D3412,FALSE)</f>
        <v>0</v>
      </c>
      <c r="AG3412" t="b">
        <f>IF(AND(Z3412,AA3412,AB3412,AD3412,IF(C3412=Auswahlhilfe!$L$17,TRUE,FALSE)),D3412,FALSE)</f>
        <v>0</v>
      </c>
      <c r="AH3412" t="b">
        <f>IF(AND(Z3412,AA3412,AB3412,AE3412,IF(C3412=Auswahlhilfe!$L$17,TRUE,FALSE)),D3412,FALSE)</f>
        <v>0</v>
      </c>
      <c r="AI3412" t="s">
        <v>4817</v>
      </c>
      <c r="AJ3412" s="90" t="str">
        <f t="shared" si="161"/>
        <v>mailto:info@oxni.ch?subject=Anfrage TCB-042-004-S1-P2</v>
      </c>
    </row>
    <row r="3413" spans="2:36" x14ac:dyDescent="0.2">
      <c r="B3413" s="78" t="str">
        <f t="shared" si="159"/>
        <v/>
      </c>
      <c r="C3413" s="19" t="s">
        <v>125</v>
      </c>
      <c r="D3413" s="19" t="s">
        <v>3714</v>
      </c>
      <c r="E3413" s="19">
        <v>42</v>
      </c>
      <c r="F3413" s="19" t="s">
        <v>58</v>
      </c>
      <c r="G3413" s="19">
        <v>4</v>
      </c>
      <c r="H3413" s="19">
        <v>5</v>
      </c>
      <c r="I3413" s="19">
        <v>3</v>
      </c>
      <c r="J3413" s="19">
        <v>97</v>
      </c>
      <c r="K3413" s="19">
        <v>17</v>
      </c>
      <c r="L3413" s="19">
        <v>51</v>
      </c>
      <c r="M3413" s="19" t="s">
        <v>61</v>
      </c>
      <c r="N3413" s="19">
        <v>3000</v>
      </c>
      <c r="O3413" s="19">
        <v>6000</v>
      </c>
      <c r="P3413" s="19">
        <v>760</v>
      </c>
      <c r="Q3413" s="19" t="s">
        <v>57</v>
      </c>
      <c r="R3413" s="19">
        <v>380</v>
      </c>
      <c r="S3413" s="19">
        <v>20000</v>
      </c>
      <c r="T3413" s="19">
        <v>0.03</v>
      </c>
      <c r="U3413" s="19">
        <v>0.5</v>
      </c>
      <c r="V3413" s="19">
        <v>0.24</v>
      </c>
      <c r="W3413" s="19">
        <v>56</v>
      </c>
      <c r="X3413" s="93"/>
      <c r="Y3413">
        <f t="shared" si="160"/>
        <v>750</v>
      </c>
      <c r="Z3413" t="b">
        <f>IF(N3413/G3413&gt;=Auswahlhilfe!$C$8,TRUE,FALSE)</f>
        <v>1</v>
      </c>
      <c r="AA3413" t="b">
        <f>IF(K3413&gt;Auswahlhilfe!$C$7,TRUE,FALSE)</f>
        <v>1</v>
      </c>
      <c r="AB3413" t="b">
        <f>IF(Auswahlhilfe!$C$17=F3413,TRUE,FALSE)</f>
        <v>1</v>
      </c>
      <c r="AC3413" t="b">
        <f>IFERROR(IF(FIND("P2",PGOptionList!D3413)&gt;0,TRUE),FALSE)</f>
        <v>1</v>
      </c>
      <c r="AD3413" t="b">
        <f>IFERROR(IF(FIND("P1",PGOptionList!D3413)&gt;0,TRUE),FALSE)</f>
        <v>0</v>
      </c>
      <c r="AE3413" t="b">
        <f>IFERROR(IF(FIND("P0",PGOptionList!D3413)&gt;0,TRUE),FALSE)</f>
        <v>0</v>
      </c>
      <c r="AF3413" t="b">
        <f>IF(AND(Z3413,AA3413,AB3413,AC3413,IF(C3413=Auswahlhilfe!$L$7,TRUE,FALSE)),D3413,FALSE)</f>
        <v>0</v>
      </c>
      <c r="AG3413" t="b">
        <f>IF(AND(Z3413,AA3413,AB3413,AD3413,IF(C3413=Auswahlhilfe!$L$17,TRUE,FALSE)),D3413,FALSE)</f>
        <v>0</v>
      </c>
      <c r="AH3413" t="b">
        <f>IF(AND(Z3413,AA3413,AB3413,AE3413,IF(C3413=Auswahlhilfe!$L$17,TRUE,FALSE)),D3413,FALSE)</f>
        <v>0</v>
      </c>
      <c r="AI3413" t="s">
        <v>4817</v>
      </c>
      <c r="AJ3413" s="90" t="str">
        <f t="shared" si="161"/>
        <v>mailto:info@oxni.ch?subject=Anfrage TCB-042-004-S2-P2</v>
      </c>
    </row>
    <row r="3414" spans="2:36" x14ac:dyDescent="0.2">
      <c r="B3414" s="78" t="str">
        <f t="shared" si="159"/>
        <v/>
      </c>
      <c r="C3414" s="19" t="s">
        <v>125</v>
      </c>
      <c r="D3414" s="19" t="s">
        <v>3715</v>
      </c>
      <c r="E3414" s="19">
        <v>60</v>
      </c>
      <c r="F3414" s="19" t="s">
        <v>55</v>
      </c>
      <c r="G3414" s="19">
        <v>100</v>
      </c>
      <c r="H3414" s="19">
        <v>5</v>
      </c>
      <c r="I3414" s="19">
        <v>7</v>
      </c>
      <c r="J3414" s="19">
        <v>94</v>
      </c>
      <c r="K3414" s="19">
        <v>35</v>
      </c>
      <c r="L3414" s="19">
        <v>105</v>
      </c>
      <c r="M3414" s="19" t="s">
        <v>128</v>
      </c>
      <c r="N3414" s="19">
        <v>3000</v>
      </c>
      <c r="O3414" s="19">
        <v>6000</v>
      </c>
      <c r="P3414" s="19">
        <v>1530</v>
      </c>
      <c r="Q3414" s="19" t="s">
        <v>57</v>
      </c>
      <c r="R3414" s="19">
        <v>765</v>
      </c>
      <c r="S3414" s="19">
        <v>20000</v>
      </c>
      <c r="T3414" s="19">
        <v>0.13</v>
      </c>
      <c r="U3414" s="19">
        <v>1.7</v>
      </c>
      <c r="V3414" s="19">
        <v>0.24</v>
      </c>
      <c r="W3414" s="19">
        <v>58</v>
      </c>
      <c r="X3414" s="93">
        <v>402</v>
      </c>
      <c r="Y3414">
        <f t="shared" si="160"/>
        <v>30</v>
      </c>
      <c r="Z3414" t="b">
        <f>IF(N3414/G3414&gt;=Auswahlhilfe!$C$8,TRUE,FALSE)</f>
        <v>1</v>
      </c>
      <c r="AA3414" t="b">
        <f>IF(K3414&gt;Auswahlhilfe!$C$7,TRUE,FALSE)</f>
        <v>1</v>
      </c>
      <c r="AB3414" t="b">
        <f>IF(Auswahlhilfe!$C$17=F3414,TRUE,FALSE)</f>
        <v>0</v>
      </c>
      <c r="AC3414" t="b">
        <f>IFERROR(IF(FIND("P2",PGOptionList!D3414)&gt;0,TRUE),FALSE)</f>
        <v>0</v>
      </c>
      <c r="AD3414" t="b">
        <f>IFERROR(IF(FIND("P1",PGOptionList!D3414)&gt;0,TRUE),FALSE)</f>
        <v>1</v>
      </c>
      <c r="AE3414" t="b">
        <f>IFERROR(IF(FIND("P0",PGOptionList!D3414)&gt;0,TRUE),FALSE)</f>
        <v>0</v>
      </c>
      <c r="AF3414" t="b">
        <f>IF(AND(Z3414,AA3414,AB3414,AC3414,IF(C3414=Auswahlhilfe!$L$7,TRUE,FALSE)),D3414,FALSE)</f>
        <v>0</v>
      </c>
      <c r="AG3414" t="b">
        <f>IF(AND(Z3414,AA3414,AB3414,AD3414,IF(C3414=Auswahlhilfe!$L$17,TRUE,FALSE)),D3414,FALSE)</f>
        <v>0</v>
      </c>
      <c r="AH3414" t="b">
        <f>IF(AND(Z3414,AA3414,AB3414,AE3414,IF(C3414=Auswahlhilfe!$L$17,TRUE,FALSE)),D3414,FALSE)</f>
        <v>0</v>
      </c>
      <c r="AI3414" t="s">
        <v>4817</v>
      </c>
      <c r="AJ3414" s="90" t="str">
        <f t="shared" si="161"/>
        <v>mailto:info@oxni.ch?subject=Anfrage TCB-060-100-S1-P1</v>
      </c>
    </row>
    <row r="3415" spans="2:36" x14ac:dyDescent="0.2">
      <c r="B3415" s="78" t="str">
        <f t="shared" si="159"/>
        <v/>
      </c>
      <c r="C3415" s="19" t="s">
        <v>125</v>
      </c>
      <c r="D3415" s="19" t="s">
        <v>3716</v>
      </c>
      <c r="E3415" s="19">
        <v>60</v>
      </c>
      <c r="F3415" s="19" t="s">
        <v>58</v>
      </c>
      <c r="G3415" s="19">
        <v>100</v>
      </c>
      <c r="H3415" s="19">
        <v>5</v>
      </c>
      <c r="I3415" s="19">
        <v>7</v>
      </c>
      <c r="J3415" s="19">
        <v>94</v>
      </c>
      <c r="K3415" s="19">
        <v>35</v>
      </c>
      <c r="L3415" s="19">
        <v>105</v>
      </c>
      <c r="M3415" s="19" t="s">
        <v>128</v>
      </c>
      <c r="N3415" s="19">
        <v>3000</v>
      </c>
      <c r="O3415" s="19">
        <v>6000</v>
      </c>
      <c r="P3415" s="19">
        <v>1530</v>
      </c>
      <c r="Q3415" s="19" t="s">
        <v>57</v>
      </c>
      <c r="R3415" s="19">
        <v>765</v>
      </c>
      <c r="S3415" s="19">
        <v>20000</v>
      </c>
      <c r="T3415" s="19">
        <v>0.13</v>
      </c>
      <c r="U3415" s="19">
        <v>1.7</v>
      </c>
      <c r="V3415" s="19">
        <v>0.24</v>
      </c>
      <c r="W3415" s="19">
        <v>58</v>
      </c>
      <c r="X3415" s="93">
        <v>402</v>
      </c>
      <c r="Y3415">
        <f t="shared" si="160"/>
        <v>30</v>
      </c>
      <c r="Z3415" t="b">
        <f>IF(N3415/G3415&gt;=Auswahlhilfe!$C$8,TRUE,FALSE)</f>
        <v>1</v>
      </c>
      <c r="AA3415" t="b">
        <f>IF(K3415&gt;Auswahlhilfe!$C$7,TRUE,FALSE)</f>
        <v>1</v>
      </c>
      <c r="AB3415" t="b">
        <f>IF(Auswahlhilfe!$C$17=F3415,TRUE,FALSE)</f>
        <v>1</v>
      </c>
      <c r="AC3415" t="b">
        <f>IFERROR(IF(FIND("P2",PGOptionList!D3415)&gt;0,TRUE),FALSE)</f>
        <v>0</v>
      </c>
      <c r="AD3415" t="b">
        <f>IFERROR(IF(FIND("P1",PGOptionList!D3415)&gt;0,TRUE),FALSE)</f>
        <v>1</v>
      </c>
      <c r="AE3415" t="b">
        <f>IFERROR(IF(FIND("P0",PGOptionList!D3415)&gt;0,TRUE),FALSE)</f>
        <v>0</v>
      </c>
      <c r="AF3415" t="b">
        <f>IF(AND(Z3415,AA3415,AB3415,AC3415,IF(C3415=Auswahlhilfe!$L$7,TRUE,FALSE)),D3415,FALSE)</f>
        <v>0</v>
      </c>
      <c r="AG3415" t="b">
        <f>IF(AND(Z3415,AA3415,AB3415,AD3415,IF(C3415=Auswahlhilfe!$L$17,TRUE,FALSE)),D3415,FALSE)</f>
        <v>0</v>
      </c>
      <c r="AH3415" t="b">
        <f>IF(AND(Z3415,AA3415,AB3415,AE3415,IF(C3415=Auswahlhilfe!$L$17,TRUE,FALSE)),D3415,FALSE)</f>
        <v>0</v>
      </c>
      <c r="AI3415" t="s">
        <v>4818</v>
      </c>
      <c r="AJ3415" s="90" t="str">
        <f t="shared" si="161"/>
        <v>https://shop.oxni.ch/de/shop/motoren/planetengetriebe/tcb-060-100-s2-p1</v>
      </c>
    </row>
    <row r="3416" spans="2:36" x14ac:dyDescent="0.2">
      <c r="B3416" s="78" t="str">
        <f t="shared" si="159"/>
        <v/>
      </c>
      <c r="C3416" s="19" t="s">
        <v>125</v>
      </c>
      <c r="D3416" s="19" t="s">
        <v>3717</v>
      </c>
      <c r="E3416" s="19">
        <v>60</v>
      </c>
      <c r="F3416" s="19" t="s">
        <v>55</v>
      </c>
      <c r="G3416" s="19">
        <v>100</v>
      </c>
      <c r="H3416" s="19">
        <v>7</v>
      </c>
      <c r="I3416" s="19">
        <v>7</v>
      </c>
      <c r="J3416" s="19">
        <v>94</v>
      </c>
      <c r="K3416" s="19">
        <v>35</v>
      </c>
      <c r="L3416" s="19">
        <v>105</v>
      </c>
      <c r="M3416" s="19" t="s">
        <v>128</v>
      </c>
      <c r="N3416" s="19">
        <v>3000</v>
      </c>
      <c r="O3416" s="19">
        <v>6000</v>
      </c>
      <c r="P3416" s="19">
        <v>1530</v>
      </c>
      <c r="Q3416" s="19" t="s">
        <v>57</v>
      </c>
      <c r="R3416" s="19">
        <v>765</v>
      </c>
      <c r="S3416" s="19">
        <v>20000</v>
      </c>
      <c r="T3416" s="19">
        <v>0.13</v>
      </c>
      <c r="U3416" s="19">
        <v>1.7</v>
      </c>
      <c r="V3416" s="19">
        <v>0.24</v>
      </c>
      <c r="W3416" s="19">
        <v>58</v>
      </c>
      <c r="X3416" s="93">
        <v>365</v>
      </c>
      <c r="Y3416">
        <f t="shared" si="160"/>
        <v>30</v>
      </c>
      <c r="Z3416" t="b">
        <f>IF(N3416/G3416&gt;=Auswahlhilfe!$C$8,TRUE,FALSE)</f>
        <v>1</v>
      </c>
      <c r="AA3416" t="b">
        <f>IF(K3416&gt;Auswahlhilfe!$C$7,TRUE,FALSE)</f>
        <v>1</v>
      </c>
      <c r="AB3416" t="b">
        <f>IF(Auswahlhilfe!$C$17=F3416,TRUE,FALSE)</f>
        <v>0</v>
      </c>
      <c r="AC3416" t="b">
        <f>IFERROR(IF(FIND("P2",PGOptionList!D3416)&gt;0,TRUE),FALSE)</f>
        <v>1</v>
      </c>
      <c r="AD3416" t="b">
        <f>IFERROR(IF(FIND("P1",PGOptionList!D3416)&gt;0,TRUE),FALSE)</f>
        <v>0</v>
      </c>
      <c r="AE3416" t="b">
        <f>IFERROR(IF(FIND("P0",PGOptionList!D3416)&gt;0,TRUE),FALSE)</f>
        <v>0</v>
      </c>
      <c r="AF3416" t="b">
        <f>IF(AND(Z3416,AA3416,AB3416,AC3416,IF(C3416=Auswahlhilfe!$L$7,TRUE,FALSE)),D3416,FALSE)</f>
        <v>0</v>
      </c>
      <c r="AG3416" t="b">
        <f>IF(AND(Z3416,AA3416,AB3416,AD3416,IF(C3416=Auswahlhilfe!$L$17,TRUE,FALSE)),D3416,FALSE)</f>
        <v>0</v>
      </c>
      <c r="AH3416" t="b">
        <f>IF(AND(Z3416,AA3416,AB3416,AE3416,IF(C3416=Auswahlhilfe!$L$17,TRUE,FALSE)),D3416,FALSE)</f>
        <v>0</v>
      </c>
      <c r="AI3416" t="s">
        <v>4817</v>
      </c>
      <c r="AJ3416" s="90" t="str">
        <f t="shared" si="161"/>
        <v>mailto:info@oxni.ch?subject=Anfrage TCB-060-100-S1-P2</v>
      </c>
    </row>
    <row r="3417" spans="2:36" x14ac:dyDescent="0.2">
      <c r="B3417" s="78" t="str">
        <f t="shared" si="159"/>
        <v/>
      </c>
      <c r="C3417" s="19" t="s">
        <v>125</v>
      </c>
      <c r="D3417" s="19" t="s">
        <v>3718</v>
      </c>
      <c r="E3417" s="19">
        <v>60</v>
      </c>
      <c r="F3417" s="19" t="s">
        <v>58</v>
      </c>
      <c r="G3417" s="19">
        <v>100</v>
      </c>
      <c r="H3417" s="19">
        <v>7</v>
      </c>
      <c r="I3417" s="19">
        <v>7</v>
      </c>
      <c r="J3417" s="19">
        <v>94</v>
      </c>
      <c r="K3417" s="19">
        <v>35</v>
      </c>
      <c r="L3417" s="19">
        <v>105</v>
      </c>
      <c r="M3417" s="19" t="s">
        <v>128</v>
      </c>
      <c r="N3417" s="19">
        <v>3000</v>
      </c>
      <c r="O3417" s="19">
        <v>6000</v>
      </c>
      <c r="P3417" s="19">
        <v>1530</v>
      </c>
      <c r="Q3417" s="19" t="s">
        <v>57</v>
      </c>
      <c r="R3417" s="19">
        <v>765</v>
      </c>
      <c r="S3417" s="19">
        <v>20000</v>
      </c>
      <c r="T3417" s="19">
        <v>0.13</v>
      </c>
      <c r="U3417" s="19">
        <v>1.7</v>
      </c>
      <c r="V3417" s="19">
        <v>0.24</v>
      </c>
      <c r="W3417" s="19">
        <v>58</v>
      </c>
      <c r="X3417" s="93">
        <v>365</v>
      </c>
      <c r="Y3417">
        <f t="shared" si="160"/>
        <v>30</v>
      </c>
      <c r="Z3417" t="b">
        <f>IF(N3417/G3417&gt;=Auswahlhilfe!$C$8,TRUE,FALSE)</f>
        <v>1</v>
      </c>
      <c r="AA3417" t="b">
        <f>IF(K3417&gt;Auswahlhilfe!$C$7,TRUE,FALSE)</f>
        <v>1</v>
      </c>
      <c r="AB3417" t="b">
        <f>IF(Auswahlhilfe!$C$17=F3417,TRUE,FALSE)</f>
        <v>1</v>
      </c>
      <c r="AC3417" t="b">
        <f>IFERROR(IF(FIND("P2",PGOptionList!D3417)&gt;0,TRUE),FALSE)</f>
        <v>1</v>
      </c>
      <c r="AD3417" t="b">
        <f>IFERROR(IF(FIND("P1",PGOptionList!D3417)&gt;0,TRUE),FALSE)</f>
        <v>0</v>
      </c>
      <c r="AE3417" t="b">
        <f>IFERROR(IF(FIND("P0",PGOptionList!D3417)&gt;0,TRUE),FALSE)</f>
        <v>0</v>
      </c>
      <c r="AF3417" t="b">
        <f>IF(AND(Z3417,AA3417,AB3417,AC3417,IF(C3417=Auswahlhilfe!$L$7,TRUE,FALSE)),D3417,FALSE)</f>
        <v>0</v>
      </c>
      <c r="AG3417" t="b">
        <f>IF(AND(Z3417,AA3417,AB3417,AD3417,IF(C3417=Auswahlhilfe!$L$17,TRUE,FALSE)),D3417,FALSE)</f>
        <v>0</v>
      </c>
      <c r="AH3417" t="b">
        <f>IF(AND(Z3417,AA3417,AB3417,AE3417,IF(C3417=Auswahlhilfe!$L$17,TRUE,FALSE)),D3417,FALSE)</f>
        <v>0</v>
      </c>
      <c r="AI3417" t="s">
        <v>4818</v>
      </c>
      <c r="AJ3417" s="90" t="str">
        <f t="shared" si="161"/>
        <v>https://shop.oxni.ch/de/shop/motoren/planetengetriebe/tcb-060-100-s2-p2</v>
      </c>
    </row>
    <row r="3418" spans="2:36" x14ac:dyDescent="0.2">
      <c r="B3418" s="78" t="str">
        <f t="shared" si="159"/>
        <v/>
      </c>
      <c r="C3418" s="19" t="s">
        <v>125</v>
      </c>
      <c r="D3418" s="19" t="s">
        <v>3719</v>
      </c>
      <c r="E3418" s="19">
        <v>60</v>
      </c>
      <c r="F3418" s="19" t="s">
        <v>55</v>
      </c>
      <c r="G3418" s="19">
        <v>80</v>
      </c>
      <c r="H3418" s="19">
        <v>5</v>
      </c>
      <c r="I3418" s="19">
        <v>7</v>
      </c>
      <c r="J3418" s="19">
        <v>94</v>
      </c>
      <c r="K3418" s="19">
        <v>45</v>
      </c>
      <c r="L3418" s="19">
        <v>135</v>
      </c>
      <c r="M3418" s="19" t="s">
        <v>67</v>
      </c>
      <c r="N3418" s="19">
        <v>3000</v>
      </c>
      <c r="O3418" s="19">
        <v>6000</v>
      </c>
      <c r="P3418" s="19">
        <v>1530</v>
      </c>
      <c r="Q3418" s="19" t="s">
        <v>57</v>
      </c>
      <c r="R3418" s="19">
        <v>765</v>
      </c>
      <c r="S3418" s="19">
        <v>20000</v>
      </c>
      <c r="T3418" s="19">
        <v>0.13</v>
      </c>
      <c r="U3418" s="19">
        <v>1.7</v>
      </c>
      <c r="V3418" s="19">
        <v>0.24</v>
      </c>
      <c r="W3418" s="19">
        <v>58</v>
      </c>
      <c r="X3418" s="93">
        <v>402</v>
      </c>
      <c r="Y3418">
        <f t="shared" si="160"/>
        <v>37.5</v>
      </c>
      <c r="Z3418" t="b">
        <f>IF(N3418/G3418&gt;=Auswahlhilfe!$C$8,TRUE,FALSE)</f>
        <v>1</v>
      </c>
      <c r="AA3418" t="b">
        <f>IF(K3418&gt;Auswahlhilfe!$C$7,TRUE,FALSE)</f>
        <v>1</v>
      </c>
      <c r="AB3418" t="b">
        <f>IF(Auswahlhilfe!$C$17=F3418,TRUE,FALSE)</f>
        <v>0</v>
      </c>
      <c r="AC3418" t="b">
        <f>IFERROR(IF(FIND("P2",PGOptionList!D3418)&gt;0,TRUE),FALSE)</f>
        <v>0</v>
      </c>
      <c r="AD3418" t="b">
        <f>IFERROR(IF(FIND("P1",PGOptionList!D3418)&gt;0,TRUE),FALSE)</f>
        <v>1</v>
      </c>
      <c r="AE3418" t="b">
        <f>IFERROR(IF(FIND("P0",PGOptionList!D3418)&gt;0,TRUE),FALSE)</f>
        <v>0</v>
      </c>
      <c r="AF3418" t="b">
        <f>IF(AND(Z3418,AA3418,AB3418,AC3418,IF(C3418=Auswahlhilfe!$L$7,TRUE,FALSE)),D3418,FALSE)</f>
        <v>0</v>
      </c>
      <c r="AG3418" t="b">
        <f>IF(AND(Z3418,AA3418,AB3418,AD3418,IF(C3418=Auswahlhilfe!$L$17,TRUE,FALSE)),D3418,FALSE)</f>
        <v>0</v>
      </c>
      <c r="AH3418" t="b">
        <f>IF(AND(Z3418,AA3418,AB3418,AE3418,IF(C3418=Auswahlhilfe!$L$17,TRUE,FALSE)),D3418,FALSE)</f>
        <v>0</v>
      </c>
      <c r="AI3418" t="s">
        <v>4817</v>
      </c>
      <c r="AJ3418" s="90" t="str">
        <f t="shared" si="161"/>
        <v>mailto:info@oxni.ch?subject=Anfrage TCB-060-080-S1-P1</v>
      </c>
    </row>
    <row r="3419" spans="2:36" x14ac:dyDescent="0.2">
      <c r="B3419" s="78" t="str">
        <f t="shared" si="159"/>
        <v/>
      </c>
      <c r="C3419" s="19" t="s">
        <v>125</v>
      </c>
      <c r="D3419" s="19" t="s">
        <v>3720</v>
      </c>
      <c r="E3419" s="19">
        <v>60</v>
      </c>
      <c r="F3419" s="19" t="s">
        <v>58</v>
      </c>
      <c r="G3419" s="19">
        <v>80</v>
      </c>
      <c r="H3419" s="19">
        <v>5</v>
      </c>
      <c r="I3419" s="19">
        <v>7</v>
      </c>
      <c r="J3419" s="19">
        <v>94</v>
      </c>
      <c r="K3419" s="19">
        <v>45</v>
      </c>
      <c r="L3419" s="19">
        <v>135</v>
      </c>
      <c r="M3419" s="19" t="s">
        <v>67</v>
      </c>
      <c r="N3419" s="19">
        <v>3000</v>
      </c>
      <c r="O3419" s="19">
        <v>6000</v>
      </c>
      <c r="P3419" s="19">
        <v>1530</v>
      </c>
      <c r="Q3419" s="19" t="s">
        <v>57</v>
      </c>
      <c r="R3419" s="19">
        <v>765</v>
      </c>
      <c r="S3419" s="19">
        <v>20000</v>
      </c>
      <c r="T3419" s="19">
        <v>0.13</v>
      </c>
      <c r="U3419" s="19">
        <v>1.7</v>
      </c>
      <c r="V3419" s="19">
        <v>0.24</v>
      </c>
      <c r="W3419" s="19">
        <v>58</v>
      </c>
      <c r="X3419" s="93">
        <v>402</v>
      </c>
      <c r="Y3419">
        <f t="shared" si="160"/>
        <v>37.5</v>
      </c>
      <c r="Z3419" t="b">
        <f>IF(N3419/G3419&gt;=Auswahlhilfe!$C$8,TRUE,FALSE)</f>
        <v>1</v>
      </c>
      <c r="AA3419" t="b">
        <f>IF(K3419&gt;Auswahlhilfe!$C$7,TRUE,FALSE)</f>
        <v>1</v>
      </c>
      <c r="AB3419" t="b">
        <f>IF(Auswahlhilfe!$C$17=F3419,TRUE,FALSE)</f>
        <v>1</v>
      </c>
      <c r="AC3419" t="b">
        <f>IFERROR(IF(FIND("P2",PGOptionList!D3419)&gt;0,TRUE),FALSE)</f>
        <v>0</v>
      </c>
      <c r="AD3419" t="b">
        <f>IFERROR(IF(FIND("P1",PGOptionList!D3419)&gt;0,TRUE),FALSE)</f>
        <v>1</v>
      </c>
      <c r="AE3419" t="b">
        <f>IFERROR(IF(FIND("P0",PGOptionList!D3419)&gt;0,TRUE),FALSE)</f>
        <v>0</v>
      </c>
      <c r="AF3419" t="b">
        <f>IF(AND(Z3419,AA3419,AB3419,AC3419,IF(C3419=Auswahlhilfe!$L$7,TRUE,FALSE)),D3419,FALSE)</f>
        <v>0</v>
      </c>
      <c r="AG3419" t="b">
        <f>IF(AND(Z3419,AA3419,AB3419,AD3419,IF(C3419=Auswahlhilfe!$L$17,TRUE,FALSE)),D3419,FALSE)</f>
        <v>0</v>
      </c>
      <c r="AH3419" t="b">
        <f>IF(AND(Z3419,AA3419,AB3419,AE3419,IF(C3419=Auswahlhilfe!$L$17,TRUE,FALSE)),D3419,FALSE)</f>
        <v>0</v>
      </c>
      <c r="AI3419" t="s">
        <v>4818</v>
      </c>
      <c r="AJ3419" s="90" t="str">
        <f t="shared" si="161"/>
        <v>https://shop.oxni.ch/de/shop/motoren/planetengetriebe/tcb-060-080-s2-p1</v>
      </c>
    </row>
    <row r="3420" spans="2:36" x14ac:dyDescent="0.2">
      <c r="B3420" s="78" t="str">
        <f t="shared" si="159"/>
        <v/>
      </c>
      <c r="C3420" s="19" t="s">
        <v>125</v>
      </c>
      <c r="D3420" s="19" t="s">
        <v>3721</v>
      </c>
      <c r="E3420" s="19">
        <v>60</v>
      </c>
      <c r="F3420" s="19" t="s">
        <v>55</v>
      </c>
      <c r="G3420" s="19">
        <v>80</v>
      </c>
      <c r="H3420" s="19">
        <v>7</v>
      </c>
      <c r="I3420" s="19">
        <v>7</v>
      </c>
      <c r="J3420" s="19">
        <v>94</v>
      </c>
      <c r="K3420" s="19">
        <v>45</v>
      </c>
      <c r="L3420" s="19">
        <v>135</v>
      </c>
      <c r="M3420" s="19" t="s">
        <v>67</v>
      </c>
      <c r="N3420" s="19">
        <v>3000</v>
      </c>
      <c r="O3420" s="19">
        <v>6000</v>
      </c>
      <c r="P3420" s="19">
        <v>1530</v>
      </c>
      <c r="Q3420" s="19" t="s">
        <v>57</v>
      </c>
      <c r="R3420" s="19">
        <v>765</v>
      </c>
      <c r="S3420" s="19">
        <v>20000</v>
      </c>
      <c r="T3420" s="19">
        <v>0.13</v>
      </c>
      <c r="U3420" s="19">
        <v>1.7</v>
      </c>
      <c r="V3420" s="19">
        <v>0.24</v>
      </c>
      <c r="W3420" s="19">
        <v>58</v>
      </c>
      <c r="X3420" s="93">
        <v>365</v>
      </c>
      <c r="Y3420">
        <f t="shared" si="160"/>
        <v>37.5</v>
      </c>
      <c r="Z3420" t="b">
        <f>IF(N3420/G3420&gt;=Auswahlhilfe!$C$8,TRUE,FALSE)</f>
        <v>1</v>
      </c>
      <c r="AA3420" t="b">
        <f>IF(K3420&gt;Auswahlhilfe!$C$7,TRUE,FALSE)</f>
        <v>1</v>
      </c>
      <c r="AB3420" t="b">
        <f>IF(Auswahlhilfe!$C$17=F3420,TRUE,FALSE)</f>
        <v>0</v>
      </c>
      <c r="AC3420" t="b">
        <f>IFERROR(IF(FIND("P2",PGOptionList!D3420)&gt;0,TRUE),FALSE)</f>
        <v>1</v>
      </c>
      <c r="AD3420" t="b">
        <f>IFERROR(IF(FIND("P1",PGOptionList!D3420)&gt;0,TRUE),FALSE)</f>
        <v>0</v>
      </c>
      <c r="AE3420" t="b">
        <f>IFERROR(IF(FIND("P0",PGOptionList!D3420)&gt;0,TRUE),FALSE)</f>
        <v>0</v>
      </c>
      <c r="AF3420" t="b">
        <f>IF(AND(Z3420,AA3420,AB3420,AC3420,IF(C3420=Auswahlhilfe!$L$7,TRUE,FALSE)),D3420,FALSE)</f>
        <v>0</v>
      </c>
      <c r="AG3420" t="b">
        <f>IF(AND(Z3420,AA3420,AB3420,AD3420,IF(C3420=Auswahlhilfe!$L$17,TRUE,FALSE)),D3420,FALSE)</f>
        <v>0</v>
      </c>
      <c r="AH3420" t="b">
        <f>IF(AND(Z3420,AA3420,AB3420,AE3420,IF(C3420=Auswahlhilfe!$L$17,TRUE,FALSE)),D3420,FALSE)</f>
        <v>0</v>
      </c>
      <c r="AI3420" t="s">
        <v>4817</v>
      </c>
      <c r="AJ3420" s="90" t="str">
        <f t="shared" si="161"/>
        <v>mailto:info@oxni.ch?subject=Anfrage TCB-060-080-S1-P2</v>
      </c>
    </row>
    <row r="3421" spans="2:36" x14ac:dyDescent="0.2">
      <c r="B3421" s="78" t="str">
        <f t="shared" si="159"/>
        <v/>
      </c>
      <c r="C3421" s="19" t="s">
        <v>125</v>
      </c>
      <c r="D3421" s="19" t="s">
        <v>3722</v>
      </c>
      <c r="E3421" s="19">
        <v>60</v>
      </c>
      <c r="F3421" s="19" t="s">
        <v>58</v>
      </c>
      <c r="G3421" s="19">
        <v>80</v>
      </c>
      <c r="H3421" s="19">
        <v>7</v>
      </c>
      <c r="I3421" s="19">
        <v>7</v>
      </c>
      <c r="J3421" s="19">
        <v>94</v>
      </c>
      <c r="K3421" s="19">
        <v>45</v>
      </c>
      <c r="L3421" s="19">
        <v>135</v>
      </c>
      <c r="M3421" s="19" t="s">
        <v>67</v>
      </c>
      <c r="N3421" s="19">
        <v>3000</v>
      </c>
      <c r="O3421" s="19">
        <v>6000</v>
      </c>
      <c r="P3421" s="19">
        <v>1530</v>
      </c>
      <c r="Q3421" s="19" t="s">
        <v>57</v>
      </c>
      <c r="R3421" s="19">
        <v>765</v>
      </c>
      <c r="S3421" s="19">
        <v>20000</v>
      </c>
      <c r="T3421" s="19">
        <v>0.13</v>
      </c>
      <c r="U3421" s="19">
        <v>1.7</v>
      </c>
      <c r="V3421" s="19">
        <v>0.24</v>
      </c>
      <c r="W3421" s="19">
        <v>58</v>
      </c>
      <c r="X3421" s="93">
        <v>365</v>
      </c>
      <c r="Y3421">
        <f t="shared" si="160"/>
        <v>37.5</v>
      </c>
      <c r="Z3421" t="b">
        <f>IF(N3421/G3421&gt;=Auswahlhilfe!$C$8,TRUE,FALSE)</f>
        <v>1</v>
      </c>
      <c r="AA3421" t="b">
        <f>IF(K3421&gt;Auswahlhilfe!$C$7,TRUE,FALSE)</f>
        <v>1</v>
      </c>
      <c r="AB3421" t="b">
        <f>IF(Auswahlhilfe!$C$17=F3421,TRUE,FALSE)</f>
        <v>1</v>
      </c>
      <c r="AC3421" t="b">
        <f>IFERROR(IF(FIND("P2",PGOptionList!D3421)&gt;0,TRUE),FALSE)</f>
        <v>1</v>
      </c>
      <c r="AD3421" t="b">
        <f>IFERROR(IF(FIND("P1",PGOptionList!D3421)&gt;0,TRUE),FALSE)</f>
        <v>0</v>
      </c>
      <c r="AE3421" t="b">
        <f>IFERROR(IF(FIND("P0",PGOptionList!D3421)&gt;0,TRUE),FALSE)</f>
        <v>0</v>
      </c>
      <c r="AF3421" t="b">
        <f>IF(AND(Z3421,AA3421,AB3421,AC3421,IF(C3421=Auswahlhilfe!$L$7,TRUE,FALSE)),D3421,FALSE)</f>
        <v>0</v>
      </c>
      <c r="AG3421" t="b">
        <f>IF(AND(Z3421,AA3421,AB3421,AD3421,IF(C3421=Auswahlhilfe!$L$17,TRUE,FALSE)),D3421,FALSE)</f>
        <v>0</v>
      </c>
      <c r="AH3421" t="b">
        <f>IF(AND(Z3421,AA3421,AB3421,AE3421,IF(C3421=Auswahlhilfe!$L$17,TRUE,FALSE)),D3421,FALSE)</f>
        <v>0</v>
      </c>
      <c r="AI3421" t="s">
        <v>4818</v>
      </c>
      <c r="AJ3421" s="90" t="str">
        <f t="shared" si="161"/>
        <v>https://shop.oxni.ch/de/shop/motoren/planetengetriebe/tcb-060-080-s2-p2</v>
      </c>
    </row>
    <row r="3422" spans="2:36" x14ac:dyDescent="0.2">
      <c r="B3422" s="78" t="str">
        <f t="shared" si="159"/>
        <v/>
      </c>
      <c r="C3422" s="19" t="s">
        <v>125</v>
      </c>
      <c r="D3422" s="19" t="s">
        <v>3723</v>
      </c>
      <c r="E3422" s="19">
        <v>60</v>
      </c>
      <c r="F3422" s="19" t="s">
        <v>55</v>
      </c>
      <c r="G3422" s="19">
        <v>70</v>
      </c>
      <c r="H3422" s="19">
        <v>5</v>
      </c>
      <c r="I3422" s="19">
        <v>7</v>
      </c>
      <c r="J3422" s="19">
        <v>94</v>
      </c>
      <c r="K3422" s="19">
        <v>45</v>
      </c>
      <c r="L3422" s="19">
        <v>135</v>
      </c>
      <c r="M3422" s="19" t="s">
        <v>67</v>
      </c>
      <c r="N3422" s="19">
        <v>3000</v>
      </c>
      <c r="O3422" s="19">
        <v>6000</v>
      </c>
      <c r="P3422" s="19">
        <v>1530</v>
      </c>
      <c r="Q3422" s="19" t="s">
        <v>57</v>
      </c>
      <c r="R3422" s="19">
        <v>765</v>
      </c>
      <c r="S3422" s="19">
        <v>20000</v>
      </c>
      <c r="T3422" s="19">
        <v>0.13</v>
      </c>
      <c r="U3422" s="19">
        <v>1.7</v>
      </c>
      <c r="V3422" s="19">
        <v>0.24</v>
      </c>
      <c r="W3422" s="19">
        <v>58</v>
      </c>
      <c r="X3422" s="93">
        <v>402</v>
      </c>
      <c r="Y3422">
        <f t="shared" si="160"/>
        <v>42.857142857142854</v>
      </c>
      <c r="Z3422" t="b">
        <f>IF(N3422/G3422&gt;=Auswahlhilfe!$C$8,TRUE,FALSE)</f>
        <v>1</v>
      </c>
      <c r="AA3422" t="b">
        <f>IF(K3422&gt;Auswahlhilfe!$C$7,TRUE,FALSE)</f>
        <v>1</v>
      </c>
      <c r="AB3422" t="b">
        <f>IF(Auswahlhilfe!$C$17=F3422,TRUE,FALSE)</f>
        <v>0</v>
      </c>
      <c r="AC3422" t="b">
        <f>IFERROR(IF(FIND("P2",PGOptionList!D3422)&gt;0,TRUE),FALSE)</f>
        <v>0</v>
      </c>
      <c r="AD3422" t="b">
        <f>IFERROR(IF(FIND("P1",PGOptionList!D3422)&gt;0,TRUE),FALSE)</f>
        <v>1</v>
      </c>
      <c r="AE3422" t="b">
        <f>IFERROR(IF(FIND("P0",PGOptionList!D3422)&gt;0,TRUE),FALSE)</f>
        <v>0</v>
      </c>
      <c r="AF3422" t="b">
        <f>IF(AND(Z3422,AA3422,AB3422,AC3422,IF(C3422=Auswahlhilfe!$L$7,TRUE,FALSE)),D3422,FALSE)</f>
        <v>0</v>
      </c>
      <c r="AG3422" t="b">
        <f>IF(AND(Z3422,AA3422,AB3422,AD3422,IF(C3422=Auswahlhilfe!$L$17,TRUE,FALSE)),D3422,FALSE)</f>
        <v>0</v>
      </c>
      <c r="AH3422" t="b">
        <f>IF(AND(Z3422,AA3422,AB3422,AE3422,IF(C3422=Auswahlhilfe!$L$17,TRUE,FALSE)),D3422,FALSE)</f>
        <v>0</v>
      </c>
      <c r="AI3422" t="s">
        <v>4817</v>
      </c>
      <c r="AJ3422" s="90" t="str">
        <f t="shared" si="161"/>
        <v>mailto:info@oxni.ch?subject=Anfrage TCB-060-070-S1-P1</v>
      </c>
    </row>
    <row r="3423" spans="2:36" x14ac:dyDescent="0.2">
      <c r="B3423" s="78" t="str">
        <f t="shared" si="159"/>
        <v/>
      </c>
      <c r="C3423" s="19" t="s">
        <v>125</v>
      </c>
      <c r="D3423" s="19" t="s">
        <v>3724</v>
      </c>
      <c r="E3423" s="19">
        <v>60</v>
      </c>
      <c r="F3423" s="19" t="s">
        <v>58</v>
      </c>
      <c r="G3423" s="19">
        <v>70</v>
      </c>
      <c r="H3423" s="19">
        <v>5</v>
      </c>
      <c r="I3423" s="19">
        <v>7</v>
      </c>
      <c r="J3423" s="19">
        <v>94</v>
      </c>
      <c r="K3423" s="19">
        <v>45</v>
      </c>
      <c r="L3423" s="19">
        <v>135</v>
      </c>
      <c r="M3423" s="19" t="s">
        <v>67</v>
      </c>
      <c r="N3423" s="19">
        <v>3000</v>
      </c>
      <c r="O3423" s="19">
        <v>6000</v>
      </c>
      <c r="P3423" s="19">
        <v>1530</v>
      </c>
      <c r="Q3423" s="19" t="s">
        <v>57</v>
      </c>
      <c r="R3423" s="19">
        <v>765</v>
      </c>
      <c r="S3423" s="19">
        <v>20000</v>
      </c>
      <c r="T3423" s="19">
        <v>0.13</v>
      </c>
      <c r="U3423" s="19">
        <v>1.7</v>
      </c>
      <c r="V3423" s="19">
        <v>0.24</v>
      </c>
      <c r="W3423" s="19">
        <v>58</v>
      </c>
      <c r="X3423" s="93">
        <v>402</v>
      </c>
      <c r="Y3423">
        <f t="shared" si="160"/>
        <v>42.857142857142854</v>
      </c>
      <c r="Z3423" t="b">
        <f>IF(N3423/G3423&gt;=Auswahlhilfe!$C$8,TRUE,FALSE)</f>
        <v>1</v>
      </c>
      <c r="AA3423" t="b">
        <f>IF(K3423&gt;Auswahlhilfe!$C$7,TRUE,FALSE)</f>
        <v>1</v>
      </c>
      <c r="AB3423" t="b">
        <f>IF(Auswahlhilfe!$C$17=F3423,TRUE,FALSE)</f>
        <v>1</v>
      </c>
      <c r="AC3423" t="b">
        <f>IFERROR(IF(FIND("P2",PGOptionList!D3423)&gt;0,TRUE),FALSE)</f>
        <v>0</v>
      </c>
      <c r="AD3423" t="b">
        <f>IFERROR(IF(FIND("P1",PGOptionList!D3423)&gt;0,TRUE),FALSE)</f>
        <v>1</v>
      </c>
      <c r="AE3423" t="b">
        <f>IFERROR(IF(FIND("P0",PGOptionList!D3423)&gt;0,TRUE),FALSE)</f>
        <v>0</v>
      </c>
      <c r="AF3423" t="b">
        <f>IF(AND(Z3423,AA3423,AB3423,AC3423,IF(C3423=Auswahlhilfe!$L$7,TRUE,FALSE)),D3423,FALSE)</f>
        <v>0</v>
      </c>
      <c r="AG3423" t="b">
        <f>IF(AND(Z3423,AA3423,AB3423,AD3423,IF(C3423=Auswahlhilfe!$L$17,TRUE,FALSE)),D3423,FALSE)</f>
        <v>0</v>
      </c>
      <c r="AH3423" t="b">
        <f>IF(AND(Z3423,AA3423,AB3423,AE3423,IF(C3423=Auswahlhilfe!$L$17,TRUE,FALSE)),D3423,FALSE)</f>
        <v>0</v>
      </c>
      <c r="AI3423" t="s">
        <v>4818</v>
      </c>
      <c r="AJ3423" s="90" t="str">
        <f t="shared" si="161"/>
        <v>https://shop.oxni.ch/de/shop/motoren/planetengetriebe/tcb-060-070-s2-p1</v>
      </c>
    </row>
    <row r="3424" spans="2:36" x14ac:dyDescent="0.2">
      <c r="B3424" s="78" t="str">
        <f t="shared" si="159"/>
        <v/>
      </c>
      <c r="C3424" s="19" t="s">
        <v>125</v>
      </c>
      <c r="D3424" s="19" t="s">
        <v>3725</v>
      </c>
      <c r="E3424" s="19">
        <v>60</v>
      </c>
      <c r="F3424" s="19" t="s">
        <v>55</v>
      </c>
      <c r="G3424" s="19">
        <v>70</v>
      </c>
      <c r="H3424" s="19">
        <v>7</v>
      </c>
      <c r="I3424" s="19">
        <v>7</v>
      </c>
      <c r="J3424" s="19">
        <v>94</v>
      </c>
      <c r="K3424" s="19">
        <v>45</v>
      </c>
      <c r="L3424" s="19">
        <v>135</v>
      </c>
      <c r="M3424" s="19" t="s">
        <v>67</v>
      </c>
      <c r="N3424" s="19">
        <v>3000</v>
      </c>
      <c r="O3424" s="19">
        <v>6000</v>
      </c>
      <c r="P3424" s="19">
        <v>1530</v>
      </c>
      <c r="Q3424" s="19" t="s">
        <v>57</v>
      </c>
      <c r="R3424" s="19">
        <v>765</v>
      </c>
      <c r="S3424" s="19">
        <v>20000</v>
      </c>
      <c r="T3424" s="19">
        <v>0.13</v>
      </c>
      <c r="U3424" s="19">
        <v>1.7</v>
      </c>
      <c r="V3424" s="19">
        <v>0.24</v>
      </c>
      <c r="W3424" s="19">
        <v>58</v>
      </c>
      <c r="X3424" s="93">
        <v>365</v>
      </c>
      <c r="Y3424">
        <f t="shared" si="160"/>
        <v>42.857142857142854</v>
      </c>
      <c r="Z3424" t="b">
        <f>IF(N3424/G3424&gt;=Auswahlhilfe!$C$8,TRUE,FALSE)</f>
        <v>1</v>
      </c>
      <c r="AA3424" t="b">
        <f>IF(K3424&gt;Auswahlhilfe!$C$7,TRUE,FALSE)</f>
        <v>1</v>
      </c>
      <c r="AB3424" t="b">
        <f>IF(Auswahlhilfe!$C$17=F3424,TRUE,FALSE)</f>
        <v>0</v>
      </c>
      <c r="AC3424" t="b">
        <f>IFERROR(IF(FIND("P2",PGOptionList!D3424)&gt;0,TRUE),FALSE)</f>
        <v>1</v>
      </c>
      <c r="AD3424" t="b">
        <f>IFERROR(IF(FIND("P1",PGOptionList!D3424)&gt;0,TRUE),FALSE)</f>
        <v>0</v>
      </c>
      <c r="AE3424" t="b">
        <f>IFERROR(IF(FIND("P0",PGOptionList!D3424)&gt;0,TRUE),FALSE)</f>
        <v>0</v>
      </c>
      <c r="AF3424" t="b">
        <f>IF(AND(Z3424,AA3424,AB3424,AC3424,IF(C3424=Auswahlhilfe!$L$7,TRUE,FALSE)),D3424,FALSE)</f>
        <v>0</v>
      </c>
      <c r="AG3424" t="b">
        <f>IF(AND(Z3424,AA3424,AB3424,AD3424,IF(C3424=Auswahlhilfe!$L$17,TRUE,FALSE)),D3424,FALSE)</f>
        <v>0</v>
      </c>
      <c r="AH3424" t="b">
        <f>IF(AND(Z3424,AA3424,AB3424,AE3424,IF(C3424=Auswahlhilfe!$L$17,TRUE,FALSE)),D3424,FALSE)</f>
        <v>0</v>
      </c>
      <c r="AI3424" t="s">
        <v>4817</v>
      </c>
      <c r="AJ3424" s="90" t="str">
        <f t="shared" si="161"/>
        <v>mailto:info@oxni.ch?subject=Anfrage TCB-060-070-S1-P2</v>
      </c>
    </row>
    <row r="3425" spans="2:36" x14ac:dyDescent="0.2">
      <c r="B3425" s="78" t="str">
        <f t="shared" si="159"/>
        <v/>
      </c>
      <c r="C3425" s="19" t="s">
        <v>125</v>
      </c>
      <c r="D3425" s="19" t="s">
        <v>3726</v>
      </c>
      <c r="E3425" s="19">
        <v>60</v>
      </c>
      <c r="F3425" s="19" t="s">
        <v>58</v>
      </c>
      <c r="G3425" s="19">
        <v>70</v>
      </c>
      <c r="H3425" s="19">
        <v>7</v>
      </c>
      <c r="I3425" s="19">
        <v>7</v>
      </c>
      <c r="J3425" s="19">
        <v>94</v>
      </c>
      <c r="K3425" s="19">
        <v>45</v>
      </c>
      <c r="L3425" s="19">
        <v>135</v>
      </c>
      <c r="M3425" s="19" t="s">
        <v>67</v>
      </c>
      <c r="N3425" s="19">
        <v>3000</v>
      </c>
      <c r="O3425" s="19">
        <v>6000</v>
      </c>
      <c r="P3425" s="19">
        <v>1530</v>
      </c>
      <c r="Q3425" s="19" t="s">
        <v>57</v>
      </c>
      <c r="R3425" s="19">
        <v>765</v>
      </c>
      <c r="S3425" s="19">
        <v>20000</v>
      </c>
      <c r="T3425" s="19">
        <v>0.13</v>
      </c>
      <c r="U3425" s="19">
        <v>1.7</v>
      </c>
      <c r="V3425" s="19">
        <v>0.24</v>
      </c>
      <c r="W3425" s="19">
        <v>58</v>
      </c>
      <c r="X3425" s="93">
        <v>365</v>
      </c>
      <c r="Y3425">
        <f t="shared" si="160"/>
        <v>42.857142857142854</v>
      </c>
      <c r="Z3425" t="b">
        <f>IF(N3425/G3425&gt;=Auswahlhilfe!$C$8,TRUE,FALSE)</f>
        <v>1</v>
      </c>
      <c r="AA3425" t="b">
        <f>IF(K3425&gt;Auswahlhilfe!$C$7,TRUE,FALSE)</f>
        <v>1</v>
      </c>
      <c r="AB3425" t="b">
        <f>IF(Auswahlhilfe!$C$17=F3425,TRUE,FALSE)</f>
        <v>1</v>
      </c>
      <c r="AC3425" t="b">
        <f>IFERROR(IF(FIND("P2",PGOptionList!D3425)&gt;0,TRUE),FALSE)</f>
        <v>1</v>
      </c>
      <c r="AD3425" t="b">
        <f>IFERROR(IF(FIND("P1",PGOptionList!D3425)&gt;0,TRUE),FALSE)</f>
        <v>0</v>
      </c>
      <c r="AE3425" t="b">
        <f>IFERROR(IF(FIND("P0",PGOptionList!D3425)&gt;0,TRUE),FALSE)</f>
        <v>0</v>
      </c>
      <c r="AF3425" t="b">
        <f>IF(AND(Z3425,AA3425,AB3425,AC3425,IF(C3425=Auswahlhilfe!$L$7,TRUE,FALSE)),D3425,FALSE)</f>
        <v>0</v>
      </c>
      <c r="AG3425" t="b">
        <f>IF(AND(Z3425,AA3425,AB3425,AD3425,IF(C3425=Auswahlhilfe!$L$17,TRUE,FALSE)),D3425,FALSE)</f>
        <v>0</v>
      </c>
      <c r="AH3425" t="b">
        <f>IF(AND(Z3425,AA3425,AB3425,AE3425,IF(C3425=Auswahlhilfe!$L$17,TRUE,FALSE)),D3425,FALSE)</f>
        <v>0</v>
      </c>
      <c r="AI3425" t="s">
        <v>4818</v>
      </c>
      <c r="AJ3425" s="90" t="str">
        <f t="shared" si="161"/>
        <v>https://shop.oxni.ch/de/shop/motoren/planetengetriebe/tcb-060-070-s2-p2</v>
      </c>
    </row>
    <row r="3426" spans="2:36" x14ac:dyDescent="0.2">
      <c r="B3426" s="78" t="str">
        <f t="shared" si="159"/>
        <v/>
      </c>
      <c r="C3426" s="19" t="s">
        <v>125</v>
      </c>
      <c r="D3426" s="19" t="s">
        <v>3727</v>
      </c>
      <c r="E3426" s="19">
        <v>60</v>
      </c>
      <c r="F3426" s="19" t="s">
        <v>55</v>
      </c>
      <c r="G3426" s="19">
        <v>60</v>
      </c>
      <c r="H3426" s="19">
        <v>5</v>
      </c>
      <c r="I3426" s="19">
        <v>7</v>
      </c>
      <c r="J3426" s="19">
        <v>94</v>
      </c>
      <c r="K3426" s="19">
        <v>50</v>
      </c>
      <c r="L3426" s="19">
        <v>150</v>
      </c>
      <c r="M3426" s="19" t="s">
        <v>64</v>
      </c>
      <c r="N3426" s="19">
        <v>3000</v>
      </c>
      <c r="O3426" s="19">
        <v>6000</v>
      </c>
      <c r="P3426" s="19">
        <v>1530</v>
      </c>
      <c r="Q3426" s="19" t="s">
        <v>57</v>
      </c>
      <c r="R3426" s="19">
        <v>765</v>
      </c>
      <c r="S3426" s="19">
        <v>20000</v>
      </c>
      <c r="T3426" s="19">
        <v>0.13</v>
      </c>
      <c r="U3426" s="19">
        <v>1.7</v>
      </c>
      <c r="V3426" s="19">
        <v>0.24</v>
      </c>
      <c r="W3426" s="19">
        <v>58</v>
      </c>
      <c r="X3426" s="93">
        <v>402</v>
      </c>
      <c r="Y3426">
        <f t="shared" si="160"/>
        <v>50</v>
      </c>
      <c r="Z3426" t="b">
        <f>IF(N3426/G3426&gt;=Auswahlhilfe!$C$8,TRUE,FALSE)</f>
        <v>1</v>
      </c>
      <c r="AA3426" t="b">
        <f>IF(K3426&gt;Auswahlhilfe!$C$7,TRUE,FALSE)</f>
        <v>1</v>
      </c>
      <c r="AB3426" t="b">
        <f>IF(Auswahlhilfe!$C$17=F3426,TRUE,FALSE)</f>
        <v>0</v>
      </c>
      <c r="AC3426" t="b">
        <f>IFERROR(IF(FIND("P2",PGOptionList!D3426)&gt;0,TRUE),FALSE)</f>
        <v>0</v>
      </c>
      <c r="AD3426" t="b">
        <f>IFERROR(IF(FIND("P1",PGOptionList!D3426)&gt;0,TRUE),FALSE)</f>
        <v>1</v>
      </c>
      <c r="AE3426" t="b">
        <f>IFERROR(IF(FIND("P0",PGOptionList!D3426)&gt;0,TRUE),FALSE)</f>
        <v>0</v>
      </c>
      <c r="AF3426" t="b">
        <f>IF(AND(Z3426,AA3426,AB3426,AC3426,IF(C3426=Auswahlhilfe!$L$7,TRUE,FALSE)),D3426,FALSE)</f>
        <v>0</v>
      </c>
      <c r="AG3426" t="b">
        <f>IF(AND(Z3426,AA3426,AB3426,AD3426,IF(C3426=Auswahlhilfe!$L$17,TRUE,FALSE)),D3426,FALSE)</f>
        <v>0</v>
      </c>
      <c r="AH3426" t="b">
        <f>IF(AND(Z3426,AA3426,AB3426,AE3426,IF(C3426=Auswahlhilfe!$L$17,TRUE,FALSE)),D3426,FALSE)</f>
        <v>0</v>
      </c>
      <c r="AI3426" t="s">
        <v>4817</v>
      </c>
      <c r="AJ3426" s="90" t="str">
        <f t="shared" si="161"/>
        <v>mailto:info@oxni.ch?subject=Anfrage TCB-060-060-S1-P1</v>
      </c>
    </row>
    <row r="3427" spans="2:36" x14ac:dyDescent="0.2">
      <c r="B3427" s="78" t="str">
        <f t="shared" si="159"/>
        <v/>
      </c>
      <c r="C3427" s="19" t="s">
        <v>125</v>
      </c>
      <c r="D3427" s="19" t="s">
        <v>3728</v>
      </c>
      <c r="E3427" s="19">
        <v>60</v>
      </c>
      <c r="F3427" s="19" t="s">
        <v>58</v>
      </c>
      <c r="G3427" s="19">
        <v>60</v>
      </c>
      <c r="H3427" s="19">
        <v>5</v>
      </c>
      <c r="I3427" s="19">
        <v>7</v>
      </c>
      <c r="J3427" s="19">
        <v>94</v>
      </c>
      <c r="K3427" s="19">
        <v>50</v>
      </c>
      <c r="L3427" s="19">
        <v>150</v>
      </c>
      <c r="M3427" s="19" t="s">
        <v>64</v>
      </c>
      <c r="N3427" s="19">
        <v>3000</v>
      </c>
      <c r="O3427" s="19">
        <v>6000</v>
      </c>
      <c r="P3427" s="19">
        <v>1530</v>
      </c>
      <c r="Q3427" s="19" t="s">
        <v>57</v>
      </c>
      <c r="R3427" s="19">
        <v>765</v>
      </c>
      <c r="S3427" s="19">
        <v>20000</v>
      </c>
      <c r="T3427" s="19">
        <v>0.13</v>
      </c>
      <c r="U3427" s="19">
        <v>1.7</v>
      </c>
      <c r="V3427" s="19">
        <v>0.24</v>
      </c>
      <c r="W3427" s="19">
        <v>58</v>
      </c>
      <c r="X3427" s="93">
        <v>402</v>
      </c>
      <c r="Y3427">
        <f t="shared" si="160"/>
        <v>50</v>
      </c>
      <c r="Z3427" t="b">
        <f>IF(N3427/G3427&gt;=Auswahlhilfe!$C$8,TRUE,FALSE)</f>
        <v>1</v>
      </c>
      <c r="AA3427" t="b">
        <f>IF(K3427&gt;Auswahlhilfe!$C$7,TRUE,FALSE)</f>
        <v>1</v>
      </c>
      <c r="AB3427" t="b">
        <f>IF(Auswahlhilfe!$C$17=F3427,TRUE,FALSE)</f>
        <v>1</v>
      </c>
      <c r="AC3427" t="b">
        <f>IFERROR(IF(FIND("P2",PGOptionList!D3427)&gt;0,TRUE),FALSE)</f>
        <v>0</v>
      </c>
      <c r="AD3427" t="b">
        <f>IFERROR(IF(FIND("P1",PGOptionList!D3427)&gt;0,TRUE),FALSE)</f>
        <v>1</v>
      </c>
      <c r="AE3427" t="b">
        <f>IFERROR(IF(FIND("P0",PGOptionList!D3427)&gt;0,TRUE),FALSE)</f>
        <v>0</v>
      </c>
      <c r="AF3427" t="b">
        <f>IF(AND(Z3427,AA3427,AB3427,AC3427,IF(C3427=Auswahlhilfe!$L$7,TRUE,FALSE)),D3427,FALSE)</f>
        <v>0</v>
      </c>
      <c r="AG3427" t="b">
        <f>IF(AND(Z3427,AA3427,AB3427,AD3427,IF(C3427=Auswahlhilfe!$L$17,TRUE,FALSE)),D3427,FALSE)</f>
        <v>0</v>
      </c>
      <c r="AH3427" t="b">
        <f>IF(AND(Z3427,AA3427,AB3427,AE3427,IF(C3427=Auswahlhilfe!$L$17,TRUE,FALSE)),D3427,FALSE)</f>
        <v>0</v>
      </c>
      <c r="AI3427" t="s">
        <v>4818</v>
      </c>
      <c r="AJ3427" s="90" t="str">
        <f t="shared" si="161"/>
        <v>https://shop.oxni.ch/de/shop/motoren/planetengetriebe/tcb-060-060-s2-p1</v>
      </c>
    </row>
    <row r="3428" spans="2:36" x14ac:dyDescent="0.2">
      <c r="B3428" s="78" t="str">
        <f t="shared" si="159"/>
        <v/>
      </c>
      <c r="C3428" s="19" t="s">
        <v>125</v>
      </c>
      <c r="D3428" s="19" t="s">
        <v>3729</v>
      </c>
      <c r="E3428" s="19">
        <v>60</v>
      </c>
      <c r="F3428" s="19" t="s">
        <v>55</v>
      </c>
      <c r="G3428" s="19">
        <v>60</v>
      </c>
      <c r="H3428" s="19">
        <v>7</v>
      </c>
      <c r="I3428" s="19">
        <v>7</v>
      </c>
      <c r="J3428" s="19">
        <v>94</v>
      </c>
      <c r="K3428" s="19">
        <v>50</v>
      </c>
      <c r="L3428" s="19">
        <v>150</v>
      </c>
      <c r="M3428" s="19" t="s">
        <v>64</v>
      </c>
      <c r="N3428" s="19">
        <v>3000</v>
      </c>
      <c r="O3428" s="19">
        <v>6000</v>
      </c>
      <c r="P3428" s="19">
        <v>1530</v>
      </c>
      <c r="Q3428" s="19" t="s">
        <v>57</v>
      </c>
      <c r="R3428" s="19">
        <v>765</v>
      </c>
      <c r="S3428" s="19">
        <v>20000</v>
      </c>
      <c r="T3428" s="19">
        <v>0.13</v>
      </c>
      <c r="U3428" s="19">
        <v>1.7</v>
      </c>
      <c r="V3428" s="19">
        <v>0.24</v>
      </c>
      <c r="W3428" s="19">
        <v>58</v>
      </c>
      <c r="X3428" s="93">
        <v>365</v>
      </c>
      <c r="Y3428">
        <f t="shared" si="160"/>
        <v>50</v>
      </c>
      <c r="Z3428" t="b">
        <f>IF(N3428/G3428&gt;=Auswahlhilfe!$C$8,TRUE,FALSE)</f>
        <v>1</v>
      </c>
      <c r="AA3428" t="b">
        <f>IF(K3428&gt;Auswahlhilfe!$C$7,TRUE,FALSE)</f>
        <v>1</v>
      </c>
      <c r="AB3428" t="b">
        <f>IF(Auswahlhilfe!$C$17=F3428,TRUE,FALSE)</f>
        <v>0</v>
      </c>
      <c r="AC3428" t="b">
        <f>IFERROR(IF(FIND("P2",PGOptionList!D3428)&gt;0,TRUE),FALSE)</f>
        <v>1</v>
      </c>
      <c r="AD3428" t="b">
        <f>IFERROR(IF(FIND("P1",PGOptionList!D3428)&gt;0,TRUE),FALSE)</f>
        <v>0</v>
      </c>
      <c r="AE3428" t="b">
        <f>IFERROR(IF(FIND("P0",PGOptionList!D3428)&gt;0,TRUE),FALSE)</f>
        <v>0</v>
      </c>
      <c r="AF3428" t="b">
        <f>IF(AND(Z3428,AA3428,AB3428,AC3428,IF(C3428=Auswahlhilfe!$L$7,TRUE,FALSE)),D3428,FALSE)</f>
        <v>0</v>
      </c>
      <c r="AG3428" t="b">
        <f>IF(AND(Z3428,AA3428,AB3428,AD3428,IF(C3428=Auswahlhilfe!$L$17,TRUE,FALSE)),D3428,FALSE)</f>
        <v>0</v>
      </c>
      <c r="AH3428" t="b">
        <f>IF(AND(Z3428,AA3428,AB3428,AE3428,IF(C3428=Auswahlhilfe!$L$17,TRUE,FALSE)),D3428,FALSE)</f>
        <v>0</v>
      </c>
      <c r="AI3428" t="s">
        <v>4817</v>
      </c>
      <c r="AJ3428" s="90" t="str">
        <f t="shared" si="161"/>
        <v>mailto:info@oxni.ch?subject=Anfrage TCB-060-060-S1-P2</v>
      </c>
    </row>
    <row r="3429" spans="2:36" x14ac:dyDescent="0.2">
      <c r="B3429" s="78" t="str">
        <f t="shared" si="159"/>
        <v/>
      </c>
      <c r="C3429" s="19" t="s">
        <v>125</v>
      </c>
      <c r="D3429" s="19" t="s">
        <v>3730</v>
      </c>
      <c r="E3429" s="19">
        <v>60</v>
      </c>
      <c r="F3429" s="19" t="s">
        <v>58</v>
      </c>
      <c r="G3429" s="19">
        <v>60</v>
      </c>
      <c r="H3429" s="19">
        <v>7</v>
      </c>
      <c r="I3429" s="19">
        <v>7</v>
      </c>
      <c r="J3429" s="19">
        <v>94</v>
      </c>
      <c r="K3429" s="19">
        <v>50</v>
      </c>
      <c r="L3429" s="19">
        <v>150</v>
      </c>
      <c r="M3429" s="19" t="s">
        <v>64</v>
      </c>
      <c r="N3429" s="19">
        <v>3000</v>
      </c>
      <c r="O3429" s="19">
        <v>6000</v>
      </c>
      <c r="P3429" s="19">
        <v>1530</v>
      </c>
      <c r="Q3429" s="19" t="s">
        <v>57</v>
      </c>
      <c r="R3429" s="19">
        <v>765</v>
      </c>
      <c r="S3429" s="19">
        <v>20000</v>
      </c>
      <c r="T3429" s="19">
        <v>0.13</v>
      </c>
      <c r="U3429" s="19">
        <v>1.7</v>
      </c>
      <c r="V3429" s="19">
        <v>0.24</v>
      </c>
      <c r="W3429" s="19">
        <v>58</v>
      </c>
      <c r="X3429" s="93">
        <v>365</v>
      </c>
      <c r="Y3429">
        <f t="shared" si="160"/>
        <v>50</v>
      </c>
      <c r="Z3429" t="b">
        <f>IF(N3429/G3429&gt;=Auswahlhilfe!$C$8,TRUE,FALSE)</f>
        <v>1</v>
      </c>
      <c r="AA3429" t="b">
        <f>IF(K3429&gt;Auswahlhilfe!$C$7,TRUE,FALSE)</f>
        <v>1</v>
      </c>
      <c r="AB3429" t="b">
        <f>IF(Auswahlhilfe!$C$17=F3429,TRUE,FALSE)</f>
        <v>1</v>
      </c>
      <c r="AC3429" t="b">
        <f>IFERROR(IF(FIND("P2",PGOptionList!D3429)&gt;0,TRUE),FALSE)</f>
        <v>1</v>
      </c>
      <c r="AD3429" t="b">
        <f>IFERROR(IF(FIND("P1",PGOptionList!D3429)&gt;0,TRUE),FALSE)</f>
        <v>0</v>
      </c>
      <c r="AE3429" t="b">
        <f>IFERROR(IF(FIND("P0",PGOptionList!D3429)&gt;0,TRUE),FALSE)</f>
        <v>0</v>
      </c>
      <c r="AF3429" t="b">
        <f>IF(AND(Z3429,AA3429,AB3429,AC3429,IF(C3429=Auswahlhilfe!$L$7,TRUE,FALSE)),D3429,FALSE)</f>
        <v>0</v>
      </c>
      <c r="AG3429" t="b">
        <f>IF(AND(Z3429,AA3429,AB3429,AD3429,IF(C3429=Auswahlhilfe!$L$17,TRUE,FALSE)),D3429,FALSE)</f>
        <v>0</v>
      </c>
      <c r="AH3429" t="b">
        <f>IF(AND(Z3429,AA3429,AB3429,AE3429,IF(C3429=Auswahlhilfe!$L$17,TRUE,FALSE)),D3429,FALSE)</f>
        <v>0</v>
      </c>
      <c r="AI3429" t="s">
        <v>4818</v>
      </c>
      <c r="AJ3429" s="90" t="str">
        <f t="shared" si="161"/>
        <v>https://shop.oxni.ch/de/shop/motoren/planetengetriebe/tcb-060-060-s2-p2</v>
      </c>
    </row>
    <row r="3430" spans="2:36" x14ac:dyDescent="0.2">
      <c r="B3430" s="78" t="str">
        <f t="shared" si="159"/>
        <v/>
      </c>
      <c r="C3430" s="19" t="s">
        <v>125</v>
      </c>
      <c r="D3430" s="19" t="s">
        <v>3731</v>
      </c>
      <c r="E3430" s="19">
        <v>60</v>
      </c>
      <c r="F3430" s="19" t="s">
        <v>55</v>
      </c>
      <c r="G3430" s="19">
        <v>50</v>
      </c>
      <c r="H3430" s="19">
        <v>5</v>
      </c>
      <c r="I3430" s="19">
        <v>7</v>
      </c>
      <c r="J3430" s="19">
        <v>94</v>
      </c>
      <c r="K3430" s="19">
        <v>55</v>
      </c>
      <c r="L3430" s="19">
        <v>165</v>
      </c>
      <c r="M3430" s="19" t="s">
        <v>66</v>
      </c>
      <c r="N3430" s="19">
        <v>3000</v>
      </c>
      <c r="O3430" s="19">
        <v>6000</v>
      </c>
      <c r="P3430" s="19">
        <v>1530</v>
      </c>
      <c r="Q3430" s="19" t="s">
        <v>57</v>
      </c>
      <c r="R3430" s="19">
        <v>765</v>
      </c>
      <c r="S3430" s="19">
        <v>20000</v>
      </c>
      <c r="T3430" s="19">
        <v>0.13</v>
      </c>
      <c r="U3430" s="19">
        <v>1.7</v>
      </c>
      <c r="V3430" s="19">
        <v>0.24</v>
      </c>
      <c r="W3430" s="19">
        <v>58</v>
      </c>
      <c r="X3430" s="93">
        <v>402</v>
      </c>
      <c r="Y3430">
        <f t="shared" si="160"/>
        <v>60</v>
      </c>
      <c r="Z3430" t="b">
        <f>IF(N3430/G3430&gt;=Auswahlhilfe!$C$8,TRUE,FALSE)</f>
        <v>1</v>
      </c>
      <c r="AA3430" t="b">
        <f>IF(K3430&gt;Auswahlhilfe!$C$7,TRUE,FALSE)</f>
        <v>1</v>
      </c>
      <c r="AB3430" t="b">
        <f>IF(Auswahlhilfe!$C$17=F3430,TRUE,FALSE)</f>
        <v>0</v>
      </c>
      <c r="AC3430" t="b">
        <f>IFERROR(IF(FIND("P2",PGOptionList!D3430)&gt;0,TRUE),FALSE)</f>
        <v>0</v>
      </c>
      <c r="AD3430" t="b">
        <f>IFERROR(IF(FIND("P1",PGOptionList!D3430)&gt;0,TRUE),FALSE)</f>
        <v>1</v>
      </c>
      <c r="AE3430" t="b">
        <f>IFERROR(IF(FIND("P0",PGOptionList!D3430)&gt;0,TRUE),FALSE)</f>
        <v>0</v>
      </c>
      <c r="AF3430" t="b">
        <f>IF(AND(Z3430,AA3430,AB3430,AC3430,IF(C3430=Auswahlhilfe!$L$7,TRUE,FALSE)),D3430,FALSE)</f>
        <v>0</v>
      </c>
      <c r="AG3430" t="b">
        <f>IF(AND(Z3430,AA3430,AB3430,AD3430,IF(C3430=Auswahlhilfe!$L$17,TRUE,FALSE)),D3430,FALSE)</f>
        <v>0</v>
      </c>
      <c r="AH3430" t="b">
        <f>IF(AND(Z3430,AA3430,AB3430,AE3430,IF(C3430=Auswahlhilfe!$L$17,TRUE,FALSE)),D3430,FALSE)</f>
        <v>0</v>
      </c>
      <c r="AI3430" t="s">
        <v>4817</v>
      </c>
      <c r="AJ3430" s="90" t="str">
        <f t="shared" si="161"/>
        <v>mailto:info@oxni.ch?subject=Anfrage TCB-060-050-S1-P1</v>
      </c>
    </row>
    <row r="3431" spans="2:36" x14ac:dyDescent="0.2">
      <c r="B3431" s="78" t="str">
        <f t="shared" si="159"/>
        <v/>
      </c>
      <c r="C3431" s="19" t="s">
        <v>125</v>
      </c>
      <c r="D3431" s="19" t="s">
        <v>3732</v>
      </c>
      <c r="E3431" s="19">
        <v>60</v>
      </c>
      <c r="F3431" s="19" t="s">
        <v>58</v>
      </c>
      <c r="G3431" s="19">
        <v>50</v>
      </c>
      <c r="H3431" s="19">
        <v>5</v>
      </c>
      <c r="I3431" s="19">
        <v>7</v>
      </c>
      <c r="J3431" s="19">
        <v>94</v>
      </c>
      <c r="K3431" s="19">
        <v>55</v>
      </c>
      <c r="L3431" s="19">
        <v>165</v>
      </c>
      <c r="M3431" s="19" t="s">
        <v>66</v>
      </c>
      <c r="N3431" s="19">
        <v>3000</v>
      </c>
      <c r="O3431" s="19">
        <v>6000</v>
      </c>
      <c r="P3431" s="19">
        <v>1530</v>
      </c>
      <c r="Q3431" s="19" t="s">
        <v>57</v>
      </c>
      <c r="R3431" s="19">
        <v>765</v>
      </c>
      <c r="S3431" s="19">
        <v>20000</v>
      </c>
      <c r="T3431" s="19">
        <v>0.13</v>
      </c>
      <c r="U3431" s="19">
        <v>1.7</v>
      </c>
      <c r="V3431" s="19">
        <v>0.24</v>
      </c>
      <c r="W3431" s="19">
        <v>58</v>
      </c>
      <c r="X3431" s="93">
        <v>402</v>
      </c>
      <c r="Y3431">
        <f t="shared" si="160"/>
        <v>60</v>
      </c>
      <c r="Z3431" t="b">
        <f>IF(N3431/G3431&gt;=Auswahlhilfe!$C$8,TRUE,FALSE)</f>
        <v>1</v>
      </c>
      <c r="AA3431" t="b">
        <f>IF(K3431&gt;Auswahlhilfe!$C$7,TRUE,FALSE)</f>
        <v>1</v>
      </c>
      <c r="AB3431" t="b">
        <f>IF(Auswahlhilfe!$C$17=F3431,TRUE,FALSE)</f>
        <v>1</v>
      </c>
      <c r="AC3431" t="b">
        <f>IFERROR(IF(FIND("P2",PGOptionList!D3431)&gt;0,TRUE),FALSE)</f>
        <v>0</v>
      </c>
      <c r="AD3431" t="b">
        <f>IFERROR(IF(FIND("P1",PGOptionList!D3431)&gt;0,TRUE),FALSE)</f>
        <v>1</v>
      </c>
      <c r="AE3431" t="b">
        <f>IFERROR(IF(FIND("P0",PGOptionList!D3431)&gt;0,TRUE),FALSE)</f>
        <v>0</v>
      </c>
      <c r="AF3431" t="b">
        <f>IF(AND(Z3431,AA3431,AB3431,AC3431,IF(C3431=Auswahlhilfe!$L$7,TRUE,FALSE)),D3431,FALSE)</f>
        <v>0</v>
      </c>
      <c r="AG3431" t="b">
        <f>IF(AND(Z3431,AA3431,AB3431,AD3431,IF(C3431=Auswahlhilfe!$L$17,TRUE,FALSE)),D3431,FALSE)</f>
        <v>0</v>
      </c>
      <c r="AH3431" t="b">
        <f>IF(AND(Z3431,AA3431,AB3431,AE3431,IF(C3431=Auswahlhilfe!$L$17,TRUE,FALSE)),D3431,FALSE)</f>
        <v>0</v>
      </c>
      <c r="AI3431" t="s">
        <v>4818</v>
      </c>
      <c r="AJ3431" s="90" t="str">
        <f t="shared" si="161"/>
        <v>https://shop.oxni.ch/de/shop/motoren/planetengetriebe/tcb-060-050-s2-p1</v>
      </c>
    </row>
    <row r="3432" spans="2:36" x14ac:dyDescent="0.2">
      <c r="B3432" s="78" t="str">
        <f t="shared" si="159"/>
        <v/>
      </c>
      <c r="C3432" s="19" t="s">
        <v>125</v>
      </c>
      <c r="D3432" s="19" t="s">
        <v>3733</v>
      </c>
      <c r="E3432" s="19">
        <v>60</v>
      </c>
      <c r="F3432" s="19" t="s">
        <v>55</v>
      </c>
      <c r="G3432" s="19">
        <v>50</v>
      </c>
      <c r="H3432" s="19">
        <v>7</v>
      </c>
      <c r="I3432" s="19">
        <v>7</v>
      </c>
      <c r="J3432" s="19">
        <v>94</v>
      </c>
      <c r="K3432" s="19">
        <v>55</v>
      </c>
      <c r="L3432" s="19">
        <v>165</v>
      </c>
      <c r="M3432" s="19" t="s">
        <v>66</v>
      </c>
      <c r="N3432" s="19">
        <v>3000</v>
      </c>
      <c r="O3432" s="19">
        <v>6000</v>
      </c>
      <c r="P3432" s="19">
        <v>1530</v>
      </c>
      <c r="Q3432" s="19" t="s">
        <v>57</v>
      </c>
      <c r="R3432" s="19">
        <v>765</v>
      </c>
      <c r="S3432" s="19">
        <v>20000</v>
      </c>
      <c r="T3432" s="19">
        <v>0.13</v>
      </c>
      <c r="U3432" s="19">
        <v>1.7</v>
      </c>
      <c r="V3432" s="19">
        <v>0.24</v>
      </c>
      <c r="W3432" s="19">
        <v>58</v>
      </c>
      <c r="X3432" s="93">
        <v>365</v>
      </c>
      <c r="Y3432">
        <f t="shared" si="160"/>
        <v>60</v>
      </c>
      <c r="Z3432" t="b">
        <f>IF(N3432/G3432&gt;=Auswahlhilfe!$C$8,TRUE,FALSE)</f>
        <v>1</v>
      </c>
      <c r="AA3432" t="b">
        <f>IF(K3432&gt;Auswahlhilfe!$C$7,TRUE,FALSE)</f>
        <v>1</v>
      </c>
      <c r="AB3432" t="b">
        <f>IF(Auswahlhilfe!$C$17=F3432,TRUE,FALSE)</f>
        <v>0</v>
      </c>
      <c r="AC3432" t="b">
        <f>IFERROR(IF(FIND("P2",PGOptionList!D3432)&gt;0,TRUE),FALSE)</f>
        <v>1</v>
      </c>
      <c r="AD3432" t="b">
        <f>IFERROR(IF(FIND("P1",PGOptionList!D3432)&gt;0,TRUE),FALSE)</f>
        <v>0</v>
      </c>
      <c r="AE3432" t="b">
        <f>IFERROR(IF(FIND("P0",PGOptionList!D3432)&gt;0,TRUE),FALSE)</f>
        <v>0</v>
      </c>
      <c r="AF3432" t="b">
        <f>IF(AND(Z3432,AA3432,AB3432,AC3432,IF(C3432=Auswahlhilfe!$L$7,TRUE,FALSE)),D3432,FALSE)</f>
        <v>0</v>
      </c>
      <c r="AG3432" t="b">
        <f>IF(AND(Z3432,AA3432,AB3432,AD3432,IF(C3432=Auswahlhilfe!$L$17,TRUE,FALSE)),D3432,FALSE)</f>
        <v>0</v>
      </c>
      <c r="AH3432" t="b">
        <f>IF(AND(Z3432,AA3432,AB3432,AE3432,IF(C3432=Auswahlhilfe!$L$17,TRUE,FALSE)),D3432,FALSE)</f>
        <v>0</v>
      </c>
      <c r="AI3432" t="s">
        <v>4817</v>
      </c>
      <c r="AJ3432" s="90" t="str">
        <f t="shared" si="161"/>
        <v>mailto:info@oxni.ch?subject=Anfrage TCB-060-050-S1-P2</v>
      </c>
    </row>
    <row r="3433" spans="2:36" x14ac:dyDescent="0.2">
      <c r="B3433" s="78" t="str">
        <f t="shared" si="159"/>
        <v/>
      </c>
      <c r="C3433" s="19" t="s">
        <v>125</v>
      </c>
      <c r="D3433" s="19" t="s">
        <v>3734</v>
      </c>
      <c r="E3433" s="19">
        <v>60</v>
      </c>
      <c r="F3433" s="19" t="s">
        <v>58</v>
      </c>
      <c r="G3433" s="19">
        <v>50</v>
      </c>
      <c r="H3433" s="19">
        <v>7</v>
      </c>
      <c r="I3433" s="19">
        <v>7</v>
      </c>
      <c r="J3433" s="19">
        <v>94</v>
      </c>
      <c r="K3433" s="19">
        <v>55</v>
      </c>
      <c r="L3433" s="19">
        <v>165</v>
      </c>
      <c r="M3433" s="19" t="s">
        <v>66</v>
      </c>
      <c r="N3433" s="19">
        <v>3000</v>
      </c>
      <c r="O3433" s="19">
        <v>6000</v>
      </c>
      <c r="P3433" s="19">
        <v>1530</v>
      </c>
      <c r="Q3433" s="19" t="s">
        <v>57</v>
      </c>
      <c r="R3433" s="19">
        <v>765</v>
      </c>
      <c r="S3433" s="19">
        <v>20000</v>
      </c>
      <c r="T3433" s="19">
        <v>0.13</v>
      </c>
      <c r="U3433" s="19">
        <v>1.7</v>
      </c>
      <c r="V3433" s="19">
        <v>0.24</v>
      </c>
      <c r="W3433" s="19">
        <v>58</v>
      </c>
      <c r="X3433" s="93">
        <v>365</v>
      </c>
      <c r="Y3433">
        <f t="shared" si="160"/>
        <v>60</v>
      </c>
      <c r="Z3433" t="b">
        <f>IF(N3433/G3433&gt;=Auswahlhilfe!$C$8,TRUE,FALSE)</f>
        <v>1</v>
      </c>
      <c r="AA3433" t="b">
        <f>IF(K3433&gt;Auswahlhilfe!$C$7,TRUE,FALSE)</f>
        <v>1</v>
      </c>
      <c r="AB3433" t="b">
        <f>IF(Auswahlhilfe!$C$17=F3433,TRUE,FALSE)</f>
        <v>1</v>
      </c>
      <c r="AC3433" t="b">
        <f>IFERROR(IF(FIND("P2",PGOptionList!D3433)&gt;0,TRUE),FALSE)</f>
        <v>1</v>
      </c>
      <c r="AD3433" t="b">
        <f>IFERROR(IF(FIND("P1",PGOptionList!D3433)&gt;0,TRUE),FALSE)</f>
        <v>0</v>
      </c>
      <c r="AE3433" t="b">
        <f>IFERROR(IF(FIND("P0",PGOptionList!D3433)&gt;0,TRUE),FALSE)</f>
        <v>0</v>
      </c>
      <c r="AF3433" t="b">
        <f>IF(AND(Z3433,AA3433,AB3433,AC3433,IF(C3433=Auswahlhilfe!$L$7,TRUE,FALSE)),D3433,FALSE)</f>
        <v>0</v>
      </c>
      <c r="AG3433" t="b">
        <f>IF(AND(Z3433,AA3433,AB3433,AD3433,IF(C3433=Auswahlhilfe!$L$17,TRUE,FALSE)),D3433,FALSE)</f>
        <v>0</v>
      </c>
      <c r="AH3433" t="b">
        <f>IF(AND(Z3433,AA3433,AB3433,AE3433,IF(C3433=Auswahlhilfe!$L$17,TRUE,FALSE)),D3433,FALSE)</f>
        <v>0</v>
      </c>
      <c r="AI3433" t="s">
        <v>4818</v>
      </c>
      <c r="AJ3433" s="90" t="str">
        <f t="shared" si="161"/>
        <v>https://shop.oxni.ch/de/shop/motoren/planetengetriebe/tcb-060-050-s2-p2</v>
      </c>
    </row>
    <row r="3434" spans="2:36" x14ac:dyDescent="0.2">
      <c r="B3434" s="78" t="str">
        <f t="shared" si="159"/>
        <v/>
      </c>
      <c r="C3434" s="19" t="s">
        <v>125</v>
      </c>
      <c r="D3434" s="19" t="s">
        <v>3735</v>
      </c>
      <c r="E3434" s="19">
        <v>60</v>
      </c>
      <c r="F3434" s="19" t="s">
        <v>55</v>
      </c>
      <c r="G3434" s="19">
        <v>40</v>
      </c>
      <c r="H3434" s="19">
        <v>5</v>
      </c>
      <c r="I3434" s="19">
        <v>7</v>
      </c>
      <c r="J3434" s="19">
        <v>94</v>
      </c>
      <c r="K3434" s="19">
        <v>45</v>
      </c>
      <c r="L3434" s="19">
        <v>135</v>
      </c>
      <c r="M3434" s="19" t="s">
        <v>67</v>
      </c>
      <c r="N3434" s="19">
        <v>3000</v>
      </c>
      <c r="O3434" s="19">
        <v>6000</v>
      </c>
      <c r="P3434" s="19">
        <v>1530</v>
      </c>
      <c r="Q3434" s="19" t="s">
        <v>57</v>
      </c>
      <c r="R3434" s="19">
        <v>765</v>
      </c>
      <c r="S3434" s="19">
        <v>20000</v>
      </c>
      <c r="T3434" s="19">
        <v>0.13</v>
      </c>
      <c r="U3434" s="19">
        <v>1.7</v>
      </c>
      <c r="V3434" s="19">
        <v>0.24</v>
      </c>
      <c r="W3434" s="19">
        <v>58</v>
      </c>
      <c r="X3434" s="93">
        <v>402</v>
      </c>
      <c r="Y3434">
        <f t="shared" si="160"/>
        <v>75</v>
      </c>
      <c r="Z3434" t="b">
        <f>IF(N3434/G3434&gt;=Auswahlhilfe!$C$8,TRUE,FALSE)</f>
        <v>1</v>
      </c>
      <c r="AA3434" t="b">
        <f>IF(K3434&gt;Auswahlhilfe!$C$7,TRUE,FALSE)</f>
        <v>1</v>
      </c>
      <c r="AB3434" t="b">
        <f>IF(Auswahlhilfe!$C$17=F3434,TRUE,FALSE)</f>
        <v>0</v>
      </c>
      <c r="AC3434" t="b">
        <f>IFERROR(IF(FIND("P2",PGOptionList!D3434)&gt;0,TRUE),FALSE)</f>
        <v>0</v>
      </c>
      <c r="AD3434" t="b">
        <f>IFERROR(IF(FIND("P1",PGOptionList!D3434)&gt;0,TRUE),FALSE)</f>
        <v>1</v>
      </c>
      <c r="AE3434" t="b">
        <f>IFERROR(IF(FIND("P0",PGOptionList!D3434)&gt;0,TRUE),FALSE)</f>
        <v>0</v>
      </c>
      <c r="AF3434" t="b">
        <f>IF(AND(Z3434,AA3434,AB3434,AC3434,IF(C3434=Auswahlhilfe!$L$7,TRUE,FALSE)),D3434,FALSE)</f>
        <v>0</v>
      </c>
      <c r="AG3434" t="b">
        <f>IF(AND(Z3434,AA3434,AB3434,AD3434,IF(C3434=Auswahlhilfe!$L$17,TRUE,FALSE)),D3434,FALSE)</f>
        <v>0</v>
      </c>
      <c r="AH3434" t="b">
        <f>IF(AND(Z3434,AA3434,AB3434,AE3434,IF(C3434=Auswahlhilfe!$L$17,TRUE,FALSE)),D3434,FALSE)</f>
        <v>0</v>
      </c>
      <c r="AI3434" t="s">
        <v>4817</v>
      </c>
      <c r="AJ3434" s="90" t="str">
        <f t="shared" si="161"/>
        <v>mailto:info@oxni.ch?subject=Anfrage TCB-060-040-S1-P1</v>
      </c>
    </row>
    <row r="3435" spans="2:36" x14ac:dyDescent="0.2">
      <c r="B3435" s="78" t="str">
        <f t="shared" si="159"/>
        <v/>
      </c>
      <c r="C3435" s="19" t="s">
        <v>125</v>
      </c>
      <c r="D3435" s="19" t="s">
        <v>3736</v>
      </c>
      <c r="E3435" s="19">
        <v>60</v>
      </c>
      <c r="F3435" s="19" t="s">
        <v>58</v>
      </c>
      <c r="G3435" s="19">
        <v>40</v>
      </c>
      <c r="H3435" s="19">
        <v>5</v>
      </c>
      <c r="I3435" s="19">
        <v>7</v>
      </c>
      <c r="J3435" s="19">
        <v>94</v>
      </c>
      <c r="K3435" s="19">
        <v>45</v>
      </c>
      <c r="L3435" s="19">
        <v>135</v>
      </c>
      <c r="M3435" s="19" t="s">
        <v>67</v>
      </c>
      <c r="N3435" s="19">
        <v>3000</v>
      </c>
      <c r="O3435" s="19">
        <v>6000</v>
      </c>
      <c r="P3435" s="19">
        <v>1530</v>
      </c>
      <c r="Q3435" s="19" t="s">
        <v>57</v>
      </c>
      <c r="R3435" s="19">
        <v>765</v>
      </c>
      <c r="S3435" s="19">
        <v>20000</v>
      </c>
      <c r="T3435" s="19">
        <v>0.13</v>
      </c>
      <c r="U3435" s="19">
        <v>1.7</v>
      </c>
      <c r="V3435" s="19">
        <v>0.24</v>
      </c>
      <c r="W3435" s="19">
        <v>58</v>
      </c>
      <c r="X3435" s="93">
        <v>402</v>
      </c>
      <c r="Y3435">
        <f t="shared" si="160"/>
        <v>75</v>
      </c>
      <c r="Z3435" t="b">
        <f>IF(N3435/G3435&gt;=Auswahlhilfe!$C$8,TRUE,FALSE)</f>
        <v>1</v>
      </c>
      <c r="AA3435" t="b">
        <f>IF(K3435&gt;Auswahlhilfe!$C$7,TRUE,FALSE)</f>
        <v>1</v>
      </c>
      <c r="AB3435" t="b">
        <f>IF(Auswahlhilfe!$C$17=F3435,TRUE,FALSE)</f>
        <v>1</v>
      </c>
      <c r="AC3435" t="b">
        <f>IFERROR(IF(FIND("P2",PGOptionList!D3435)&gt;0,TRUE),FALSE)</f>
        <v>0</v>
      </c>
      <c r="AD3435" t="b">
        <f>IFERROR(IF(FIND("P1",PGOptionList!D3435)&gt;0,TRUE),FALSE)</f>
        <v>1</v>
      </c>
      <c r="AE3435" t="b">
        <f>IFERROR(IF(FIND("P0",PGOptionList!D3435)&gt;0,TRUE),FALSE)</f>
        <v>0</v>
      </c>
      <c r="AF3435" t="b">
        <f>IF(AND(Z3435,AA3435,AB3435,AC3435,IF(C3435=Auswahlhilfe!$L$7,TRUE,FALSE)),D3435,FALSE)</f>
        <v>0</v>
      </c>
      <c r="AG3435" t="b">
        <f>IF(AND(Z3435,AA3435,AB3435,AD3435,IF(C3435=Auswahlhilfe!$L$17,TRUE,FALSE)),D3435,FALSE)</f>
        <v>0</v>
      </c>
      <c r="AH3435" t="b">
        <f>IF(AND(Z3435,AA3435,AB3435,AE3435,IF(C3435=Auswahlhilfe!$L$17,TRUE,FALSE)),D3435,FALSE)</f>
        <v>0</v>
      </c>
      <c r="AI3435" t="s">
        <v>4818</v>
      </c>
      <c r="AJ3435" s="90" t="str">
        <f t="shared" si="161"/>
        <v>https://shop.oxni.ch/de/shop/motoren/planetengetriebe/tcb-060-040-s2-p1</v>
      </c>
    </row>
    <row r="3436" spans="2:36" x14ac:dyDescent="0.2">
      <c r="B3436" s="78" t="str">
        <f t="shared" si="159"/>
        <v/>
      </c>
      <c r="C3436" s="19" t="s">
        <v>125</v>
      </c>
      <c r="D3436" s="19" t="s">
        <v>3737</v>
      </c>
      <c r="E3436" s="19">
        <v>60</v>
      </c>
      <c r="F3436" s="19" t="s">
        <v>55</v>
      </c>
      <c r="G3436" s="19">
        <v>40</v>
      </c>
      <c r="H3436" s="19">
        <v>7</v>
      </c>
      <c r="I3436" s="19">
        <v>7</v>
      </c>
      <c r="J3436" s="19">
        <v>94</v>
      </c>
      <c r="K3436" s="19">
        <v>45</v>
      </c>
      <c r="L3436" s="19">
        <v>135</v>
      </c>
      <c r="M3436" s="19" t="s">
        <v>67</v>
      </c>
      <c r="N3436" s="19">
        <v>3000</v>
      </c>
      <c r="O3436" s="19">
        <v>6000</v>
      </c>
      <c r="P3436" s="19">
        <v>1530</v>
      </c>
      <c r="Q3436" s="19" t="s">
        <v>57</v>
      </c>
      <c r="R3436" s="19">
        <v>765</v>
      </c>
      <c r="S3436" s="19">
        <v>20000</v>
      </c>
      <c r="T3436" s="19">
        <v>0.13</v>
      </c>
      <c r="U3436" s="19">
        <v>1.7</v>
      </c>
      <c r="V3436" s="19">
        <v>0.24</v>
      </c>
      <c r="W3436" s="19">
        <v>58</v>
      </c>
      <c r="X3436" s="93">
        <v>365</v>
      </c>
      <c r="Y3436">
        <f t="shared" si="160"/>
        <v>75</v>
      </c>
      <c r="Z3436" t="b">
        <f>IF(N3436/G3436&gt;=Auswahlhilfe!$C$8,TRUE,FALSE)</f>
        <v>1</v>
      </c>
      <c r="AA3436" t="b">
        <f>IF(K3436&gt;Auswahlhilfe!$C$7,TRUE,FALSE)</f>
        <v>1</v>
      </c>
      <c r="AB3436" t="b">
        <f>IF(Auswahlhilfe!$C$17=F3436,TRUE,FALSE)</f>
        <v>0</v>
      </c>
      <c r="AC3436" t="b">
        <f>IFERROR(IF(FIND("P2",PGOptionList!D3436)&gt;0,TRUE),FALSE)</f>
        <v>1</v>
      </c>
      <c r="AD3436" t="b">
        <f>IFERROR(IF(FIND("P1",PGOptionList!D3436)&gt;0,TRUE),FALSE)</f>
        <v>0</v>
      </c>
      <c r="AE3436" t="b">
        <f>IFERROR(IF(FIND("P0",PGOptionList!D3436)&gt;0,TRUE),FALSE)</f>
        <v>0</v>
      </c>
      <c r="AF3436" t="b">
        <f>IF(AND(Z3436,AA3436,AB3436,AC3436,IF(C3436=Auswahlhilfe!$L$7,TRUE,FALSE)),D3436,FALSE)</f>
        <v>0</v>
      </c>
      <c r="AG3436" t="b">
        <f>IF(AND(Z3436,AA3436,AB3436,AD3436,IF(C3436=Auswahlhilfe!$L$17,TRUE,FALSE)),D3436,FALSE)</f>
        <v>0</v>
      </c>
      <c r="AH3436" t="b">
        <f>IF(AND(Z3436,AA3436,AB3436,AE3436,IF(C3436=Auswahlhilfe!$L$17,TRUE,FALSE)),D3436,FALSE)</f>
        <v>0</v>
      </c>
      <c r="AI3436" t="s">
        <v>4817</v>
      </c>
      <c r="AJ3436" s="90" t="str">
        <f t="shared" si="161"/>
        <v>mailto:info@oxni.ch?subject=Anfrage TCB-060-040-S1-P2</v>
      </c>
    </row>
    <row r="3437" spans="2:36" x14ac:dyDescent="0.2">
      <c r="B3437" s="78" t="str">
        <f t="shared" si="159"/>
        <v/>
      </c>
      <c r="C3437" s="19" t="s">
        <v>125</v>
      </c>
      <c r="D3437" s="19" t="s">
        <v>3738</v>
      </c>
      <c r="E3437" s="19">
        <v>60</v>
      </c>
      <c r="F3437" s="19" t="s">
        <v>58</v>
      </c>
      <c r="G3437" s="19">
        <v>40</v>
      </c>
      <c r="H3437" s="19">
        <v>7</v>
      </c>
      <c r="I3437" s="19">
        <v>7</v>
      </c>
      <c r="J3437" s="19">
        <v>94</v>
      </c>
      <c r="K3437" s="19">
        <v>45</v>
      </c>
      <c r="L3437" s="19">
        <v>135</v>
      </c>
      <c r="M3437" s="19" t="s">
        <v>67</v>
      </c>
      <c r="N3437" s="19">
        <v>3000</v>
      </c>
      <c r="O3437" s="19">
        <v>6000</v>
      </c>
      <c r="P3437" s="19">
        <v>1530</v>
      </c>
      <c r="Q3437" s="19" t="s">
        <v>57</v>
      </c>
      <c r="R3437" s="19">
        <v>765</v>
      </c>
      <c r="S3437" s="19">
        <v>20000</v>
      </c>
      <c r="T3437" s="19">
        <v>0.13</v>
      </c>
      <c r="U3437" s="19">
        <v>1.7</v>
      </c>
      <c r="V3437" s="19">
        <v>0.24</v>
      </c>
      <c r="W3437" s="19">
        <v>58</v>
      </c>
      <c r="X3437" s="93">
        <v>365</v>
      </c>
      <c r="Y3437">
        <f t="shared" si="160"/>
        <v>75</v>
      </c>
      <c r="Z3437" t="b">
        <f>IF(N3437/G3437&gt;=Auswahlhilfe!$C$8,TRUE,FALSE)</f>
        <v>1</v>
      </c>
      <c r="AA3437" t="b">
        <f>IF(K3437&gt;Auswahlhilfe!$C$7,TRUE,FALSE)</f>
        <v>1</v>
      </c>
      <c r="AB3437" t="b">
        <f>IF(Auswahlhilfe!$C$17=F3437,TRUE,FALSE)</f>
        <v>1</v>
      </c>
      <c r="AC3437" t="b">
        <f>IFERROR(IF(FIND("P2",PGOptionList!D3437)&gt;0,TRUE),FALSE)</f>
        <v>1</v>
      </c>
      <c r="AD3437" t="b">
        <f>IFERROR(IF(FIND("P1",PGOptionList!D3437)&gt;0,TRUE),FALSE)</f>
        <v>0</v>
      </c>
      <c r="AE3437" t="b">
        <f>IFERROR(IF(FIND("P0",PGOptionList!D3437)&gt;0,TRUE),FALSE)</f>
        <v>0</v>
      </c>
      <c r="AF3437" t="b">
        <f>IF(AND(Z3437,AA3437,AB3437,AC3437,IF(C3437=Auswahlhilfe!$L$7,TRUE,FALSE)),D3437,FALSE)</f>
        <v>0</v>
      </c>
      <c r="AG3437" t="b">
        <f>IF(AND(Z3437,AA3437,AB3437,AD3437,IF(C3437=Auswahlhilfe!$L$17,TRUE,FALSE)),D3437,FALSE)</f>
        <v>0</v>
      </c>
      <c r="AH3437" t="b">
        <f>IF(AND(Z3437,AA3437,AB3437,AE3437,IF(C3437=Auswahlhilfe!$L$17,TRUE,FALSE)),D3437,FALSE)</f>
        <v>0</v>
      </c>
      <c r="AI3437" t="s">
        <v>4818</v>
      </c>
      <c r="AJ3437" s="90" t="str">
        <f t="shared" si="161"/>
        <v>https://shop.oxni.ch/de/shop/motoren/planetengetriebe/tcb-060-040-s2-p2</v>
      </c>
    </row>
    <row r="3438" spans="2:36" x14ac:dyDescent="0.2">
      <c r="B3438" s="78" t="str">
        <f t="shared" si="159"/>
        <v/>
      </c>
      <c r="C3438" s="19" t="s">
        <v>125</v>
      </c>
      <c r="D3438" s="19" t="s">
        <v>3739</v>
      </c>
      <c r="E3438" s="19">
        <v>60</v>
      </c>
      <c r="F3438" s="19" t="s">
        <v>55</v>
      </c>
      <c r="G3438" s="19">
        <v>35</v>
      </c>
      <c r="H3438" s="19">
        <v>5</v>
      </c>
      <c r="I3438" s="19">
        <v>7</v>
      </c>
      <c r="J3438" s="19">
        <v>94</v>
      </c>
      <c r="K3438" s="19">
        <v>45</v>
      </c>
      <c r="L3438" s="19">
        <v>135</v>
      </c>
      <c r="M3438" s="19" t="s">
        <v>67</v>
      </c>
      <c r="N3438" s="19">
        <v>3000</v>
      </c>
      <c r="O3438" s="19">
        <v>6000</v>
      </c>
      <c r="P3438" s="19">
        <v>1530</v>
      </c>
      <c r="Q3438" s="19" t="s">
        <v>57</v>
      </c>
      <c r="R3438" s="19">
        <v>765</v>
      </c>
      <c r="S3438" s="19">
        <v>20000</v>
      </c>
      <c r="T3438" s="19">
        <v>0.13</v>
      </c>
      <c r="U3438" s="19">
        <v>1.7</v>
      </c>
      <c r="V3438" s="19">
        <v>0.24</v>
      </c>
      <c r="W3438" s="19">
        <v>58</v>
      </c>
      <c r="X3438" s="93">
        <v>402</v>
      </c>
      <c r="Y3438">
        <f t="shared" si="160"/>
        <v>85.714285714285708</v>
      </c>
      <c r="Z3438" t="b">
        <f>IF(N3438/G3438&gt;=Auswahlhilfe!$C$8,TRUE,FALSE)</f>
        <v>1</v>
      </c>
      <c r="AA3438" t="b">
        <f>IF(K3438&gt;Auswahlhilfe!$C$7,TRUE,FALSE)</f>
        <v>1</v>
      </c>
      <c r="AB3438" t="b">
        <f>IF(Auswahlhilfe!$C$17=F3438,TRUE,FALSE)</f>
        <v>0</v>
      </c>
      <c r="AC3438" t="b">
        <f>IFERROR(IF(FIND("P2",PGOptionList!D3438)&gt;0,TRUE),FALSE)</f>
        <v>0</v>
      </c>
      <c r="AD3438" t="b">
        <f>IFERROR(IF(FIND("P1",PGOptionList!D3438)&gt;0,TRUE),FALSE)</f>
        <v>1</v>
      </c>
      <c r="AE3438" t="b">
        <f>IFERROR(IF(FIND("P0",PGOptionList!D3438)&gt;0,TRUE),FALSE)</f>
        <v>0</v>
      </c>
      <c r="AF3438" t="b">
        <f>IF(AND(Z3438,AA3438,AB3438,AC3438,IF(C3438=Auswahlhilfe!$L$7,TRUE,FALSE)),D3438,FALSE)</f>
        <v>0</v>
      </c>
      <c r="AG3438" t="b">
        <f>IF(AND(Z3438,AA3438,AB3438,AD3438,IF(C3438=Auswahlhilfe!$L$17,TRUE,FALSE)),D3438,FALSE)</f>
        <v>0</v>
      </c>
      <c r="AH3438" t="b">
        <f>IF(AND(Z3438,AA3438,AB3438,AE3438,IF(C3438=Auswahlhilfe!$L$17,TRUE,FALSE)),D3438,FALSE)</f>
        <v>0</v>
      </c>
      <c r="AI3438" t="s">
        <v>4817</v>
      </c>
      <c r="AJ3438" s="90" t="str">
        <f t="shared" si="161"/>
        <v>mailto:info@oxni.ch?subject=Anfrage TCB-060-035-S1-P1</v>
      </c>
    </row>
    <row r="3439" spans="2:36" x14ac:dyDescent="0.2">
      <c r="B3439" s="78" t="str">
        <f t="shared" si="159"/>
        <v/>
      </c>
      <c r="C3439" s="19" t="s">
        <v>125</v>
      </c>
      <c r="D3439" s="19" t="s">
        <v>3740</v>
      </c>
      <c r="E3439" s="19">
        <v>60</v>
      </c>
      <c r="F3439" s="19" t="s">
        <v>58</v>
      </c>
      <c r="G3439" s="19">
        <v>35</v>
      </c>
      <c r="H3439" s="19">
        <v>5</v>
      </c>
      <c r="I3439" s="19">
        <v>7</v>
      </c>
      <c r="J3439" s="19">
        <v>94</v>
      </c>
      <c r="K3439" s="19">
        <v>45</v>
      </c>
      <c r="L3439" s="19">
        <v>135</v>
      </c>
      <c r="M3439" s="19" t="s">
        <v>67</v>
      </c>
      <c r="N3439" s="19">
        <v>3000</v>
      </c>
      <c r="O3439" s="19">
        <v>6000</v>
      </c>
      <c r="P3439" s="19">
        <v>1530</v>
      </c>
      <c r="Q3439" s="19" t="s">
        <v>57</v>
      </c>
      <c r="R3439" s="19">
        <v>765</v>
      </c>
      <c r="S3439" s="19">
        <v>20000</v>
      </c>
      <c r="T3439" s="19">
        <v>0.13</v>
      </c>
      <c r="U3439" s="19">
        <v>1.7</v>
      </c>
      <c r="V3439" s="19">
        <v>0.24</v>
      </c>
      <c r="W3439" s="19">
        <v>58</v>
      </c>
      <c r="X3439" s="93">
        <v>402</v>
      </c>
      <c r="Y3439">
        <f t="shared" si="160"/>
        <v>85.714285714285708</v>
      </c>
      <c r="Z3439" t="b">
        <f>IF(N3439/G3439&gt;=Auswahlhilfe!$C$8,TRUE,FALSE)</f>
        <v>1</v>
      </c>
      <c r="AA3439" t="b">
        <f>IF(K3439&gt;Auswahlhilfe!$C$7,TRUE,FALSE)</f>
        <v>1</v>
      </c>
      <c r="AB3439" t="b">
        <f>IF(Auswahlhilfe!$C$17=F3439,TRUE,FALSE)</f>
        <v>1</v>
      </c>
      <c r="AC3439" t="b">
        <f>IFERROR(IF(FIND("P2",PGOptionList!D3439)&gt;0,TRUE),FALSE)</f>
        <v>0</v>
      </c>
      <c r="AD3439" t="b">
        <f>IFERROR(IF(FIND("P1",PGOptionList!D3439)&gt;0,TRUE),FALSE)</f>
        <v>1</v>
      </c>
      <c r="AE3439" t="b">
        <f>IFERROR(IF(FIND("P0",PGOptionList!D3439)&gt;0,TRUE),FALSE)</f>
        <v>0</v>
      </c>
      <c r="AF3439" t="b">
        <f>IF(AND(Z3439,AA3439,AB3439,AC3439,IF(C3439=Auswahlhilfe!$L$7,TRUE,FALSE)),D3439,FALSE)</f>
        <v>0</v>
      </c>
      <c r="AG3439" t="b">
        <f>IF(AND(Z3439,AA3439,AB3439,AD3439,IF(C3439=Auswahlhilfe!$L$17,TRUE,FALSE)),D3439,FALSE)</f>
        <v>0</v>
      </c>
      <c r="AH3439" t="b">
        <f>IF(AND(Z3439,AA3439,AB3439,AE3439,IF(C3439=Auswahlhilfe!$L$17,TRUE,FALSE)),D3439,FALSE)</f>
        <v>0</v>
      </c>
      <c r="AI3439" t="s">
        <v>4818</v>
      </c>
      <c r="AJ3439" s="90" t="str">
        <f t="shared" si="161"/>
        <v>https://shop.oxni.ch/de/shop/motoren/planetengetriebe/tcb-060-035-s2-p1</v>
      </c>
    </row>
    <row r="3440" spans="2:36" x14ac:dyDescent="0.2">
      <c r="B3440" s="78" t="str">
        <f t="shared" si="159"/>
        <v/>
      </c>
      <c r="C3440" s="19" t="s">
        <v>125</v>
      </c>
      <c r="D3440" s="19" t="s">
        <v>3741</v>
      </c>
      <c r="E3440" s="19">
        <v>60</v>
      </c>
      <c r="F3440" s="19" t="s">
        <v>55</v>
      </c>
      <c r="G3440" s="19">
        <v>35</v>
      </c>
      <c r="H3440" s="19">
        <v>7</v>
      </c>
      <c r="I3440" s="19">
        <v>7</v>
      </c>
      <c r="J3440" s="19">
        <v>94</v>
      </c>
      <c r="K3440" s="19">
        <v>45</v>
      </c>
      <c r="L3440" s="19">
        <v>135</v>
      </c>
      <c r="M3440" s="19" t="s">
        <v>67</v>
      </c>
      <c r="N3440" s="19">
        <v>3000</v>
      </c>
      <c r="O3440" s="19">
        <v>6000</v>
      </c>
      <c r="P3440" s="19">
        <v>1530</v>
      </c>
      <c r="Q3440" s="19" t="s">
        <v>57</v>
      </c>
      <c r="R3440" s="19">
        <v>765</v>
      </c>
      <c r="S3440" s="19">
        <v>20000</v>
      </c>
      <c r="T3440" s="19">
        <v>0.13</v>
      </c>
      <c r="U3440" s="19">
        <v>1.7</v>
      </c>
      <c r="V3440" s="19">
        <v>0.24</v>
      </c>
      <c r="W3440" s="19">
        <v>58</v>
      </c>
      <c r="X3440" s="93">
        <v>365</v>
      </c>
      <c r="Y3440">
        <f t="shared" si="160"/>
        <v>85.714285714285708</v>
      </c>
      <c r="Z3440" t="b">
        <f>IF(N3440/G3440&gt;=Auswahlhilfe!$C$8,TRUE,FALSE)</f>
        <v>1</v>
      </c>
      <c r="AA3440" t="b">
        <f>IF(K3440&gt;Auswahlhilfe!$C$7,TRUE,FALSE)</f>
        <v>1</v>
      </c>
      <c r="AB3440" t="b">
        <f>IF(Auswahlhilfe!$C$17=F3440,TRUE,FALSE)</f>
        <v>0</v>
      </c>
      <c r="AC3440" t="b">
        <f>IFERROR(IF(FIND("P2",PGOptionList!D3440)&gt;0,TRUE),FALSE)</f>
        <v>1</v>
      </c>
      <c r="AD3440" t="b">
        <f>IFERROR(IF(FIND("P1",PGOptionList!D3440)&gt;0,TRUE),FALSE)</f>
        <v>0</v>
      </c>
      <c r="AE3440" t="b">
        <f>IFERROR(IF(FIND("P0",PGOptionList!D3440)&gt;0,TRUE),FALSE)</f>
        <v>0</v>
      </c>
      <c r="AF3440" t="b">
        <f>IF(AND(Z3440,AA3440,AB3440,AC3440,IF(C3440=Auswahlhilfe!$L$7,TRUE,FALSE)),D3440,FALSE)</f>
        <v>0</v>
      </c>
      <c r="AG3440" t="b">
        <f>IF(AND(Z3440,AA3440,AB3440,AD3440,IF(C3440=Auswahlhilfe!$L$17,TRUE,FALSE)),D3440,FALSE)</f>
        <v>0</v>
      </c>
      <c r="AH3440" t="b">
        <f>IF(AND(Z3440,AA3440,AB3440,AE3440,IF(C3440=Auswahlhilfe!$L$17,TRUE,FALSE)),D3440,FALSE)</f>
        <v>0</v>
      </c>
      <c r="AI3440" t="s">
        <v>4817</v>
      </c>
      <c r="AJ3440" s="90" t="str">
        <f t="shared" si="161"/>
        <v>mailto:info@oxni.ch?subject=Anfrage TCB-060-035-S1-P2</v>
      </c>
    </row>
    <row r="3441" spans="2:36" x14ac:dyDescent="0.2">
      <c r="B3441" s="78" t="str">
        <f t="shared" si="159"/>
        <v/>
      </c>
      <c r="C3441" s="19" t="s">
        <v>125</v>
      </c>
      <c r="D3441" s="19" t="s">
        <v>3742</v>
      </c>
      <c r="E3441" s="19">
        <v>60</v>
      </c>
      <c r="F3441" s="19" t="s">
        <v>58</v>
      </c>
      <c r="G3441" s="19">
        <v>35</v>
      </c>
      <c r="H3441" s="19">
        <v>7</v>
      </c>
      <c r="I3441" s="19">
        <v>7</v>
      </c>
      <c r="J3441" s="19">
        <v>94</v>
      </c>
      <c r="K3441" s="19">
        <v>45</v>
      </c>
      <c r="L3441" s="19">
        <v>135</v>
      </c>
      <c r="M3441" s="19" t="s">
        <v>67</v>
      </c>
      <c r="N3441" s="19">
        <v>3000</v>
      </c>
      <c r="O3441" s="19">
        <v>6000</v>
      </c>
      <c r="P3441" s="19">
        <v>1530</v>
      </c>
      <c r="Q3441" s="19" t="s">
        <v>57</v>
      </c>
      <c r="R3441" s="19">
        <v>765</v>
      </c>
      <c r="S3441" s="19">
        <v>20000</v>
      </c>
      <c r="T3441" s="19">
        <v>0.13</v>
      </c>
      <c r="U3441" s="19">
        <v>1.7</v>
      </c>
      <c r="V3441" s="19">
        <v>0.24</v>
      </c>
      <c r="W3441" s="19">
        <v>58</v>
      </c>
      <c r="X3441" s="93">
        <v>365</v>
      </c>
      <c r="Y3441">
        <f t="shared" si="160"/>
        <v>85.714285714285708</v>
      </c>
      <c r="Z3441" t="b">
        <f>IF(N3441/G3441&gt;=Auswahlhilfe!$C$8,TRUE,FALSE)</f>
        <v>1</v>
      </c>
      <c r="AA3441" t="b">
        <f>IF(K3441&gt;Auswahlhilfe!$C$7,TRUE,FALSE)</f>
        <v>1</v>
      </c>
      <c r="AB3441" t="b">
        <f>IF(Auswahlhilfe!$C$17=F3441,TRUE,FALSE)</f>
        <v>1</v>
      </c>
      <c r="AC3441" t="b">
        <f>IFERROR(IF(FIND("P2",PGOptionList!D3441)&gt;0,TRUE),FALSE)</f>
        <v>1</v>
      </c>
      <c r="AD3441" t="b">
        <f>IFERROR(IF(FIND("P1",PGOptionList!D3441)&gt;0,TRUE),FALSE)</f>
        <v>0</v>
      </c>
      <c r="AE3441" t="b">
        <f>IFERROR(IF(FIND("P0",PGOptionList!D3441)&gt;0,TRUE),FALSE)</f>
        <v>0</v>
      </c>
      <c r="AF3441" t="b">
        <f>IF(AND(Z3441,AA3441,AB3441,AC3441,IF(C3441=Auswahlhilfe!$L$7,TRUE,FALSE)),D3441,FALSE)</f>
        <v>0</v>
      </c>
      <c r="AG3441" t="b">
        <f>IF(AND(Z3441,AA3441,AB3441,AD3441,IF(C3441=Auswahlhilfe!$L$17,TRUE,FALSE)),D3441,FALSE)</f>
        <v>0</v>
      </c>
      <c r="AH3441" t="b">
        <f>IF(AND(Z3441,AA3441,AB3441,AE3441,IF(C3441=Auswahlhilfe!$L$17,TRUE,FALSE)),D3441,FALSE)</f>
        <v>0</v>
      </c>
      <c r="AI3441" t="s">
        <v>4818</v>
      </c>
      <c r="AJ3441" s="90" t="str">
        <f t="shared" si="161"/>
        <v>https://shop.oxni.ch/de/shop/motoren/planetengetriebe/tcb-060-035-s2-p2</v>
      </c>
    </row>
    <row r="3442" spans="2:36" x14ac:dyDescent="0.2">
      <c r="B3442" s="78" t="str">
        <f t="shared" si="159"/>
        <v/>
      </c>
      <c r="C3442" s="19" t="s">
        <v>125</v>
      </c>
      <c r="D3442" s="19" t="s">
        <v>3743</v>
      </c>
      <c r="E3442" s="19">
        <v>60</v>
      </c>
      <c r="F3442" s="19" t="s">
        <v>55</v>
      </c>
      <c r="G3442" s="19">
        <v>30</v>
      </c>
      <c r="H3442" s="19">
        <v>5</v>
      </c>
      <c r="I3442" s="19">
        <v>7</v>
      </c>
      <c r="J3442" s="19">
        <v>94</v>
      </c>
      <c r="K3442" s="19">
        <v>50</v>
      </c>
      <c r="L3442" s="19">
        <v>150</v>
      </c>
      <c r="M3442" s="19" t="s">
        <v>64</v>
      </c>
      <c r="N3442" s="19">
        <v>3000</v>
      </c>
      <c r="O3442" s="19">
        <v>6000</v>
      </c>
      <c r="P3442" s="19">
        <v>1530</v>
      </c>
      <c r="Q3442" s="19" t="s">
        <v>57</v>
      </c>
      <c r="R3442" s="19">
        <v>765</v>
      </c>
      <c r="S3442" s="19">
        <v>20000</v>
      </c>
      <c r="T3442" s="19">
        <v>0.13</v>
      </c>
      <c r="U3442" s="19">
        <v>1.7</v>
      </c>
      <c r="V3442" s="19">
        <v>0.24</v>
      </c>
      <c r="W3442" s="19">
        <v>58</v>
      </c>
      <c r="X3442" s="93">
        <v>402</v>
      </c>
      <c r="Y3442">
        <f t="shared" si="160"/>
        <v>100</v>
      </c>
      <c r="Z3442" t="b">
        <f>IF(N3442/G3442&gt;=Auswahlhilfe!$C$8,TRUE,FALSE)</f>
        <v>1</v>
      </c>
      <c r="AA3442" t="b">
        <f>IF(K3442&gt;Auswahlhilfe!$C$7,TRUE,FALSE)</f>
        <v>1</v>
      </c>
      <c r="AB3442" t="b">
        <f>IF(Auswahlhilfe!$C$17=F3442,TRUE,FALSE)</f>
        <v>0</v>
      </c>
      <c r="AC3442" t="b">
        <f>IFERROR(IF(FIND("P2",PGOptionList!D3442)&gt;0,TRUE),FALSE)</f>
        <v>0</v>
      </c>
      <c r="AD3442" t="b">
        <f>IFERROR(IF(FIND("P1",PGOptionList!D3442)&gt;0,TRUE),FALSE)</f>
        <v>1</v>
      </c>
      <c r="AE3442" t="b">
        <f>IFERROR(IF(FIND("P0",PGOptionList!D3442)&gt;0,TRUE),FALSE)</f>
        <v>0</v>
      </c>
      <c r="AF3442" t="b">
        <f>IF(AND(Z3442,AA3442,AB3442,AC3442,IF(C3442=Auswahlhilfe!$L$7,TRUE,FALSE)),D3442,FALSE)</f>
        <v>0</v>
      </c>
      <c r="AG3442" t="b">
        <f>IF(AND(Z3442,AA3442,AB3442,AD3442,IF(C3442=Auswahlhilfe!$L$17,TRUE,FALSE)),D3442,FALSE)</f>
        <v>0</v>
      </c>
      <c r="AH3442" t="b">
        <f>IF(AND(Z3442,AA3442,AB3442,AE3442,IF(C3442=Auswahlhilfe!$L$17,TRUE,FALSE)),D3442,FALSE)</f>
        <v>0</v>
      </c>
      <c r="AI3442" t="s">
        <v>4817</v>
      </c>
      <c r="AJ3442" s="90" t="str">
        <f t="shared" si="161"/>
        <v>mailto:info@oxni.ch?subject=Anfrage TCB-060-030-S1-P1</v>
      </c>
    </row>
    <row r="3443" spans="2:36" x14ac:dyDescent="0.2">
      <c r="B3443" s="78" t="str">
        <f t="shared" si="159"/>
        <v/>
      </c>
      <c r="C3443" s="19" t="s">
        <v>125</v>
      </c>
      <c r="D3443" s="19" t="s">
        <v>3744</v>
      </c>
      <c r="E3443" s="19">
        <v>60</v>
      </c>
      <c r="F3443" s="19" t="s">
        <v>58</v>
      </c>
      <c r="G3443" s="19">
        <v>30</v>
      </c>
      <c r="H3443" s="19">
        <v>5</v>
      </c>
      <c r="I3443" s="19">
        <v>7</v>
      </c>
      <c r="J3443" s="19">
        <v>94</v>
      </c>
      <c r="K3443" s="19">
        <v>50</v>
      </c>
      <c r="L3443" s="19">
        <v>150</v>
      </c>
      <c r="M3443" s="19" t="s">
        <v>64</v>
      </c>
      <c r="N3443" s="19">
        <v>3000</v>
      </c>
      <c r="O3443" s="19">
        <v>6000</v>
      </c>
      <c r="P3443" s="19">
        <v>1530</v>
      </c>
      <c r="Q3443" s="19" t="s">
        <v>57</v>
      </c>
      <c r="R3443" s="19">
        <v>765</v>
      </c>
      <c r="S3443" s="19">
        <v>20000</v>
      </c>
      <c r="T3443" s="19">
        <v>0.13</v>
      </c>
      <c r="U3443" s="19">
        <v>1.7</v>
      </c>
      <c r="V3443" s="19">
        <v>0.24</v>
      </c>
      <c r="W3443" s="19">
        <v>58</v>
      </c>
      <c r="X3443" s="93">
        <v>402</v>
      </c>
      <c r="Y3443">
        <f t="shared" si="160"/>
        <v>100</v>
      </c>
      <c r="Z3443" t="b">
        <f>IF(N3443/G3443&gt;=Auswahlhilfe!$C$8,TRUE,FALSE)</f>
        <v>1</v>
      </c>
      <c r="AA3443" t="b">
        <f>IF(K3443&gt;Auswahlhilfe!$C$7,TRUE,FALSE)</f>
        <v>1</v>
      </c>
      <c r="AB3443" t="b">
        <f>IF(Auswahlhilfe!$C$17=F3443,TRUE,FALSE)</f>
        <v>1</v>
      </c>
      <c r="AC3443" t="b">
        <f>IFERROR(IF(FIND("P2",PGOptionList!D3443)&gt;0,TRUE),FALSE)</f>
        <v>0</v>
      </c>
      <c r="AD3443" t="b">
        <f>IFERROR(IF(FIND("P1",PGOptionList!D3443)&gt;0,TRUE),FALSE)</f>
        <v>1</v>
      </c>
      <c r="AE3443" t="b">
        <f>IFERROR(IF(FIND("P0",PGOptionList!D3443)&gt;0,TRUE),FALSE)</f>
        <v>0</v>
      </c>
      <c r="AF3443" t="b">
        <f>IF(AND(Z3443,AA3443,AB3443,AC3443,IF(C3443=Auswahlhilfe!$L$7,TRUE,FALSE)),D3443,FALSE)</f>
        <v>0</v>
      </c>
      <c r="AG3443" t="b">
        <f>IF(AND(Z3443,AA3443,AB3443,AD3443,IF(C3443=Auswahlhilfe!$L$17,TRUE,FALSE)),D3443,FALSE)</f>
        <v>0</v>
      </c>
      <c r="AH3443" t="b">
        <f>IF(AND(Z3443,AA3443,AB3443,AE3443,IF(C3443=Auswahlhilfe!$L$17,TRUE,FALSE)),D3443,FALSE)</f>
        <v>0</v>
      </c>
      <c r="AI3443" t="s">
        <v>4818</v>
      </c>
      <c r="AJ3443" s="90" t="str">
        <f t="shared" si="161"/>
        <v>https://shop.oxni.ch/de/shop/motoren/planetengetriebe/tcb-060-030-s2-p1</v>
      </c>
    </row>
    <row r="3444" spans="2:36" x14ac:dyDescent="0.2">
      <c r="B3444" s="78" t="str">
        <f t="shared" si="159"/>
        <v/>
      </c>
      <c r="C3444" s="19" t="s">
        <v>125</v>
      </c>
      <c r="D3444" s="19" t="s">
        <v>3745</v>
      </c>
      <c r="E3444" s="19">
        <v>60</v>
      </c>
      <c r="F3444" s="19" t="s">
        <v>55</v>
      </c>
      <c r="G3444" s="19">
        <v>30</v>
      </c>
      <c r="H3444" s="19">
        <v>7</v>
      </c>
      <c r="I3444" s="19">
        <v>7</v>
      </c>
      <c r="J3444" s="19">
        <v>94</v>
      </c>
      <c r="K3444" s="19">
        <v>50</v>
      </c>
      <c r="L3444" s="19">
        <v>150</v>
      </c>
      <c r="M3444" s="19" t="s">
        <v>64</v>
      </c>
      <c r="N3444" s="19">
        <v>3000</v>
      </c>
      <c r="O3444" s="19">
        <v>6000</v>
      </c>
      <c r="P3444" s="19">
        <v>1530</v>
      </c>
      <c r="Q3444" s="19" t="s">
        <v>57</v>
      </c>
      <c r="R3444" s="19">
        <v>765</v>
      </c>
      <c r="S3444" s="19">
        <v>20000</v>
      </c>
      <c r="T3444" s="19">
        <v>0.13</v>
      </c>
      <c r="U3444" s="19">
        <v>1.7</v>
      </c>
      <c r="V3444" s="19">
        <v>0.24</v>
      </c>
      <c r="W3444" s="19">
        <v>58</v>
      </c>
      <c r="X3444" s="93">
        <v>365</v>
      </c>
      <c r="Y3444">
        <f t="shared" si="160"/>
        <v>100</v>
      </c>
      <c r="Z3444" t="b">
        <f>IF(N3444/G3444&gt;=Auswahlhilfe!$C$8,TRUE,FALSE)</f>
        <v>1</v>
      </c>
      <c r="AA3444" t="b">
        <f>IF(K3444&gt;Auswahlhilfe!$C$7,TRUE,FALSE)</f>
        <v>1</v>
      </c>
      <c r="AB3444" t="b">
        <f>IF(Auswahlhilfe!$C$17=F3444,TRUE,FALSE)</f>
        <v>0</v>
      </c>
      <c r="AC3444" t="b">
        <f>IFERROR(IF(FIND("P2",PGOptionList!D3444)&gt;0,TRUE),FALSE)</f>
        <v>1</v>
      </c>
      <c r="AD3444" t="b">
        <f>IFERROR(IF(FIND("P1",PGOptionList!D3444)&gt;0,TRUE),FALSE)</f>
        <v>0</v>
      </c>
      <c r="AE3444" t="b">
        <f>IFERROR(IF(FIND("P0",PGOptionList!D3444)&gt;0,TRUE),FALSE)</f>
        <v>0</v>
      </c>
      <c r="AF3444" t="b">
        <f>IF(AND(Z3444,AA3444,AB3444,AC3444,IF(C3444=Auswahlhilfe!$L$7,TRUE,FALSE)),D3444,FALSE)</f>
        <v>0</v>
      </c>
      <c r="AG3444" t="b">
        <f>IF(AND(Z3444,AA3444,AB3444,AD3444,IF(C3444=Auswahlhilfe!$L$17,TRUE,FALSE)),D3444,FALSE)</f>
        <v>0</v>
      </c>
      <c r="AH3444" t="b">
        <f>IF(AND(Z3444,AA3444,AB3444,AE3444,IF(C3444=Auswahlhilfe!$L$17,TRUE,FALSE)),D3444,FALSE)</f>
        <v>0</v>
      </c>
      <c r="AI3444" t="s">
        <v>4817</v>
      </c>
      <c r="AJ3444" s="90" t="str">
        <f t="shared" si="161"/>
        <v>mailto:info@oxni.ch?subject=Anfrage TCB-060-030-S1-P2</v>
      </c>
    </row>
    <row r="3445" spans="2:36" x14ac:dyDescent="0.2">
      <c r="B3445" s="78" t="str">
        <f t="shared" si="159"/>
        <v/>
      </c>
      <c r="C3445" s="19" t="s">
        <v>125</v>
      </c>
      <c r="D3445" s="19" t="s">
        <v>3746</v>
      </c>
      <c r="E3445" s="19">
        <v>60</v>
      </c>
      <c r="F3445" s="19" t="s">
        <v>58</v>
      </c>
      <c r="G3445" s="19">
        <v>30</v>
      </c>
      <c r="H3445" s="19">
        <v>7</v>
      </c>
      <c r="I3445" s="19">
        <v>7</v>
      </c>
      <c r="J3445" s="19">
        <v>94</v>
      </c>
      <c r="K3445" s="19">
        <v>50</v>
      </c>
      <c r="L3445" s="19">
        <v>150</v>
      </c>
      <c r="M3445" s="19" t="s">
        <v>64</v>
      </c>
      <c r="N3445" s="19">
        <v>3000</v>
      </c>
      <c r="O3445" s="19">
        <v>6000</v>
      </c>
      <c r="P3445" s="19">
        <v>1530</v>
      </c>
      <c r="Q3445" s="19" t="s">
        <v>57</v>
      </c>
      <c r="R3445" s="19">
        <v>765</v>
      </c>
      <c r="S3445" s="19">
        <v>20000</v>
      </c>
      <c r="T3445" s="19">
        <v>0.13</v>
      </c>
      <c r="U3445" s="19">
        <v>1.7</v>
      </c>
      <c r="V3445" s="19">
        <v>0.24</v>
      </c>
      <c r="W3445" s="19">
        <v>58</v>
      </c>
      <c r="X3445" s="93">
        <v>365</v>
      </c>
      <c r="Y3445">
        <f t="shared" si="160"/>
        <v>100</v>
      </c>
      <c r="Z3445" t="b">
        <f>IF(N3445/G3445&gt;=Auswahlhilfe!$C$8,TRUE,FALSE)</f>
        <v>1</v>
      </c>
      <c r="AA3445" t="b">
        <f>IF(K3445&gt;Auswahlhilfe!$C$7,TRUE,FALSE)</f>
        <v>1</v>
      </c>
      <c r="AB3445" t="b">
        <f>IF(Auswahlhilfe!$C$17=F3445,TRUE,FALSE)</f>
        <v>1</v>
      </c>
      <c r="AC3445" t="b">
        <f>IFERROR(IF(FIND("P2",PGOptionList!D3445)&gt;0,TRUE),FALSE)</f>
        <v>1</v>
      </c>
      <c r="AD3445" t="b">
        <f>IFERROR(IF(FIND("P1",PGOptionList!D3445)&gt;0,TRUE),FALSE)</f>
        <v>0</v>
      </c>
      <c r="AE3445" t="b">
        <f>IFERROR(IF(FIND("P0",PGOptionList!D3445)&gt;0,TRUE),FALSE)</f>
        <v>0</v>
      </c>
      <c r="AF3445" t="b">
        <f>IF(AND(Z3445,AA3445,AB3445,AC3445,IF(C3445=Auswahlhilfe!$L$7,TRUE,FALSE)),D3445,FALSE)</f>
        <v>0</v>
      </c>
      <c r="AG3445" t="b">
        <f>IF(AND(Z3445,AA3445,AB3445,AD3445,IF(C3445=Auswahlhilfe!$L$17,TRUE,FALSE)),D3445,FALSE)</f>
        <v>0</v>
      </c>
      <c r="AH3445" t="b">
        <f>IF(AND(Z3445,AA3445,AB3445,AE3445,IF(C3445=Auswahlhilfe!$L$17,TRUE,FALSE)),D3445,FALSE)</f>
        <v>0</v>
      </c>
      <c r="AI3445" t="s">
        <v>4818</v>
      </c>
      <c r="AJ3445" s="90" t="str">
        <f t="shared" si="161"/>
        <v>https://shop.oxni.ch/de/shop/motoren/planetengetriebe/tcb-060-030-s2-p2</v>
      </c>
    </row>
    <row r="3446" spans="2:36" x14ac:dyDescent="0.2">
      <c r="B3446" s="78" t="str">
        <f t="shared" si="159"/>
        <v/>
      </c>
      <c r="C3446" s="19" t="s">
        <v>125</v>
      </c>
      <c r="D3446" s="19" t="s">
        <v>3747</v>
      </c>
      <c r="E3446" s="19">
        <v>60</v>
      </c>
      <c r="F3446" s="19" t="s">
        <v>55</v>
      </c>
      <c r="G3446" s="19">
        <v>25</v>
      </c>
      <c r="H3446" s="19">
        <v>5</v>
      </c>
      <c r="I3446" s="19">
        <v>7</v>
      </c>
      <c r="J3446" s="19">
        <v>94</v>
      </c>
      <c r="K3446" s="19">
        <v>55</v>
      </c>
      <c r="L3446" s="19">
        <v>165</v>
      </c>
      <c r="M3446" s="19" t="s">
        <v>66</v>
      </c>
      <c r="N3446" s="19">
        <v>3000</v>
      </c>
      <c r="O3446" s="19">
        <v>6000</v>
      </c>
      <c r="P3446" s="19">
        <v>1530</v>
      </c>
      <c r="Q3446" s="19" t="s">
        <v>57</v>
      </c>
      <c r="R3446" s="19">
        <v>765</v>
      </c>
      <c r="S3446" s="19">
        <v>20000</v>
      </c>
      <c r="T3446" s="19">
        <v>0.13</v>
      </c>
      <c r="U3446" s="19">
        <v>1.7</v>
      </c>
      <c r="V3446" s="19">
        <v>0.24</v>
      </c>
      <c r="W3446" s="19">
        <v>58</v>
      </c>
      <c r="X3446" s="93">
        <v>402</v>
      </c>
      <c r="Y3446">
        <f t="shared" si="160"/>
        <v>120</v>
      </c>
      <c r="Z3446" t="b">
        <f>IF(N3446/G3446&gt;=Auswahlhilfe!$C$8,TRUE,FALSE)</f>
        <v>1</v>
      </c>
      <c r="AA3446" t="b">
        <f>IF(K3446&gt;Auswahlhilfe!$C$7,TRUE,FALSE)</f>
        <v>1</v>
      </c>
      <c r="AB3446" t="b">
        <f>IF(Auswahlhilfe!$C$17=F3446,TRUE,FALSE)</f>
        <v>0</v>
      </c>
      <c r="AC3446" t="b">
        <f>IFERROR(IF(FIND("P2",PGOptionList!D3446)&gt;0,TRUE),FALSE)</f>
        <v>0</v>
      </c>
      <c r="AD3446" t="b">
        <f>IFERROR(IF(FIND("P1",PGOptionList!D3446)&gt;0,TRUE),FALSE)</f>
        <v>1</v>
      </c>
      <c r="AE3446" t="b">
        <f>IFERROR(IF(FIND("P0",PGOptionList!D3446)&gt;0,TRUE),FALSE)</f>
        <v>0</v>
      </c>
      <c r="AF3446" t="b">
        <f>IF(AND(Z3446,AA3446,AB3446,AC3446,IF(C3446=Auswahlhilfe!$L$7,TRUE,FALSE)),D3446,FALSE)</f>
        <v>0</v>
      </c>
      <c r="AG3446" t="b">
        <f>IF(AND(Z3446,AA3446,AB3446,AD3446,IF(C3446=Auswahlhilfe!$L$17,TRUE,FALSE)),D3446,FALSE)</f>
        <v>0</v>
      </c>
      <c r="AH3446" t="b">
        <f>IF(AND(Z3446,AA3446,AB3446,AE3446,IF(C3446=Auswahlhilfe!$L$17,TRUE,FALSE)),D3446,FALSE)</f>
        <v>0</v>
      </c>
      <c r="AI3446" t="s">
        <v>4817</v>
      </c>
      <c r="AJ3446" s="90" t="str">
        <f t="shared" si="161"/>
        <v>mailto:info@oxni.ch?subject=Anfrage TCB-060-025-S1-P1</v>
      </c>
    </row>
    <row r="3447" spans="2:36" x14ac:dyDescent="0.2">
      <c r="B3447" s="78" t="str">
        <f t="shared" si="159"/>
        <v/>
      </c>
      <c r="C3447" s="19" t="s">
        <v>125</v>
      </c>
      <c r="D3447" s="19" t="s">
        <v>3748</v>
      </c>
      <c r="E3447" s="19">
        <v>60</v>
      </c>
      <c r="F3447" s="19" t="s">
        <v>58</v>
      </c>
      <c r="G3447" s="19">
        <v>25</v>
      </c>
      <c r="H3447" s="19">
        <v>5</v>
      </c>
      <c r="I3447" s="19">
        <v>7</v>
      </c>
      <c r="J3447" s="19">
        <v>94</v>
      </c>
      <c r="K3447" s="19">
        <v>55</v>
      </c>
      <c r="L3447" s="19">
        <v>165</v>
      </c>
      <c r="M3447" s="19" t="s">
        <v>66</v>
      </c>
      <c r="N3447" s="19">
        <v>3000</v>
      </c>
      <c r="O3447" s="19">
        <v>6000</v>
      </c>
      <c r="P3447" s="19">
        <v>1530</v>
      </c>
      <c r="Q3447" s="19" t="s">
        <v>57</v>
      </c>
      <c r="R3447" s="19">
        <v>765</v>
      </c>
      <c r="S3447" s="19">
        <v>20000</v>
      </c>
      <c r="T3447" s="19">
        <v>0.13</v>
      </c>
      <c r="U3447" s="19">
        <v>1.7</v>
      </c>
      <c r="V3447" s="19">
        <v>0.24</v>
      </c>
      <c r="W3447" s="19">
        <v>58</v>
      </c>
      <c r="X3447" s="93">
        <v>402</v>
      </c>
      <c r="Y3447">
        <f t="shared" si="160"/>
        <v>120</v>
      </c>
      <c r="Z3447" t="b">
        <f>IF(N3447/G3447&gt;=Auswahlhilfe!$C$8,TRUE,FALSE)</f>
        <v>1</v>
      </c>
      <c r="AA3447" t="b">
        <f>IF(K3447&gt;Auswahlhilfe!$C$7,TRUE,FALSE)</f>
        <v>1</v>
      </c>
      <c r="AB3447" t="b">
        <f>IF(Auswahlhilfe!$C$17=F3447,TRUE,FALSE)</f>
        <v>1</v>
      </c>
      <c r="AC3447" t="b">
        <f>IFERROR(IF(FIND("P2",PGOptionList!D3447)&gt;0,TRUE),FALSE)</f>
        <v>0</v>
      </c>
      <c r="AD3447" t="b">
        <f>IFERROR(IF(FIND("P1",PGOptionList!D3447)&gt;0,TRUE),FALSE)</f>
        <v>1</v>
      </c>
      <c r="AE3447" t="b">
        <f>IFERROR(IF(FIND("P0",PGOptionList!D3447)&gt;0,TRUE),FALSE)</f>
        <v>0</v>
      </c>
      <c r="AF3447" t="b">
        <f>IF(AND(Z3447,AA3447,AB3447,AC3447,IF(C3447=Auswahlhilfe!$L$7,TRUE,FALSE)),D3447,FALSE)</f>
        <v>0</v>
      </c>
      <c r="AG3447" t="b">
        <f>IF(AND(Z3447,AA3447,AB3447,AD3447,IF(C3447=Auswahlhilfe!$L$17,TRUE,FALSE)),D3447,FALSE)</f>
        <v>0</v>
      </c>
      <c r="AH3447" t="b">
        <f>IF(AND(Z3447,AA3447,AB3447,AE3447,IF(C3447=Auswahlhilfe!$L$17,TRUE,FALSE)),D3447,FALSE)</f>
        <v>0</v>
      </c>
      <c r="AI3447" t="s">
        <v>4818</v>
      </c>
      <c r="AJ3447" s="90" t="str">
        <f t="shared" si="161"/>
        <v>https://shop.oxni.ch/de/shop/motoren/planetengetriebe/tcb-060-025-s2-p1</v>
      </c>
    </row>
    <row r="3448" spans="2:36" x14ac:dyDescent="0.2">
      <c r="B3448" s="78" t="str">
        <f t="shared" si="159"/>
        <v/>
      </c>
      <c r="C3448" s="19" t="s">
        <v>125</v>
      </c>
      <c r="D3448" s="19" t="s">
        <v>3749</v>
      </c>
      <c r="E3448" s="19">
        <v>60</v>
      </c>
      <c r="F3448" s="19" t="s">
        <v>55</v>
      </c>
      <c r="G3448" s="19">
        <v>25</v>
      </c>
      <c r="H3448" s="19">
        <v>7</v>
      </c>
      <c r="I3448" s="19">
        <v>7</v>
      </c>
      <c r="J3448" s="19">
        <v>94</v>
      </c>
      <c r="K3448" s="19">
        <v>55</v>
      </c>
      <c r="L3448" s="19">
        <v>165</v>
      </c>
      <c r="M3448" s="19" t="s">
        <v>66</v>
      </c>
      <c r="N3448" s="19">
        <v>3000</v>
      </c>
      <c r="O3448" s="19">
        <v>6000</v>
      </c>
      <c r="P3448" s="19">
        <v>1530</v>
      </c>
      <c r="Q3448" s="19" t="s">
        <v>57</v>
      </c>
      <c r="R3448" s="19">
        <v>765</v>
      </c>
      <c r="S3448" s="19">
        <v>20000</v>
      </c>
      <c r="T3448" s="19">
        <v>0.13</v>
      </c>
      <c r="U3448" s="19">
        <v>1.7</v>
      </c>
      <c r="V3448" s="19">
        <v>0.24</v>
      </c>
      <c r="W3448" s="19">
        <v>58</v>
      </c>
      <c r="X3448" s="93">
        <v>365</v>
      </c>
      <c r="Y3448">
        <f t="shared" si="160"/>
        <v>120</v>
      </c>
      <c r="Z3448" t="b">
        <f>IF(N3448/G3448&gt;=Auswahlhilfe!$C$8,TRUE,FALSE)</f>
        <v>1</v>
      </c>
      <c r="AA3448" t="b">
        <f>IF(K3448&gt;Auswahlhilfe!$C$7,TRUE,FALSE)</f>
        <v>1</v>
      </c>
      <c r="AB3448" t="b">
        <f>IF(Auswahlhilfe!$C$17=F3448,TRUE,FALSE)</f>
        <v>0</v>
      </c>
      <c r="AC3448" t="b">
        <f>IFERROR(IF(FIND("P2",PGOptionList!D3448)&gt;0,TRUE),FALSE)</f>
        <v>1</v>
      </c>
      <c r="AD3448" t="b">
        <f>IFERROR(IF(FIND("P1",PGOptionList!D3448)&gt;0,TRUE),FALSE)</f>
        <v>0</v>
      </c>
      <c r="AE3448" t="b">
        <f>IFERROR(IF(FIND("P0",PGOptionList!D3448)&gt;0,TRUE),FALSE)</f>
        <v>0</v>
      </c>
      <c r="AF3448" t="b">
        <f>IF(AND(Z3448,AA3448,AB3448,AC3448,IF(C3448=Auswahlhilfe!$L$7,TRUE,FALSE)),D3448,FALSE)</f>
        <v>0</v>
      </c>
      <c r="AG3448" t="b">
        <f>IF(AND(Z3448,AA3448,AB3448,AD3448,IF(C3448=Auswahlhilfe!$L$17,TRUE,FALSE)),D3448,FALSE)</f>
        <v>0</v>
      </c>
      <c r="AH3448" t="b">
        <f>IF(AND(Z3448,AA3448,AB3448,AE3448,IF(C3448=Auswahlhilfe!$L$17,TRUE,FALSE)),D3448,FALSE)</f>
        <v>0</v>
      </c>
      <c r="AI3448" t="s">
        <v>4817</v>
      </c>
      <c r="AJ3448" s="90" t="str">
        <f t="shared" si="161"/>
        <v>mailto:info@oxni.ch?subject=Anfrage TCB-060-025-S1-P2</v>
      </c>
    </row>
    <row r="3449" spans="2:36" x14ac:dyDescent="0.2">
      <c r="B3449" s="78" t="str">
        <f t="shared" si="159"/>
        <v/>
      </c>
      <c r="C3449" s="19" t="s">
        <v>125</v>
      </c>
      <c r="D3449" s="19" t="s">
        <v>3750</v>
      </c>
      <c r="E3449" s="19">
        <v>60</v>
      </c>
      <c r="F3449" s="19" t="s">
        <v>58</v>
      </c>
      <c r="G3449" s="19">
        <v>25</v>
      </c>
      <c r="H3449" s="19">
        <v>7</v>
      </c>
      <c r="I3449" s="19">
        <v>7</v>
      </c>
      <c r="J3449" s="19">
        <v>94</v>
      </c>
      <c r="K3449" s="19">
        <v>55</v>
      </c>
      <c r="L3449" s="19">
        <v>165</v>
      </c>
      <c r="M3449" s="19" t="s">
        <v>66</v>
      </c>
      <c r="N3449" s="19">
        <v>3000</v>
      </c>
      <c r="O3449" s="19">
        <v>6000</v>
      </c>
      <c r="P3449" s="19">
        <v>1530</v>
      </c>
      <c r="Q3449" s="19" t="s">
        <v>57</v>
      </c>
      <c r="R3449" s="19">
        <v>765</v>
      </c>
      <c r="S3449" s="19">
        <v>20000</v>
      </c>
      <c r="T3449" s="19">
        <v>0.13</v>
      </c>
      <c r="U3449" s="19">
        <v>1.7</v>
      </c>
      <c r="V3449" s="19">
        <v>0.24</v>
      </c>
      <c r="W3449" s="19">
        <v>58</v>
      </c>
      <c r="X3449" s="93">
        <v>365</v>
      </c>
      <c r="Y3449">
        <f t="shared" si="160"/>
        <v>120</v>
      </c>
      <c r="Z3449" t="b">
        <f>IF(N3449/G3449&gt;=Auswahlhilfe!$C$8,TRUE,FALSE)</f>
        <v>1</v>
      </c>
      <c r="AA3449" t="b">
        <f>IF(K3449&gt;Auswahlhilfe!$C$7,TRUE,FALSE)</f>
        <v>1</v>
      </c>
      <c r="AB3449" t="b">
        <f>IF(Auswahlhilfe!$C$17=F3449,TRUE,FALSE)</f>
        <v>1</v>
      </c>
      <c r="AC3449" t="b">
        <f>IFERROR(IF(FIND("P2",PGOptionList!D3449)&gt;0,TRUE),FALSE)</f>
        <v>1</v>
      </c>
      <c r="AD3449" t="b">
        <f>IFERROR(IF(FIND("P1",PGOptionList!D3449)&gt;0,TRUE),FALSE)</f>
        <v>0</v>
      </c>
      <c r="AE3449" t="b">
        <f>IFERROR(IF(FIND("P0",PGOptionList!D3449)&gt;0,TRUE),FALSE)</f>
        <v>0</v>
      </c>
      <c r="AF3449" t="b">
        <f>IF(AND(Z3449,AA3449,AB3449,AC3449,IF(C3449=Auswahlhilfe!$L$7,TRUE,FALSE)),D3449,FALSE)</f>
        <v>0</v>
      </c>
      <c r="AG3449" t="b">
        <f>IF(AND(Z3449,AA3449,AB3449,AD3449,IF(C3449=Auswahlhilfe!$L$17,TRUE,FALSE)),D3449,FALSE)</f>
        <v>0</v>
      </c>
      <c r="AH3449" t="b">
        <f>IF(AND(Z3449,AA3449,AB3449,AE3449,IF(C3449=Auswahlhilfe!$L$17,TRUE,FALSE)),D3449,FALSE)</f>
        <v>0</v>
      </c>
      <c r="AI3449" t="s">
        <v>4818</v>
      </c>
      <c r="AJ3449" s="90" t="str">
        <f t="shared" si="161"/>
        <v>https://shop.oxni.ch/de/shop/motoren/planetengetriebe/tcb-060-025-s2-p2</v>
      </c>
    </row>
    <row r="3450" spans="2:36" x14ac:dyDescent="0.2">
      <c r="B3450" s="78" t="str">
        <f t="shared" si="159"/>
        <v/>
      </c>
      <c r="C3450" s="19" t="s">
        <v>125</v>
      </c>
      <c r="D3450" s="19" t="s">
        <v>3751</v>
      </c>
      <c r="E3450" s="19">
        <v>60</v>
      </c>
      <c r="F3450" s="19" t="s">
        <v>55</v>
      </c>
      <c r="G3450" s="19">
        <v>20</v>
      </c>
      <c r="H3450" s="19">
        <v>5</v>
      </c>
      <c r="I3450" s="19">
        <v>7</v>
      </c>
      <c r="J3450" s="19">
        <v>94</v>
      </c>
      <c r="K3450" s="19">
        <v>45</v>
      </c>
      <c r="L3450" s="19">
        <v>135</v>
      </c>
      <c r="M3450" s="19" t="s">
        <v>67</v>
      </c>
      <c r="N3450" s="19">
        <v>3000</v>
      </c>
      <c r="O3450" s="19">
        <v>6000</v>
      </c>
      <c r="P3450" s="19">
        <v>1530</v>
      </c>
      <c r="Q3450" s="19" t="s">
        <v>57</v>
      </c>
      <c r="R3450" s="19">
        <v>765</v>
      </c>
      <c r="S3450" s="19">
        <v>20000</v>
      </c>
      <c r="T3450" s="19">
        <v>0.13</v>
      </c>
      <c r="U3450" s="19">
        <v>1.7</v>
      </c>
      <c r="V3450" s="19">
        <v>0.24</v>
      </c>
      <c r="W3450" s="19">
        <v>58</v>
      </c>
      <c r="X3450" s="93">
        <v>402</v>
      </c>
      <c r="Y3450">
        <f t="shared" si="160"/>
        <v>150</v>
      </c>
      <c r="Z3450" t="b">
        <f>IF(N3450/G3450&gt;=Auswahlhilfe!$C$8,TRUE,FALSE)</f>
        <v>1</v>
      </c>
      <c r="AA3450" t="b">
        <f>IF(K3450&gt;Auswahlhilfe!$C$7,TRUE,FALSE)</f>
        <v>1</v>
      </c>
      <c r="AB3450" t="b">
        <f>IF(Auswahlhilfe!$C$17=F3450,TRUE,FALSE)</f>
        <v>0</v>
      </c>
      <c r="AC3450" t="b">
        <f>IFERROR(IF(FIND("P2",PGOptionList!D3450)&gt;0,TRUE),FALSE)</f>
        <v>0</v>
      </c>
      <c r="AD3450" t="b">
        <f>IFERROR(IF(FIND("P1",PGOptionList!D3450)&gt;0,TRUE),FALSE)</f>
        <v>1</v>
      </c>
      <c r="AE3450" t="b">
        <f>IFERROR(IF(FIND("P0",PGOptionList!D3450)&gt;0,TRUE),FALSE)</f>
        <v>0</v>
      </c>
      <c r="AF3450" t="b">
        <f>IF(AND(Z3450,AA3450,AB3450,AC3450,IF(C3450=Auswahlhilfe!$L$7,TRUE,FALSE)),D3450,FALSE)</f>
        <v>0</v>
      </c>
      <c r="AG3450" t="b">
        <f>IF(AND(Z3450,AA3450,AB3450,AD3450,IF(C3450=Auswahlhilfe!$L$17,TRUE,FALSE)),D3450,FALSE)</f>
        <v>0</v>
      </c>
      <c r="AH3450" t="b">
        <f>IF(AND(Z3450,AA3450,AB3450,AE3450,IF(C3450=Auswahlhilfe!$L$17,TRUE,FALSE)),D3450,FALSE)</f>
        <v>0</v>
      </c>
      <c r="AI3450" t="s">
        <v>4817</v>
      </c>
      <c r="AJ3450" s="90" t="str">
        <f t="shared" si="161"/>
        <v>mailto:info@oxni.ch?subject=Anfrage TCB-060-020-S1-P1</v>
      </c>
    </row>
    <row r="3451" spans="2:36" x14ac:dyDescent="0.2">
      <c r="B3451" s="78" t="str">
        <f t="shared" si="159"/>
        <v/>
      </c>
      <c r="C3451" s="19" t="s">
        <v>125</v>
      </c>
      <c r="D3451" s="19" t="s">
        <v>3752</v>
      </c>
      <c r="E3451" s="19">
        <v>60</v>
      </c>
      <c r="F3451" s="19" t="s">
        <v>58</v>
      </c>
      <c r="G3451" s="19">
        <v>20</v>
      </c>
      <c r="H3451" s="19">
        <v>5</v>
      </c>
      <c r="I3451" s="19">
        <v>7</v>
      </c>
      <c r="J3451" s="19">
        <v>94</v>
      </c>
      <c r="K3451" s="19">
        <v>45</v>
      </c>
      <c r="L3451" s="19">
        <v>135</v>
      </c>
      <c r="M3451" s="19" t="s">
        <v>67</v>
      </c>
      <c r="N3451" s="19">
        <v>3000</v>
      </c>
      <c r="O3451" s="19">
        <v>6000</v>
      </c>
      <c r="P3451" s="19">
        <v>1530</v>
      </c>
      <c r="Q3451" s="19" t="s">
        <v>57</v>
      </c>
      <c r="R3451" s="19">
        <v>765</v>
      </c>
      <c r="S3451" s="19">
        <v>20000</v>
      </c>
      <c r="T3451" s="19">
        <v>0.13</v>
      </c>
      <c r="U3451" s="19">
        <v>1.7</v>
      </c>
      <c r="V3451" s="19">
        <v>0.24</v>
      </c>
      <c r="W3451" s="19">
        <v>58</v>
      </c>
      <c r="X3451" s="93">
        <v>402</v>
      </c>
      <c r="Y3451">
        <f t="shared" si="160"/>
        <v>150</v>
      </c>
      <c r="Z3451" t="b">
        <f>IF(N3451/G3451&gt;=Auswahlhilfe!$C$8,TRUE,FALSE)</f>
        <v>1</v>
      </c>
      <c r="AA3451" t="b">
        <f>IF(K3451&gt;Auswahlhilfe!$C$7,TRUE,FALSE)</f>
        <v>1</v>
      </c>
      <c r="AB3451" t="b">
        <f>IF(Auswahlhilfe!$C$17=F3451,TRUE,FALSE)</f>
        <v>1</v>
      </c>
      <c r="AC3451" t="b">
        <f>IFERROR(IF(FIND("P2",PGOptionList!D3451)&gt;0,TRUE),FALSE)</f>
        <v>0</v>
      </c>
      <c r="AD3451" t="b">
        <f>IFERROR(IF(FIND("P1",PGOptionList!D3451)&gt;0,TRUE),FALSE)</f>
        <v>1</v>
      </c>
      <c r="AE3451" t="b">
        <f>IFERROR(IF(FIND("P0",PGOptionList!D3451)&gt;0,TRUE),FALSE)</f>
        <v>0</v>
      </c>
      <c r="AF3451" t="b">
        <f>IF(AND(Z3451,AA3451,AB3451,AC3451,IF(C3451=Auswahlhilfe!$L$7,TRUE,FALSE)),D3451,FALSE)</f>
        <v>0</v>
      </c>
      <c r="AG3451" t="b">
        <f>IF(AND(Z3451,AA3451,AB3451,AD3451,IF(C3451=Auswahlhilfe!$L$17,TRUE,FALSE)),D3451,FALSE)</f>
        <v>0</v>
      </c>
      <c r="AH3451" t="b">
        <f>IF(AND(Z3451,AA3451,AB3451,AE3451,IF(C3451=Auswahlhilfe!$L$17,TRUE,FALSE)),D3451,FALSE)</f>
        <v>0</v>
      </c>
      <c r="AI3451" t="s">
        <v>4818</v>
      </c>
      <c r="AJ3451" s="90" t="str">
        <f t="shared" si="161"/>
        <v>https://shop.oxni.ch/de/shop/motoren/planetengetriebe/tcb-060-020-s2-p1</v>
      </c>
    </row>
    <row r="3452" spans="2:36" x14ac:dyDescent="0.2">
      <c r="B3452" s="78" t="str">
        <f t="shared" si="159"/>
        <v/>
      </c>
      <c r="C3452" s="19" t="s">
        <v>125</v>
      </c>
      <c r="D3452" s="19" t="s">
        <v>3753</v>
      </c>
      <c r="E3452" s="19">
        <v>60</v>
      </c>
      <c r="F3452" s="19" t="s">
        <v>55</v>
      </c>
      <c r="G3452" s="19">
        <v>20</v>
      </c>
      <c r="H3452" s="19">
        <v>7</v>
      </c>
      <c r="I3452" s="19">
        <v>7</v>
      </c>
      <c r="J3452" s="19">
        <v>94</v>
      </c>
      <c r="K3452" s="19">
        <v>45</v>
      </c>
      <c r="L3452" s="19">
        <v>135</v>
      </c>
      <c r="M3452" s="19" t="s">
        <v>67</v>
      </c>
      <c r="N3452" s="19">
        <v>3000</v>
      </c>
      <c r="O3452" s="19">
        <v>6000</v>
      </c>
      <c r="P3452" s="19">
        <v>1530</v>
      </c>
      <c r="Q3452" s="19" t="s">
        <v>57</v>
      </c>
      <c r="R3452" s="19">
        <v>765</v>
      </c>
      <c r="S3452" s="19">
        <v>20000</v>
      </c>
      <c r="T3452" s="19">
        <v>0.13</v>
      </c>
      <c r="U3452" s="19">
        <v>1.7</v>
      </c>
      <c r="V3452" s="19">
        <v>0.24</v>
      </c>
      <c r="W3452" s="19">
        <v>58</v>
      </c>
      <c r="X3452" s="93">
        <v>365</v>
      </c>
      <c r="Y3452">
        <f t="shared" si="160"/>
        <v>150</v>
      </c>
      <c r="Z3452" t="b">
        <f>IF(N3452/G3452&gt;=Auswahlhilfe!$C$8,TRUE,FALSE)</f>
        <v>1</v>
      </c>
      <c r="AA3452" t="b">
        <f>IF(K3452&gt;Auswahlhilfe!$C$7,TRUE,FALSE)</f>
        <v>1</v>
      </c>
      <c r="AB3452" t="b">
        <f>IF(Auswahlhilfe!$C$17=F3452,TRUE,FALSE)</f>
        <v>0</v>
      </c>
      <c r="AC3452" t="b">
        <f>IFERROR(IF(FIND("P2",PGOptionList!D3452)&gt;0,TRUE),FALSE)</f>
        <v>1</v>
      </c>
      <c r="AD3452" t="b">
        <f>IFERROR(IF(FIND("P1",PGOptionList!D3452)&gt;0,TRUE),FALSE)</f>
        <v>0</v>
      </c>
      <c r="AE3452" t="b">
        <f>IFERROR(IF(FIND("P0",PGOptionList!D3452)&gt;0,TRUE),FALSE)</f>
        <v>0</v>
      </c>
      <c r="AF3452" t="b">
        <f>IF(AND(Z3452,AA3452,AB3452,AC3452,IF(C3452=Auswahlhilfe!$L$7,TRUE,FALSE)),D3452,FALSE)</f>
        <v>0</v>
      </c>
      <c r="AG3452" t="b">
        <f>IF(AND(Z3452,AA3452,AB3452,AD3452,IF(C3452=Auswahlhilfe!$L$17,TRUE,FALSE)),D3452,FALSE)</f>
        <v>0</v>
      </c>
      <c r="AH3452" t="b">
        <f>IF(AND(Z3452,AA3452,AB3452,AE3452,IF(C3452=Auswahlhilfe!$L$17,TRUE,FALSE)),D3452,FALSE)</f>
        <v>0</v>
      </c>
      <c r="AI3452" t="s">
        <v>4817</v>
      </c>
      <c r="AJ3452" s="90" t="str">
        <f t="shared" si="161"/>
        <v>mailto:info@oxni.ch?subject=Anfrage TCB-060-020-S1-P2</v>
      </c>
    </row>
    <row r="3453" spans="2:36" x14ac:dyDescent="0.2">
      <c r="B3453" s="78" t="str">
        <f t="shared" si="159"/>
        <v/>
      </c>
      <c r="C3453" s="19" t="s">
        <v>125</v>
      </c>
      <c r="D3453" s="19" t="s">
        <v>3754</v>
      </c>
      <c r="E3453" s="19">
        <v>60</v>
      </c>
      <c r="F3453" s="19" t="s">
        <v>58</v>
      </c>
      <c r="G3453" s="19">
        <v>20</v>
      </c>
      <c r="H3453" s="19">
        <v>7</v>
      </c>
      <c r="I3453" s="19">
        <v>7</v>
      </c>
      <c r="J3453" s="19">
        <v>94</v>
      </c>
      <c r="K3453" s="19">
        <v>45</v>
      </c>
      <c r="L3453" s="19">
        <v>135</v>
      </c>
      <c r="M3453" s="19" t="s">
        <v>67</v>
      </c>
      <c r="N3453" s="19">
        <v>3000</v>
      </c>
      <c r="O3453" s="19">
        <v>6000</v>
      </c>
      <c r="P3453" s="19">
        <v>1530</v>
      </c>
      <c r="Q3453" s="19" t="s">
        <v>57</v>
      </c>
      <c r="R3453" s="19">
        <v>765</v>
      </c>
      <c r="S3453" s="19">
        <v>20000</v>
      </c>
      <c r="T3453" s="19">
        <v>0.13</v>
      </c>
      <c r="U3453" s="19">
        <v>1.7</v>
      </c>
      <c r="V3453" s="19">
        <v>0.24</v>
      </c>
      <c r="W3453" s="19">
        <v>58</v>
      </c>
      <c r="X3453" s="93">
        <v>365</v>
      </c>
      <c r="Y3453">
        <f t="shared" si="160"/>
        <v>150</v>
      </c>
      <c r="Z3453" t="b">
        <f>IF(N3453/G3453&gt;=Auswahlhilfe!$C$8,TRUE,FALSE)</f>
        <v>1</v>
      </c>
      <c r="AA3453" t="b">
        <f>IF(K3453&gt;Auswahlhilfe!$C$7,TRUE,FALSE)</f>
        <v>1</v>
      </c>
      <c r="AB3453" t="b">
        <f>IF(Auswahlhilfe!$C$17=F3453,TRUE,FALSE)</f>
        <v>1</v>
      </c>
      <c r="AC3453" t="b">
        <f>IFERROR(IF(FIND("P2",PGOptionList!D3453)&gt;0,TRUE),FALSE)</f>
        <v>1</v>
      </c>
      <c r="AD3453" t="b">
        <f>IFERROR(IF(FIND("P1",PGOptionList!D3453)&gt;0,TRUE),FALSE)</f>
        <v>0</v>
      </c>
      <c r="AE3453" t="b">
        <f>IFERROR(IF(FIND("P0",PGOptionList!D3453)&gt;0,TRUE),FALSE)</f>
        <v>0</v>
      </c>
      <c r="AF3453" t="b">
        <f>IF(AND(Z3453,AA3453,AB3453,AC3453,IF(C3453=Auswahlhilfe!$L$7,TRUE,FALSE)),D3453,FALSE)</f>
        <v>0</v>
      </c>
      <c r="AG3453" t="b">
        <f>IF(AND(Z3453,AA3453,AB3453,AD3453,IF(C3453=Auswahlhilfe!$L$17,TRUE,FALSE)),D3453,FALSE)</f>
        <v>0</v>
      </c>
      <c r="AH3453" t="b">
        <f>IF(AND(Z3453,AA3453,AB3453,AE3453,IF(C3453=Auswahlhilfe!$L$17,TRUE,FALSE)),D3453,FALSE)</f>
        <v>0</v>
      </c>
      <c r="AI3453" t="s">
        <v>4818</v>
      </c>
      <c r="AJ3453" s="90" t="str">
        <f t="shared" si="161"/>
        <v>https://shop.oxni.ch/de/shop/motoren/planetengetriebe/tcb-060-020-s2-p2</v>
      </c>
    </row>
    <row r="3454" spans="2:36" x14ac:dyDescent="0.2">
      <c r="B3454" s="78" t="str">
        <f t="shared" si="159"/>
        <v/>
      </c>
      <c r="C3454" s="19" t="s">
        <v>125</v>
      </c>
      <c r="D3454" s="19" t="s">
        <v>3755</v>
      </c>
      <c r="E3454" s="19">
        <v>60</v>
      </c>
      <c r="F3454" s="19" t="s">
        <v>55</v>
      </c>
      <c r="G3454" s="19">
        <v>15</v>
      </c>
      <c r="H3454" s="19">
        <v>5</v>
      </c>
      <c r="I3454" s="19">
        <v>7</v>
      </c>
      <c r="J3454" s="19">
        <v>94</v>
      </c>
      <c r="K3454" s="19">
        <v>40</v>
      </c>
      <c r="L3454" s="19">
        <v>120</v>
      </c>
      <c r="M3454" s="19" t="s">
        <v>127</v>
      </c>
      <c r="N3454" s="19">
        <v>3000</v>
      </c>
      <c r="O3454" s="19">
        <v>6000</v>
      </c>
      <c r="P3454" s="19">
        <v>1530</v>
      </c>
      <c r="Q3454" s="19" t="s">
        <v>57</v>
      </c>
      <c r="R3454" s="19">
        <v>765</v>
      </c>
      <c r="S3454" s="19">
        <v>20000</v>
      </c>
      <c r="T3454" s="19">
        <v>0.13</v>
      </c>
      <c r="U3454" s="19">
        <v>1.7</v>
      </c>
      <c r="V3454" s="19">
        <v>0.24</v>
      </c>
      <c r="W3454" s="19">
        <v>58</v>
      </c>
      <c r="X3454" s="93">
        <v>402</v>
      </c>
      <c r="Y3454">
        <f t="shared" si="160"/>
        <v>200</v>
      </c>
      <c r="Z3454" t="b">
        <f>IF(N3454/G3454&gt;=Auswahlhilfe!$C$8,TRUE,FALSE)</f>
        <v>1</v>
      </c>
      <c r="AA3454" t="b">
        <f>IF(K3454&gt;Auswahlhilfe!$C$7,TRUE,FALSE)</f>
        <v>1</v>
      </c>
      <c r="AB3454" t="b">
        <f>IF(Auswahlhilfe!$C$17=F3454,TRUE,FALSE)</f>
        <v>0</v>
      </c>
      <c r="AC3454" t="b">
        <f>IFERROR(IF(FIND("P2",PGOptionList!D3454)&gt;0,TRUE),FALSE)</f>
        <v>0</v>
      </c>
      <c r="AD3454" t="b">
        <f>IFERROR(IF(FIND("P1",PGOptionList!D3454)&gt;0,TRUE),FALSE)</f>
        <v>1</v>
      </c>
      <c r="AE3454" t="b">
        <f>IFERROR(IF(FIND("P0",PGOptionList!D3454)&gt;0,TRUE),FALSE)</f>
        <v>0</v>
      </c>
      <c r="AF3454" t="b">
        <f>IF(AND(Z3454,AA3454,AB3454,AC3454,IF(C3454=Auswahlhilfe!$L$7,TRUE,FALSE)),D3454,FALSE)</f>
        <v>0</v>
      </c>
      <c r="AG3454" t="b">
        <f>IF(AND(Z3454,AA3454,AB3454,AD3454,IF(C3454=Auswahlhilfe!$L$17,TRUE,FALSE)),D3454,FALSE)</f>
        <v>0</v>
      </c>
      <c r="AH3454" t="b">
        <f>IF(AND(Z3454,AA3454,AB3454,AE3454,IF(C3454=Auswahlhilfe!$L$17,TRUE,FALSE)),D3454,FALSE)</f>
        <v>0</v>
      </c>
      <c r="AI3454" t="s">
        <v>4817</v>
      </c>
      <c r="AJ3454" s="90" t="str">
        <f t="shared" si="161"/>
        <v>mailto:info@oxni.ch?subject=Anfrage TCB-060-015-S1-P1</v>
      </c>
    </row>
    <row r="3455" spans="2:36" x14ac:dyDescent="0.2">
      <c r="B3455" s="78" t="str">
        <f t="shared" si="159"/>
        <v/>
      </c>
      <c r="C3455" s="19" t="s">
        <v>125</v>
      </c>
      <c r="D3455" s="19" t="s">
        <v>3756</v>
      </c>
      <c r="E3455" s="19">
        <v>60</v>
      </c>
      <c r="F3455" s="19" t="s">
        <v>58</v>
      </c>
      <c r="G3455" s="19">
        <v>15</v>
      </c>
      <c r="H3455" s="19">
        <v>5</v>
      </c>
      <c r="I3455" s="19">
        <v>7</v>
      </c>
      <c r="J3455" s="19">
        <v>94</v>
      </c>
      <c r="K3455" s="19">
        <v>40</v>
      </c>
      <c r="L3455" s="19">
        <v>120</v>
      </c>
      <c r="M3455" s="19" t="s">
        <v>127</v>
      </c>
      <c r="N3455" s="19">
        <v>3000</v>
      </c>
      <c r="O3455" s="19">
        <v>6000</v>
      </c>
      <c r="P3455" s="19">
        <v>1530</v>
      </c>
      <c r="Q3455" s="19" t="s">
        <v>57</v>
      </c>
      <c r="R3455" s="19">
        <v>765</v>
      </c>
      <c r="S3455" s="19">
        <v>20000</v>
      </c>
      <c r="T3455" s="19">
        <v>0.13</v>
      </c>
      <c r="U3455" s="19">
        <v>1.7</v>
      </c>
      <c r="V3455" s="19">
        <v>0.24</v>
      </c>
      <c r="W3455" s="19">
        <v>58</v>
      </c>
      <c r="X3455" s="93">
        <v>402</v>
      </c>
      <c r="Y3455">
        <f t="shared" si="160"/>
        <v>200</v>
      </c>
      <c r="Z3455" t="b">
        <f>IF(N3455/G3455&gt;=Auswahlhilfe!$C$8,TRUE,FALSE)</f>
        <v>1</v>
      </c>
      <c r="AA3455" t="b">
        <f>IF(K3455&gt;Auswahlhilfe!$C$7,TRUE,FALSE)</f>
        <v>1</v>
      </c>
      <c r="AB3455" t="b">
        <f>IF(Auswahlhilfe!$C$17=F3455,TRUE,FALSE)</f>
        <v>1</v>
      </c>
      <c r="AC3455" t="b">
        <f>IFERROR(IF(FIND("P2",PGOptionList!D3455)&gt;0,TRUE),FALSE)</f>
        <v>0</v>
      </c>
      <c r="AD3455" t="b">
        <f>IFERROR(IF(FIND("P1",PGOptionList!D3455)&gt;0,TRUE),FALSE)</f>
        <v>1</v>
      </c>
      <c r="AE3455" t="b">
        <f>IFERROR(IF(FIND("P0",PGOptionList!D3455)&gt;0,TRUE),FALSE)</f>
        <v>0</v>
      </c>
      <c r="AF3455" t="b">
        <f>IF(AND(Z3455,AA3455,AB3455,AC3455,IF(C3455=Auswahlhilfe!$L$7,TRUE,FALSE)),D3455,FALSE)</f>
        <v>0</v>
      </c>
      <c r="AG3455" t="b">
        <f>IF(AND(Z3455,AA3455,AB3455,AD3455,IF(C3455=Auswahlhilfe!$L$17,TRUE,FALSE)),D3455,FALSE)</f>
        <v>0</v>
      </c>
      <c r="AH3455" t="b">
        <f>IF(AND(Z3455,AA3455,AB3455,AE3455,IF(C3455=Auswahlhilfe!$L$17,TRUE,FALSE)),D3455,FALSE)</f>
        <v>0</v>
      </c>
      <c r="AI3455" t="s">
        <v>4818</v>
      </c>
      <c r="AJ3455" s="90" t="str">
        <f t="shared" si="161"/>
        <v>https://shop.oxni.ch/de/shop/motoren/planetengetriebe/tcb-060-015-s2-p1</v>
      </c>
    </row>
    <row r="3456" spans="2:36" x14ac:dyDescent="0.2">
      <c r="B3456" s="78" t="str">
        <f t="shared" si="159"/>
        <v/>
      </c>
      <c r="C3456" s="19" t="s">
        <v>125</v>
      </c>
      <c r="D3456" s="19" t="s">
        <v>3757</v>
      </c>
      <c r="E3456" s="19">
        <v>60</v>
      </c>
      <c r="F3456" s="19" t="s">
        <v>55</v>
      </c>
      <c r="G3456" s="19">
        <v>15</v>
      </c>
      <c r="H3456" s="19">
        <v>7</v>
      </c>
      <c r="I3456" s="19">
        <v>7</v>
      </c>
      <c r="J3456" s="19">
        <v>94</v>
      </c>
      <c r="K3456" s="19">
        <v>40</v>
      </c>
      <c r="L3456" s="19">
        <v>120</v>
      </c>
      <c r="M3456" s="19" t="s">
        <v>127</v>
      </c>
      <c r="N3456" s="19">
        <v>3000</v>
      </c>
      <c r="O3456" s="19">
        <v>6000</v>
      </c>
      <c r="P3456" s="19">
        <v>1530</v>
      </c>
      <c r="Q3456" s="19" t="s">
        <v>57</v>
      </c>
      <c r="R3456" s="19">
        <v>765</v>
      </c>
      <c r="S3456" s="19">
        <v>20000</v>
      </c>
      <c r="T3456" s="19">
        <v>0.13</v>
      </c>
      <c r="U3456" s="19">
        <v>1.7</v>
      </c>
      <c r="V3456" s="19">
        <v>0.24</v>
      </c>
      <c r="W3456" s="19">
        <v>58</v>
      </c>
      <c r="X3456" s="93">
        <v>365</v>
      </c>
      <c r="Y3456">
        <f t="shared" si="160"/>
        <v>200</v>
      </c>
      <c r="Z3456" t="b">
        <f>IF(N3456/G3456&gt;=Auswahlhilfe!$C$8,TRUE,FALSE)</f>
        <v>1</v>
      </c>
      <c r="AA3456" t="b">
        <f>IF(K3456&gt;Auswahlhilfe!$C$7,TRUE,FALSE)</f>
        <v>1</v>
      </c>
      <c r="AB3456" t="b">
        <f>IF(Auswahlhilfe!$C$17=F3456,TRUE,FALSE)</f>
        <v>0</v>
      </c>
      <c r="AC3456" t="b">
        <f>IFERROR(IF(FIND("P2",PGOptionList!D3456)&gt;0,TRUE),FALSE)</f>
        <v>1</v>
      </c>
      <c r="AD3456" t="b">
        <f>IFERROR(IF(FIND("P1",PGOptionList!D3456)&gt;0,TRUE),FALSE)</f>
        <v>0</v>
      </c>
      <c r="AE3456" t="b">
        <f>IFERROR(IF(FIND("P0",PGOptionList!D3456)&gt;0,TRUE),FALSE)</f>
        <v>0</v>
      </c>
      <c r="AF3456" t="b">
        <f>IF(AND(Z3456,AA3456,AB3456,AC3456,IF(C3456=Auswahlhilfe!$L$7,TRUE,FALSE)),D3456,FALSE)</f>
        <v>0</v>
      </c>
      <c r="AG3456" t="b">
        <f>IF(AND(Z3456,AA3456,AB3456,AD3456,IF(C3456=Auswahlhilfe!$L$17,TRUE,FALSE)),D3456,FALSE)</f>
        <v>0</v>
      </c>
      <c r="AH3456" t="b">
        <f>IF(AND(Z3456,AA3456,AB3456,AE3456,IF(C3456=Auswahlhilfe!$L$17,TRUE,FALSE)),D3456,FALSE)</f>
        <v>0</v>
      </c>
      <c r="AI3456" t="s">
        <v>4817</v>
      </c>
      <c r="AJ3456" s="90" t="str">
        <f t="shared" si="161"/>
        <v>mailto:info@oxni.ch?subject=Anfrage TCB-060-015-S1-P2</v>
      </c>
    </row>
    <row r="3457" spans="2:36" x14ac:dyDescent="0.2">
      <c r="B3457" s="78" t="str">
        <f t="shared" si="159"/>
        <v/>
      </c>
      <c r="C3457" s="19" t="s">
        <v>125</v>
      </c>
      <c r="D3457" s="19" t="s">
        <v>3758</v>
      </c>
      <c r="E3457" s="19">
        <v>60</v>
      </c>
      <c r="F3457" s="19" t="s">
        <v>58</v>
      </c>
      <c r="G3457" s="19">
        <v>15</v>
      </c>
      <c r="H3457" s="19">
        <v>7</v>
      </c>
      <c r="I3457" s="19">
        <v>7</v>
      </c>
      <c r="J3457" s="19">
        <v>94</v>
      </c>
      <c r="K3457" s="19">
        <v>40</v>
      </c>
      <c r="L3457" s="19">
        <v>120</v>
      </c>
      <c r="M3457" s="19" t="s">
        <v>127</v>
      </c>
      <c r="N3457" s="19">
        <v>3000</v>
      </c>
      <c r="O3457" s="19">
        <v>6000</v>
      </c>
      <c r="P3457" s="19">
        <v>1530</v>
      </c>
      <c r="Q3457" s="19" t="s">
        <v>57</v>
      </c>
      <c r="R3457" s="19">
        <v>765</v>
      </c>
      <c r="S3457" s="19">
        <v>20000</v>
      </c>
      <c r="T3457" s="19">
        <v>0.13</v>
      </c>
      <c r="U3457" s="19">
        <v>1.7</v>
      </c>
      <c r="V3457" s="19">
        <v>0.24</v>
      </c>
      <c r="W3457" s="19">
        <v>58</v>
      </c>
      <c r="X3457" s="93">
        <v>365</v>
      </c>
      <c r="Y3457">
        <f t="shared" si="160"/>
        <v>200</v>
      </c>
      <c r="Z3457" t="b">
        <f>IF(N3457/G3457&gt;=Auswahlhilfe!$C$8,TRUE,FALSE)</f>
        <v>1</v>
      </c>
      <c r="AA3457" t="b">
        <f>IF(K3457&gt;Auswahlhilfe!$C$7,TRUE,FALSE)</f>
        <v>1</v>
      </c>
      <c r="AB3457" t="b">
        <f>IF(Auswahlhilfe!$C$17=F3457,TRUE,FALSE)</f>
        <v>1</v>
      </c>
      <c r="AC3457" t="b">
        <f>IFERROR(IF(FIND("P2",PGOptionList!D3457)&gt;0,TRUE),FALSE)</f>
        <v>1</v>
      </c>
      <c r="AD3457" t="b">
        <f>IFERROR(IF(FIND("P1",PGOptionList!D3457)&gt;0,TRUE),FALSE)</f>
        <v>0</v>
      </c>
      <c r="AE3457" t="b">
        <f>IFERROR(IF(FIND("P0",PGOptionList!D3457)&gt;0,TRUE),FALSE)</f>
        <v>0</v>
      </c>
      <c r="AF3457" t="b">
        <f>IF(AND(Z3457,AA3457,AB3457,AC3457,IF(C3457=Auswahlhilfe!$L$7,TRUE,FALSE)),D3457,FALSE)</f>
        <v>0</v>
      </c>
      <c r="AG3457" t="b">
        <f>IF(AND(Z3457,AA3457,AB3457,AD3457,IF(C3457=Auswahlhilfe!$L$17,TRUE,FALSE)),D3457,FALSE)</f>
        <v>0</v>
      </c>
      <c r="AH3457" t="b">
        <f>IF(AND(Z3457,AA3457,AB3457,AE3457,IF(C3457=Auswahlhilfe!$L$17,TRUE,FALSE)),D3457,FALSE)</f>
        <v>0</v>
      </c>
      <c r="AI3457" t="s">
        <v>4818</v>
      </c>
      <c r="AJ3457" s="90" t="str">
        <f t="shared" si="161"/>
        <v>https://shop.oxni.ch/de/shop/motoren/planetengetriebe/tcb-060-015-s2-p2</v>
      </c>
    </row>
    <row r="3458" spans="2:36" x14ac:dyDescent="0.2">
      <c r="B3458" s="78" t="str">
        <f t="shared" si="159"/>
        <v/>
      </c>
      <c r="C3458" s="19" t="s">
        <v>125</v>
      </c>
      <c r="D3458" s="19" t="s">
        <v>3759</v>
      </c>
      <c r="E3458" s="19">
        <v>61</v>
      </c>
      <c r="F3458" s="19" t="s">
        <v>55</v>
      </c>
      <c r="G3458" s="19">
        <v>10</v>
      </c>
      <c r="H3458" s="19">
        <v>3</v>
      </c>
      <c r="I3458" s="19">
        <v>7</v>
      </c>
      <c r="J3458" s="19">
        <v>97</v>
      </c>
      <c r="K3458" s="19">
        <v>35</v>
      </c>
      <c r="L3458" s="19">
        <v>105</v>
      </c>
      <c r="M3458" s="19" t="s">
        <v>128</v>
      </c>
      <c r="N3458" s="19">
        <v>3000</v>
      </c>
      <c r="O3458" s="19">
        <v>6000</v>
      </c>
      <c r="P3458" s="19">
        <v>1530</v>
      </c>
      <c r="Q3458" s="19" t="s">
        <v>57</v>
      </c>
      <c r="R3458" s="19">
        <v>765</v>
      </c>
      <c r="S3458" s="19">
        <v>20000</v>
      </c>
      <c r="T3458" s="19">
        <v>0.13</v>
      </c>
      <c r="U3458" s="19">
        <v>1.3</v>
      </c>
      <c r="V3458" s="19">
        <v>0.24</v>
      </c>
      <c r="W3458" s="19">
        <v>58</v>
      </c>
      <c r="X3458" s="93">
        <v>309</v>
      </c>
      <c r="Y3458">
        <f t="shared" si="160"/>
        <v>300</v>
      </c>
      <c r="Z3458" t="b">
        <f>IF(N3458/G3458&gt;=Auswahlhilfe!$C$8,TRUE,FALSE)</f>
        <v>1</v>
      </c>
      <c r="AA3458" t="b">
        <f>IF(K3458&gt;Auswahlhilfe!$C$7,TRUE,FALSE)</f>
        <v>1</v>
      </c>
      <c r="AB3458" t="b">
        <f>IF(Auswahlhilfe!$C$17=F3458,TRUE,FALSE)</f>
        <v>0</v>
      </c>
      <c r="AC3458" t="b">
        <f>IFERROR(IF(FIND("P2",PGOptionList!D3458)&gt;0,TRUE),FALSE)</f>
        <v>0</v>
      </c>
      <c r="AD3458" t="b">
        <f>IFERROR(IF(FIND("P1",PGOptionList!D3458)&gt;0,TRUE),FALSE)</f>
        <v>1</v>
      </c>
      <c r="AE3458" t="b">
        <f>IFERROR(IF(FIND("P0",PGOptionList!D3458)&gt;0,TRUE),FALSE)</f>
        <v>0</v>
      </c>
      <c r="AF3458" t="b">
        <f>IF(AND(Z3458,AA3458,AB3458,AC3458,IF(C3458=Auswahlhilfe!$L$7,TRUE,FALSE)),D3458,FALSE)</f>
        <v>0</v>
      </c>
      <c r="AG3458" t="b">
        <f>IF(AND(Z3458,AA3458,AB3458,AD3458,IF(C3458=Auswahlhilfe!$L$17,TRUE,FALSE)),D3458,FALSE)</f>
        <v>0</v>
      </c>
      <c r="AH3458" t="b">
        <f>IF(AND(Z3458,AA3458,AB3458,AE3458,IF(C3458=Auswahlhilfe!$L$17,TRUE,FALSE)),D3458,FALSE)</f>
        <v>0</v>
      </c>
      <c r="AI3458" t="s">
        <v>4817</v>
      </c>
      <c r="AJ3458" s="90" t="str">
        <f t="shared" si="161"/>
        <v>mailto:info@oxni.ch?subject=Anfrage TCB-060-010-S1-P1</v>
      </c>
    </row>
    <row r="3459" spans="2:36" x14ac:dyDescent="0.2">
      <c r="B3459" s="78" t="str">
        <f t="shared" si="159"/>
        <v/>
      </c>
      <c r="C3459" s="19" t="s">
        <v>125</v>
      </c>
      <c r="D3459" s="19" t="s">
        <v>3760</v>
      </c>
      <c r="E3459" s="19">
        <v>61</v>
      </c>
      <c r="F3459" s="19" t="s">
        <v>58</v>
      </c>
      <c r="G3459" s="19">
        <v>10</v>
      </c>
      <c r="H3459" s="19">
        <v>3</v>
      </c>
      <c r="I3459" s="19">
        <v>7</v>
      </c>
      <c r="J3459" s="19">
        <v>97</v>
      </c>
      <c r="K3459" s="19">
        <v>35</v>
      </c>
      <c r="L3459" s="19">
        <v>105</v>
      </c>
      <c r="M3459" s="19" t="s">
        <v>128</v>
      </c>
      <c r="N3459" s="19">
        <v>3000</v>
      </c>
      <c r="O3459" s="19">
        <v>6000</v>
      </c>
      <c r="P3459" s="19">
        <v>1530</v>
      </c>
      <c r="Q3459" s="19" t="s">
        <v>57</v>
      </c>
      <c r="R3459" s="19">
        <v>765</v>
      </c>
      <c r="S3459" s="19">
        <v>20000</v>
      </c>
      <c r="T3459" s="19">
        <v>0.13</v>
      </c>
      <c r="U3459" s="19">
        <v>1.3</v>
      </c>
      <c r="V3459" s="19">
        <v>0.24</v>
      </c>
      <c r="W3459" s="19">
        <v>58</v>
      </c>
      <c r="X3459" s="93">
        <v>309</v>
      </c>
      <c r="Y3459">
        <f t="shared" si="160"/>
        <v>300</v>
      </c>
      <c r="Z3459" t="b">
        <f>IF(N3459/G3459&gt;=Auswahlhilfe!$C$8,TRUE,FALSE)</f>
        <v>1</v>
      </c>
      <c r="AA3459" t="b">
        <f>IF(K3459&gt;Auswahlhilfe!$C$7,TRUE,FALSE)</f>
        <v>1</v>
      </c>
      <c r="AB3459" t="b">
        <f>IF(Auswahlhilfe!$C$17=F3459,TRUE,FALSE)</f>
        <v>1</v>
      </c>
      <c r="AC3459" t="b">
        <f>IFERROR(IF(FIND("P2",PGOptionList!D3459)&gt;0,TRUE),FALSE)</f>
        <v>0</v>
      </c>
      <c r="AD3459" t="b">
        <f>IFERROR(IF(FIND("P1",PGOptionList!D3459)&gt;0,TRUE),FALSE)</f>
        <v>1</v>
      </c>
      <c r="AE3459" t="b">
        <f>IFERROR(IF(FIND("P0",PGOptionList!D3459)&gt;0,TRUE),FALSE)</f>
        <v>0</v>
      </c>
      <c r="AF3459" t="b">
        <f>IF(AND(Z3459,AA3459,AB3459,AC3459,IF(C3459=Auswahlhilfe!$L$7,TRUE,FALSE)),D3459,FALSE)</f>
        <v>0</v>
      </c>
      <c r="AG3459" t="b">
        <f>IF(AND(Z3459,AA3459,AB3459,AD3459,IF(C3459=Auswahlhilfe!$L$17,TRUE,FALSE)),D3459,FALSE)</f>
        <v>0</v>
      </c>
      <c r="AH3459" t="b">
        <f>IF(AND(Z3459,AA3459,AB3459,AE3459,IF(C3459=Auswahlhilfe!$L$17,TRUE,FALSE)),D3459,FALSE)</f>
        <v>0</v>
      </c>
      <c r="AI3459" t="s">
        <v>4818</v>
      </c>
      <c r="AJ3459" s="90" t="str">
        <f t="shared" si="161"/>
        <v>https://shop.oxni.ch/de/shop/motoren/planetengetriebe/tcb-060-010-s2-p1</v>
      </c>
    </row>
    <row r="3460" spans="2:36" x14ac:dyDescent="0.2">
      <c r="B3460" s="78" t="str">
        <f t="shared" si="159"/>
        <v/>
      </c>
      <c r="C3460" s="19" t="s">
        <v>125</v>
      </c>
      <c r="D3460" s="19" t="s">
        <v>3761</v>
      </c>
      <c r="E3460" s="19">
        <v>61</v>
      </c>
      <c r="F3460" s="19" t="s">
        <v>55</v>
      </c>
      <c r="G3460" s="19">
        <v>10</v>
      </c>
      <c r="H3460" s="19">
        <v>5</v>
      </c>
      <c r="I3460" s="19">
        <v>7</v>
      </c>
      <c r="J3460" s="19">
        <v>97</v>
      </c>
      <c r="K3460" s="19">
        <v>35</v>
      </c>
      <c r="L3460" s="19">
        <v>105</v>
      </c>
      <c r="M3460" s="19" t="s">
        <v>128</v>
      </c>
      <c r="N3460" s="19">
        <v>3000</v>
      </c>
      <c r="O3460" s="19">
        <v>6000</v>
      </c>
      <c r="P3460" s="19">
        <v>1530</v>
      </c>
      <c r="Q3460" s="19" t="s">
        <v>57</v>
      </c>
      <c r="R3460" s="19">
        <v>765</v>
      </c>
      <c r="S3460" s="19">
        <v>20000</v>
      </c>
      <c r="T3460" s="19">
        <v>0.13</v>
      </c>
      <c r="U3460" s="19">
        <v>1.3</v>
      </c>
      <c r="V3460" s="19">
        <v>0.24</v>
      </c>
      <c r="W3460" s="19">
        <v>58</v>
      </c>
      <c r="X3460" s="93">
        <v>281</v>
      </c>
      <c r="Y3460">
        <f t="shared" si="160"/>
        <v>300</v>
      </c>
      <c r="Z3460" t="b">
        <f>IF(N3460/G3460&gt;=Auswahlhilfe!$C$8,TRUE,FALSE)</f>
        <v>1</v>
      </c>
      <c r="AA3460" t="b">
        <f>IF(K3460&gt;Auswahlhilfe!$C$7,TRUE,FALSE)</f>
        <v>1</v>
      </c>
      <c r="AB3460" t="b">
        <f>IF(Auswahlhilfe!$C$17=F3460,TRUE,FALSE)</f>
        <v>0</v>
      </c>
      <c r="AC3460" t="b">
        <f>IFERROR(IF(FIND("P2",PGOptionList!D3460)&gt;0,TRUE),FALSE)</f>
        <v>1</v>
      </c>
      <c r="AD3460" t="b">
        <f>IFERROR(IF(FIND("P1",PGOptionList!D3460)&gt;0,TRUE),FALSE)</f>
        <v>0</v>
      </c>
      <c r="AE3460" t="b">
        <f>IFERROR(IF(FIND("P0",PGOptionList!D3460)&gt;0,TRUE),FALSE)</f>
        <v>0</v>
      </c>
      <c r="AF3460" t="b">
        <f>IF(AND(Z3460,AA3460,AB3460,AC3460,IF(C3460=Auswahlhilfe!$L$7,TRUE,FALSE)),D3460,FALSE)</f>
        <v>0</v>
      </c>
      <c r="AG3460" t="b">
        <f>IF(AND(Z3460,AA3460,AB3460,AD3460,IF(C3460=Auswahlhilfe!$L$17,TRUE,FALSE)),D3460,FALSE)</f>
        <v>0</v>
      </c>
      <c r="AH3460" t="b">
        <f>IF(AND(Z3460,AA3460,AB3460,AE3460,IF(C3460=Auswahlhilfe!$L$17,TRUE,FALSE)),D3460,FALSE)</f>
        <v>0</v>
      </c>
      <c r="AI3460" t="s">
        <v>4817</v>
      </c>
      <c r="AJ3460" s="90" t="str">
        <f t="shared" si="161"/>
        <v>mailto:info@oxni.ch?subject=Anfrage TCB-060-010-S1-P2</v>
      </c>
    </row>
    <row r="3461" spans="2:36" x14ac:dyDescent="0.2">
      <c r="B3461" s="78" t="str">
        <f t="shared" si="159"/>
        <v/>
      </c>
      <c r="C3461" s="19" t="s">
        <v>125</v>
      </c>
      <c r="D3461" s="19" t="s">
        <v>3762</v>
      </c>
      <c r="E3461" s="19">
        <v>61</v>
      </c>
      <c r="F3461" s="19" t="s">
        <v>58</v>
      </c>
      <c r="G3461" s="19">
        <v>10</v>
      </c>
      <c r="H3461" s="19">
        <v>5</v>
      </c>
      <c r="I3461" s="19">
        <v>7</v>
      </c>
      <c r="J3461" s="19">
        <v>97</v>
      </c>
      <c r="K3461" s="19">
        <v>35</v>
      </c>
      <c r="L3461" s="19">
        <v>105</v>
      </c>
      <c r="M3461" s="19" t="s">
        <v>128</v>
      </c>
      <c r="N3461" s="19">
        <v>3000</v>
      </c>
      <c r="O3461" s="19">
        <v>6000</v>
      </c>
      <c r="P3461" s="19">
        <v>1530</v>
      </c>
      <c r="Q3461" s="19" t="s">
        <v>57</v>
      </c>
      <c r="R3461" s="19">
        <v>765</v>
      </c>
      <c r="S3461" s="19">
        <v>20000</v>
      </c>
      <c r="T3461" s="19">
        <v>0.13</v>
      </c>
      <c r="U3461" s="19">
        <v>1.3</v>
      </c>
      <c r="V3461" s="19">
        <v>0.24</v>
      </c>
      <c r="W3461" s="19">
        <v>58</v>
      </c>
      <c r="X3461" s="93">
        <v>281</v>
      </c>
      <c r="Y3461">
        <f t="shared" si="160"/>
        <v>300</v>
      </c>
      <c r="Z3461" t="b">
        <f>IF(N3461/G3461&gt;=Auswahlhilfe!$C$8,TRUE,FALSE)</f>
        <v>1</v>
      </c>
      <c r="AA3461" t="b">
        <f>IF(K3461&gt;Auswahlhilfe!$C$7,TRUE,FALSE)</f>
        <v>1</v>
      </c>
      <c r="AB3461" t="b">
        <f>IF(Auswahlhilfe!$C$17=F3461,TRUE,FALSE)</f>
        <v>1</v>
      </c>
      <c r="AC3461" t="b">
        <f>IFERROR(IF(FIND("P2",PGOptionList!D3461)&gt;0,TRUE),FALSE)</f>
        <v>1</v>
      </c>
      <c r="AD3461" t="b">
        <f>IFERROR(IF(FIND("P1",PGOptionList!D3461)&gt;0,TRUE),FALSE)</f>
        <v>0</v>
      </c>
      <c r="AE3461" t="b">
        <f>IFERROR(IF(FIND("P0",PGOptionList!D3461)&gt;0,TRUE),FALSE)</f>
        <v>0</v>
      </c>
      <c r="AF3461" t="b">
        <f>IF(AND(Z3461,AA3461,AB3461,AC3461,IF(C3461=Auswahlhilfe!$L$7,TRUE,FALSE)),D3461,FALSE)</f>
        <v>0</v>
      </c>
      <c r="AG3461" t="b">
        <f>IF(AND(Z3461,AA3461,AB3461,AD3461,IF(C3461=Auswahlhilfe!$L$17,TRUE,FALSE)),D3461,FALSE)</f>
        <v>0</v>
      </c>
      <c r="AH3461" t="b">
        <f>IF(AND(Z3461,AA3461,AB3461,AE3461,IF(C3461=Auswahlhilfe!$L$17,TRUE,FALSE)),D3461,FALSE)</f>
        <v>0</v>
      </c>
      <c r="AI3461" t="s">
        <v>4818</v>
      </c>
      <c r="AJ3461" s="90" t="str">
        <f t="shared" si="161"/>
        <v>https://shop.oxni.ch/de/shop/motoren/planetengetriebe/tcb-060-010-s2-p2</v>
      </c>
    </row>
    <row r="3462" spans="2:36" x14ac:dyDescent="0.2">
      <c r="B3462" s="78" t="str">
        <f t="shared" si="159"/>
        <v/>
      </c>
      <c r="C3462" s="19" t="s">
        <v>125</v>
      </c>
      <c r="D3462" s="19" t="s">
        <v>3763</v>
      </c>
      <c r="E3462" s="19">
        <v>61</v>
      </c>
      <c r="F3462" s="19" t="s">
        <v>55</v>
      </c>
      <c r="G3462" s="19">
        <v>8</v>
      </c>
      <c r="H3462" s="19">
        <v>3</v>
      </c>
      <c r="I3462" s="19">
        <v>7</v>
      </c>
      <c r="J3462" s="19">
        <v>97</v>
      </c>
      <c r="K3462" s="19">
        <v>45</v>
      </c>
      <c r="L3462" s="19">
        <v>135</v>
      </c>
      <c r="M3462" s="19" t="s">
        <v>67</v>
      </c>
      <c r="N3462" s="19">
        <v>3000</v>
      </c>
      <c r="O3462" s="19">
        <v>6000</v>
      </c>
      <c r="P3462" s="19">
        <v>1530</v>
      </c>
      <c r="Q3462" s="19" t="s">
        <v>57</v>
      </c>
      <c r="R3462" s="19">
        <v>765</v>
      </c>
      <c r="S3462" s="19">
        <v>20000</v>
      </c>
      <c r="T3462" s="19">
        <v>0.13</v>
      </c>
      <c r="U3462" s="19">
        <v>1.3</v>
      </c>
      <c r="V3462" s="19">
        <v>0.24</v>
      </c>
      <c r="W3462" s="19">
        <v>58</v>
      </c>
      <c r="X3462" s="93">
        <v>309</v>
      </c>
      <c r="Y3462">
        <f t="shared" si="160"/>
        <v>375</v>
      </c>
      <c r="Z3462" t="b">
        <f>IF(N3462/G3462&gt;=Auswahlhilfe!$C$8,TRUE,FALSE)</f>
        <v>1</v>
      </c>
      <c r="AA3462" t="b">
        <f>IF(K3462&gt;Auswahlhilfe!$C$7,TRUE,FALSE)</f>
        <v>1</v>
      </c>
      <c r="AB3462" t="b">
        <f>IF(Auswahlhilfe!$C$17=F3462,TRUE,FALSE)</f>
        <v>0</v>
      </c>
      <c r="AC3462" t="b">
        <f>IFERROR(IF(FIND("P2",PGOptionList!D3462)&gt;0,TRUE),FALSE)</f>
        <v>0</v>
      </c>
      <c r="AD3462" t="b">
        <f>IFERROR(IF(FIND("P1",PGOptionList!D3462)&gt;0,TRUE),FALSE)</f>
        <v>1</v>
      </c>
      <c r="AE3462" t="b">
        <f>IFERROR(IF(FIND("P0",PGOptionList!D3462)&gt;0,TRUE),FALSE)</f>
        <v>0</v>
      </c>
      <c r="AF3462" t="b">
        <f>IF(AND(Z3462,AA3462,AB3462,AC3462,IF(C3462=Auswahlhilfe!$L$7,TRUE,FALSE)),D3462,FALSE)</f>
        <v>0</v>
      </c>
      <c r="AG3462" t="b">
        <f>IF(AND(Z3462,AA3462,AB3462,AD3462,IF(C3462=Auswahlhilfe!$L$17,TRUE,FALSE)),D3462,FALSE)</f>
        <v>0</v>
      </c>
      <c r="AH3462" t="b">
        <f>IF(AND(Z3462,AA3462,AB3462,AE3462,IF(C3462=Auswahlhilfe!$L$17,TRUE,FALSE)),D3462,FALSE)</f>
        <v>0</v>
      </c>
      <c r="AI3462" t="s">
        <v>4817</v>
      </c>
      <c r="AJ3462" s="90" t="str">
        <f t="shared" si="161"/>
        <v>mailto:info@oxni.ch?subject=Anfrage TCB-060-008-S1-P1</v>
      </c>
    </row>
    <row r="3463" spans="2:36" x14ac:dyDescent="0.2">
      <c r="B3463" s="78" t="str">
        <f t="shared" si="159"/>
        <v/>
      </c>
      <c r="C3463" s="19" t="s">
        <v>125</v>
      </c>
      <c r="D3463" s="19" t="s">
        <v>3764</v>
      </c>
      <c r="E3463" s="19">
        <v>61</v>
      </c>
      <c r="F3463" s="19" t="s">
        <v>58</v>
      </c>
      <c r="G3463" s="19">
        <v>8</v>
      </c>
      <c r="H3463" s="19">
        <v>3</v>
      </c>
      <c r="I3463" s="19">
        <v>7</v>
      </c>
      <c r="J3463" s="19">
        <v>97</v>
      </c>
      <c r="K3463" s="19">
        <v>45</v>
      </c>
      <c r="L3463" s="19">
        <v>135</v>
      </c>
      <c r="M3463" s="19" t="s">
        <v>67</v>
      </c>
      <c r="N3463" s="19">
        <v>3000</v>
      </c>
      <c r="O3463" s="19">
        <v>6000</v>
      </c>
      <c r="P3463" s="19">
        <v>1530</v>
      </c>
      <c r="Q3463" s="19" t="s">
        <v>57</v>
      </c>
      <c r="R3463" s="19">
        <v>765</v>
      </c>
      <c r="S3463" s="19">
        <v>20000</v>
      </c>
      <c r="T3463" s="19">
        <v>0.13</v>
      </c>
      <c r="U3463" s="19">
        <v>1.3</v>
      </c>
      <c r="V3463" s="19">
        <v>0.24</v>
      </c>
      <c r="W3463" s="19">
        <v>58</v>
      </c>
      <c r="X3463" s="93">
        <v>309</v>
      </c>
      <c r="Y3463">
        <f t="shared" si="160"/>
        <v>375</v>
      </c>
      <c r="Z3463" t="b">
        <f>IF(N3463/G3463&gt;=Auswahlhilfe!$C$8,TRUE,FALSE)</f>
        <v>1</v>
      </c>
      <c r="AA3463" t="b">
        <f>IF(K3463&gt;Auswahlhilfe!$C$7,TRUE,FALSE)</f>
        <v>1</v>
      </c>
      <c r="AB3463" t="b">
        <f>IF(Auswahlhilfe!$C$17=F3463,TRUE,FALSE)</f>
        <v>1</v>
      </c>
      <c r="AC3463" t="b">
        <f>IFERROR(IF(FIND("P2",PGOptionList!D3463)&gt;0,TRUE),FALSE)</f>
        <v>0</v>
      </c>
      <c r="AD3463" t="b">
        <f>IFERROR(IF(FIND("P1",PGOptionList!D3463)&gt;0,TRUE),FALSE)</f>
        <v>1</v>
      </c>
      <c r="AE3463" t="b">
        <f>IFERROR(IF(FIND("P0",PGOptionList!D3463)&gt;0,TRUE),FALSE)</f>
        <v>0</v>
      </c>
      <c r="AF3463" t="b">
        <f>IF(AND(Z3463,AA3463,AB3463,AC3463,IF(C3463=Auswahlhilfe!$L$7,TRUE,FALSE)),D3463,FALSE)</f>
        <v>0</v>
      </c>
      <c r="AG3463" t="b">
        <f>IF(AND(Z3463,AA3463,AB3463,AD3463,IF(C3463=Auswahlhilfe!$L$17,TRUE,FALSE)),D3463,FALSE)</f>
        <v>0</v>
      </c>
      <c r="AH3463" t="b">
        <f>IF(AND(Z3463,AA3463,AB3463,AE3463,IF(C3463=Auswahlhilfe!$L$17,TRUE,FALSE)),D3463,FALSE)</f>
        <v>0</v>
      </c>
      <c r="AI3463" t="s">
        <v>4818</v>
      </c>
      <c r="AJ3463" s="90" t="str">
        <f t="shared" si="161"/>
        <v>https://shop.oxni.ch/de/shop/motoren/planetengetriebe/tcb-060-008-s2-p1</v>
      </c>
    </row>
    <row r="3464" spans="2:36" x14ac:dyDescent="0.2">
      <c r="B3464" s="78" t="str">
        <f t="shared" si="159"/>
        <v/>
      </c>
      <c r="C3464" s="19" t="s">
        <v>125</v>
      </c>
      <c r="D3464" s="19" t="s">
        <v>3765</v>
      </c>
      <c r="E3464" s="19">
        <v>61</v>
      </c>
      <c r="F3464" s="19" t="s">
        <v>55</v>
      </c>
      <c r="G3464" s="19">
        <v>8</v>
      </c>
      <c r="H3464" s="19">
        <v>5</v>
      </c>
      <c r="I3464" s="19">
        <v>7</v>
      </c>
      <c r="J3464" s="19">
        <v>97</v>
      </c>
      <c r="K3464" s="19">
        <v>45</v>
      </c>
      <c r="L3464" s="19">
        <v>135</v>
      </c>
      <c r="M3464" s="19" t="s">
        <v>67</v>
      </c>
      <c r="N3464" s="19">
        <v>3000</v>
      </c>
      <c r="O3464" s="19">
        <v>6000</v>
      </c>
      <c r="P3464" s="19">
        <v>1530</v>
      </c>
      <c r="Q3464" s="19" t="s">
        <v>57</v>
      </c>
      <c r="R3464" s="19">
        <v>765</v>
      </c>
      <c r="S3464" s="19">
        <v>20000</v>
      </c>
      <c r="T3464" s="19">
        <v>0.13</v>
      </c>
      <c r="U3464" s="19">
        <v>1.3</v>
      </c>
      <c r="V3464" s="19">
        <v>0.24</v>
      </c>
      <c r="W3464" s="19">
        <v>58</v>
      </c>
      <c r="X3464" s="93">
        <v>281</v>
      </c>
      <c r="Y3464">
        <f t="shared" si="160"/>
        <v>375</v>
      </c>
      <c r="Z3464" t="b">
        <f>IF(N3464/G3464&gt;=Auswahlhilfe!$C$8,TRUE,FALSE)</f>
        <v>1</v>
      </c>
      <c r="AA3464" t="b">
        <f>IF(K3464&gt;Auswahlhilfe!$C$7,TRUE,FALSE)</f>
        <v>1</v>
      </c>
      <c r="AB3464" t="b">
        <f>IF(Auswahlhilfe!$C$17=F3464,TRUE,FALSE)</f>
        <v>0</v>
      </c>
      <c r="AC3464" t="b">
        <f>IFERROR(IF(FIND("P2",PGOptionList!D3464)&gt;0,TRUE),FALSE)</f>
        <v>1</v>
      </c>
      <c r="AD3464" t="b">
        <f>IFERROR(IF(FIND("P1",PGOptionList!D3464)&gt;0,TRUE),FALSE)</f>
        <v>0</v>
      </c>
      <c r="AE3464" t="b">
        <f>IFERROR(IF(FIND("P0",PGOptionList!D3464)&gt;0,TRUE),FALSE)</f>
        <v>0</v>
      </c>
      <c r="AF3464" t="b">
        <f>IF(AND(Z3464,AA3464,AB3464,AC3464,IF(C3464=Auswahlhilfe!$L$7,TRUE,FALSE)),D3464,FALSE)</f>
        <v>0</v>
      </c>
      <c r="AG3464" t="b">
        <f>IF(AND(Z3464,AA3464,AB3464,AD3464,IF(C3464=Auswahlhilfe!$L$17,TRUE,FALSE)),D3464,FALSE)</f>
        <v>0</v>
      </c>
      <c r="AH3464" t="b">
        <f>IF(AND(Z3464,AA3464,AB3464,AE3464,IF(C3464=Auswahlhilfe!$L$17,TRUE,FALSE)),D3464,FALSE)</f>
        <v>0</v>
      </c>
      <c r="AI3464" t="s">
        <v>4817</v>
      </c>
      <c r="AJ3464" s="90" t="str">
        <f t="shared" si="161"/>
        <v>mailto:info@oxni.ch?subject=Anfrage TCB-060-008-S1-P2</v>
      </c>
    </row>
    <row r="3465" spans="2:36" x14ac:dyDescent="0.2">
      <c r="B3465" s="78" t="str">
        <f t="shared" si="159"/>
        <v/>
      </c>
      <c r="C3465" s="19" t="s">
        <v>125</v>
      </c>
      <c r="D3465" s="19" t="s">
        <v>3766</v>
      </c>
      <c r="E3465" s="19">
        <v>61</v>
      </c>
      <c r="F3465" s="19" t="s">
        <v>58</v>
      </c>
      <c r="G3465" s="19">
        <v>8</v>
      </c>
      <c r="H3465" s="19">
        <v>5</v>
      </c>
      <c r="I3465" s="19">
        <v>7</v>
      </c>
      <c r="J3465" s="19">
        <v>97</v>
      </c>
      <c r="K3465" s="19">
        <v>45</v>
      </c>
      <c r="L3465" s="19">
        <v>135</v>
      </c>
      <c r="M3465" s="19" t="s">
        <v>67</v>
      </c>
      <c r="N3465" s="19">
        <v>3000</v>
      </c>
      <c r="O3465" s="19">
        <v>6000</v>
      </c>
      <c r="P3465" s="19">
        <v>1530</v>
      </c>
      <c r="Q3465" s="19" t="s">
        <v>57</v>
      </c>
      <c r="R3465" s="19">
        <v>765</v>
      </c>
      <c r="S3465" s="19">
        <v>20000</v>
      </c>
      <c r="T3465" s="19">
        <v>0.13</v>
      </c>
      <c r="U3465" s="19">
        <v>1.3</v>
      </c>
      <c r="V3465" s="19">
        <v>0.24</v>
      </c>
      <c r="W3465" s="19">
        <v>58</v>
      </c>
      <c r="X3465" s="93">
        <v>281</v>
      </c>
      <c r="Y3465">
        <f t="shared" si="160"/>
        <v>375</v>
      </c>
      <c r="Z3465" t="b">
        <f>IF(N3465/G3465&gt;=Auswahlhilfe!$C$8,TRUE,FALSE)</f>
        <v>1</v>
      </c>
      <c r="AA3465" t="b">
        <f>IF(K3465&gt;Auswahlhilfe!$C$7,TRUE,FALSE)</f>
        <v>1</v>
      </c>
      <c r="AB3465" t="b">
        <f>IF(Auswahlhilfe!$C$17=F3465,TRUE,FALSE)</f>
        <v>1</v>
      </c>
      <c r="AC3465" t="b">
        <f>IFERROR(IF(FIND("P2",PGOptionList!D3465)&gt;0,TRUE),FALSE)</f>
        <v>1</v>
      </c>
      <c r="AD3465" t="b">
        <f>IFERROR(IF(FIND("P1",PGOptionList!D3465)&gt;0,TRUE),FALSE)</f>
        <v>0</v>
      </c>
      <c r="AE3465" t="b">
        <f>IFERROR(IF(FIND("P0",PGOptionList!D3465)&gt;0,TRUE),FALSE)</f>
        <v>0</v>
      </c>
      <c r="AF3465" t="b">
        <f>IF(AND(Z3465,AA3465,AB3465,AC3465,IF(C3465=Auswahlhilfe!$L$7,TRUE,FALSE)),D3465,FALSE)</f>
        <v>0</v>
      </c>
      <c r="AG3465" t="b">
        <f>IF(AND(Z3465,AA3465,AB3465,AD3465,IF(C3465=Auswahlhilfe!$L$17,TRUE,FALSE)),D3465,FALSE)</f>
        <v>0</v>
      </c>
      <c r="AH3465" t="b">
        <f>IF(AND(Z3465,AA3465,AB3465,AE3465,IF(C3465=Auswahlhilfe!$L$17,TRUE,FALSE)),D3465,FALSE)</f>
        <v>0</v>
      </c>
      <c r="AI3465" t="s">
        <v>4818</v>
      </c>
      <c r="AJ3465" s="90" t="str">
        <f t="shared" si="161"/>
        <v>https://shop.oxni.ch/de/shop/motoren/planetengetriebe/tcb-060-008-s2-p2</v>
      </c>
    </row>
    <row r="3466" spans="2:36" x14ac:dyDescent="0.2">
      <c r="B3466" s="78" t="str">
        <f t="shared" ref="B3466:B3529" si="162">IF(AF3466=D3466,"Economy",IF(AG3466=D3466,"Standard",IF(AH3466=D3466,"Präzision","")))</f>
        <v/>
      </c>
      <c r="C3466" s="19" t="s">
        <v>125</v>
      </c>
      <c r="D3466" s="19" t="s">
        <v>3767</v>
      </c>
      <c r="E3466" s="19">
        <v>61</v>
      </c>
      <c r="F3466" s="19" t="s">
        <v>55</v>
      </c>
      <c r="G3466" s="19">
        <v>7</v>
      </c>
      <c r="H3466" s="19">
        <v>3</v>
      </c>
      <c r="I3466" s="19">
        <v>7</v>
      </c>
      <c r="J3466" s="19">
        <v>97</v>
      </c>
      <c r="K3466" s="19">
        <v>45</v>
      </c>
      <c r="L3466" s="19">
        <v>135</v>
      </c>
      <c r="M3466" s="19" t="s">
        <v>67</v>
      </c>
      <c r="N3466" s="19">
        <v>3000</v>
      </c>
      <c r="O3466" s="19">
        <v>6000</v>
      </c>
      <c r="P3466" s="19">
        <v>1530</v>
      </c>
      <c r="Q3466" s="19" t="s">
        <v>57</v>
      </c>
      <c r="R3466" s="19">
        <v>765</v>
      </c>
      <c r="S3466" s="19">
        <v>20000</v>
      </c>
      <c r="T3466" s="19">
        <v>0.13</v>
      </c>
      <c r="U3466" s="19">
        <v>1.3</v>
      </c>
      <c r="V3466" s="19">
        <v>0.24</v>
      </c>
      <c r="W3466" s="19">
        <v>58</v>
      </c>
      <c r="X3466" s="93">
        <v>309</v>
      </c>
      <c r="Y3466">
        <f t="shared" ref="Y3466:Y3529" si="163">N3466/G3466</f>
        <v>428.57142857142856</v>
      </c>
      <c r="Z3466" t="b">
        <f>IF(N3466/G3466&gt;=Auswahlhilfe!$C$8,TRUE,FALSE)</f>
        <v>1</v>
      </c>
      <c r="AA3466" t="b">
        <f>IF(K3466&gt;Auswahlhilfe!$C$7,TRUE,FALSE)</f>
        <v>1</v>
      </c>
      <c r="AB3466" t="b">
        <f>IF(Auswahlhilfe!$C$17=F3466,TRUE,FALSE)</f>
        <v>0</v>
      </c>
      <c r="AC3466" t="b">
        <f>IFERROR(IF(FIND("P2",PGOptionList!D3466)&gt;0,TRUE),FALSE)</f>
        <v>0</v>
      </c>
      <c r="AD3466" t="b">
        <f>IFERROR(IF(FIND("P1",PGOptionList!D3466)&gt;0,TRUE),FALSE)</f>
        <v>1</v>
      </c>
      <c r="AE3466" t="b">
        <f>IFERROR(IF(FIND("P0",PGOptionList!D3466)&gt;0,TRUE),FALSE)</f>
        <v>0</v>
      </c>
      <c r="AF3466" t="b">
        <f>IF(AND(Z3466,AA3466,AB3466,AC3466,IF(C3466=Auswahlhilfe!$L$7,TRUE,FALSE)),D3466,FALSE)</f>
        <v>0</v>
      </c>
      <c r="AG3466" t="b">
        <f>IF(AND(Z3466,AA3466,AB3466,AD3466,IF(C3466=Auswahlhilfe!$L$17,TRUE,FALSE)),D3466,FALSE)</f>
        <v>0</v>
      </c>
      <c r="AH3466" t="b">
        <f>IF(AND(Z3466,AA3466,AB3466,AE3466,IF(C3466=Auswahlhilfe!$L$17,TRUE,FALSE)),D3466,FALSE)</f>
        <v>0</v>
      </c>
      <c r="AI3466" t="s">
        <v>4817</v>
      </c>
      <c r="AJ3466" s="90" t="str">
        <f t="shared" ref="AJ3466:AJ3529" si="164">IF(AI3466="ja",HYPERLINK(_xlfn.CONCAT("https://shop.oxni.ch/de/shop/motoren/planetengetriebe/",LOWER(D3466))),_xlfn.CONCAT("mailto:info@oxni.ch?subject=Anfrage ",D3466))</f>
        <v>mailto:info@oxni.ch?subject=Anfrage TCB-060-007-S1-P1</v>
      </c>
    </row>
    <row r="3467" spans="2:36" x14ac:dyDescent="0.2">
      <c r="B3467" s="78" t="str">
        <f t="shared" si="162"/>
        <v/>
      </c>
      <c r="C3467" s="19" t="s">
        <v>125</v>
      </c>
      <c r="D3467" s="19" t="s">
        <v>3768</v>
      </c>
      <c r="E3467" s="19">
        <v>61</v>
      </c>
      <c r="F3467" s="19" t="s">
        <v>58</v>
      </c>
      <c r="G3467" s="19">
        <v>7</v>
      </c>
      <c r="H3467" s="19">
        <v>3</v>
      </c>
      <c r="I3467" s="19">
        <v>7</v>
      </c>
      <c r="J3467" s="19">
        <v>97</v>
      </c>
      <c r="K3467" s="19">
        <v>45</v>
      </c>
      <c r="L3467" s="19">
        <v>135</v>
      </c>
      <c r="M3467" s="19" t="s">
        <v>67</v>
      </c>
      <c r="N3467" s="19">
        <v>3000</v>
      </c>
      <c r="O3467" s="19">
        <v>6000</v>
      </c>
      <c r="P3467" s="19">
        <v>1530</v>
      </c>
      <c r="Q3467" s="19" t="s">
        <v>57</v>
      </c>
      <c r="R3467" s="19">
        <v>765</v>
      </c>
      <c r="S3467" s="19">
        <v>20000</v>
      </c>
      <c r="T3467" s="19">
        <v>0.13</v>
      </c>
      <c r="U3467" s="19">
        <v>1.3</v>
      </c>
      <c r="V3467" s="19">
        <v>0.24</v>
      </c>
      <c r="W3467" s="19">
        <v>58</v>
      </c>
      <c r="X3467" s="93">
        <v>309</v>
      </c>
      <c r="Y3467">
        <f t="shared" si="163"/>
        <v>428.57142857142856</v>
      </c>
      <c r="Z3467" t="b">
        <f>IF(N3467/G3467&gt;=Auswahlhilfe!$C$8,TRUE,FALSE)</f>
        <v>1</v>
      </c>
      <c r="AA3467" t="b">
        <f>IF(K3467&gt;Auswahlhilfe!$C$7,TRUE,FALSE)</f>
        <v>1</v>
      </c>
      <c r="AB3467" t="b">
        <f>IF(Auswahlhilfe!$C$17=F3467,TRUE,FALSE)</f>
        <v>1</v>
      </c>
      <c r="AC3467" t="b">
        <f>IFERROR(IF(FIND("P2",PGOptionList!D3467)&gt;0,TRUE),FALSE)</f>
        <v>0</v>
      </c>
      <c r="AD3467" t="b">
        <f>IFERROR(IF(FIND("P1",PGOptionList!D3467)&gt;0,TRUE),FALSE)</f>
        <v>1</v>
      </c>
      <c r="AE3467" t="b">
        <f>IFERROR(IF(FIND("P0",PGOptionList!D3467)&gt;0,TRUE),FALSE)</f>
        <v>0</v>
      </c>
      <c r="AF3467" t="b">
        <f>IF(AND(Z3467,AA3467,AB3467,AC3467,IF(C3467=Auswahlhilfe!$L$7,TRUE,FALSE)),D3467,FALSE)</f>
        <v>0</v>
      </c>
      <c r="AG3467" t="b">
        <f>IF(AND(Z3467,AA3467,AB3467,AD3467,IF(C3467=Auswahlhilfe!$L$17,TRUE,FALSE)),D3467,FALSE)</f>
        <v>0</v>
      </c>
      <c r="AH3467" t="b">
        <f>IF(AND(Z3467,AA3467,AB3467,AE3467,IF(C3467=Auswahlhilfe!$L$17,TRUE,FALSE)),D3467,FALSE)</f>
        <v>0</v>
      </c>
      <c r="AI3467" t="s">
        <v>4818</v>
      </c>
      <c r="AJ3467" s="90" t="str">
        <f t="shared" si="164"/>
        <v>https://shop.oxni.ch/de/shop/motoren/planetengetriebe/tcb-060-007-s2-p1</v>
      </c>
    </row>
    <row r="3468" spans="2:36" x14ac:dyDescent="0.2">
      <c r="B3468" s="78" t="str">
        <f t="shared" si="162"/>
        <v/>
      </c>
      <c r="C3468" s="19" t="s">
        <v>125</v>
      </c>
      <c r="D3468" s="19" t="s">
        <v>3769</v>
      </c>
      <c r="E3468" s="19">
        <v>61</v>
      </c>
      <c r="F3468" s="19" t="s">
        <v>55</v>
      </c>
      <c r="G3468" s="19">
        <v>7</v>
      </c>
      <c r="H3468" s="19">
        <v>5</v>
      </c>
      <c r="I3468" s="19">
        <v>7</v>
      </c>
      <c r="J3468" s="19">
        <v>97</v>
      </c>
      <c r="K3468" s="19">
        <v>45</v>
      </c>
      <c r="L3468" s="19">
        <v>135</v>
      </c>
      <c r="M3468" s="19" t="s">
        <v>67</v>
      </c>
      <c r="N3468" s="19">
        <v>3000</v>
      </c>
      <c r="O3468" s="19">
        <v>6000</v>
      </c>
      <c r="P3468" s="19">
        <v>1530</v>
      </c>
      <c r="Q3468" s="19" t="s">
        <v>57</v>
      </c>
      <c r="R3468" s="19">
        <v>765</v>
      </c>
      <c r="S3468" s="19">
        <v>20000</v>
      </c>
      <c r="T3468" s="19">
        <v>0.13</v>
      </c>
      <c r="U3468" s="19">
        <v>1.3</v>
      </c>
      <c r="V3468" s="19">
        <v>0.24</v>
      </c>
      <c r="W3468" s="19">
        <v>58</v>
      </c>
      <c r="X3468" s="93">
        <v>281</v>
      </c>
      <c r="Y3468">
        <f t="shared" si="163"/>
        <v>428.57142857142856</v>
      </c>
      <c r="Z3468" t="b">
        <f>IF(N3468/G3468&gt;=Auswahlhilfe!$C$8,TRUE,FALSE)</f>
        <v>1</v>
      </c>
      <c r="AA3468" t="b">
        <f>IF(K3468&gt;Auswahlhilfe!$C$7,TRUE,FALSE)</f>
        <v>1</v>
      </c>
      <c r="AB3468" t="b">
        <f>IF(Auswahlhilfe!$C$17=F3468,TRUE,FALSE)</f>
        <v>0</v>
      </c>
      <c r="AC3468" t="b">
        <f>IFERROR(IF(FIND("P2",PGOptionList!D3468)&gt;0,TRUE),FALSE)</f>
        <v>1</v>
      </c>
      <c r="AD3468" t="b">
        <f>IFERROR(IF(FIND("P1",PGOptionList!D3468)&gt;0,TRUE),FALSE)</f>
        <v>0</v>
      </c>
      <c r="AE3468" t="b">
        <f>IFERROR(IF(FIND("P0",PGOptionList!D3468)&gt;0,TRUE),FALSE)</f>
        <v>0</v>
      </c>
      <c r="AF3468" t="b">
        <f>IF(AND(Z3468,AA3468,AB3468,AC3468,IF(C3468=Auswahlhilfe!$L$7,TRUE,FALSE)),D3468,FALSE)</f>
        <v>0</v>
      </c>
      <c r="AG3468" t="b">
        <f>IF(AND(Z3468,AA3468,AB3468,AD3468,IF(C3468=Auswahlhilfe!$L$17,TRUE,FALSE)),D3468,FALSE)</f>
        <v>0</v>
      </c>
      <c r="AH3468" t="b">
        <f>IF(AND(Z3468,AA3468,AB3468,AE3468,IF(C3468=Auswahlhilfe!$L$17,TRUE,FALSE)),D3468,FALSE)</f>
        <v>0</v>
      </c>
      <c r="AI3468" t="s">
        <v>4817</v>
      </c>
      <c r="AJ3468" s="90" t="str">
        <f t="shared" si="164"/>
        <v>mailto:info@oxni.ch?subject=Anfrage TCB-060-007-S1-P2</v>
      </c>
    </row>
    <row r="3469" spans="2:36" x14ac:dyDescent="0.2">
      <c r="B3469" s="78" t="str">
        <f t="shared" si="162"/>
        <v/>
      </c>
      <c r="C3469" s="19" t="s">
        <v>125</v>
      </c>
      <c r="D3469" s="19" t="s">
        <v>3770</v>
      </c>
      <c r="E3469" s="19">
        <v>61</v>
      </c>
      <c r="F3469" s="19" t="s">
        <v>58</v>
      </c>
      <c r="G3469" s="19">
        <v>7</v>
      </c>
      <c r="H3469" s="19">
        <v>5</v>
      </c>
      <c r="I3469" s="19">
        <v>7</v>
      </c>
      <c r="J3469" s="19">
        <v>97</v>
      </c>
      <c r="K3469" s="19">
        <v>45</v>
      </c>
      <c r="L3469" s="19">
        <v>135</v>
      </c>
      <c r="M3469" s="19" t="s">
        <v>67</v>
      </c>
      <c r="N3469" s="19">
        <v>3000</v>
      </c>
      <c r="O3469" s="19">
        <v>6000</v>
      </c>
      <c r="P3469" s="19">
        <v>1530</v>
      </c>
      <c r="Q3469" s="19" t="s">
        <v>57</v>
      </c>
      <c r="R3469" s="19">
        <v>765</v>
      </c>
      <c r="S3469" s="19">
        <v>20000</v>
      </c>
      <c r="T3469" s="19">
        <v>0.13</v>
      </c>
      <c r="U3469" s="19">
        <v>1.3</v>
      </c>
      <c r="V3469" s="19">
        <v>0.24</v>
      </c>
      <c r="W3469" s="19">
        <v>58</v>
      </c>
      <c r="X3469" s="93">
        <v>281</v>
      </c>
      <c r="Y3469">
        <f t="shared" si="163"/>
        <v>428.57142857142856</v>
      </c>
      <c r="Z3469" t="b">
        <f>IF(N3469/G3469&gt;=Auswahlhilfe!$C$8,TRUE,FALSE)</f>
        <v>1</v>
      </c>
      <c r="AA3469" t="b">
        <f>IF(K3469&gt;Auswahlhilfe!$C$7,TRUE,FALSE)</f>
        <v>1</v>
      </c>
      <c r="AB3469" t="b">
        <f>IF(Auswahlhilfe!$C$17=F3469,TRUE,FALSE)</f>
        <v>1</v>
      </c>
      <c r="AC3469" t="b">
        <f>IFERROR(IF(FIND("P2",PGOptionList!D3469)&gt;0,TRUE),FALSE)</f>
        <v>1</v>
      </c>
      <c r="AD3469" t="b">
        <f>IFERROR(IF(FIND("P1",PGOptionList!D3469)&gt;0,TRUE),FALSE)</f>
        <v>0</v>
      </c>
      <c r="AE3469" t="b">
        <f>IFERROR(IF(FIND("P0",PGOptionList!D3469)&gt;0,TRUE),FALSE)</f>
        <v>0</v>
      </c>
      <c r="AF3469" t="b">
        <f>IF(AND(Z3469,AA3469,AB3469,AC3469,IF(C3469=Auswahlhilfe!$L$7,TRUE,FALSE)),D3469,FALSE)</f>
        <v>0</v>
      </c>
      <c r="AG3469" t="b">
        <f>IF(AND(Z3469,AA3469,AB3469,AD3469,IF(C3469=Auswahlhilfe!$L$17,TRUE,FALSE)),D3469,FALSE)</f>
        <v>0</v>
      </c>
      <c r="AH3469" t="b">
        <f>IF(AND(Z3469,AA3469,AB3469,AE3469,IF(C3469=Auswahlhilfe!$L$17,TRUE,FALSE)),D3469,FALSE)</f>
        <v>0</v>
      </c>
      <c r="AI3469" t="s">
        <v>4818</v>
      </c>
      <c r="AJ3469" s="90" t="str">
        <f t="shared" si="164"/>
        <v>https://shop.oxni.ch/de/shop/motoren/planetengetriebe/tcb-060-007-s2-p2</v>
      </c>
    </row>
    <row r="3470" spans="2:36" x14ac:dyDescent="0.2">
      <c r="B3470" s="78" t="str">
        <f t="shared" si="162"/>
        <v/>
      </c>
      <c r="C3470" s="19" t="s">
        <v>125</v>
      </c>
      <c r="D3470" s="19" t="s">
        <v>3771</v>
      </c>
      <c r="E3470" s="19">
        <v>61</v>
      </c>
      <c r="F3470" s="19" t="s">
        <v>55</v>
      </c>
      <c r="G3470" s="19">
        <v>6</v>
      </c>
      <c r="H3470" s="19">
        <v>3</v>
      </c>
      <c r="I3470" s="19">
        <v>7</v>
      </c>
      <c r="J3470" s="19">
        <v>97</v>
      </c>
      <c r="K3470" s="19">
        <v>50</v>
      </c>
      <c r="L3470" s="19">
        <v>150</v>
      </c>
      <c r="M3470" s="19" t="s">
        <v>64</v>
      </c>
      <c r="N3470" s="19">
        <v>3000</v>
      </c>
      <c r="O3470" s="19">
        <v>6000</v>
      </c>
      <c r="P3470" s="19">
        <v>1530</v>
      </c>
      <c r="Q3470" s="19" t="s">
        <v>57</v>
      </c>
      <c r="R3470" s="19">
        <v>765</v>
      </c>
      <c r="S3470" s="19">
        <v>20000</v>
      </c>
      <c r="T3470" s="19">
        <v>0.13</v>
      </c>
      <c r="U3470" s="19">
        <v>1.3</v>
      </c>
      <c r="V3470" s="19">
        <v>0.24</v>
      </c>
      <c r="W3470" s="19">
        <v>58</v>
      </c>
      <c r="X3470" s="93">
        <v>309</v>
      </c>
      <c r="Y3470">
        <f t="shared" si="163"/>
        <v>500</v>
      </c>
      <c r="Z3470" t="b">
        <f>IF(N3470/G3470&gt;=Auswahlhilfe!$C$8,TRUE,FALSE)</f>
        <v>1</v>
      </c>
      <c r="AA3470" t="b">
        <f>IF(K3470&gt;Auswahlhilfe!$C$7,TRUE,FALSE)</f>
        <v>1</v>
      </c>
      <c r="AB3470" t="b">
        <f>IF(Auswahlhilfe!$C$17=F3470,TRUE,FALSE)</f>
        <v>0</v>
      </c>
      <c r="AC3470" t="b">
        <f>IFERROR(IF(FIND("P2",PGOptionList!D3470)&gt;0,TRUE),FALSE)</f>
        <v>0</v>
      </c>
      <c r="AD3470" t="b">
        <f>IFERROR(IF(FIND("P1",PGOptionList!D3470)&gt;0,TRUE),FALSE)</f>
        <v>1</v>
      </c>
      <c r="AE3470" t="b">
        <f>IFERROR(IF(FIND("P0",PGOptionList!D3470)&gt;0,TRUE),FALSE)</f>
        <v>0</v>
      </c>
      <c r="AF3470" t="b">
        <f>IF(AND(Z3470,AA3470,AB3470,AC3470,IF(C3470=Auswahlhilfe!$L$7,TRUE,FALSE)),D3470,FALSE)</f>
        <v>0</v>
      </c>
      <c r="AG3470" t="b">
        <f>IF(AND(Z3470,AA3470,AB3470,AD3470,IF(C3470=Auswahlhilfe!$L$17,TRUE,FALSE)),D3470,FALSE)</f>
        <v>0</v>
      </c>
      <c r="AH3470" t="b">
        <f>IF(AND(Z3470,AA3470,AB3470,AE3470,IF(C3470=Auswahlhilfe!$L$17,TRUE,FALSE)),D3470,FALSE)</f>
        <v>0</v>
      </c>
      <c r="AI3470" t="s">
        <v>4817</v>
      </c>
      <c r="AJ3470" s="90" t="str">
        <f t="shared" si="164"/>
        <v>mailto:info@oxni.ch?subject=Anfrage TCB-060-006-S1-P1</v>
      </c>
    </row>
    <row r="3471" spans="2:36" x14ac:dyDescent="0.2">
      <c r="B3471" s="78" t="str">
        <f t="shared" si="162"/>
        <v/>
      </c>
      <c r="C3471" s="19" t="s">
        <v>125</v>
      </c>
      <c r="D3471" s="19" t="s">
        <v>3772</v>
      </c>
      <c r="E3471" s="19">
        <v>61</v>
      </c>
      <c r="F3471" s="19" t="s">
        <v>58</v>
      </c>
      <c r="G3471" s="19">
        <v>6</v>
      </c>
      <c r="H3471" s="19">
        <v>3</v>
      </c>
      <c r="I3471" s="19">
        <v>7</v>
      </c>
      <c r="J3471" s="19">
        <v>97</v>
      </c>
      <c r="K3471" s="19">
        <v>50</v>
      </c>
      <c r="L3471" s="19">
        <v>150</v>
      </c>
      <c r="M3471" s="19" t="s">
        <v>64</v>
      </c>
      <c r="N3471" s="19">
        <v>3000</v>
      </c>
      <c r="O3471" s="19">
        <v>6000</v>
      </c>
      <c r="P3471" s="19">
        <v>1530</v>
      </c>
      <c r="Q3471" s="19" t="s">
        <v>57</v>
      </c>
      <c r="R3471" s="19">
        <v>765</v>
      </c>
      <c r="S3471" s="19">
        <v>20000</v>
      </c>
      <c r="T3471" s="19">
        <v>0.13</v>
      </c>
      <c r="U3471" s="19">
        <v>1.3</v>
      </c>
      <c r="V3471" s="19">
        <v>0.24</v>
      </c>
      <c r="W3471" s="19">
        <v>58</v>
      </c>
      <c r="X3471" s="93">
        <v>309</v>
      </c>
      <c r="Y3471">
        <f t="shared" si="163"/>
        <v>500</v>
      </c>
      <c r="Z3471" t="b">
        <f>IF(N3471/G3471&gt;=Auswahlhilfe!$C$8,TRUE,FALSE)</f>
        <v>1</v>
      </c>
      <c r="AA3471" t="b">
        <f>IF(K3471&gt;Auswahlhilfe!$C$7,TRUE,FALSE)</f>
        <v>1</v>
      </c>
      <c r="AB3471" t="b">
        <f>IF(Auswahlhilfe!$C$17=F3471,TRUE,FALSE)</f>
        <v>1</v>
      </c>
      <c r="AC3471" t="b">
        <f>IFERROR(IF(FIND("P2",PGOptionList!D3471)&gt;0,TRUE),FALSE)</f>
        <v>0</v>
      </c>
      <c r="AD3471" t="b">
        <f>IFERROR(IF(FIND("P1",PGOptionList!D3471)&gt;0,TRUE),FALSE)</f>
        <v>1</v>
      </c>
      <c r="AE3471" t="b">
        <f>IFERROR(IF(FIND("P0",PGOptionList!D3471)&gt;0,TRUE),FALSE)</f>
        <v>0</v>
      </c>
      <c r="AF3471" t="b">
        <f>IF(AND(Z3471,AA3471,AB3471,AC3471,IF(C3471=Auswahlhilfe!$L$7,TRUE,FALSE)),D3471,FALSE)</f>
        <v>0</v>
      </c>
      <c r="AG3471" t="b">
        <f>IF(AND(Z3471,AA3471,AB3471,AD3471,IF(C3471=Auswahlhilfe!$L$17,TRUE,FALSE)),D3471,FALSE)</f>
        <v>0</v>
      </c>
      <c r="AH3471" t="b">
        <f>IF(AND(Z3471,AA3471,AB3471,AE3471,IF(C3471=Auswahlhilfe!$L$17,TRUE,FALSE)),D3471,FALSE)</f>
        <v>0</v>
      </c>
      <c r="AI3471" t="s">
        <v>4818</v>
      </c>
      <c r="AJ3471" s="90" t="str">
        <f t="shared" si="164"/>
        <v>https://shop.oxni.ch/de/shop/motoren/planetengetriebe/tcb-060-006-s2-p1</v>
      </c>
    </row>
    <row r="3472" spans="2:36" x14ac:dyDescent="0.2">
      <c r="B3472" s="78" t="str">
        <f t="shared" si="162"/>
        <v/>
      </c>
      <c r="C3472" s="19" t="s">
        <v>125</v>
      </c>
      <c r="D3472" s="19" t="s">
        <v>3773</v>
      </c>
      <c r="E3472" s="19">
        <v>61</v>
      </c>
      <c r="F3472" s="19" t="s">
        <v>55</v>
      </c>
      <c r="G3472" s="19">
        <v>6</v>
      </c>
      <c r="H3472" s="19">
        <v>5</v>
      </c>
      <c r="I3472" s="19">
        <v>7</v>
      </c>
      <c r="J3472" s="19">
        <v>97</v>
      </c>
      <c r="K3472" s="19">
        <v>50</v>
      </c>
      <c r="L3472" s="19">
        <v>150</v>
      </c>
      <c r="M3472" s="19" t="s">
        <v>64</v>
      </c>
      <c r="N3472" s="19">
        <v>3000</v>
      </c>
      <c r="O3472" s="19">
        <v>6000</v>
      </c>
      <c r="P3472" s="19">
        <v>1530</v>
      </c>
      <c r="Q3472" s="19" t="s">
        <v>57</v>
      </c>
      <c r="R3472" s="19">
        <v>765</v>
      </c>
      <c r="S3472" s="19">
        <v>20000</v>
      </c>
      <c r="T3472" s="19">
        <v>0.13</v>
      </c>
      <c r="U3472" s="19">
        <v>1.3</v>
      </c>
      <c r="V3472" s="19">
        <v>0.24</v>
      </c>
      <c r="W3472" s="19">
        <v>58</v>
      </c>
      <c r="X3472" s="93">
        <v>281</v>
      </c>
      <c r="Y3472">
        <f t="shared" si="163"/>
        <v>500</v>
      </c>
      <c r="Z3472" t="b">
        <f>IF(N3472/G3472&gt;=Auswahlhilfe!$C$8,TRUE,FALSE)</f>
        <v>1</v>
      </c>
      <c r="AA3472" t="b">
        <f>IF(K3472&gt;Auswahlhilfe!$C$7,TRUE,FALSE)</f>
        <v>1</v>
      </c>
      <c r="AB3472" t="b">
        <f>IF(Auswahlhilfe!$C$17=F3472,TRUE,FALSE)</f>
        <v>0</v>
      </c>
      <c r="AC3472" t="b">
        <f>IFERROR(IF(FIND("P2",PGOptionList!D3472)&gt;0,TRUE),FALSE)</f>
        <v>1</v>
      </c>
      <c r="AD3472" t="b">
        <f>IFERROR(IF(FIND("P1",PGOptionList!D3472)&gt;0,TRUE),FALSE)</f>
        <v>0</v>
      </c>
      <c r="AE3472" t="b">
        <f>IFERROR(IF(FIND("P0",PGOptionList!D3472)&gt;0,TRUE),FALSE)</f>
        <v>0</v>
      </c>
      <c r="AF3472" t="b">
        <f>IF(AND(Z3472,AA3472,AB3472,AC3472,IF(C3472=Auswahlhilfe!$L$7,TRUE,FALSE)),D3472,FALSE)</f>
        <v>0</v>
      </c>
      <c r="AG3472" t="b">
        <f>IF(AND(Z3472,AA3472,AB3472,AD3472,IF(C3472=Auswahlhilfe!$L$17,TRUE,FALSE)),D3472,FALSE)</f>
        <v>0</v>
      </c>
      <c r="AH3472" t="b">
        <f>IF(AND(Z3472,AA3472,AB3472,AE3472,IF(C3472=Auswahlhilfe!$L$17,TRUE,FALSE)),D3472,FALSE)</f>
        <v>0</v>
      </c>
      <c r="AI3472" t="s">
        <v>4817</v>
      </c>
      <c r="AJ3472" s="90" t="str">
        <f t="shared" si="164"/>
        <v>mailto:info@oxni.ch?subject=Anfrage TCB-060-006-S1-P2</v>
      </c>
    </row>
    <row r="3473" spans="2:36" x14ac:dyDescent="0.2">
      <c r="B3473" s="78" t="str">
        <f t="shared" si="162"/>
        <v/>
      </c>
      <c r="C3473" s="19" t="s">
        <v>125</v>
      </c>
      <c r="D3473" s="19" t="s">
        <v>3774</v>
      </c>
      <c r="E3473" s="19">
        <v>61</v>
      </c>
      <c r="F3473" s="19" t="s">
        <v>58</v>
      </c>
      <c r="G3473" s="19">
        <v>6</v>
      </c>
      <c r="H3473" s="19">
        <v>5</v>
      </c>
      <c r="I3473" s="19">
        <v>7</v>
      </c>
      <c r="J3473" s="19">
        <v>97</v>
      </c>
      <c r="K3473" s="19">
        <v>50</v>
      </c>
      <c r="L3473" s="19">
        <v>150</v>
      </c>
      <c r="M3473" s="19" t="s">
        <v>64</v>
      </c>
      <c r="N3473" s="19">
        <v>3000</v>
      </c>
      <c r="O3473" s="19">
        <v>6000</v>
      </c>
      <c r="P3473" s="19">
        <v>1530</v>
      </c>
      <c r="Q3473" s="19" t="s">
        <v>57</v>
      </c>
      <c r="R3473" s="19">
        <v>765</v>
      </c>
      <c r="S3473" s="19">
        <v>20000</v>
      </c>
      <c r="T3473" s="19">
        <v>0.13</v>
      </c>
      <c r="U3473" s="19">
        <v>1.3</v>
      </c>
      <c r="V3473" s="19">
        <v>0.24</v>
      </c>
      <c r="W3473" s="19">
        <v>58</v>
      </c>
      <c r="X3473" s="93">
        <v>281</v>
      </c>
      <c r="Y3473">
        <f t="shared" si="163"/>
        <v>500</v>
      </c>
      <c r="Z3473" t="b">
        <f>IF(N3473/G3473&gt;=Auswahlhilfe!$C$8,TRUE,FALSE)</f>
        <v>1</v>
      </c>
      <c r="AA3473" t="b">
        <f>IF(K3473&gt;Auswahlhilfe!$C$7,TRUE,FALSE)</f>
        <v>1</v>
      </c>
      <c r="AB3473" t="b">
        <f>IF(Auswahlhilfe!$C$17=F3473,TRUE,FALSE)</f>
        <v>1</v>
      </c>
      <c r="AC3473" t="b">
        <f>IFERROR(IF(FIND("P2",PGOptionList!D3473)&gt;0,TRUE),FALSE)</f>
        <v>1</v>
      </c>
      <c r="AD3473" t="b">
        <f>IFERROR(IF(FIND("P1",PGOptionList!D3473)&gt;0,TRUE),FALSE)</f>
        <v>0</v>
      </c>
      <c r="AE3473" t="b">
        <f>IFERROR(IF(FIND("P0",PGOptionList!D3473)&gt;0,TRUE),FALSE)</f>
        <v>0</v>
      </c>
      <c r="AF3473" t="b">
        <f>IF(AND(Z3473,AA3473,AB3473,AC3473,IF(C3473=Auswahlhilfe!$L$7,TRUE,FALSE)),D3473,FALSE)</f>
        <v>0</v>
      </c>
      <c r="AG3473" t="b">
        <f>IF(AND(Z3473,AA3473,AB3473,AD3473,IF(C3473=Auswahlhilfe!$L$17,TRUE,FALSE)),D3473,FALSE)</f>
        <v>0</v>
      </c>
      <c r="AH3473" t="b">
        <f>IF(AND(Z3473,AA3473,AB3473,AE3473,IF(C3473=Auswahlhilfe!$L$17,TRUE,FALSE)),D3473,FALSE)</f>
        <v>0</v>
      </c>
      <c r="AI3473" t="s">
        <v>4818</v>
      </c>
      <c r="AJ3473" s="90" t="str">
        <f t="shared" si="164"/>
        <v>https://shop.oxni.ch/de/shop/motoren/planetengetriebe/tcb-060-006-s2-p2</v>
      </c>
    </row>
    <row r="3474" spans="2:36" x14ac:dyDescent="0.2">
      <c r="B3474" s="78" t="str">
        <f t="shared" si="162"/>
        <v/>
      </c>
      <c r="C3474" s="19" t="s">
        <v>125</v>
      </c>
      <c r="D3474" s="19" t="s">
        <v>3775</v>
      </c>
      <c r="E3474" s="19">
        <v>61</v>
      </c>
      <c r="F3474" s="19" t="s">
        <v>55</v>
      </c>
      <c r="G3474" s="19">
        <v>5</v>
      </c>
      <c r="H3474" s="19">
        <v>3</v>
      </c>
      <c r="I3474" s="19">
        <v>7</v>
      </c>
      <c r="J3474" s="19">
        <v>97</v>
      </c>
      <c r="K3474" s="19">
        <v>55</v>
      </c>
      <c r="L3474" s="19">
        <v>165</v>
      </c>
      <c r="M3474" s="19" t="s">
        <v>66</v>
      </c>
      <c r="N3474" s="19">
        <v>3000</v>
      </c>
      <c r="O3474" s="19">
        <v>6000</v>
      </c>
      <c r="P3474" s="19">
        <v>1530</v>
      </c>
      <c r="Q3474" s="19" t="s">
        <v>57</v>
      </c>
      <c r="R3474" s="19">
        <v>765</v>
      </c>
      <c r="S3474" s="19">
        <v>20000</v>
      </c>
      <c r="T3474" s="19">
        <v>0.13</v>
      </c>
      <c r="U3474" s="19">
        <v>1.3</v>
      </c>
      <c r="V3474" s="19">
        <v>0.24</v>
      </c>
      <c r="W3474" s="19">
        <v>58</v>
      </c>
      <c r="X3474" s="93">
        <v>309</v>
      </c>
      <c r="Y3474">
        <f t="shared" si="163"/>
        <v>600</v>
      </c>
      <c r="Z3474" t="b">
        <f>IF(N3474/G3474&gt;=Auswahlhilfe!$C$8,TRUE,FALSE)</f>
        <v>1</v>
      </c>
      <c r="AA3474" t="b">
        <f>IF(K3474&gt;Auswahlhilfe!$C$7,TRUE,FALSE)</f>
        <v>1</v>
      </c>
      <c r="AB3474" t="b">
        <f>IF(Auswahlhilfe!$C$17=F3474,TRUE,FALSE)</f>
        <v>0</v>
      </c>
      <c r="AC3474" t="b">
        <f>IFERROR(IF(FIND("P2",PGOptionList!D3474)&gt;0,TRUE),FALSE)</f>
        <v>0</v>
      </c>
      <c r="AD3474" t="b">
        <f>IFERROR(IF(FIND("P1",PGOptionList!D3474)&gt;0,TRUE),FALSE)</f>
        <v>1</v>
      </c>
      <c r="AE3474" t="b">
        <f>IFERROR(IF(FIND("P0",PGOptionList!D3474)&gt;0,TRUE),FALSE)</f>
        <v>0</v>
      </c>
      <c r="AF3474" t="b">
        <f>IF(AND(Z3474,AA3474,AB3474,AC3474,IF(C3474=Auswahlhilfe!$L$7,TRUE,FALSE)),D3474,FALSE)</f>
        <v>0</v>
      </c>
      <c r="AG3474" t="b">
        <f>IF(AND(Z3474,AA3474,AB3474,AD3474,IF(C3474=Auswahlhilfe!$L$17,TRUE,FALSE)),D3474,FALSE)</f>
        <v>0</v>
      </c>
      <c r="AH3474" t="b">
        <f>IF(AND(Z3474,AA3474,AB3474,AE3474,IF(C3474=Auswahlhilfe!$L$17,TRUE,FALSE)),D3474,FALSE)</f>
        <v>0</v>
      </c>
      <c r="AI3474" t="s">
        <v>4817</v>
      </c>
      <c r="AJ3474" s="90" t="str">
        <f t="shared" si="164"/>
        <v>mailto:info@oxni.ch?subject=Anfrage TCB-060-005-S1-P1</v>
      </c>
    </row>
    <row r="3475" spans="2:36" x14ac:dyDescent="0.2">
      <c r="B3475" s="78" t="str">
        <f t="shared" si="162"/>
        <v/>
      </c>
      <c r="C3475" s="19" t="s">
        <v>125</v>
      </c>
      <c r="D3475" s="19" t="s">
        <v>3776</v>
      </c>
      <c r="E3475" s="19">
        <v>61</v>
      </c>
      <c r="F3475" s="19" t="s">
        <v>58</v>
      </c>
      <c r="G3475" s="19">
        <v>5</v>
      </c>
      <c r="H3475" s="19">
        <v>3</v>
      </c>
      <c r="I3475" s="19">
        <v>7</v>
      </c>
      <c r="J3475" s="19">
        <v>97</v>
      </c>
      <c r="K3475" s="19">
        <v>55</v>
      </c>
      <c r="L3475" s="19">
        <v>165</v>
      </c>
      <c r="M3475" s="19" t="s">
        <v>66</v>
      </c>
      <c r="N3475" s="19">
        <v>3000</v>
      </c>
      <c r="O3475" s="19">
        <v>6000</v>
      </c>
      <c r="P3475" s="19">
        <v>1530</v>
      </c>
      <c r="Q3475" s="19" t="s">
        <v>57</v>
      </c>
      <c r="R3475" s="19">
        <v>765</v>
      </c>
      <c r="S3475" s="19">
        <v>20000</v>
      </c>
      <c r="T3475" s="19">
        <v>0.13</v>
      </c>
      <c r="U3475" s="19">
        <v>1.3</v>
      </c>
      <c r="V3475" s="19">
        <v>0.24</v>
      </c>
      <c r="W3475" s="19">
        <v>58</v>
      </c>
      <c r="X3475" s="93">
        <v>309</v>
      </c>
      <c r="Y3475">
        <f t="shared" si="163"/>
        <v>600</v>
      </c>
      <c r="Z3475" t="b">
        <f>IF(N3475/G3475&gt;=Auswahlhilfe!$C$8,TRUE,FALSE)</f>
        <v>1</v>
      </c>
      <c r="AA3475" t="b">
        <f>IF(K3475&gt;Auswahlhilfe!$C$7,TRUE,FALSE)</f>
        <v>1</v>
      </c>
      <c r="AB3475" t="b">
        <f>IF(Auswahlhilfe!$C$17=F3475,TRUE,FALSE)</f>
        <v>1</v>
      </c>
      <c r="AC3475" t="b">
        <f>IFERROR(IF(FIND("P2",PGOptionList!D3475)&gt;0,TRUE),FALSE)</f>
        <v>0</v>
      </c>
      <c r="AD3475" t="b">
        <f>IFERROR(IF(FIND("P1",PGOptionList!D3475)&gt;0,TRUE),FALSE)</f>
        <v>1</v>
      </c>
      <c r="AE3475" t="b">
        <f>IFERROR(IF(FIND("P0",PGOptionList!D3475)&gt;0,TRUE),FALSE)</f>
        <v>0</v>
      </c>
      <c r="AF3475" t="b">
        <f>IF(AND(Z3475,AA3475,AB3475,AC3475,IF(C3475=Auswahlhilfe!$L$7,TRUE,FALSE)),D3475,FALSE)</f>
        <v>0</v>
      </c>
      <c r="AG3475" t="b">
        <f>IF(AND(Z3475,AA3475,AB3475,AD3475,IF(C3475=Auswahlhilfe!$L$17,TRUE,FALSE)),D3475,FALSE)</f>
        <v>0</v>
      </c>
      <c r="AH3475" t="b">
        <f>IF(AND(Z3475,AA3475,AB3475,AE3475,IF(C3475=Auswahlhilfe!$L$17,TRUE,FALSE)),D3475,FALSE)</f>
        <v>0</v>
      </c>
      <c r="AI3475" t="s">
        <v>4818</v>
      </c>
      <c r="AJ3475" s="90" t="str">
        <f t="shared" si="164"/>
        <v>https://shop.oxni.ch/de/shop/motoren/planetengetriebe/tcb-060-005-s2-p1</v>
      </c>
    </row>
    <row r="3476" spans="2:36" x14ac:dyDescent="0.2">
      <c r="B3476" s="78" t="str">
        <f t="shared" si="162"/>
        <v/>
      </c>
      <c r="C3476" s="19" t="s">
        <v>125</v>
      </c>
      <c r="D3476" s="19" t="s">
        <v>3777</v>
      </c>
      <c r="E3476" s="19">
        <v>61</v>
      </c>
      <c r="F3476" s="19" t="s">
        <v>55</v>
      </c>
      <c r="G3476" s="19">
        <v>5</v>
      </c>
      <c r="H3476" s="19">
        <v>5</v>
      </c>
      <c r="I3476" s="19">
        <v>7</v>
      </c>
      <c r="J3476" s="19">
        <v>97</v>
      </c>
      <c r="K3476" s="19">
        <v>55</v>
      </c>
      <c r="L3476" s="19">
        <v>165</v>
      </c>
      <c r="M3476" s="19" t="s">
        <v>66</v>
      </c>
      <c r="N3476" s="19">
        <v>3000</v>
      </c>
      <c r="O3476" s="19">
        <v>6000</v>
      </c>
      <c r="P3476" s="19">
        <v>1530</v>
      </c>
      <c r="Q3476" s="19" t="s">
        <v>57</v>
      </c>
      <c r="R3476" s="19">
        <v>765</v>
      </c>
      <c r="S3476" s="19">
        <v>20000</v>
      </c>
      <c r="T3476" s="19">
        <v>0.13</v>
      </c>
      <c r="U3476" s="19">
        <v>1.3</v>
      </c>
      <c r="V3476" s="19">
        <v>0.24</v>
      </c>
      <c r="W3476" s="19">
        <v>58</v>
      </c>
      <c r="X3476" s="93">
        <v>281</v>
      </c>
      <c r="Y3476">
        <f t="shared" si="163"/>
        <v>600</v>
      </c>
      <c r="Z3476" t="b">
        <f>IF(N3476/G3476&gt;=Auswahlhilfe!$C$8,TRUE,FALSE)</f>
        <v>1</v>
      </c>
      <c r="AA3476" t="b">
        <f>IF(K3476&gt;Auswahlhilfe!$C$7,TRUE,FALSE)</f>
        <v>1</v>
      </c>
      <c r="AB3476" t="b">
        <f>IF(Auswahlhilfe!$C$17=F3476,TRUE,FALSE)</f>
        <v>0</v>
      </c>
      <c r="AC3476" t="b">
        <f>IFERROR(IF(FIND("P2",PGOptionList!D3476)&gt;0,TRUE),FALSE)</f>
        <v>1</v>
      </c>
      <c r="AD3476" t="b">
        <f>IFERROR(IF(FIND("P1",PGOptionList!D3476)&gt;0,TRUE),FALSE)</f>
        <v>0</v>
      </c>
      <c r="AE3476" t="b">
        <f>IFERROR(IF(FIND("P0",PGOptionList!D3476)&gt;0,TRUE),FALSE)</f>
        <v>0</v>
      </c>
      <c r="AF3476" t="b">
        <f>IF(AND(Z3476,AA3476,AB3476,AC3476,IF(C3476=Auswahlhilfe!$L$7,TRUE,FALSE)),D3476,FALSE)</f>
        <v>0</v>
      </c>
      <c r="AG3476" t="b">
        <f>IF(AND(Z3476,AA3476,AB3476,AD3476,IF(C3476=Auswahlhilfe!$L$17,TRUE,FALSE)),D3476,FALSE)</f>
        <v>0</v>
      </c>
      <c r="AH3476" t="b">
        <f>IF(AND(Z3476,AA3476,AB3476,AE3476,IF(C3476=Auswahlhilfe!$L$17,TRUE,FALSE)),D3476,FALSE)</f>
        <v>0</v>
      </c>
      <c r="AI3476" t="s">
        <v>4817</v>
      </c>
      <c r="AJ3476" s="90" t="str">
        <f t="shared" si="164"/>
        <v>mailto:info@oxni.ch?subject=Anfrage TCB-060-005-S1-P2</v>
      </c>
    </row>
    <row r="3477" spans="2:36" x14ac:dyDescent="0.2">
      <c r="B3477" s="78" t="str">
        <f t="shared" si="162"/>
        <v/>
      </c>
      <c r="C3477" s="19" t="s">
        <v>125</v>
      </c>
      <c r="D3477" s="19" t="s">
        <v>3778</v>
      </c>
      <c r="E3477" s="19">
        <v>61</v>
      </c>
      <c r="F3477" s="19" t="s">
        <v>58</v>
      </c>
      <c r="G3477" s="19">
        <v>5</v>
      </c>
      <c r="H3477" s="19">
        <v>5</v>
      </c>
      <c r="I3477" s="19">
        <v>7</v>
      </c>
      <c r="J3477" s="19">
        <v>97</v>
      </c>
      <c r="K3477" s="19">
        <v>55</v>
      </c>
      <c r="L3477" s="19">
        <v>165</v>
      </c>
      <c r="M3477" s="19" t="s">
        <v>66</v>
      </c>
      <c r="N3477" s="19">
        <v>3000</v>
      </c>
      <c r="O3477" s="19">
        <v>6000</v>
      </c>
      <c r="P3477" s="19">
        <v>1530</v>
      </c>
      <c r="Q3477" s="19" t="s">
        <v>57</v>
      </c>
      <c r="R3477" s="19">
        <v>765</v>
      </c>
      <c r="S3477" s="19">
        <v>20000</v>
      </c>
      <c r="T3477" s="19">
        <v>0.13</v>
      </c>
      <c r="U3477" s="19">
        <v>1.3</v>
      </c>
      <c r="V3477" s="19">
        <v>0.24</v>
      </c>
      <c r="W3477" s="19">
        <v>58</v>
      </c>
      <c r="X3477" s="93">
        <v>281</v>
      </c>
      <c r="Y3477">
        <f t="shared" si="163"/>
        <v>600</v>
      </c>
      <c r="Z3477" t="b">
        <f>IF(N3477/G3477&gt;=Auswahlhilfe!$C$8,TRUE,FALSE)</f>
        <v>1</v>
      </c>
      <c r="AA3477" t="b">
        <f>IF(K3477&gt;Auswahlhilfe!$C$7,TRUE,FALSE)</f>
        <v>1</v>
      </c>
      <c r="AB3477" t="b">
        <f>IF(Auswahlhilfe!$C$17=F3477,TRUE,FALSE)</f>
        <v>1</v>
      </c>
      <c r="AC3477" t="b">
        <f>IFERROR(IF(FIND("P2",PGOptionList!D3477)&gt;0,TRUE),FALSE)</f>
        <v>1</v>
      </c>
      <c r="AD3477" t="b">
        <f>IFERROR(IF(FIND("P1",PGOptionList!D3477)&gt;0,TRUE),FALSE)</f>
        <v>0</v>
      </c>
      <c r="AE3477" t="b">
        <f>IFERROR(IF(FIND("P0",PGOptionList!D3477)&gt;0,TRUE),FALSE)</f>
        <v>0</v>
      </c>
      <c r="AF3477" t="b">
        <f>IF(AND(Z3477,AA3477,AB3477,AC3477,IF(C3477=Auswahlhilfe!$L$7,TRUE,FALSE)),D3477,FALSE)</f>
        <v>0</v>
      </c>
      <c r="AG3477" t="b">
        <f>IF(AND(Z3477,AA3477,AB3477,AD3477,IF(C3477=Auswahlhilfe!$L$17,TRUE,FALSE)),D3477,FALSE)</f>
        <v>0</v>
      </c>
      <c r="AH3477" t="b">
        <f>IF(AND(Z3477,AA3477,AB3477,AE3477,IF(C3477=Auswahlhilfe!$L$17,TRUE,FALSE)),D3477,FALSE)</f>
        <v>0</v>
      </c>
      <c r="AI3477" t="s">
        <v>4818</v>
      </c>
      <c r="AJ3477" s="90" t="str">
        <f t="shared" si="164"/>
        <v>https://shop.oxni.ch/de/shop/motoren/planetengetriebe/tcb-060-005-s2-p2</v>
      </c>
    </row>
    <row r="3478" spans="2:36" x14ac:dyDescent="0.2">
      <c r="B3478" s="78" t="str">
        <f t="shared" si="162"/>
        <v/>
      </c>
      <c r="C3478" s="19" t="s">
        <v>125</v>
      </c>
      <c r="D3478" s="19" t="s">
        <v>3779</v>
      </c>
      <c r="E3478" s="19">
        <v>61</v>
      </c>
      <c r="F3478" s="19" t="s">
        <v>55</v>
      </c>
      <c r="G3478" s="19">
        <v>4</v>
      </c>
      <c r="H3478" s="19">
        <v>3</v>
      </c>
      <c r="I3478" s="19">
        <v>7</v>
      </c>
      <c r="J3478" s="19">
        <v>97</v>
      </c>
      <c r="K3478" s="19">
        <v>45</v>
      </c>
      <c r="L3478" s="19">
        <v>135</v>
      </c>
      <c r="M3478" s="19" t="s">
        <v>67</v>
      </c>
      <c r="N3478" s="19">
        <v>3000</v>
      </c>
      <c r="O3478" s="19">
        <v>6000</v>
      </c>
      <c r="P3478" s="19">
        <v>1530</v>
      </c>
      <c r="Q3478" s="19" t="s">
        <v>57</v>
      </c>
      <c r="R3478" s="19">
        <v>765</v>
      </c>
      <c r="S3478" s="19">
        <v>20000</v>
      </c>
      <c r="T3478" s="19">
        <v>0.14000000000000001</v>
      </c>
      <c r="U3478" s="19">
        <v>1.3</v>
      </c>
      <c r="V3478" s="19">
        <v>0.24</v>
      </c>
      <c r="W3478" s="19">
        <v>58</v>
      </c>
      <c r="X3478" s="93">
        <v>309</v>
      </c>
      <c r="Y3478">
        <f t="shared" si="163"/>
        <v>750</v>
      </c>
      <c r="Z3478" t="b">
        <f>IF(N3478/G3478&gt;=Auswahlhilfe!$C$8,TRUE,FALSE)</f>
        <v>1</v>
      </c>
      <c r="AA3478" t="b">
        <f>IF(K3478&gt;Auswahlhilfe!$C$7,TRUE,FALSE)</f>
        <v>1</v>
      </c>
      <c r="AB3478" t="b">
        <f>IF(Auswahlhilfe!$C$17=F3478,TRUE,FALSE)</f>
        <v>0</v>
      </c>
      <c r="AC3478" t="b">
        <f>IFERROR(IF(FIND("P2",PGOptionList!D3478)&gt;0,TRUE),FALSE)</f>
        <v>0</v>
      </c>
      <c r="AD3478" t="b">
        <f>IFERROR(IF(FIND("P1",PGOptionList!D3478)&gt;0,TRUE),FALSE)</f>
        <v>1</v>
      </c>
      <c r="AE3478" t="b">
        <f>IFERROR(IF(FIND("P0",PGOptionList!D3478)&gt;0,TRUE),FALSE)</f>
        <v>0</v>
      </c>
      <c r="AF3478" t="b">
        <f>IF(AND(Z3478,AA3478,AB3478,AC3478,IF(C3478=Auswahlhilfe!$L$7,TRUE,FALSE)),D3478,FALSE)</f>
        <v>0</v>
      </c>
      <c r="AG3478" t="b">
        <f>IF(AND(Z3478,AA3478,AB3478,AD3478,IF(C3478=Auswahlhilfe!$L$17,TRUE,FALSE)),D3478,FALSE)</f>
        <v>0</v>
      </c>
      <c r="AH3478" t="b">
        <f>IF(AND(Z3478,AA3478,AB3478,AE3478,IF(C3478=Auswahlhilfe!$L$17,TRUE,FALSE)),D3478,FALSE)</f>
        <v>0</v>
      </c>
      <c r="AI3478" t="s">
        <v>4817</v>
      </c>
      <c r="AJ3478" s="90" t="str">
        <f t="shared" si="164"/>
        <v>mailto:info@oxni.ch?subject=Anfrage TCB-060-004-S1-P1</v>
      </c>
    </row>
    <row r="3479" spans="2:36" x14ac:dyDescent="0.2">
      <c r="B3479" s="78" t="str">
        <f t="shared" si="162"/>
        <v/>
      </c>
      <c r="C3479" s="19" t="s">
        <v>125</v>
      </c>
      <c r="D3479" s="19" t="s">
        <v>3780</v>
      </c>
      <c r="E3479" s="19">
        <v>61</v>
      </c>
      <c r="F3479" s="19" t="s">
        <v>58</v>
      </c>
      <c r="G3479" s="19">
        <v>4</v>
      </c>
      <c r="H3479" s="19">
        <v>3</v>
      </c>
      <c r="I3479" s="19">
        <v>7</v>
      </c>
      <c r="J3479" s="19">
        <v>97</v>
      </c>
      <c r="K3479" s="19">
        <v>45</v>
      </c>
      <c r="L3479" s="19">
        <v>135</v>
      </c>
      <c r="M3479" s="19" t="s">
        <v>67</v>
      </c>
      <c r="N3479" s="19">
        <v>3000</v>
      </c>
      <c r="O3479" s="19">
        <v>6000</v>
      </c>
      <c r="P3479" s="19">
        <v>1530</v>
      </c>
      <c r="Q3479" s="19" t="s">
        <v>57</v>
      </c>
      <c r="R3479" s="19">
        <v>765</v>
      </c>
      <c r="S3479" s="19">
        <v>20000</v>
      </c>
      <c r="T3479" s="19">
        <v>0.14000000000000001</v>
      </c>
      <c r="U3479" s="19">
        <v>1.3</v>
      </c>
      <c r="V3479" s="19">
        <v>0.24</v>
      </c>
      <c r="W3479" s="19">
        <v>58</v>
      </c>
      <c r="X3479" s="93">
        <v>309</v>
      </c>
      <c r="Y3479">
        <f t="shared" si="163"/>
        <v>750</v>
      </c>
      <c r="Z3479" t="b">
        <f>IF(N3479/G3479&gt;=Auswahlhilfe!$C$8,TRUE,FALSE)</f>
        <v>1</v>
      </c>
      <c r="AA3479" t="b">
        <f>IF(K3479&gt;Auswahlhilfe!$C$7,TRUE,FALSE)</f>
        <v>1</v>
      </c>
      <c r="AB3479" t="b">
        <f>IF(Auswahlhilfe!$C$17=F3479,TRUE,FALSE)</f>
        <v>1</v>
      </c>
      <c r="AC3479" t="b">
        <f>IFERROR(IF(FIND("P2",PGOptionList!D3479)&gt;0,TRUE),FALSE)</f>
        <v>0</v>
      </c>
      <c r="AD3479" t="b">
        <f>IFERROR(IF(FIND("P1",PGOptionList!D3479)&gt;0,TRUE),FALSE)</f>
        <v>1</v>
      </c>
      <c r="AE3479" t="b">
        <f>IFERROR(IF(FIND("P0",PGOptionList!D3479)&gt;0,TRUE),FALSE)</f>
        <v>0</v>
      </c>
      <c r="AF3479" t="b">
        <f>IF(AND(Z3479,AA3479,AB3479,AC3479,IF(C3479=Auswahlhilfe!$L$7,TRUE,FALSE)),D3479,FALSE)</f>
        <v>0</v>
      </c>
      <c r="AG3479" t="b">
        <f>IF(AND(Z3479,AA3479,AB3479,AD3479,IF(C3479=Auswahlhilfe!$L$17,TRUE,FALSE)),D3479,FALSE)</f>
        <v>0</v>
      </c>
      <c r="AH3479" t="b">
        <f>IF(AND(Z3479,AA3479,AB3479,AE3479,IF(C3479=Auswahlhilfe!$L$17,TRUE,FALSE)),D3479,FALSE)</f>
        <v>0</v>
      </c>
      <c r="AI3479" t="s">
        <v>4818</v>
      </c>
      <c r="AJ3479" s="90" t="str">
        <f t="shared" si="164"/>
        <v>https://shop.oxni.ch/de/shop/motoren/planetengetriebe/tcb-060-004-s2-p1</v>
      </c>
    </row>
    <row r="3480" spans="2:36" x14ac:dyDescent="0.2">
      <c r="B3480" s="78" t="str">
        <f t="shared" si="162"/>
        <v/>
      </c>
      <c r="C3480" s="19" t="s">
        <v>125</v>
      </c>
      <c r="D3480" s="19" t="s">
        <v>3781</v>
      </c>
      <c r="E3480" s="19">
        <v>61</v>
      </c>
      <c r="F3480" s="19" t="s">
        <v>55</v>
      </c>
      <c r="G3480" s="19">
        <v>4</v>
      </c>
      <c r="H3480" s="19">
        <v>5</v>
      </c>
      <c r="I3480" s="19">
        <v>7</v>
      </c>
      <c r="J3480" s="19">
        <v>97</v>
      </c>
      <c r="K3480" s="19">
        <v>45</v>
      </c>
      <c r="L3480" s="19">
        <v>135</v>
      </c>
      <c r="M3480" s="19" t="s">
        <v>67</v>
      </c>
      <c r="N3480" s="19">
        <v>3000</v>
      </c>
      <c r="O3480" s="19">
        <v>6000</v>
      </c>
      <c r="P3480" s="19">
        <v>1530</v>
      </c>
      <c r="Q3480" s="19" t="s">
        <v>57</v>
      </c>
      <c r="R3480" s="19">
        <v>765</v>
      </c>
      <c r="S3480" s="19">
        <v>20000</v>
      </c>
      <c r="T3480" s="19">
        <v>0.14000000000000001</v>
      </c>
      <c r="U3480" s="19">
        <v>1.3</v>
      </c>
      <c r="V3480" s="19">
        <v>0.24</v>
      </c>
      <c r="W3480" s="19">
        <v>58</v>
      </c>
      <c r="X3480" s="93">
        <v>281</v>
      </c>
      <c r="Y3480">
        <f t="shared" si="163"/>
        <v>750</v>
      </c>
      <c r="Z3480" t="b">
        <f>IF(N3480/G3480&gt;=Auswahlhilfe!$C$8,TRUE,FALSE)</f>
        <v>1</v>
      </c>
      <c r="AA3480" t="b">
        <f>IF(K3480&gt;Auswahlhilfe!$C$7,TRUE,FALSE)</f>
        <v>1</v>
      </c>
      <c r="AB3480" t="b">
        <f>IF(Auswahlhilfe!$C$17=F3480,TRUE,FALSE)</f>
        <v>0</v>
      </c>
      <c r="AC3480" t="b">
        <f>IFERROR(IF(FIND("P2",PGOptionList!D3480)&gt;0,TRUE),FALSE)</f>
        <v>1</v>
      </c>
      <c r="AD3480" t="b">
        <f>IFERROR(IF(FIND("P1",PGOptionList!D3480)&gt;0,TRUE),FALSE)</f>
        <v>0</v>
      </c>
      <c r="AE3480" t="b">
        <f>IFERROR(IF(FIND("P0",PGOptionList!D3480)&gt;0,TRUE),FALSE)</f>
        <v>0</v>
      </c>
      <c r="AF3480" t="b">
        <f>IF(AND(Z3480,AA3480,AB3480,AC3480,IF(C3480=Auswahlhilfe!$L$7,TRUE,FALSE)),D3480,FALSE)</f>
        <v>0</v>
      </c>
      <c r="AG3480" t="b">
        <f>IF(AND(Z3480,AA3480,AB3480,AD3480,IF(C3480=Auswahlhilfe!$L$17,TRUE,FALSE)),D3480,FALSE)</f>
        <v>0</v>
      </c>
      <c r="AH3480" t="b">
        <f>IF(AND(Z3480,AA3480,AB3480,AE3480,IF(C3480=Auswahlhilfe!$L$17,TRUE,FALSE)),D3480,FALSE)</f>
        <v>0</v>
      </c>
      <c r="AI3480" t="s">
        <v>4817</v>
      </c>
      <c r="AJ3480" s="90" t="str">
        <f t="shared" si="164"/>
        <v>mailto:info@oxni.ch?subject=Anfrage TCB-060-004-S1-P2</v>
      </c>
    </row>
    <row r="3481" spans="2:36" x14ac:dyDescent="0.2">
      <c r="B3481" s="78" t="str">
        <f t="shared" si="162"/>
        <v/>
      </c>
      <c r="C3481" s="19" t="s">
        <v>125</v>
      </c>
      <c r="D3481" s="19" t="s">
        <v>3782</v>
      </c>
      <c r="E3481" s="19">
        <v>61</v>
      </c>
      <c r="F3481" s="19" t="s">
        <v>58</v>
      </c>
      <c r="G3481" s="19">
        <v>4</v>
      </c>
      <c r="H3481" s="19">
        <v>5</v>
      </c>
      <c r="I3481" s="19">
        <v>7</v>
      </c>
      <c r="J3481" s="19">
        <v>97</v>
      </c>
      <c r="K3481" s="19">
        <v>45</v>
      </c>
      <c r="L3481" s="19">
        <v>135</v>
      </c>
      <c r="M3481" s="19" t="s">
        <v>67</v>
      </c>
      <c r="N3481" s="19">
        <v>3000</v>
      </c>
      <c r="O3481" s="19">
        <v>6000</v>
      </c>
      <c r="P3481" s="19">
        <v>1530</v>
      </c>
      <c r="Q3481" s="19" t="s">
        <v>57</v>
      </c>
      <c r="R3481" s="19">
        <v>765</v>
      </c>
      <c r="S3481" s="19">
        <v>20000</v>
      </c>
      <c r="T3481" s="19">
        <v>0.14000000000000001</v>
      </c>
      <c r="U3481" s="19">
        <v>1.3</v>
      </c>
      <c r="V3481" s="19">
        <v>0.24</v>
      </c>
      <c r="W3481" s="19">
        <v>58</v>
      </c>
      <c r="X3481" s="93">
        <v>281</v>
      </c>
      <c r="Y3481">
        <f t="shared" si="163"/>
        <v>750</v>
      </c>
      <c r="Z3481" t="b">
        <f>IF(N3481/G3481&gt;=Auswahlhilfe!$C$8,TRUE,FALSE)</f>
        <v>1</v>
      </c>
      <c r="AA3481" t="b">
        <f>IF(K3481&gt;Auswahlhilfe!$C$7,TRUE,FALSE)</f>
        <v>1</v>
      </c>
      <c r="AB3481" t="b">
        <f>IF(Auswahlhilfe!$C$17=F3481,TRUE,FALSE)</f>
        <v>1</v>
      </c>
      <c r="AC3481" t="b">
        <f>IFERROR(IF(FIND("P2",PGOptionList!D3481)&gt;0,TRUE),FALSE)</f>
        <v>1</v>
      </c>
      <c r="AD3481" t="b">
        <f>IFERROR(IF(FIND("P1",PGOptionList!D3481)&gt;0,TRUE),FALSE)</f>
        <v>0</v>
      </c>
      <c r="AE3481" t="b">
        <f>IFERROR(IF(FIND("P0",PGOptionList!D3481)&gt;0,TRUE),FALSE)</f>
        <v>0</v>
      </c>
      <c r="AF3481" t="b">
        <f>IF(AND(Z3481,AA3481,AB3481,AC3481,IF(C3481=Auswahlhilfe!$L$7,TRUE,FALSE)),D3481,FALSE)</f>
        <v>0</v>
      </c>
      <c r="AG3481" t="b">
        <f>IF(AND(Z3481,AA3481,AB3481,AD3481,IF(C3481=Auswahlhilfe!$L$17,TRUE,FALSE)),D3481,FALSE)</f>
        <v>0</v>
      </c>
      <c r="AH3481" t="b">
        <f>IF(AND(Z3481,AA3481,AB3481,AE3481,IF(C3481=Auswahlhilfe!$L$17,TRUE,FALSE)),D3481,FALSE)</f>
        <v>0</v>
      </c>
      <c r="AI3481" t="s">
        <v>4818</v>
      </c>
      <c r="AJ3481" s="90" t="str">
        <f t="shared" si="164"/>
        <v>https://shop.oxni.ch/de/shop/motoren/planetengetriebe/tcb-060-004-s2-p2</v>
      </c>
    </row>
    <row r="3482" spans="2:36" x14ac:dyDescent="0.2">
      <c r="B3482" s="78" t="str">
        <f t="shared" si="162"/>
        <v/>
      </c>
      <c r="C3482" s="19" t="s">
        <v>125</v>
      </c>
      <c r="D3482" s="19" t="s">
        <v>3783</v>
      </c>
      <c r="E3482" s="19">
        <v>61</v>
      </c>
      <c r="F3482" s="19" t="s">
        <v>55</v>
      </c>
      <c r="G3482" s="19">
        <v>3</v>
      </c>
      <c r="H3482" s="19">
        <v>3</v>
      </c>
      <c r="I3482" s="19">
        <v>7</v>
      </c>
      <c r="J3482" s="19">
        <v>97</v>
      </c>
      <c r="K3482" s="19">
        <v>40</v>
      </c>
      <c r="L3482" s="19">
        <v>120</v>
      </c>
      <c r="M3482" s="19" t="s">
        <v>127</v>
      </c>
      <c r="N3482" s="19">
        <v>3000</v>
      </c>
      <c r="O3482" s="19">
        <v>6000</v>
      </c>
      <c r="P3482" s="19">
        <v>1530</v>
      </c>
      <c r="Q3482" s="19" t="s">
        <v>57</v>
      </c>
      <c r="R3482" s="19">
        <v>765</v>
      </c>
      <c r="S3482" s="19">
        <v>20000</v>
      </c>
      <c r="T3482" s="19">
        <v>0.16</v>
      </c>
      <c r="U3482" s="19">
        <v>1.3</v>
      </c>
      <c r="V3482" s="19">
        <v>0.24</v>
      </c>
      <c r="W3482" s="19">
        <v>58</v>
      </c>
      <c r="X3482" s="93">
        <v>309</v>
      </c>
      <c r="Y3482">
        <f t="shared" si="163"/>
        <v>1000</v>
      </c>
      <c r="Z3482" t="b">
        <f>IF(N3482/G3482&gt;=Auswahlhilfe!$C$8,TRUE,FALSE)</f>
        <v>1</v>
      </c>
      <c r="AA3482" t="b">
        <f>IF(K3482&gt;Auswahlhilfe!$C$7,TRUE,FALSE)</f>
        <v>1</v>
      </c>
      <c r="AB3482" t="b">
        <f>IF(Auswahlhilfe!$C$17=F3482,TRUE,FALSE)</f>
        <v>0</v>
      </c>
      <c r="AC3482" t="b">
        <f>IFERROR(IF(FIND("P2",PGOptionList!D3482)&gt;0,TRUE),FALSE)</f>
        <v>0</v>
      </c>
      <c r="AD3482" t="b">
        <f>IFERROR(IF(FIND("P1",PGOptionList!D3482)&gt;0,TRUE),FALSE)</f>
        <v>1</v>
      </c>
      <c r="AE3482" t="b">
        <f>IFERROR(IF(FIND("P0",PGOptionList!D3482)&gt;0,TRUE),FALSE)</f>
        <v>0</v>
      </c>
      <c r="AF3482" t="b">
        <f>IF(AND(Z3482,AA3482,AB3482,AC3482,IF(C3482=Auswahlhilfe!$L$7,TRUE,FALSE)),D3482,FALSE)</f>
        <v>0</v>
      </c>
      <c r="AG3482" t="b">
        <f>IF(AND(Z3482,AA3482,AB3482,AD3482,IF(C3482=Auswahlhilfe!$L$17,TRUE,FALSE)),D3482,FALSE)</f>
        <v>0</v>
      </c>
      <c r="AH3482" t="b">
        <f>IF(AND(Z3482,AA3482,AB3482,AE3482,IF(C3482=Auswahlhilfe!$L$17,TRUE,FALSE)),D3482,FALSE)</f>
        <v>0</v>
      </c>
      <c r="AI3482" t="s">
        <v>4817</v>
      </c>
      <c r="AJ3482" s="90" t="str">
        <f t="shared" si="164"/>
        <v>mailto:info@oxni.ch?subject=Anfrage TCB-060-003-S1-P1</v>
      </c>
    </row>
    <row r="3483" spans="2:36" x14ac:dyDescent="0.2">
      <c r="B3483" s="78" t="str">
        <f t="shared" si="162"/>
        <v/>
      </c>
      <c r="C3483" s="19" t="s">
        <v>125</v>
      </c>
      <c r="D3483" s="19" t="s">
        <v>3784</v>
      </c>
      <c r="E3483" s="19">
        <v>61</v>
      </c>
      <c r="F3483" s="19" t="s">
        <v>58</v>
      </c>
      <c r="G3483" s="19">
        <v>3</v>
      </c>
      <c r="H3483" s="19">
        <v>3</v>
      </c>
      <c r="I3483" s="19">
        <v>7</v>
      </c>
      <c r="J3483" s="19">
        <v>97</v>
      </c>
      <c r="K3483" s="19">
        <v>40</v>
      </c>
      <c r="L3483" s="19">
        <v>120</v>
      </c>
      <c r="M3483" s="19" t="s">
        <v>127</v>
      </c>
      <c r="N3483" s="19">
        <v>3000</v>
      </c>
      <c r="O3483" s="19">
        <v>6000</v>
      </c>
      <c r="P3483" s="19">
        <v>1530</v>
      </c>
      <c r="Q3483" s="19" t="s">
        <v>57</v>
      </c>
      <c r="R3483" s="19">
        <v>765</v>
      </c>
      <c r="S3483" s="19">
        <v>20000</v>
      </c>
      <c r="T3483" s="19">
        <v>0.16</v>
      </c>
      <c r="U3483" s="19">
        <v>1.3</v>
      </c>
      <c r="V3483" s="19">
        <v>0.24</v>
      </c>
      <c r="W3483" s="19">
        <v>58</v>
      </c>
      <c r="X3483" s="93">
        <v>309</v>
      </c>
      <c r="Y3483">
        <f t="shared" si="163"/>
        <v>1000</v>
      </c>
      <c r="Z3483" t="b">
        <f>IF(N3483/G3483&gt;=Auswahlhilfe!$C$8,TRUE,FALSE)</f>
        <v>1</v>
      </c>
      <c r="AA3483" t="b">
        <f>IF(K3483&gt;Auswahlhilfe!$C$7,TRUE,FALSE)</f>
        <v>1</v>
      </c>
      <c r="AB3483" t="b">
        <f>IF(Auswahlhilfe!$C$17=F3483,TRUE,FALSE)</f>
        <v>1</v>
      </c>
      <c r="AC3483" t="b">
        <f>IFERROR(IF(FIND("P2",PGOptionList!D3483)&gt;0,TRUE),FALSE)</f>
        <v>0</v>
      </c>
      <c r="AD3483" t="b">
        <f>IFERROR(IF(FIND("P1",PGOptionList!D3483)&gt;0,TRUE),FALSE)</f>
        <v>1</v>
      </c>
      <c r="AE3483" t="b">
        <f>IFERROR(IF(FIND("P0",PGOptionList!D3483)&gt;0,TRUE),FALSE)</f>
        <v>0</v>
      </c>
      <c r="AF3483" t="b">
        <f>IF(AND(Z3483,AA3483,AB3483,AC3483,IF(C3483=Auswahlhilfe!$L$7,TRUE,FALSE)),D3483,FALSE)</f>
        <v>0</v>
      </c>
      <c r="AG3483" t="b">
        <f>IF(AND(Z3483,AA3483,AB3483,AD3483,IF(C3483=Auswahlhilfe!$L$17,TRUE,FALSE)),D3483,FALSE)</f>
        <v>0</v>
      </c>
      <c r="AH3483" t="b">
        <f>IF(AND(Z3483,AA3483,AB3483,AE3483,IF(C3483=Auswahlhilfe!$L$17,TRUE,FALSE)),D3483,FALSE)</f>
        <v>0</v>
      </c>
      <c r="AI3483" t="s">
        <v>4818</v>
      </c>
      <c r="AJ3483" s="90" t="str">
        <f t="shared" si="164"/>
        <v>https://shop.oxni.ch/de/shop/motoren/planetengetriebe/tcb-060-003-s2-p1</v>
      </c>
    </row>
    <row r="3484" spans="2:36" x14ac:dyDescent="0.2">
      <c r="B3484" s="78" t="str">
        <f t="shared" si="162"/>
        <v/>
      </c>
      <c r="C3484" s="19" t="s">
        <v>125</v>
      </c>
      <c r="D3484" s="19" t="s">
        <v>3785</v>
      </c>
      <c r="E3484" s="19">
        <v>61</v>
      </c>
      <c r="F3484" s="19" t="s">
        <v>55</v>
      </c>
      <c r="G3484" s="19">
        <v>3</v>
      </c>
      <c r="H3484" s="19">
        <v>5</v>
      </c>
      <c r="I3484" s="19">
        <v>7</v>
      </c>
      <c r="J3484" s="19">
        <v>97</v>
      </c>
      <c r="K3484" s="19">
        <v>40</v>
      </c>
      <c r="L3484" s="19">
        <v>120</v>
      </c>
      <c r="M3484" s="19" t="s">
        <v>127</v>
      </c>
      <c r="N3484" s="19">
        <v>3000</v>
      </c>
      <c r="O3484" s="19">
        <v>6000</v>
      </c>
      <c r="P3484" s="19">
        <v>1530</v>
      </c>
      <c r="Q3484" s="19" t="s">
        <v>57</v>
      </c>
      <c r="R3484" s="19">
        <v>765</v>
      </c>
      <c r="S3484" s="19">
        <v>20000</v>
      </c>
      <c r="T3484" s="19">
        <v>0.16</v>
      </c>
      <c r="U3484" s="19">
        <v>1.3</v>
      </c>
      <c r="V3484" s="19">
        <v>0.24</v>
      </c>
      <c r="W3484" s="19">
        <v>58</v>
      </c>
      <c r="X3484" s="93">
        <v>281</v>
      </c>
      <c r="Y3484">
        <f t="shared" si="163"/>
        <v>1000</v>
      </c>
      <c r="Z3484" t="b">
        <f>IF(N3484/G3484&gt;=Auswahlhilfe!$C$8,TRUE,FALSE)</f>
        <v>1</v>
      </c>
      <c r="AA3484" t="b">
        <f>IF(K3484&gt;Auswahlhilfe!$C$7,TRUE,FALSE)</f>
        <v>1</v>
      </c>
      <c r="AB3484" t="b">
        <f>IF(Auswahlhilfe!$C$17=F3484,TRUE,FALSE)</f>
        <v>0</v>
      </c>
      <c r="AC3484" t="b">
        <f>IFERROR(IF(FIND("P2",PGOptionList!D3484)&gt;0,TRUE),FALSE)</f>
        <v>1</v>
      </c>
      <c r="AD3484" t="b">
        <f>IFERROR(IF(FIND("P1",PGOptionList!D3484)&gt;0,TRUE),FALSE)</f>
        <v>0</v>
      </c>
      <c r="AE3484" t="b">
        <f>IFERROR(IF(FIND("P0",PGOptionList!D3484)&gt;0,TRUE),FALSE)</f>
        <v>0</v>
      </c>
      <c r="AF3484" t="b">
        <f>IF(AND(Z3484,AA3484,AB3484,AC3484,IF(C3484=Auswahlhilfe!$L$7,TRUE,FALSE)),D3484,FALSE)</f>
        <v>0</v>
      </c>
      <c r="AG3484" t="b">
        <f>IF(AND(Z3484,AA3484,AB3484,AD3484,IF(C3484=Auswahlhilfe!$L$17,TRUE,FALSE)),D3484,FALSE)</f>
        <v>0</v>
      </c>
      <c r="AH3484" t="b">
        <f>IF(AND(Z3484,AA3484,AB3484,AE3484,IF(C3484=Auswahlhilfe!$L$17,TRUE,FALSE)),D3484,FALSE)</f>
        <v>0</v>
      </c>
      <c r="AI3484" t="s">
        <v>4817</v>
      </c>
      <c r="AJ3484" s="90" t="str">
        <f t="shared" si="164"/>
        <v>mailto:info@oxni.ch?subject=Anfrage TCB-060-003-S1-P2</v>
      </c>
    </row>
    <row r="3485" spans="2:36" x14ac:dyDescent="0.2">
      <c r="B3485" s="78" t="str">
        <f t="shared" si="162"/>
        <v/>
      </c>
      <c r="C3485" s="19" t="s">
        <v>125</v>
      </c>
      <c r="D3485" s="19" t="s">
        <v>3786</v>
      </c>
      <c r="E3485" s="19">
        <v>61</v>
      </c>
      <c r="F3485" s="19" t="s">
        <v>58</v>
      </c>
      <c r="G3485" s="19">
        <v>3</v>
      </c>
      <c r="H3485" s="19">
        <v>5</v>
      </c>
      <c r="I3485" s="19">
        <v>7</v>
      </c>
      <c r="J3485" s="19">
        <v>97</v>
      </c>
      <c r="K3485" s="19">
        <v>40</v>
      </c>
      <c r="L3485" s="19">
        <v>120</v>
      </c>
      <c r="M3485" s="19" t="s">
        <v>127</v>
      </c>
      <c r="N3485" s="19">
        <v>3000</v>
      </c>
      <c r="O3485" s="19">
        <v>6000</v>
      </c>
      <c r="P3485" s="19">
        <v>1530</v>
      </c>
      <c r="Q3485" s="19" t="s">
        <v>57</v>
      </c>
      <c r="R3485" s="19">
        <v>765</v>
      </c>
      <c r="S3485" s="19">
        <v>20000</v>
      </c>
      <c r="T3485" s="19">
        <v>0.16</v>
      </c>
      <c r="U3485" s="19">
        <v>1.3</v>
      </c>
      <c r="V3485" s="19">
        <v>0.24</v>
      </c>
      <c r="W3485" s="19">
        <v>58</v>
      </c>
      <c r="X3485" s="93">
        <v>281</v>
      </c>
      <c r="Y3485">
        <f t="shared" si="163"/>
        <v>1000</v>
      </c>
      <c r="Z3485" t="b">
        <f>IF(N3485/G3485&gt;=Auswahlhilfe!$C$8,TRUE,FALSE)</f>
        <v>1</v>
      </c>
      <c r="AA3485" t="b">
        <f>IF(K3485&gt;Auswahlhilfe!$C$7,TRUE,FALSE)</f>
        <v>1</v>
      </c>
      <c r="AB3485" t="b">
        <f>IF(Auswahlhilfe!$C$17=F3485,TRUE,FALSE)</f>
        <v>1</v>
      </c>
      <c r="AC3485" t="b">
        <f>IFERROR(IF(FIND("P2",PGOptionList!D3485)&gt;0,TRUE),FALSE)</f>
        <v>1</v>
      </c>
      <c r="AD3485" t="b">
        <f>IFERROR(IF(FIND("P1",PGOptionList!D3485)&gt;0,TRUE),FALSE)</f>
        <v>0</v>
      </c>
      <c r="AE3485" t="b">
        <f>IFERROR(IF(FIND("P0",PGOptionList!D3485)&gt;0,TRUE),FALSE)</f>
        <v>0</v>
      </c>
      <c r="AF3485" t="b">
        <f>IF(AND(Z3485,AA3485,AB3485,AC3485,IF(C3485=Auswahlhilfe!$L$7,TRUE,FALSE)),D3485,FALSE)</f>
        <v>0</v>
      </c>
      <c r="AG3485" t="b">
        <f>IF(AND(Z3485,AA3485,AB3485,AD3485,IF(C3485=Auswahlhilfe!$L$17,TRUE,FALSE)),D3485,FALSE)</f>
        <v>0</v>
      </c>
      <c r="AH3485" t="b">
        <f>IF(AND(Z3485,AA3485,AB3485,AE3485,IF(C3485=Auswahlhilfe!$L$17,TRUE,FALSE)),D3485,FALSE)</f>
        <v>0</v>
      </c>
      <c r="AI3485" t="s">
        <v>4818</v>
      </c>
      <c r="AJ3485" s="90" t="str">
        <f t="shared" si="164"/>
        <v>https://shop.oxni.ch/de/shop/motoren/planetengetriebe/tcb-060-003-s2-p2</v>
      </c>
    </row>
    <row r="3486" spans="2:36" x14ac:dyDescent="0.2">
      <c r="B3486" s="78" t="str">
        <f t="shared" si="162"/>
        <v/>
      </c>
      <c r="C3486" s="19" t="s">
        <v>125</v>
      </c>
      <c r="D3486" s="19" t="s">
        <v>3787</v>
      </c>
      <c r="E3486" s="19">
        <v>90</v>
      </c>
      <c r="F3486" s="19" t="s">
        <v>55</v>
      </c>
      <c r="G3486" s="19">
        <v>100</v>
      </c>
      <c r="H3486" s="19">
        <v>5</v>
      </c>
      <c r="I3486" s="19">
        <v>14</v>
      </c>
      <c r="J3486" s="19">
        <v>94</v>
      </c>
      <c r="K3486" s="19">
        <v>100</v>
      </c>
      <c r="L3486" s="19">
        <v>300</v>
      </c>
      <c r="M3486" s="19" t="s">
        <v>105</v>
      </c>
      <c r="N3486" s="19">
        <v>3000</v>
      </c>
      <c r="O3486" s="19">
        <v>6000</v>
      </c>
      <c r="P3486" s="19">
        <v>3250</v>
      </c>
      <c r="Q3486" s="19" t="s">
        <v>57</v>
      </c>
      <c r="R3486" s="19">
        <v>1625</v>
      </c>
      <c r="S3486" s="19">
        <v>20000</v>
      </c>
      <c r="T3486" s="19">
        <v>0.44</v>
      </c>
      <c r="U3486" s="19">
        <v>5.0999999999999996</v>
      </c>
      <c r="V3486" s="19">
        <v>0.24</v>
      </c>
      <c r="W3486" s="19">
        <v>60</v>
      </c>
      <c r="X3486" s="93">
        <v>512</v>
      </c>
      <c r="Y3486">
        <f t="shared" si="163"/>
        <v>30</v>
      </c>
      <c r="Z3486" t="b">
        <f>IF(N3486/G3486&gt;=Auswahlhilfe!$C$8,TRUE,FALSE)</f>
        <v>1</v>
      </c>
      <c r="AA3486" t="b">
        <f>IF(K3486&gt;Auswahlhilfe!$C$7,TRUE,FALSE)</f>
        <v>1</v>
      </c>
      <c r="AB3486" t="b">
        <f>IF(Auswahlhilfe!$C$17=F3486,TRUE,FALSE)</f>
        <v>0</v>
      </c>
      <c r="AC3486" t="b">
        <f>IFERROR(IF(FIND("P2",PGOptionList!D3486)&gt;0,TRUE),FALSE)</f>
        <v>0</v>
      </c>
      <c r="AD3486" t="b">
        <f>IFERROR(IF(FIND("P1",PGOptionList!D3486)&gt;0,TRUE),FALSE)</f>
        <v>1</v>
      </c>
      <c r="AE3486" t="b">
        <f>IFERROR(IF(FIND("P0",PGOptionList!D3486)&gt;0,TRUE),FALSE)</f>
        <v>0</v>
      </c>
      <c r="AF3486" t="b">
        <f>IF(AND(Z3486,AA3486,AB3486,AC3486,IF(C3486=Auswahlhilfe!$L$7,TRUE,FALSE)),D3486,FALSE)</f>
        <v>0</v>
      </c>
      <c r="AG3486" t="b">
        <f>IF(AND(Z3486,AA3486,AB3486,AD3486,IF(C3486=Auswahlhilfe!$L$17,TRUE,FALSE)),D3486,FALSE)</f>
        <v>0</v>
      </c>
      <c r="AH3486" t="b">
        <f>IF(AND(Z3486,AA3486,AB3486,AE3486,IF(C3486=Auswahlhilfe!$L$17,TRUE,FALSE)),D3486,FALSE)</f>
        <v>0</v>
      </c>
      <c r="AI3486" t="s">
        <v>4817</v>
      </c>
      <c r="AJ3486" s="90" t="str">
        <f t="shared" si="164"/>
        <v>mailto:info@oxni.ch?subject=Anfrage TCB-090-100-S1-P1</v>
      </c>
    </row>
    <row r="3487" spans="2:36" x14ac:dyDescent="0.2">
      <c r="B3487" s="78" t="str">
        <f t="shared" si="162"/>
        <v/>
      </c>
      <c r="C3487" s="19" t="s">
        <v>125</v>
      </c>
      <c r="D3487" s="19" t="s">
        <v>3788</v>
      </c>
      <c r="E3487" s="19">
        <v>90</v>
      </c>
      <c r="F3487" s="19" t="s">
        <v>58</v>
      </c>
      <c r="G3487" s="19">
        <v>100</v>
      </c>
      <c r="H3487" s="19">
        <v>5</v>
      </c>
      <c r="I3487" s="19">
        <v>14</v>
      </c>
      <c r="J3487" s="19">
        <v>94</v>
      </c>
      <c r="K3487" s="19">
        <v>100</v>
      </c>
      <c r="L3487" s="19">
        <v>300</v>
      </c>
      <c r="M3487" s="19" t="s">
        <v>105</v>
      </c>
      <c r="N3487" s="19">
        <v>3000</v>
      </c>
      <c r="O3487" s="19">
        <v>6000</v>
      </c>
      <c r="P3487" s="19">
        <v>3250</v>
      </c>
      <c r="Q3487" s="19" t="s">
        <v>57</v>
      </c>
      <c r="R3487" s="19">
        <v>1625</v>
      </c>
      <c r="S3487" s="19">
        <v>20000</v>
      </c>
      <c r="T3487" s="19">
        <v>0.44</v>
      </c>
      <c r="U3487" s="19">
        <v>5.0999999999999996</v>
      </c>
      <c r="V3487" s="19">
        <v>0.24</v>
      </c>
      <c r="W3487" s="19">
        <v>60</v>
      </c>
      <c r="X3487" s="93">
        <v>512</v>
      </c>
      <c r="Y3487">
        <f t="shared" si="163"/>
        <v>30</v>
      </c>
      <c r="Z3487" t="b">
        <f>IF(N3487/G3487&gt;=Auswahlhilfe!$C$8,TRUE,FALSE)</f>
        <v>1</v>
      </c>
      <c r="AA3487" t="b">
        <f>IF(K3487&gt;Auswahlhilfe!$C$7,TRUE,FALSE)</f>
        <v>1</v>
      </c>
      <c r="AB3487" t="b">
        <f>IF(Auswahlhilfe!$C$17=F3487,TRUE,FALSE)</f>
        <v>1</v>
      </c>
      <c r="AC3487" t="b">
        <f>IFERROR(IF(FIND("P2",PGOptionList!D3487)&gt;0,TRUE),FALSE)</f>
        <v>0</v>
      </c>
      <c r="AD3487" t="b">
        <f>IFERROR(IF(FIND("P1",PGOptionList!D3487)&gt;0,TRUE),FALSE)</f>
        <v>1</v>
      </c>
      <c r="AE3487" t="b">
        <f>IFERROR(IF(FIND("P0",PGOptionList!D3487)&gt;0,TRUE),FALSE)</f>
        <v>0</v>
      </c>
      <c r="AF3487" t="b">
        <f>IF(AND(Z3487,AA3487,AB3487,AC3487,IF(C3487=Auswahlhilfe!$L$7,TRUE,FALSE)),D3487,FALSE)</f>
        <v>0</v>
      </c>
      <c r="AG3487" t="b">
        <f>IF(AND(Z3487,AA3487,AB3487,AD3487,IF(C3487=Auswahlhilfe!$L$17,TRUE,FALSE)),D3487,FALSE)</f>
        <v>0</v>
      </c>
      <c r="AH3487" t="b">
        <f>IF(AND(Z3487,AA3487,AB3487,AE3487,IF(C3487=Auswahlhilfe!$L$17,TRUE,FALSE)),D3487,FALSE)</f>
        <v>0</v>
      </c>
      <c r="AI3487" t="s">
        <v>4818</v>
      </c>
      <c r="AJ3487" s="90" t="str">
        <f t="shared" si="164"/>
        <v>https://shop.oxni.ch/de/shop/motoren/planetengetriebe/tcb-090-100-s2-p1</v>
      </c>
    </row>
    <row r="3488" spans="2:36" x14ac:dyDescent="0.2">
      <c r="B3488" s="78" t="str">
        <f t="shared" si="162"/>
        <v/>
      </c>
      <c r="C3488" s="19" t="s">
        <v>125</v>
      </c>
      <c r="D3488" s="19" t="s">
        <v>3789</v>
      </c>
      <c r="E3488" s="19">
        <v>90</v>
      </c>
      <c r="F3488" s="19" t="s">
        <v>55</v>
      </c>
      <c r="G3488" s="19">
        <v>100</v>
      </c>
      <c r="H3488" s="19">
        <v>7</v>
      </c>
      <c r="I3488" s="19">
        <v>14</v>
      </c>
      <c r="J3488" s="19">
        <v>94</v>
      </c>
      <c r="K3488" s="19">
        <v>100</v>
      </c>
      <c r="L3488" s="19">
        <v>300</v>
      </c>
      <c r="M3488" s="19" t="s">
        <v>105</v>
      </c>
      <c r="N3488" s="19">
        <v>3000</v>
      </c>
      <c r="O3488" s="19">
        <v>6000</v>
      </c>
      <c r="P3488" s="19">
        <v>3250</v>
      </c>
      <c r="Q3488" s="19" t="s">
        <v>57</v>
      </c>
      <c r="R3488" s="19">
        <v>1625</v>
      </c>
      <c r="S3488" s="19">
        <v>20000</v>
      </c>
      <c r="T3488" s="19">
        <v>0.44</v>
      </c>
      <c r="U3488" s="19">
        <v>5.0999999999999996</v>
      </c>
      <c r="V3488" s="19">
        <v>0.24</v>
      </c>
      <c r="W3488" s="19">
        <v>60</v>
      </c>
      <c r="X3488" s="93">
        <v>466</v>
      </c>
      <c r="Y3488">
        <f t="shared" si="163"/>
        <v>30</v>
      </c>
      <c r="Z3488" t="b">
        <f>IF(N3488/G3488&gt;=Auswahlhilfe!$C$8,TRUE,FALSE)</f>
        <v>1</v>
      </c>
      <c r="AA3488" t="b">
        <f>IF(K3488&gt;Auswahlhilfe!$C$7,TRUE,FALSE)</f>
        <v>1</v>
      </c>
      <c r="AB3488" t="b">
        <f>IF(Auswahlhilfe!$C$17=F3488,TRUE,FALSE)</f>
        <v>0</v>
      </c>
      <c r="AC3488" t="b">
        <f>IFERROR(IF(FIND("P2",PGOptionList!D3488)&gt;0,TRUE),FALSE)</f>
        <v>1</v>
      </c>
      <c r="AD3488" t="b">
        <f>IFERROR(IF(FIND("P1",PGOptionList!D3488)&gt;0,TRUE),FALSE)</f>
        <v>0</v>
      </c>
      <c r="AE3488" t="b">
        <f>IFERROR(IF(FIND("P0",PGOptionList!D3488)&gt;0,TRUE),FALSE)</f>
        <v>0</v>
      </c>
      <c r="AF3488" t="b">
        <f>IF(AND(Z3488,AA3488,AB3488,AC3488,IF(C3488=Auswahlhilfe!$L$7,TRUE,FALSE)),D3488,FALSE)</f>
        <v>0</v>
      </c>
      <c r="AG3488" t="b">
        <f>IF(AND(Z3488,AA3488,AB3488,AD3488,IF(C3488=Auswahlhilfe!$L$17,TRUE,FALSE)),D3488,FALSE)</f>
        <v>0</v>
      </c>
      <c r="AH3488" t="b">
        <f>IF(AND(Z3488,AA3488,AB3488,AE3488,IF(C3488=Auswahlhilfe!$L$17,TRUE,FALSE)),D3488,FALSE)</f>
        <v>0</v>
      </c>
      <c r="AI3488" t="s">
        <v>4817</v>
      </c>
      <c r="AJ3488" s="90" t="str">
        <f t="shared" si="164"/>
        <v>mailto:info@oxni.ch?subject=Anfrage TCB-090-100-S1-P2</v>
      </c>
    </row>
    <row r="3489" spans="2:36" x14ac:dyDescent="0.2">
      <c r="B3489" s="78" t="str">
        <f t="shared" si="162"/>
        <v/>
      </c>
      <c r="C3489" s="19" t="s">
        <v>125</v>
      </c>
      <c r="D3489" s="19" t="s">
        <v>3790</v>
      </c>
      <c r="E3489" s="19">
        <v>90</v>
      </c>
      <c r="F3489" s="19" t="s">
        <v>58</v>
      </c>
      <c r="G3489" s="19">
        <v>100</v>
      </c>
      <c r="H3489" s="19">
        <v>7</v>
      </c>
      <c r="I3489" s="19">
        <v>14</v>
      </c>
      <c r="J3489" s="19">
        <v>94</v>
      </c>
      <c r="K3489" s="19">
        <v>100</v>
      </c>
      <c r="L3489" s="19">
        <v>300</v>
      </c>
      <c r="M3489" s="19" t="s">
        <v>105</v>
      </c>
      <c r="N3489" s="19">
        <v>3000</v>
      </c>
      <c r="O3489" s="19">
        <v>6000</v>
      </c>
      <c r="P3489" s="19">
        <v>3250</v>
      </c>
      <c r="Q3489" s="19" t="s">
        <v>57</v>
      </c>
      <c r="R3489" s="19">
        <v>1625</v>
      </c>
      <c r="S3489" s="19">
        <v>20000</v>
      </c>
      <c r="T3489" s="19">
        <v>0.44</v>
      </c>
      <c r="U3489" s="19">
        <v>5.0999999999999996</v>
      </c>
      <c r="V3489" s="19">
        <v>0.24</v>
      </c>
      <c r="W3489" s="19">
        <v>60</v>
      </c>
      <c r="X3489" s="93">
        <v>466</v>
      </c>
      <c r="Y3489">
        <f t="shared" si="163"/>
        <v>30</v>
      </c>
      <c r="Z3489" t="b">
        <f>IF(N3489/G3489&gt;=Auswahlhilfe!$C$8,TRUE,FALSE)</f>
        <v>1</v>
      </c>
      <c r="AA3489" t="b">
        <f>IF(K3489&gt;Auswahlhilfe!$C$7,TRUE,FALSE)</f>
        <v>1</v>
      </c>
      <c r="AB3489" t="b">
        <f>IF(Auswahlhilfe!$C$17=F3489,TRUE,FALSE)</f>
        <v>1</v>
      </c>
      <c r="AC3489" t="b">
        <f>IFERROR(IF(FIND("P2",PGOptionList!D3489)&gt;0,TRUE),FALSE)</f>
        <v>1</v>
      </c>
      <c r="AD3489" t="b">
        <f>IFERROR(IF(FIND("P1",PGOptionList!D3489)&gt;0,TRUE),FALSE)</f>
        <v>0</v>
      </c>
      <c r="AE3489" t="b">
        <f>IFERROR(IF(FIND("P0",PGOptionList!D3489)&gt;0,TRUE),FALSE)</f>
        <v>0</v>
      </c>
      <c r="AF3489" t="b">
        <f>IF(AND(Z3489,AA3489,AB3489,AC3489,IF(C3489=Auswahlhilfe!$L$7,TRUE,FALSE)),D3489,FALSE)</f>
        <v>0</v>
      </c>
      <c r="AG3489" t="b">
        <f>IF(AND(Z3489,AA3489,AB3489,AD3489,IF(C3489=Auswahlhilfe!$L$17,TRUE,FALSE)),D3489,FALSE)</f>
        <v>0</v>
      </c>
      <c r="AH3489" t="b">
        <f>IF(AND(Z3489,AA3489,AB3489,AE3489,IF(C3489=Auswahlhilfe!$L$17,TRUE,FALSE)),D3489,FALSE)</f>
        <v>0</v>
      </c>
      <c r="AI3489" t="s">
        <v>4818</v>
      </c>
      <c r="AJ3489" s="90" t="str">
        <f t="shared" si="164"/>
        <v>https://shop.oxni.ch/de/shop/motoren/planetengetriebe/tcb-090-100-s2-p2</v>
      </c>
    </row>
    <row r="3490" spans="2:36" x14ac:dyDescent="0.2">
      <c r="B3490" s="78" t="str">
        <f t="shared" si="162"/>
        <v/>
      </c>
      <c r="C3490" s="19" t="s">
        <v>125</v>
      </c>
      <c r="D3490" s="19" t="s">
        <v>3791</v>
      </c>
      <c r="E3490" s="19">
        <v>90</v>
      </c>
      <c r="F3490" s="19" t="s">
        <v>55</v>
      </c>
      <c r="G3490" s="19">
        <v>80</v>
      </c>
      <c r="H3490" s="19">
        <v>5</v>
      </c>
      <c r="I3490" s="19">
        <v>14</v>
      </c>
      <c r="J3490" s="19">
        <v>94</v>
      </c>
      <c r="K3490" s="19">
        <v>120</v>
      </c>
      <c r="L3490" s="19">
        <v>360</v>
      </c>
      <c r="M3490" s="19" t="s">
        <v>106</v>
      </c>
      <c r="N3490" s="19">
        <v>3000</v>
      </c>
      <c r="O3490" s="19">
        <v>6000</v>
      </c>
      <c r="P3490" s="19">
        <v>3250</v>
      </c>
      <c r="Q3490" s="19" t="s">
        <v>57</v>
      </c>
      <c r="R3490" s="19">
        <v>1625</v>
      </c>
      <c r="S3490" s="19">
        <v>20000</v>
      </c>
      <c r="T3490" s="19">
        <v>0.44</v>
      </c>
      <c r="U3490" s="19">
        <v>5.0999999999999996</v>
      </c>
      <c r="V3490" s="19">
        <v>0.24</v>
      </c>
      <c r="W3490" s="19">
        <v>60</v>
      </c>
      <c r="X3490" s="93">
        <v>512</v>
      </c>
      <c r="Y3490">
        <f t="shared" si="163"/>
        <v>37.5</v>
      </c>
      <c r="Z3490" t="b">
        <f>IF(N3490/G3490&gt;=Auswahlhilfe!$C$8,TRUE,FALSE)</f>
        <v>1</v>
      </c>
      <c r="AA3490" t="b">
        <f>IF(K3490&gt;Auswahlhilfe!$C$7,TRUE,FALSE)</f>
        <v>1</v>
      </c>
      <c r="AB3490" t="b">
        <f>IF(Auswahlhilfe!$C$17=F3490,TRUE,FALSE)</f>
        <v>0</v>
      </c>
      <c r="AC3490" t="b">
        <f>IFERROR(IF(FIND("P2",PGOptionList!D3490)&gt;0,TRUE),FALSE)</f>
        <v>0</v>
      </c>
      <c r="AD3490" t="b">
        <f>IFERROR(IF(FIND("P1",PGOptionList!D3490)&gt;0,TRUE),FALSE)</f>
        <v>1</v>
      </c>
      <c r="AE3490" t="b">
        <f>IFERROR(IF(FIND("P0",PGOptionList!D3490)&gt;0,TRUE),FALSE)</f>
        <v>0</v>
      </c>
      <c r="AF3490" t="b">
        <f>IF(AND(Z3490,AA3490,AB3490,AC3490,IF(C3490=Auswahlhilfe!$L$7,TRUE,FALSE)),D3490,FALSE)</f>
        <v>0</v>
      </c>
      <c r="AG3490" t="b">
        <f>IF(AND(Z3490,AA3490,AB3490,AD3490,IF(C3490=Auswahlhilfe!$L$17,TRUE,FALSE)),D3490,FALSE)</f>
        <v>0</v>
      </c>
      <c r="AH3490" t="b">
        <f>IF(AND(Z3490,AA3490,AB3490,AE3490,IF(C3490=Auswahlhilfe!$L$17,TRUE,FALSE)),D3490,FALSE)</f>
        <v>0</v>
      </c>
      <c r="AI3490" t="s">
        <v>4817</v>
      </c>
      <c r="AJ3490" s="90" t="str">
        <f t="shared" si="164"/>
        <v>mailto:info@oxni.ch?subject=Anfrage TCB-090-080-S1-P1</v>
      </c>
    </row>
    <row r="3491" spans="2:36" x14ac:dyDescent="0.2">
      <c r="B3491" s="78" t="str">
        <f t="shared" si="162"/>
        <v/>
      </c>
      <c r="C3491" s="19" t="s">
        <v>125</v>
      </c>
      <c r="D3491" s="19" t="s">
        <v>3792</v>
      </c>
      <c r="E3491" s="19">
        <v>90</v>
      </c>
      <c r="F3491" s="19" t="s">
        <v>58</v>
      </c>
      <c r="G3491" s="19">
        <v>80</v>
      </c>
      <c r="H3491" s="19">
        <v>5</v>
      </c>
      <c r="I3491" s="19">
        <v>14</v>
      </c>
      <c r="J3491" s="19">
        <v>94</v>
      </c>
      <c r="K3491" s="19">
        <v>120</v>
      </c>
      <c r="L3491" s="19">
        <v>360</v>
      </c>
      <c r="M3491" s="19" t="s">
        <v>106</v>
      </c>
      <c r="N3491" s="19">
        <v>3000</v>
      </c>
      <c r="O3491" s="19">
        <v>6000</v>
      </c>
      <c r="P3491" s="19">
        <v>3250</v>
      </c>
      <c r="Q3491" s="19" t="s">
        <v>57</v>
      </c>
      <c r="R3491" s="19">
        <v>1625</v>
      </c>
      <c r="S3491" s="19">
        <v>20000</v>
      </c>
      <c r="T3491" s="19">
        <v>0.44</v>
      </c>
      <c r="U3491" s="19">
        <v>5.0999999999999996</v>
      </c>
      <c r="V3491" s="19">
        <v>0.24</v>
      </c>
      <c r="W3491" s="19">
        <v>60</v>
      </c>
      <c r="X3491" s="93">
        <v>512</v>
      </c>
      <c r="Y3491">
        <f t="shared" si="163"/>
        <v>37.5</v>
      </c>
      <c r="Z3491" t="b">
        <f>IF(N3491/G3491&gt;=Auswahlhilfe!$C$8,TRUE,FALSE)</f>
        <v>1</v>
      </c>
      <c r="AA3491" t="b">
        <f>IF(K3491&gt;Auswahlhilfe!$C$7,TRUE,FALSE)</f>
        <v>1</v>
      </c>
      <c r="AB3491" t="b">
        <f>IF(Auswahlhilfe!$C$17=F3491,TRUE,FALSE)</f>
        <v>1</v>
      </c>
      <c r="AC3491" t="b">
        <f>IFERROR(IF(FIND("P2",PGOptionList!D3491)&gt;0,TRUE),FALSE)</f>
        <v>0</v>
      </c>
      <c r="AD3491" t="b">
        <f>IFERROR(IF(FIND("P1",PGOptionList!D3491)&gt;0,TRUE),FALSE)</f>
        <v>1</v>
      </c>
      <c r="AE3491" t="b">
        <f>IFERROR(IF(FIND("P0",PGOptionList!D3491)&gt;0,TRUE),FALSE)</f>
        <v>0</v>
      </c>
      <c r="AF3491" t="b">
        <f>IF(AND(Z3491,AA3491,AB3491,AC3491,IF(C3491=Auswahlhilfe!$L$7,TRUE,FALSE)),D3491,FALSE)</f>
        <v>0</v>
      </c>
      <c r="AG3491" t="b">
        <f>IF(AND(Z3491,AA3491,AB3491,AD3491,IF(C3491=Auswahlhilfe!$L$17,TRUE,FALSE)),D3491,FALSE)</f>
        <v>0</v>
      </c>
      <c r="AH3491" t="b">
        <f>IF(AND(Z3491,AA3491,AB3491,AE3491,IF(C3491=Auswahlhilfe!$L$17,TRUE,FALSE)),D3491,FALSE)</f>
        <v>0</v>
      </c>
      <c r="AI3491" t="s">
        <v>4818</v>
      </c>
      <c r="AJ3491" s="90" t="str">
        <f t="shared" si="164"/>
        <v>https://shop.oxni.ch/de/shop/motoren/planetengetriebe/tcb-090-080-s2-p1</v>
      </c>
    </row>
    <row r="3492" spans="2:36" x14ac:dyDescent="0.2">
      <c r="B3492" s="78" t="str">
        <f t="shared" si="162"/>
        <v/>
      </c>
      <c r="C3492" s="19" t="s">
        <v>125</v>
      </c>
      <c r="D3492" s="19" t="s">
        <v>3793</v>
      </c>
      <c r="E3492" s="19">
        <v>90</v>
      </c>
      <c r="F3492" s="19" t="s">
        <v>55</v>
      </c>
      <c r="G3492" s="19">
        <v>80</v>
      </c>
      <c r="H3492" s="19">
        <v>7</v>
      </c>
      <c r="I3492" s="19">
        <v>14</v>
      </c>
      <c r="J3492" s="19">
        <v>94</v>
      </c>
      <c r="K3492" s="19">
        <v>120</v>
      </c>
      <c r="L3492" s="19">
        <v>360</v>
      </c>
      <c r="M3492" s="19" t="s">
        <v>106</v>
      </c>
      <c r="N3492" s="19">
        <v>3000</v>
      </c>
      <c r="O3492" s="19">
        <v>6000</v>
      </c>
      <c r="P3492" s="19">
        <v>3250</v>
      </c>
      <c r="Q3492" s="19" t="s">
        <v>57</v>
      </c>
      <c r="R3492" s="19">
        <v>1625</v>
      </c>
      <c r="S3492" s="19">
        <v>20000</v>
      </c>
      <c r="T3492" s="19">
        <v>0.44</v>
      </c>
      <c r="U3492" s="19">
        <v>5.0999999999999996</v>
      </c>
      <c r="V3492" s="19">
        <v>0.24</v>
      </c>
      <c r="W3492" s="19">
        <v>60</v>
      </c>
      <c r="X3492" s="93">
        <v>466</v>
      </c>
      <c r="Y3492">
        <f t="shared" si="163"/>
        <v>37.5</v>
      </c>
      <c r="Z3492" t="b">
        <f>IF(N3492/G3492&gt;=Auswahlhilfe!$C$8,TRUE,FALSE)</f>
        <v>1</v>
      </c>
      <c r="AA3492" t="b">
        <f>IF(K3492&gt;Auswahlhilfe!$C$7,TRUE,FALSE)</f>
        <v>1</v>
      </c>
      <c r="AB3492" t="b">
        <f>IF(Auswahlhilfe!$C$17=F3492,TRUE,FALSE)</f>
        <v>0</v>
      </c>
      <c r="AC3492" t="b">
        <f>IFERROR(IF(FIND("P2",PGOptionList!D3492)&gt;0,TRUE),FALSE)</f>
        <v>1</v>
      </c>
      <c r="AD3492" t="b">
        <f>IFERROR(IF(FIND("P1",PGOptionList!D3492)&gt;0,TRUE),FALSE)</f>
        <v>0</v>
      </c>
      <c r="AE3492" t="b">
        <f>IFERROR(IF(FIND("P0",PGOptionList!D3492)&gt;0,TRUE),FALSE)</f>
        <v>0</v>
      </c>
      <c r="AF3492" t="b">
        <f>IF(AND(Z3492,AA3492,AB3492,AC3492,IF(C3492=Auswahlhilfe!$L$7,TRUE,FALSE)),D3492,FALSE)</f>
        <v>0</v>
      </c>
      <c r="AG3492" t="b">
        <f>IF(AND(Z3492,AA3492,AB3492,AD3492,IF(C3492=Auswahlhilfe!$L$17,TRUE,FALSE)),D3492,FALSE)</f>
        <v>0</v>
      </c>
      <c r="AH3492" t="b">
        <f>IF(AND(Z3492,AA3492,AB3492,AE3492,IF(C3492=Auswahlhilfe!$L$17,TRUE,FALSE)),D3492,FALSE)</f>
        <v>0</v>
      </c>
      <c r="AI3492" t="s">
        <v>4817</v>
      </c>
      <c r="AJ3492" s="90" t="str">
        <f t="shared" si="164"/>
        <v>mailto:info@oxni.ch?subject=Anfrage TCB-090-080-S1-P2</v>
      </c>
    </row>
    <row r="3493" spans="2:36" x14ac:dyDescent="0.2">
      <c r="B3493" s="78" t="str">
        <f t="shared" si="162"/>
        <v/>
      </c>
      <c r="C3493" s="19" t="s">
        <v>125</v>
      </c>
      <c r="D3493" s="19" t="s">
        <v>3794</v>
      </c>
      <c r="E3493" s="19">
        <v>90</v>
      </c>
      <c r="F3493" s="19" t="s">
        <v>58</v>
      </c>
      <c r="G3493" s="19">
        <v>80</v>
      </c>
      <c r="H3493" s="19">
        <v>7</v>
      </c>
      <c r="I3493" s="19">
        <v>14</v>
      </c>
      <c r="J3493" s="19">
        <v>94</v>
      </c>
      <c r="K3493" s="19">
        <v>120</v>
      </c>
      <c r="L3493" s="19">
        <v>360</v>
      </c>
      <c r="M3493" s="19" t="s">
        <v>106</v>
      </c>
      <c r="N3493" s="19">
        <v>3000</v>
      </c>
      <c r="O3493" s="19">
        <v>6000</v>
      </c>
      <c r="P3493" s="19">
        <v>3250</v>
      </c>
      <c r="Q3493" s="19" t="s">
        <v>57</v>
      </c>
      <c r="R3493" s="19">
        <v>1625</v>
      </c>
      <c r="S3493" s="19">
        <v>20000</v>
      </c>
      <c r="T3493" s="19">
        <v>0.44</v>
      </c>
      <c r="U3493" s="19">
        <v>5.0999999999999996</v>
      </c>
      <c r="V3493" s="19">
        <v>0.24</v>
      </c>
      <c r="W3493" s="19">
        <v>60</v>
      </c>
      <c r="X3493" s="93">
        <v>466</v>
      </c>
      <c r="Y3493">
        <f t="shared" si="163"/>
        <v>37.5</v>
      </c>
      <c r="Z3493" t="b">
        <f>IF(N3493/G3493&gt;=Auswahlhilfe!$C$8,TRUE,FALSE)</f>
        <v>1</v>
      </c>
      <c r="AA3493" t="b">
        <f>IF(K3493&gt;Auswahlhilfe!$C$7,TRUE,FALSE)</f>
        <v>1</v>
      </c>
      <c r="AB3493" t="b">
        <f>IF(Auswahlhilfe!$C$17=F3493,TRUE,FALSE)</f>
        <v>1</v>
      </c>
      <c r="AC3493" t="b">
        <f>IFERROR(IF(FIND("P2",PGOptionList!D3493)&gt;0,TRUE),FALSE)</f>
        <v>1</v>
      </c>
      <c r="AD3493" t="b">
        <f>IFERROR(IF(FIND("P1",PGOptionList!D3493)&gt;0,TRUE),FALSE)</f>
        <v>0</v>
      </c>
      <c r="AE3493" t="b">
        <f>IFERROR(IF(FIND("P0",PGOptionList!D3493)&gt;0,TRUE),FALSE)</f>
        <v>0</v>
      </c>
      <c r="AF3493" t="b">
        <f>IF(AND(Z3493,AA3493,AB3493,AC3493,IF(C3493=Auswahlhilfe!$L$7,TRUE,FALSE)),D3493,FALSE)</f>
        <v>0</v>
      </c>
      <c r="AG3493" t="b">
        <f>IF(AND(Z3493,AA3493,AB3493,AD3493,IF(C3493=Auswahlhilfe!$L$17,TRUE,FALSE)),D3493,FALSE)</f>
        <v>0</v>
      </c>
      <c r="AH3493" t="b">
        <f>IF(AND(Z3493,AA3493,AB3493,AE3493,IF(C3493=Auswahlhilfe!$L$17,TRUE,FALSE)),D3493,FALSE)</f>
        <v>0</v>
      </c>
      <c r="AI3493" t="s">
        <v>4818</v>
      </c>
      <c r="AJ3493" s="90" t="str">
        <f t="shared" si="164"/>
        <v>https://shop.oxni.ch/de/shop/motoren/planetengetriebe/tcb-090-080-s2-p2</v>
      </c>
    </row>
    <row r="3494" spans="2:36" x14ac:dyDescent="0.2">
      <c r="B3494" s="78" t="str">
        <f t="shared" si="162"/>
        <v/>
      </c>
      <c r="C3494" s="19" t="s">
        <v>125</v>
      </c>
      <c r="D3494" s="19" t="s">
        <v>3795</v>
      </c>
      <c r="E3494" s="19">
        <v>90</v>
      </c>
      <c r="F3494" s="19" t="s">
        <v>55</v>
      </c>
      <c r="G3494" s="19">
        <v>70</v>
      </c>
      <c r="H3494" s="19">
        <v>5</v>
      </c>
      <c r="I3494" s="19">
        <v>14</v>
      </c>
      <c r="J3494" s="19">
        <v>94</v>
      </c>
      <c r="K3494" s="19">
        <v>135</v>
      </c>
      <c r="L3494" s="19">
        <v>405</v>
      </c>
      <c r="M3494" s="19" t="s">
        <v>130</v>
      </c>
      <c r="N3494" s="19">
        <v>3000</v>
      </c>
      <c r="O3494" s="19">
        <v>6000</v>
      </c>
      <c r="P3494" s="19">
        <v>3250</v>
      </c>
      <c r="Q3494" s="19" t="s">
        <v>57</v>
      </c>
      <c r="R3494" s="19">
        <v>1625</v>
      </c>
      <c r="S3494" s="19">
        <v>20000</v>
      </c>
      <c r="T3494" s="19">
        <v>0.44</v>
      </c>
      <c r="U3494" s="19">
        <v>5.0999999999999996</v>
      </c>
      <c r="V3494" s="19">
        <v>0.24</v>
      </c>
      <c r="W3494" s="19">
        <v>60</v>
      </c>
      <c r="X3494" s="93">
        <v>512</v>
      </c>
      <c r="Y3494">
        <f t="shared" si="163"/>
        <v>42.857142857142854</v>
      </c>
      <c r="Z3494" t="b">
        <f>IF(N3494/G3494&gt;=Auswahlhilfe!$C$8,TRUE,FALSE)</f>
        <v>1</v>
      </c>
      <c r="AA3494" t="b">
        <f>IF(K3494&gt;Auswahlhilfe!$C$7,TRUE,FALSE)</f>
        <v>1</v>
      </c>
      <c r="AB3494" t="b">
        <f>IF(Auswahlhilfe!$C$17=F3494,TRUE,FALSE)</f>
        <v>0</v>
      </c>
      <c r="AC3494" t="b">
        <f>IFERROR(IF(FIND("P2",PGOptionList!D3494)&gt;0,TRUE),FALSE)</f>
        <v>0</v>
      </c>
      <c r="AD3494" t="b">
        <f>IFERROR(IF(FIND("P1",PGOptionList!D3494)&gt;0,TRUE),FALSE)</f>
        <v>1</v>
      </c>
      <c r="AE3494" t="b">
        <f>IFERROR(IF(FIND("P0",PGOptionList!D3494)&gt;0,TRUE),FALSE)</f>
        <v>0</v>
      </c>
      <c r="AF3494" t="b">
        <f>IF(AND(Z3494,AA3494,AB3494,AC3494,IF(C3494=Auswahlhilfe!$L$7,TRUE,FALSE)),D3494,FALSE)</f>
        <v>0</v>
      </c>
      <c r="AG3494" t="b">
        <f>IF(AND(Z3494,AA3494,AB3494,AD3494,IF(C3494=Auswahlhilfe!$L$17,TRUE,FALSE)),D3494,FALSE)</f>
        <v>0</v>
      </c>
      <c r="AH3494" t="b">
        <f>IF(AND(Z3494,AA3494,AB3494,AE3494,IF(C3494=Auswahlhilfe!$L$17,TRUE,FALSE)),D3494,FALSE)</f>
        <v>0</v>
      </c>
      <c r="AI3494" t="s">
        <v>4817</v>
      </c>
      <c r="AJ3494" s="90" t="str">
        <f t="shared" si="164"/>
        <v>mailto:info@oxni.ch?subject=Anfrage TCB-090-070-S1-P1</v>
      </c>
    </row>
    <row r="3495" spans="2:36" x14ac:dyDescent="0.2">
      <c r="B3495" s="78" t="str">
        <f t="shared" si="162"/>
        <v/>
      </c>
      <c r="C3495" s="19" t="s">
        <v>125</v>
      </c>
      <c r="D3495" s="19" t="s">
        <v>3796</v>
      </c>
      <c r="E3495" s="19">
        <v>90</v>
      </c>
      <c r="F3495" s="19" t="s">
        <v>58</v>
      </c>
      <c r="G3495" s="19">
        <v>70</v>
      </c>
      <c r="H3495" s="19">
        <v>5</v>
      </c>
      <c r="I3495" s="19">
        <v>14</v>
      </c>
      <c r="J3495" s="19">
        <v>94</v>
      </c>
      <c r="K3495" s="19">
        <v>135</v>
      </c>
      <c r="L3495" s="19">
        <v>405</v>
      </c>
      <c r="M3495" s="19" t="s">
        <v>130</v>
      </c>
      <c r="N3495" s="19">
        <v>3000</v>
      </c>
      <c r="O3495" s="19">
        <v>6000</v>
      </c>
      <c r="P3495" s="19">
        <v>3250</v>
      </c>
      <c r="Q3495" s="19" t="s">
        <v>57</v>
      </c>
      <c r="R3495" s="19">
        <v>1625</v>
      </c>
      <c r="S3495" s="19">
        <v>20000</v>
      </c>
      <c r="T3495" s="19">
        <v>0.44</v>
      </c>
      <c r="U3495" s="19">
        <v>5.0999999999999996</v>
      </c>
      <c r="V3495" s="19">
        <v>0.24</v>
      </c>
      <c r="W3495" s="19">
        <v>60</v>
      </c>
      <c r="X3495" s="93">
        <v>512</v>
      </c>
      <c r="Y3495">
        <f t="shared" si="163"/>
        <v>42.857142857142854</v>
      </c>
      <c r="Z3495" t="b">
        <f>IF(N3495/G3495&gt;=Auswahlhilfe!$C$8,TRUE,FALSE)</f>
        <v>1</v>
      </c>
      <c r="AA3495" t="b">
        <f>IF(K3495&gt;Auswahlhilfe!$C$7,TRUE,FALSE)</f>
        <v>1</v>
      </c>
      <c r="AB3495" t="b">
        <f>IF(Auswahlhilfe!$C$17=F3495,TRUE,FALSE)</f>
        <v>1</v>
      </c>
      <c r="AC3495" t="b">
        <f>IFERROR(IF(FIND("P2",PGOptionList!D3495)&gt;0,TRUE),FALSE)</f>
        <v>0</v>
      </c>
      <c r="AD3495" t="b">
        <f>IFERROR(IF(FIND("P1",PGOptionList!D3495)&gt;0,TRUE),FALSE)</f>
        <v>1</v>
      </c>
      <c r="AE3495" t="b">
        <f>IFERROR(IF(FIND("P0",PGOptionList!D3495)&gt;0,TRUE),FALSE)</f>
        <v>0</v>
      </c>
      <c r="AF3495" t="b">
        <f>IF(AND(Z3495,AA3495,AB3495,AC3495,IF(C3495=Auswahlhilfe!$L$7,TRUE,FALSE)),D3495,FALSE)</f>
        <v>0</v>
      </c>
      <c r="AG3495" t="b">
        <f>IF(AND(Z3495,AA3495,AB3495,AD3495,IF(C3495=Auswahlhilfe!$L$17,TRUE,FALSE)),D3495,FALSE)</f>
        <v>0</v>
      </c>
      <c r="AH3495" t="b">
        <f>IF(AND(Z3495,AA3495,AB3495,AE3495,IF(C3495=Auswahlhilfe!$L$17,TRUE,FALSE)),D3495,FALSE)</f>
        <v>0</v>
      </c>
      <c r="AI3495" t="s">
        <v>4818</v>
      </c>
      <c r="AJ3495" s="90" t="str">
        <f t="shared" si="164"/>
        <v>https://shop.oxni.ch/de/shop/motoren/planetengetriebe/tcb-090-070-s2-p1</v>
      </c>
    </row>
    <row r="3496" spans="2:36" x14ac:dyDescent="0.2">
      <c r="B3496" s="78" t="str">
        <f t="shared" si="162"/>
        <v/>
      </c>
      <c r="C3496" s="19" t="s">
        <v>125</v>
      </c>
      <c r="D3496" s="19" t="s">
        <v>3797</v>
      </c>
      <c r="E3496" s="19">
        <v>90</v>
      </c>
      <c r="F3496" s="19" t="s">
        <v>55</v>
      </c>
      <c r="G3496" s="19">
        <v>70</v>
      </c>
      <c r="H3496" s="19">
        <v>7</v>
      </c>
      <c r="I3496" s="19">
        <v>14</v>
      </c>
      <c r="J3496" s="19">
        <v>94</v>
      </c>
      <c r="K3496" s="19">
        <v>135</v>
      </c>
      <c r="L3496" s="19">
        <v>405</v>
      </c>
      <c r="M3496" s="19" t="s">
        <v>130</v>
      </c>
      <c r="N3496" s="19">
        <v>3000</v>
      </c>
      <c r="O3496" s="19">
        <v>6000</v>
      </c>
      <c r="P3496" s="19">
        <v>3250</v>
      </c>
      <c r="Q3496" s="19" t="s">
        <v>57</v>
      </c>
      <c r="R3496" s="19">
        <v>1625</v>
      </c>
      <c r="S3496" s="19">
        <v>20000</v>
      </c>
      <c r="T3496" s="19">
        <v>0.44</v>
      </c>
      <c r="U3496" s="19">
        <v>5.0999999999999996</v>
      </c>
      <c r="V3496" s="19">
        <v>0.24</v>
      </c>
      <c r="W3496" s="19">
        <v>60</v>
      </c>
      <c r="X3496" s="93">
        <v>466</v>
      </c>
      <c r="Y3496">
        <f t="shared" si="163"/>
        <v>42.857142857142854</v>
      </c>
      <c r="Z3496" t="b">
        <f>IF(N3496/G3496&gt;=Auswahlhilfe!$C$8,TRUE,FALSE)</f>
        <v>1</v>
      </c>
      <c r="AA3496" t="b">
        <f>IF(K3496&gt;Auswahlhilfe!$C$7,TRUE,FALSE)</f>
        <v>1</v>
      </c>
      <c r="AB3496" t="b">
        <f>IF(Auswahlhilfe!$C$17=F3496,TRUE,FALSE)</f>
        <v>0</v>
      </c>
      <c r="AC3496" t="b">
        <f>IFERROR(IF(FIND("P2",PGOptionList!D3496)&gt;0,TRUE),FALSE)</f>
        <v>1</v>
      </c>
      <c r="AD3496" t="b">
        <f>IFERROR(IF(FIND("P1",PGOptionList!D3496)&gt;0,TRUE),FALSE)</f>
        <v>0</v>
      </c>
      <c r="AE3496" t="b">
        <f>IFERROR(IF(FIND("P0",PGOptionList!D3496)&gt;0,TRUE),FALSE)</f>
        <v>0</v>
      </c>
      <c r="AF3496" t="b">
        <f>IF(AND(Z3496,AA3496,AB3496,AC3496,IF(C3496=Auswahlhilfe!$L$7,TRUE,FALSE)),D3496,FALSE)</f>
        <v>0</v>
      </c>
      <c r="AG3496" t="b">
        <f>IF(AND(Z3496,AA3496,AB3496,AD3496,IF(C3496=Auswahlhilfe!$L$17,TRUE,FALSE)),D3496,FALSE)</f>
        <v>0</v>
      </c>
      <c r="AH3496" t="b">
        <f>IF(AND(Z3496,AA3496,AB3496,AE3496,IF(C3496=Auswahlhilfe!$L$17,TRUE,FALSE)),D3496,FALSE)</f>
        <v>0</v>
      </c>
      <c r="AI3496" t="s">
        <v>4817</v>
      </c>
      <c r="AJ3496" s="90" t="str">
        <f t="shared" si="164"/>
        <v>mailto:info@oxni.ch?subject=Anfrage TCB-090-070-S1-P2</v>
      </c>
    </row>
    <row r="3497" spans="2:36" x14ac:dyDescent="0.2">
      <c r="B3497" s="78" t="str">
        <f t="shared" si="162"/>
        <v/>
      </c>
      <c r="C3497" s="19" t="s">
        <v>125</v>
      </c>
      <c r="D3497" s="19" t="s">
        <v>3798</v>
      </c>
      <c r="E3497" s="19">
        <v>90</v>
      </c>
      <c r="F3497" s="19" t="s">
        <v>58</v>
      </c>
      <c r="G3497" s="19">
        <v>70</v>
      </c>
      <c r="H3497" s="19">
        <v>7</v>
      </c>
      <c r="I3497" s="19">
        <v>14</v>
      </c>
      <c r="J3497" s="19">
        <v>94</v>
      </c>
      <c r="K3497" s="19">
        <v>135</v>
      </c>
      <c r="L3497" s="19">
        <v>405</v>
      </c>
      <c r="M3497" s="19" t="s">
        <v>130</v>
      </c>
      <c r="N3497" s="19">
        <v>3000</v>
      </c>
      <c r="O3497" s="19">
        <v>6000</v>
      </c>
      <c r="P3497" s="19">
        <v>3250</v>
      </c>
      <c r="Q3497" s="19" t="s">
        <v>57</v>
      </c>
      <c r="R3497" s="19">
        <v>1625</v>
      </c>
      <c r="S3497" s="19">
        <v>20000</v>
      </c>
      <c r="T3497" s="19">
        <v>0.44</v>
      </c>
      <c r="U3497" s="19">
        <v>5.0999999999999996</v>
      </c>
      <c r="V3497" s="19">
        <v>0.24</v>
      </c>
      <c r="W3497" s="19">
        <v>60</v>
      </c>
      <c r="X3497" s="93">
        <v>466</v>
      </c>
      <c r="Y3497">
        <f t="shared" si="163"/>
        <v>42.857142857142854</v>
      </c>
      <c r="Z3497" t="b">
        <f>IF(N3497/G3497&gt;=Auswahlhilfe!$C$8,TRUE,FALSE)</f>
        <v>1</v>
      </c>
      <c r="AA3497" t="b">
        <f>IF(K3497&gt;Auswahlhilfe!$C$7,TRUE,FALSE)</f>
        <v>1</v>
      </c>
      <c r="AB3497" t="b">
        <f>IF(Auswahlhilfe!$C$17=F3497,TRUE,FALSE)</f>
        <v>1</v>
      </c>
      <c r="AC3497" t="b">
        <f>IFERROR(IF(FIND("P2",PGOptionList!D3497)&gt;0,TRUE),FALSE)</f>
        <v>1</v>
      </c>
      <c r="AD3497" t="b">
        <f>IFERROR(IF(FIND("P1",PGOptionList!D3497)&gt;0,TRUE),FALSE)</f>
        <v>0</v>
      </c>
      <c r="AE3497" t="b">
        <f>IFERROR(IF(FIND("P0",PGOptionList!D3497)&gt;0,TRUE),FALSE)</f>
        <v>0</v>
      </c>
      <c r="AF3497" t="b">
        <f>IF(AND(Z3497,AA3497,AB3497,AC3497,IF(C3497=Auswahlhilfe!$L$7,TRUE,FALSE)),D3497,FALSE)</f>
        <v>0</v>
      </c>
      <c r="AG3497" t="b">
        <f>IF(AND(Z3497,AA3497,AB3497,AD3497,IF(C3497=Auswahlhilfe!$L$17,TRUE,FALSE)),D3497,FALSE)</f>
        <v>0</v>
      </c>
      <c r="AH3497" t="b">
        <f>IF(AND(Z3497,AA3497,AB3497,AE3497,IF(C3497=Auswahlhilfe!$L$17,TRUE,FALSE)),D3497,FALSE)</f>
        <v>0</v>
      </c>
      <c r="AI3497" t="s">
        <v>4818</v>
      </c>
      <c r="AJ3497" s="90" t="str">
        <f t="shared" si="164"/>
        <v>https://shop.oxni.ch/de/shop/motoren/planetengetriebe/tcb-090-070-s2-p2</v>
      </c>
    </row>
    <row r="3498" spans="2:36" x14ac:dyDescent="0.2">
      <c r="B3498" s="78" t="str">
        <f t="shared" si="162"/>
        <v/>
      </c>
      <c r="C3498" s="19" t="s">
        <v>125</v>
      </c>
      <c r="D3498" s="19" t="s">
        <v>3799</v>
      </c>
      <c r="E3498" s="19">
        <v>90</v>
      </c>
      <c r="F3498" s="19" t="s">
        <v>55</v>
      </c>
      <c r="G3498" s="19">
        <v>60</v>
      </c>
      <c r="H3498" s="19">
        <v>5</v>
      </c>
      <c r="I3498" s="19">
        <v>14</v>
      </c>
      <c r="J3498" s="19">
        <v>94</v>
      </c>
      <c r="K3498" s="19">
        <v>140</v>
      </c>
      <c r="L3498" s="19">
        <v>420</v>
      </c>
      <c r="M3498" s="19" t="s">
        <v>70</v>
      </c>
      <c r="N3498" s="19">
        <v>3000</v>
      </c>
      <c r="O3498" s="19">
        <v>6000</v>
      </c>
      <c r="P3498" s="19">
        <v>3250</v>
      </c>
      <c r="Q3498" s="19" t="s">
        <v>57</v>
      </c>
      <c r="R3498" s="19">
        <v>1625</v>
      </c>
      <c r="S3498" s="19">
        <v>20000</v>
      </c>
      <c r="T3498" s="19">
        <v>0.44</v>
      </c>
      <c r="U3498" s="19">
        <v>5.0999999999999996</v>
      </c>
      <c r="V3498" s="19">
        <v>0.24</v>
      </c>
      <c r="W3498" s="19">
        <v>60</v>
      </c>
      <c r="X3498" s="93">
        <v>512</v>
      </c>
      <c r="Y3498">
        <f t="shared" si="163"/>
        <v>50</v>
      </c>
      <c r="Z3498" t="b">
        <f>IF(N3498/G3498&gt;=Auswahlhilfe!$C$8,TRUE,FALSE)</f>
        <v>1</v>
      </c>
      <c r="AA3498" t="b">
        <f>IF(K3498&gt;Auswahlhilfe!$C$7,TRUE,FALSE)</f>
        <v>1</v>
      </c>
      <c r="AB3498" t="b">
        <f>IF(Auswahlhilfe!$C$17=F3498,TRUE,FALSE)</f>
        <v>0</v>
      </c>
      <c r="AC3498" t="b">
        <f>IFERROR(IF(FIND("P2",PGOptionList!D3498)&gt;0,TRUE),FALSE)</f>
        <v>0</v>
      </c>
      <c r="AD3498" t="b">
        <f>IFERROR(IF(FIND("P1",PGOptionList!D3498)&gt;0,TRUE),FALSE)</f>
        <v>1</v>
      </c>
      <c r="AE3498" t="b">
        <f>IFERROR(IF(FIND("P0",PGOptionList!D3498)&gt;0,TRUE),FALSE)</f>
        <v>0</v>
      </c>
      <c r="AF3498" t="b">
        <f>IF(AND(Z3498,AA3498,AB3498,AC3498,IF(C3498=Auswahlhilfe!$L$7,TRUE,FALSE)),D3498,FALSE)</f>
        <v>0</v>
      </c>
      <c r="AG3498" t="b">
        <f>IF(AND(Z3498,AA3498,AB3498,AD3498,IF(C3498=Auswahlhilfe!$L$17,TRUE,FALSE)),D3498,FALSE)</f>
        <v>0</v>
      </c>
      <c r="AH3498" t="b">
        <f>IF(AND(Z3498,AA3498,AB3498,AE3498,IF(C3498=Auswahlhilfe!$L$17,TRUE,FALSE)),D3498,FALSE)</f>
        <v>0</v>
      </c>
      <c r="AI3498" t="s">
        <v>4817</v>
      </c>
      <c r="AJ3498" s="90" t="str">
        <f t="shared" si="164"/>
        <v>mailto:info@oxni.ch?subject=Anfrage TCB-090-060-S1-P1</v>
      </c>
    </row>
    <row r="3499" spans="2:36" x14ac:dyDescent="0.2">
      <c r="B3499" s="78" t="str">
        <f t="shared" si="162"/>
        <v/>
      </c>
      <c r="C3499" s="19" t="s">
        <v>125</v>
      </c>
      <c r="D3499" s="19" t="s">
        <v>3800</v>
      </c>
      <c r="E3499" s="19">
        <v>90</v>
      </c>
      <c r="F3499" s="19" t="s">
        <v>58</v>
      </c>
      <c r="G3499" s="19">
        <v>60</v>
      </c>
      <c r="H3499" s="19">
        <v>5</v>
      </c>
      <c r="I3499" s="19">
        <v>14</v>
      </c>
      <c r="J3499" s="19">
        <v>94</v>
      </c>
      <c r="K3499" s="19">
        <v>140</v>
      </c>
      <c r="L3499" s="19">
        <v>420</v>
      </c>
      <c r="M3499" s="19" t="s">
        <v>70</v>
      </c>
      <c r="N3499" s="19">
        <v>3000</v>
      </c>
      <c r="O3499" s="19">
        <v>6000</v>
      </c>
      <c r="P3499" s="19">
        <v>3250</v>
      </c>
      <c r="Q3499" s="19" t="s">
        <v>57</v>
      </c>
      <c r="R3499" s="19">
        <v>1625</v>
      </c>
      <c r="S3499" s="19">
        <v>20000</v>
      </c>
      <c r="T3499" s="19">
        <v>0.44</v>
      </c>
      <c r="U3499" s="19">
        <v>5.0999999999999996</v>
      </c>
      <c r="V3499" s="19">
        <v>0.24</v>
      </c>
      <c r="W3499" s="19">
        <v>60</v>
      </c>
      <c r="X3499" s="93">
        <v>512</v>
      </c>
      <c r="Y3499">
        <f t="shared" si="163"/>
        <v>50</v>
      </c>
      <c r="Z3499" t="b">
        <f>IF(N3499/G3499&gt;=Auswahlhilfe!$C$8,TRUE,FALSE)</f>
        <v>1</v>
      </c>
      <c r="AA3499" t="b">
        <f>IF(K3499&gt;Auswahlhilfe!$C$7,TRUE,FALSE)</f>
        <v>1</v>
      </c>
      <c r="AB3499" t="b">
        <f>IF(Auswahlhilfe!$C$17=F3499,TRUE,FALSE)</f>
        <v>1</v>
      </c>
      <c r="AC3499" t="b">
        <f>IFERROR(IF(FIND("P2",PGOptionList!D3499)&gt;0,TRUE),FALSE)</f>
        <v>0</v>
      </c>
      <c r="AD3499" t="b">
        <f>IFERROR(IF(FIND("P1",PGOptionList!D3499)&gt;0,TRUE),FALSE)</f>
        <v>1</v>
      </c>
      <c r="AE3499" t="b">
        <f>IFERROR(IF(FIND("P0",PGOptionList!D3499)&gt;0,TRUE),FALSE)</f>
        <v>0</v>
      </c>
      <c r="AF3499" t="b">
        <f>IF(AND(Z3499,AA3499,AB3499,AC3499,IF(C3499=Auswahlhilfe!$L$7,TRUE,FALSE)),D3499,FALSE)</f>
        <v>0</v>
      </c>
      <c r="AG3499" t="b">
        <f>IF(AND(Z3499,AA3499,AB3499,AD3499,IF(C3499=Auswahlhilfe!$L$17,TRUE,FALSE)),D3499,FALSE)</f>
        <v>0</v>
      </c>
      <c r="AH3499" t="b">
        <f>IF(AND(Z3499,AA3499,AB3499,AE3499,IF(C3499=Auswahlhilfe!$L$17,TRUE,FALSE)),D3499,FALSE)</f>
        <v>0</v>
      </c>
      <c r="AI3499" t="s">
        <v>4818</v>
      </c>
      <c r="AJ3499" s="90" t="str">
        <f t="shared" si="164"/>
        <v>https://shop.oxni.ch/de/shop/motoren/planetengetriebe/tcb-090-060-s2-p1</v>
      </c>
    </row>
    <row r="3500" spans="2:36" x14ac:dyDescent="0.2">
      <c r="B3500" s="78" t="str">
        <f t="shared" si="162"/>
        <v/>
      </c>
      <c r="C3500" s="19" t="s">
        <v>125</v>
      </c>
      <c r="D3500" s="19" t="s">
        <v>3801</v>
      </c>
      <c r="E3500" s="19">
        <v>90</v>
      </c>
      <c r="F3500" s="19" t="s">
        <v>55</v>
      </c>
      <c r="G3500" s="19">
        <v>60</v>
      </c>
      <c r="H3500" s="19">
        <v>7</v>
      </c>
      <c r="I3500" s="19">
        <v>14</v>
      </c>
      <c r="J3500" s="19">
        <v>94</v>
      </c>
      <c r="K3500" s="19">
        <v>140</v>
      </c>
      <c r="L3500" s="19">
        <v>420</v>
      </c>
      <c r="M3500" s="19" t="s">
        <v>70</v>
      </c>
      <c r="N3500" s="19">
        <v>3000</v>
      </c>
      <c r="O3500" s="19">
        <v>6000</v>
      </c>
      <c r="P3500" s="19">
        <v>3250</v>
      </c>
      <c r="Q3500" s="19" t="s">
        <v>57</v>
      </c>
      <c r="R3500" s="19">
        <v>1625</v>
      </c>
      <c r="S3500" s="19">
        <v>20000</v>
      </c>
      <c r="T3500" s="19">
        <v>0.44</v>
      </c>
      <c r="U3500" s="19">
        <v>5.0999999999999996</v>
      </c>
      <c r="V3500" s="19">
        <v>0.24</v>
      </c>
      <c r="W3500" s="19">
        <v>60</v>
      </c>
      <c r="X3500" s="93">
        <v>466</v>
      </c>
      <c r="Y3500">
        <f t="shared" si="163"/>
        <v>50</v>
      </c>
      <c r="Z3500" t="b">
        <f>IF(N3500/G3500&gt;=Auswahlhilfe!$C$8,TRUE,FALSE)</f>
        <v>1</v>
      </c>
      <c r="AA3500" t="b">
        <f>IF(K3500&gt;Auswahlhilfe!$C$7,TRUE,FALSE)</f>
        <v>1</v>
      </c>
      <c r="AB3500" t="b">
        <f>IF(Auswahlhilfe!$C$17=F3500,TRUE,FALSE)</f>
        <v>0</v>
      </c>
      <c r="AC3500" t="b">
        <f>IFERROR(IF(FIND("P2",PGOptionList!D3500)&gt;0,TRUE),FALSE)</f>
        <v>1</v>
      </c>
      <c r="AD3500" t="b">
        <f>IFERROR(IF(FIND("P1",PGOptionList!D3500)&gt;0,TRUE),FALSE)</f>
        <v>0</v>
      </c>
      <c r="AE3500" t="b">
        <f>IFERROR(IF(FIND("P0",PGOptionList!D3500)&gt;0,TRUE),FALSE)</f>
        <v>0</v>
      </c>
      <c r="AF3500" t="b">
        <f>IF(AND(Z3500,AA3500,AB3500,AC3500,IF(C3500=Auswahlhilfe!$L$7,TRUE,FALSE)),D3500,FALSE)</f>
        <v>0</v>
      </c>
      <c r="AG3500" t="b">
        <f>IF(AND(Z3500,AA3500,AB3500,AD3500,IF(C3500=Auswahlhilfe!$L$17,TRUE,FALSE)),D3500,FALSE)</f>
        <v>0</v>
      </c>
      <c r="AH3500" t="b">
        <f>IF(AND(Z3500,AA3500,AB3500,AE3500,IF(C3500=Auswahlhilfe!$L$17,TRUE,FALSE)),D3500,FALSE)</f>
        <v>0</v>
      </c>
      <c r="AI3500" t="s">
        <v>4817</v>
      </c>
      <c r="AJ3500" s="90" t="str">
        <f t="shared" si="164"/>
        <v>mailto:info@oxni.ch?subject=Anfrage TCB-090-060-S1-P2</v>
      </c>
    </row>
    <row r="3501" spans="2:36" x14ac:dyDescent="0.2">
      <c r="B3501" s="78" t="str">
        <f t="shared" si="162"/>
        <v/>
      </c>
      <c r="C3501" s="19" t="s">
        <v>125</v>
      </c>
      <c r="D3501" s="19" t="s">
        <v>3802</v>
      </c>
      <c r="E3501" s="19">
        <v>90</v>
      </c>
      <c r="F3501" s="19" t="s">
        <v>58</v>
      </c>
      <c r="G3501" s="19">
        <v>60</v>
      </c>
      <c r="H3501" s="19">
        <v>7</v>
      </c>
      <c r="I3501" s="19">
        <v>14</v>
      </c>
      <c r="J3501" s="19">
        <v>94</v>
      </c>
      <c r="K3501" s="19">
        <v>140</v>
      </c>
      <c r="L3501" s="19">
        <v>420</v>
      </c>
      <c r="M3501" s="19" t="s">
        <v>70</v>
      </c>
      <c r="N3501" s="19">
        <v>3000</v>
      </c>
      <c r="O3501" s="19">
        <v>6000</v>
      </c>
      <c r="P3501" s="19">
        <v>3250</v>
      </c>
      <c r="Q3501" s="19" t="s">
        <v>57</v>
      </c>
      <c r="R3501" s="19">
        <v>1625</v>
      </c>
      <c r="S3501" s="19">
        <v>20000</v>
      </c>
      <c r="T3501" s="19">
        <v>0.44</v>
      </c>
      <c r="U3501" s="19">
        <v>5.0999999999999996</v>
      </c>
      <c r="V3501" s="19">
        <v>0.24</v>
      </c>
      <c r="W3501" s="19">
        <v>60</v>
      </c>
      <c r="X3501" s="93">
        <v>466</v>
      </c>
      <c r="Y3501">
        <f t="shared" si="163"/>
        <v>50</v>
      </c>
      <c r="Z3501" t="b">
        <f>IF(N3501/G3501&gt;=Auswahlhilfe!$C$8,TRUE,FALSE)</f>
        <v>1</v>
      </c>
      <c r="AA3501" t="b">
        <f>IF(K3501&gt;Auswahlhilfe!$C$7,TRUE,FALSE)</f>
        <v>1</v>
      </c>
      <c r="AB3501" t="b">
        <f>IF(Auswahlhilfe!$C$17=F3501,TRUE,FALSE)</f>
        <v>1</v>
      </c>
      <c r="AC3501" t="b">
        <f>IFERROR(IF(FIND("P2",PGOptionList!D3501)&gt;0,TRUE),FALSE)</f>
        <v>1</v>
      </c>
      <c r="AD3501" t="b">
        <f>IFERROR(IF(FIND("P1",PGOptionList!D3501)&gt;0,TRUE),FALSE)</f>
        <v>0</v>
      </c>
      <c r="AE3501" t="b">
        <f>IFERROR(IF(FIND("P0",PGOptionList!D3501)&gt;0,TRUE),FALSE)</f>
        <v>0</v>
      </c>
      <c r="AF3501" t="b">
        <f>IF(AND(Z3501,AA3501,AB3501,AC3501,IF(C3501=Auswahlhilfe!$L$7,TRUE,FALSE)),D3501,FALSE)</f>
        <v>0</v>
      </c>
      <c r="AG3501" t="b">
        <f>IF(AND(Z3501,AA3501,AB3501,AD3501,IF(C3501=Auswahlhilfe!$L$17,TRUE,FALSE)),D3501,FALSE)</f>
        <v>0</v>
      </c>
      <c r="AH3501" t="b">
        <f>IF(AND(Z3501,AA3501,AB3501,AE3501,IF(C3501=Auswahlhilfe!$L$17,TRUE,FALSE)),D3501,FALSE)</f>
        <v>0</v>
      </c>
      <c r="AI3501" t="s">
        <v>4818</v>
      </c>
      <c r="AJ3501" s="90" t="str">
        <f t="shared" si="164"/>
        <v>https://shop.oxni.ch/de/shop/motoren/planetengetriebe/tcb-090-060-s2-p2</v>
      </c>
    </row>
    <row r="3502" spans="2:36" x14ac:dyDescent="0.2">
      <c r="B3502" s="78" t="str">
        <f t="shared" si="162"/>
        <v/>
      </c>
      <c r="C3502" s="19" t="s">
        <v>125</v>
      </c>
      <c r="D3502" s="19" t="s">
        <v>3803</v>
      </c>
      <c r="E3502" s="19">
        <v>90</v>
      </c>
      <c r="F3502" s="19" t="s">
        <v>55</v>
      </c>
      <c r="G3502" s="19">
        <v>50</v>
      </c>
      <c r="H3502" s="19">
        <v>5</v>
      </c>
      <c r="I3502" s="19">
        <v>14</v>
      </c>
      <c r="J3502" s="19">
        <v>94</v>
      </c>
      <c r="K3502" s="19">
        <v>150</v>
      </c>
      <c r="L3502" s="19">
        <v>450</v>
      </c>
      <c r="M3502" s="19" t="s">
        <v>107</v>
      </c>
      <c r="N3502" s="19">
        <v>3000</v>
      </c>
      <c r="O3502" s="19">
        <v>6000</v>
      </c>
      <c r="P3502" s="19">
        <v>3250</v>
      </c>
      <c r="Q3502" s="19" t="s">
        <v>57</v>
      </c>
      <c r="R3502" s="19">
        <v>1625</v>
      </c>
      <c r="S3502" s="19">
        <v>20000</v>
      </c>
      <c r="T3502" s="19">
        <v>0.44</v>
      </c>
      <c r="U3502" s="19">
        <v>5.0999999999999996</v>
      </c>
      <c r="V3502" s="19">
        <v>0.24</v>
      </c>
      <c r="W3502" s="19">
        <v>60</v>
      </c>
      <c r="X3502" s="93">
        <v>512</v>
      </c>
      <c r="Y3502">
        <f t="shared" si="163"/>
        <v>60</v>
      </c>
      <c r="Z3502" t="b">
        <f>IF(N3502/G3502&gt;=Auswahlhilfe!$C$8,TRUE,FALSE)</f>
        <v>1</v>
      </c>
      <c r="AA3502" t="b">
        <f>IF(K3502&gt;Auswahlhilfe!$C$7,TRUE,FALSE)</f>
        <v>1</v>
      </c>
      <c r="AB3502" t="b">
        <f>IF(Auswahlhilfe!$C$17=F3502,TRUE,FALSE)</f>
        <v>0</v>
      </c>
      <c r="AC3502" t="b">
        <f>IFERROR(IF(FIND("P2",PGOptionList!D3502)&gt;0,TRUE),FALSE)</f>
        <v>0</v>
      </c>
      <c r="AD3502" t="b">
        <f>IFERROR(IF(FIND("P1",PGOptionList!D3502)&gt;0,TRUE),FALSE)</f>
        <v>1</v>
      </c>
      <c r="AE3502" t="b">
        <f>IFERROR(IF(FIND("P0",PGOptionList!D3502)&gt;0,TRUE),FALSE)</f>
        <v>0</v>
      </c>
      <c r="AF3502" t="b">
        <f>IF(AND(Z3502,AA3502,AB3502,AC3502,IF(C3502=Auswahlhilfe!$L$7,TRUE,FALSE)),D3502,FALSE)</f>
        <v>0</v>
      </c>
      <c r="AG3502" t="b">
        <f>IF(AND(Z3502,AA3502,AB3502,AD3502,IF(C3502=Auswahlhilfe!$L$17,TRUE,FALSE)),D3502,FALSE)</f>
        <v>0</v>
      </c>
      <c r="AH3502" t="b">
        <f>IF(AND(Z3502,AA3502,AB3502,AE3502,IF(C3502=Auswahlhilfe!$L$17,TRUE,FALSE)),D3502,FALSE)</f>
        <v>0</v>
      </c>
      <c r="AI3502" t="s">
        <v>4817</v>
      </c>
      <c r="AJ3502" s="90" t="str">
        <f t="shared" si="164"/>
        <v>mailto:info@oxni.ch?subject=Anfrage TCB-090-050-S1-P1</v>
      </c>
    </row>
    <row r="3503" spans="2:36" x14ac:dyDescent="0.2">
      <c r="B3503" s="78" t="str">
        <f t="shared" si="162"/>
        <v/>
      </c>
      <c r="C3503" s="19" t="s">
        <v>125</v>
      </c>
      <c r="D3503" s="19" t="s">
        <v>3804</v>
      </c>
      <c r="E3503" s="19">
        <v>90</v>
      </c>
      <c r="F3503" s="19" t="s">
        <v>58</v>
      </c>
      <c r="G3503" s="19">
        <v>50</v>
      </c>
      <c r="H3503" s="19">
        <v>5</v>
      </c>
      <c r="I3503" s="19">
        <v>14</v>
      </c>
      <c r="J3503" s="19">
        <v>94</v>
      </c>
      <c r="K3503" s="19">
        <v>150</v>
      </c>
      <c r="L3503" s="19">
        <v>450</v>
      </c>
      <c r="M3503" s="19" t="s">
        <v>107</v>
      </c>
      <c r="N3503" s="19">
        <v>3000</v>
      </c>
      <c r="O3503" s="19">
        <v>6000</v>
      </c>
      <c r="P3503" s="19">
        <v>3250</v>
      </c>
      <c r="Q3503" s="19" t="s">
        <v>57</v>
      </c>
      <c r="R3503" s="19">
        <v>1625</v>
      </c>
      <c r="S3503" s="19">
        <v>20000</v>
      </c>
      <c r="T3503" s="19">
        <v>0.44</v>
      </c>
      <c r="U3503" s="19">
        <v>5.0999999999999996</v>
      </c>
      <c r="V3503" s="19">
        <v>0.24</v>
      </c>
      <c r="W3503" s="19">
        <v>60</v>
      </c>
      <c r="X3503" s="93">
        <v>512</v>
      </c>
      <c r="Y3503">
        <f t="shared" si="163"/>
        <v>60</v>
      </c>
      <c r="Z3503" t="b">
        <f>IF(N3503/G3503&gt;=Auswahlhilfe!$C$8,TRUE,FALSE)</f>
        <v>1</v>
      </c>
      <c r="AA3503" t="b">
        <f>IF(K3503&gt;Auswahlhilfe!$C$7,TRUE,FALSE)</f>
        <v>1</v>
      </c>
      <c r="AB3503" t="b">
        <f>IF(Auswahlhilfe!$C$17=F3503,TRUE,FALSE)</f>
        <v>1</v>
      </c>
      <c r="AC3503" t="b">
        <f>IFERROR(IF(FIND("P2",PGOptionList!D3503)&gt;0,TRUE),FALSE)</f>
        <v>0</v>
      </c>
      <c r="AD3503" t="b">
        <f>IFERROR(IF(FIND("P1",PGOptionList!D3503)&gt;0,TRUE),FALSE)</f>
        <v>1</v>
      </c>
      <c r="AE3503" t="b">
        <f>IFERROR(IF(FIND("P0",PGOptionList!D3503)&gt;0,TRUE),FALSE)</f>
        <v>0</v>
      </c>
      <c r="AF3503" t="b">
        <f>IF(AND(Z3503,AA3503,AB3503,AC3503,IF(C3503=Auswahlhilfe!$L$7,TRUE,FALSE)),D3503,FALSE)</f>
        <v>0</v>
      </c>
      <c r="AG3503" t="b">
        <f>IF(AND(Z3503,AA3503,AB3503,AD3503,IF(C3503=Auswahlhilfe!$L$17,TRUE,FALSE)),D3503,FALSE)</f>
        <v>0</v>
      </c>
      <c r="AH3503" t="b">
        <f>IF(AND(Z3503,AA3503,AB3503,AE3503,IF(C3503=Auswahlhilfe!$L$17,TRUE,FALSE)),D3503,FALSE)</f>
        <v>0</v>
      </c>
      <c r="AI3503" t="s">
        <v>4818</v>
      </c>
      <c r="AJ3503" s="90" t="str">
        <f t="shared" si="164"/>
        <v>https://shop.oxni.ch/de/shop/motoren/planetengetriebe/tcb-090-050-s2-p1</v>
      </c>
    </row>
    <row r="3504" spans="2:36" x14ac:dyDescent="0.2">
      <c r="B3504" s="78" t="str">
        <f t="shared" si="162"/>
        <v/>
      </c>
      <c r="C3504" s="19" t="s">
        <v>125</v>
      </c>
      <c r="D3504" s="19" t="s">
        <v>3805</v>
      </c>
      <c r="E3504" s="19">
        <v>90</v>
      </c>
      <c r="F3504" s="19" t="s">
        <v>55</v>
      </c>
      <c r="G3504" s="19">
        <v>50</v>
      </c>
      <c r="H3504" s="19">
        <v>7</v>
      </c>
      <c r="I3504" s="19">
        <v>14</v>
      </c>
      <c r="J3504" s="19">
        <v>94</v>
      </c>
      <c r="K3504" s="19">
        <v>150</v>
      </c>
      <c r="L3504" s="19">
        <v>450</v>
      </c>
      <c r="M3504" s="19" t="s">
        <v>107</v>
      </c>
      <c r="N3504" s="19">
        <v>3000</v>
      </c>
      <c r="O3504" s="19">
        <v>6000</v>
      </c>
      <c r="P3504" s="19">
        <v>3250</v>
      </c>
      <c r="Q3504" s="19" t="s">
        <v>57</v>
      </c>
      <c r="R3504" s="19">
        <v>1625</v>
      </c>
      <c r="S3504" s="19">
        <v>20000</v>
      </c>
      <c r="T3504" s="19">
        <v>0.44</v>
      </c>
      <c r="U3504" s="19">
        <v>5.0999999999999996</v>
      </c>
      <c r="V3504" s="19">
        <v>0.24</v>
      </c>
      <c r="W3504" s="19">
        <v>60</v>
      </c>
      <c r="X3504" s="93">
        <v>466</v>
      </c>
      <c r="Y3504">
        <f t="shared" si="163"/>
        <v>60</v>
      </c>
      <c r="Z3504" t="b">
        <f>IF(N3504/G3504&gt;=Auswahlhilfe!$C$8,TRUE,FALSE)</f>
        <v>1</v>
      </c>
      <c r="AA3504" t="b">
        <f>IF(K3504&gt;Auswahlhilfe!$C$7,TRUE,FALSE)</f>
        <v>1</v>
      </c>
      <c r="AB3504" t="b">
        <f>IF(Auswahlhilfe!$C$17=F3504,TRUE,FALSE)</f>
        <v>0</v>
      </c>
      <c r="AC3504" t="b">
        <f>IFERROR(IF(FIND("P2",PGOptionList!D3504)&gt;0,TRUE),FALSE)</f>
        <v>1</v>
      </c>
      <c r="AD3504" t="b">
        <f>IFERROR(IF(FIND("P1",PGOptionList!D3504)&gt;0,TRUE),FALSE)</f>
        <v>0</v>
      </c>
      <c r="AE3504" t="b">
        <f>IFERROR(IF(FIND("P0",PGOptionList!D3504)&gt;0,TRUE),FALSE)</f>
        <v>0</v>
      </c>
      <c r="AF3504" t="b">
        <f>IF(AND(Z3504,AA3504,AB3504,AC3504,IF(C3504=Auswahlhilfe!$L$7,TRUE,FALSE)),D3504,FALSE)</f>
        <v>0</v>
      </c>
      <c r="AG3504" t="b">
        <f>IF(AND(Z3504,AA3504,AB3504,AD3504,IF(C3504=Auswahlhilfe!$L$17,TRUE,FALSE)),D3504,FALSE)</f>
        <v>0</v>
      </c>
      <c r="AH3504" t="b">
        <f>IF(AND(Z3504,AA3504,AB3504,AE3504,IF(C3504=Auswahlhilfe!$L$17,TRUE,FALSE)),D3504,FALSE)</f>
        <v>0</v>
      </c>
      <c r="AI3504" t="s">
        <v>4817</v>
      </c>
      <c r="AJ3504" s="90" t="str">
        <f t="shared" si="164"/>
        <v>mailto:info@oxni.ch?subject=Anfrage TCB-090-050-S1-P2</v>
      </c>
    </row>
    <row r="3505" spans="2:36" x14ac:dyDescent="0.2">
      <c r="B3505" s="78" t="str">
        <f t="shared" si="162"/>
        <v/>
      </c>
      <c r="C3505" s="19" t="s">
        <v>125</v>
      </c>
      <c r="D3505" s="19" t="s">
        <v>3806</v>
      </c>
      <c r="E3505" s="19">
        <v>90</v>
      </c>
      <c r="F3505" s="19" t="s">
        <v>58</v>
      </c>
      <c r="G3505" s="19">
        <v>50</v>
      </c>
      <c r="H3505" s="19">
        <v>7</v>
      </c>
      <c r="I3505" s="19">
        <v>14</v>
      </c>
      <c r="J3505" s="19">
        <v>94</v>
      </c>
      <c r="K3505" s="19">
        <v>150</v>
      </c>
      <c r="L3505" s="19">
        <v>450</v>
      </c>
      <c r="M3505" s="19" t="s">
        <v>107</v>
      </c>
      <c r="N3505" s="19">
        <v>3000</v>
      </c>
      <c r="O3505" s="19">
        <v>6000</v>
      </c>
      <c r="P3505" s="19">
        <v>3250</v>
      </c>
      <c r="Q3505" s="19" t="s">
        <v>57</v>
      </c>
      <c r="R3505" s="19">
        <v>1625</v>
      </c>
      <c r="S3505" s="19">
        <v>20000</v>
      </c>
      <c r="T3505" s="19">
        <v>0.44</v>
      </c>
      <c r="U3505" s="19">
        <v>5.0999999999999996</v>
      </c>
      <c r="V3505" s="19">
        <v>0.24</v>
      </c>
      <c r="W3505" s="19">
        <v>60</v>
      </c>
      <c r="X3505" s="93">
        <v>466</v>
      </c>
      <c r="Y3505">
        <f t="shared" si="163"/>
        <v>60</v>
      </c>
      <c r="Z3505" t="b">
        <f>IF(N3505/G3505&gt;=Auswahlhilfe!$C$8,TRUE,FALSE)</f>
        <v>1</v>
      </c>
      <c r="AA3505" t="b">
        <f>IF(K3505&gt;Auswahlhilfe!$C$7,TRUE,FALSE)</f>
        <v>1</v>
      </c>
      <c r="AB3505" t="b">
        <f>IF(Auswahlhilfe!$C$17=F3505,TRUE,FALSE)</f>
        <v>1</v>
      </c>
      <c r="AC3505" t="b">
        <f>IFERROR(IF(FIND("P2",PGOptionList!D3505)&gt;0,TRUE),FALSE)</f>
        <v>1</v>
      </c>
      <c r="AD3505" t="b">
        <f>IFERROR(IF(FIND("P1",PGOptionList!D3505)&gt;0,TRUE),FALSE)</f>
        <v>0</v>
      </c>
      <c r="AE3505" t="b">
        <f>IFERROR(IF(FIND("P0",PGOptionList!D3505)&gt;0,TRUE),FALSE)</f>
        <v>0</v>
      </c>
      <c r="AF3505" t="b">
        <f>IF(AND(Z3505,AA3505,AB3505,AC3505,IF(C3505=Auswahlhilfe!$L$7,TRUE,FALSE)),D3505,FALSE)</f>
        <v>0</v>
      </c>
      <c r="AG3505" t="b">
        <f>IF(AND(Z3505,AA3505,AB3505,AD3505,IF(C3505=Auswahlhilfe!$L$17,TRUE,FALSE)),D3505,FALSE)</f>
        <v>0</v>
      </c>
      <c r="AH3505" t="b">
        <f>IF(AND(Z3505,AA3505,AB3505,AE3505,IF(C3505=Auswahlhilfe!$L$17,TRUE,FALSE)),D3505,FALSE)</f>
        <v>0</v>
      </c>
      <c r="AI3505" t="s">
        <v>4818</v>
      </c>
      <c r="AJ3505" s="90" t="str">
        <f t="shared" si="164"/>
        <v>https://shop.oxni.ch/de/shop/motoren/planetengetriebe/tcb-090-050-s2-p2</v>
      </c>
    </row>
    <row r="3506" spans="2:36" x14ac:dyDescent="0.2">
      <c r="B3506" s="78" t="str">
        <f t="shared" si="162"/>
        <v/>
      </c>
      <c r="C3506" s="19" t="s">
        <v>125</v>
      </c>
      <c r="D3506" s="19" t="s">
        <v>3807</v>
      </c>
      <c r="E3506" s="19">
        <v>90</v>
      </c>
      <c r="F3506" s="19" t="s">
        <v>55</v>
      </c>
      <c r="G3506" s="19">
        <v>40</v>
      </c>
      <c r="H3506" s="19">
        <v>5</v>
      </c>
      <c r="I3506" s="19">
        <v>14</v>
      </c>
      <c r="J3506" s="19">
        <v>94</v>
      </c>
      <c r="K3506" s="19">
        <v>120</v>
      </c>
      <c r="L3506" s="19">
        <v>360</v>
      </c>
      <c r="M3506" s="19" t="s">
        <v>106</v>
      </c>
      <c r="N3506" s="19">
        <v>3000</v>
      </c>
      <c r="O3506" s="19">
        <v>6000</v>
      </c>
      <c r="P3506" s="19">
        <v>3250</v>
      </c>
      <c r="Q3506" s="19" t="s">
        <v>57</v>
      </c>
      <c r="R3506" s="19">
        <v>1625</v>
      </c>
      <c r="S3506" s="19">
        <v>20000</v>
      </c>
      <c r="T3506" s="19">
        <v>0.47</v>
      </c>
      <c r="U3506" s="19">
        <v>5.0999999999999996</v>
      </c>
      <c r="V3506" s="19">
        <v>0.24</v>
      </c>
      <c r="W3506" s="19">
        <v>60</v>
      </c>
      <c r="X3506" s="93">
        <v>512</v>
      </c>
      <c r="Y3506">
        <f t="shared" si="163"/>
        <v>75</v>
      </c>
      <c r="Z3506" t="b">
        <f>IF(N3506/G3506&gt;=Auswahlhilfe!$C$8,TRUE,FALSE)</f>
        <v>1</v>
      </c>
      <c r="AA3506" t="b">
        <f>IF(K3506&gt;Auswahlhilfe!$C$7,TRUE,FALSE)</f>
        <v>1</v>
      </c>
      <c r="AB3506" t="b">
        <f>IF(Auswahlhilfe!$C$17=F3506,TRUE,FALSE)</f>
        <v>0</v>
      </c>
      <c r="AC3506" t="b">
        <f>IFERROR(IF(FIND("P2",PGOptionList!D3506)&gt;0,TRUE),FALSE)</f>
        <v>0</v>
      </c>
      <c r="AD3506" t="b">
        <f>IFERROR(IF(FIND("P1",PGOptionList!D3506)&gt;0,TRUE),FALSE)</f>
        <v>1</v>
      </c>
      <c r="AE3506" t="b">
        <f>IFERROR(IF(FIND("P0",PGOptionList!D3506)&gt;0,TRUE),FALSE)</f>
        <v>0</v>
      </c>
      <c r="AF3506" t="b">
        <f>IF(AND(Z3506,AA3506,AB3506,AC3506,IF(C3506=Auswahlhilfe!$L$7,TRUE,FALSE)),D3506,FALSE)</f>
        <v>0</v>
      </c>
      <c r="AG3506" t="b">
        <f>IF(AND(Z3506,AA3506,AB3506,AD3506,IF(C3506=Auswahlhilfe!$L$17,TRUE,FALSE)),D3506,FALSE)</f>
        <v>0</v>
      </c>
      <c r="AH3506" t="b">
        <f>IF(AND(Z3506,AA3506,AB3506,AE3506,IF(C3506=Auswahlhilfe!$L$17,TRUE,FALSE)),D3506,FALSE)</f>
        <v>0</v>
      </c>
      <c r="AI3506" t="s">
        <v>4817</v>
      </c>
      <c r="AJ3506" s="90" t="str">
        <f t="shared" si="164"/>
        <v>mailto:info@oxni.ch?subject=Anfrage TCB-090-040-S1-P1</v>
      </c>
    </row>
    <row r="3507" spans="2:36" x14ac:dyDescent="0.2">
      <c r="B3507" s="78" t="str">
        <f t="shared" si="162"/>
        <v/>
      </c>
      <c r="C3507" s="19" t="s">
        <v>125</v>
      </c>
      <c r="D3507" s="19" t="s">
        <v>3808</v>
      </c>
      <c r="E3507" s="19">
        <v>90</v>
      </c>
      <c r="F3507" s="19" t="s">
        <v>58</v>
      </c>
      <c r="G3507" s="19">
        <v>40</v>
      </c>
      <c r="H3507" s="19">
        <v>5</v>
      </c>
      <c r="I3507" s="19">
        <v>14</v>
      </c>
      <c r="J3507" s="19">
        <v>94</v>
      </c>
      <c r="K3507" s="19">
        <v>120</v>
      </c>
      <c r="L3507" s="19">
        <v>360</v>
      </c>
      <c r="M3507" s="19" t="s">
        <v>106</v>
      </c>
      <c r="N3507" s="19">
        <v>3000</v>
      </c>
      <c r="O3507" s="19">
        <v>6000</v>
      </c>
      <c r="P3507" s="19">
        <v>3250</v>
      </c>
      <c r="Q3507" s="19" t="s">
        <v>57</v>
      </c>
      <c r="R3507" s="19">
        <v>1625</v>
      </c>
      <c r="S3507" s="19">
        <v>20000</v>
      </c>
      <c r="T3507" s="19">
        <v>0.47</v>
      </c>
      <c r="U3507" s="19">
        <v>5.0999999999999996</v>
      </c>
      <c r="V3507" s="19">
        <v>0.24</v>
      </c>
      <c r="W3507" s="19">
        <v>60</v>
      </c>
      <c r="X3507" s="93">
        <v>512</v>
      </c>
      <c r="Y3507">
        <f t="shared" si="163"/>
        <v>75</v>
      </c>
      <c r="Z3507" t="b">
        <f>IF(N3507/G3507&gt;=Auswahlhilfe!$C$8,TRUE,FALSE)</f>
        <v>1</v>
      </c>
      <c r="AA3507" t="b">
        <f>IF(K3507&gt;Auswahlhilfe!$C$7,TRUE,FALSE)</f>
        <v>1</v>
      </c>
      <c r="AB3507" t="b">
        <f>IF(Auswahlhilfe!$C$17=F3507,TRUE,FALSE)</f>
        <v>1</v>
      </c>
      <c r="AC3507" t="b">
        <f>IFERROR(IF(FIND("P2",PGOptionList!D3507)&gt;0,TRUE),FALSE)</f>
        <v>0</v>
      </c>
      <c r="AD3507" t="b">
        <f>IFERROR(IF(FIND("P1",PGOptionList!D3507)&gt;0,TRUE),FALSE)</f>
        <v>1</v>
      </c>
      <c r="AE3507" t="b">
        <f>IFERROR(IF(FIND("P0",PGOptionList!D3507)&gt;0,TRUE),FALSE)</f>
        <v>0</v>
      </c>
      <c r="AF3507" t="b">
        <f>IF(AND(Z3507,AA3507,AB3507,AC3507,IF(C3507=Auswahlhilfe!$L$7,TRUE,FALSE)),D3507,FALSE)</f>
        <v>0</v>
      </c>
      <c r="AG3507" t="b">
        <f>IF(AND(Z3507,AA3507,AB3507,AD3507,IF(C3507=Auswahlhilfe!$L$17,TRUE,FALSE)),D3507,FALSE)</f>
        <v>0</v>
      </c>
      <c r="AH3507" t="b">
        <f>IF(AND(Z3507,AA3507,AB3507,AE3507,IF(C3507=Auswahlhilfe!$L$17,TRUE,FALSE)),D3507,FALSE)</f>
        <v>0</v>
      </c>
      <c r="AI3507" t="s">
        <v>4818</v>
      </c>
      <c r="AJ3507" s="90" t="str">
        <f t="shared" si="164"/>
        <v>https://shop.oxni.ch/de/shop/motoren/planetengetriebe/tcb-090-040-s2-p1</v>
      </c>
    </row>
    <row r="3508" spans="2:36" x14ac:dyDescent="0.2">
      <c r="B3508" s="78" t="str">
        <f t="shared" si="162"/>
        <v/>
      </c>
      <c r="C3508" s="19" t="s">
        <v>125</v>
      </c>
      <c r="D3508" s="19" t="s">
        <v>3809</v>
      </c>
      <c r="E3508" s="19">
        <v>90</v>
      </c>
      <c r="F3508" s="19" t="s">
        <v>55</v>
      </c>
      <c r="G3508" s="19">
        <v>40</v>
      </c>
      <c r="H3508" s="19">
        <v>7</v>
      </c>
      <c r="I3508" s="19">
        <v>14</v>
      </c>
      <c r="J3508" s="19">
        <v>94</v>
      </c>
      <c r="K3508" s="19">
        <v>120</v>
      </c>
      <c r="L3508" s="19">
        <v>360</v>
      </c>
      <c r="M3508" s="19" t="s">
        <v>106</v>
      </c>
      <c r="N3508" s="19">
        <v>3000</v>
      </c>
      <c r="O3508" s="19">
        <v>6000</v>
      </c>
      <c r="P3508" s="19">
        <v>3250</v>
      </c>
      <c r="Q3508" s="19" t="s">
        <v>57</v>
      </c>
      <c r="R3508" s="19">
        <v>1625</v>
      </c>
      <c r="S3508" s="19">
        <v>20000</v>
      </c>
      <c r="T3508" s="19">
        <v>0.47</v>
      </c>
      <c r="U3508" s="19">
        <v>5.0999999999999996</v>
      </c>
      <c r="V3508" s="19">
        <v>0.24</v>
      </c>
      <c r="W3508" s="19">
        <v>60</v>
      </c>
      <c r="X3508" s="93">
        <v>466</v>
      </c>
      <c r="Y3508">
        <f t="shared" si="163"/>
        <v>75</v>
      </c>
      <c r="Z3508" t="b">
        <f>IF(N3508/G3508&gt;=Auswahlhilfe!$C$8,TRUE,FALSE)</f>
        <v>1</v>
      </c>
      <c r="AA3508" t="b">
        <f>IF(K3508&gt;Auswahlhilfe!$C$7,TRUE,FALSE)</f>
        <v>1</v>
      </c>
      <c r="AB3508" t="b">
        <f>IF(Auswahlhilfe!$C$17=F3508,TRUE,FALSE)</f>
        <v>0</v>
      </c>
      <c r="AC3508" t="b">
        <f>IFERROR(IF(FIND("P2",PGOptionList!D3508)&gt;0,TRUE),FALSE)</f>
        <v>1</v>
      </c>
      <c r="AD3508" t="b">
        <f>IFERROR(IF(FIND("P1",PGOptionList!D3508)&gt;0,TRUE),FALSE)</f>
        <v>0</v>
      </c>
      <c r="AE3508" t="b">
        <f>IFERROR(IF(FIND("P0",PGOptionList!D3508)&gt;0,TRUE),FALSE)</f>
        <v>0</v>
      </c>
      <c r="AF3508" t="b">
        <f>IF(AND(Z3508,AA3508,AB3508,AC3508,IF(C3508=Auswahlhilfe!$L$7,TRUE,FALSE)),D3508,FALSE)</f>
        <v>0</v>
      </c>
      <c r="AG3508" t="b">
        <f>IF(AND(Z3508,AA3508,AB3508,AD3508,IF(C3508=Auswahlhilfe!$L$17,TRUE,FALSE)),D3508,FALSE)</f>
        <v>0</v>
      </c>
      <c r="AH3508" t="b">
        <f>IF(AND(Z3508,AA3508,AB3508,AE3508,IF(C3508=Auswahlhilfe!$L$17,TRUE,FALSE)),D3508,FALSE)</f>
        <v>0</v>
      </c>
      <c r="AI3508" t="s">
        <v>4817</v>
      </c>
      <c r="AJ3508" s="90" t="str">
        <f t="shared" si="164"/>
        <v>mailto:info@oxni.ch?subject=Anfrage TCB-090-040-S1-P2</v>
      </c>
    </row>
    <row r="3509" spans="2:36" x14ac:dyDescent="0.2">
      <c r="B3509" s="78" t="str">
        <f t="shared" si="162"/>
        <v/>
      </c>
      <c r="C3509" s="19" t="s">
        <v>125</v>
      </c>
      <c r="D3509" s="19" t="s">
        <v>3810</v>
      </c>
      <c r="E3509" s="19">
        <v>90</v>
      </c>
      <c r="F3509" s="19" t="s">
        <v>58</v>
      </c>
      <c r="G3509" s="19">
        <v>40</v>
      </c>
      <c r="H3509" s="19">
        <v>7</v>
      </c>
      <c r="I3509" s="19">
        <v>14</v>
      </c>
      <c r="J3509" s="19">
        <v>94</v>
      </c>
      <c r="K3509" s="19">
        <v>120</v>
      </c>
      <c r="L3509" s="19">
        <v>360</v>
      </c>
      <c r="M3509" s="19" t="s">
        <v>106</v>
      </c>
      <c r="N3509" s="19">
        <v>3000</v>
      </c>
      <c r="O3509" s="19">
        <v>6000</v>
      </c>
      <c r="P3509" s="19">
        <v>3250</v>
      </c>
      <c r="Q3509" s="19" t="s">
        <v>57</v>
      </c>
      <c r="R3509" s="19">
        <v>1625</v>
      </c>
      <c r="S3509" s="19">
        <v>20000</v>
      </c>
      <c r="T3509" s="19">
        <v>0.47</v>
      </c>
      <c r="U3509" s="19">
        <v>5.0999999999999996</v>
      </c>
      <c r="V3509" s="19">
        <v>0.24</v>
      </c>
      <c r="W3509" s="19">
        <v>60</v>
      </c>
      <c r="X3509" s="93">
        <v>466</v>
      </c>
      <c r="Y3509">
        <f t="shared" si="163"/>
        <v>75</v>
      </c>
      <c r="Z3509" t="b">
        <f>IF(N3509/G3509&gt;=Auswahlhilfe!$C$8,TRUE,FALSE)</f>
        <v>1</v>
      </c>
      <c r="AA3509" t="b">
        <f>IF(K3509&gt;Auswahlhilfe!$C$7,TRUE,FALSE)</f>
        <v>1</v>
      </c>
      <c r="AB3509" t="b">
        <f>IF(Auswahlhilfe!$C$17=F3509,TRUE,FALSE)</f>
        <v>1</v>
      </c>
      <c r="AC3509" t="b">
        <f>IFERROR(IF(FIND("P2",PGOptionList!D3509)&gt;0,TRUE),FALSE)</f>
        <v>1</v>
      </c>
      <c r="AD3509" t="b">
        <f>IFERROR(IF(FIND("P1",PGOptionList!D3509)&gt;0,TRUE),FALSE)</f>
        <v>0</v>
      </c>
      <c r="AE3509" t="b">
        <f>IFERROR(IF(FIND("P0",PGOptionList!D3509)&gt;0,TRUE),FALSE)</f>
        <v>0</v>
      </c>
      <c r="AF3509" t="b">
        <f>IF(AND(Z3509,AA3509,AB3509,AC3509,IF(C3509=Auswahlhilfe!$L$7,TRUE,FALSE)),D3509,FALSE)</f>
        <v>0</v>
      </c>
      <c r="AG3509" t="b">
        <f>IF(AND(Z3509,AA3509,AB3509,AD3509,IF(C3509=Auswahlhilfe!$L$17,TRUE,FALSE)),D3509,FALSE)</f>
        <v>0</v>
      </c>
      <c r="AH3509" t="b">
        <f>IF(AND(Z3509,AA3509,AB3509,AE3509,IF(C3509=Auswahlhilfe!$L$17,TRUE,FALSE)),D3509,FALSE)</f>
        <v>0</v>
      </c>
      <c r="AI3509" t="s">
        <v>4818</v>
      </c>
      <c r="AJ3509" s="90" t="str">
        <f t="shared" si="164"/>
        <v>https://shop.oxni.ch/de/shop/motoren/planetengetriebe/tcb-090-040-s2-p2</v>
      </c>
    </row>
    <row r="3510" spans="2:36" x14ac:dyDescent="0.2">
      <c r="B3510" s="78" t="str">
        <f t="shared" si="162"/>
        <v/>
      </c>
      <c r="C3510" s="19" t="s">
        <v>125</v>
      </c>
      <c r="D3510" s="19" t="s">
        <v>3811</v>
      </c>
      <c r="E3510" s="19">
        <v>90</v>
      </c>
      <c r="F3510" s="19" t="s">
        <v>55</v>
      </c>
      <c r="G3510" s="19">
        <v>35</v>
      </c>
      <c r="H3510" s="19">
        <v>5</v>
      </c>
      <c r="I3510" s="19">
        <v>14</v>
      </c>
      <c r="J3510" s="19">
        <v>94</v>
      </c>
      <c r="K3510" s="19">
        <v>135</v>
      </c>
      <c r="L3510" s="19">
        <v>405</v>
      </c>
      <c r="M3510" s="19" t="s">
        <v>130</v>
      </c>
      <c r="N3510" s="19">
        <v>3000</v>
      </c>
      <c r="O3510" s="19">
        <v>6000</v>
      </c>
      <c r="P3510" s="19">
        <v>3250</v>
      </c>
      <c r="Q3510" s="19" t="s">
        <v>57</v>
      </c>
      <c r="R3510" s="19">
        <v>1625</v>
      </c>
      <c r="S3510" s="19">
        <v>20000</v>
      </c>
      <c r="T3510" s="19">
        <v>0.47</v>
      </c>
      <c r="U3510" s="19">
        <v>5.0999999999999996</v>
      </c>
      <c r="V3510" s="19">
        <v>0.24</v>
      </c>
      <c r="W3510" s="19">
        <v>60</v>
      </c>
      <c r="X3510" s="93">
        <v>512</v>
      </c>
      <c r="Y3510">
        <f t="shared" si="163"/>
        <v>85.714285714285708</v>
      </c>
      <c r="Z3510" t="b">
        <f>IF(N3510/G3510&gt;=Auswahlhilfe!$C$8,TRUE,FALSE)</f>
        <v>1</v>
      </c>
      <c r="AA3510" t="b">
        <f>IF(K3510&gt;Auswahlhilfe!$C$7,TRUE,FALSE)</f>
        <v>1</v>
      </c>
      <c r="AB3510" t="b">
        <f>IF(Auswahlhilfe!$C$17=F3510,TRUE,FALSE)</f>
        <v>0</v>
      </c>
      <c r="AC3510" t="b">
        <f>IFERROR(IF(FIND("P2",PGOptionList!D3510)&gt;0,TRUE),FALSE)</f>
        <v>0</v>
      </c>
      <c r="AD3510" t="b">
        <f>IFERROR(IF(FIND("P1",PGOptionList!D3510)&gt;0,TRUE),FALSE)</f>
        <v>1</v>
      </c>
      <c r="AE3510" t="b">
        <f>IFERROR(IF(FIND("P0",PGOptionList!D3510)&gt;0,TRUE),FALSE)</f>
        <v>0</v>
      </c>
      <c r="AF3510" t="b">
        <f>IF(AND(Z3510,AA3510,AB3510,AC3510,IF(C3510=Auswahlhilfe!$L$7,TRUE,FALSE)),D3510,FALSE)</f>
        <v>0</v>
      </c>
      <c r="AG3510" t="b">
        <f>IF(AND(Z3510,AA3510,AB3510,AD3510,IF(C3510=Auswahlhilfe!$L$17,TRUE,FALSE)),D3510,FALSE)</f>
        <v>0</v>
      </c>
      <c r="AH3510" t="b">
        <f>IF(AND(Z3510,AA3510,AB3510,AE3510,IF(C3510=Auswahlhilfe!$L$17,TRUE,FALSE)),D3510,FALSE)</f>
        <v>0</v>
      </c>
      <c r="AI3510" t="s">
        <v>4817</v>
      </c>
      <c r="AJ3510" s="90" t="str">
        <f t="shared" si="164"/>
        <v>mailto:info@oxni.ch?subject=Anfrage TCB-090-035-S1-P1</v>
      </c>
    </row>
    <row r="3511" spans="2:36" x14ac:dyDescent="0.2">
      <c r="B3511" s="78" t="str">
        <f t="shared" si="162"/>
        <v/>
      </c>
      <c r="C3511" s="19" t="s">
        <v>125</v>
      </c>
      <c r="D3511" s="19" t="s">
        <v>3812</v>
      </c>
      <c r="E3511" s="19">
        <v>90</v>
      </c>
      <c r="F3511" s="19" t="s">
        <v>58</v>
      </c>
      <c r="G3511" s="19">
        <v>35</v>
      </c>
      <c r="H3511" s="19">
        <v>5</v>
      </c>
      <c r="I3511" s="19">
        <v>14</v>
      </c>
      <c r="J3511" s="19">
        <v>94</v>
      </c>
      <c r="K3511" s="19">
        <v>135</v>
      </c>
      <c r="L3511" s="19">
        <v>405</v>
      </c>
      <c r="M3511" s="19" t="s">
        <v>130</v>
      </c>
      <c r="N3511" s="19">
        <v>3000</v>
      </c>
      <c r="O3511" s="19">
        <v>6000</v>
      </c>
      <c r="P3511" s="19">
        <v>3250</v>
      </c>
      <c r="Q3511" s="19" t="s">
        <v>57</v>
      </c>
      <c r="R3511" s="19">
        <v>1625</v>
      </c>
      <c r="S3511" s="19">
        <v>20000</v>
      </c>
      <c r="T3511" s="19">
        <v>0.47</v>
      </c>
      <c r="U3511" s="19">
        <v>5.0999999999999996</v>
      </c>
      <c r="V3511" s="19">
        <v>0.24</v>
      </c>
      <c r="W3511" s="19">
        <v>60</v>
      </c>
      <c r="X3511" s="93">
        <v>512</v>
      </c>
      <c r="Y3511">
        <f t="shared" si="163"/>
        <v>85.714285714285708</v>
      </c>
      <c r="Z3511" t="b">
        <f>IF(N3511/G3511&gt;=Auswahlhilfe!$C$8,TRUE,FALSE)</f>
        <v>1</v>
      </c>
      <c r="AA3511" t="b">
        <f>IF(K3511&gt;Auswahlhilfe!$C$7,TRUE,FALSE)</f>
        <v>1</v>
      </c>
      <c r="AB3511" t="b">
        <f>IF(Auswahlhilfe!$C$17=F3511,TRUE,FALSE)</f>
        <v>1</v>
      </c>
      <c r="AC3511" t="b">
        <f>IFERROR(IF(FIND("P2",PGOptionList!D3511)&gt;0,TRUE),FALSE)</f>
        <v>0</v>
      </c>
      <c r="AD3511" t="b">
        <f>IFERROR(IF(FIND("P1",PGOptionList!D3511)&gt;0,TRUE),FALSE)</f>
        <v>1</v>
      </c>
      <c r="AE3511" t="b">
        <f>IFERROR(IF(FIND("P0",PGOptionList!D3511)&gt;0,TRUE),FALSE)</f>
        <v>0</v>
      </c>
      <c r="AF3511" t="b">
        <f>IF(AND(Z3511,AA3511,AB3511,AC3511,IF(C3511=Auswahlhilfe!$L$7,TRUE,FALSE)),D3511,FALSE)</f>
        <v>0</v>
      </c>
      <c r="AG3511" t="b">
        <f>IF(AND(Z3511,AA3511,AB3511,AD3511,IF(C3511=Auswahlhilfe!$L$17,TRUE,FALSE)),D3511,FALSE)</f>
        <v>0</v>
      </c>
      <c r="AH3511" t="b">
        <f>IF(AND(Z3511,AA3511,AB3511,AE3511,IF(C3511=Auswahlhilfe!$L$17,TRUE,FALSE)),D3511,FALSE)</f>
        <v>0</v>
      </c>
      <c r="AI3511" t="s">
        <v>4818</v>
      </c>
      <c r="AJ3511" s="90" t="str">
        <f t="shared" si="164"/>
        <v>https://shop.oxni.ch/de/shop/motoren/planetengetriebe/tcb-090-035-s2-p1</v>
      </c>
    </row>
    <row r="3512" spans="2:36" x14ac:dyDescent="0.2">
      <c r="B3512" s="78" t="str">
        <f t="shared" si="162"/>
        <v/>
      </c>
      <c r="C3512" s="19" t="s">
        <v>125</v>
      </c>
      <c r="D3512" s="19" t="s">
        <v>3813</v>
      </c>
      <c r="E3512" s="19">
        <v>90</v>
      </c>
      <c r="F3512" s="19" t="s">
        <v>55</v>
      </c>
      <c r="G3512" s="19">
        <v>35</v>
      </c>
      <c r="H3512" s="19">
        <v>7</v>
      </c>
      <c r="I3512" s="19">
        <v>14</v>
      </c>
      <c r="J3512" s="19">
        <v>94</v>
      </c>
      <c r="K3512" s="19">
        <v>135</v>
      </c>
      <c r="L3512" s="19">
        <v>405</v>
      </c>
      <c r="M3512" s="19" t="s">
        <v>130</v>
      </c>
      <c r="N3512" s="19">
        <v>3000</v>
      </c>
      <c r="O3512" s="19">
        <v>6000</v>
      </c>
      <c r="P3512" s="19">
        <v>3250</v>
      </c>
      <c r="Q3512" s="19" t="s">
        <v>57</v>
      </c>
      <c r="R3512" s="19">
        <v>1625</v>
      </c>
      <c r="S3512" s="19">
        <v>20000</v>
      </c>
      <c r="T3512" s="19">
        <v>0.47</v>
      </c>
      <c r="U3512" s="19">
        <v>5.0999999999999996</v>
      </c>
      <c r="V3512" s="19">
        <v>0.24</v>
      </c>
      <c r="W3512" s="19">
        <v>60</v>
      </c>
      <c r="X3512" s="93">
        <v>466</v>
      </c>
      <c r="Y3512">
        <f t="shared" si="163"/>
        <v>85.714285714285708</v>
      </c>
      <c r="Z3512" t="b">
        <f>IF(N3512/G3512&gt;=Auswahlhilfe!$C$8,TRUE,FALSE)</f>
        <v>1</v>
      </c>
      <c r="AA3512" t="b">
        <f>IF(K3512&gt;Auswahlhilfe!$C$7,TRUE,FALSE)</f>
        <v>1</v>
      </c>
      <c r="AB3512" t="b">
        <f>IF(Auswahlhilfe!$C$17=F3512,TRUE,FALSE)</f>
        <v>0</v>
      </c>
      <c r="AC3512" t="b">
        <f>IFERROR(IF(FIND("P2",PGOptionList!D3512)&gt;0,TRUE),FALSE)</f>
        <v>1</v>
      </c>
      <c r="AD3512" t="b">
        <f>IFERROR(IF(FIND("P1",PGOptionList!D3512)&gt;0,TRUE),FALSE)</f>
        <v>0</v>
      </c>
      <c r="AE3512" t="b">
        <f>IFERROR(IF(FIND("P0",PGOptionList!D3512)&gt;0,TRUE),FALSE)</f>
        <v>0</v>
      </c>
      <c r="AF3512" t="b">
        <f>IF(AND(Z3512,AA3512,AB3512,AC3512,IF(C3512=Auswahlhilfe!$L$7,TRUE,FALSE)),D3512,FALSE)</f>
        <v>0</v>
      </c>
      <c r="AG3512" t="b">
        <f>IF(AND(Z3512,AA3512,AB3512,AD3512,IF(C3512=Auswahlhilfe!$L$17,TRUE,FALSE)),D3512,FALSE)</f>
        <v>0</v>
      </c>
      <c r="AH3512" t="b">
        <f>IF(AND(Z3512,AA3512,AB3512,AE3512,IF(C3512=Auswahlhilfe!$L$17,TRUE,FALSE)),D3512,FALSE)</f>
        <v>0</v>
      </c>
      <c r="AI3512" t="s">
        <v>4817</v>
      </c>
      <c r="AJ3512" s="90" t="str">
        <f t="shared" si="164"/>
        <v>mailto:info@oxni.ch?subject=Anfrage TCB-090-035-S1-P2</v>
      </c>
    </row>
    <row r="3513" spans="2:36" x14ac:dyDescent="0.2">
      <c r="B3513" s="78" t="str">
        <f t="shared" si="162"/>
        <v/>
      </c>
      <c r="C3513" s="19" t="s">
        <v>125</v>
      </c>
      <c r="D3513" s="19" t="s">
        <v>3814</v>
      </c>
      <c r="E3513" s="19">
        <v>90</v>
      </c>
      <c r="F3513" s="19" t="s">
        <v>58</v>
      </c>
      <c r="G3513" s="19">
        <v>35</v>
      </c>
      <c r="H3513" s="19">
        <v>7</v>
      </c>
      <c r="I3513" s="19">
        <v>14</v>
      </c>
      <c r="J3513" s="19">
        <v>94</v>
      </c>
      <c r="K3513" s="19">
        <v>135</v>
      </c>
      <c r="L3513" s="19">
        <v>405</v>
      </c>
      <c r="M3513" s="19" t="s">
        <v>130</v>
      </c>
      <c r="N3513" s="19">
        <v>3000</v>
      </c>
      <c r="O3513" s="19">
        <v>6000</v>
      </c>
      <c r="P3513" s="19">
        <v>3250</v>
      </c>
      <c r="Q3513" s="19" t="s">
        <v>57</v>
      </c>
      <c r="R3513" s="19">
        <v>1625</v>
      </c>
      <c r="S3513" s="19">
        <v>20000</v>
      </c>
      <c r="T3513" s="19">
        <v>0.47</v>
      </c>
      <c r="U3513" s="19">
        <v>5.0999999999999996</v>
      </c>
      <c r="V3513" s="19">
        <v>0.24</v>
      </c>
      <c r="W3513" s="19">
        <v>60</v>
      </c>
      <c r="X3513" s="93">
        <v>466</v>
      </c>
      <c r="Y3513">
        <f t="shared" si="163"/>
        <v>85.714285714285708</v>
      </c>
      <c r="Z3513" t="b">
        <f>IF(N3513/G3513&gt;=Auswahlhilfe!$C$8,TRUE,FALSE)</f>
        <v>1</v>
      </c>
      <c r="AA3513" t="b">
        <f>IF(K3513&gt;Auswahlhilfe!$C$7,TRUE,FALSE)</f>
        <v>1</v>
      </c>
      <c r="AB3513" t="b">
        <f>IF(Auswahlhilfe!$C$17=F3513,TRUE,FALSE)</f>
        <v>1</v>
      </c>
      <c r="AC3513" t="b">
        <f>IFERROR(IF(FIND("P2",PGOptionList!D3513)&gt;0,TRUE),FALSE)</f>
        <v>1</v>
      </c>
      <c r="AD3513" t="b">
        <f>IFERROR(IF(FIND("P1",PGOptionList!D3513)&gt;0,TRUE),FALSE)</f>
        <v>0</v>
      </c>
      <c r="AE3513" t="b">
        <f>IFERROR(IF(FIND("P0",PGOptionList!D3513)&gt;0,TRUE),FALSE)</f>
        <v>0</v>
      </c>
      <c r="AF3513" t="b">
        <f>IF(AND(Z3513,AA3513,AB3513,AC3513,IF(C3513=Auswahlhilfe!$L$7,TRUE,FALSE)),D3513,FALSE)</f>
        <v>0</v>
      </c>
      <c r="AG3513" t="b">
        <f>IF(AND(Z3513,AA3513,AB3513,AD3513,IF(C3513=Auswahlhilfe!$L$17,TRUE,FALSE)),D3513,FALSE)</f>
        <v>0</v>
      </c>
      <c r="AH3513" t="b">
        <f>IF(AND(Z3513,AA3513,AB3513,AE3513,IF(C3513=Auswahlhilfe!$L$17,TRUE,FALSE)),D3513,FALSE)</f>
        <v>0</v>
      </c>
      <c r="AI3513" t="s">
        <v>4818</v>
      </c>
      <c r="AJ3513" s="90" t="str">
        <f t="shared" si="164"/>
        <v>https://shop.oxni.ch/de/shop/motoren/planetengetriebe/tcb-090-035-s2-p2</v>
      </c>
    </row>
    <row r="3514" spans="2:36" x14ac:dyDescent="0.2">
      <c r="B3514" s="78" t="str">
        <f t="shared" si="162"/>
        <v/>
      </c>
      <c r="C3514" s="19" t="s">
        <v>125</v>
      </c>
      <c r="D3514" s="19" t="s">
        <v>3815</v>
      </c>
      <c r="E3514" s="19">
        <v>90</v>
      </c>
      <c r="F3514" s="19" t="s">
        <v>55</v>
      </c>
      <c r="G3514" s="19">
        <v>30</v>
      </c>
      <c r="H3514" s="19">
        <v>5</v>
      </c>
      <c r="I3514" s="19">
        <v>14</v>
      </c>
      <c r="J3514" s="19">
        <v>94</v>
      </c>
      <c r="K3514" s="19">
        <v>140</v>
      </c>
      <c r="L3514" s="19">
        <v>420</v>
      </c>
      <c r="M3514" s="19" t="s">
        <v>70</v>
      </c>
      <c r="N3514" s="19">
        <v>3000</v>
      </c>
      <c r="O3514" s="19">
        <v>6000</v>
      </c>
      <c r="P3514" s="19">
        <v>3250</v>
      </c>
      <c r="Q3514" s="19" t="s">
        <v>57</v>
      </c>
      <c r="R3514" s="19">
        <v>1625</v>
      </c>
      <c r="S3514" s="19">
        <v>20000</v>
      </c>
      <c r="T3514" s="19">
        <v>0.47</v>
      </c>
      <c r="U3514" s="19">
        <v>5.0999999999999996</v>
      </c>
      <c r="V3514" s="19">
        <v>0.24</v>
      </c>
      <c r="W3514" s="19">
        <v>60</v>
      </c>
      <c r="X3514" s="93">
        <v>512</v>
      </c>
      <c r="Y3514">
        <f t="shared" si="163"/>
        <v>100</v>
      </c>
      <c r="Z3514" t="b">
        <f>IF(N3514/G3514&gt;=Auswahlhilfe!$C$8,TRUE,FALSE)</f>
        <v>1</v>
      </c>
      <c r="AA3514" t="b">
        <f>IF(K3514&gt;Auswahlhilfe!$C$7,TRUE,FALSE)</f>
        <v>1</v>
      </c>
      <c r="AB3514" t="b">
        <f>IF(Auswahlhilfe!$C$17=F3514,TRUE,FALSE)</f>
        <v>0</v>
      </c>
      <c r="AC3514" t="b">
        <f>IFERROR(IF(FIND("P2",PGOptionList!D3514)&gt;0,TRUE),FALSE)</f>
        <v>0</v>
      </c>
      <c r="AD3514" t="b">
        <f>IFERROR(IF(FIND("P1",PGOptionList!D3514)&gt;0,TRUE),FALSE)</f>
        <v>1</v>
      </c>
      <c r="AE3514" t="b">
        <f>IFERROR(IF(FIND("P0",PGOptionList!D3514)&gt;0,TRUE),FALSE)</f>
        <v>0</v>
      </c>
      <c r="AF3514" t="b">
        <f>IF(AND(Z3514,AA3514,AB3514,AC3514,IF(C3514=Auswahlhilfe!$L$7,TRUE,FALSE)),D3514,FALSE)</f>
        <v>0</v>
      </c>
      <c r="AG3514" t="b">
        <f>IF(AND(Z3514,AA3514,AB3514,AD3514,IF(C3514=Auswahlhilfe!$L$17,TRUE,FALSE)),D3514,FALSE)</f>
        <v>0</v>
      </c>
      <c r="AH3514" t="b">
        <f>IF(AND(Z3514,AA3514,AB3514,AE3514,IF(C3514=Auswahlhilfe!$L$17,TRUE,FALSE)),D3514,FALSE)</f>
        <v>0</v>
      </c>
      <c r="AI3514" t="s">
        <v>4817</v>
      </c>
      <c r="AJ3514" s="90" t="str">
        <f t="shared" si="164"/>
        <v>mailto:info@oxni.ch?subject=Anfrage TCB-090-030-S1-P1</v>
      </c>
    </row>
    <row r="3515" spans="2:36" x14ac:dyDescent="0.2">
      <c r="B3515" s="78" t="str">
        <f t="shared" si="162"/>
        <v/>
      </c>
      <c r="C3515" s="19" t="s">
        <v>125</v>
      </c>
      <c r="D3515" s="19" t="s">
        <v>3816</v>
      </c>
      <c r="E3515" s="19">
        <v>90</v>
      </c>
      <c r="F3515" s="19" t="s">
        <v>58</v>
      </c>
      <c r="G3515" s="19">
        <v>30</v>
      </c>
      <c r="H3515" s="19">
        <v>5</v>
      </c>
      <c r="I3515" s="19">
        <v>14</v>
      </c>
      <c r="J3515" s="19">
        <v>94</v>
      </c>
      <c r="K3515" s="19">
        <v>140</v>
      </c>
      <c r="L3515" s="19">
        <v>420</v>
      </c>
      <c r="M3515" s="19" t="s">
        <v>70</v>
      </c>
      <c r="N3515" s="19">
        <v>3000</v>
      </c>
      <c r="O3515" s="19">
        <v>6000</v>
      </c>
      <c r="P3515" s="19">
        <v>3250</v>
      </c>
      <c r="Q3515" s="19" t="s">
        <v>57</v>
      </c>
      <c r="R3515" s="19">
        <v>1625</v>
      </c>
      <c r="S3515" s="19">
        <v>20000</v>
      </c>
      <c r="T3515" s="19">
        <v>0.47</v>
      </c>
      <c r="U3515" s="19">
        <v>5.0999999999999996</v>
      </c>
      <c r="V3515" s="19">
        <v>0.24</v>
      </c>
      <c r="W3515" s="19">
        <v>60</v>
      </c>
      <c r="X3515" s="93">
        <v>512</v>
      </c>
      <c r="Y3515">
        <f t="shared" si="163"/>
        <v>100</v>
      </c>
      <c r="Z3515" t="b">
        <f>IF(N3515/G3515&gt;=Auswahlhilfe!$C$8,TRUE,FALSE)</f>
        <v>1</v>
      </c>
      <c r="AA3515" t="b">
        <f>IF(K3515&gt;Auswahlhilfe!$C$7,TRUE,FALSE)</f>
        <v>1</v>
      </c>
      <c r="AB3515" t="b">
        <f>IF(Auswahlhilfe!$C$17=F3515,TRUE,FALSE)</f>
        <v>1</v>
      </c>
      <c r="AC3515" t="b">
        <f>IFERROR(IF(FIND("P2",PGOptionList!D3515)&gt;0,TRUE),FALSE)</f>
        <v>0</v>
      </c>
      <c r="AD3515" t="b">
        <f>IFERROR(IF(FIND("P1",PGOptionList!D3515)&gt;0,TRUE),FALSE)</f>
        <v>1</v>
      </c>
      <c r="AE3515" t="b">
        <f>IFERROR(IF(FIND("P0",PGOptionList!D3515)&gt;0,TRUE),FALSE)</f>
        <v>0</v>
      </c>
      <c r="AF3515" t="b">
        <f>IF(AND(Z3515,AA3515,AB3515,AC3515,IF(C3515=Auswahlhilfe!$L$7,TRUE,FALSE)),D3515,FALSE)</f>
        <v>0</v>
      </c>
      <c r="AG3515" t="b">
        <f>IF(AND(Z3515,AA3515,AB3515,AD3515,IF(C3515=Auswahlhilfe!$L$17,TRUE,FALSE)),D3515,FALSE)</f>
        <v>0</v>
      </c>
      <c r="AH3515" t="b">
        <f>IF(AND(Z3515,AA3515,AB3515,AE3515,IF(C3515=Auswahlhilfe!$L$17,TRUE,FALSE)),D3515,FALSE)</f>
        <v>0</v>
      </c>
      <c r="AI3515" t="s">
        <v>4818</v>
      </c>
      <c r="AJ3515" s="90" t="str">
        <f t="shared" si="164"/>
        <v>https://shop.oxni.ch/de/shop/motoren/planetengetriebe/tcb-090-030-s2-p1</v>
      </c>
    </row>
    <row r="3516" spans="2:36" x14ac:dyDescent="0.2">
      <c r="B3516" s="78" t="str">
        <f t="shared" si="162"/>
        <v/>
      </c>
      <c r="C3516" s="19" t="s">
        <v>125</v>
      </c>
      <c r="D3516" s="19" t="s">
        <v>3817</v>
      </c>
      <c r="E3516" s="19">
        <v>90</v>
      </c>
      <c r="F3516" s="19" t="s">
        <v>55</v>
      </c>
      <c r="G3516" s="19">
        <v>30</v>
      </c>
      <c r="H3516" s="19">
        <v>7</v>
      </c>
      <c r="I3516" s="19">
        <v>14</v>
      </c>
      <c r="J3516" s="19">
        <v>94</v>
      </c>
      <c r="K3516" s="19">
        <v>140</v>
      </c>
      <c r="L3516" s="19">
        <v>420</v>
      </c>
      <c r="M3516" s="19" t="s">
        <v>70</v>
      </c>
      <c r="N3516" s="19">
        <v>3000</v>
      </c>
      <c r="O3516" s="19">
        <v>6000</v>
      </c>
      <c r="P3516" s="19">
        <v>3250</v>
      </c>
      <c r="Q3516" s="19" t="s">
        <v>57</v>
      </c>
      <c r="R3516" s="19">
        <v>1625</v>
      </c>
      <c r="S3516" s="19">
        <v>20000</v>
      </c>
      <c r="T3516" s="19">
        <v>0.47</v>
      </c>
      <c r="U3516" s="19">
        <v>5.0999999999999996</v>
      </c>
      <c r="V3516" s="19">
        <v>0.24</v>
      </c>
      <c r="W3516" s="19">
        <v>60</v>
      </c>
      <c r="X3516" s="93">
        <v>466</v>
      </c>
      <c r="Y3516">
        <f t="shared" si="163"/>
        <v>100</v>
      </c>
      <c r="Z3516" t="b">
        <f>IF(N3516/G3516&gt;=Auswahlhilfe!$C$8,TRUE,FALSE)</f>
        <v>1</v>
      </c>
      <c r="AA3516" t="b">
        <f>IF(K3516&gt;Auswahlhilfe!$C$7,TRUE,FALSE)</f>
        <v>1</v>
      </c>
      <c r="AB3516" t="b">
        <f>IF(Auswahlhilfe!$C$17=F3516,TRUE,FALSE)</f>
        <v>0</v>
      </c>
      <c r="AC3516" t="b">
        <f>IFERROR(IF(FIND("P2",PGOptionList!D3516)&gt;0,TRUE),FALSE)</f>
        <v>1</v>
      </c>
      <c r="AD3516" t="b">
        <f>IFERROR(IF(FIND("P1",PGOptionList!D3516)&gt;0,TRUE),FALSE)</f>
        <v>0</v>
      </c>
      <c r="AE3516" t="b">
        <f>IFERROR(IF(FIND("P0",PGOptionList!D3516)&gt;0,TRUE),FALSE)</f>
        <v>0</v>
      </c>
      <c r="AF3516" t="b">
        <f>IF(AND(Z3516,AA3516,AB3516,AC3516,IF(C3516=Auswahlhilfe!$L$7,TRUE,FALSE)),D3516,FALSE)</f>
        <v>0</v>
      </c>
      <c r="AG3516" t="b">
        <f>IF(AND(Z3516,AA3516,AB3516,AD3516,IF(C3516=Auswahlhilfe!$L$17,TRUE,FALSE)),D3516,FALSE)</f>
        <v>0</v>
      </c>
      <c r="AH3516" t="b">
        <f>IF(AND(Z3516,AA3516,AB3516,AE3516,IF(C3516=Auswahlhilfe!$L$17,TRUE,FALSE)),D3516,FALSE)</f>
        <v>0</v>
      </c>
      <c r="AI3516" t="s">
        <v>4817</v>
      </c>
      <c r="AJ3516" s="90" t="str">
        <f t="shared" si="164"/>
        <v>mailto:info@oxni.ch?subject=Anfrage TCB-090-030-S1-P2</v>
      </c>
    </row>
    <row r="3517" spans="2:36" x14ac:dyDescent="0.2">
      <c r="B3517" s="78" t="str">
        <f t="shared" si="162"/>
        <v/>
      </c>
      <c r="C3517" s="19" t="s">
        <v>125</v>
      </c>
      <c r="D3517" s="19" t="s">
        <v>3818</v>
      </c>
      <c r="E3517" s="19">
        <v>90</v>
      </c>
      <c r="F3517" s="19" t="s">
        <v>58</v>
      </c>
      <c r="G3517" s="19">
        <v>30</v>
      </c>
      <c r="H3517" s="19">
        <v>7</v>
      </c>
      <c r="I3517" s="19">
        <v>14</v>
      </c>
      <c r="J3517" s="19">
        <v>94</v>
      </c>
      <c r="K3517" s="19">
        <v>140</v>
      </c>
      <c r="L3517" s="19">
        <v>420</v>
      </c>
      <c r="M3517" s="19" t="s">
        <v>70</v>
      </c>
      <c r="N3517" s="19">
        <v>3000</v>
      </c>
      <c r="O3517" s="19">
        <v>6000</v>
      </c>
      <c r="P3517" s="19">
        <v>3250</v>
      </c>
      <c r="Q3517" s="19" t="s">
        <v>57</v>
      </c>
      <c r="R3517" s="19">
        <v>1625</v>
      </c>
      <c r="S3517" s="19">
        <v>20000</v>
      </c>
      <c r="T3517" s="19">
        <v>0.47</v>
      </c>
      <c r="U3517" s="19">
        <v>5.0999999999999996</v>
      </c>
      <c r="V3517" s="19">
        <v>0.24</v>
      </c>
      <c r="W3517" s="19">
        <v>60</v>
      </c>
      <c r="X3517" s="93">
        <v>466</v>
      </c>
      <c r="Y3517">
        <f t="shared" si="163"/>
        <v>100</v>
      </c>
      <c r="Z3517" t="b">
        <f>IF(N3517/G3517&gt;=Auswahlhilfe!$C$8,TRUE,FALSE)</f>
        <v>1</v>
      </c>
      <c r="AA3517" t="b">
        <f>IF(K3517&gt;Auswahlhilfe!$C$7,TRUE,FALSE)</f>
        <v>1</v>
      </c>
      <c r="AB3517" t="b">
        <f>IF(Auswahlhilfe!$C$17=F3517,TRUE,FALSE)</f>
        <v>1</v>
      </c>
      <c r="AC3517" t="b">
        <f>IFERROR(IF(FIND("P2",PGOptionList!D3517)&gt;0,TRUE),FALSE)</f>
        <v>1</v>
      </c>
      <c r="AD3517" t="b">
        <f>IFERROR(IF(FIND("P1",PGOptionList!D3517)&gt;0,TRUE),FALSE)</f>
        <v>0</v>
      </c>
      <c r="AE3517" t="b">
        <f>IFERROR(IF(FIND("P0",PGOptionList!D3517)&gt;0,TRUE),FALSE)</f>
        <v>0</v>
      </c>
      <c r="AF3517" t="b">
        <f>IF(AND(Z3517,AA3517,AB3517,AC3517,IF(C3517=Auswahlhilfe!$L$7,TRUE,FALSE)),D3517,FALSE)</f>
        <v>0</v>
      </c>
      <c r="AG3517" t="b">
        <f>IF(AND(Z3517,AA3517,AB3517,AD3517,IF(C3517=Auswahlhilfe!$L$17,TRUE,FALSE)),D3517,FALSE)</f>
        <v>0</v>
      </c>
      <c r="AH3517" t="b">
        <f>IF(AND(Z3517,AA3517,AB3517,AE3517,IF(C3517=Auswahlhilfe!$L$17,TRUE,FALSE)),D3517,FALSE)</f>
        <v>0</v>
      </c>
      <c r="AI3517" t="s">
        <v>4818</v>
      </c>
      <c r="AJ3517" s="90" t="str">
        <f t="shared" si="164"/>
        <v>https://shop.oxni.ch/de/shop/motoren/planetengetriebe/tcb-090-030-s2-p2</v>
      </c>
    </row>
    <row r="3518" spans="2:36" x14ac:dyDescent="0.2">
      <c r="B3518" s="78" t="str">
        <f t="shared" si="162"/>
        <v/>
      </c>
      <c r="C3518" s="19" t="s">
        <v>125</v>
      </c>
      <c r="D3518" s="19" t="s">
        <v>3819</v>
      </c>
      <c r="E3518" s="19">
        <v>90</v>
      </c>
      <c r="F3518" s="19" t="s">
        <v>55</v>
      </c>
      <c r="G3518" s="19">
        <v>25</v>
      </c>
      <c r="H3518" s="19">
        <v>5</v>
      </c>
      <c r="I3518" s="19">
        <v>14</v>
      </c>
      <c r="J3518" s="19">
        <v>94</v>
      </c>
      <c r="K3518" s="19">
        <v>150</v>
      </c>
      <c r="L3518" s="19">
        <v>450</v>
      </c>
      <c r="M3518" s="19" t="s">
        <v>107</v>
      </c>
      <c r="N3518" s="19">
        <v>3000</v>
      </c>
      <c r="O3518" s="19">
        <v>6000</v>
      </c>
      <c r="P3518" s="19">
        <v>3250</v>
      </c>
      <c r="Q3518" s="19" t="s">
        <v>57</v>
      </c>
      <c r="R3518" s="19">
        <v>1625</v>
      </c>
      <c r="S3518" s="19">
        <v>20000</v>
      </c>
      <c r="T3518" s="19">
        <v>0.47</v>
      </c>
      <c r="U3518" s="19">
        <v>5.0999999999999996</v>
      </c>
      <c r="V3518" s="19">
        <v>0.24</v>
      </c>
      <c r="W3518" s="19">
        <v>60</v>
      </c>
      <c r="X3518" s="93">
        <v>512</v>
      </c>
      <c r="Y3518">
        <f t="shared" si="163"/>
        <v>120</v>
      </c>
      <c r="Z3518" t="b">
        <f>IF(N3518/G3518&gt;=Auswahlhilfe!$C$8,TRUE,FALSE)</f>
        <v>1</v>
      </c>
      <c r="AA3518" t="b">
        <f>IF(K3518&gt;Auswahlhilfe!$C$7,TRUE,FALSE)</f>
        <v>1</v>
      </c>
      <c r="AB3518" t="b">
        <f>IF(Auswahlhilfe!$C$17=F3518,TRUE,FALSE)</f>
        <v>0</v>
      </c>
      <c r="AC3518" t="b">
        <f>IFERROR(IF(FIND("P2",PGOptionList!D3518)&gt;0,TRUE),FALSE)</f>
        <v>0</v>
      </c>
      <c r="AD3518" t="b">
        <f>IFERROR(IF(FIND("P1",PGOptionList!D3518)&gt;0,TRUE),FALSE)</f>
        <v>1</v>
      </c>
      <c r="AE3518" t="b">
        <f>IFERROR(IF(FIND("P0",PGOptionList!D3518)&gt;0,TRUE),FALSE)</f>
        <v>0</v>
      </c>
      <c r="AF3518" t="b">
        <f>IF(AND(Z3518,AA3518,AB3518,AC3518,IF(C3518=Auswahlhilfe!$L$7,TRUE,FALSE)),D3518,FALSE)</f>
        <v>0</v>
      </c>
      <c r="AG3518" t="b">
        <f>IF(AND(Z3518,AA3518,AB3518,AD3518,IF(C3518=Auswahlhilfe!$L$17,TRUE,FALSE)),D3518,FALSE)</f>
        <v>0</v>
      </c>
      <c r="AH3518" t="b">
        <f>IF(AND(Z3518,AA3518,AB3518,AE3518,IF(C3518=Auswahlhilfe!$L$17,TRUE,FALSE)),D3518,FALSE)</f>
        <v>0</v>
      </c>
      <c r="AI3518" t="s">
        <v>4817</v>
      </c>
      <c r="AJ3518" s="90" t="str">
        <f t="shared" si="164"/>
        <v>mailto:info@oxni.ch?subject=Anfrage TCB-090-025-S1-P1</v>
      </c>
    </row>
    <row r="3519" spans="2:36" x14ac:dyDescent="0.2">
      <c r="B3519" s="78" t="str">
        <f t="shared" si="162"/>
        <v/>
      </c>
      <c r="C3519" s="19" t="s">
        <v>125</v>
      </c>
      <c r="D3519" s="19" t="s">
        <v>3820</v>
      </c>
      <c r="E3519" s="19">
        <v>90</v>
      </c>
      <c r="F3519" s="19" t="s">
        <v>58</v>
      </c>
      <c r="G3519" s="19">
        <v>25</v>
      </c>
      <c r="H3519" s="19">
        <v>5</v>
      </c>
      <c r="I3519" s="19">
        <v>14</v>
      </c>
      <c r="J3519" s="19">
        <v>94</v>
      </c>
      <c r="K3519" s="19">
        <v>150</v>
      </c>
      <c r="L3519" s="19">
        <v>450</v>
      </c>
      <c r="M3519" s="19" t="s">
        <v>107</v>
      </c>
      <c r="N3519" s="19">
        <v>3000</v>
      </c>
      <c r="O3519" s="19">
        <v>6000</v>
      </c>
      <c r="P3519" s="19">
        <v>3250</v>
      </c>
      <c r="Q3519" s="19" t="s">
        <v>57</v>
      </c>
      <c r="R3519" s="19">
        <v>1625</v>
      </c>
      <c r="S3519" s="19">
        <v>20000</v>
      </c>
      <c r="T3519" s="19">
        <v>0.47</v>
      </c>
      <c r="U3519" s="19">
        <v>5.0999999999999996</v>
      </c>
      <c r="V3519" s="19">
        <v>0.24</v>
      </c>
      <c r="W3519" s="19">
        <v>60</v>
      </c>
      <c r="X3519" s="93">
        <v>512</v>
      </c>
      <c r="Y3519">
        <f t="shared" si="163"/>
        <v>120</v>
      </c>
      <c r="Z3519" t="b">
        <f>IF(N3519/G3519&gt;=Auswahlhilfe!$C$8,TRUE,FALSE)</f>
        <v>1</v>
      </c>
      <c r="AA3519" t="b">
        <f>IF(K3519&gt;Auswahlhilfe!$C$7,TRUE,FALSE)</f>
        <v>1</v>
      </c>
      <c r="AB3519" t="b">
        <f>IF(Auswahlhilfe!$C$17=F3519,TRUE,FALSE)</f>
        <v>1</v>
      </c>
      <c r="AC3519" t="b">
        <f>IFERROR(IF(FIND("P2",PGOptionList!D3519)&gt;0,TRUE),FALSE)</f>
        <v>0</v>
      </c>
      <c r="AD3519" t="b">
        <f>IFERROR(IF(FIND("P1",PGOptionList!D3519)&gt;0,TRUE),FALSE)</f>
        <v>1</v>
      </c>
      <c r="AE3519" t="b">
        <f>IFERROR(IF(FIND("P0",PGOptionList!D3519)&gt;0,TRUE),FALSE)</f>
        <v>0</v>
      </c>
      <c r="AF3519" t="b">
        <f>IF(AND(Z3519,AA3519,AB3519,AC3519,IF(C3519=Auswahlhilfe!$L$7,TRUE,FALSE)),D3519,FALSE)</f>
        <v>0</v>
      </c>
      <c r="AG3519" t="b">
        <f>IF(AND(Z3519,AA3519,AB3519,AD3519,IF(C3519=Auswahlhilfe!$L$17,TRUE,FALSE)),D3519,FALSE)</f>
        <v>0</v>
      </c>
      <c r="AH3519" t="b">
        <f>IF(AND(Z3519,AA3519,AB3519,AE3519,IF(C3519=Auswahlhilfe!$L$17,TRUE,FALSE)),D3519,FALSE)</f>
        <v>0</v>
      </c>
      <c r="AI3519" t="s">
        <v>4818</v>
      </c>
      <c r="AJ3519" s="90" t="str">
        <f t="shared" si="164"/>
        <v>https://shop.oxni.ch/de/shop/motoren/planetengetriebe/tcb-090-025-s2-p1</v>
      </c>
    </row>
    <row r="3520" spans="2:36" x14ac:dyDescent="0.2">
      <c r="B3520" s="78" t="str">
        <f t="shared" si="162"/>
        <v/>
      </c>
      <c r="C3520" s="19" t="s">
        <v>125</v>
      </c>
      <c r="D3520" s="19" t="s">
        <v>3821</v>
      </c>
      <c r="E3520" s="19">
        <v>90</v>
      </c>
      <c r="F3520" s="19" t="s">
        <v>55</v>
      </c>
      <c r="G3520" s="19">
        <v>25</v>
      </c>
      <c r="H3520" s="19">
        <v>7</v>
      </c>
      <c r="I3520" s="19">
        <v>14</v>
      </c>
      <c r="J3520" s="19">
        <v>94</v>
      </c>
      <c r="K3520" s="19">
        <v>150</v>
      </c>
      <c r="L3520" s="19">
        <v>450</v>
      </c>
      <c r="M3520" s="19" t="s">
        <v>107</v>
      </c>
      <c r="N3520" s="19">
        <v>3000</v>
      </c>
      <c r="O3520" s="19">
        <v>6000</v>
      </c>
      <c r="P3520" s="19">
        <v>3250</v>
      </c>
      <c r="Q3520" s="19" t="s">
        <v>57</v>
      </c>
      <c r="R3520" s="19">
        <v>1625</v>
      </c>
      <c r="S3520" s="19">
        <v>20000</v>
      </c>
      <c r="T3520" s="19">
        <v>0.47</v>
      </c>
      <c r="U3520" s="19">
        <v>5.0999999999999996</v>
      </c>
      <c r="V3520" s="19">
        <v>0.24</v>
      </c>
      <c r="W3520" s="19">
        <v>60</v>
      </c>
      <c r="X3520" s="93">
        <v>466</v>
      </c>
      <c r="Y3520">
        <f t="shared" si="163"/>
        <v>120</v>
      </c>
      <c r="Z3520" t="b">
        <f>IF(N3520/G3520&gt;=Auswahlhilfe!$C$8,TRUE,FALSE)</f>
        <v>1</v>
      </c>
      <c r="AA3520" t="b">
        <f>IF(K3520&gt;Auswahlhilfe!$C$7,TRUE,FALSE)</f>
        <v>1</v>
      </c>
      <c r="AB3520" t="b">
        <f>IF(Auswahlhilfe!$C$17=F3520,TRUE,FALSE)</f>
        <v>0</v>
      </c>
      <c r="AC3520" t="b">
        <f>IFERROR(IF(FIND("P2",PGOptionList!D3520)&gt;0,TRUE),FALSE)</f>
        <v>1</v>
      </c>
      <c r="AD3520" t="b">
        <f>IFERROR(IF(FIND("P1",PGOptionList!D3520)&gt;0,TRUE),FALSE)</f>
        <v>0</v>
      </c>
      <c r="AE3520" t="b">
        <f>IFERROR(IF(FIND("P0",PGOptionList!D3520)&gt;0,TRUE),FALSE)</f>
        <v>0</v>
      </c>
      <c r="AF3520" t="b">
        <f>IF(AND(Z3520,AA3520,AB3520,AC3520,IF(C3520=Auswahlhilfe!$L$7,TRUE,FALSE)),D3520,FALSE)</f>
        <v>0</v>
      </c>
      <c r="AG3520" t="b">
        <f>IF(AND(Z3520,AA3520,AB3520,AD3520,IF(C3520=Auswahlhilfe!$L$17,TRUE,FALSE)),D3520,FALSE)</f>
        <v>0</v>
      </c>
      <c r="AH3520" t="b">
        <f>IF(AND(Z3520,AA3520,AB3520,AE3520,IF(C3520=Auswahlhilfe!$L$17,TRUE,FALSE)),D3520,FALSE)</f>
        <v>0</v>
      </c>
      <c r="AI3520" t="s">
        <v>4817</v>
      </c>
      <c r="AJ3520" s="90" t="str">
        <f t="shared" si="164"/>
        <v>mailto:info@oxni.ch?subject=Anfrage TCB-090-025-S1-P2</v>
      </c>
    </row>
    <row r="3521" spans="2:36" x14ac:dyDescent="0.2">
      <c r="B3521" s="78" t="str">
        <f t="shared" si="162"/>
        <v/>
      </c>
      <c r="C3521" s="19" t="s">
        <v>125</v>
      </c>
      <c r="D3521" s="19" t="s">
        <v>3822</v>
      </c>
      <c r="E3521" s="19">
        <v>90</v>
      </c>
      <c r="F3521" s="19" t="s">
        <v>58</v>
      </c>
      <c r="G3521" s="19">
        <v>25</v>
      </c>
      <c r="H3521" s="19">
        <v>7</v>
      </c>
      <c r="I3521" s="19">
        <v>14</v>
      </c>
      <c r="J3521" s="19">
        <v>94</v>
      </c>
      <c r="K3521" s="19">
        <v>150</v>
      </c>
      <c r="L3521" s="19">
        <v>450</v>
      </c>
      <c r="M3521" s="19" t="s">
        <v>107</v>
      </c>
      <c r="N3521" s="19">
        <v>3000</v>
      </c>
      <c r="O3521" s="19">
        <v>6000</v>
      </c>
      <c r="P3521" s="19">
        <v>3250</v>
      </c>
      <c r="Q3521" s="19" t="s">
        <v>57</v>
      </c>
      <c r="R3521" s="19">
        <v>1625</v>
      </c>
      <c r="S3521" s="19">
        <v>20000</v>
      </c>
      <c r="T3521" s="19">
        <v>0.47</v>
      </c>
      <c r="U3521" s="19">
        <v>5.0999999999999996</v>
      </c>
      <c r="V3521" s="19">
        <v>0.24</v>
      </c>
      <c r="W3521" s="19">
        <v>60</v>
      </c>
      <c r="X3521" s="93">
        <v>466</v>
      </c>
      <c r="Y3521">
        <f t="shared" si="163"/>
        <v>120</v>
      </c>
      <c r="Z3521" t="b">
        <f>IF(N3521/G3521&gt;=Auswahlhilfe!$C$8,TRUE,FALSE)</f>
        <v>1</v>
      </c>
      <c r="AA3521" t="b">
        <f>IF(K3521&gt;Auswahlhilfe!$C$7,TRUE,FALSE)</f>
        <v>1</v>
      </c>
      <c r="AB3521" t="b">
        <f>IF(Auswahlhilfe!$C$17=F3521,TRUE,FALSE)</f>
        <v>1</v>
      </c>
      <c r="AC3521" t="b">
        <f>IFERROR(IF(FIND("P2",PGOptionList!D3521)&gt;0,TRUE),FALSE)</f>
        <v>1</v>
      </c>
      <c r="AD3521" t="b">
        <f>IFERROR(IF(FIND("P1",PGOptionList!D3521)&gt;0,TRUE),FALSE)</f>
        <v>0</v>
      </c>
      <c r="AE3521" t="b">
        <f>IFERROR(IF(FIND("P0",PGOptionList!D3521)&gt;0,TRUE),FALSE)</f>
        <v>0</v>
      </c>
      <c r="AF3521" t="b">
        <f>IF(AND(Z3521,AA3521,AB3521,AC3521,IF(C3521=Auswahlhilfe!$L$7,TRUE,FALSE)),D3521,FALSE)</f>
        <v>0</v>
      </c>
      <c r="AG3521" t="b">
        <f>IF(AND(Z3521,AA3521,AB3521,AD3521,IF(C3521=Auswahlhilfe!$L$17,TRUE,FALSE)),D3521,FALSE)</f>
        <v>0</v>
      </c>
      <c r="AH3521" t="b">
        <f>IF(AND(Z3521,AA3521,AB3521,AE3521,IF(C3521=Auswahlhilfe!$L$17,TRUE,FALSE)),D3521,FALSE)</f>
        <v>0</v>
      </c>
      <c r="AI3521" t="s">
        <v>4818</v>
      </c>
      <c r="AJ3521" s="90" t="str">
        <f t="shared" si="164"/>
        <v>https://shop.oxni.ch/de/shop/motoren/planetengetriebe/tcb-090-025-s2-p2</v>
      </c>
    </row>
    <row r="3522" spans="2:36" x14ac:dyDescent="0.2">
      <c r="B3522" s="78" t="str">
        <f t="shared" si="162"/>
        <v/>
      </c>
      <c r="C3522" s="19" t="s">
        <v>125</v>
      </c>
      <c r="D3522" s="19" t="s">
        <v>3823</v>
      </c>
      <c r="E3522" s="19">
        <v>90</v>
      </c>
      <c r="F3522" s="19" t="s">
        <v>55</v>
      </c>
      <c r="G3522" s="19">
        <v>20</v>
      </c>
      <c r="H3522" s="19">
        <v>5</v>
      </c>
      <c r="I3522" s="19">
        <v>14</v>
      </c>
      <c r="J3522" s="19">
        <v>94</v>
      </c>
      <c r="K3522" s="19">
        <v>110</v>
      </c>
      <c r="L3522" s="19">
        <v>330</v>
      </c>
      <c r="M3522" s="19" t="s">
        <v>129</v>
      </c>
      <c r="N3522" s="19">
        <v>3000</v>
      </c>
      <c r="O3522" s="19">
        <v>6000</v>
      </c>
      <c r="P3522" s="19">
        <v>3250</v>
      </c>
      <c r="Q3522" s="19" t="s">
        <v>57</v>
      </c>
      <c r="R3522" s="19">
        <v>1625</v>
      </c>
      <c r="S3522" s="19">
        <v>20000</v>
      </c>
      <c r="T3522" s="19">
        <v>0.47</v>
      </c>
      <c r="U3522" s="19">
        <v>5.0999999999999996</v>
      </c>
      <c r="V3522" s="19">
        <v>0.24</v>
      </c>
      <c r="W3522" s="19">
        <v>60</v>
      </c>
      <c r="X3522" s="93">
        <v>512</v>
      </c>
      <c r="Y3522">
        <f t="shared" si="163"/>
        <v>150</v>
      </c>
      <c r="Z3522" t="b">
        <f>IF(N3522/G3522&gt;=Auswahlhilfe!$C$8,TRUE,FALSE)</f>
        <v>1</v>
      </c>
      <c r="AA3522" t="b">
        <f>IF(K3522&gt;Auswahlhilfe!$C$7,TRUE,FALSE)</f>
        <v>1</v>
      </c>
      <c r="AB3522" t="b">
        <f>IF(Auswahlhilfe!$C$17=F3522,TRUE,FALSE)</f>
        <v>0</v>
      </c>
      <c r="AC3522" t="b">
        <f>IFERROR(IF(FIND("P2",PGOptionList!D3522)&gt;0,TRUE),FALSE)</f>
        <v>0</v>
      </c>
      <c r="AD3522" t="b">
        <f>IFERROR(IF(FIND("P1",PGOptionList!D3522)&gt;0,TRUE),FALSE)</f>
        <v>1</v>
      </c>
      <c r="AE3522" t="b">
        <f>IFERROR(IF(FIND("P0",PGOptionList!D3522)&gt;0,TRUE),FALSE)</f>
        <v>0</v>
      </c>
      <c r="AF3522" t="b">
        <f>IF(AND(Z3522,AA3522,AB3522,AC3522,IF(C3522=Auswahlhilfe!$L$7,TRUE,FALSE)),D3522,FALSE)</f>
        <v>0</v>
      </c>
      <c r="AG3522" t="b">
        <f>IF(AND(Z3522,AA3522,AB3522,AD3522,IF(C3522=Auswahlhilfe!$L$17,TRUE,FALSE)),D3522,FALSE)</f>
        <v>0</v>
      </c>
      <c r="AH3522" t="b">
        <f>IF(AND(Z3522,AA3522,AB3522,AE3522,IF(C3522=Auswahlhilfe!$L$17,TRUE,FALSE)),D3522,FALSE)</f>
        <v>0</v>
      </c>
      <c r="AI3522" t="s">
        <v>4817</v>
      </c>
      <c r="AJ3522" s="90" t="str">
        <f t="shared" si="164"/>
        <v>mailto:info@oxni.ch?subject=Anfrage TCB-090-020-S1-P1</v>
      </c>
    </row>
    <row r="3523" spans="2:36" x14ac:dyDescent="0.2">
      <c r="B3523" s="78" t="str">
        <f t="shared" si="162"/>
        <v/>
      </c>
      <c r="C3523" s="19" t="s">
        <v>125</v>
      </c>
      <c r="D3523" s="19" t="s">
        <v>3824</v>
      </c>
      <c r="E3523" s="19">
        <v>90</v>
      </c>
      <c r="F3523" s="19" t="s">
        <v>58</v>
      </c>
      <c r="G3523" s="19">
        <v>20</v>
      </c>
      <c r="H3523" s="19">
        <v>5</v>
      </c>
      <c r="I3523" s="19">
        <v>14</v>
      </c>
      <c r="J3523" s="19">
        <v>94</v>
      </c>
      <c r="K3523" s="19">
        <v>110</v>
      </c>
      <c r="L3523" s="19">
        <v>330</v>
      </c>
      <c r="M3523" s="19" t="s">
        <v>129</v>
      </c>
      <c r="N3523" s="19">
        <v>3000</v>
      </c>
      <c r="O3523" s="19">
        <v>6000</v>
      </c>
      <c r="P3523" s="19">
        <v>3250</v>
      </c>
      <c r="Q3523" s="19" t="s">
        <v>57</v>
      </c>
      <c r="R3523" s="19">
        <v>1625</v>
      </c>
      <c r="S3523" s="19">
        <v>20000</v>
      </c>
      <c r="T3523" s="19">
        <v>0.47</v>
      </c>
      <c r="U3523" s="19">
        <v>5.0999999999999996</v>
      </c>
      <c r="V3523" s="19">
        <v>0.24</v>
      </c>
      <c r="W3523" s="19">
        <v>60</v>
      </c>
      <c r="X3523" s="93">
        <v>512</v>
      </c>
      <c r="Y3523">
        <f t="shared" si="163"/>
        <v>150</v>
      </c>
      <c r="Z3523" t="b">
        <f>IF(N3523/G3523&gt;=Auswahlhilfe!$C$8,TRUE,FALSE)</f>
        <v>1</v>
      </c>
      <c r="AA3523" t="b">
        <f>IF(K3523&gt;Auswahlhilfe!$C$7,TRUE,FALSE)</f>
        <v>1</v>
      </c>
      <c r="AB3523" t="b">
        <f>IF(Auswahlhilfe!$C$17=F3523,TRUE,FALSE)</f>
        <v>1</v>
      </c>
      <c r="AC3523" t="b">
        <f>IFERROR(IF(FIND("P2",PGOptionList!D3523)&gt;0,TRUE),FALSE)</f>
        <v>0</v>
      </c>
      <c r="AD3523" t="b">
        <f>IFERROR(IF(FIND("P1",PGOptionList!D3523)&gt;0,TRUE),FALSE)</f>
        <v>1</v>
      </c>
      <c r="AE3523" t="b">
        <f>IFERROR(IF(FIND("P0",PGOptionList!D3523)&gt;0,TRUE),FALSE)</f>
        <v>0</v>
      </c>
      <c r="AF3523" t="b">
        <f>IF(AND(Z3523,AA3523,AB3523,AC3523,IF(C3523=Auswahlhilfe!$L$7,TRUE,FALSE)),D3523,FALSE)</f>
        <v>0</v>
      </c>
      <c r="AG3523" t="b">
        <f>IF(AND(Z3523,AA3523,AB3523,AD3523,IF(C3523=Auswahlhilfe!$L$17,TRUE,FALSE)),D3523,FALSE)</f>
        <v>0</v>
      </c>
      <c r="AH3523" t="b">
        <f>IF(AND(Z3523,AA3523,AB3523,AE3523,IF(C3523=Auswahlhilfe!$L$17,TRUE,FALSE)),D3523,FALSE)</f>
        <v>0</v>
      </c>
      <c r="AI3523" t="s">
        <v>4818</v>
      </c>
      <c r="AJ3523" s="90" t="str">
        <f t="shared" si="164"/>
        <v>https://shop.oxni.ch/de/shop/motoren/planetengetriebe/tcb-090-020-s2-p1</v>
      </c>
    </row>
    <row r="3524" spans="2:36" x14ac:dyDescent="0.2">
      <c r="B3524" s="78" t="str">
        <f t="shared" si="162"/>
        <v/>
      </c>
      <c r="C3524" s="19" t="s">
        <v>125</v>
      </c>
      <c r="D3524" s="19" t="s">
        <v>3825</v>
      </c>
      <c r="E3524" s="19">
        <v>90</v>
      </c>
      <c r="F3524" s="19" t="s">
        <v>55</v>
      </c>
      <c r="G3524" s="19">
        <v>20</v>
      </c>
      <c r="H3524" s="19">
        <v>7</v>
      </c>
      <c r="I3524" s="19">
        <v>14</v>
      </c>
      <c r="J3524" s="19">
        <v>94</v>
      </c>
      <c r="K3524" s="19">
        <v>110</v>
      </c>
      <c r="L3524" s="19">
        <v>330</v>
      </c>
      <c r="M3524" s="19" t="s">
        <v>129</v>
      </c>
      <c r="N3524" s="19">
        <v>3000</v>
      </c>
      <c r="O3524" s="19">
        <v>6000</v>
      </c>
      <c r="P3524" s="19">
        <v>3250</v>
      </c>
      <c r="Q3524" s="19" t="s">
        <v>57</v>
      </c>
      <c r="R3524" s="19">
        <v>1625</v>
      </c>
      <c r="S3524" s="19">
        <v>20000</v>
      </c>
      <c r="T3524" s="19">
        <v>0.47</v>
      </c>
      <c r="U3524" s="19">
        <v>5.0999999999999996</v>
      </c>
      <c r="V3524" s="19">
        <v>0.24</v>
      </c>
      <c r="W3524" s="19">
        <v>60</v>
      </c>
      <c r="X3524" s="93">
        <v>466</v>
      </c>
      <c r="Y3524">
        <f t="shared" si="163"/>
        <v>150</v>
      </c>
      <c r="Z3524" t="b">
        <f>IF(N3524/G3524&gt;=Auswahlhilfe!$C$8,TRUE,FALSE)</f>
        <v>1</v>
      </c>
      <c r="AA3524" t="b">
        <f>IF(K3524&gt;Auswahlhilfe!$C$7,TRUE,FALSE)</f>
        <v>1</v>
      </c>
      <c r="AB3524" t="b">
        <f>IF(Auswahlhilfe!$C$17=F3524,TRUE,FALSE)</f>
        <v>0</v>
      </c>
      <c r="AC3524" t="b">
        <f>IFERROR(IF(FIND("P2",PGOptionList!D3524)&gt;0,TRUE),FALSE)</f>
        <v>1</v>
      </c>
      <c r="AD3524" t="b">
        <f>IFERROR(IF(FIND("P1",PGOptionList!D3524)&gt;0,TRUE),FALSE)</f>
        <v>0</v>
      </c>
      <c r="AE3524" t="b">
        <f>IFERROR(IF(FIND("P0",PGOptionList!D3524)&gt;0,TRUE),FALSE)</f>
        <v>0</v>
      </c>
      <c r="AF3524" t="b">
        <f>IF(AND(Z3524,AA3524,AB3524,AC3524,IF(C3524=Auswahlhilfe!$L$7,TRUE,FALSE)),D3524,FALSE)</f>
        <v>0</v>
      </c>
      <c r="AG3524" t="b">
        <f>IF(AND(Z3524,AA3524,AB3524,AD3524,IF(C3524=Auswahlhilfe!$L$17,TRUE,FALSE)),D3524,FALSE)</f>
        <v>0</v>
      </c>
      <c r="AH3524" t="b">
        <f>IF(AND(Z3524,AA3524,AB3524,AE3524,IF(C3524=Auswahlhilfe!$L$17,TRUE,FALSE)),D3524,FALSE)</f>
        <v>0</v>
      </c>
      <c r="AI3524" t="s">
        <v>4817</v>
      </c>
      <c r="AJ3524" s="90" t="str">
        <f t="shared" si="164"/>
        <v>mailto:info@oxni.ch?subject=Anfrage TCB-090-020-S1-P2</v>
      </c>
    </row>
    <row r="3525" spans="2:36" x14ac:dyDescent="0.2">
      <c r="B3525" s="78" t="str">
        <f t="shared" si="162"/>
        <v/>
      </c>
      <c r="C3525" s="19" t="s">
        <v>125</v>
      </c>
      <c r="D3525" s="19" t="s">
        <v>3826</v>
      </c>
      <c r="E3525" s="19">
        <v>90</v>
      </c>
      <c r="F3525" s="19" t="s">
        <v>58</v>
      </c>
      <c r="G3525" s="19">
        <v>20</v>
      </c>
      <c r="H3525" s="19">
        <v>7</v>
      </c>
      <c r="I3525" s="19">
        <v>14</v>
      </c>
      <c r="J3525" s="19">
        <v>94</v>
      </c>
      <c r="K3525" s="19">
        <v>110</v>
      </c>
      <c r="L3525" s="19">
        <v>330</v>
      </c>
      <c r="M3525" s="19" t="s">
        <v>129</v>
      </c>
      <c r="N3525" s="19">
        <v>3000</v>
      </c>
      <c r="O3525" s="19">
        <v>6000</v>
      </c>
      <c r="P3525" s="19">
        <v>3250</v>
      </c>
      <c r="Q3525" s="19" t="s">
        <v>57</v>
      </c>
      <c r="R3525" s="19">
        <v>1625</v>
      </c>
      <c r="S3525" s="19">
        <v>20000</v>
      </c>
      <c r="T3525" s="19">
        <v>0.47</v>
      </c>
      <c r="U3525" s="19">
        <v>5.0999999999999996</v>
      </c>
      <c r="V3525" s="19">
        <v>0.24</v>
      </c>
      <c r="W3525" s="19">
        <v>60</v>
      </c>
      <c r="X3525" s="93">
        <v>466</v>
      </c>
      <c r="Y3525">
        <f t="shared" si="163"/>
        <v>150</v>
      </c>
      <c r="Z3525" t="b">
        <f>IF(N3525/G3525&gt;=Auswahlhilfe!$C$8,TRUE,FALSE)</f>
        <v>1</v>
      </c>
      <c r="AA3525" t="b">
        <f>IF(K3525&gt;Auswahlhilfe!$C$7,TRUE,FALSE)</f>
        <v>1</v>
      </c>
      <c r="AB3525" t="b">
        <f>IF(Auswahlhilfe!$C$17=F3525,TRUE,FALSE)</f>
        <v>1</v>
      </c>
      <c r="AC3525" t="b">
        <f>IFERROR(IF(FIND("P2",PGOptionList!D3525)&gt;0,TRUE),FALSE)</f>
        <v>1</v>
      </c>
      <c r="AD3525" t="b">
        <f>IFERROR(IF(FIND("P1",PGOptionList!D3525)&gt;0,TRUE),FALSE)</f>
        <v>0</v>
      </c>
      <c r="AE3525" t="b">
        <f>IFERROR(IF(FIND("P0",PGOptionList!D3525)&gt;0,TRUE),FALSE)</f>
        <v>0</v>
      </c>
      <c r="AF3525" t="b">
        <f>IF(AND(Z3525,AA3525,AB3525,AC3525,IF(C3525=Auswahlhilfe!$L$7,TRUE,FALSE)),D3525,FALSE)</f>
        <v>0</v>
      </c>
      <c r="AG3525" t="b">
        <f>IF(AND(Z3525,AA3525,AB3525,AD3525,IF(C3525=Auswahlhilfe!$L$17,TRUE,FALSE)),D3525,FALSE)</f>
        <v>0</v>
      </c>
      <c r="AH3525" t="b">
        <f>IF(AND(Z3525,AA3525,AB3525,AE3525,IF(C3525=Auswahlhilfe!$L$17,TRUE,FALSE)),D3525,FALSE)</f>
        <v>0</v>
      </c>
      <c r="AI3525" t="s">
        <v>4818</v>
      </c>
      <c r="AJ3525" s="90" t="str">
        <f t="shared" si="164"/>
        <v>https://shop.oxni.ch/de/shop/motoren/planetengetriebe/tcb-090-020-s2-p2</v>
      </c>
    </row>
    <row r="3526" spans="2:36" x14ac:dyDescent="0.2">
      <c r="B3526" s="78" t="str">
        <f t="shared" si="162"/>
        <v/>
      </c>
      <c r="C3526" s="19" t="s">
        <v>125</v>
      </c>
      <c r="D3526" s="19" t="s">
        <v>3827</v>
      </c>
      <c r="E3526" s="19">
        <v>90</v>
      </c>
      <c r="F3526" s="19" t="s">
        <v>55</v>
      </c>
      <c r="G3526" s="19">
        <v>15</v>
      </c>
      <c r="H3526" s="19">
        <v>5</v>
      </c>
      <c r="I3526" s="19">
        <v>14</v>
      </c>
      <c r="J3526" s="19">
        <v>94</v>
      </c>
      <c r="K3526" s="19">
        <v>100</v>
      </c>
      <c r="L3526" s="19">
        <v>300</v>
      </c>
      <c r="M3526" s="19" t="s">
        <v>105</v>
      </c>
      <c r="N3526" s="19">
        <v>3000</v>
      </c>
      <c r="O3526" s="19">
        <v>6000</v>
      </c>
      <c r="P3526" s="19">
        <v>3250</v>
      </c>
      <c r="Q3526" s="19" t="s">
        <v>57</v>
      </c>
      <c r="R3526" s="19">
        <v>1625</v>
      </c>
      <c r="S3526" s="19">
        <v>20000</v>
      </c>
      <c r="T3526" s="19">
        <v>0.47</v>
      </c>
      <c r="U3526" s="19">
        <v>5.0999999999999996</v>
      </c>
      <c r="V3526" s="19">
        <v>0.24</v>
      </c>
      <c r="W3526" s="19">
        <v>60</v>
      </c>
      <c r="X3526" s="93">
        <v>512</v>
      </c>
      <c r="Y3526">
        <f t="shared" si="163"/>
        <v>200</v>
      </c>
      <c r="Z3526" t="b">
        <f>IF(N3526/G3526&gt;=Auswahlhilfe!$C$8,TRUE,FALSE)</f>
        <v>1</v>
      </c>
      <c r="AA3526" t="b">
        <f>IF(K3526&gt;Auswahlhilfe!$C$7,TRUE,FALSE)</f>
        <v>1</v>
      </c>
      <c r="AB3526" t="b">
        <f>IF(Auswahlhilfe!$C$17=F3526,TRUE,FALSE)</f>
        <v>0</v>
      </c>
      <c r="AC3526" t="b">
        <f>IFERROR(IF(FIND("P2",PGOptionList!D3526)&gt;0,TRUE),FALSE)</f>
        <v>0</v>
      </c>
      <c r="AD3526" t="b">
        <f>IFERROR(IF(FIND("P1",PGOptionList!D3526)&gt;0,TRUE),FALSE)</f>
        <v>1</v>
      </c>
      <c r="AE3526" t="b">
        <f>IFERROR(IF(FIND("P0",PGOptionList!D3526)&gt;0,TRUE),FALSE)</f>
        <v>0</v>
      </c>
      <c r="AF3526" t="b">
        <f>IF(AND(Z3526,AA3526,AB3526,AC3526,IF(C3526=Auswahlhilfe!$L$7,TRUE,FALSE)),D3526,FALSE)</f>
        <v>0</v>
      </c>
      <c r="AG3526" t="b">
        <f>IF(AND(Z3526,AA3526,AB3526,AD3526,IF(C3526=Auswahlhilfe!$L$17,TRUE,FALSE)),D3526,FALSE)</f>
        <v>0</v>
      </c>
      <c r="AH3526" t="b">
        <f>IF(AND(Z3526,AA3526,AB3526,AE3526,IF(C3526=Auswahlhilfe!$L$17,TRUE,FALSE)),D3526,FALSE)</f>
        <v>0</v>
      </c>
      <c r="AI3526" t="s">
        <v>4817</v>
      </c>
      <c r="AJ3526" s="90" t="str">
        <f t="shared" si="164"/>
        <v>mailto:info@oxni.ch?subject=Anfrage TCB-090-015-S1-P1</v>
      </c>
    </row>
    <row r="3527" spans="2:36" x14ac:dyDescent="0.2">
      <c r="B3527" s="78" t="str">
        <f t="shared" si="162"/>
        <v/>
      </c>
      <c r="C3527" s="19" t="s">
        <v>125</v>
      </c>
      <c r="D3527" s="19" t="s">
        <v>3828</v>
      </c>
      <c r="E3527" s="19">
        <v>90</v>
      </c>
      <c r="F3527" s="19" t="s">
        <v>58</v>
      </c>
      <c r="G3527" s="19">
        <v>15</v>
      </c>
      <c r="H3527" s="19">
        <v>5</v>
      </c>
      <c r="I3527" s="19">
        <v>14</v>
      </c>
      <c r="J3527" s="19">
        <v>94</v>
      </c>
      <c r="K3527" s="19">
        <v>100</v>
      </c>
      <c r="L3527" s="19">
        <v>300</v>
      </c>
      <c r="M3527" s="19" t="s">
        <v>105</v>
      </c>
      <c r="N3527" s="19">
        <v>3000</v>
      </c>
      <c r="O3527" s="19">
        <v>6000</v>
      </c>
      <c r="P3527" s="19">
        <v>3250</v>
      </c>
      <c r="Q3527" s="19" t="s">
        <v>57</v>
      </c>
      <c r="R3527" s="19">
        <v>1625</v>
      </c>
      <c r="S3527" s="19">
        <v>20000</v>
      </c>
      <c r="T3527" s="19">
        <v>0.47</v>
      </c>
      <c r="U3527" s="19">
        <v>5.0999999999999996</v>
      </c>
      <c r="V3527" s="19">
        <v>0.24</v>
      </c>
      <c r="W3527" s="19">
        <v>60</v>
      </c>
      <c r="X3527" s="93">
        <v>512</v>
      </c>
      <c r="Y3527">
        <f t="shared" si="163"/>
        <v>200</v>
      </c>
      <c r="Z3527" t="b">
        <f>IF(N3527/G3527&gt;=Auswahlhilfe!$C$8,TRUE,FALSE)</f>
        <v>1</v>
      </c>
      <c r="AA3527" t="b">
        <f>IF(K3527&gt;Auswahlhilfe!$C$7,TRUE,FALSE)</f>
        <v>1</v>
      </c>
      <c r="AB3527" t="b">
        <f>IF(Auswahlhilfe!$C$17=F3527,TRUE,FALSE)</f>
        <v>1</v>
      </c>
      <c r="AC3527" t="b">
        <f>IFERROR(IF(FIND("P2",PGOptionList!D3527)&gt;0,TRUE),FALSE)</f>
        <v>0</v>
      </c>
      <c r="AD3527" t="b">
        <f>IFERROR(IF(FIND("P1",PGOptionList!D3527)&gt;0,TRUE),FALSE)</f>
        <v>1</v>
      </c>
      <c r="AE3527" t="b">
        <f>IFERROR(IF(FIND("P0",PGOptionList!D3527)&gt;0,TRUE),FALSE)</f>
        <v>0</v>
      </c>
      <c r="AF3527" t="b">
        <f>IF(AND(Z3527,AA3527,AB3527,AC3527,IF(C3527=Auswahlhilfe!$L$7,TRUE,FALSE)),D3527,FALSE)</f>
        <v>0</v>
      </c>
      <c r="AG3527" t="b">
        <f>IF(AND(Z3527,AA3527,AB3527,AD3527,IF(C3527=Auswahlhilfe!$L$17,TRUE,FALSE)),D3527,FALSE)</f>
        <v>0</v>
      </c>
      <c r="AH3527" t="b">
        <f>IF(AND(Z3527,AA3527,AB3527,AE3527,IF(C3527=Auswahlhilfe!$L$17,TRUE,FALSE)),D3527,FALSE)</f>
        <v>0</v>
      </c>
      <c r="AI3527" t="s">
        <v>4818</v>
      </c>
      <c r="AJ3527" s="90" t="str">
        <f t="shared" si="164"/>
        <v>https://shop.oxni.ch/de/shop/motoren/planetengetriebe/tcb-090-015-s2-p1</v>
      </c>
    </row>
    <row r="3528" spans="2:36" x14ac:dyDescent="0.2">
      <c r="B3528" s="78" t="str">
        <f t="shared" si="162"/>
        <v/>
      </c>
      <c r="C3528" s="19" t="s">
        <v>125</v>
      </c>
      <c r="D3528" s="19" t="s">
        <v>3829</v>
      </c>
      <c r="E3528" s="19">
        <v>90</v>
      </c>
      <c r="F3528" s="19" t="s">
        <v>55</v>
      </c>
      <c r="G3528" s="19">
        <v>15</v>
      </c>
      <c r="H3528" s="19">
        <v>7</v>
      </c>
      <c r="I3528" s="19">
        <v>14</v>
      </c>
      <c r="J3528" s="19">
        <v>94</v>
      </c>
      <c r="K3528" s="19">
        <v>100</v>
      </c>
      <c r="L3528" s="19">
        <v>300</v>
      </c>
      <c r="M3528" s="19" t="s">
        <v>105</v>
      </c>
      <c r="N3528" s="19">
        <v>3000</v>
      </c>
      <c r="O3528" s="19">
        <v>6000</v>
      </c>
      <c r="P3528" s="19">
        <v>3250</v>
      </c>
      <c r="Q3528" s="19" t="s">
        <v>57</v>
      </c>
      <c r="R3528" s="19">
        <v>1625</v>
      </c>
      <c r="S3528" s="19">
        <v>20000</v>
      </c>
      <c r="T3528" s="19">
        <v>0.47</v>
      </c>
      <c r="U3528" s="19">
        <v>5.0999999999999996</v>
      </c>
      <c r="V3528" s="19">
        <v>0.24</v>
      </c>
      <c r="W3528" s="19">
        <v>60</v>
      </c>
      <c r="X3528" s="93">
        <v>466</v>
      </c>
      <c r="Y3528">
        <f t="shared" si="163"/>
        <v>200</v>
      </c>
      <c r="Z3528" t="b">
        <f>IF(N3528/G3528&gt;=Auswahlhilfe!$C$8,TRUE,FALSE)</f>
        <v>1</v>
      </c>
      <c r="AA3528" t="b">
        <f>IF(K3528&gt;Auswahlhilfe!$C$7,TRUE,FALSE)</f>
        <v>1</v>
      </c>
      <c r="AB3528" t="b">
        <f>IF(Auswahlhilfe!$C$17=F3528,TRUE,FALSE)</f>
        <v>0</v>
      </c>
      <c r="AC3528" t="b">
        <f>IFERROR(IF(FIND("P2",PGOptionList!D3528)&gt;0,TRUE),FALSE)</f>
        <v>1</v>
      </c>
      <c r="AD3528" t="b">
        <f>IFERROR(IF(FIND("P1",PGOptionList!D3528)&gt;0,TRUE),FALSE)</f>
        <v>0</v>
      </c>
      <c r="AE3528" t="b">
        <f>IFERROR(IF(FIND("P0",PGOptionList!D3528)&gt;0,TRUE),FALSE)</f>
        <v>0</v>
      </c>
      <c r="AF3528" t="b">
        <f>IF(AND(Z3528,AA3528,AB3528,AC3528,IF(C3528=Auswahlhilfe!$L$7,TRUE,FALSE)),D3528,FALSE)</f>
        <v>0</v>
      </c>
      <c r="AG3528" t="b">
        <f>IF(AND(Z3528,AA3528,AB3528,AD3528,IF(C3528=Auswahlhilfe!$L$17,TRUE,FALSE)),D3528,FALSE)</f>
        <v>0</v>
      </c>
      <c r="AH3528" t="b">
        <f>IF(AND(Z3528,AA3528,AB3528,AE3528,IF(C3528=Auswahlhilfe!$L$17,TRUE,FALSE)),D3528,FALSE)</f>
        <v>0</v>
      </c>
      <c r="AI3528" t="s">
        <v>4817</v>
      </c>
      <c r="AJ3528" s="90" t="str">
        <f t="shared" si="164"/>
        <v>mailto:info@oxni.ch?subject=Anfrage TCB-090-015-S1-P2</v>
      </c>
    </row>
    <row r="3529" spans="2:36" x14ac:dyDescent="0.2">
      <c r="B3529" s="78" t="str">
        <f t="shared" si="162"/>
        <v/>
      </c>
      <c r="C3529" s="19" t="s">
        <v>125</v>
      </c>
      <c r="D3529" s="19" t="s">
        <v>3830</v>
      </c>
      <c r="E3529" s="19">
        <v>90</v>
      </c>
      <c r="F3529" s="19" t="s">
        <v>58</v>
      </c>
      <c r="G3529" s="19">
        <v>15</v>
      </c>
      <c r="H3529" s="19">
        <v>7</v>
      </c>
      <c r="I3529" s="19">
        <v>14</v>
      </c>
      <c r="J3529" s="19">
        <v>94</v>
      </c>
      <c r="K3529" s="19">
        <v>100</v>
      </c>
      <c r="L3529" s="19">
        <v>300</v>
      </c>
      <c r="M3529" s="19" t="s">
        <v>105</v>
      </c>
      <c r="N3529" s="19">
        <v>3000</v>
      </c>
      <c r="O3529" s="19">
        <v>6000</v>
      </c>
      <c r="P3529" s="19">
        <v>3250</v>
      </c>
      <c r="Q3529" s="19" t="s">
        <v>57</v>
      </c>
      <c r="R3529" s="19">
        <v>1625</v>
      </c>
      <c r="S3529" s="19">
        <v>20000</v>
      </c>
      <c r="T3529" s="19">
        <v>0.47</v>
      </c>
      <c r="U3529" s="19">
        <v>5.0999999999999996</v>
      </c>
      <c r="V3529" s="19">
        <v>0.24</v>
      </c>
      <c r="W3529" s="19">
        <v>60</v>
      </c>
      <c r="X3529" s="93">
        <v>466</v>
      </c>
      <c r="Y3529">
        <f t="shared" si="163"/>
        <v>200</v>
      </c>
      <c r="Z3529" t="b">
        <f>IF(N3529/G3529&gt;=Auswahlhilfe!$C$8,TRUE,FALSE)</f>
        <v>1</v>
      </c>
      <c r="AA3529" t="b">
        <f>IF(K3529&gt;Auswahlhilfe!$C$7,TRUE,FALSE)</f>
        <v>1</v>
      </c>
      <c r="AB3529" t="b">
        <f>IF(Auswahlhilfe!$C$17=F3529,TRUE,FALSE)</f>
        <v>1</v>
      </c>
      <c r="AC3529" t="b">
        <f>IFERROR(IF(FIND("P2",PGOptionList!D3529)&gt;0,TRUE),FALSE)</f>
        <v>1</v>
      </c>
      <c r="AD3529" t="b">
        <f>IFERROR(IF(FIND("P1",PGOptionList!D3529)&gt;0,TRUE),FALSE)</f>
        <v>0</v>
      </c>
      <c r="AE3529" t="b">
        <f>IFERROR(IF(FIND("P0",PGOptionList!D3529)&gt;0,TRUE),FALSE)</f>
        <v>0</v>
      </c>
      <c r="AF3529" t="b">
        <f>IF(AND(Z3529,AA3529,AB3529,AC3529,IF(C3529=Auswahlhilfe!$L$7,TRUE,FALSE)),D3529,FALSE)</f>
        <v>0</v>
      </c>
      <c r="AG3529" t="b">
        <f>IF(AND(Z3529,AA3529,AB3529,AD3529,IF(C3529=Auswahlhilfe!$L$17,TRUE,FALSE)),D3529,FALSE)</f>
        <v>0</v>
      </c>
      <c r="AH3529" t="b">
        <f>IF(AND(Z3529,AA3529,AB3529,AE3529,IF(C3529=Auswahlhilfe!$L$17,TRUE,FALSE)),D3529,FALSE)</f>
        <v>0</v>
      </c>
      <c r="AI3529" t="s">
        <v>4818</v>
      </c>
      <c r="AJ3529" s="90" t="str">
        <f t="shared" si="164"/>
        <v>https://shop.oxni.ch/de/shop/motoren/planetengetriebe/tcb-090-015-s2-p2</v>
      </c>
    </row>
    <row r="3530" spans="2:36" x14ac:dyDescent="0.2">
      <c r="B3530" s="78" t="str">
        <f t="shared" ref="B3530:B3593" si="165">IF(AF3530=D3530,"Economy",IF(AG3530=D3530,"Standard",IF(AH3530=D3530,"Präzision","")))</f>
        <v/>
      </c>
      <c r="C3530" s="19" t="s">
        <v>125</v>
      </c>
      <c r="D3530" s="19" t="s">
        <v>3831</v>
      </c>
      <c r="E3530" s="19">
        <v>90</v>
      </c>
      <c r="F3530" s="19" t="s">
        <v>55</v>
      </c>
      <c r="G3530" s="19">
        <v>10</v>
      </c>
      <c r="H3530" s="19">
        <v>3</v>
      </c>
      <c r="I3530" s="19">
        <v>14</v>
      </c>
      <c r="J3530" s="19">
        <v>97</v>
      </c>
      <c r="K3530" s="19">
        <v>100</v>
      </c>
      <c r="L3530" s="19">
        <v>300</v>
      </c>
      <c r="M3530" s="19" t="s">
        <v>105</v>
      </c>
      <c r="N3530" s="19">
        <v>3000</v>
      </c>
      <c r="O3530" s="19">
        <v>6000</v>
      </c>
      <c r="P3530" s="19">
        <v>3250</v>
      </c>
      <c r="Q3530" s="19" t="s">
        <v>57</v>
      </c>
      <c r="R3530" s="19">
        <v>1625</v>
      </c>
      <c r="S3530" s="19">
        <v>20000</v>
      </c>
      <c r="T3530" s="19">
        <v>0.44</v>
      </c>
      <c r="U3530" s="19">
        <v>3.5</v>
      </c>
      <c r="V3530" s="19">
        <v>0.24</v>
      </c>
      <c r="W3530" s="19">
        <v>60</v>
      </c>
      <c r="X3530" s="93">
        <v>402</v>
      </c>
      <c r="Y3530">
        <f t="shared" ref="Y3530:Y3593" si="166">N3530/G3530</f>
        <v>300</v>
      </c>
      <c r="Z3530" t="b">
        <f>IF(N3530/G3530&gt;=Auswahlhilfe!$C$8,TRUE,FALSE)</f>
        <v>1</v>
      </c>
      <c r="AA3530" t="b">
        <f>IF(K3530&gt;Auswahlhilfe!$C$7,TRUE,FALSE)</f>
        <v>1</v>
      </c>
      <c r="AB3530" t="b">
        <f>IF(Auswahlhilfe!$C$17=F3530,TRUE,FALSE)</f>
        <v>0</v>
      </c>
      <c r="AC3530" t="b">
        <f>IFERROR(IF(FIND("P2",PGOptionList!D3530)&gt;0,TRUE),FALSE)</f>
        <v>0</v>
      </c>
      <c r="AD3530" t="b">
        <f>IFERROR(IF(FIND("P1",PGOptionList!D3530)&gt;0,TRUE),FALSE)</f>
        <v>1</v>
      </c>
      <c r="AE3530" t="b">
        <f>IFERROR(IF(FIND("P0",PGOptionList!D3530)&gt;0,TRUE),FALSE)</f>
        <v>0</v>
      </c>
      <c r="AF3530" t="b">
        <f>IF(AND(Z3530,AA3530,AB3530,AC3530,IF(C3530=Auswahlhilfe!$L$7,TRUE,FALSE)),D3530,FALSE)</f>
        <v>0</v>
      </c>
      <c r="AG3530" t="b">
        <f>IF(AND(Z3530,AA3530,AB3530,AD3530,IF(C3530=Auswahlhilfe!$L$17,TRUE,FALSE)),D3530,FALSE)</f>
        <v>0</v>
      </c>
      <c r="AH3530" t="b">
        <f>IF(AND(Z3530,AA3530,AB3530,AE3530,IF(C3530=Auswahlhilfe!$L$17,TRUE,FALSE)),D3530,FALSE)</f>
        <v>0</v>
      </c>
      <c r="AI3530" t="s">
        <v>4817</v>
      </c>
      <c r="AJ3530" s="90" t="str">
        <f t="shared" ref="AJ3530:AJ3593" si="167">IF(AI3530="ja",HYPERLINK(_xlfn.CONCAT("https://shop.oxni.ch/de/shop/motoren/planetengetriebe/",LOWER(D3530))),_xlfn.CONCAT("mailto:info@oxni.ch?subject=Anfrage ",D3530))</f>
        <v>mailto:info@oxni.ch?subject=Anfrage TCB-090-010-S1-P1</v>
      </c>
    </row>
    <row r="3531" spans="2:36" x14ac:dyDescent="0.2">
      <c r="B3531" s="78" t="str">
        <f t="shared" si="165"/>
        <v/>
      </c>
      <c r="C3531" s="19" t="s">
        <v>125</v>
      </c>
      <c r="D3531" s="19" t="s">
        <v>3832</v>
      </c>
      <c r="E3531" s="19">
        <v>90</v>
      </c>
      <c r="F3531" s="19" t="s">
        <v>58</v>
      </c>
      <c r="G3531" s="19">
        <v>10</v>
      </c>
      <c r="H3531" s="19">
        <v>3</v>
      </c>
      <c r="I3531" s="19">
        <v>14</v>
      </c>
      <c r="J3531" s="19">
        <v>97</v>
      </c>
      <c r="K3531" s="19">
        <v>100</v>
      </c>
      <c r="L3531" s="19">
        <v>300</v>
      </c>
      <c r="M3531" s="19" t="s">
        <v>105</v>
      </c>
      <c r="N3531" s="19">
        <v>3000</v>
      </c>
      <c r="O3531" s="19">
        <v>6000</v>
      </c>
      <c r="P3531" s="19">
        <v>3250</v>
      </c>
      <c r="Q3531" s="19" t="s">
        <v>57</v>
      </c>
      <c r="R3531" s="19">
        <v>1625</v>
      </c>
      <c r="S3531" s="19">
        <v>20000</v>
      </c>
      <c r="T3531" s="19">
        <v>0.44</v>
      </c>
      <c r="U3531" s="19">
        <v>3.5</v>
      </c>
      <c r="V3531" s="19">
        <v>0.24</v>
      </c>
      <c r="W3531" s="19">
        <v>60</v>
      </c>
      <c r="X3531" s="93">
        <v>402</v>
      </c>
      <c r="Y3531">
        <f t="shared" si="166"/>
        <v>300</v>
      </c>
      <c r="Z3531" t="b">
        <f>IF(N3531/G3531&gt;=Auswahlhilfe!$C$8,TRUE,FALSE)</f>
        <v>1</v>
      </c>
      <c r="AA3531" t="b">
        <f>IF(K3531&gt;Auswahlhilfe!$C$7,TRUE,FALSE)</f>
        <v>1</v>
      </c>
      <c r="AB3531" t="b">
        <f>IF(Auswahlhilfe!$C$17=F3531,TRUE,FALSE)</f>
        <v>1</v>
      </c>
      <c r="AC3531" t="b">
        <f>IFERROR(IF(FIND("P2",PGOptionList!D3531)&gt;0,TRUE),FALSE)</f>
        <v>0</v>
      </c>
      <c r="AD3531" t="b">
        <f>IFERROR(IF(FIND("P1",PGOptionList!D3531)&gt;0,TRUE),FALSE)</f>
        <v>1</v>
      </c>
      <c r="AE3531" t="b">
        <f>IFERROR(IF(FIND("P0",PGOptionList!D3531)&gt;0,TRUE),FALSE)</f>
        <v>0</v>
      </c>
      <c r="AF3531" t="b">
        <f>IF(AND(Z3531,AA3531,AB3531,AC3531,IF(C3531=Auswahlhilfe!$L$7,TRUE,FALSE)),D3531,FALSE)</f>
        <v>0</v>
      </c>
      <c r="AG3531" t="b">
        <f>IF(AND(Z3531,AA3531,AB3531,AD3531,IF(C3531=Auswahlhilfe!$L$17,TRUE,FALSE)),D3531,FALSE)</f>
        <v>0</v>
      </c>
      <c r="AH3531" t="b">
        <f>IF(AND(Z3531,AA3531,AB3531,AE3531,IF(C3531=Auswahlhilfe!$L$17,TRUE,FALSE)),D3531,FALSE)</f>
        <v>0</v>
      </c>
      <c r="AI3531" t="s">
        <v>4818</v>
      </c>
      <c r="AJ3531" s="90" t="str">
        <f t="shared" si="167"/>
        <v>https://shop.oxni.ch/de/shop/motoren/planetengetriebe/tcb-090-010-s2-p1</v>
      </c>
    </row>
    <row r="3532" spans="2:36" x14ac:dyDescent="0.2">
      <c r="B3532" s="78" t="str">
        <f t="shared" si="165"/>
        <v/>
      </c>
      <c r="C3532" s="19" t="s">
        <v>125</v>
      </c>
      <c r="D3532" s="19" t="s">
        <v>3833</v>
      </c>
      <c r="E3532" s="19">
        <v>90</v>
      </c>
      <c r="F3532" s="19" t="s">
        <v>55</v>
      </c>
      <c r="G3532" s="19">
        <v>10</v>
      </c>
      <c r="H3532" s="19">
        <v>5</v>
      </c>
      <c r="I3532" s="19">
        <v>14</v>
      </c>
      <c r="J3532" s="19">
        <v>97</v>
      </c>
      <c r="K3532" s="19">
        <v>100</v>
      </c>
      <c r="L3532" s="19">
        <v>300</v>
      </c>
      <c r="M3532" s="19" t="s">
        <v>105</v>
      </c>
      <c r="N3532" s="19">
        <v>3000</v>
      </c>
      <c r="O3532" s="19">
        <v>6000</v>
      </c>
      <c r="P3532" s="19">
        <v>3250</v>
      </c>
      <c r="Q3532" s="19" t="s">
        <v>57</v>
      </c>
      <c r="R3532" s="19">
        <v>1625</v>
      </c>
      <c r="S3532" s="19">
        <v>20000</v>
      </c>
      <c r="T3532" s="19">
        <v>0.44</v>
      </c>
      <c r="U3532" s="19">
        <v>3.5</v>
      </c>
      <c r="V3532" s="19">
        <v>0.24</v>
      </c>
      <c r="W3532" s="19">
        <v>60</v>
      </c>
      <c r="X3532" s="93">
        <v>365</v>
      </c>
      <c r="Y3532">
        <f t="shared" si="166"/>
        <v>300</v>
      </c>
      <c r="Z3532" t="b">
        <f>IF(N3532/G3532&gt;=Auswahlhilfe!$C$8,TRUE,FALSE)</f>
        <v>1</v>
      </c>
      <c r="AA3532" t="b">
        <f>IF(K3532&gt;Auswahlhilfe!$C$7,TRUE,FALSE)</f>
        <v>1</v>
      </c>
      <c r="AB3532" t="b">
        <f>IF(Auswahlhilfe!$C$17=F3532,TRUE,FALSE)</f>
        <v>0</v>
      </c>
      <c r="AC3532" t="b">
        <f>IFERROR(IF(FIND("P2",PGOptionList!D3532)&gt;0,TRUE),FALSE)</f>
        <v>1</v>
      </c>
      <c r="AD3532" t="b">
        <f>IFERROR(IF(FIND("P1",PGOptionList!D3532)&gt;0,TRUE),FALSE)</f>
        <v>0</v>
      </c>
      <c r="AE3532" t="b">
        <f>IFERROR(IF(FIND("P0",PGOptionList!D3532)&gt;0,TRUE),FALSE)</f>
        <v>0</v>
      </c>
      <c r="AF3532" t="b">
        <f>IF(AND(Z3532,AA3532,AB3532,AC3532,IF(C3532=Auswahlhilfe!$L$7,TRUE,FALSE)),D3532,FALSE)</f>
        <v>0</v>
      </c>
      <c r="AG3532" t="b">
        <f>IF(AND(Z3532,AA3532,AB3532,AD3532,IF(C3532=Auswahlhilfe!$L$17,TRUE,FALSE)),D3532,FALSE)</f>
        <v>0</v>
      </c>
      <c r="AH3532" t="b">
        <f>IF(AND(Z3532,AA3532,AB3532,AE3532,IF(C3532=Auswahlhilfe!$L$17,TRUE,FALSE)),D3532,FALSE)</f>
        <v>0</v>
      </c>
      <c r="AI3532" t="s">
        <v>4817</v>
      </c>
      <c r="AJ3532" s="90" t="str">
        <f t="shared" si="167"/>
        <v>mailto:info@oxni.ch?subject=Anfrage TCB-090-010-S1-P2</v>
      </c>
    </row>
    <row r="3533" spans="2:36" x14ac:dyDescent="0.2">
      <c r="B3533" s="78" t="str">
        <f t="shared" si="165"/>
        <v/>
      </c>
      <c r="C3533" s="19" t="s">
        <v>125</v>
      </c>
      <c r="D3533" s="19" t="s">
        <v>3834</v>
      </c>
      <c r="E3533" s="19">
        <v>90</v>
      </c>
      <c r="F3533" s="19" t="s">
        <v>58</v>
      </c>
      <c r="G3533" s="19">
        <v>10</v>
      </c>
      <c r="H3533" s="19">
        <v>5</v>
      </c>
      <c r="I3533" s="19">
        <v>14</v>
      </c>
      <c r="J3533" s="19">
        <v>97</v>
      </c>
      <c r="K3533" s="19">
        <v>100</v>
      </c>
      <c r="L3533" s="19">
        <v>300</v>
      </c>
      <c r="M3533" s="19" t="s">
        <v>105</v>
      </c>
      <c r="N3533" s="19">
        <v>3000</v>
      </c>
      <c r="O3533" s="19">
        <v>6000</v>
      </c>
      <c r="P3533" s="19">
        <v>3250</v>
      </c>
      <c r="Q3533" s="19" t="s">
        <v>57</v>
      </c>
      <c r="R3533" s="19">
        <v>1625</v>
      </c>
      <c r="S3533" s="19">
        <v>20000</v>
      </c>
      <c r="T3533" s="19">
        <v>0.44</v>
      </c>
      <c r="U3533" s="19">
        <v>3.5</v>
      </c>
      <c r="V3533" s="19">
        <v>0.24</v>
      </c>
      <c r="W3533" s="19">
        <v>60</v>
      </c>
      <c r="X3533" s="93">
        <v>365</v>
      </c>
      <c r="Y3533">
        <f t="shared" si="166"/>
        <v>300</v>
      </c>
      <c r="Z3533" t="b">
        <f>IF(N3533/G3533&gt;=Auswahlhilfe!$C$8,TRUE,FALSE)</f>
        <v>1</v>
      </c>
      <c r="AA3533" t="b">
        <f>IF(K3533&gt;Auswahlhilfe!$C$7,TRUE,FALSE)</f>
        <v>1</v>
      </c>
      <c r="AB3533" t="b">
        <f>IF(Auswahlhilfe!$C$17=F3533,TRUE,FALSE)</f>
        <v>1</v>
      </c>
      <c r="AC3533" t="b">
        <f>IFERROR(IF(FIND("P2",PGOptionList!D3533)&gt;0,TRUE),FALSE)</f>
        <v>1</v>
      </c>
      <c r="AD3533" t="b">
        <f>IFERROR(IF(FIND("P1",PGOptionList!D3533)&gt;0,TRUE),FALSE)</f>
        <v>0</v>
      </c>
      <c r="AE3533" t="b">
        <f>IFERROR(IF(FIND("P0",PGOptionList!D3533)&gt;0,TRUE),FALSE)</f>
        <v>0</v>
      </c>
      <c r="AF3533" t="b">
        <f>IF(AND(Z3533,AA3533,AB3533,AC3533,IF(C3533=Auswahlhilfe!$L$7,TRUE,FALSE)),D3533,FALSE)</f>
        <v>0</v>
      </c>
      <c r="AG3533" t="b">
        <f>IF(AND(Z3533,AA3533,AB3533,AD3533,IF(C3533=Auswahlhilfe!$L$17,TRUE,FALSE)),D3533,FALSE)</f>
        <v>0</v>
      </c>
      <c r="AH3533" t="b">
        <f>IF(AND(Z3533,AA3533,AB3533,AE3533,IF(C3533=Auswahlhilfe!$L$17,TRUE,FALSE)),D3533,FALSE)</f>
        <v>0</v>
      </c>
      <c r="AI3533" t="s">
        <v>4818</v>
      </c>
      <c r="AJ3533" s="90" t="str">
        <f t="shared" si="167"/>
        <v>https://shop.oxni.ch/de/shop/motoren/planetengetriebe/tcb-090-010-s2-p2</v>
      </c>
    </row>
    <row r="3534" spans="2:36" x14ac:dyDescent="0.2">
      <c r="B3534" s="78" t="str">
        <f t="shared" si="165"/>
        <v/>
      </c>
      <c r="C3534" s="19" t="s">
        <v>125</v>
      </c>
      <c r="D3534" s="19" t="s">
        <v>3835</v>
      </c>
      <c r="E3534" s="19">
        <v>90</v>
      </c>
      <c r="F3534" s="19" t="s">
        <v>55</v>
      </c>
      <c r="G3534" s="19">
        <v>8</v>
      </c>
      <c r="H3534" s="19">
        <v>3</v>
      </c>
      <c r="I3534" s="19">
        <v>14</v>
      </c>
      <c r="J3534" s="19">
        <v>97</v>
      </c>
      <c r="K3534" s="19">
        <v>120</v>
      </c>
      <c r="L3534" s="19">
        <v>360</v>
      </c>
      <c r="M3534" s="19" t="s">
        <v>106</v>
      </c>
      <c r="N3534" s="19">
        <v>3000</v>
      </c>
      <c r="O3534" s="19">
        <v>6000</v>
      </c>
      <c r="P3534" s="19">
        <v>3250</v>
      </c>
      <c r="Q3534" s="19" t="s">
        <v>57</v>
      </c>
      <c r="R3534" s="19">
        <v>1625</v>
      </c>
      <c r="S3534" s="19">
        <v>20000</v>
      </c>
      <c r="T3534" s="19">
        <v>0.44</v>
      </c>
      <c r="U3534" s="19">
        <v>3.5</v>
      </c>
      <c r="V3534" s="19">
        <v>0.24</v>
      </c>
      <c r="W3534" s="19">
        <v>60</v>
      </c>
      <c r="X3534" s="93">
        <v>402</v>
      </c>
      <c r="Y3534">
        <f t="shared" si="166"/>
        <v>375</v>
      </c>
      <c r="Z3534" t="b">
        <f>IF(N3534/G3534&gt;=Auswahlhilfe!$C$8,TRUE,FALSE)</f>
        <v>1</v>
      </c>
      <c r="AA3534" t="b">
        <f>IF(K3534&gt;Auswahlhilfe!$C$7,TRUE,FALSE)</f>
        <v>1</v>
      </c>
      <c r="AB3534" t="b">
        <f>IF(Auswahlhilfe!$C$17=F3534,TRUE,FALSE)</f>
        <v>0</v>
      </c>
      <c r="AC3534" t="b">
        <f>IFERROR(IF(FIND("P2",PGOptionList!D3534)&gt;0,TRUE),FALSE)</f>
        <v>0</v>
      </c>
      <c r="AD3534" t="b">
        <f>IFERROR(IF(FIND("P1",PGOptionList!D3534)&gt;0,TRUE),FALSE)</f>
        <v>1</v>
      </c>
      <c r="AE3534" t="b">
        <f>IFERROR(IF(FIND("P0",PGOptionList!D3534)&gt;0,TRUE),FALSE)</f>
        <v>0</v>
      </c>
      <c r="AF3534" t="b">
        <f>IF(AND(Z3534,AA3534,AB3534,AC3534,IF(C3534=Auswahlhilfe!$L$7,TRUE,FALSE)),D3534,FALSE)</f>
        <v>0</v>
      </c>
      <c r="AG3534" t="b">
        <f>IF(AND(Z3534,AA3534,AB3534,AD3534,IF(C3534=Auswahlhilfe!$L$17,TRUE,FALSE)),D3534,FALSE)</f>
        <v>0</v>
      </c>
      <c r="AH3534" t="b">
        <f>IF(AND(Z3534,AA3534,AB3534,AE3534,IF(C3534=Auswahlhilfe!$L$17,TRUE,FALSE)),D3534,FALSE)</f>
        <v>0</v>
      </c>
      <c r="AI3534" t="s">
        <v>4817</v>
      </c>
      <c r="AJ3534" s="90" t="str">
        <f t="shared" si="167"/>
        <v>mailto:info@oxni.ch?subject=Anfrage TCB-090-008-S1-P1</v>
      </c>
    </row>
    <row r="3535" spans="2:36" x14ac:dyDescent="0.2">
      <c r="B3535" s="78" t="str">
        <f t="shared" si="165"/>
        <v/>
      </c>
      <c r="C3535" s="19" t="s">
        <v>125</v>
      </c>
      <c r="D3535" s="19" t="s">
        <v>3836</v>
      </c>
      <c r="E3535" s="19">
        <v>90</v>
      </c>
      <c r="F3535" s="19" t="s">
        <v>58</v>
      </c>
      <c r="G3535" s="19">
        <v>8</v>
      </c>
      <c r="H3535" s="19">
        <v>3</v>
      </c>
      <c r="I3535" s="19">
        <v>14</v>
      </c>
      <c r="J3535" s="19">
        <v>97</v>
      </c>
      <c r="K3535" s="19">
        <v>120</v>
      </c>
      <c r="L3535" s="19">
        <v>360</v>
      </c>
      <c r="M3535" s="19" t="s">
        <v>106</v>
      </c>
      <c r="N3535" s="19">
        <v>3000</v>
      </c>
      <c r="O3535" s="19">
        <v>6000</v>
      </c>
      <c r="P3535" s="19">
        <v>3250</v>
      </c>
      <c r="Q3535" s="19" t="s">
        <v>57</v>
      </c>
      <c r="R3535" s="19">
        <v>1625</v>
      </c>
      <c r="S3535" s="19">
        <v>20000</v>
      </c>
      <c r="T3535" s="19">
        <v>0.44</v>
      </c>
      <c r="U3535" s="19">
        <v>3.5</v>
      </c>
      <c r="V3535" s="19">
        <v>0.24</v>
      </c>
      <c r="W3535" s="19">
        <v>60</v>
      </c>
      <c r="X3535" s="93">
        <v>402</v>
      </c>
      <c r="Y3535">
        <f t="shared" si="166"/>
        <v>375</v>
      </c>
      <c r="Z3535" t="b">
        <f>IF(N3535/G3535&gt;=Auswahlhilfe!$C$8,TRUE,FALSE)</f>
        <v>1</v>
      </c>
      <c r="AA3535" t="b">
        <f>IF(K3535&gt;Auswahlhilfe!$C$7,TRUE,FALSE)</f>
        <v>1</v>
      </c>
      <c r="AB3535" t="b">
        <f>IF(Auswahlhilfe!$C$17=F3535,TRUE,FALSE)</f>
        <v>1</v>
      </c>
      <c r="AC3535" t="b">
        <f>IFERROR(IF(FIND("P2",PGOptionList!D3535)&gt;0,TRUE),FALSE)</f>
        <v>0</v>
      </c>
      <c r="AD3535" t="b">
        <f>IFERROR(IF(FIND("P1",PGOptionList!D3535)&gt;0,TRUE),FALSE)</f>
        <v>1</v>
      </c>
      <c r="AE3535" t="b">
        <f>IFERROR(IF(FIND("P0",PGOptionList!D3535)&gt;0,TRUE),FALSE)</f>
        <v>0</v>
      </c>
      <c r="AF3535" t="b">
        <f>IF(AND(Z3535,AA3535,AB3535,AC3535,IF(C3535=Auswahlhilfe!$L$7,TRUE,FALSE)),D3535,FALSE)</f>
        <v>0</v>
      </c>
      <c r="AG3535" t="b">
        <f>IF(AND(Z3535,AA3535,AB3535,AD3535,IF(C3535=Auswahlhilfe!$L$17,TRUE,FALSE)),D3535,FALSE)</f>
        <v>0</v>
      </c>
      <c r="AH3535" t="b">
        <f>IF(AND(Z3535,AA3535,AB3535,AE3535,IF(C3535=Auswahlhilfe!$L$17,TRUE,FALSE)),D3535,FALSE)</f>
        <v>0</v>
      </c>
      <c r="AI3535" t="s">
        <v>4818</v>
      </c>
      <c r="AJ3535" s="90" t="str">
        <f t="shared" si="167"/>
        <v>https://shop.oxni.ch/de/shop/motoren/planetengetriebe/tcb-090-008-s2-p1</v>
      </c>
    </row>
    <row r="3536" spans="2:36" x14ac:dyDescent="0.2">
      <c r="B3536" s="78" t="str">
        <f t="shared" si="165"/>
        <v/>
      </c>
      <c r="C3536" s="19" t="s">
        <v>125</v>
      </c>
      <c r="D3536" s="19" t="s">
        <v>3837</v>
      </c>
      <c r="E3536" s="19">
        <v>90</v>
      </c>
      <c r="F3536" s="19" t="s">
        <v>55</v>
      </c>
      <c r="G3536" s="19">
        <v>8</v>
      </c>
      <c r="H3536" s="19">
        <v>5</v>
      </c>
      <c r="I3536" s="19">
        <v>14</v>
      </c>
      <c r="J3536" s="19">
        <v>97</v>
      </c>
      <c r="K3536" s="19">
        <v>120</v>
      </c>
      <c r="L3536" s="19">
        <v>360</v>
      </c>
      <c r="M3536" s="19" t="s">
        <v>106</v>
      </c>
      <c r="N3536" s="19">
        <v>3000</v>
      </c>
      <c r="O3536" s="19">
        <v>6000</v>
      </c>
      <c r="P3536" s="19">
        <v>3250</v>
      </c>
      <c r="Q3536" s="19" t="s">
        <v>57</v>
      </c>
      <c r="R3536" s="19">
        <v>1625</v>
      </c>
      <c r="S3536" s="19">
        <v>20000</v>
      </c>
      <c r="T3536" s="19">
        <v>0.44</v>
      </c>
      <c r="U3536" s="19">
        <v>3.5</v>
      </c>
      <c r="V3536" s="19">
        <v>0.24</v>
      </c>
      <c r="W3536" s="19">
        <v>60</v>
      </c>
      <c r="X3536" s="93">
        <v>365</v>
      </c>
      <c r="Y3536">
        <f t="shared" si="166"/>
        <v>375</v>
      </c>
      <c r="Z3536" t="b">
        <f>IF(N3536/G3536&gt;=Auswahlhilfe!$C$8,TRUE,FALSE)</f>
        <v>1</v>
      </c>
      <c r="AA3536" t="b">
        <f>IF(K3536&gt;Auswahlhilfe!$C$7,TRUE,FALSE)</f>
        <v>1</v>
      </c>
      <c r="AB3536" t="b">
        <f>IF(Auswahlhilfe!$C$17=F3536,TRUE,FALSE)</f>
        <v>0</v>
      </c>
      <c r="AC3536" t="b">
        <f>IFERROR(IF(FIND("P2",PGOptionList!D3536)&gt;0,TRUE),FALSE)</f>
        <v>1</v>
      </c>
      <c r="AD3536" t="b">
        <f>IFERROR(IF(FIND("P1",PGOptionList!D3536)&gt;0,TRUE),FALSE)</f>
        <v>0</v>
      </c>
      <c r="AE3536" t="b">
        <f>IFERROR(IF(FIND("P0",PGOptionList!D3536)&gt;0,TRUE),FALSE)</f>
        <v>0</v>
      </c>
      <c r="AF3536" t="b">
        <f>IF(AND(Z3536,AA3536,AB3536,AC3536,IF(C3536=Auswahlhilfe!$L$7,TRUE,FALSE)),D3536,FALSE)</f>
        <v>0</v>
      </c>
      <c r="AG3536" t="b">
        <f>IF(AND(Z3536,AA3536,AB3536,AD3536,IF(C3536=Auswahlhilfe!$L$17,TRUE,FALSE)),D3536,FALSE)</f>
        <v>0</v>
      </c>
      <c r="AH3536" t="b">
        <f>IF(AND(Z3536,AA3536,AB3536,AE3536,IF(C3536=Auswahlhilfe!$L$17,TRUE,FALSE)),D3536,FALSE)</f>
        <v>0</v>
      </c>
      <c r="AI3536" t="s">
        <v>4817</v>
      </c>
      <c r="AJ3536" s="90" t="str">
        <f t="shared" si="167"/>
        <v>mailto:info@oxni.ch?subject=Anfrage TCB-090-008-S1-P2</v>
      </c>
    </row>
    <row r="3537" spans="2:36" x14ac:dyDescent="0.2">
      <c r="B3537" s="78" t="str">
        <f t="shared" si="165"/>
        <v/>
      </c>
      <c r="C3537" s="19" t="s">
        <v>125</v>
      </c>
      <c r="D3537" s="19" t="s">
        <v>3838</v>
      </c>
      <c r="E3537" s="19">
        <v>90</v>
      </c>
      <c r="F3537" s="19" t="s">
        <v>58</v>
      </c>
      <c r="G3537" s="19">
        <v>8</v>
      </c>
      <c r="H3537" s="19">
        <v>5</v>
      </c>
      <c r="I3537" s="19">
        <v>14</v>
      </c>
      <c r="J3537" s="19">
        <v>97</v>
      </c>
      <c r="K3537" s="19">
        <v>120</v>
      </c>
      <c r="L3537" s="19">
        <v>360</v>
      </c>
      <c r="M3537" s="19" t="s">
        <v>106</v>
      </c>
      <c r="N3537" s="19">
        <v>3000</v>
      </c>
      <c r="O3537" s="19">
        <v>6000</v>
      </c>
      <c r="P3537" s="19">
        <v>3250</v>
      </c>
      <c r="Q3537" s="19" t="s">
        <v>57</v>
      </c>
      <c r="R3537" s="19">
        <v>1625</v>
      </c>
      <c r="S3537" s="19">
        <v>20000</v>
      </c>
      <c r="T3537" s="19">
        <v>0.44</v>
      </c>
      <c r="U3537" s="19">
        <v>3.5</v>
      </c>
      <c r="V3537" s="19">
        <v>0.24</v>
      </c>
      <c r="W3537" s="19">
        <v>60</v>
      </c>
      <c r="X3537" s="93">
        <v>365</v>
      </c>
      <c r="Y3537">
        <f t="shared" si="166"/>
        <v>375</v>
      </c>
      <c r="Z3537" t="b">
        <f>IF(N3537/G3537&gt;=Auswahlhilfe!$C$8,TRUE,FALSE)</f>
        <v>1</v>
      </c>
      <c r="AA3537" t="b">
        <f>IF(K3537&gt;Auswahlhilfe!$C$7,TRUE,FALSE)</f>
        <v>1</v>
      </c>
      <c r="AB3537" t="b">
        <f>IF(Auswahlhilfe!$C$17=F3537,TRUE,FALSE)</f>
        <v>1</v>
      </c>
      <c r="AC3537" t="b">
        <f>IFERROR(IF(FIND("P2",PGOptionList!D3537)&gt;0,TRUE),FALSE)</f>
        <v>1</v>
      </c>
      <c r="AD3537" t="b">
        <f>IFERROR(IF(FIND("P1",PGOptionList!D3537)&gt;0,TRUE),FALSE)</f>
        <v>0</v>
      </c>
      <c r="AE3537" t="b">
        <f>IFERROR(IF(FIND("P0",PGOptionList!D3537)&gt;0,TRUE),FALSE)</f>
        <v>0</v>
      </c>
      <c r="AF3537" t="b">
        <f>IF(AND(Z3537,AA3537,AB3537,AC3537,IF(C3537=Auswahlhilfe!$L$7,TRUE,FALSE)),D3537,FALSE)</f>
        <v>0</v>
      </c>
      <c r="AG3537" t="b">
        <f>IF(AND(Z3537,AA3537,AB3537,AD3537,IF(C3537=Auswahlhilfe!$L$17,TRUE,FALSE)),D3537,FALSE)</f>
        <v>0</v>
      </c>
      <c r="AH3537" t="b">
        <f>IF(AND(Z3537,AA3537,AB3537,AE3537,IF(C3537=Auswahlhilfe!$L$17,TRUE,FALSE)),D3537,FALSE)</f>
        <v>0</v>
      </c>
      <c r="AI3537" t="s">
        <v>4818</v>
      </c>
      <c r="AJ3537" s="90" t="str">
        <f t="shared" si="167"/>
        <v>https://shop.oxni.ch/de/shop/motoren/planetengetriebe/tcb-090-008-s2-p2</v>
      </c>
    </row>
    <row r="3538" spans="2:36" x14ac:dyDescent="0.2">
      <c r="B3538" s="78" t="str">
        <f t="shared" si="165"/>
        <v/>
      </c>
      <c r="C3538" s="19" t="s">
        <v>125</v>
      </c>
      <c r="D3538" s="19" t="s">
        <v>3839</v>
      </c>
      <c r="E3538" s="19">
        <v>90</v>
      </c>
      <c r="F3538" s="19" t="s">
        <v>55</v>
      </c>
      <c r="G3538" s="19">
        <v>7</v>
      </c>
      <c r="H3538" s="19">
        <v>3</v>
      </c>
      <c r="I3538" s="19">
        <v>14</v>
      </c>
      <c r="J3538" s="19">
        <v>97</v>
      </c>
      <c r="K3538" s="19">
        <v>135</v>
      </c>
      <c r="L3538" s="19">
        <v>405</v>
      </c>
      <c r="M3538" s="19" t="s">
        <v>130</v>
      </c>
      <c r="N3538" s="19">
        <v>3000</v>
      </c>
      <c r="O3538" s="19">
        <v>6000</v>
      </c>
      <c r="P3538" s="19">
        <v>3250</v>
      </c>
      <c r="Q3538" s="19" t="s">
        <v>57</v>
      </c>
      <c r="R3538" s="19">
        <v>1625</v>
      </c>
      <c r="S3538" s="19">
        <v>20000</v>
      </c>
      <c r="T3538" s="19">
        <v>0.45</v>
      </c>
      <c r="U3538" s="19">
        <v>3.5</v>
      </c>
      <c r="V3538" s="19">
        <v>0.24</v>
      </c>
      <c r="W3538" s="19">
        <v>60</v>
      </c>
      <c r="X3538" s="93">
        <v>402</v>
      </c>
      <c r="Y3538">
        <f t="shared" si="166"/>
        <v>428.57142857142856</v>
      </c>
      <c r="Z3538" t="b">
        <f>IF(N3538/G3538&gt;=Auswahlhilfe!$C$8,TRUE,FALSE)</f>
        <v>1</v>
      </c>
      <c r="AA3538" t="b">
        <f>IF(K3538&gt;Auswahlhilfe!$C$7,TRUE,FALSE)</f>
        <v>1</v>
      </c>
      <c r="AB3538" t="b">
        <f>IF(Auswahlhilfe!$C$17=F3538,TRUE,FALSE)</f>
        <v>0</v>
      </c>
      <c r="AC3538" t="b">
        <f>IFERROR(IF(FIND("P2",PGOptionList!D3538)&gt;0,TRUE),FALSE)</f>
        <v>0</v>
      </c>
      <c r="AD3538" t="b">
        <f>IFERROR(IF(FIND("P1",PGOptionList!D3538)&gt;0,TRUE),FALSE)</f>
        <v>1</v>
      </c>
      <c r="AE3538" t="b">
        <f>IFERROR(IF(FIND("P0",PGOptionList!D3538)&gt;0,TRUE),FALSE)</f>
        <v>0</v>
      </c>
      <c r="AF3538" t="b">
        <f>IF(AND(Z3538,AA3538,AB3538,AC3538,IF(C3538=Auswahlhilfe!$L$7,TRUE,FALSE)),D3538,FALSE)</f>
        <v>0</v>
      </c>
      <c r="AG3538" t="b">
        <f>IF(AND(Z3538,AA3538,AB3538,AD3538,IF(C3538=Auswahlhilfe!$L$17,TRUE,FALSE)),D3538,FALSE)</f>
        <v>0</v>
      </c>
      <c r="AH3538" t="b">
        <f>IF(AND(Z3538,AA3538,AB3538,AE3538,IF(C3538=Auswahlhilfe!$L$17,TRUE,FALSE)),D3538,FALSE)</f>
        <v>0</v>
      </c>
      <c r="AI3538" t="s">
        <v>4817</v>
      </c>
      <c r="AJ3538" s="90" t="str">
        <f t="shared" si="167"/>
        <v>mailto:info@oxni.ch?subject=Anfrage TCB-090-007-S1-P1</v>
      </c>
    </row>
    <row r="3539" spans="2:36" x14ac:dyDescent="0.2">
      <c r="B3539" s="78" t="str">
        <f t="shared" si="165"/>
        <v/>
      </c>
      <c r="C3539" s="19" t="s">
        <v>125</v>
      </c>
      <c r="D3539" s="19" t="s">
        <v>3840</v>
      </c>
      <c r="E3539" s="19">
        <v>90</v>
      </c>
      <c r="F3539" s="19" t="s">
        <v>58</v>
      </c>
      <c r="G3539" s="19">
        <v>7</v>
      </c>
      <c r="H3539" s="19">
        <v>3</v>
      </c>
      <c r="I3539" s="19">
        <v>14</v>
      </c>
      <c r="J3539" s="19">
        <v>97</v>
      </c>
      <c r="K3539" s="19">
        <v>135</v>
      </c>
      <c r="L3539" s="19">
        <v>405</v>
      </c>
      <c r="M3539" s="19" t="s">
        <v>130</v>
      </c>
      <c r="N3539" s="19">
        <v>3000</v>
      </c>
      <c r="O3539" s="19">
        <v>6000</v>
      </c>
      <c r="P3539" s="19">
        <v>3250</v>
      </c>
      <c r="Q3539" s="19" t="s">
        <v>57</v>
      </c>
      <c r="R3539" s="19">
        <v>1625</v>
      </c>
      <c r="S3539" s="19">
        <v>20000</v>
      </c>
      <c r="T3539" s="19">
        <v>0.45</v>
      </c>
      <c r="U3539" s="19">
        <v>3.5</v>
      </c>
      <c r="V3539" s="19">
        <v>0.24</v>
      </c>
      <c r="W3539" s="19">
        <v>60</v>
      </c>
      <c r="X3539" s="93">
        <v>402</v>
      </c>
      <c r="Y3539">
        <f t="shared" si="166"/>
        <v>428.57142857142856</v>
      </c>
      <c r="Z3539" t="b">
        <f>IF(N3539/G3539&gt;=Auswahlhilfe!$C$8,TRUE,FALSE)</f>
        <v>1</v>
      </c>
      <c r="AA3539" t="b">
        <f>IF(K3539&gt;Auswahlhilfe!$C$7,TRUE,FALSE)</f>
        <v>1</v>
      </c>
      <c r="AB3539" t="b">
        <f>IF(Auswahlhilfe!$C$17=F3539,TRUE,FALSE)</f>
        <v>1</v>
      </c>
      <c r="AC3539" t="b">
        <f>IFERROR(IF(FIND("P2",PGOptionList!D3539)&gt;0,TRUE),FALSE)</f>
        <v>0</v>
      </c>
      <c r="AD3539" t="b">
        <f>IFERROR(IF(FIND("P1",PGOptionList!D3539)&gt;0,TRUE),FALSE)</f>
        <v>1</v>
      </c>
      <c r="AE3539" t="b">
        <f>IFERROR(IF(FIND("P0",PGOptionList!D3539)&gt;0,TRUE),FALSE)</f>
        <v>0</v>
      </c>
      <c r="AF3539" t="b">
        <f>IF(AND(Z3539,AA3539,AB3539,AC3539,IF(C3539=Auswahlhilfe!$L$7,TRUE,FALSE)),D3539,FALSE)</f>
        <v>0</v>
      </c>
      <c r="AG3539" t="b">
        <f>IF(AND(Z3539,AA3539,AB3539,AD3539,IF(C3539=Auswahlhilfe!$L$17,TRUE,FALSE)),D3539,FALSE)</f>
        <v>0</v>
      </c>
      <c r="AH3539" t="b">
        <f>IF(AND(Z3539,AA3539,AB3539,AE3539,IF(C3539=Auswahlhilfe!$L$17,TRUE,FALSE)),D3539,FALSE)</f>
        <v>0</v>
      </c>
      <c r="AI3539" t="s">
        <v>4818</v>
      </c>
      <c r="AJ3539" s="90" t="str">
        <f t="shared" si="167"/>
        <v>https://shop.oxni.ch/de/shop/motoren/planetengetriebe/tcb-090-007-s2-p1</v>
      </c>
    </row>
    <row r="3540" spans="2:36" x14ac:dyDescent="0.2">
      <c r="B3540" s="78" t="str">
        <f t="shared" si="165"/>
        <v/>
      </c>
      <c r="C3540" s="19" t="s">
        <v>125</v>
      </c>
      <c r="D3540" s="19" t="s">
        <v>3841</v>
      </c>
      <c r="E3540" s="19">
        <v>90</v>
      </c>
      <c r="F3540" s="19" t="s">
        <v>55</v>
      </c>
      <c r="G3540" s="19">
        <v>7</v>
      </c>
      <c r="H3540" s="19">
        <v>5</v>
      </c>
      <c r="I3540" s="19">
        <v>14</v>
      </c>
      <c r="J3540" s="19">
        <v>97</v>
      </c>
      <c r="K3540" s="19">
        <v>135</v>
      </c>
      <c r="L3540" s="19">
        <v>405</v>
      </c>
      <c r="M3540" s="19" t="s">
        <v>130</v>
      </c>
      <c r="N3540" s="19">
        <v>3000</v>
      </c>
      <c r="O3540" s="19">
        <v>6000</v>
      </c>
      <c r="P3540" s="19">
        <v>3250</v>
      </c>
      <c r="Q3540" s="19" t="s">
        <v>57</v>
      </c>
      <c r="R3540" s="19">
        <v>1625</v>
      </c>
      <c r="S3540" s="19">
        <v>20000</v>
      </c>
      <c r="T3540" s="19">
        <v>0.45</v>
      </c>
      <c r="U3540" s="19">
        <v>3.5</v>
      </c>
      <c r="V3540" s="19">
        <v>0.24</v>
      </c>
      <c r="W3540" s="19">
        <v>60</v>
      </c>
      <c r="X3540" s="93">
        <v>365</v>
      </c>
      <c r="Y3540">
        <f t="shared" si="166"/>
        <v>428.57142857142856</v>
      </c>
      <c r="Z3540" t="b">
        <f>IF(N3540/G3540&gt;=Auswahlhilfe!$C$8,TRUE,FALSE)</f>
        <v>1</v>
      </c>
      <c r="AA3540" t="b">
        <f>IF(K3540&gt;Auswahlhilfe!$C$7,TRUE,FALSE)</f>
        <v>1</v>
      </c>
      <c r="AB3540" t="b">
        <f>IF(Auswahlhilfe!$C$17=F3540,TRUE,FALSE)</f>
        <v>0</v>
      </c>
      <c r="AC3540" t="b">
        <f>IFERROR(IF(FIND("P2",PGOptionList!D3540)&gt;0,TRUE),FALSE)</f>
        <v>1</v>
      </c>
      <c r="AD3540" t="b">
        <f>IFERROR(IF(FIND("P1",PGOptionList!D3540)&gt;0,TRUE),FALSE)</f>
        <v>0</v>
      </c>
      <c r="AE3540" t="b">
        <f>IFERROR(IF(FIND("P0",PGOptionList!D3540)&gt;0,TRUE),FALSE)</f>
        <v>0</v>
      </c>
      <c r="AF3540" t="b">
        <f>IF(AND(Z3540,AA3540,AB3540,AC3540,IF(C3540=Auswahlhilfe!$L$7,TRUE,FALSE)),D3540,FALSE)</f>
        <v>0</v>
      </c>
      <c r="AG3540" t="b">
        <f>IF(AND(Z3540,AA3540,AB3540,AD3540,IF(C3540=Auswahlhilfe!$L$17,TRUE,FALSE)),D3540,FALSE)</f>
        <v>0</v>
      </c>
      <c r="AH3540" t="b">
        <f>IF(AND(Z3540,AA3540,AB3540,AE3540,IF(C3540=Auswahlhilfe!$L$17,TRUE,FALSE)),D3540,FALSE)</f>
        <v>0</v>
      </c>
      <c r="AI3540" t="s">
        <v>4817</v>
      </c>
      <c r="AJ3540" s="90" t="str">
        <f t="shared" si="167"/>
        <v>mailto:info@oxni.ch?subject=Anfrage TCB-090-007-S1-P2</v>
      </c>
    </row>
    <row r="3541" spans="2:36" x14ac:dyDescent="0.2">
      <c r="B3541" s="78" t="str">
        <f t="shared" si="165"/>
        <v/>
      </c>
      <c r="C3541" s="19" t="s">
        <v>125</v>
      </c>
      <c r="D3541" s="19" t="s">
        <v>3842</v>
      </c>
      <c r="E3541" s="19">
        <v>90</v>
      </c>
      <c r="F3541" s="19" t="s">
        <v>58</v>
      </c>
      <c r="G3541" s="19">
        <v>7</v>
      </c>
      <c r="H3541" s="19">
        <v>5</v>
      </c>
      <c r="I3541" s="19">
        <v>14</v>
      </c>
      <c r="J3541" s="19">
        <v>97</v>
      </c>
      <c r="K3541" s="19">
        <v>135</v>
      </c>
      <c r="L3541" s="19">
        <v>405</v>
      </c>
      <c r="M3541" s="19" t="s">
        <v>130</v>
      </c>
      <c r="N3541" s="19">
        <v>3000</v>
      </c>
      <c r="O3541" s="19">
        <v>6000</v>
      </c>
      <c r="P3541" s="19">
        <v>3250</v>
      </c>
      <c r="Q3541" s="19" t="s">
        <v>57</v>
      </c>
      <c r="R3541" s="19">
        <v>1625</v>
      </c>
      <c r="S3541" s="19">
        <v>20000</v>
      </c>
      <c r="T3541" s="19">
        <v>0.45</v>
      </c>
      <c r="U3541" s="19">
        <v>3.5</v>
      </c>
      <c r="V3541" s="19">
        <v>0.24</v>
      </c>
      <c r="W3541" s="19">
        <v>60</v>
      </c>
      <c r="X3541" s="93">
        <v>365</v>
      </c>
      <c r="Y3541">
        <f t="shared" si="166"/>
        <v>428.57142857142856</v>
      </c>
      <c r="Z3541" t="b">
        <f>IF(N3541/G3541&gt;=Auswahlhilfe!$C$8,TRUE,FALSE)</f>
        <v>1</v>
      </c>
      <c r="AA3541" t="b">
        <f>IF(K3541&gt;Auswahlhilfe!$C$7,TRUE,FALSE)</f>
        <v>1</v>
      </c>
      <c r="AB3541" t="b">
        <f>IF(Auswahlhilfe!$C$17=F3541,TRUE,FALSE)</f>
        <v>1</v>
      </c>
      <c r="AC3541" t="b">
        <f>IFERROR(IF(FIND("P2",PGOptionList!D3541)&gt;0,TRUE),FALSE)</f>
        <v>1</v>
      </c>
      <c r="AD3541" t="b">
        <f>IFERROR(IF(FIND("P1",PGOptionList!D3541)&gt;0,TRUE),FALSE)</f>
        <v>0</v>
      </c>
      <c r="AE3541" t="b">
        <f>IFERROR(IF(FIND("P0",PGOptionList!D3541)&gt;0,TRUE),FALSE)</f>
        <v>0</v>
      </c>
      <c r="AF3541" t="b">
        <f>IF(AND(Z3541,AA3541,AB3541,AC3541,IF(C3541=Auswahlhilfe!$L$7,TRUE,FALSE)),D3541,FALSE)</f>
        <v>0</v>
      </c>
      <c r="AG3541" t="b">
        <f>IF(AND(Z3541,AA3541,AB3541,AD3541,IF(C3541=Auswahlhilfe!$L$17,TRUE,FALSE)),D3541,FALSE)</f>
        <v>0</v>
      </c>
      <c r="AH3541" t="b">
        <f>IF(AND(Z3541,AA3541,AB3541,AE3541,IF(C3541=Auswahlhilfe!$L$17,TRUE,FALSE)),D3541,FALSE)</f>
        <v>0</v>
      </c>
      <c r="AI3541" t="s">
        <v>4818</v>
      </c>
      <c r="AJ3541" s="90" t="str">
        <f t="shared" si="167"/>
        <v>https://shop.oxni.ch/de/shop/motoren/planetengetriebe/tcb-090-007-s2-p2</v>
      </c>
    </row>
    <row r="3542" spans="2:36" x14ac:dyDescent="0.2">
      <c r="B3542" s="78" t="str">
        <f t="shared" si="165"/>
        <v/>
      </c>
      <c r="C3542" s="19" t="s">
        <v>125</v>
      </c>
      <c r="D3542" s="19" t="s">
        <v>3843</v>
      </c>
      <c r="E3542" s="19">
        <v>90</v>
      </c>
      <c r="F3542" s="19" t="s">
        <v>55</v>
      </c>
      <c r="G3542" s="19">
        <v>6</v>
      </c>
      <c r="H3542" s="19">
        <v>3</v>
      </c>
      <c r="I3542" s="19">
        <v>14</v>
      </c>
      <c r="J3542" s="19">
        <v>97</v>
      </c>
      <c r="K3542" s="19">
        <v>140</v>
      </c>
      <c r="L3542" s="19">
        <v>420</v>
      </c>
      <c r="M3542" s="19" t="s">
        <v>70</v>
      </c>
      <c r="N3542" s="19">
        <v>3000</v>
      </c>
      <c r="O3542" s="19">
        <v>6000</v>
      </c>
      <c r="P3542" s="19">
        <v>3250</v>
      </c>
      <c r="Q3542" s="19" t="s">
        <v>57</v>
      </c>
      <c r="R3542" s="19">
        <v>1625</v>
      </c>
      <c r="S3542" s="19">
        <v>20000</v>
      </c>
      <c r="T3542" s="19">
        <v>0.45</v>
      </c>
      <c r="U3542" s="19">
        <v>3.5</v>
      </c>
      <c r="V3542" s="19">
        <v>0.24</v>
      </c>
      <c r="W3542" s="19">
        <v>60</v>
      </c>
      <c r="X3542" s="93">
        <v>402</v>
      </c>
      <c r="Y3542">
        <f t="shared" si="166"/>
        <v>500</v>
      </c>
      <c r="Z3542" t="b">
        <f>IF(N3542/G3542&gt;=Auswahlhilfe!$C$8,TRUE,FALSE)</f>
        <v>1</v>
      </c>
      <c r="AA3542" t="b">
        <f>IF(K3542&gt;Auswahlhilfe!$C$7,TRUE,FALSE)</f>
        <v>1</v>
      </c>
      <c r="AB3542" t="b">
        <f>IF(Auswahlhilfe!$C$17=F3542,TRUE,FALSE)</f>
        <v>0</v>
      </c>
      <c r="AC3542" t="b">
        <f>IFERROR(IF(FIND("P2",PGOptionList!D3542)&gt;0,TRUE),FALSE)</f>
        <v>0</v>
      </c>
      <c r="AD3542" t="b">
        <f>IFERROR(IF(FIND("P1",PGOptionList!D3542)&gt;0,TRUE),FALSE)</f>
        <v>1</v>
      </c>
      <c r="AE3542" t="b">
        <f>IFERROR(IF(FIND("P0",PGOptionList!D3542)&gt;0,TRUE),FALSE)</f>
        <v>0</v>
      </c>
      <c r="AF3542" t="b">
        <f>IF(AND(Z3542,AA3542,AB3542,AC3542,IF(C3542=Auswahlhilfe!$L$7,TRUE,FALSE)),D3542,FALSE)</f>
        <v>0</v>
      </c>
      <c r="AG3542" t="b">
        <f>IF(AND(Z3542,AA3542,AB3542,AD3542,IF(C3542=Auswahlhilfe!$L$17,TRUE,FALSE)),D3542,FALSE)</f>
        <v>0</v>
      </c>
      <c r="AH3542" t="b">
        <f>IF(AND(Z3542,AA3542,AB3542,AE3542,IF(C3542=Auswahlhilfe!$L$17,TRUE,FALSE)),D3542,FALSE)</f>
        <v>0</v>
      </c>
      <c r="AI3542" t="s">
        <v>4817</v>
      </c>
      <c r="AJ3542" s="90" t="str">
        <f t="shared" si="167"/>
        <v>mailto:info@oxni.ch?subject=Anfrage TCB-090-006-S1-P1</v>
      </c>
    </row>
    <row r="3543" spans="2:36" x14ac:dyDescent="0.2">
      <c r="B3543" s="78" t="str">
        <f t="shared" si="165"/>
        <v/>
      </c>
      <c r="C3543" s="19" t="s">
        <v>125</v>
      </c>
      <c r="D3543" s="19" t="s">
        <v>3844</v>
      </c>
      <c r="E3543" s="19">
        <v>90</v>
      </c>
      <c r="F3543" s="19" t="s">
        <v>58</v>
      </c>
      <c r="G3543" s="19">
        <v>6</v>
      </c>
      <c r="H3543" s="19">
        <v>3</v>
      </c>
      <c r="I3543" s="19">
        <v>14</v>
      </c>
      <c r="J3543" s="19">
        <v>97</v>
      </c>
      <c r="K3543" s="19">
        <v>140</v>
      </c>
      <c r="L3543" s="19">
        <v>420</v>
      </c>
      <c r="M3543" s="19" t="s">
        <v>70</v>
      </c>
      <c r="N3543" s="19">
        <v>3000</v>
      </c>
      <c r="O3543" s="19">
        <v>6000</v>
      </c>
      <c r="P3543" s="19">
        <v>3250</v>
      </c>
      <c r="Q3543" s="19" t="s">
        <v>57</v>
      </c>
      <c r="R3543" s="19">
        <v>1625</v>
      </c>
      <c r="S3543" s="19">
        <v>20000</v>
      </c>
      <c r="T3543" s="19">
        <v>0.45</v>
      </c>
      <c r="U3543" s="19">
        <v>3.5</v>
      </c>
      <c r="V3543" s="19">
        <v>0.24</v>
      </c>
      <c r="W3543" s="19">
        <v>60</v>
      </c>
      <c r="X3543" s="93">
        <v>402</v>
      </c>
      <c r="Y3543">
        <f t="shared" si="166"/>
        <v>500</v>
      </c>
      <c r="Z3543" t="b">
        <f>IF(N3543/G3543&gt;=Auswahlhilfe!$C$8,TRUE,FALSE)</f>
        <v>1</v>
      </c>
      <c r="AA3543" t="b">
        <f>IF(K3543&gt;Auswahlhilfe!$C$7,TRUE,FALSE)</f>
        <v>1</v>
      </c>
      <c r="AB3543" t="b">
        <f>IF(Auswahlhilfe!$C$17=F3543,TRUE,FALSE)</f>
        <v>1</v>
      </c>
      <c r="AC3543" t="b">
        <f>IFERROR(IF(FIND("P2",PGOptionList!D3543)&gt;0,TRUE),FALSE)</f>
        <v>0</v>
      </c>
      <c r="AD3543" t="b">
        <f>IFERROR(IF(FIND("P1",PGOptionList!D3543)&gt;0,TRUE),FALSE)</f>
        <v>1</v>
      </c>
      <c r="AE3543" t="b">
        <f>IFERROR(IF(FIND("P0",PGOptionList!D3543)&gt;0,TRUE),FALSE)</f>
        <v>0</v>
      </c>
      <c r="AF3543" t="b">
        <f>IF(AND(Z3543,AA3543,AB3543,AC3543,IF(C3543=Auswahlhilfe!$L$7,TRUE,FALSE)),D3543,FALSE)</f>
        <v>0</v>
      </c>
      <c r="AG3543" t="b">
        <f>IF(AND(Z3543,AA3543,AB3543,AD3543,IF(C3543=Auswahlhilfe!$L$17,TRUE,FALSE)),D3543,FALSE)</f>
        <v>0</v>
      </c>
      <c r="AH3543" t="b">
        <f>IF(AND(Z3543,AA3543,AB3543,AE3543,IF(C3543=Auswahlhilfe!$L$17,TRUE,FALSE)),D3543,FALSE)</f>
        <v>0</v>
      </c>
      <c r="AI3543" t="s">
        <v>4818</v>
      </c>
      <c r="AJ3543" s="90" t="str">
        <f t="shared" si="167"/>
        <v>https://shop.oxni.ch/de/shop/motoren/planetengetriebe/tcb-090-006-s2-p1</v>
      </c>
    </row>
    <row r="3544" spans="2:36" x14ac:dyDescent="0.2">
      <c r="B3544" s="78" t="str">
        <f t="shared" si="165"/>
        <v/>
      </c>
      <c r="C3544" s="19" t="s">
        <v>125</v>
      </c>
      <c r="D3544" s="19" t="s">
        <v>3845</v>
      </c>
      <c r="E3544" s="19">
        <v>90</v>
      </c>
      <c r="F3544" s="19" t="s">
        <v>55</v>
      </c>
      <c r="G3544" s="19">
        <v>6</v>
      </c>
      <c r="H3544" s="19">
        <v>5</v>
      </c>
      <c r="I3544" s="19">
        <v>14</v>
      </c>
      <c r="J3544" s="19">
        <v>97</v>
      </c>
      <c r="K3544" s="19">
        <v>140</v>
      </c>
      <c r="L3544" s="19">
        <v>420</v>
      </c>
      <c r="M3544" s="19" t="s">
        <v>70</v>
      </c>
      <c r="N3544" s="19">
        <v>3000</v>
      </c>
      <c r="O3544" s="19">
        <v>6000</v>
      </c>
      <c r="P3544" s="19">
        <v>3250</v>
      </c>
      <c r="Q3544" s="19" t="s">
        <v>57</v>
      </c>
      <c r="R3544" s="19">
        <v>1625</v>
      </c>
      <c r="S3544" s="19">
        <v>20000</v>
      </c>
      <c r="T3544" s="19">
        <v>0.45</v>
      </c>
      <c r="U3544" s="19">
        <v>3.5</v>
      </c>
      <c r="V3544" s="19">
        <v>0.24</v>
      </c>
      <c r="W3544" s="19">
        <v>60</v>
      </c>
      <c r="X3544" s="93">
        <v>365</v>
      </c>
      <c r="Y3544">
        <f t="shared" si="166"/>
        <v>500</v>
      </c>
      <c r="Z3544" t="b">
        <f>IF(N3544/G3544&gt;=Auswahlhilfe!$C$8,TRUE,FALSE)</f>
        <v>1</v>
      </c>
      <c r="AA3544" t="b">
        <f>IF(K3544&gt;Auswahlhilfe!$C$7,TRUE,FALSE)</f>
        <v>1</v>
      </c>
      <c r="AB3544" t="b">
        <f>IF(Auswahlhilfe!$C$17=F3544,TRUE,FALSE)</f>
        <v>0</v>
      </c>
      <c r="AC3544" t="b">
        <f>IFERROR(IF(FIND("P2",PGOptionList!D3544)&gt;0,TRUE),FALSE)</f>
        <v>1</v>
      </c>
      <c r="AD3544" t="b">
        <f>IFERROR(IF(FIND("P1",PGOptionList!D3544)&gt;0,TRUE),FALSE)</f>
        <v>0</v>
      </c>
      <c r="AE3544" t="b">
        <f>IFERROR(IF(FIND("P0",PGOptionList!D3544)&gt;0,TRUE),FALSE)</f>
        <v>0</v>
      </c>
      <c r="AF3544" t="b">
        <f>IF(AND(Z3544,AA3544,AB3544,AC3544,IF(C3544=Auswahlhilfe!$L$7,TRUE,FALSE)),D3544,FALSE)</f>
        <v>0</v>
      </c>
      <c r="AG3544" t="b">
        <f>IF(AND(Z3544,AA3544,AB3544,AD3544,IF(C3544=Auswahlhilfe!$L$17,TRUE,FALSE)),D3544,FALSE)</f>
        <v>0</v>
      </c>
      <c r="AH3544" t="b">
        <f>IF(AND(Z3544,AA3544,AB3544,AE3544,IF(C3544=Auswahlhilfe!$L$17,TRUE,FALSE)),D3544,FALSE)</f>
        <v>0</v>
      </c>
      <c r="AI3544" t="s">
        <v>4817</v>
      </c>
      <c r="AJ3544" s="90" t="str">
        <f t="shared" si="167"/>
        <v>mailto:info@oxni.ch?subject=Anfrage TCB-090-006-S1-P2</v>
      </c>
    </row>
    <row r="3545" spans="2:36" x14ac:dyDescent="0.2">
      <c r="B3545" s="78" t="str">
        <f t="shared" si="165"/>
        <v/>
      </c>
      <c r="C3545" s="19" t="s">
        <v>125</v>
      </c>
      <c r="D3545" s="19" t="s">
        <v>3846</v>
      </c>
      <c r="E3545" s="19">
        <v>90</v>
      </c>
      <c r="F3545" s="19" t="s">
        <v>58</v>
      </c>
      <c r="G3545" s="19">
        <v>6</v>
      </c>
      <c r="H3545" s="19">
        <v>5</v>
      </c>
      <c r="I3545" s="19">
        <v>14</v>
      </c>
      <c r="J3545" s="19">
        <v>97</v>
      </c>
      <c r="K3545" s="19">
        <v>140</v>
      </c>
      <c r="L3545" s="19">
        <v>420</v>
      </c>
      <c r="M3545" s="19" t="s">
        <v>70</v>
      </c>
      <c r="N3545" s="19">
        <v>3000</v>
      </c>
      <c r="O3545" s="19">
        <v>6000</v>
      </c>
      <c r="P3545" s="19">
        <v>3250</v>
      </c>
      <c r="Q3545" s="19" t="s">
        <v>57</v>
      </c>
      <c r="R3545" s="19">
        <v>1625</v>
      </c>
      <c r="S3545" s="19">
        <v>20000</v>
      </c>
      <c r="T3545" s="19">
        <v>0.45</v>
      </c>
      <c r="U3545" s="19">
        <v>3.5</v>
      </c>
      <c r="V3545" s="19">
        <v>0.24</v>
      </c>
      <c r="W3545" s="19">
        <v>60</v>
      </c>
      <c r="X3545" s="93">
        <v>365</v>
      </c>
      <c r="Y3545">
        <f t="shared" si="166"/>
        <v>500</v>
      </c>
      <c r="Z3545" t="b">
        <f>IF(N3545/G3545&gt;=Auswahlhilfe!$C$8,TRUE,FALSE)</f>
        <v>1</v>
      </c>
      <c r="AA3545" t="b">
        <f>IF(K3545&gt;Auswahlhilfe!$C$7,TRUE,FALSE)</f>
        <v>1</v>
      </c>
      <c r="AB3545" t="b">
        <f>IF(Auswahlhilfe!$C$17=F3545,TRUE,FALSE)</f>
        <v>1</v>
      </c>
      <c r="AC3545" t="b">
        <f>IFERROR(IF(FIND("P2",PGOptionList!D3545)&gt;0,TRUE),FALSE)</f>
        <v>1</v>
      </c>
      <c r="AD3545" t="b">
        <f>IFERROR(IF(FIND("P1",PGOptionList!D3545)&gt;0,TRUE),FALSE)</f>
        <v>0</v>
      </c>
      <c r="AE3545" t="b">
        <f>IFERROR(IF(FIND("P0",PGOptionList!D3545)&gt;0,TRUE),FALSE)</f>
        <v>0</v>
      </c>
      <c r="AF3545" t="b">
        <f>IF(AND(Z3545,AA3545,AB3545,AC3545,IF(C3545=Auswahlhilfe!$L$7,TRUE,FALSE)),D3545,FALSE)</f>
        <v>0</v>
      </c>
      <c r="AG3545" t="b">
        <f>IF(AND(Z3545,AA3545,AB3545,AD3545,IF(C3545=Auswahlhilfe!$L$17,TRUE,FALSE)),D3545,FALSE)</f>
        <v>0</v>
      </c>
      <c r="AH3545" t="b">
        <f>IF(AND(Z3545,AA3545,AB3545,AE3545,IF(C3545=Auswahlhilfe!$L$17,TRUE,FALSE)),D3545,FALSE)</f>
        <v>0</v>
      </c>
      <c r="AI3545" t="s">
        <v>4818</v>
      </c>
      <c r="AJ3545" s="90" t="str">
        <f t="shared" si="167"/>
        <v>https://shop.oxni.ch/de/shop/motoren/planetengetriebe/tcb-090-006-s2-p2</v>
      </c>
    </row>
    <row r="3546" spans="2:36" x14ac:dyDescent="0.2">
      <c r="B3546" s="78" t="str">
        <f t="shared" si="165"/>
        <v/>
      </c>
      <c r="C3546" s="19" t="s">
        <v>125</v>
      </c>
      <c r="D3546" s="19" t="s">
        <v>3847</v>
      </c>
      <c r="E3546" s="19">
        <v>90</v>
      </c>
      <c r="F3546" s="19" t="s">
        <v>55</v>
      </c>
      <c r="G3546" s="19">
        <v>5</v>
      </c>
      <c r="H3546" s="19">
        <v>3</v>
      </c>
      <c r="I3546" s="19">
        <v>14</v>
      </c>
      <c r="J3546" s="19">
        <v>97</v>
      </c>
      <c r="K3546" s="19">
        <v>150</v>
      </c>
      <c r="L3546" s="19">
        <v>450</v>
      </c>
      <c r="M3546" s="19" t="s">
        <v>107</v>
      </c>
      <c r="N3546" s="19">
        <v>3000</v>
      </c>
      <c r="O3546" s="19">
        <v>6000</v>
      </c>
      <c r="P3546" s="19">
        <v>3250</v>
      </c>
      <c r="Q3546" s="19" t="s">
        <v>57</v>
      </c>
      <c r="R3546" s="19">
        <v>1625</v>
      </c>
      <c r="S3546" s="19">
        <v>20000</v>
      </c>
      <c r="T3546" s="19">
        <v>0.47</v>
      </c>
      <c r="U3546" s="19">
        <v>3.5</v>
      </c>
      <c r="V3546" s="19">
        <v>0.24</v>
      </c>
      <c r="W3546" s="19">
        <v>60</v>
      </c>
      <c r="X3546" s="93">
        <v>402</v>
      </c>
      <c r="Y3546">
        <f t="shared" si="166"/>
        <v>600</v>
      </c>
      <c r="Z3546" t="b">
        <f>IF(N3546/G3546&gt;=Auswahlhilfe!$C$8,TRUE,FALSE)</f>
        <v>1</v>
      </c>
      <c r="AA3546" t="b">
        <f>IF(K3546&gt;Auswahlhilfe!$C$7,TRUE,FALSE)</f>
        <v>1</v>
      </c>
      <c r="AB3546" t="b">
        <f>IF(Auswahlhilfe!$C$17=F3546,TRUE,FALSE)</f>
        <v>0</v>
      </c>
      <c r="AC3546" t="b">
        <f>IFERROR(IF(FIND("P2",PGOptionList!D3546)&gt;0,TRUE),FALSE)</f>
        <v>0</v>
      </c>
      <c r="AD3546" t="b">
        <f>IFERROR(IF(FIND("P1",PGOptionList!D3546)&gt;0,TRUE),FALSE)</f>
        <v>1</v>
      </c>
      <c r="AE3546" t="b">
        <f>IFERROR(IF(FIND("P0",PGOptionList!D3546)&gt;0,TRUE),FALSE)</f>
        <v>0</v>
      </c>
      <c r="AF3546" t="b">
        <f>IF(AND(Z3546,AA3546,AB3546,AC3546,IF(C3546=Auswahlhilfe!$L$7,TRUE,FALSE)),D3546,FALSE)</f>
        <v>0</v>
      </c>
      <c r="AG3546" t="b">
        <f>IF(AND(Z3546,AA3546,AB3546,AD3546,IF(C3546=Auswahlhilfe!$L$17,TRUE,FALSE)),D3546,FALSE)</f>
        <v>0</v>
      </c>
      <c r="AH3546" t="b">
        <f>IF(AND(Z3546,AA3546,AB3546,AE3546,IF(C3546=Auswahlhilfe!$L$17,TRUE,FALSE)),D3546,FALSE)</f>
        <v>0</v>
      </c>
      <c r="AI3546" t="s">
        <v>4817</v>
      </c>
      <c r="AJ3546" s="90" t="str">
        <f t="shared" si="167"/>
        <v>mailto:info@oxni.ch?subject=Anfrage TCB-090-005-S1-P1</v>
      </c>
    </row>
    <row r="3547" spans="2:36" x14ac:dyDescent="0.2">
      <c r="B3547" s="78" t="str">
        <f t="shared" si="165"/>
        <v/>
      </c>
      <c r="C3547" s="19" t="s">
        <v>125</v>
      </c>
      <c r="D3547" s="19" t="s">
        <v>3848</v>
      </c>
      <c r="E3547" s="19">
        <v>90</v>
      </c>
      <c r="F3547" s="19" t="s">
        <v>58</v>
      </c>
      <c r="G3547" s="19">
        <v>5</v>
      </c>
      <c r="H3547" s="19">
        <v>3</v>
      </c>
      <c r="I3547" s="19">
        <v>14</v>
      </c>
      <c r="J3547" s="19">
        <v>97</v>
      </c>
      <c r="K3547" s="19">
        <v>150</v>
      </c>
      <c r="L3547" s="19">
        <v>450</v>
      </c>
      <c r="M3547" s="19" t="s">
        <v>107</v>
      </c>
      <c r="N3547" s="19">
        <v>3000</v>
      </c>
      <c r="O3547" s="19">
        <v>6000</v>
      </c>
      <c r="P3547" s="19">
        <v>3250</v>
      </c>
      <c r="Q3547" s="19" t="s">
        <v>57</v>
      </c>
      <c r="R3547" s="19">
        <v>1625</v>
      </c>
      <c r="S3547" s="19">
        <v>20000</v>
      </c>
      <c r="T3547" s="19">
        <v>0.47</v>
      </c>
      <c r="U3547" s="19">
        <v>3.5</v>
      </c>
      <c r="V3547" s="19">
        <v>0.24</v>
      </c>
      <c r="W3547" s="19">
        <v>60</v>
      </c>
      <c r="X3547" s="93">
        <v>402</v>
      </c>
      <c r="Y3547">
        <f t="shared" si="166"/>
        <v>600</v>
      </c>
      <c r="Z3547" t="b">
        <f>IF(N3547/G3547&gt;=Auswahlhilfe!$C$8,TRUE,FALSE)</f>
        <v>1</v>
      </c>
      <c r="AA3547" t="b">
        <f>IF(K3547&gt;Auswahlhilfe!$C$7,TRUE,FALSE)</f>
        <v>1</v>
      </c>
      <c r="AB3547" t="b">
        <f>IF(Auswahlhilfe!$C$17=F3547,TRUE,FALSE)</f>
        <v>1</v>
      </c>
      <c r="AC3547" t="b">
        <f>IFERROR(IF(FIND("P2",PGOptionList!D3547)&gt;0,TRUE),FALSE)</f>
        <v>0</v>
      </c>
      <c r="AD3547" t="b">
        <f>IFERROR(IF(FIND("P1",PGOptionList!D3547)&gt;0,TRUE),FALSE)</f>
        <v>1</v>
      </c>
      <c r="AE3547" t="b">
        <f>IFERROR(IF(FIND("P0",PGOptionList!D3547)&gt;0,TRUE),FALSE)</f>
        <v>0</v>
      </c>
      <c r="AF3547" t="b">
        <f>IF(AND(Z3547,AA3547,AB3547,AC3547,IF(C3547=Auswahlhilfe!$L$7,TRUE,FALSE)),D3547,FALSE)</f>
        <v>0</v>
      </c>
      <c r="AG3547" t="b">
        <f>IF(AND(Z3547,AA3547,AB3547,AD3547,IF(C3547=Auswahlhilfe!$L$17,TRUE,FALSE)),D3547,FALSE)</f>
        <v>0</v>
      </c>
      <c r="AH3547" t="b">
        <f>IF(AND(Z3547,AA3547,AB3547,AE3547,IF(C3547=Auswahlhilfe!$L$17,TRUE,FALSE)),D3547,FALSE)</f>
        <v>0</v>
      </c>
      <c r="AI3547" t="s">
        <v>4818</v>
      </c>
      <c r="AJ3547" s="90" t="str">
        <f t="shared" si="167"/>
        <v>https://shop.oxni.ch/de/shop/motoren/planetengetriebe/tcb-090-005-s2-p1</v>
      </c>
    </row>
    <row r="3548" spans="2:36" x14ac:dyDescent="0.2">
      <c r="B3548" s="78" t="str">
        <f t="shared" si="165"/>
        <v/>
      </c>
      <c r="C3548" s="19" t="s">
        <v>125</v>
      </c>
      <c r="D3548" s="19" t="s">
        <v>3849</v>
      </c>
      <c r="E3548" s="19">
        <v>90</v>
      </c>
      <c r="F3548" s="19" t="s">
        <v>55</v>
      </c>
      <c r="G3548" s="19">
        <v>5</v>
      </c>
      <c r="H3548" s="19">
        <v>5</v>
      </c>
      <c r="I3548" s="19">
        <v>14</v>
      </c>
      <c r="J3548" s="19">
        <v>97</v>
      </c>
      <c r="K3548" s="19">
        <v>150</v>
      </c>
      <c r="L3548" s="19">
        <v>450</v>
      </c>
      <c r="M3548" s="19" t="s">
        <v>107</v>
      </c>
      <c r="N3548" s="19">
        <v>3000</v>
      </c>
      <c r="O3548" s="19">
        <v>6000</v>
      </c>
      <c r="P3548" s="19">
        <v>3250</v>
      </c>
      <c r="Q3548" s="19" t="s">
        <v>57</v>
      </c>
      <c r="R3548" s="19">
        <v>1625</v>
      </c>
      <c r="S3548" s="19">
        <v>20000</v>
      </c>
      <c r="T3548" s="19">
        <v>0.47</v>
      </c>
      <c r="U3548" s="19">
        <v>3.5</v>
      </c>
      <c r="V3548" s="19">
        <v>0.24</v>
      </c>
      <c r="W3548" s="19">
        <v>60</v>
      </c>
      <c r="X3548" s="93">
        <v>365</v>
      </c>
      <c r="Y3548">
        <f t="shared" si="166"/>
        <v>600</v>
      </c>
      <c r="Z3548" t="b">
        <f>IF(N3548/G3548&gt;=Auswahlhilfe!$C$8,TRUE,FALSE)</f>
        <v>1</v>
      </c>
      <c r="AA3548" t="b">
        <f>IF(K3548&gt;Auswahlhilfe!$C$7,TRUE,FALSE)</f>
        <v>1</v>
      </c>
      <c r="AB3548" t="b">
        <f>IF(Auswahlhilfe!$C$17=F3548,TRUE,FALSE)</f>
        <v>0</v>
      </c>
      <c r="AC3548" t="b">
        <f>IFERROR(IF(FIND("P2",PGOptionList!D3548)&gt;0,TRUE),FALSE)</f>
        <v>1</v>
      </c>
      <c r="AD3548" t="b">
        <f>IFERROR(IF(FIND("P1",PGOptionList!D3548)&gt;0,TRUE),FALSE)</f>
        <v>0</v>
      </c>
      <c r="AE3548" t="b">
        <f>IFERROR(IF(FIND("P0",PGOptionList!D3548)&gt;0,TRUE),FALSE)</f>
        <v>0</v>
      </c>
      <c r="AF3548" t="b">
        <f>IF(AND(Z3548,AA3548,AB3548,AC3548,IF(C3548=Auswahlhilfe!$L$7,TRUE,FALSE)),D3548,FALSE)</f>
        <v>0</v>
      </c>
      <c r="AG3548" t="b">
        <f>IF(AND(Z3548,AA3548,AB3548,AD3548,IF(C3548=Auswahlhilfe!$L$17,TRUE,FALSE)),D3548,FALSE)</f>
        <v>0</v>
      </c>
      <c r="AH3548" t="b">
        <f>IF(AND(Z3548,AA3548,AB3548,AE3548,IF(C3548=Auswahlhilfe!$L$17,TRUE,FALSE)),D3548,FALSE)</f>
        <v>0</v>
      </c>
      <c r="AI3548" t="s">
        <v>4817</v>
      </c>
      <c r="AJ3548" s="90" t="str">
        <f t="shared" si="167"/>
        <v>mailto:info@oxni.ch?subject=Anfrage TCB-090-005-S1-P2</v>
      </c>
    </row>
    <row r="3549" spans="2:36" x14ac:dyDescent="0.2">
      <c r="B3549" s="78" t="str">
        <f t="shared" si="165"/>
        <v/>
      </c>
      <c r="C3549" s="19" t="s">
        <v>125</v>
      </c>
      <c r="D3549" s="19" t="s">
        <v>3850</v>
      </c>
      <c r="E3549" s="19">
        <v>90</v>
      </c>
      <c r="F3549" s="19" t="s">
        <v>58</v>
      </c>
      <c r="G3549" s="19">
        <v>5</v>
      </c>
      <c r="H3549" s="19">
        <v>5</v>
      </c>
      <c r="I3549" s="19">
        <v>14</v>
      </c>
      <c r="J3549" s="19">
        <v>97</v>
      </c>
      <c r="K3549" s="19">
        <v>150</v>
      </c>
      <c r="L3549" s="19">
        <v>450</v>
      </c>
      <c r="M3549" s="19" t="s">
        <v>107</v>
      </c>
      <c r="N3549" s="19">
        <v>3000</v>
      </c>
      <c r="O3549" s="19">
        <v>6000</v>
      </c>
      <c r="P3549" s="19">
        <v>3250</v>
      </c>
      <c r="Q3549" s="19" t="s">
        <v>57</v>
      </c>
      <c r="R3549" s="19">
        <v>1625</v>
      </c>
      <c r="S3549" s="19">
        <v>20000</v>
      </c>
      <c r="T3549" s="19">
        <v>0.47</v>
      </c>
      <c r="U3549" s="19">
        <v>3.5</v>
      </c>
      <c r="V3549" s="19">
        <v>0.24</v>
      </c>
      <c r="W3549" s="19">
        <v>60</v>
      </c>
      <c r="X3549" s="93">
        <v>365</v>
      </c>
      <c r="Y3549">
        <f t="shared" si="166"/>
        <v>600</v>
      </c>
      <c r="Z3549" t="b">
        <f>IF(N3549/G3549&gt;=Auswahlhilfe!$C$8,TRUE,FALSE)</f>
        <v>1</v>
      </c>
      <c r="AA3549" t="b">
        <f>IF(K3549&gt;Auswahlhilfe!$C$7,TRUE,FALSE)</f>
        <v>1</v>
      </c>
      <c r="AB3549" t="b">
        <f>IF(Auswahlhilfe!$C$17=F3549,TRUE,FALSE)</f>
        <v>1</v>
      </c>
      <c r="AC3549" t="b">
        <f>IFERROR(IF(FIND("P2",PGOptionList!D3549)&gt;0,TRUE),FALSE)</f>
        <v>1</v>
      </c>
      <c r="AD3549" t="b">
        <f>IFERROR(IF(FIND("P1",PGOptionList!D3549)&gt;0,TRUE),FALSE)</f>
        <v>0</v>
      </c>
      <c r="AE3549" t="b">
        <f>IFERROR(IF(FIND("P0",PGOptionList!D3549)&gt;0,TRUE),FALSE)</f>
        <v>0</v>
      </c>
      <c r="AF3549" t="b">
        <f>IF(AND(Z3549,AA3549,AB3549,AC3549,IF(C3549=Auswahlhilfe!$L$7,TRUE,FALSE)),D3549,FALSE)</f>
        <v>0</v>
      </c>
      <c r="AG3549" t="b">
        <f>IF(AND(Z3549,AA3549,AB3549,AD3549,IF(C3549=Auswahlhilfe!$L$17,TRUE,FALSE)),D3549,FALSE)</f>
        <v>0</v>
      </c>
      <c r="AH3549" t="b">
        <f>IF(AND(Z3549,AA3549,AB3549,AE3549,IF(C3549=Auswahlhilfe!$L$17,TRUE,FALSE)),D3549,FALSE)</f>
        <v>0</v>
      </c>
      <c r="AI3549" t="s">
        <v>4818</v>
      </c>
      <c r="AJ3549" s="90" t="str">
        <f t="shared" si="167"/>
        <v>https://shop.oxni.ch/de/shop/motoren/planetengetriebe/tcb-090-005-s2-p2</v>
      </c>
    </row>
    <row r="3550" spans="2:36" x14ac:dyDescent="0.2">
      <c r="B3550" s="78" t="str">
        <f t="shared" si="165"/>
        <v/>
      </c>
      <c r="C3550" s="19" t="s">
        <v>125</v>
      </c>
      <c r="D3550" s="19" t="s">
        <v>3851</v>
      </c>
      <c r="E3550" s="19">
        <v>90</v>
      </c>
      <c r="F3550" s="19" t="s">
        <v>55</v>
      </c>
      <c r="G3550" s="19">
        <v>4</v>
      </c>
      <c r="H3550" s="19">
        <v>3</v>
      </c>
      <c r="I3550" s="19">
        <v>14</v>
      </c>
      <c r="J3550" s="19">
        <v>97</v>
      </c>
      <c r="K3550" s="19">
        <v>110</v>
      </c>
      <c r="L3550" s="19">
        <v>330</v>
      </c>
      <c r="M3550" s="19" t="s">
        <v>129</v>
      </c>
      <c r="N3550" s="19">
        <v>3000</v>
      </c>
      <c r="O3550" s="19">
        <v>6000</v>
      </c>
      <c r="P3550" s="19">
        <v>3250</v>
      </c>
      <c r="Q3550" s="19" t="s">
        <v>57</v>
      </c>
      <c r="R3550" s="19">
        <v>1625</v>
      </c>
      <c r="S3550" s="19">
        <v>20000</v>
      </c>
      <c r="T3550" s="19">
        <v>0.48</v>
      </c>
      <c r="U3550" s="19">
        <v>3.5</v>
      </c>
      <c r="V3550" s="19">
        <v>0.24</v>
      </c>
      <c r="W3550" s="19">
        <v>60</v>
      </c>
      <c r="X3550" s="93">
        <v>402</v>
      </c>
      <c r="Y3550">
        <f t="shared" si="166"/>
        <v>750</v>
      </c>
      <c r="Z3550" t="b">
        <f>IF(N3550/G3550&gt;=Auswahlhilfe!$C$8,TRUE,FALSE)</f>
        <v>1</v>
      </c>
      <c r="AA3550" t="b">
        <f>IF(K3550&gt;Auswahlhilfe!$C$7,TRUE,FALSE)</f>
        <v>1</v>
      </c>
      <c r="AB3550" t="b">
        <f>IF(Auswahlhilfe!$C$17=F3550,TRUE,FALSE)</f>
        <v>0</v>
      </c>
      <c r="AC3550" t="b">
        <f>IFERROR(IF(FIND("P2",PGOptionList!D3550)&gt;0,TRUE),FALSE)</f>
        <v>0</v>
      </c>
      <c r="AD3550" t="b">
        <f>IFERROR(IF(FIND("P1",PGOptionList!D3550)&gt;0,TRUE),FALSE)</f>
        <v>1</v>
      </c>
      <c r="AE3550" t="b">
        <f>IFERROR(IF(FIND("P0",PGOptionList!D3550)&gt;0,TRUE),FALSE)</f>
        <v>0</v>
      </c>
      <c r="AF3550" t="b">
        <f>IF(AND(Z3550,AA3550,AB3550,AC3550,IF(C3550=Auswahlhilfe!$L$7,TRUE,FALSE)),D3550,FALSE)</f>
        <v>0</v>
      </c>
      <c r="AG3550" t="b">
        <f>IF(AND(Z3550,AA3550,AB3550,AD3550,IF(C3550=Auswahlhilfe!$L$17,TRUE,FALSE)),D3550,FALSE)</f>
        <v>0</v>
      </c>
      <c r="AH3550" t="b">
        <f>IF(AND(Z3550,AA3550,AB3550,AE3550,IF(C3550=Auswahlhilfe!$L$17,TRUE,FALSE)),D3550,FALSE)</f>
        <v>0</v>
      </c>
      <c r="AI3550" t="s">
        <v>4817</v>
      </c>
      <c r="AJ3550" s="90" t="str">
        <f t="shared" si="167"/>
        <v>mailto:info@oxni.ch?subject=Anfrage TCB-090-004-S1-P1</v>
      </c>
    </row>
    <row r="3551" spans="2:36" x14ac:dyDescent="0.2">
      <c r="B3551" s="78" t="str">
        <f t="shared" si="165"/>
        <v/>
      </c>
      <c r="C3551" s="19" t="s">
        <v>125</v>
      </c>
      <c r="D3551" s="19" t="s">
        <v>3852</v>
      </c>
      <c r="E3551" s="19">
        <v>90</v>
      </c>
      <c r="F3551" s="19" t="s">
        <v>58</v>
      </c>
      <c r="G3551" s="19">
        <v>4</v>
      </c>
      <c r="H3551" s="19">
        <v>3</v>
      </c>
      <c r="I3551" s="19">
        <v>14</v>
      </c>
      <c r="J3551" s="19">
        <v>97</v>
      </c>
      <c r="K3551" s="19">
        <v>110</v>
      </c>
      <c r="L3551" s="19">
        <v>330</v>
      </c>
      <c r="M3551" s="19" t="s">
        <v>129</v>
      </c>
      <c r="N3551" s="19">
        <v>3000</v>
      </c>
      <c r="O3551" s="19">
        <v>6000</v>
      </c>
      <c r="P3551" s="19">
        <v>3250</v>
      </c>
      <c r="Q3551" s="19" t="s">
        <v>57</v>
      </c>
      <c r="R3551" s="19">
        <v>1625</v>
      </c>
      <c r="S3551" s="19">
        <v>20000</v>
      </c>
      <c r="T3551" s="19">
        <v>0.48</v>
      </c>
      <c r="U3551" s="19">
        <v>3.5</v>
      </c>
      <c r="V3551" s="19">
        <v>0.24</v>
      </c>
      <c r="W3551" s="19">
        <v>60</v>
      </c>
      <c r="X3551" s="93">
        <v>402</v>
      </c>
      <c r="Y3551">
        <f t="shared" si="166"/>
        <v>750</v>
      </c>
      <c r="Z3551" t="b">
        <f>IF(N3551/G3551&gt;=Auswahlhilfe!$C$8,TRUE,FALSE)</f>
        <v>1</v>
      </c>
      <c r="AA3551" t="b">
        <f>IF(K3551&gt;Auswahlhilfe!$C$7,TRUE,FALSE)</f>
        <v>1</v>
      </c>
      <c r="AB3551" t="b">
        <f>IF(Auswahlhilfe!$C$17=F3551,TRUE,FALSE)</f>
        <v>1</v>
      </c>
      <c r="AC3551" t="b">
        <f>IFERROR(IF(FIND("P2",PGOptionList!D3551)&gt;0,TRUE),FALSE)</f>
        <v>0</v>
      </c>
      <c r="AD3551" t="b">
        <f>IFERROR(IF(FIND("P1",PGOptionList!D3551)&gt;0,TRUE),FALSE)</f>
        <v>1</v>
      </c>
      <c r="AE3551" t="b">
        <f>IFERROR(IF(FIND("P0",PGOptionList!D3551)&gt;0,TRUE),FALSE)</f>
        <v>0</v>
      </c>
      <c r="AF3551" t="b">
        <f>IF(AND(Z3551,AA3551,AB3551,AC3551,IF(C3551=Auswahlhilfe!$L$7,TRUE,FALSE)),D3551,FALSE)</f>
        <v>0</v>
      </c>
      <c r="AG3551" t="b">
        <f>IF(AND(Z3551,AA3551,AB3551,AD3551,IF(C3551=Auswahlhilfe!$L$17,TRUE,FALSE)),D3551,FALSE)</f>
        <v>0</v>
      </c>
      <c r="AH3551" t="b">
        <f>IF(AND(Z3551,AA3551,AB3551,AE3551,IF(C3551=Auswahlhilfe!$L$17,TRUE,FALSE)),D3551,FALSE)</f>
        <v>0</v>
      </c>
      <c r="AI3551" t="s">
        <v>4818</v>
      </c>
      <c r="AJ3551" s="90" t="str">
        <f t="shared" si="167"/>
        <v>https://shop.oxni.ch/de/shop/motoren/planetengetriebe/tcb-090-004-s2-p1</v>
      </c>
    </row>
    <row r="3552" spans="2:36" x14ac:dyDescent="0.2">
      <c r="B3552" s="78" t="str">
        <f t="shared" si="165"/>
        <v/>
      </c>
      <c r="C3552" s="19" t="s">
        <v>125</v>
      </c>
      <c r="D3552" s="19" t="s">
        <v>3853</v>
      </c>
      <c r="E3552" s="19">
        <v>90</v>
      </c>
      <c r="F3552" s="19" t="s">
        <v>55</v>
      </c>
      <c r="G3552" s="19">
        <v>4</v>
      </c>
      <c r="H3552" s="19">
        <v>5</v>
      </c>
      <c r="I3552" s="19">
        <v>14</v>
      </c>
      <c r="J3552" s="19">
        <v>97</v>
      </c>
      <c r="K3552" s="19">
        <v>110</v>
      </c>
      <c r="L3552" s="19">
        <v>330</v>
      </c>
      <c r="M3552" s="19" t="s">
        <v>129</v>
      </c>
      <c r="N3552" s="19">
        <v>3000</v>
      </c>
      <c r="O3552" s="19">
        <v>6000</v>
      </c>
      <c r="P3552" s="19">
        <v>3250</v>
      </c>
      <c r="Q3552" s="19" t="s">
        <v>57</v>
      </c>
      <c r="R3552" s="19">
        <v>1625</v>
      </c>
      <c r="S3552" s="19">
        <v>20000</v>
      </c>
      <c r="T3552" s="19">
        <v>0.48</v>
      </c>
      <c r="U3552" s="19">
        <v>3.5</v>
      </c>
      <c r="V3552" s="19">
        <v>0.24</v>
      </c>
      <c r="W3552" s="19">
        <v>60</v>
      </c>
      <c r="X3552" s="93">
        <v>365</v>
      </c>
      <c r="Y3552">
        <f t="shared" si="166"/>
        <v>750</v>
      </c>
      <c r="Z3552" t="b">
        <f>IF(N3552/G3552&gt;=Auswahlhilfe!$C$8,TRUE,FALSE)</f>
        <v>1</v>
      </c>
      <c r="AA3552" t="b">
        <f>IF(K3552&gt;Auswahlhilfe!$C$7,TRUE,FALSE)</f>
        <v>1</v>
      </c>
      <c r="AB3552" t="b">
        <f>IF(Auswahlhilfe!$C$17=F3552,TRUE,FALSE)</f>
        <v>0</v>
      </c>
      <c r="AC3552" t="b">
        <f>IFERROR(IF(FIND("P2",PGOptionList!D3552)&gt;0,TRUE),FALSE)</f>
        <v>1</v>
      </c>
      <c r="AD3552" t="b">
        <f>IFERROR(IF(FIND("P1",PGOptionList!D3552)&gt;0,TRUE),FALSE)</f>
        <v>0</v>
      </c>
      <c r="AE3552" t="b">
        <f>IFERROR(IF(FIND("P0",PGOptionList!D3552)&gt;0,TRUE),FALSE)</f>
        <v>0</v>
      </c>
      <c r="AF3552" t="b">
        <f>IF(AND(Z3552,AA3552,AB3552,AC3552,IF(C3552=Auswahlhilfe!$L$7,TRUE,FALSE)),D3552,FALSE)</f>
        <v>0</v>
      </c>
      <c r="AG3552" t="b">
        <f>IF(AND(Z3552,AA3552,AB3552,AD3552,IF(C3552=Auswahlhilfe!$L$17,TRUE,FALSE)),D3552,FALSE)</f>
        <v>0</v>
      </c>
      <c r="AH3552" t="b">
        <f>IF(AND(Z3552,AA3552,AB3552,AE3552,IF(C3552=Auswahlhilfe!$L$17,TRUE,FALSE)),D3552,FALSE)</f>
        <v>0</v>
      </c>
      <c r="AI3552" t="s">
        <v>4817</v>
      </c>
      <c r="AJ3552" s="90" t="str">
        <f t="shared" si="167"/>
        <v>mailto:info@oxni.ch?subject=Anfrage TCB-090-004-S1-P2</v>
      </c>
    </row>
    <row r="3553" spans="2:36" x14ac:dyDescent="0.2">
      <c r="B3553" s="78" t="str">
        <f t="shared" si="165"/>
        <v/>
      </c>
      <c r="C3553" s="19" t="s">
        <v>125</v>
      </c>
      <c r="D3553" s="19" t="s">
        <v>3854</v>
      </c>
      <c r="E3553" s="19">
        <v>90</v>
      </c>
      <c r="F3553" s="19" t="s">
        <v>58</v>
      </c>
      <c r="G3553" s="19">
        <v>4</v>
      </c>
      <c r="H3553" s="19">
        <v>5</v>
      </c>
      <c r="I3553" s="19">
        <v>14</v>
      </c>
      <c r="J3553" s="19">
        <v>97</v>
      </c>
      <c r="K3553" s="19">
        <v>110</v>
      </c>
      <c r="L3553" s="19">
        <v>330</v>
      </c>
      <c r="M3553" s="19" t="s">
        <v>129</v>
      </c>
      <c r="N3553" s="19">
        <v>3000</v>
      </c>
      <c r="O3553" s="19">
        <v>6000</v>
      </c>
      <c r="P3553" s="19">
        <v>3250</v>
      </c>
      <c r="Q3553" s="19" t="s">
        <v>57</v>
      </c>
      <c r="R3553" s="19">
        <v>1625</v>
      </c>
      <c r="S3553" s="19">
        <v>20000</v>
      </c>
      <c r="T3553" s="19">
        <v>0.48</v>
      </c>
      <c r="U3553" s="19">
        <v>3.5</v>
      </c>
      <c r="V3553" s="19">
        <v>0.24</v>
      </c>
      <c r="W3553" s="19">
        <v>60</v>
      </c>
      <c r="X3553" s="93">
        <v>365</v>
      </c>
      <c r="Y3553">
        <f t="shared" si="166"/>
        <v>750</v>
      </c>
      <c r="Z3553" t="b">
        <f>IF(N3553/G3553&gt;=Auswahlhilfe!$C$8,TRUE,FALSE)</f>
        <v>1</v>
      </c>
      <c r="AA3553" t="b">
        <f>IF(K3553&gt;Auswahlhilfe!$C$7,TRUE,FALSE)</f>
        <v>1</v>
      </c>
      <c r="AB3553" t="b">
        <f>IF(Auswahlhilfe!$C$17=F3553,TRUE,FALSE)</f>
        <v>1</v>
      </c>
      <c r="AC3553" t="b">
        <f>IFERROR(IF(FIND("P2",PGOptionList!D3553)&gt;0,TRUE),FALSE)</f>
        <v>1</v>
      </c>
      <c r="AD3553" t="b">
        <f>IFERROR(IF(FIND("P1",PGOptionList!D3553)&gt;0,TRUE),FALSE)</f>
        <v>0</v>
      </c>
      <c r="AE3553" t="b">
        <f>IFERROR(IF(FIND("P0",PGOptionList!D3553)&gt;0,TRUE),FALSE)</f>
        <v>0</v>
      </c>
      <c r="AF3553" t="b">
        <f>IF(AND(Z3553,AA3553,AB3553,AC3553,IF(C3553=Auswahlhilfe!$L$7,TRUE,FALSE)),D3553,FALSE)</f>
        <v>0</v>
      </c>
      <c r="AG3553" t="b">
        <f>IF(AND(Z3553,AA3553,AB3553,AD3553,IF(C3553=Auswahlhilfe!$L$17,TRUE,FALSE)),D3553,FALSE)</f>
        <v>0</v>
      </c>
      <c r="AH3553" t="b">
        <f>IF(AND(Z3553,AA3553,AB3553,AE3553,IF(C3553=Auswahlhilfe!$L$17,TRUE,FALSE)),D3553,FALSE)</f>
        <v>0</v>
      </c>
      <c r="AI3553" t="s">
        <v>4818</v>
      </c>
      <c r="AJ3553" s="90" t="str">
        <f t="shared" si="167"/>
        <v>https://shop.oxni.ch/de/shop/motoren/planetengetriebe/tcb-090-004-s2-p2</v>
      </c>
    </row>
    <row r="3554" spans="2:36" x14ac:dyDescent="0.2">
      <c r="B3554" s="78" t="str">
        <f t="shared" si="165"/>
        <v/>
      </c>
      <c r="C3554" s="19" t="s">
        <v>125</v>
      </c>
      <c r="D3554" s="19" t="s">
        <v>3855</v>
      </c>
      <c r="E3554" s="19">
        <v>90</v>
      </c>
      <c r="F3554" s="19" t="s">
        <v>55</v>
      </c>
      <c r="G3554" s="19">
        <v>3</v>
      </c>
      <c r="H3554" s="19">
        <v>3</v>
      </c>
      <c r="I3554" s="19">
        <v>14</v>
      </c>
      <c r="J3554" s="19">
        <v>97</v>
      </c>
      <c r="K3554" s="19">
        <v>100</v>
      </c>
      <c r="L3554" s="19">
        <v>300</v>
      </c>
      <c r="M3554" s="19" t="s">
        <v>105</v>
      </c>
      <c r="N3554" s="19">
        <v>3000</v>
      </c>
      <c r="O3554" s="19">
        <v>6000</v>
      </c>
      <c r="P3554" s="19">
        <v>3250</v>
      </c>
      <c r="Q3554" s="19" t="s">
        <v>57</v>
      </c>
      <c r="R3554" s="19">
        <v>1625</v>
      </c>
      <c r="S3554" s="19">
        <v>20000</v>
      </c>
      <c r="T3554" s="19">
        <v>0.61</v>
      </c>
      <c r="U3554" s="19">
        <v>3.5</v>
      </c>
      <c r="V3554" s="19">
        <v>0.24</v>
      </c>
      <c r="W3554" s="19">
        <v>60</v>
      </c>
      <c r="X3554" s="93">
        <v>402</v>
      </c>
      <c r="Y3554">
        <f t="shared" si="166"/>
        <v>1000</v>
      </c>
      <c r="Z3554" t="b">
        <f>IF(N3554/G3554&gt;=Auswahlhilfe!$C$8,TRUE,FALSE)</f>
        <v>1</v>
      </c>
      <c r="AA3554" t="b">
        <f>IF(K3554&gt;Auswahlhilfe!$C$7,TRUE,FALSE)</f>
        <v>1</v>
      </c>
      <c r="AB3554" t="b">
        <f>IF(Auswahlhilfe!$C$17=F3554,TRUE,FALSE)</f>
        <v>0</v>
      </c>
      <c r="AC3554" t="b">
        <f>IFERROR(IF(FIND("P2",PGOptionList!D3554)&gt;0,TRUE),FALSE)</f>
        <v>0</v>
      </c>
      <c r="AD3554" t="b">
        <f>IFERROR(IF(FIND("P1",PGOptionList!D3554)&gt;0,TRUE),FALSE)</f>
        <v>1</v>
      </c>
      <c r="AE3554" t="b">
        <f>IFERROR(IF(FIND("P0",PGOptionList!D3554)&gt;0,TRUE),FALSE)</f>
        <v>0</v>
      </c>
      <c r="AF3554" t="b">
        <f>IF(AND(Z3554,AA3554,AB3554,AC3554,IF(C3554=Auswahlhilfe!$L$7,TRUE,FALSE)),D3554,FALSE)</f>
        <v>0</v>
      </c>
      <c r="AG3554" t="b">
        <f>IF(AND(Z3554,AA3554,AB3554,AD3554,IF(C3554=Auswahlhilfe!$L$17,TRUE,FALSE)),D3554,FALSE)</f>
        <v>0</v>
      </c>
      <c r="AH3554" t="b">
        <f>IF(AND(Z3554,AA3554,AB3554,AE3554,IF(C3554=Auswahlhilfe!$L$17,TRUE,FALSE)),D3554,FALSE)</f>
        <v>0</v>
      </c>
      <c r="AI3554" t="s">
        <v>4817</v>
      </c>
      <c r="AJ3554" s="90" t="str">
        <f t="shared" si="167"/>
        <v>mailto:info@oxni.ch?subject=Anfrage TCB-090-003-S1-P1</v>
      </c>
    </row>
    <row r="3555" spans="2:36" x14ac:dyDescent="0.2">
      <c r="B3555" s="78" t="str">
        <f t="shared" si="165"/>
        <v/>
      </c>
      <c r="C3555" s="19" t="s">
        <v>125</v>
      </c>
      <c r="D3555" s="19" t="s">
        <v>3856</v>
      </c>
      <c r="E3555" s="19">
        <v>90</v>
      </c>
      <c r="F3555" s="19" t="s">
        <v>58</v>
      </c>
      <c r="G3555" s="19">
        <v>3</v>
      </c>
      <c r="H3555" s="19">
        <v>3</v>
      </c>
      <c r="I3555" s="19">
        <v>14</v>
      </c>
      <c r="J3555" s="19">
        <v>97</v>
      </c>
      <c r="K3555" s="19">
        <v>100</v>
      </c>
      <c r="L3555" s="19">
        <v>300</v>
      </c>
      <c r="M3555" s="19" t="s">
        <v>105</v>
      </c>
      <c r="N3555" s="19">
        <v>3000</v>
      </c>
      <c r="O3555" s="19">
        <v>6000</v>
      </c>
      <c r="P3555" s="19">
        <v>3250</v>
      </c>
      <c r="Q3555" s="19" t="s">
        <v>57</v>
      </c>
      <c r="R3555" s="19">
        <v>1625</v>
      </c>
      <c r="S3555" s="19">
        <v>20000</v>
      </c>
      <c r="T3555" s="19">
        <v>0.61</v>
      </c>
      <c r="U3555" s="19">
        <v>3.5</v>
      </c>
      <c r="V3555" s="19">
        <v>0.24</v>
      </c>
      <c r="W3555" s="19">
        <v>60</v>
      </c>
      <c r="X3555" s="93">
        <v>402</v>
      </c>
      <c r="Y3555">
        <f t="shared" si="166"/>
        <v>1000</v>
      </c>
      <c r="Z3555" t="b">
        <f>IF(N3555/G3555&gt;=Auswahlhilfe!$C$8,TRUE,FALSE)</f>
        <v>1</v>
      </c>
      <c r="AA3555" t="b">
        <f>IF(K3555&gt;Auswahlhilfe!$C$7,TRUE,FALSE)</f>
        <v>1</v>
      </c>
      <c r="AB3555" t="b">
        <f>IF(Auswahlhilfe!$C$17=F3555,TRUE,FALSE)</f>
        <v>1</v>
      </c>
      <c r="AC3555" t="b">
        <f>IFERROR(IF(FIND("P2",PGOptionList!D3555)&gt;0,TRUE),FALSE)</f>
        <v>0</v>
      </c>
      <c r="AD3555" t="b">
        <f>IFERROR(IF(FIND("P1",PGOptionList!D3555)&gt;0,TRUE),FALSE)</f>
        <v>1</v>
      </c>
      <c r="AE3555" t="b">
        <f>IFERROR(IF(FIND("P0",PGOptionList!D3555)&gt;0,TRUE),FALSE)</f>
        <v>0</v>
      </c>
      <c r="AF3555" t="b">
        <f>IF(AND(Z3555,AA3555,AB3555,AC3555,IF(C3555=Auswahlhilfe!$L$7,TRUE,FALSE)),D3555,FALSE)</f>
        <v>0</v>
      </c>
      <c r="AG3555" t="b">
        <f>IF(AND(Z3555,AA3555,AB3555,AD3555,IF(C3555=Auswahlhilfe!$L$17,TRUE,FALSE)),D3555,FALSE)</f>
        <v>0</v>
      </c>
      <c r="AH3555" t="b">
        <f>IF(AND(Z3555,AA3555,AB3555,AE3555,IF(C3555=Auswahlhilfe!$L$17,TRUE,FALSE)),D3555,FALSE)</f>
        <v>0</v>
      </c>
      <c r="AI3555" t="s">
        <v>4818</v>
      </c>
      <c r="AJ3555" s="90" t="str">
        <f t="shared" si="167"/>
        <v>https://shop.oxni.ch/de/shop/motoren/planetengetriebe/tcb-090-003-s2-p1</v>
      </c>
    </row>
    <row r="3556" spans="2:36" x14ac:dyDescent="0.2">
      <c r="B3556" s="78" t="str">
        <f t="shared" si="165"/>
        <v/>
      </c>
      <c r="C3556" s="19" t="s">
        <v>125</v>
      </c>
      <c r="D3556" s="19" t="s">
        <v>3857</v>
      </c>
      <c r="E3556" s="19">
        <v>90</v>
      </c>
      <c r="F3556" s="19" t="s">
        <v>55</v>
      </c>
      <c r="G3556" s="19">
        <v>3</v>
      </c>
      <c r="H3556" s="19">
        <v>5</v>
      </c>
      <c r="I3556" s="19">
        <v>14</v>
      </c>
      <c r="J3556" s="19">
        <v>97</v>
      </c>
      <c r="K3556" s="19">
        <v>100</v>
      </c>
      <c r="L3556" s="19">
        <v>300</v>
      </c>
      <c r="M3556" s="19" t="s">
        <v>105</v>
      </c>
      <c r="N3556" s="19">
        <v>3000</v>
      </c>
      <c r="O3556" s="19">
        <v>6000</v>
      </c>
      <c r="P3556" s="19">
        <v>3250</v>
      </c>
      <c r="Q3556" s="19" t="s">
        <v>57</v>
      </c>
      <c r="R3556" s="19">
        <v>1625</v>
      </c>
      <c r="S3556" s="19">
        <v>20000</v>
      </c>
      <c r="T3556" s="19">
        <v>0.61</v>
      </c>
      <c r="U3556" s="19">
        <v>3.5</v>
      </c>
      <c r="V3556" s="19">
        <v>0.24</v>
      </c>
      <c r="W3556" s="19">
        <v>60</v>
      </c>
      <c r="X3556" s="93">
        <v>365</v>
      </c>
      <c r="Y3556">
        <f t="shared" si="166"/>
        <v>1000</v>
      </c>
      <c r="Z3556" t="b">
        <f>IF(N3556/G3556&gt;=Auswahlhilfe!$C$8,TRUE,FALSE)</f>
        <v>1</v>
      </c>
      <c r="AA3556" t="b">
        <f>IF(K3556&gt;Auswahlhilfe!$C$7,TRUE,FALSE)</f>
        <v>1</v>
      </c>
      <c r="AB3556" t="b">
        <f>IF(Auswahlhilfe!$C$17=F3556,TRUE,FALSE)</f>
        <v>0</v>
      </c>
      <c r="AC3556" t="b">
        <f>IFERROR(IF(FIND("P2",PGOptionList!D3556)&gt;0,TRUE),FALSE)</f>
        <v>1</v>
      </c>
      <c r="AD3556" t="b">
        <f>IFERROR(IF(FIND("P1",PGOptionList!D3556)&gt;0,TRUE),FALSE)</f>
        <v>0</v>
      </c>
      <c r="AE3556" t="b">
        <f>IFERROR(IF(FIND("P0",PGOptionList!D3556)&gt;0,TRUE),FALSE)</f>
        <v>0</v>
      </c>
      <c r="AF3556" t="b">
        <f>IF(AND(Z3556,AA3556,AB3556,AC3556,IF(C3556=Auswahlhilfe!$L$7,TRUE,FALSE)),D3556,FALSE)</f>
        <v>0</v>
      </c>
      <c r="AG3556" t="b">
        <f>IF(AND(Z3556,AA3556,AB3556,AD3556,IF(C3556=Auswahlhilfe!$L$17,TRUE,FALSE)),D3556,FALSE)</f>
        <v>0</v>
      </c>
      <c r="AH3556" t="b">
        <f>IF(AND(Z3556,AA3556,AB3556,AE3556,IF(C3556=Auswahlhilfe!$L$17,TRUE,FALSE)),D3556,FALSE)</f>
        <v>0</v>
      </c>
      <c r="AI3556" t="s">
        <v>4817</v>
      </c>
      <c r="AJ3556" s="90" t="str">
        <f t="shared" si="167"/>
        <v>mailto:info@oxni.ch?subject=Anfrage TCB-090-003-S1-P2</v>
      </c>
    </row>
    <row r="3557" spans="2:36" x14ac:dyDescent="0.2">
      <c r="B3557" s="78" t="str">
        <f t="shared" si="165"/>
        <v/>
      </c>
      <c r="C3557" s="19" t="s">
        <v>125</v>
      </c>
      <c r="D3557" s="19" t="s">
        <v>3858</v>
      </c>
      <c r="E3557" s="19">
        <v>90</v>
      </c>
      <c r="F3557" s="19" t="s">
        <v>58</v>
      </c>
      <c r="G3557" s="19">
        <v>3</v>
      </c>
      <c r="H3557" s="19">
        <v>5</v>
      </c>
      <c r="I3557" s="19">
        <v>14</v>
      </c>
      <c r="J3557" s="19">
        <v>97</v>
      </c>
      <c r="K3557" s="19">
        <v>100</v>
      </c>
      <c r="L3557" s="19">
        <v>300</v>
      </c>
      <c r="M3557" s="19" t="s">
        <v>105</v>
      </c>
      <c r="N3557" s="19">
        <v>3000</v>
      </c>
      <c r="O3557" s="19">
        <v>6000</v>
      </c>
      <c r="P3557" s="19">
        <v>3250</v>
      </c>
      <c r="Q3557" s="19" t="s">
        <v>57</v>
      </c>
      <c r="R3557" s="19">
        <v>1625</v>
      </c>
      <c r="S3557" s="19">
        <v>20000</v>
      </c>
      <c r="T3557" s="19">
        <v>0.61</v>
      </c>
      <c r="U3557" s="19">
        <v>3.5</v>
      </c>
      <c r="V3557" s="19">
        <v>0.24</v>
      </c>
      <c r="W3557" s="19">
        <v>60</v>
      </c>
      <c r="X3557" s="93">
        <v>365</v>
      </c>
      <c r="Y3557">
        <f t="shared" si="166"/>
        <v>1000</v>
      </c>
      <c r="Z3557" t="b">
        <f>IF(N3557/G3557&gt;=Auswahlhilfe!$C$8,TRUE,FALSE)</f>
        <v>1</v>
      </c>
      <c r="AA3557" t="b">
        <f>IF(K3557&gt;Auswahlhilfe!$C$7,TRUE,FALSE)</f>
        <v>1</v>
      </c>
      <c r="AB3557" t="b">
        <f>IF(Auswahlhilfe!$C$17=F3557,TRUE,FALSE)</f>
        <v>1</v>
      </c>
      <c r="AC3557" t="b">
        <f>IFERROR(IF(FIND("P2",PGOptionList!D3557)&gt;0,TRUE),FALSE)</f>
        <v>1</v>
      </c>
      <c r="AD3557" t="b">
        <f>IFERROR(IF(FIND("P1",PGOptionList!D3557)&gt;0,TRUE),FALSE)</f>
        <v>0</v>
      </c>
      <c r="AE3557" t="b">
        <f>IFERROR(IF(FIND("P0",PGOptionList!D3557)&gt;0,TRUE),FALSE)</f>
        <v>0</v>
      </c>
      <c r="AF3557" t="b">
        <f>IF(AND(Z3557,AA3557,AB3557,AC3557,IF(C3557=Auswahlhilfe!$L$7,TRUE,FALSE)),D3557,FALSE)</f>
        <v>0</v>
      </c>
      <c r="AG3557" t="b">
        <f>IF(AND(Z3557,AA3557,AB3557,AD3557,IF(C3557=Auswahlhilfe!$L$17,TRUE,FALSE)),D3557,FALSE)</f>
        <v>0</v>
      </c>
      <c r="AH3557" t="b">
        <f>IF(AND(Z3557,AA3557,AB3557,AE3557,IF(C3557=Auswahlhilfe!$L$17,TRUE,FALSE)),D3557,FALSE)</f>
        <v>0</v>
      </c>
      <c r="AI3557" t="s">
        <v>4818</v>
      </c>
      <c r="AJ3557" s="90" t="str">
        <f t="shared" si="167"/>
        <v>https://shop.oxni.ch/de/shop/motoren/planetengetriebe/tcb-090-003-s2-p2</v>
      </c>
    </row>
    <row r="3558" spans="2:36" x14ac:dyDescent="0.2">
      <c r="B3558" s="78" t="str">
        <f t="shared" si="165"/>
        <v/>
      </c>
      <c r="C3558" s="19" t="s">
        <v>125</v>
      </c>
      <c r="D3558" s="19" t="s">
        <v>3859</v>
      </c>
      <c r="E3558" s="19">
        <v>90</v>
      </c>
      <c r="F3558" s="19" t="s">
        <v>55</v>
      </c>
      <c r="G3558" s="19">
        <v>100</v>
      </c>
      <c r="H3558" s="19">
        <v>5</v>
      </c>
      <c r="I3558" s="19">
        <v>25</v>
      </c>
      <c r="J3558" s="19">
        <v>94</v>
      </c>
      <c r="K3558" s="19">
        <v>220</v>
      </c>
      <c r="L3558" s="19">
        <v>660</v>
      </c>
      <c r="M3558" s="19" t="s">
        <v>134</v>
      </c>
      <c r="N3558" s="19">
        <v>3000</v>
      </c>
      <c r="O3558" s="19">
        <v>6000</v>
      </c>
      <c r="P3558" s="19">
        <v>6700</v>
      </c>
      <c r="Q3558" s="19" t="s">
        <v>57</v>
      </c>
      <c r="R3558" s="19">
        <v>3350</v>
      </c>
      <c r="S3558" s="19">
        <v>20000</v>
      </c>
      <c r="T3558" s="19">
        <v>0.44</v>
      </c>
      <c r="U3558" s="19">
        <v>9.5</v>
      </c>
      <c r="V3558" s="19">
        <v>0.24</v>
      </c>
      <c r="W3558" s="19">
        <v>63</v>
      </c>
      <c r="X3558" s="93">
        <v>689</v>
      </c>
      <c r="Y3558">
        <f t="shared" si="166"/>
        <v>30</v>
      </c>
      <c r="Z3558" t="b">
        <f>IF(N3558/G3558&gt;=Auswahlhilfe!$C$8,TRUE,FALSE)</f>
        <v>1</v>
      </c>
      <c r="AA3558" t="b">
        <f>IF(K3558&gt;Auswahlhilfe!$C$7,TRUE,FALSE)</f>
        <v>1</v>
      </c>
      <c r="AB3558" t="b">
        <f>IF(Auswahlhilfe!$C$17=F3558,TRUE,FALSE)</f>
        <v>0</v>
      </c>
      <c r="AC3558" t="b">
        <f>IFERROR(IF(FIND("P2",PGOptionList!D3558)&gt;0,TRUE),FALSE)</f>
        <v>0</v>
      </c>
      <c r="AD3558" t="b">
        <f>IFERROR(IF(FIND("P1",PGOptionList!D3558)&gt;0,TRUE),FALSE)</f>
        <v>1</v>
      </c>
      <c r="AE3558" t="b">
        <f>IFERROR(IF(FIND("P0",PGOptionList!D3558)&gt;0,TRUE),FALSE)</f>
        <v>0</v>
      </c>
      <c r="AF3558" t="b">
        <f>IF(AND(Z3558,AA3558,AB3558,AC3558,IF(C3558=Auswahlhilfe!$L$7,TRUE,FALSE)),D3558,FALSE)</f>
        <v>0</v>
      </c>
      <c r="AG3558" t="b">
        <f>IF(AND(Z3558,AA3558,AB3558,AD3558,IF(C3558=Auswahlhilfe!$L$17,TRUE,FALSE)),D3558,FALSE)</f>
        <v>0</v>
      </c>
      <c r="AH3558" t="b">
        <f>IF(AND(Z3558,AA3558,AB3558,AE3558,IF(C3558=Auswahlhilfe!$L$17,TRUE,FALSE)),D3558,FALSE)</f>
        <v>0</v>
      </c>
      <c r="AI3558" t="s">
        <v>4817</v>
      </c>
      <c r="AJ3558" s="90" t="str">
        <f t="shared" si="167"/>
        <v>mailto:info@oxni.ch?subject=Anfrage TCB-120-100-S1-P1</v>
      </c>
    </row>
    <row r="3559" spans="2:36" x14ac:dyDescent="0.2">
      <c r="B3559" s="78" t="str">
        <f t="shared" si="165"/>
        <v/>
      </c>
      <c r="C3559" s="19" t="s">
        <v>125</v>
      </c>
      <c r="D3559" s="19" t="s">
        <v>3860</v>
      </c>
      <c r="E3559" s="19">
        <v>90</v>
      </c>
      <c r="F3559" s="19" t="s">
        <v>58</v>
      </c>
      <c r="G3559" s="19">
        <v>100</v>
      </c>
      <c r="H3559" s="19">
        <v>5</v>
      </c>
      <c r="I3559" s="19">
        <v>25</v>
      </c>
      <c r="J3559" s="19">
        <v>94</v>
      </c>
      <c r="K3559" s="19">
        <v>220</v>
      </c>
      <c r="L3559" s="19">
        <v>660</v>
      </c>
      <c r="M3559" s="19" t="s">
        <v>134</v>
      </c>
      <c r="N3559" s="19">
        <v>3000</v>
      </c>
      <c r="O3559" s="19">
        <v>6000</v>
      </c>
      <c r="P3559" s="19">
        <v>6700</v>
      </c>
      <c r="Q3559" s="19" t="s">
        <v>57</v>
      </c>
      <c r="R3559" s="19">
        <v>3350</v>
      </c>
      <c r="S3559" s="19">
        <v>20000</v>
      </c>
      <c r="T3559" s="19">
        <v>0.44</v>
      </c>
      <c r="U3559" s="19">
        <v>9.5</v>
      </c>
      <c r="V3559" s="19">
        <v>0.24</v>
      </c>
      <c r="W3559" s="19">
        <v>63</v>
      </c>
      <c r="X3559" s="93">
        <v>689</v>
      </c>
      <c r="Y3559">
        <f t="shared" si="166"/>
        <v>30</v>
      </c>
      <c r="Z3559" t="b">
        <f>IF(N3559/G3559&gt;=Auswahlhilfe!$C$8,TRUE,FALSE)</f>
        <v>1</v>
      </c>
      <c r="AA3559" t="b">
        <f>IF(K3559&gt;Auswahlhilfe!$C$7,TRUE,FALSE)</f>
        <v>1</v>
      </c>
      <c r="AB3559" t="b">
        <f>IF(Auswahlhilfe!$C$17=F3559,TRUE,FALSE)</f>
        <v>1</v>
      </c>
      <c r="AC3559" t="b">
        <f>IFERROR(IF(FIND("P2",PGOptionList!D3559)&gt;0,TRUE),FALSE)</f>
        <v>0</v>
      </c>
      <c r="AD3559" t="b">
        <f>IFERROR(IF(FIND("P1",PGOptionList!D3559)&gt;0,TRUE),FALSE)</f>
        <v>1</v>
      </c>
      <c r="AE3559" t="b">
        <f>IFERROR(IF(FIND("P0",PGOptionList!D3559)&gt;0,TRUE),FALSE)</f>
        <v>0</v>
      </c>
      <c r="AF3559" t="b">
        <f>IF(AND(Z3559,AA3559,AB3559,AC3559,IF(C3559=Auswahlhilfe!$L$7,TRUE,FALSE)),D3559,FALSE)</f>
        <v>0</v>
      </c>
      <c r="AG3559" t="b">
        <f>IF(AND(Z3559,AA3559,AB3559,AD3559,IF(C3559=Auswahlhilfe!$L$17,TRUE,FALSE)),D3559,FALSE)</f>
        <v>0</v>
      </c>
      <c r="AH3559" t="b">
        <f>IF(AND(Z3559,AA3559,AB3559,AE3559,IF(C3559=Auswahlhilfe!$L$17,TRUE,FALSE)),D3559,FALSE)</f>
        <v>0</v>
      </c>
      <c r="AI3559" t="s">
        <v>4818</v>
      </c>
      <c r="AJ3559" s="90" t="str">
        <f t="shared" si="167"/>
        <v>https://shop.oxni.ch/de/shop/motoren/planetengetriebe/tcb-120-100-s2-p1</v>
      </c>
    </row>
    <row r="3560" spans="2:36" x14ac:dyDescent="0.2">
      <c r="B3560" s="78" t="str">
        <f t="shared" si="165"/>
        <v/>
      </c>
      <c r="C3560" s="19" t="s">
        <v>125</v>
      </c>
      <c r="D3560" s="19" t="s">
        <v>3861</v>
      </c>
      <c r="E3560" s="19">
        <v>90</v>
      </c>
      <c r="F3560" s="19" t="s">
        <v>55</v>
      </c>
      <c r="G3560" s="19">
        <v>100</v>
      </c>
      <c r="H3560" s="19">
        <v>7</v>
      </c>
      <c r="I3560" s="19">
        <v>25</v>
      </c>
      <c r="J3560" s="19">
        <v>94</v>
      </c>
      <c r="K3560" s="19">
        <v>220</v>
      </c>
      <c r="L3560" s="19">
        <v>660</v>
      </c>
      <c r="M3560" s="19" t="s">
        <v>134</v>
      </c>
      <c r="N3560" s="19">
        <v>3000</v>
      </c>
      <c r="O3560" s="19">
        <v>6000</v>
      </c>
      <c r="P3560" s="19">
        <v>6700</v>
      </c>
      <c r="Q3560" s="19" t="s">
        <v>57</v>
      </c>
      <c r="R3560" s="19">
        <v>3350</v>
      </c>
      <c r="S3560" s="19">
        <v>20000</v>
      </c>
      <c r="T3560" s="19">
        <v>0.44</v>
      </c>
      <c r="U3560" s="19">
        <v>9.5</v>
      </c>
      <c r="V3560" s="19">
        <v>0.24</v>
      </c>
      <c r="W3560" s="19">
        <v>63</v>
      </c>
      <c r="X3560" s="93">
        <v>626</v>
      </c>
      <c r="Y3560">
        <f t="shared" si="166"/>
        <v>30</v>
      </c>
      <c r="Z3560" t="b">
        <f>IF(N3560/G3560&gt;=Auswahlhilfe!$C$8,TRUE,FALSE)</f>
        <v>1</v>
      </c>
      <c r="AA3560" t="b">
        <f>IF(K3560&gt;Auswahlhilfe!$C$7,TRUE,FALSE)</f>
        <v>1</v>
      </c>
      <c r="AB3560" t="b">
        <f>IF(Auswahlhilfe!$C$17=F3560,TRUE,FALSE)</f>
        <v>0</v>
      </c>
      <c r="AC3560" t="b">
        <f>IFERROR(IF(FIND("P2",PGOptionList!D3560)&gt;0,TRUE),FALSE)</f>
        <v>1</v>
      </c>
      <c r="AD3560" t="b">
        <f>IFERROR(IF(FIND("P1",PGOptionList!D3560)&gt;0,TRUE),FALSE)</f>
        <v>0</v>
      </c>
      <c r="AE3560" t="b">
        <f>IFERROR(IF(FIND("P0",PGOptionList!D3560)&gt;0,TRUE),FALSE)</f>
        <v>0</v>
      </c>
      <c r="AF3560" t="b">
        <f>IF(AND(Z3560,AA3560,AB3560,AC3560,IF(C3560=Auswahlhilfe!$L$7,TRUE,FALSE)),D3560,FALSE)</f>
        <v>0</v>
      </c>
      <c r="AG3560" t="b">
        <f>IF(AND(Z3560,AA3560,AB3560,AD3560,IF(C3560=Auswahlhilfe!$L$17,TRUE,FALSE)),D3560,FALSE)</f>
        <v>0</v>
      </c>
      <c r="AH3560" t="b">
        <f>IF(AND(Z3560,AA3560,AB3560,AE3560,IF(C3560=Auswahlhilfe!$L$17,TRUE,FALSE)),D3560,FALSE)</f>
        <v>0</v>
      </c>
      <c r="AI3560" t="s">
        <v>4817</v>
      </c>
      <c r="AJ3560" s="90" t="str">
        <f t="shared" si="167"/>
        <v>mailto:info@oxni.ch?subject=Anfrage TCB-120-100-S1-P2</v>
      </c>
    </row>
    <row r="3561" spans="2:36" x14ac:dyDescent="0.2">
      <c r="B3561" s="78" t="str">
        <f t="shared" si="165"/>
        <v/>
      </c>
      <c r="C3561" s="19" t="s">
        <v>125</v>
      </c>
      <c r="D3561" s="19" t="s">
        <v>3862</v>
      </c>
      <c r="E3561" s="19">
        <v>90</v>
      </c>
      <c r="F3561" s="19" t="s">
        <v>58</v>
      </c>
      <c r="G3561" s="19">
        <v>100</v>
      </c>
      <c r="H3561" s="19">
        <v>7</v>
      </c>
      <c r="I3561" s="19">
        <v>25</v>
      </c>
      <c r="J3561" s="19">
        <v>94</v>
      </c>
      <c r="K3561" s="19">
        <v>220</v>
      </c>
      <c r="L3561" s="19">
        <v>660</v>
      </c>
      <c r="M3561" s="19" t="s">
        <v>134</v>
      </c>
      <c r="N3561" s="19">
        <v>3000</v>
      </c>
      <c r="O3561" s="19">
        <v>6000</v>
      </c>
      <c r="P3561" s="19">
        <v>6700</v>
      </c>
      <c r="Q3561" s="19" t="s">
        <v>57</v>
      </c>
      <c r="R3561" s="19">
        <v>3350</v>
      </c>
      <c r="S3561" s="19">
        <v>20000</v>
      </c>
      <c r="T3561" s="19">
        <v>0.44</v>
      </c>
      <c r="U3561" s="19">
        <v>9.5</v>
      </c>
      <c r="V3561" s="19">
        <v>0.24</v>
      </c>
      <c r="W3561" s="19">
        <v>63</v>
      </c>
      <c r="X3561" s="93">
        <v>626</v>
      </c>
      <c r="Y3561">
        <f t="shared" si="166"/>
        <v>30</v>
      </c>
      <c r="Z3561" t="b">
        <f>IF(N3561/G3561&gt;=Auswahlhilfe!$C$8,TRUE,FALSE)</f>
        <v>1</v>
      </c>
      <c r="AA3561" t="b">
        <f>IF(K3561&gt;Auswahlhilfe!$C$7,TRUE,FALSE)</f>
        <v>1</v>
      </c>
      <c r="AB3561" t="b">
        <f>IF(Auswahlhilfe!$C$17=F3561,TRUE,FALSE)</f>
        <v>1</v>
      </c>
      <c r="AC3561" t="b">
        <f>IFERROR(IF(FIND("P2",PGOptionList!D3561)&gt;0,TRUE),FALSE)</f>
        <v>1</v>
      </c>
      <c r="AD3561" t="b">
        <f>IFERROR(IF(FIND("P1",PGOptionList!D3561)&gt;0,TRUE),FALSE)</f>
        <v>0</v>
      </c>
      <c r="AE3561" t="b">
        <f>IFERROR(IF(FIND("P0",PGOptionList!D3561)&gt;0,TRUE),FALSE)</f>
        <v>0</v>
      </c>
      <c r="AF3561" t="b">
        <f>IF(AND(Z3561,AA3561,AB3561,AC3561,IF(C3561=Auswahlhilfe!$L$7,TRUE,FALSE)),D3561,FALSE)</f>
        <v>0</v>
      </c>
      <c r="AG3561" t="b">
        <f>IF(AND(Z3561,AA3561,AB3561,AD3561,IF(C3561=Auswahlhilfe!$L$17,TRUE,FALSE)),D3561,FALSE)</f>
        <v>0</v>
      </c>
      <c r="AH3561" t="b">
        <f>IF(AND(Z3561,AA3561,AB3561,AE3561,IF(C3561=Auswahlhilfe!$L$17,TRUE,FALSE)),D3561,FALSE)</f>
        <v>0</v>
      </c>
      <c r="AI3561" t="s">
        <v>4818</v>
      </c>
      <c r="AJ3561" s="90" t="str">
        <f t="shared" si="167"/>
        <v>https://shop.oxni.ch/de/shop/motoren/planetengetriebe/tcb-120-100-s2-p2</v>
      </c>
    </row>
    <row r="3562" spans="2:36" x14ac:dyDescent="0.2">
      <c r="B3562" s="78" t="str">
        <f t="shared" si="165"/>
        <v/>
      </c>
      <c r="C3562" s="19" t="s">
        <v>125</v>
      </c>
      <c r="D3562" s="19" t="s">
        <v>3863</v>
      </c>
      <c r="E3562" s="19">
        <v>90</v>
      </c>
      <c r="F3562" s="19" t="s">
        <v>55</v>
      </c>
      <c r="G3562" s="19">
        <v>80</v>
      </c>
      <c r="H3562" s="19">
        <v>5</v>
      </c>
      <c r="I3562" s="19">
        <v>25</v>
      </c>
      <c r="J3562" s="19">
        <v>94</v>
      </c>
      <c r="K3562" s="19">
        <v>255</v>
      </c>
      <c r="L3562" s="19">
        <v>765</v>
      </c>
      <c r="M3562" s="19" t="s">
        <v>133</v>
      </c>
      <c r="N3562" s="19">
        <v>3000</v>
      </c>
      <c r="O3562" s="19">
        <v>6000</v>
      </c>
      <c r="P3562" s="19">
        <v>6700</v>
      </c>
      <c r="Q3562" s="19" t="s">
        <v>57</v>
      </c>
      <c r="R3562" s="19">
        <v>3350</v>
      </c>
      <c r="S3562" s="19">
        <v>20000</v>
      </c>
      <c r="T3562" s="19">
        <v>0.44</v>
      </c>
      <c r="U3562" s="19">
        <v>9.5</v>
      </c>
      <c r="V3562" s="19">
        <v>0.24</v>
      </c>
      <c r="W3562" s="19">
        <v>63</v>
      </c>
      <c r="X3562" s="93">
        <v>689</v>
      </c>
      <c r="Y3562">
        <f t="shared" si="166"/>
        <v>37.5</v>
      </c>
      <c r="Z3562" t="b">
        <f>IF(N3562/G3562&gt;=Auswahlhilfe!$C$8,TRUE,FALSE)</f>
        <v>1</v>
      </c>
      <c r="AA3562" t="b">
        <f>IF(K3562&gt;Auswahlhilfe!$C$7,TRUE,FALSE)</f>
        <v>1</v>
      </c>
      <c r="AB3562" t="b">
        <f>IF(Auswahlhilfe!$C$17=F3562,TRUE,FALSE)</f>
        <v>0</v>
      </c>
      <c r="AC3562" t="b">
        <f>IFERROR(IF(FIND("P2",PGOptionList!D3562)&gt;0,TRUE),FALSE)</f>
        <v>0</v>
      </c>
      <c r="AD3562" t="b">
        <f>IFERROR(IF(FIND("P1",PGOptionList!D3562)&gt;0,TRUE),FALSE)</f>
        <v>1</v>
      </c>
      <c r="AE3562" t="b">
        <f>IFERROR(IF(FIND("P0",PGOptionList!D3562)&gt;0,TRUE),FALSE)</f>
        <v>0</v>
      </c>
      <c r="AF3562" t="b">
        <f>IF(AND(Z3562,AA3562,AB3562,AC3562,IF(C3562=Auswahlhilfe!$L$7,TRUE,FALSE)),D3562,FALSE)</f>
        <v>0</v>
      </c>
      <c r="AG3562" t="b">
        <f>IF(AND(Z3562,AA3562,AB3562,AD3562,IF(C3562=Auswahlhilfe!$L$17,TRUE,FALSE)),D3562,FALSE)</f>
        <v>0</v>
      </c>
      <c r="AH3562" t="b">
        <f>IF(AND(Z3562,AA3562,AB3562,AE3562,IF(C3562=Auswahlhilfe!$L$17,TRUE,FALSE)),D3562,FALSE)</f>
        <v>0</v>
      </c>
      <c r="AI3562" t="s">
        <v>4817</v>
      </c>
      <c r="AJ3562" s="90" t="str">
        <f t="shared" si="167"/>
        <v>mailto:info@oxni.ch?subject=Anfrage TCB-120-080-S1-P1</v>
      </c>
    </row>
    <row r="3563" spans="2:36" x14ac:dyDescent="0.2">
      <c r="B3563" s="78" t="str">
        <f t="shared" si="165"/>
        <v/>
      </c>
      <c r="C3563" s="19" t="s">
        <v>125</v>
      </c>
      <c r="D3563" s="19" t="s">
        <v>3864</v>
      </c>
      <c r="E3563" s="19">
        <v>90</v>
      </c>
      <c r="F3563" s="19" t="s">
        <v>58</v>
      </c>
      <c r="G3563" s="19">
        <v>80</v>
      </c>
      <c r="H3563" s="19">
        <v>5</v>
      </c>
      <c r="I3563" s="19">
        <v>25</v>
      </c>
      <c r="J3563" s="19">
        <v>94</v>
      </c>
      <c r="K3563" s="19">
        <v>255</v>
      </c>
      <c r="L3563" s="19">
        <v>765</v>
      </c>
      <c r="M3563" s="19" t="s">
        <v>133</v>
      </c>
      <c r="N3563" s="19">
        <v>3000</v>
      </c>
      <c r="O3563" s="19">
        <v>6000</v>
      </c>
      <c r="P3563" s="19">
        <v>6700</v>
      </c>
      <c r="Q3563" s="19" t="s">
        <v>57</v>
      </c>
      <c r="R3563" s="19">
        <v>3350</v>
      </c>
      <c r="S3563" s="19">
        <v>20000</v>
      </c>
      <c r="T3563" s="19">
        <v>0.44</v>
      </c>
      <c r="U3563" s="19">
        <v>9.5</v>
      </c>
      <c r="V3563" s="19">
        <v>0.24</v>
      </c>
      <c r="W3563" s="19">
        <v>63</v>
      </c>
      <c r="X3563" s="93">
        <v>689</v>
      </c>
      <c r="Y3563">
        <f t="shared" si="166"/>
        <v>37.5</v>
      </c>
      <c r="Z3563" t="b">
        <f>IF(N3563/G3563&gt;=Auswahlhilfe!$C$8,TRUE,FALSE)</f>
        <v>1</v>
      </c>
      <c r="AA3563" t="b">
        <f>IF(K3563&gt;Auswahlhilfe!$C$7,TRUE,FALSE)</f>
        <v>1</v>
      </c>
      <c r="AB3563" t="b">
        <f>IF(Auswahlhilfe!$C$17=F3563,TRUE,FALSE)</f>
        <v>1</v>
      </c>
      <c r="AC3563" t="b">
        <f>IFERROR(IF(FIND("P2",PGOptionList!D3563)&gt;0,TRUE),FALSE)</f>
        <v>0</v>
      </c>
      <c r="AD3563" t="b">
        <f>IFERROR(IF(FIND("P1",PGOptionList!D3563)&gt;0,TRUE),FALSE)</f>
        <v>1</v>
      </c>
      <c r="AE3563" t="b">
        <f>IFERROR(IF(FIND("P0",PGOptionList!D3563)&gt;0,TRUE),FALSE)</f>
        <v>0</v>
      </c>
      <c r="AF3563" t="b">
        <f>IF(AND(Z3563,AA3563,AB3563,AC3563,IF(C3563=Auswahlhilfe!$L$7,TRUE,FALSE)),D3563,FALSE)</f>
        <v>0</v>
      </c>
      <c r="AG3563" t="b">
        <f>IF(AND(Z3563,AA3563,AB3563,AD3563,IF(C3563=Auswahlhilfe!$L$17,TRUE,FALSE)),D3563,FALSE)</f>
        <v>0</v>
      </c>
      <c r="AH3563" t="b">
        <f>IF(AND(Z3563,AA3563,AB3563,AE3563,IF(C3563=Auswahlhilfe!$L$17,TRUE,FALSE)),D3563,FALSE)</f>
        <v>0</v>
      </c>
      <c r="AI3563" t="s">
        <v>4818</v>
      </c>
      <c r="AJ3563" s="90" t="str">
        <f t="shared" si="167"/>
        <v>https://shop.oxni.ch/de/shop/motoren/planetengetriebe/tcb-120-080-s2-p1</v>
      </c>
    </row>
    <row r="3564" spans="2:36" x14ac:dyDescent="0.2">
      <c r="B3564" s="78" t="str">
        <f t="shared" si="165"/>
        <v/>
      </c>
      <c r="C3564" s="19" t="s">
        <v>125</v>
      </c>
      <c r="D3564" s="19" t="s">
        <v>3865</v>
      </c>
      <c r="E3564" s="19">
        <v>90</v>
      </c>
      <c r="F3564" s="19" t="s">
        <v>55</v>
      </c>
      <c r="G3564" s="19">
        <v>80</v>
      </c>
      <c r="H3564" s="19">
        <v>7</v>
      </c>
      <c r="I3564" s="19">
        <v>25</v>
      </c>
      <c r="J3564" s="19">
        <v>94</v>
      </c>
      <c r="K3564" s="19">
        <v>255</v>
      </c>
      <c r="L3564" s="19">
        <v>765</v>
      </c>
      <c r="M3564" s="19" t="s">
        <v>133</v>
      </c>
      <c r="N3564" s="19">
        <v>3000</v>
      </c>
      <c r="O3564" s="19">
        <v>6000</v>
      </c>
      <c r="P3564" s="19">
        <v>6700</v>
      </c>
      <c r="Q3564" s="19" t="s">
        <v>57</v>
      </c>
      <c r="R3564" s="19">
        <v>3350</v>
      </c>
      <c r="S3564" s="19">
        <v>20000</v>
      </c>
      <c r="T3564" s="19">
        <v>0.44</v>
      </c>
      <c r="U3564" s="19">
        <v>9.5</v>
      </c>
      <c r="V3564" s="19">
        <v>0.24</v>
      </c>
      <c r="W3564" s="19">
        <v>63</v>
      </c>
      <c r="X3564" s="93">
        <v>626</v>
      </c>
      <c r="Y3564">
        <f t="shared" si="166"/>
        <v>37.5</v>
      </c>
      <c r="Z3564" t="b">
        <f>IF(N3564/G3564&gt;=Auswahlhilfe!$C$8,TRUE,FALSE)</f>
        <v>1</v>
      </c>
      <c r="AA3564" t="b">
        <f>IF(K3564&gt;Auswahlhilfe!$C$7,TRUE,FALSE)</f>
        <v>1</v>
      </c>
      <c r="AB3564" t="b">
        <f>IF(Auswahlhilfe!$C$17=F3564,TRUE,FALSE)</f>
        <v>0</v>
      </c>
      <c r="AC3564" t="b">
        <f>IFERROR(IF(FIND("P2",PGOptionList!D3564)&gt;0,TRUE),FALSE)</f>
        <v>1</v>
      </c>
      <c r="AD3564" t="b">
        <f>IFERROR(IF(FIND("P1",PGOptionList!D3564)&gt;0,TRUE),FALSE)</f>
        <v>0</v>
      </c>
      <c r="AE3564" t="b">
        <f>IFERROR(IF(FIND("P0",PGOptionList!D3564)&gt;0,TRUE),FALSE)</f>
        <v>0</v>
      </c>
      <c r="AF3564" t="b">
        <f>IF(AND(Z3564,AA3564,AB3564,AC3564,IF(C3564=Auswahlhilfe!$L$7,TRUE,FALSE)),D3564,FALSE)</f>
        <v>0</v>
      </c>
      <c r="AG3564" t="b">
        <f>IF(AND(Z3564,AA3564,AB3564,AD3564,IF(C3564=Auswahlhilfe!$L$17,TRUE,FALSE)),D3564,FALSE)</f>
        <v>0</v>
      </c>
      <c r="AH3564" t="b">
        <f>IF(AND(Z3564,AA3564,AB3564,AE3564,IF(C3564=Auswahlhilfe!$L$17,TRUE,FALSE)),D3564,FALSE)</f>
        <v>0</v>
      </c>
      <c r="AI3564" t="s">
        <v>4817</v>
      </c>
      <c r="AJ3564" s="90" t="str">
        <f t="shared" si="167"/>
        <v>mailto:info@oxni.ch?subject=Anfrage TCB-120-080-S1-P2</v>
      </c>
    </row>
    <row r="3565" spans="2:36" x14ac:dyDescent="0.2">
      <c r="B3565" s="78" t="str">
        <f t="shared" si="165"/>
        <v/>
      </c>
      <c r="C3565" s="19" t="s">
        <v>125</v>
      </c>
      <c r="D3565" s="19" t="s">
        <v>3866</v>
      </c>
      <c r="E3565" s="19">
        <v>90</v>
      </c>
      <c r="F3565" s="19" t="s">
        <v>58</v>
      </c>
      <c r="G3565" s="19">
        <v>80</v>
      </c>
      <c r="H3565" s="19">
        <v>7</v>
      </c>
      <c r="I3565" s="19">
        <v>25</v>
      </c>
      <c r="J3565" s="19">
        <v>94</v>
      </c>
      <c r="K3565" s="19">
        <v>255</v>
      </c>
      <c r="L3565" s="19">
        <v>765</v>
      </c>
      <c r="M3565" s="19" t="s">
        <v>133</v>
      </c>
      <c r="N3565" s="19">
        <v>3000</v>
      </c>
      <c r="O3565" s="19">
        <v>6000</v>
      </c>
      <c r="P3565" s="19">
        <v>6700</v>
      </c>
      <c r="Q3565" s="19" t="s">
        <v>57</v>
      </c>
      <c r="R3565" s="19">
        <v>3350</v>
      </c>
      <c r="S3565" s="19">
        <v>20000</v>
      </c>
      <c r="T3565" s="19">
        <v>0.44</v>
      </c>
      <c r="U3565" s="19">
        <v>9.5</v>
      </c>
      <c r="V3565" s="19">
        <v>0.24</v>
      </c>
      <c r="W3565" s="19">
        <v>63</v>
      </c>
      <c r="X3565" s="93">
        <v>626</v>
      </c>
      <c r="Y3565">
        <f t="shared" si="166"/>
        <v>37.5</v>
      </c>
      <c r="Z3565" t="b">
        <f>IF(N3565/G3565&gt;=Auswahlhilfe!$C$8,TRUE,FALSE)</f>
        <v>1</v>
      </c>
      <c r="AA3565" t="b">
        <f>IF(K3565&gt;Auswahlhilfe!$C$7,TRUE,FALSE)</f>
        <v>1</v>
      </c>
      <c r="AB3565" t="b">
        <f>IF(Auswahlhilfe!$C$17=F3565,TRUE,FALSE)</f>
        <v>1</v>
      </c>
      <c r="AC3565" t="b">
        <f>IFERROR(IF(FIND("P2",PGOptionList!D3565)&gt;0,TRUE),FALSE)</f>
        <v>1</v>
      </c>
      <c r="AD3565" t="b">
        <f>IFERROR(IF(FIND("P1",PGOptionList!D3565)&gt;0,TRUE),FALSE)</f>
        <v>0</v>
      </c>
      <c r="AE3565" t="b">
        <f>IFERROR(IF(FIND("P0",PGOptionList!D3565)&gt;0,TRUE),FALSE)</f>
        <v>0</v>
      </c>
      <c r="AF3565" t="b">
        <f>IF(AND(Z3565,AA3565,AB3565,AC3565,IF(C3565=Auswahlhilfe!$L$7,TRUE,FALSE)),D3565,FALSE)</f>
        <v>0</v>
      </c>
      <c r="AG3565" t="b">
        <f>IF(AND(Z3565,AA3565,AB3565,AD3565,IF(C3565=Auswahlhilfe!$L$17,TRUE,FALSE)),D3565,FALSE)</f>
        <v>0</v>
      </c>
      <c r="AH3565" t="b">
        <f>IF(AND(Z3565,AA3565,AB3565,AE3565,IF(C3565=Auswahlhilfe!$L$17,TRUE,FALSE)),D3565,FALSE)</f>
        <v>0</v>
      </c>
      <c r="AI3565" t="s">
        <v>4818</v>
      </c>
      <c r="AJ3565" s="90" t="str">
        <f t="shared" si="167"/>
        <v>https://shop.oxni.ch/de/shop/motoren/planetengetriebe/tcb-120-080-s2-p2</v>
      </c>
    </row>
    <row r="3566" spans="2:36" x14ac:dyDescent="0.2">
      <c r="B3566" s="78" t="str">
        <f t="shared" si="165"/>
        <v/>
      </c>
      <c r="C3566" s="19" t="s">
        <v>125</v>
      </c>
      <c r="D3566" s="19" t="s">
        <v>3867</v>
      </c>
      <c r="E3566" s="19">
        <v>90</v>
      </c>
      <c r="F3566" s="19" t="s">
        <v>55</v>
      </c>
      <c r="G3566" s="19">
        <v>70</v>
      </c>
      <c r="H3566" s="19">
        <v>5</v>
      </c>
      <c r="I3566" s="19">
        <v>25</v>
      </c>
      <c r="J3566" s="19">
        <v>94</v>
      </c>
      <c r="K3566" s="19">
        <v>300</v>
      </c>
      <c r="L3566" s="19">
        <v>900</v>
      </c>
      <c r="M3566" s="19" t="s">
        <v>79</v>
      </c>
      <c r="N3566" s="19">
        <v>3000</v>
      </c>
      <c r="O3566" s="19">
        <v>6000</v>
      </c>
      <c r="P3566" s="19">
        <v>6700</v>
      </c>
      <c r="Q3566" s="19" t="s">
        <v>57</v>
      </c>
      <c r="R3566" s="19">
        <v>3350</v>
      </c>
      <c r="S3566" s="19">
        <v>20000</v>
      </c>
      <c r="T3566" s="19">
        <v>0.44</v>
      </c>
      <c r="U3566" s="19">
        <v>9.5</v>
      </c>
      <c r="V3566" s="19">
        <v>0.24</v>
      </c>
      <c r="W3566" s="19">
        <v>63</v>
      </c>
      <c r="X3566" s="93">
        <v>689</v>
      </c>
      <c r="Y3566">
        <f t="shared" si="166"/>
        <v>42.857142857142854</v>
      </c>
      <c r="Z3566" t="b">
        <f>IF(N3566/G3566&gt;=Auswahlhilfe!$C$8,TRUE,FALSE)</f>
        <v>1</v>
      </c>
      <c r="AA3566" t="b">
        <f>IF(K3566&gt;Auswahlhilfe!$C$7,TRUE,FALSE)</f>
        <v>1</v>
      </c>
      <c r="AB3566" t="b">
        <f>IF(Auswahlhilfe!$C$17=F3566,TRUE,FALSE)</f>
        <v>0</v>
      </c>
      <c r="AC3566" t="b">
        <f>IFERROR(IF(FIND("P2",PGOptionList!D3566)&gt;0,TRUE),FALSE)</f>
        <v>0</v>
      </c>
      <c r="AD3566" t="b">
        <f>IFERROR(IF(FIND("P1",PGOptionList!D3566)&gt;0,TRUE),FALSE)</f>
        <v>1</v>
      </c>
      <c r="AE3566" t="b">
        <f>IFERROR(IF(FIND("P0",PGOptionList!D3566)&gt;0,TRUE),FALSE)</f>
        <v>0</v>
      </c>
      <c r="AF3566" t="b">
        <f>IF(AND(Z3566,AA3566,AB3566,AC3566,IF(C3566=Auswahlhilfe!$L$7,TRUE,FALSE)),D3566,FALSE)</f>
        <v>0</v>
      </c>
      <c r="AG3566" t="b">
        <f>IF(AND(Z3566,AA3566,AB3566,AD3566,IF(C3566=Auswahlhilfe!$L$17,TRUE,FALSE)),D3566,FALSE)</f>
        <v>0</v>
      </c>
      <c r="AH3566" t="b">
        <f>IF(AND(Z3566,AA3566,AB3566,AE3566,IF(C3566=Auswahlhilfe!$L$17,TRUE,FALSE)),D3566,FALSE)</f>
        <v>0</v>
      </c>
      <c r="AI3566" t="s">
        <v>4817</v>
      </c>
      <c r="AJ3566" s="90" t="str">
        <f t="shared" si="167"/>
        <v>mailto:info@oxni.ch?subject=Anfrage TCB-120-070-S1-P1</v>
      </c>
    </row>
    <row r="3567" spans="2:36" x14ac:dyDescent="0.2">
      <c r="B3567" s="78" t="str">
        <f t="shared" si="165"/>
        <v/>
      </c>
      <c r="C3567" s="19" t="s">
        <v>125</v>
      </c>
      <c r="D3567" s="19" t="s">
        <v>3868</v>
      </c>
      <c r="E3567" s="19">
        <v>90</v>
      </c>
      <c r="F3567" s="19" t="s">
        <v>58</v>
      </c>
      <c r="G3567" s="19">
        <v>70</v>
      </c>
      <c r="H3567" s="19">
        <v>5</v>
      </c>
      <c r="I3567" s="19">
        <v>25</v>
      </c>
      <c r="J3567" s="19">
        <v>94</v>
      </c>
      <c r="K3567" s="19">
        <v>300</v>
      </c>
      <c r="L3567" s="19">
        <v>900</v>
      </c>
      <c r="M3567" s="19" t="s">
        <v>79</v>
      </c>
      <c r="N3567" s="19">
        <v>3000</v>
      </c>
      <c r="O3567" s="19">
        <v>6000</v>
      </c>
      <c r="P3567" s="19">
        <v>6700</v>
      </c>
      <c r="Q3567" s="19" t="s">
        <v>57</v>
      </c>
      <c r="R3567" s="19">
        <v>3350</v>
      </c>
      <c r="S3567" s="19">
        <v>20000</v>
      </c>
      <c r="T3567" s="19">
        <v>0.44</v>
      </c>
      <c r="U3567" s="19">
        <v>9.5</v>
      </c>
      <c r="V3567" s="19">
        <v>0.24</v>
      </c>
      <c r="W3567" s="19">
        <v>63</v>
      </c>
      <c r="X3567" s="93">
        <v>689</v>
      </c>
      <c r="Y3567">
        <f t="shared" si="166"/>
        <v>42.857142857142854</v>
      </c>
      <c r="Z3567" t="b">
        <f>IF(N3567/G3567&gt;=Auswahlhilfe!$C$8,TRUE,FALSE)</f>
        <v>1</v>
      </c>
      <c r="AA3567" t="b">
        <f>IF(K3567&gt;Auswahlhilfe!$C$7,TRUE,FALSE)</f>
        <v>1</v>
      </c>
      <c r="AB3567" t="b">
        <f>IF(Auswahlhilfe!$C$17=F3567,TRUE,FALSE)</f>
        <v>1</v>
      </c>
      <c r="AC3567" t="b">
        <f>IFERROR(IF(FIND("P2",PGOptionList!D3567)&gt;0,TRUE),FALSE)</f>
        <v>0</v>
      </c>
      <c r="AD3567" t="b">
        <f>IFERROR(IF(FIND("P1",PGOptionList!D3567)&gt;0,TRUE),FALSE)</f>
        <v>1</v>
      </c>
      <c r="AE3567" t="b">
        <f>IFERROR(IF(FIND("P0",PGOptionList!D3567)&gt;0,TRUE),FALSE)</f>
        <v>0</v>
      </c>
      <c r="AF3567" t="b">
        <f>IF(AND(Z3567,AA3567,AB3567,AC3567,IF(C3567=Auswahlhilfe!$L$7,TRUE,FALSE)),D3567,FALSE)</f>
        <v>0</v>
      </c>
      <c r="AG3567" t="b">
        <f>IF(AND(Z3567,AA3567,AB3567,AD3567,IF(C3567=Auswahlhilfe!$L$17,TRUE,FALSE)),D3567,FALSE)</f>
        <v>0</v>
      </c>
      <c r="AH3567" t="b">
        <f>IF(AND(Z3567,AA3567,AB3567,AE3567,IF(C3567=Auswahlhilfe!$L$17,TRUE,FALSE)),D3567,FALSE)</f>
        <v>0</v>
      </c>
      <c r="AI3567" t="s">
        <v>4818</v>
      </c>
      <c r="AJ3567" s="90" t="str">
        <f t="shared" si="167"/>
        <v>https://shop.oxni.ch/de/shop/motoren/planetengetriebe/tcb-120-070-s2-p1</v>
      </c>
    </row>
    <row r="3568" spans="2:36" x14ac:dyDescent="0.2">
      <c r="B3568" s="78" t="str">
        <f t="shared" si="165"/>
        <v/>
      </c>
      <c r="C3568" s="19" t="s">
        <v>125</v>
      </c>
      <c r="D3568" s="19" t="s">
        <v>3869</v>
      </c>
      <c r="E3568" s="19">
        <v>90</v>
      </c>
      <c r="F3568" s="19" t="s">
        <v>55</v>
      </c>
      <c r="G3568" s="19">
        <v>70</v>
      </c>
      <c r="H3568" s="19">
        <v>7</v>
      </c>
      <c r="I3568" s="19">
        <v>25</v>
      </c>
      <c r="J3568" s="19">
        <v>94</v>
      </c>
      <c r="K3568" s="19">
        <v>300</v>
      </c>
      <c r="L3568" s="19">
        <v>900</v>
      </c>
      <c r="M3568" s="19" t="s">
        <v>79</v>
      </c>
      <c r="N3568" s="19">
        <v>3000</v>
      </c>
      <c r="O3568" s="19">
        <v>6000</v>
      </c>
      <c r="P3568" s="19">
        <v>6700</v>
      </c>
      <c r="Q3568" s="19" t="s">
        <v>57</v>
      </c>
      <c r="R3568" s="19">
        <v>3350</v>
      </c>
      <c r="S3568" s="19">
        <v>20000</v>
      </c>
      <c r="T3568" s="19">
        <v>0.44</v>
      </c>
      <c r="U3568" s="19">
        <v>9.5</v>
      </c>
      <c r="V3568" s="19">
        <v>0.24</v>
      </c>
      <c r="W3568" s="19">
        <v>63</v>
      </c>
      <c r="X3568" s="93">
        <v>626</v>
      </c>
      <c r="Y3568">
        <f t="shared" si="166"/>
        <v>42.857142857142854</v>
      </c>
      <c r="Z3568" t="b">
        <f>IF(N3568/G3568&gt;=Auswahlhilfe!$C$8,TRUE,FALSE)</f>
        <v>1</v>
      </c>
      <c r="AA3568" t="b">
        <f>IF(K3568&gt;Auswahlhilfe!$C$7,TRUE,FALSE)</f>
        <v>1</v>
      </c>
      <c r="AB3568" t="b">
        <f>IF(Auswahlhilfe!$C$17=F3568,TRUE,FALSE)</f>
        <v>0</v>
      </c>
      <c r="AC3568" t="b">
        <f>IFERROR(IF(FIND("P2",PGOptionList!D3568)&gt;0,TRUE),FALSE)</f>
        <v>1</v>
      </c>
      <c r="AD3568" t="b">
        <f>IFERROR(IF(FIND("P1",PGOptionList!D3568)&gt;0,TRUE),FALSE)</f>
        <v>0</v>
      </c>
      <c r="AE3568" t="b">
        <f>IFERROR(IF(FIND("P0",PGOptionList!D3568)&gt;0,TRUE),FALSE)</f>
        <v>0</v>
      </c>
      <c r="AF3568" t="b">
        <f>IF(AND(Z3568,AA3568,AB3568,AC3568,IF(C3568=Auswahlhilfe!$L$7,TRUE,FALSE)),D3568,FALSE)</f>
        <v>0</v>
      </c>
      <c r="AG3568" t="b">
        <f>IF(AND(Z3568,AA3568,AB3568,AD3568,IF(C3568=Auswahlhilfe!$L$17,TRUE,FALSE)),D3568,FALSE)</f>
        <v>0</v>
      </c>
      <c r="AH3568" t="b">
        <f>IF(AND(Z3568,AA3568,AB3568,AE3568,IF(C3568=Auswahlhilfe!$L$17,TRUE,FALSE)),D3568,FALSE)</f>
        <v>0</v>
      </c>
      <c r="AI3568" t="s">
        <v>4817</v>
      </c>
      <c r="AJ3568" s="90" t="str">
        <f t="shared" si="167"/>
        <v>mailto:info@oxni.ch?subject=Anfrage TCB-120-070-S1-P2</v>
      </c>
    </row>
    <row r="3569" spans="2:36" x14ac:dyDescent="0.2">
      <c r="B3569" s="78" t="str">
        <f t="shared" si="165"/>
        <v/>
      </c>
      <c r="C3569" s="19" t="s">
        <v>125</v>
      </c>
      <c r="D3569" s="19" t="s">
        <v>3870</v>
      </c>
      <c r="E3569" s="19">
        <v>90</v>
      </c>
      <c r="F3569" s="19" t="s">
        <v>58</v>
      </c>
      <c r="G3569" s="19">
        <v>70</v>
      </c>
      <c r="H3569" s="19">
        <v>7</v>
      </c>
      <c r="I3569" s="19">
        <v>25</v>
      </c>
      <c r="J3569" s="19">
        <v>94</v>
      </c>
      <c r="K3569" s="19">
        <v>300</v>
      </c>
      <c r="L3569" s="19">
        <v>900</v>
      </c>
      <c r="M3569" s="19" t="s">
        <v>79</v>
      </c>
      <c r="N3569" s="19">
        <v>3000</v>
      </c>
      <c r="O3569" s="19">
        <v>6000</v>
      </c>
      <c r="P3569" s="19">
        <v>6700</v>
      </c>
      <c r="Q3569" s="19" t="s">
        <v>57</v>
      </c>
      <c r="R3569" s="19">
        <v>3350</v>
      </c>
      <c r="S3569" s="19">
        <v>20000</v>
      </c>
      <c r="T3569" s="19">
        <v>0.44</v>
      </c>
      <c r="U3569" s="19">
        <v>9.5</v>
      </c>
      <c r="V3569" s="19">
        <v>0.24</v>
      </c>
      <c r="W3569" s="19">
        <v>63</v>
      </c>
      <c r="X3569" s="93">
        <v>626</v>
      </c>
      <c r="Y3569">
        <f t="shared" si="166"/>
        <v>42.857142857142854</v>
      </c>
      <c r="Z3569" t="b">
        <f>IF(N3569/G3569&gt;=Auswahlhilfe!$C$8,TRUE,FALSE)</f>
        <v>1</v>
      </c>
      <c r="AA3569" t="b">
        <f>IF(K3569&gt;Auswahlhilfe!$C$7,TRUE,FALSE)</f>
        <v>1</v>
      </c>
      <c r="AB3569" t="b">
        <f>IF(Auswahlhilfe!$C$17=F3569,TRUE,FALSE)</f>
        <v>1</v>
      </c>
      <c r="AC3569" t="b">
        <f>IFERROR(IF(FIND("P2",PGOptionList!D3569)&gt;0,TRUE),FALSE)</f>
        <v>1</v>
      </c>
      <c r="AD3569" t="b">
        <f>IFERROR(IF(FIND("P1",PGOptionList!D3569)&gt;0,TRUE),FALSE)</f>
        <v>0</v>
      </c>
      <c r="AE3569" t="b">
        <f>IFERROR(IF(FIND("P0",PGOptionList!D3569)&gt;0,TRUE),FALSE)</f>
        <v>0</v>
      </c>
      <c r="AF3569" t="b">
        <f>IF(AND(Z3569,AA3569,AB3569,AC3569,IF(C3569=Auswahlhilfe!$L$7,TRUE,FALSE)),D3569,FALSE)</f>
        <v>0</v>
      </c>
      <c r="AG3569" t="b">
        <f>IF(AND(Z3569,AA3569,AB3569,AD3569,IF(C3569=Auswahlhilfe!$L$17,TRUE,FALSE)),D3569,FALSE)</f>
        <v>0</v>
      </c>
      <c r="AH3569" t="b">
        <f>IF(AND(Z3569,AA3569,AB3569,AE3569,IF(C3569=Auswahlhilfe!$L$17,TRUE,FALSE)),D3569,FALSE)</f>
        <v>0</v>
      </c>
      <c r="AI3569" t="s">
        <v>4818</v>
      </c>
      <c r="AJ3569" s="90" t="str">
        <f t="shared" si="167"/>
        <v>https://shop.oxni.ch/de/shop/motoren/planetengetriebe/tcb-120-070-s2-p2</v>
      </c>
    </row>
    <row r="3570" spans="2:36" x14ac:dyDescent="0.2">
      <c r="B3570" s="78" t="str">
        <f t="shared" si="165"/>
        <v/>
      </c>
      <c r="C3570" s="19" t="s">
        <v>125</v>
      </c>
      <c r="D3570" s="19" t="s">
        <v>3871</v>
      </c>
      <c r="E3570" s="19">
        <v>90</v>
      </c>
      <c r="F3570" s="19" t="s">
        <v>55</v>
      </c>
      <c r="G3570" s="19">
        <v>60</v>
      </c>
      <c r="H3570" s="19">
        <v>5</v>
      </c>
      <c r="I3570" s="19">
        <v>25</v>
      </c>
      <c r="J3570" s="19">
        <v>94</v>
      </c>
      <c r="K3570" s="19">
        <v>310</v>
      </c>
      <c r="L3570" s="19">
        <v>930</v>
      </c>
      <c r="M3570" s="19" t="s">
        <v>78</v>
      </c>
      <c r="N3570" s="19">
        <v>3000</v>
      </c>
      <c r="O3570" s="19">
        <v>6000</v>
      </c>
      <c r="P3570" s="19">
        <v>6700</v>
      </c>
      <c r="Q3570" s="19" t="s">
        <v>57</v>
      </c>
      <c r="R3570" s="19">
        <v>3350</v>
      </c>
      <c r="S3570" s="19">
        <v>20000</v>
      </c>
      <c r="T3570" s="19">
        <v>0.44</v>
      </c>
      <c r="U3570" s="19">
        <v>9.5</v>
      </c>
      <c r="V3570" s="19">
        <v>0.24</v>
      </c>
      <c r="W3570" s="19">
        <v>63</v>
      </c>
      <c r="X3570" s="93">
        <v>689</v>
      </c>
      <c r="Y3570">
        <f t="shared" si="166"/>
        <v>50</v>
      </c>
      <c r="Z3570" t="b">
        <f>IF(N3570/G3570&gt;=Auswahlhilfe!$C$8,TRUE,FALSE)</f>
        <v>1</v>
      </c>
      <c r="AA3570" t="b">
        <f>IF(K3570&gt;Auswahlhilfe!$C$7,TRUE,FALSE)</f>
        <v>1</v>
      </c>
      <c r="AB3570" t="b">
        <f>IF(Auswahlhilfe!$C$17=F3570,TRUE,FALSE)</f>
        <v>0</v>
      </c>
      <c r="AC3570" t="b">
        <f>IFERROR(IF(FIND("P2",PGOptionList!D3570)&gt;0,TRUE),FALSE)</f>
        <v>0</v>
      </c>
      <c r="AD3570" t="b">
        <f>IFERROR(IF(FIND("P1",PGOptionList!D3570)&gt;0,TRUE),FALSE)</f>
        <v>1</v>
      </c>
      <c r="AE3570" t="b">
        <f>IFERROR(IF(FIND("P0",PGOptionList!D3570)&gt;0,TRUE),FALSE)</f>
        <v>0</v>
      </c>
      <c r="AF3570" t="b">
        <f>IF(AND(Z3570,AA3570,AB3570,AC3570,IF(C3570=Auswahlhilfe!$L$7,TRUE,FALSE)),D3570,FALSE)</f>
        <v>0</v>
      </c>
      <c r="AG3570" t="b">
        <f>IF(AND(Z3570,AA3570,AB3570,AD3570,IF(C3570=Auswahlhilfe!$L$17,TRUE,FALSE)),D3570,FALSE)</f>
        <v>0</v>
      </c>
      <c r="AH3570" t="b">
        <f>IF(AND(Z3570,AA3570,AB3570,AE3570,IF(C3570=Auswahlhilfe!$L$17,TRUE,FALSE)),D3570,FALSE)</f>
        <v>0</v>
      </c>
      <c r="AI3570" t="s">
        <v>4817</v>
      </c>
      <c r="AJ3570" s="90" t="str">
        <f t="shared" si="167"/>
        <v>mailto:info@oxni.ch?subject=Anfrage TCB-120-060-S1-P1</v>
      </c>
    </row>
    <row r="3571" spans="2:36" x14ac:dyDescent="0.2">
      <c r="B3571" s="78" t="str">
        <f t="shared" si="165"/>
        <v/>
      </c>
      <c r="C3571" s="19" t="s">
        <v>125</v>
      </c>
      <c r="D3571" s="19" t="s">
        <v>3872</v>
      </c>
      <c r="E3571" s="19">
        <v>90</v>
      </c>
      <c r="F3571" s="19" t="s">
        <v>58</v>
      </c>
      <c r="G3571" s="19">
        <v>60</v>
      </c>
      <c r="H3571" s="19">
        <v>5</v>
      </c>
      <c r="I3571" s="19">
        <v>25</v>
      </c>
      <c r="J3571" s="19">
        <v>94</v>
      </c>
      <c r="K3571" s="19">
        <v>310</v>
      </c>
      <c r="L3571" s="19">
        <v>930</v>
      </c>
      <c r="M3571" s="19" t="s">
        <v>78</v>
      </c>
      <c r="N3571" s="19">
        <v>3000</v>
      </c>
      <c r="O3571" s="19">
        <v>6000</v>
      </c>
      <c r="P3571" s="19">
        <v>6700</v>
      </c>
      <c r="Q3571" s="19" t="s">
        <v>57</v>
      </c>
      <c r="R3571" s="19">
        <v>3350</v>
      </c>
      <c r="S3571" s="19">
        <v>20000</v>
      </c>
      <c r="T3571" s="19">
        <v>0.44</v>
      </c>
      <c r="U3571" s="19">
        <v>9.5</v>
      </c>
      <c r="V3571" s="19">
        <v>0.24</v>
      </c>
      <c r="W3571" s="19">
        <v>63</v>
      </c>
      <c r="X3571" s="93">
        <v>689</v>
      </c>
      <c r="Y3571">
        <f t="shared" si="166"/>
        <v>50</v>
      </c>
      <c r="Z3571" t="b">
        <f>IF(N3571/G3571&gt;=Auswahlhilfe!$C$8,TRUE,FALSE)</f>
        <v>1</v>
      </c>
      <c r="AA3571" t="b">
        <f>IF(K3571&gt;Auswahlhilfe!$C$7,TRUE,FALSE)</f>
        <v>1</v>
      </c>
      <c r="AB3571" t="b">
        <f>IF(Auswahlhilfe!$C$17=F3571,TRUE,FALSE)</f>
        <v>1</v>
      </c>
      <c r="AC3571" t="b">
        <f>IFERROR(IF(FIND("P2",PGOptionList!D3571)&gt;0,TRUE),FALSE)</f>
        <v>0</v>
      </c>
      <c r="AD3571" t="b">
        <f>IFERROR(IF(FIND("P1",PGOptionList!D3571)&gt;0,TRUE),FALSE)</f>
        <v>1</v>
      </c>
      <c r="AE3571" t="b">
        <f>IFERROR(IF(FIND("P0",PGOptionList!D3571)&gt;0,TRUE),FALSE)</f>
        <v>0</v>
      </c>
      <c r="AF3571" t="b">
        <f>IF(AND(Z3571,AA3571,AB3571,AC3571,IF(C3571=Auswahlhilfe!$L$7,TRUE,FALSE)),D3571,FALSE)</f>
        <v>0</v>
      </c>
      <c r="AG3571" t="b">
        <f>IF(AND(Z3571,AA3571,AB3571,AD3571,IF(C3571=Auswahlhilfe!$L$17,TRUE,FALSE)),D3571,FALSE)</f>
        <v>0</v>
      </c>
      <c r="AH3571" t="b">
        <f>IF(AND(Z3571,AA3571,AB3571,AE3571,IF(C3571=Auswahlhilfe!$L$17,TRUE,FALSE)),D3571,FALSE)</f>
        <v>0</v>
      </c>
      <c r="AI3571" t="s">
        <v>4818</v>
      </c>
      <c r="AJ3571" s="90" t="str">
        <f t="shared" si="167"/>
        <v>https://shop.oxni.ch/de/shop/motoren/planetengetriebe/tcb-120-060-s2-p1</v>
      </c>
    </row>
    <row r="3572" spans="2:36" x14ac:dyDescent="0.2">
      <c r="B3572" s="78" t="str">
        <f t="shared" si="165"/>
        <v/>
      </c>
      <c r="C3572" s="19" t="s">
        <v>125</v>
      </c>
      <c r="D3572" s="19" t="s">
        <v>3873</v>
      </c>
      <c r="E3572" s="19">
        <v>90</v>
      </c>
      <c r="F3572" s="19" t="s">
        <v>55</v>
      </c>
      <c r="G3572" s="19">
        <v>60</v>
      </c>
      <c r="H3572" s="19">
        <v>7</v>
      </c>
      <c r="I3572" s="19">
        <v>25</v>
      </c>
      <c r="J3572" s="19">
        <v>94</v>
      </c>
      <c r="K3572" s="19">
        <v>310</v>
      </c>
      <c r="L3572" s="19">
        <v>930</v>
      </c>
      <c r="M3572" s="19" t="s">
        <v>78</v>
      </c>
      <c r="N3572" s="19">
        <v>3000</v>
      </c>
      <c r="O3572" s="19">
        <v>6000</v>
      </c>
      <c r="P3572" s="19">
        <v>6700</v>
      </c>
      <c r="Q3572" s="19" t="s">
        <v>57</v>
      </c>
      <c r="R3572" s="19">
        <v>3350</v>
      </c>
      <c r="S3572" s="19">
        <v>20000</v>
      </c>
      <c r="T3572" s="19">
        <v>0.44</v>
      </c>
      <c r="U3572" s="19">
        <v>9.5</v>
      </c>
      <c r="V3572" s="19">
        <v>0.24</v>
      </c>
      <c r="W3572" s="19">
        <v>63</v>
      </c>
      <c r="X3572" s="93">
        <v>626</v>
      </c>
      <c r="Y3572">
        <f t="shared" si="166"/>
        <v>50</v>
      </c>
      <c r="Z3572" t="b">
        <f>IF(N3572/G3572&gt;=Auswahlhilfe!$C$8,TRUE,FALSE)</f>
        <v>1</v>
      </c>
      <c r="AA3572" t="b">
        <f>IF(K3572&gt;Auswahlhilfe!$C$7,TRUE,FALSE)</f>
        <v>1</v>
      </c>
      <c r="AB3572" t="b">
        <f>IF(Auswahlhilfe!$C$17=F3572,TRUE,FALSE)</f>
        <v>0</v>
      </c>
      <c r="AC3572" t="b">
        <f>IFERROR(IF(FIND("P2",PGOptionList!D3572)&gt;0,TRUE),FALSE)</f>
        <v>1</v>
      </c>
      <c r="AD3572" t="b">
        <f>IFERROR(IF(FIND("P1",PGOptionList!D3572)&gt;0,TRUE),FALSE)</f>
        <v>0</v>
      </c>
      <c r="AE3572" t="b">
        <f>IFERROR(IF(FIND("P0",PGOptionList!D3572)&gt;0,TRUE),FALSE)</f>
        <v>0</v>
      </c>
      <c r="AF3572" t="b">
        <f>IF(AND(Z3572,AA3572,AB3572,AC3572,IF(C3572=Auswahlhilfe!$L$7,TRUE,FALSE)),D3572,FALSE)</f>
        <v>0</v>
      </c>
      <c r="AG3572" t="b">
        <f>IF(AND(Z3572,AA3572,AB3572,AD3572,IF(C3572=Auswahlhilfe!$L$17,TRUE,FALSE)),D3572,FALSE)</f>
        <v>0</v>
      </c>
      <c r="AH3572" t="b">
        <f>IF(AND(Z3572,AA3572,AB3572,AE3572,IF(C3572=Auswahlhilfe!$L$17,TRUE,FALSE)),D3572,FALSE)</f>
        <v>0</v>
      </c>
      <c r="AI3572" t="s">
        <v>4817</v>
      </c>
      <c r="AJ3572" s="90" t="str">
        <f t="shared" si="167"/>
        <v>mailto:info@oxni.ch?subject=Anfrage TCB-120-060-S1-P2</v>
      </c>
    </row>
    <row r="3573" spans="2:36" x14ac:dyDescent="0.2">
      <c r="B3573" s="78" t="str">
        <f t="shared" si="165"/>
        <v/>
      </c>
      <c r="C3573" s="19" t="s">
        <v>125</v>
      </c>
      <c r="D3573" s="19" t="s">
        <v>3874</v>
      </c>
      <c r="E3573" s="19">
        <v>90</v>
      </c>
      <c r="F3573" s="19" t="s">
        <v>58</v>
      </c>
      <c r="G3573" s="19">
        <v>60</v>
      </c>
      <c r="H3573" s="19">
        <v>7</v>
      </c>
      <c r="I3573" s="19">
        <v>25</v>
      </c>
      <c r="J3573" s="19">
        <v>94</v>
      </c>
      <c r="K3573" s="19">
        <v>310</v>
      </c>
      <c r="L3573" s="19">
        <v>930</v>
      </c>
      <c r="M3573" s="19" t="s">
        <v>78</v>
      </c>
      <c r="N3573" s="19">
        <v>3000</v>
      </c>
      <c r="O3573" s="19">
        <v>6000</v>
      </c>
      <c r="P3573" s="19">
        <v>6700</v>
      </c>
      <c r="Q3573" s="19" t="s">
        <v>57</v>
      </c>
      <c r="R3573" s="19">
        <v>3350</v>
      </c>
      <c r="S3573" s="19">
        <v>20000</v>
      </c>
      <c r="T3573" s="19">
        <v>0.44</v>
      </c>
      <c r="U3573" s="19">
        <v>9.5</v>
      </c>
      <c r="V3573" s="19">
        <v>0.24</v>
      </c>
      <c r="W3573" s="19">
        <v>63</v>
      </c>
      <c r="X3573" s="93">
        <v>626</v>
      </c>
      <c r="Y3573">
        <f t="shared" si="166"/>
        <v>50</v>
      </c>
      <c r="Z3573" t="b">
        <f>IF(N3573/G3573&gt;=Auswahlhilfe!$C$8,TRUE,FALSE)</f>
        <v>1</v>
      </c>
      <c r="AA3573" t="b">
        <f>IF(K3573&gt;Auswahlhilfe!$C$7,TRUE,FALSE)</f>
        <v>1</v>
      </c>
      <c r="AB3573" t="b">
        <f>IF(Auswahlhilfe!$C$17=F3573,TRUE,FALSE)</f>
        <v>1</v>
      </c>
      <c r="AC3573" t="b">
        <f>IFERROR(IF(FIND("P2",PGOptionList!D3573)&gt;0,TRUE),FALSE)</f>
        <v>1</v>
      </c>
      <c r="AD3573" t="b">
        <f>IFERROR(IF(FIND("P1",PGOptionList!D3573)&gt;0,TRUE),FALSE)</f>
        <v>0</v>
      </c>
      <c r="AE3573" t="b">
        <f>IFERROR(IF(FIND("P0",PGOptionList!D3573)&gt;0,TRUE),FALSE)</f>
        <v>0</v>
      </c>
      <c r="AF3573" t="b">
        <f>IF(AND(Z3573,AA3573,AB3573,AC3573,IF(C3573=Auswahlhilfe!$L$7,TRUE,FALSE)),D3573,FALSE)</f>
        <v>0</v>
      </c>
      <c r="AG3573" t="b">
        <f>IF(AND(Z3573,AA3573,AB3573,AD3573,IF(C3573=Auswahlhilfe!$L$17,TRUE,FALSE)),D3573,FALSE)</f>
        <v>0</v>
      </c>
      <c r="AH3573" t="b">
        <f>IF(AND(Z3573,AA3573,AB3573,AE3573,IF(C3573=Auswahlhilfe!$L$17,TRUE,FALSE)),D3573,FALSE)</f>
        <v>0</v>
      </c>
      <c r="AI3573" t="s">
        <v>4818</v>
      </c>
      <c r="AJ3573" s="90" t="str">
        <f t="shared" si="167"/>
        <v>https://shop.oxni.ch/de/shop/motoren/planetengetriebe/tcb-120-060-s2-p2</v>
      </c>
    </row>
    <row r="3574" spans="2:36" x14ac:dyDescent="0.2">
      <c r="B3574" s="78" t="str">
        <f t="shared" si="165"/>
        <v/>
      </c>
      <c r="C3574" s="19" t="s">
        <v>125</v>
      </c>
      <c r="D3574" s="19" t="s">
        <v>3875</v>
      </c>
      <c r="E3574" s="19">
        <v>90</v>
      </c>
      <c r="F3574" s="19" t="s">
        <v>55</v>
      </c>
      <c r="G3574" s="19">
        <v>50</v>
      </c>
      <c r="H3574" s="19">
        <v>5</v>
      </c>
      <c r="I3574" s="19">
        <v>25</v>
      </c>
      <c r="J3574" s="19">
        <v>94</v>
      </c>
      <c r="K3574" s="19">
        <v>320</v>
      </c>
      <c r="L3574" s="19">
        <v>960</v>
      </c>
      <c r="M3574" s="19" t="s">
        <v>132</v>
      </c>
      <c r="N3574" s="19">
        <v>3000</v>
      </c>
      <c r="O3574" s="19">
        <v>6000</v>
      </c>
      <c r="P3574" s="19">
        <v>6700</v>
      </c>
      <c r="Q3574" s="19" t="s">
        <v>57</v>
      </c>
      <c r="R3574" s="19">
        <v>3350</v>
      </c>
      <c r="S3574" s="19">
        <v>20000</v>
      </c>
      <c r="T3574" s="19">
        <v>0.44</v>
      </c>
      <c r="U3574" s="19">
        <v>9.5</v>
      </c>
      <c r="V3574" s="19">
        <v>0.24</v>
      </c>
      <c r="W3574" s="19">
        <v>63</v>
      </c>
      <c r="X3574" s="93">
        <v>689</v>
      </c>
      <c r="Y3574">
        <f t="shared" si="166"/>
        <v>60</v>
      </c>
      <c r="Z3574" t="b">
        <f>IF(N3574/G3574&gt;=Auswahlhilfe!$C$8,TRUE,FALSE)</f>
        <v>1</v>
      </c>
      <c r="AA3574" t="b">
        <f>IF(K3574&gt;Auswahlhilfe!$C$7,TRUE,FALSE)</f>
        <v>1</v>
      </c>
      <c r="AB3574" t="b">
        <f>IF(Auswahlhilfe!$C$17=F3574,TRUE,FALSE)</f>
        <v>0</v>
      </c>
      <c r="AC3574" t="b">
        <f>IFERROR(IF(FIND("P2",PGOptionList!D3574)&gt;0,TRUE),FALSE)</f>
        <v>0</v>
      </c>
      <c r="AD3574" t="b">
        <f>IFERROR(IF(FIND("P1",PGOptionList!D3574)&gt;0,TRUE),FALSE)</f>
        <v>1</v>
      </c>
      <c r="AE3574" t="b">
        <f>IFERROR(IF(FIND("P0",PGOptionList!D3574)&gt;0,TRUE),FALSE)</f>
        <v>0</v>
      </c>
      <c r="AF3574" t="b">
        <f>IF(AND(Z3574,AA3574,AB3574,AC3574,IF(C3574=Auswahlhilfe!$L$7,TRUE,FALSE)),D3574,FALSE)</f>
        <v>0</v>
      </c>
      <c r="AG3574" t="b">
        <f>IF(AND(Z3574,AA3574,AB3574,AD3574,IF(C3574=Auswahlhilfe!$L$17,TRUE,FALSE)),D3574,FALSE)</f>
        <v>0</v>
      </c>
      <c r="AH3574" t="b">
        <f>IF(AND(Z3574,AA3574,AB3574,AE3574,IF(C3574=Auswahlhilfe!$L$17,TRUE,FALSE)),D3574,FALSE)</f>
        <v>0</v>
      </c>
      <c r="AI3574" t="s">
        <v>4817</v>
      </c>
      <c r="AJ3574" s="90" t="str">
        <f t="shared" si="167"/>
        <v>mailto:info@oxni.ch?subject=Anfrage TCB-120-050-S1-P1</v>
      </c>
    </row>
    <row r="3575" spans="2:36" x14ac:dyDescent="0.2">
      <c r="B3575" s="78" t="str">
        <f t="shared" si="165"/>
        <v/>
      </c>
      <c r="C3575" s="19" t="s">
        <v>125</v>
      </c>
      <c r="D3575" s="19" t="s">
        <v>3876</v>
      </c>
      <c r="E3575" s="19">
        <v>90</v>
      </c>
      <c r="F3575" s="19" t="s">
        <v>58</v>
      </c>
      <c r="G3575" s="19">
        <v>50</v>
      </c>
      <c r="H3575" s="19">
        <v>5</v>
      </c>
      <c r="I3575" s="19">
        <v>25</v>
      </c>
      <c r="J3575" s="19">
        <v>94</v>
      </c>
      <c r="K3575" s="19">
        <v>320</v>
      </c>
      <c r="L3575" s="19">
        <v>960</v>
      </c>
      <c r="M3575" s="19" t="s">
        <v>132</v>
      </c>
      <c r="N3575" s="19">
        <v>3000</v>
      </c>
      <c r="O3575" s="19">
        <v>6000</v>
      </c>
      <c r="P3575" s="19">
        <v>6700</v>
      </c>
      <c r="Q3575" s="19" t="s">
        <v>57</v>
      </c>
      <c r="R3575" s="19">
        <v>3350</v>
      </c>
      <c r="S3575" s="19">
        <v>20000</v>
      </c>
      <c r="T3575" s="19">
        <v>0.44</v>
      </c>
      <c r="U3575" s="19">
        <v>9.5</v>
      </c>
      <c r="V3575" s="19">
        <v>0.24</v>
      </c>
      <c r="W3575" s="19">
        <v>63</v>
      </c>
      <c r="X3575" s="93">
        <v>689</v>
      </c>
      <c r="Y3575">
        <f t="shared" si="166"/>
        <v>60</v>
      </c>
      <c r="Z3575" t="b">
        <f>IF(N3575/G3575&gt;=Auswahlhilfe!$C$8,TRUE,FALSE)</f>
        <v>1</v>
      </c>
      <c r="AA3575" t="b">
        <f>IF(K3575&gt;Auswahlhilfe!$C$7,TRUE,FALSE)</f>
        <v>1</v>
      </c>
      <c r="AB3575" t="b">
        <f>IF(Auswahlhilfe!$C$17=F3575,TRUE,FALSE)</f>
        <v>1</v>
      </c>
      <c r="AC3575" t="b">
        <f>IFERROR(IF(FIND("P2",PGOptionList!D3575)&gt;0,TRUE),FALSE)</f>
        <v>0</v>
      </c>
      <c r="AD3575" t="b">
        <f>IFERROR(IF(FIND("P1",PGOptionList!D3575)&gt;0,TRUE),FALSE)</f>
        <v>1</v>
      </c>
      <c r="AE3575" t="b">
        <f>IFERROR(IF(FIND("P0",PGOptionList!D3575)&gt;0,TRUE),FALSE)</f>
        <v>0</v>
      </c>
      <c r="AF3575" t="b">
        <f>IF(AND(Z3575,AA3575,AB3575,AC3575,IF(C3575=Auswahlhilfe!$L$7,TRUE,FALSE)),D3575,FALSE)</f>
        <v>0</v>
      </c>
      <c r="AG3575" t="b">
        <f>IF(AND(Z3575,AA3575,AB3575,AD3575,IF(C3575=Auswahlhilfe!$L$17,TRUE,FALSE)),D3575,FALSE)</f>
        <v>0</v>
      </c>
      <c r="AH3575" t="b">
        <f>IF(AND(Z3575,AA3575,AB3575,AE3575,IF(C3575=Auswahlhilfe!$L$17,TRUE,FALSE)),D3575,FALSE)</f>
        <v>0</v>
      </c>
      <c r="AI3575" t="s">
        <v>4818</v>
      </c>
      <c r="AJ3575" s="90" t="str">
        <f t="shared" si="167"/>
        <v>https://shop.oxni.ch/de/shop/motoren/planetengetriebe/tcb-120-050-s2-p1</v>
      </c>
    </row>
    <row r="3576" spans="2:36" x14ac:dyDescent="0.2">
      <c r="B3576" s="78" t="str">
        <f t="shared" si="165"/>
        <v/>
      </c>
      <c r="C3576" s="19" t="s">
        <v>125</v>
      </c>
      <c r="D3576" s="19" t="s">
        <v>3877</v>
      </c>
      <c r="E3576" s="19">
        <v>90</v>
      </c>
      <c r="F3576" s="19" t="s">
        <v>55</v>
      </c>
      <c r="G3576" s="19">
        <v>50</v>
      </c>
      <c r="H3576" s="19">
        <v>7</v>
      </c>
      <c r="I3576" s="19">
        <v>25</v>
      </c>
      <c r="J3576" s="19">
        <v>94</v>
      </c>
      <c r="K3576" s="19">
        <v>320</v>
      </c>
      <c r="L3576" s="19">
        <v>960</v>
      </c>
      <c r="M3576" s="19" t="s">
        <v>132</v>
      </c>
      <c r="N3576" s="19">
        <v>3000</v>
      </c>
      <c r="O3576" s="19">
        <v>6000</v>
      </c>
      <c r="P3576" s="19">
        <v>6700</v>
      </c>
      <c r="Q3576" s="19" t="s">
        <v>57</v>
      </c>
      <c r="R3576" s="19">
        <v>3350</v>
      </c>
      <c r="S3576" s="19">
        <v>20000</v>
      </c>
      <c r="T3576" s="19">
        <v>0.44</v>
      </c>
      <c r="U3576" s="19">
        <v>9.5</v>
      </c>
      <c r="V3576" s="19">
        <v>0.24</v>
      </c>
      <c r="W3576" s="19">
        <v>63</v>
      </c>
      <c r="X3576" s="93">
        <v>626</v>
      </c>
      <c r="Y3576">
        <f t="shared" si="166"/>
        <v>60</v>
      </c>
      <c r="Z3576" t="b">
        <f>IF(N3576/G3576&gt;=Auswahlhilfe!$C$8,TRUE,FALSE)</f>
        <v>1</v>
      </c>
      <c r="AA3576" t="b">
        <f>IF(K3576&gt;Auswahlhilfe!$C$7,TRUE,FALSE)</f>
        <v>1</v>
      </c>
      <c r="AB3576" t="b">
        <f>IF(Auswahlhilfe!$C$17=F3576,TRUE,FALSE)</f>
        <v>0</v>
      </c>
      <c r="AC3576" t="b">
        <f>IFERROR(IF(FIND("P2",PGOptionList!D3576)&gt;0,TRUE),FALSE)</f>
        <v>1</v>
      </c>
      <c r="AD3576" t="b">
        <f>IFERROR(IF(FIND("P1",PGOptionList!D3576)&gt;0,TRUE),FALSE)</f>
        <v>0</v>
      </c>
      <c r="AE3576" t="b">
        <f>IFERROR(IF(FIND("P0",PGOptionList!D3576)&gt;0,TRUE),FALSE)</f>
        <v>0</v>
      </c>
      <c r="AF3576" t="b">
        <f>IF(AND(Z3576,AA3576,AB3576,AC3576,IF(C3576=Auswahlhilfe!$L$7,TRUE,FALSE)),D3576,FALSE)</f>
        <v>0</v>
      </c>
      <c r="AG3576" t="b">
        <f>IF(AND(Z3576,AA3576,AB3576,AD3576,IF(C3576=Auswahlhilfe!$L$17,TRUE,FALSE)),D3576,FALSE)</f>
        <v>0</v>
      </c>
      <c r="AH3576" t="b">
        <f>IF(AND(Z3576,AA3576,AB3576,AE3576,IF(C3576=Auswahlhilfe!$L$17,TRUE,FALSE)),D3576,FALSE)</f>
        <v>0</v>
      </c>
      <c r="AI3576" t="s">
        <v>4817</v>
      </c>
      <c r="AJ3576" s="90" t="str">
        <f t="shared" si="167"/>
        <v>mailto:info@oxni.ch?subject=Anfrage TCB-120-050-S1-P2</v>
      </c>
    </row>
    <row r="3577" spans="2:36" x14ac:dyDescent="0.2">
      <c r="B3577" s="78" t="str">
        <f t="shared" si="165"/>
        <v/>
      </c>
      <c r="C3577" s="19" t="s">
        <v>125</v>
      </c>
      <c r="D3577" s="19" t="s">
        <v>3878</v>
      </c>
      <c r="E3577" s="19">
        <v>90</v>
      </c>
      <c r="F3577" s="19" t="s">
        <v>58</v>
      </c>
      <c r="G3577" s="19">
        <v>50</v>
      </c>
      <c r="H3577" s="19">
        <v>7</v>
      </c>
      <c r="I3577" s="19">
        <v>25</v>
      </c>
      <c r="J3577" s="19">
        <v>94</v>
      </c>
      <c r="K3577" s="19">
        <v>320</v>
      </c>
      <c r="L3577" s="19">
        <v>960</v>
      </c>
      <c r="M3577" s="19" t="s">
        <v>132</v>
      </c>
      <c r="N3577" s="19">
        <v>3000</v>
      </c>
      <c r="O3577" s="19">
        <v>6000</v>
      </c>
      <c r="P3577" s="19">
        <v>6700</v>
      </c>
      <c r="Q3577" s="19" t="s">
        <v>57</v>
      </c>
      <c r="R3577" s="19">
        <v>3350</v>
      </c>
      <c r="S3577" s="19">
        <v>20000</v>
      </c>
      <c r="T3577" s="19">
        <v>0.44</v>
      </c>
      <c r="U3577" s="19">
        <v>9.5</v>
      </c>
      <c r="V3577" s="19">
        <v>0.24</v>
      </c>
      <c r="W3577" s="19">
        <v>63</v>
      </c>
      <c r="X3577" s="93">
        <v>626</v>
      </c>
      <c r="Y3577">
        <f t="shared" si="166"/>
        <v>60</v>
      </c>
      <c r="Z3577" t="b">
        <f>IF(N3577/G3577&gt;=Auswahlhilfe!$C$8,TRUE,FALSE)</f>
        <v>1</v>
      </c>
      <c r="AA3577" t="b">
        <f>IF(K3577&gt;Auswahlhilfe!$C$7,TRUE,FALSE)</f>
        <v>1</v>
      </c>
      <c r="AB3577" t="b">
        <f>IF(Auswahlhilfe!$C$17=F3577,TRUE,FALSE)</f>
        <v>1</v>
      </c>
      <c r="AC3577" t="b">
        <f>IFERROR(IF(FIND("P2",PGOptionList!D3577)&gt;0,TRUE),FALSE)</f>
        <v>1</v>
      </c>
      <c r="AD3577" t="b">
        <f>IFERROR(IF(FIND("P1",PGOptionList!D3577)&gt;0,TRUE),FALSE)</f>
        <v>0</v>
      </c>
      <c r="AE3577" t="b">
        <f>IFERROR(IF(FIND("P0",PGOptionList!D3577)&gt;0,TRUE),FALSE)</f>
        <v>0</v>
      </c>
      <c r="AF3577" t="b">
        <f>IF(AND(Z3577,AA3577,AB3577,AC3577,IF(C3577=Auswahlhilfe!$L$7,TRUE,FALSE)),D3577,FALSE)</f>
        <v>0</v>
      </c>
      <c r="AG3577" t="b">
        <f>IF(AND(Z3577,AA3577,AB3577,AD3577,IF(C3577=Auswahlhilfe!$L$17,TRUE,FALSE)),D3577,FALSE)</f>
        <v>0</v>
      </c>
      <c r="AH3577" t="b">
        <f>IF(AND(Z3577,AA3577,AB3577,AE3577,IF(C3577=Auswahlhilfe!$L$17,TRUE,FALSE)),D3577,FALSE)</f>
        <v>0</v>
      </c>
      <c r="AI3577" t="s">
        <v>4818</v>
      </c>
      <c r="AJ3577" s="90" t="str">
        <f t="shared" si="167"/>
        <v>https://shop.oxni.ch/de/shop/motoren/planetengetriebe/tcb-120-050-s2-p2</v>
      </c>
    </row>
    <row r="3578" spans="2:36" x14ac:dyDescent="0.2">
      <c r="B3578" s="78" t="str">
        <f t="shared" si="165"/>
        <v/>
      </c>
      <c r="C3578" s="19" t="s">
        <v>125</v>
      </c>
      <c r="D3578" s="19" t="s">
        <v>3879</v>
      </c>
      <c r="E3578" s="19">
        <v>90</v>
      </c>
      <c r="F3578" s="19" t="s">
        <v>55</v>
      </c>
      <c r="G3578" s="19">
        <v>40</v>
      </c>
      <c r="H3578" s="19">
        <v>5</v>
      </c>
      <c r="I3578" s="19">
        <v>25</v>
      </c>
      <c r="J3578" s="19">
        <v>94</v>
      </c>
      <c r="K3578" s="19">
        <v>255</v>
      </c>
      <c r="L3578" s="19">
        <v>765</v>
      </c>
      <c r="M3578" s="19" t="s">
        <v>133</v>
      </c>
      <c r="N3578" s="19">
        <v>3000</v>
      </c>
      <c r="O3578" s="19">
        <v>6000</v>
      </c>
      <c r="P3578" s="19">
        <v>6700</v>
      </c>
      <c r="Q3578" s="19" t="s">
        <v>57</v>
      </c>
      <c r="R3578" s="19">
        <v>3350</v>
      </c>
      <c r="S3578" s="19">
        <v>20000</v>
      </c>
      <c r="T3578" s="19">
        <v>0.47</v>
      </c>
      <c r="U3578" s="19">
        <v>9.5</v>
      </c>
      <c r="V3578" s="19">
        <v>0.24</v>
      </c>
      <c r="W3578" s="19">
        <v>63</v>
      </c>
      <c r="X3578" s="93">
        <v>689</v>
      </c>
      <c r="Y3578">
        <f t="shared" si="166"/>
        <v>75</v>
      </c>
      <c r="Z3578" t="b">
        <f>IF(N3578/G3578&gt;=Auswahlhilfe!$C$8,TRUE,FALSE)</f>
        <v>1</v>
      </c>
      <c r="AA3578" t="b">
        <f>IF(K3578&gt;Auswahlhilfe!$C$7,TRUE,FALSE)</f>
        <v>1</v>
      </c>
      <c r="AB3578" t="b">
        <f>IF(Auswahlhilfe!$C$17=F3578,TRUE,FALSE)</f>
        <v>0</v>
      </c>
      <c r="AC3578" t="b">
        <f>IFERROR(IF(FIND("P2",PGOptionList!D3578)&gt;0,TRUE),FALSE)</f>
        <v>0</v>
      </c>
      <c r="AD3578" t="b">
        <f>IFERROR(IF(FIND("P1",PGOptionList!D3578)&gt;0,TRUE),FALSE)</f>
        <v>1</v>
      </c>
      <c r="AE3578" t="b">
        <f>IFERROR(IF(FIND("P0",PGOptionList!D3578)&gt;0,TRUE),FALSE)</f>
        <v>0</v>
      </c>
      <c r="AF3578" t="b">
        <f>IF(AND(Z3578,AA3578,AB3578,AC3578,IF(C3578=Auswahlhilfe!$L$7,TRUE,FALSE)),D3578,FALSE)</f>
        <v>0</v>
      </c>
      <c r="AG3578" t="b">
        <f>IF(AND(Z3578,AA3578,AB3578,AD3578,IF(C3578=Auswahlhilfe!$L$17,TRUE,FALSE)),D3578,FALSE)</f>
        <v>0</v>
      </c>
      <c r="AH3578" t="b">
        <f>IF(AND(Z3578,AA3578,AB3578,AE3578,IF(C3578=Auswahlhilfe!$L$17,TRUE,FALSE)),D3578,FALSE)</f>
        <v>0</v>
      </c>
      <c r="AI3578" t="s">
        <v>4817</v>
      </c>
      <c r="AJ3578" s="90" t="str">
        <f t="shared" si="167"/>
        <v>mailto:info@oxni.ch?subject=Anfrage TCB-120-040-S1-P1</v>
      </c>
    </row>
    <row r="3579" spans="2:36" x14ac:dyDescent="0.2">
      <c r="B3579" s="78" t="str">
        <f t="shared" si="165"/>
        <v/>
      </c>
      <c r="C3579" s="19" t="s">
        <v>125</v>
      </c>
      <c r="D3579" s="19" t="s">
        <v>3880</v>
      </c>
      <c r="E3579" s="19">
        <v>90</v>
      </c>
      <c r="F3579" s="19" t="s">
        <v>58</v>
      </c>
      <c r="G3579" s="19">
        <v>40</v>
      </c>
      <c r="H3579" s="19">
        <v>5</v>
      </c>
      <c r="I3579" s="19">
        <v>25</v>
      </c>
      <c r="J3579" s="19">
        <v>94</v>
      </c>
      <c r="K3579" s="19">
        <v>255</v>
      </c>
      <c r="L3579" s="19">
        <v>765</v>
      </c>
      <c r="M3579" s="19" t="s">
        <v>133</v>
      </c>
      <c r="N3579" s="19">
        <v>3000</v>
      </c>
      <c r="O3579" s="19">
        <v>6000</v>
      </c>
      <c r="P3579" s="19">
        <v>6700</v>
      </c>
      <c r="Q3579" s="19" t="s">
        <v>57</v>
      </c>
      <c r="R3579" s="19">
        <v>3350</v>
      </c>
      <c r="S3579" s="19">
        <v>20000</v>
      </c>
      <c r="T3579" s="19">
        <v>0.47</v>
      </c>
      <c r="U3579" s="19">
        <v>9.5</v>
      </c>
      <c r="V3579" s="19">
        <v>0.24</v>
      </c>
      <c r="W3579" s="19">
        <v>63</v>
      </c>
      <c r="X3579" s="93">
        <v>689</v>
      </c>
      <c r="Y3579">
        <f t="shared" si="166"/>
        <v>75</v>
      </c>
      <c r="Z3579" t="b">
        <f>IF(N3579/G3579&gt;=Auswahlhilfe!$C$8,TRUE,FALSE)</f>
        <v>1</v>
      </c>
      <c r="AA3579" t="b">
        <f>IF(K3579&gt;Auswahlhilfe!$C$7,TRUE,FALSE)</f>
        <v>1</v>
      </c>
      <c r="AB3579" t="b">
        <f>IF(Auswahlhilfe!$C$17=F3579,TRUE,FALSE)</f>
        <v>1</v>
      </c>
      <c r="AC3579" t="b">
        <f>IFERROR(IF(FIND("P2",PGOptionList!D3579)&gt;0,TRUE),FALSE)</f>
        <v>0</v>
      </c>
      <c r="AD3579" t="b">
        <f>IFERROR(IF(FIND("P1",PGOptionList!D3579)&gt;0,TRUE),FALSE)</f>
        <v>1</v>
      </c>
      <c r="AE3579" t="b">
        <f>IFERROR(IF(FIND("P0",PGOptionList!D3579)&gt;0,TRUE),FALSE)</f>
        <v>0</v>
      </c>
      <c r="AF3579" t="b">
        <f>IF(AND(Z3579,AA3579,AB3579,AC3579,IF(C3579=Auswahlhilfe!$L$7,TRUE,FALSE)),D3579,FALSE)</f>
        <v>0</v>
      </c>
      <c r="AG3579" t="b">
        <f>IF(AND(Z3579,AA3579,AB3579,AD3579,IF(C3579=Auswahlhilfe!$L$17,TRUE,FALSE)),D3579,FALSE)</f>
        <v>0</v>
      </c>
      <c r="AH3579" t="b">
        <f>IF(AND(Z3579,AA3579,AB3579,AE3579,IF(C3579=Auswahlhilfe!$L$17,TRUE,FALSE)),D3579,FALSE)</f>
        <v>0</v>
      </c>
      <c r="AI3579" t="s">
        <v>4818</v>
      </c>
      <c r="AJ3579" s="90" t="str">
        <f t="shared" si="167"/>
        <v>https://shop.oxni.ch/de/shop/motoren/planetengetriebe/tcb-120-040-s2-p1</v>
      </c>
    </row>
    <row r="3580" spans="2:36" x14ac:dyDescent="0.2">
      <c r="B3580" s="78" t="str">
        <f t="shared" si="165"/>
        <v/>
      </c>
      <c r="C3580" s="19" t="s">
        <v>125</v>
      </c>
      <c r="D3580" s="19" t="s">
        <v>3881</v>
      </c>
      <c r="E3580" s="19">
        <v>90</v>
      </c>
      <c r="F3580" s="19" t="s">
        <v>55</v>
      </c>
      <c r="G3580" s="19">
        <v>40</v>
      </c>
      <c r="H3580" s="19">
        <v>7</v>
      </c>
      <c r="I3580" s="19">
        <v>25</v>
      </c>
      <c r="J3580" s="19">
        <v>94</v>
      </c>
      <c r="K3580" s="19">
        <v>255</v>
      </c>
      <c r="L3580" s="19">
        <v>765</v>
      </c>
      <c r="M3580" s="19" t="s">
        <v>133</v>
      </c>
      <c r="N3580" s="19">
        <v>3000</v>
      </c>
      <c r="O3580" s="19">
        <v>6000</v>
      </c>
      <c r="P3580" s="19">
        <v>6700</v>
      </c>
      <c r="Q3580" s="19" t="s">
        <v>57</v>
      </c>
      <c r="R3580" s="19">
        <v>3350</v>
      </c>
      <c r="S3580" s="19">
        <v>20000</v>
      </c>
      <c r="T3580" s="19">
        <v>0.47</v>
      </c>
      <c r="U3580" s="19">
        <v>9.5</v>
      </c>
      <c r="V3580" s="19">
        <v>0.24</v>
      </c>
      <c r="W3580" s="19">
        <v>63</v>
      </c>
      <c r="X3580" s="93">
        <v>626</v>
      </c>
      <c r="Y3580">
        <f t="shared" si="166"/>
        <v>75</v>
      </c>
      <c r="Z3580" t="b">
        <f>IF(N3580/G3580&gt;=Auswahlhilfe!$C$8,TRUE,FALSE)</f>
        <v>1</v>
      </c>
      <c r="AA3580" t="b">
        <f>IF(K3580&gt;Auswahlhilfe!$C$7,TRUE,FALSE)</f>
        <v>1</v>
      </c>
      <c r="AB3580" t="b">
        <f>IF(Auswahlhilfe!$C$17=F3580,TRUE,FALSE)</f>
        <v>0</v>
      </c>
      <c r="AC3580" t="b">
        <f>IFERROR(IF(FIND("P2",PGOptionList!D3580)&gt;0,TRUE),FALSE)</f>
        <v>1</v>
      </c>
      <c r="AD3580" t="b">
        <f>IFERROR(IF(FIND("P1",PGOptionList!D3580)&gt;0,TRUE),FALSE)</f>
        <v>0</v>
      </c>
      <c r="AE3580" t="b">
        <f>IFERROR(IF(FIND("P0",PGOptionList!D3580)&gt;0,TRUE),FALSE)</f>
        <v>0</v>
      </c>
      <c r="AF3580" t="b">
        <f>IF(AND(Z3580,AA3580,AB3580,AC3580,IF(C3580=Auswahlhilfe!$L$7,TRUE,FALSE)),D3580,FALSE)</f>
        <v>0</v>
      </c>
      <c r="AG3580" t="b">
        <f>IF(AND(Z3580,AA3580,AB3580,AD3580,IF(C3580=Auswahlhilfe!$L$17,TRUE,FALSE)),D3580,FALSE)</f>
        <v>0</v>
      </c>
      <c r="AH3580" t="b">
        <f>IF(AND(Z3580,AA3580,AB3580,AE3580,IF(C3580=Auswahlhilfe!$L$17,TRUE,FALSE)),D3580,FALSE)</f>
        <v>0</v>
      </c>
      <c r="AI3580" t="s">
        <v>4817</v>
      </c>
      <c r="AJ3580" s="90" t="str">
        <f t="shared" si="167"/>
        <v>mailto:info@oxni.ch?subject=Anfrage TCB-120-040-S1-P2</v>
      </c>
    </row>
    <row r="3581" spans="2:36" x14ac:dyDescent="0.2">
      <c r="B3581" s="78" t="str">
        <f t="shared" si="165"/>
        <v/>
      </c>
      <c r="C3581" s="19" t="s">
        <v>125</v>
      </c>
      <c r="D3581" s="19" t="s">
        <v>3882</v>
      </c>
      <c r="E3581" s="19">
        <v>90</v>
      </c>
      <c r="F3581" s="19" t="s">
        <v>58</v>
      </c>
      <c r="G3581" s="19">
        <v>40</v>
      </c>
      <c r="H3581" s="19">
        <v>7</v>
      </c>
      <c r="I3581" s="19">
        <v>25</v>
      </c>
      <c r="J3581" s="19">
        <v>94</v>
      </c>
      <c r="K3581" s="19">
        <v>255</v>
      </c>
      <c r="L3581" s="19">
        <v>765</v>
      </c>
      <c r="M3581" s="19" t="s">
        <v>133</v>
      </c>
      <c r="N3581" s="19">
        <v>3000</v>
      </c>
      <c r="O3581" s="19">
        <v>6000</v>
      </c>
      <c r="P3581" s="19">
        <v>6700</v>
      </c>
      <c r="Q3581" s="19" t="s">
        <v>57</v>
      </c>
      <c r="R3581" s="19">
        <v>3350</v>
      </c>
      <c r="S3581" s="19">
        <v>20000</v>
      </c>
      <c r="T3581" s="19">
        <v>0.47</v>
      </c>
      <c r="U3581" s="19">
        <v>9.5</v>
      </c>
      <c r="V3581" s="19">
        <v>0.24</v>
      </c>
      <c r="W3581" s="19">
        <v>63</v>
      </c>
      <c r="X3581" s="93">
        <v>626</v>
      </c>
      <c r="Y3581">
        <f t="shared" si="166"/>
        <v>75</v>
      </c>
      <c r="Z3581" t="b">
        <f>IF(N3581/G3581&gt;=Auswahlhilfe!$C$8,TRUE,FALSE)</f>
        <v>1</v>
      </c>
      <c r="AA3581" t="b">
        <f>IF(K3581&gt;Auswahlhilfe!$C$7,TRUE,FALSE)</f>
        <v>1</v>
      </c>
      <c r="AB3581" t="b">
        <f>IF(Auswahlhilfe!$C$17=F3581,TRUE,FALSE)</f>
        <v>1</v>
      </c>
      <c r="AC3581" t="b">
        <f>IFERROR(IF(FIND("P2",PGOptionList!D3581)&gt;0,TRUE),FALSE)</f>
        <v>1</v>
      </c>
      <c r="AD3581" t="b">
        <f>IFERROR(IF(FIND("P1",PGOptionList!D3581)&gt;0,TRUE),FALSE)</f>
        <v>0</v>
      </c>
      <c r="AE3581" t="b">
        <f>IFERROR(IF(FIND("P0",PGOptionList!D3581)&gt;0,TRUE),FALSE)</f>
        <v>0</v>
      </c>
      <c r="AF3581" t="b">
        <f>IF(AND(Z3581,AA3581,AB3581,AC3581,IF(C3581=Auswahlhilfe!$L$7,TRUE,FALSE)),D3581,FALSE)</f>
        <v>0</v>
      </c>
      <c r="AG3581" t="b">
        <f>IF(AND(Z3581,AA3581,AB3581,AD3581,IF(C3581=Auswahlhilfe!$L$17,TRUE,FALSE)),D3581,FALSE)</f>
        <v>0</v>
      </c>
      <c r="AH3581" t="b">
        <f>IF(AND(Z3581,AA3581,AB3581,AE3581,IF(C3581=Auswahlhilfe!$L$17,TRUE,FALSE)),D3581,FALSE)</f>
        <v>0</v>
      </c>
      <c r="AI3581" t="s">
        <v>4818</v>
      </c>
      <c r="AJ3581" s="90" t="str">
        <f t="shared" si="167"/>
        <v>https://shop.oxni.ch/de/shop/motoren/planetengetriebe/tcb-120-040-s2-p2</v>
      </c>
    </row>
    <row r="3582" spans="2:36" x14ac:dyDescent="0.2">
      <c r="B3582" s="78" t="str">
        <f t="shared" si="165"/>
        <v/>
      </c>
      <c r="C3582" s="19" t="s">
        <v>125</v>
      </c>
      <c r="D3582" s="19" t="s">
        <v>3883</v>
      </c>
      <c r="E3582" s="19">
        <v>90</v>
      </c>
      <c r="F3582" s="19" t="s">
        <v>55</v>
      </c>
      <c r="G3582" s="19">
        <v>35</v>
      </c>
      <c r="H3582" s="19">
        <v>5</v>
      </c>
      <c r="I3582" s="19">
        <v>25</v>
      </c>
      <c r="J3582" s="19">
        <v>94</v>
      </c>
      <c r="K3582" s="19">
        <v>300</v>
      </c>
      <c r="L3582" s="19">
        <v>900</v>
      </c>
      <c r="M3582" s="19" t="s">
        <v>79</v>
      </c>
      <c r="N3582" s="19">
        <v>3000</v>
      </c>
      <c r="O3582" s="19">
        <v>6000</v>
      </c>
      <c r="P3582" s="19">
        <v>6700</v>
      </c>
      <c r="Q3582" s="19" t="s">
        <v>57</v>
      </c>
      <c r="R3582" s="19">
        <v>3350</v>
      </c>
      <c r="S3582" s="19">
        <v>20000</v>
      </c>
      <c r="T3582" s="19">
        <v>0.47</v>
      </c>
      <c r="U3582" s="19">
        <v>9.5</v>
      </c>
      <c r="V3582" s="19">
        <v>0.24</v>
      </c>
      <c r="W3582" s="19">
        <v>63</v>
      </c>
      <c r="X3582" s="93">
        <v>689</v>
      </c>
      <c r="Y3582">
        <f t="shared" si="166"/>
        <v>85.714285714285708</v>
      </c>
      <c r="Z3582" t="b">
        <f>IF(N3582/G3582&gt;=Auswahlhilfe!$C$8,TRUE,FALSE)</f>
        <v>1</v>
      </c>
      <c r="AA3582" t="b">
        <f>IF(K3582&gt;Auswahlhilfe!$C$7,TRUE,FALSE)</f>
        <v>1</v>
      </c>
      <c r="AB3582" t="b">
        <f>IF(Auswahlhilfe!$C$17=F3582,TRUE,FALSE)</f>
        <v>0</v>
      </c>
      <c r="AC3582" t="b">
        <f>IFERROR(IF(FIND("P2",PGOptionList!D3582)&gt;0,TRUE),FALSE)</f>
        <v>0</v>
      </c>
      <c r="AD3582" t="b">
        <f>IFERROR(IF(FIND("P1",PGOptionList!D3582)&gt;0,TRUE),FALSE)</f>
        <v>1</v>
      </c>
      <c r="AE3582" t="b">
        <f>IFERROR(IF(FIND("P0",PGOptionList!D3582)&gt;0,TRUE),FALSE)</f>
        <v>0</v>
      </c>
      <c r="AF3582" t="b">
        <f>IF(AND(Z3582,AA3582,AB3582,AC3582,IF(C3582=Auswahlhilfe!$L$7,TRUE,FALSE)),D3582,FALSE)</f>
        <v>0</v>
      </c>
      <c r="AG3582" t="b">
        <f>IF(AND(Z3582,AA3582,AB3582,AD3582,IF(C3582=Auswahlhilfe!$L$17,TRUE,FALSE)),D3582,FALSE)</f>
        <v>0</v>
      </c>
      <c r="AH3582" t="b">
        <f>IF(AND(Z3582,AA3582,AB3582,AE3582,IF(C3582=Auswahlhilfe!$L$17,TRUE,FALSE)),D3582,FALSE)</f>
        <v>0</v>
      </c>
      <c r="AI3582" t="s">
        <v>4817</v>
      </c>
      <c r="AJ3582" s="90" t="str">
        <f t="shared" si="167"/>
        <v>mailto:info@oxni.ch?subject=Anfrage TCB-120-035-S1-P1</v>
      </c>
    </row>
    <row r="3583" spans="2:36" x14ac:dyDescent="0.2">
      <c r="B3583" s="78" t="str">
        <f t="shared" si="165"/>
        <v/>
      </c>
      <c r="C3583" s="19" t="s">
        <v>125</v>
      </c>
      <c r="D3583" s="19" t="s">
        <v>3884</v>
      </c>
      <c r="E3583" s="19">
        <v>90</v>
      </c>
      <c r="F3583" s="19" t="s">
        <v>58</v>
      </c>
      <c r="G3583" s="19">
        <v>35</v>
      </c>
      <c r="H3583" s="19">
        <v>5</v>
      </c>
      <c r="I3583" s="19">
        <v>25</v>
      </c>
      <c r="J3583" s="19">
        <v>94</v>
      </c>
      <c r="K3583" s="19">
        <v>300</v>
      </c>
      <c r="L3583" s="19">
        <v>900</v>
      </c>
      <c r="M3583" s="19" t="s">
        <v>79</v>
      </c>
      <c r="N3583" s="19">
        <v>3000</v>
      </c>
      <c r="O3583" s="19">
        <v>6000</v>
      </c>
      <c r="P3583" s="19">
        <v>6700</v>
      </c>
      <c r="Q3583" s="19" t="s">
        <v>57</v>
      </c>
      <c r="R3583" s="19">
        <v>3350</v>
      </c>
      <c r="S3583" s="19">
        <v>20000</v>
      </c>
      <c r="T3583" s="19">
        <v>0.47</v>
      </c>
      <c r="U3583" s="19">
        <v>9.5</v>
      </c>
      <c r="V3583" s="19">
        <v>0.24</v>
      </c>
      <c r="W3583" s="19">
        <v>63</v>
      </c>
      <c r="X3583" s="93">
        <v>689</v>
      </c>
      <c r="Y3583">
        <f t="shared" si="166"/>
        <v>85.714285714285708</v>
      </c>
      <c r="Z3583" t="b">
        <f>IF(N3583/G3583&gt;=Auswahlhilfe!$C$8,TRUE,FALSE)</f>
        <v>1</v>
      </c>
      <c r="AA3583" t="b">
        <f>IF(K3583&gt;Auswahlhilfe!$C$7,TRUE,FALSE)</f>
        <v>1</v>
      </c>
      <c r="AB3583" t="b">
        <f>IF(Auswahlhilfe!$C$17=F3583,TRUE,FALSE)</f>
        <v>1</v>
      </c>
      <c r="AC3583" t="b">
        <f>IFERROR(IF(FIND("P2",PGOptionList!D3583)&gt;0,TRUE),FALSE)</f>
        <v>0</v>
      </c>
      <c r="AD3583" t="b">
        <f>IFERROR(IF(FIND("P1",PGOptionList!D3583)&gt;0,TRUE),FALSE)</f>
        <v>1</v>
      </c>
      <c r="AE3583" t="b">
        <f>IFERROR(IF(FIND("P0",PGOptionList!D3583)&gt;0,TRUE),FALSE)</f>
        <v>0</v>
      </c>
      <c r="AF3583" t="b">
        <f>IF(AND(Z3583,AA3583,AB3583,AC3583,IF(C3583=Auswahlhilfe!$L$7,TRUE,FALSE)),D3583,FALSE)</f>
        <v>0</v>
      </c>
      <c r="AG3583" t="b">
        <f>IF(AND(Z3583,AA3583,AB3583,AD3583,IF(C3583=Auswahlhilfe!$L$17,TRUE,FALSE)),D3583,FALSE)</f>
        <v>0</v>
      </c>
      <c r="AH3583" t="b">
        <f>IF(AND(Z3583,AA3583,AB3583,AE3583,IF(C3583=Auswahlhilfe!$L$17,TRUE,FALSE)),D3583,FALSE)</f>
        <v>0</v>
      </c>
      <c r="AI3583" t="s">
        <v>4818</v>
      </c>
      <c r="AJ3583" s="90" t="str">
        <f t="shared" si="167"/>
        <v>https://shop.oxni.ch/de/shop/motoren/planetengetriebe/tcb-120-035-s2-p1</v>
      </c>
    </row>
    <row r="3584" spans="2:36" x14ac:dyDescent="0.2">
      <c r="B3584" s="78" t="str">
        <f t="shared" si="165"/>
        <v/>
      </c>
      <c r="C3584" s="19" t="s">
        <v>125</v>
      </c>
      <c r="D3584" s="19" t="s">
        <v>3885</v>
      </c>
      <c r="E3584" s="19">
        <v>90</v>
      </c>
      <c r="F3584" s="19" t="s">
        <v>55</v>
      </c>
      <c r="G3584" s="19">
        <v>35</v>
      </c>
      <c r="H3584" s="19">
        <v>7</v>
      </c>
      <c r="I3584" s="19">
        <v>25</v>
      </c>
      <c r="J3584" s="19">
        <v>94</v>
      </c>
      <c r="K3584" s="19">
        <v>300</v>
      </c>
      <c r="L3584" s="19">
        <v>900</v>
      </c>
      <c r="M3584" s="19" t="s">
        <v>79</v>
      </c>
      <c r="N3584" s="19">
        <v>3000</v>
      </c>
      <c r="O3584" s="19">
        <v>6000</v>
      </c>
      <c r="P3584" s="19">
        <v>6700</v>
      </c>
      <c r="Q3584" s="19" t="s">
        <v>57</v>
      </c>
      <c r="R3584" s="19">
        <v>3350</v>
      </c>
      <c r="S3584" s="19">
        <v>20000</v>
      </c>
      <c r="T3584" s="19">
        <v>0.47</v>
      </c>
      <c r="U3584" s="19">
        <v>9.5</v>
      </c>
      <c r="V3584" s="19">
        <v>0.24</v>
      </c>
      <c r="W3584" s="19">
        <v>63</v>
      </c>
      <c r="X3584" s="93">
        <v>626</v>
      </c>
      <c r="Y3584">
        <f t="shared" si="166"/>
        <v>85.714285714285708</v>
      </c>
      <c r="Z3584" t="b">
        <f>IF(N3584/G3584&gt;=Auswahlhilfe!$C$8,TRUE,FALSE)</f>
        <v>1</v>
      </c>
      <c r="AA3584" t="b">
        <f>IF(K3584&gt;Auswahlhilfe!$C$7,TRUE,FALSE)</f>
        <v>1</v>
      </c>
      <c r="AB3584" t="b">
        <f>IF(Auswahlhilfe!$C$17=F3584,TRUE,FALSE)</f>
        <v>0</v>
      </c>
      <c r="AC3584" t="b">
        <f>IFERROR(IF(FIND("P2",PGOptionList!D3584)&gt;0,TRUE),FALSE)</f>
        <v>1</v>
      </c>
      <c r="AD3584" t="b">
        <f>IFERROR(IF(FIND("P1",PGOptionList!D3584)&gt;0,TRUE),FALSE)</f>
        <v>0</v>
      </c>
      <c r="AE3584" t="b">
        <f>IFERROR(IF(FIND("P0",PGOptionList!D3584)&gt;0,TRUE),FALSE)</f>
        <v>0</v>
      </c>
      <c r="AF3584" t="b">
        <f>IF(AND(Z3584,AA3584,AB3584,AC3584,IF(C3584=Auswahlhilfe!$L$7,TRUE,FALSE)),D3584,FALSE)</f>
        <v>0</v>
      </c>
      <c r="AG3584" t="b">
        <f>IF(AND(Z3584,AA3584,AB3584,AD3584,IF(C3584=Auswahlhilfe!$L$17,TRUE,FALSE)),D3584,FALSE)</f>
        <v>0</v>
      </c>
      <c r="AH3584" t="b">
        <f>IF(AND(Z3584,AA3584,AB3584,AE3584,IF(C3584=Auswahlhilfe!$L$17,TRUE,FALSE)),D3584,FALSE)</f>
        <v>0</v>
      </c>
      <c r="AI3584" t="s">
        <v>4817</v>
      </c>
      <c r="AJ3584" s="90" t="str">
        <f t="shared" si="167"/>
        <v>mailto:info@oxni.ch?subject=Anfrage TCB-120-035-S1-P2</v>
      </c>
    </row>
    <row r="3585" spans="2:36" x14ac:dyDescent="0.2">
      <c r="B3585" s="78" t="str">
        <f t="shared" si="165"/>
        <v/>
      </c>
      <c r="C3585" s="19" t="s">
        <v>125</v>
      </c>
      <c r="D3585" s="19" t="s">
        <v>3886</v>
      </c>
      <c r="E3585" s="19">
        <v>90</v>
      </c>
      <c r="F3585" s="19" t="s">
        <v>58</v>
      </c>
      <c r="G3585" s="19">
        <v>35</v>
      </c>
      <c r="H3585" s="19">
        <v>7</v>
      </c>
      <c r="I3585" s="19">
        <v>25</v>
      </c>
      <c r="J3585" s="19">
        <v>94</v>
      </c>
      <c r="K3585" s="19">
        <v>300</v>
      </c>
      <c r="L3585" s="19">
        <v>900</v>
      </c>
      <c r="M3585" s="19" t="s">
        <v>79</v>
      </c>
      <c r="N3585" s="19">
        <v>3000</v>
      </c>
      <c r="O3585" s="19">
        <v>6000</v>
      </c>
      <c r="P3585" s="19">
        <v>6700</v>
      </c>
      <c r="Q3585" s="19" t="s">
        <v>57</v>
      </c>
      <c r="R3585" s="19">
        <v>3350</v>
      </c>
      <c r="S3585" s="19">
        <v>20000</v>
      </c>
      <c r="T3585" s="19">
        <v>0.47</v>
      </c>
      <c r="U3585" s="19">
        <v>9.5</v>
      </c>
      <c r="V3585" s="19">
        <v>0.24</v>
      </c>
      <c r="W3585" s="19">
        <v>63</v>
      </c>
      <c r="X3585" s="93">
        <v>626</v>
      </c>
      <c r="Y3585">
        <f t="shared" si="166"/>
        <v>85.714285714285708</v>
      </c>
      <c r="Z3585" t="b">
        <f>IF(N3585/G3585&gt;=Auswahlhilfe!$C$8,TRUE,FALSE)</f>
        <v>1</v>
      </c>
      <c r="AA3585" t="b">
        <f>IF(K3585&gt;Auswahlhilfe!$C$7,TRUE,FALSE)</f>
        <v>1</v>
      </c>
      <c r="AB3585" t="b">
        <f>IF(Auswahlhilfe!$C$17=F3585,TRUE,FALSE)</f>
        <v>1</v>
      </c>
      <c r="AC3585" t="b">
        <f>IFERROR(IF(FIND("P2",PGOptionList!D3585)&gt;0,TRUE),FALSE)</f>
        <v>1</v>
      </c>
      <c r="AD3585" t="b">
        <f>IFERROR(IF(FIND("P1",PGOptionList!D3585)&gt;0,TRUE),FALSE)</f>
        <v>0</v>
      </c>
      <c r="AE3585" t="b">
        <f>IFERROR(IF(FIND("P0",PGOptionList!D3585)&gt;0,TRUE),FALSE)</f>
        <v>0</v>
      </c>
      <c r="AF3585" t="b">
        <f>IF(AND(Z3585,AA3585,AB3585,AC3585,IF(C3585=Auswahlhilfe!$L$7,TRUE,FALSE)),D3585,FALSE)</f>
        <v>0</v>
      </c>
      <c r="AG3585" t="b">
        <f>IF(AND(Z3585,AA3585,AB3585,AD3585,IF(C3585=Auswahlhilfe!$L$17,TRUE,FALSE)),D3585,FALSE)</f>
        <v>0</v>
      </c>
      <c r="AH3585" t="b">
        <f>IF(AND(Z3585,AA3585,AB3585,AE3585,IF(C3585=Auswahlhilfe!$L$17,TRUE,FALSE)),D3585,FALSE)</f>
        <v>0</v>
      </c>
      <c r="AI3585" t="s">
        <v>4818</v>
      </c>
      <c r="AJ3585" s="90" t="str">
        <f t="shared" si="167"/>
        <v>https://shop.oxni.ch/de/shop/motoren/planetengetriebe/tcb-120-035-s2-p2</v>
      </c>
    </row>
    <row r="3586" spans="2:36" x14ac:dyDescent="0.2">
      <c r="B3586" s="78" t="str">
        <f t="shared" si="165"/>
        <v/>
      </c>
      <c r="C3586" s="19" t="s">
        <v>125</v>
      </c>
      <c r="D3586" s="19" t="s">
        <v>3887</v>
      </c>
      <c r="E3586" s="19">
        <v>90</v>
      </c>
      <c r="F3586" s="19" t="s">
        <v>55</v>
      </c>
      <c r="G3586" s="19">
        <v>30</v>
      </c>
      <c r="H3586" s="19">
        <v>5</v>
      </c>
      <c r="I3586" s="19">
        <v>25</v>
      </c>
      <c r="J3586" s="19">
        <v>94</v>
      </c>
      <c r="K3586" s="19">
        <v>310</v>
      </c>
      <c r="L3586" s="19">
        <v>930</v>
      </c>
      <c r="M3586" s="19" t="s">
        <v>78</v>
      </c>
      <c r="N3586" s="19">
        <v>3000</v>
      </c>
      <c r="O3586" s="19">
        <v>6000</v>
      </c>
      <c r="P3586" s="19">
        <v>6700</v>
      </c>
      <c r="Q3586" s="19" t="s">
        <v>57</v>
      </c>
      <c r="R3586" s="19">
        <v>3350</v>
      </c>
      <c r="S3586" s="19">
        <v>20000</v>
      </c>
      <c r="T3586" s="19">
        <v>0.47</v>
      </c>
      <c r="U3586" s="19">
        <v>9.5</v>
      </c>
      <c r="V3586" s="19">
        <v>0.24</v>
      </c>
      <c r="W3586" s="19">
        <v>63</v>
      </c>
      <c r="X3586" s="93">
        <v>689</v>
      </c>
      <c r="Y3586">
        <f t="shared" si="166"/>
        <v>100</v>
      </c>
      <c r="Z3586" t="b">
        <f>IF(N3586/G3586&gt;=Auswahlhilfe!$C$8,TRUE,FALSE)</f>
        <v>1</v>
      </c>
      <c r="AA3586" t="b">
        <f>IF(K3586&gt;Auswahlhilfe!$C$7,TRUE,FALSE)</f>
        <v>1</v>
      </c>
      <c r="AB3586" t="b">
        <f>IF(Auswahlhilfe!$C$17=F3586,TRUE,FALSE)</f>
        <v>0</v>
      </c>
      <c r="AC3586" t="b">
        <f>IFERROR(IF(FIND("P2",PGOptionList!D3586)&gt;0,TRUE),FALSE)</f>
        <v>0</v>
      </c>
      <c r="AD3586" t="b">
        <f>IFERROR(IF(FIND("P1",PGOptionList!D3586)&gt;0,TRUE),FALSE)</f>
        <v>1</v>
      </c>
      <c r="AE3586" t="b">
        <f>IFERROR(IF(FIND("P0",PGOptionList!D3586)&gt;0,TRUE),FALSE)</f>
        <v>0</v>
      </c>
      <c r="AF3586" t="b">
        <f>IF(AND(Z3586,AA3586,AB3586,AC3586,IF(C3586=Auswahlhilfe!$L$7,TRUE,FALSE)),D3586,FALSE)</f>
        <v>0</v>
      </c>
      <c r="AG3586" t="b">
        <f>IF(AND(Z3586,AA3586,AB3586,AD3586,IF(C3586=Auswahlhilfe!$L$17,TRUE,FALSE)),D3586,FALSE)</f>
        <v>0</v>
      </c>
      <c r="AH3586" t="b">
        <f>IF(AND(Z3586,AA3586,AB3586,AE3586,IF(C3586=Auswahlhilfe!$L$17,TRUE,FALSE)),D3586,FALSE)</f>
        <v>0</v>
      </c>
      <c r="AI3586" t="s">
        <v>4817</v>
      </c>
      <c r="AJ3586" s="90" t="str">
        <f t="shared" si="167"/>
        <v>mailto:info@oxni.ch?subject=Anfrage TCB-120-030-S1-P1</v>
      </c>
    </row>
    <row r="3587" spans="2:36" x14ac:dyDescent="0.2">
      <c r="B3587" s="78" t="str">
        <f t="shared" si="165"/>
        <v/>
      </c>
      <c r="C3587" s="19" t="s">
        <v>125</v>
      </c>
      <c r="D3587" s="19" t="s">
        <v>3888</v>
      </c>
      <c r="E3587" s="19">
        <v>90</v>
      </c>
      <c r="F3587" s="19" t="s">
        <v>58</v>
      </c>
      <c r="G3587" s="19">
        <v>30</v>
      </c>
      <c r="H3587" s="19">
        <v>5</v>
      </c>
      <c r="I3587" s="19">
        <v>25</v>
      </c>
      <c r="J3587" s="19">
        <v>94</v>
      </c>
      <c r="K3587" s="19">
        <v>310</v>
      </c>
      <c r="L3587" s="19">
        <v>930</v>
      </c>
      <c r="M3587" s="19" t="s">
        <v>78</v>
      </c>
      <c r="N3587" s="19">
        <v>3000</v>
      </c>
      <c r="O3587" s="19">
        <v>6000</v>
      </c>
      <c r="P3587" s="19">
        <v>6700</v>
      </c>
      <c r="Q3587" s="19" t="s">
        <v>57</v>
      </c>
      <c r="R3587" s="19">
        <v>3350</v>
      </c>
      <c r="S3587" s="19">
        <v>20000</v>
      </c>
      <c r="T3587" s="19">
        <v>0.47</v>
      </c>
      <c r="U3587" s="19">
        <v>9.5</v>
      </c>
      <c r="V3587" s="19">
        <v>0.24</v>
      </c>
      <c r="W3587" s="19">
        <v>63</v>
      </c>
      <c r="X3587" s="93">
        <v>689</v>
      </c>
      <c r="Y3587">
        <f t="shared" si="166"/>
        <v>100</v>
      </c>
      <c r="Z3587" t="b">
        <f>IF(N3587/G3587&gt;=Auswahlhilfe!$C$8,TRUE,FALSE)</f>
        <v>1</v>
      </c>
      <c r="AA3587" t="b">
        <f>IF(K3587&gt;Auswahlhilfe!$C$7,TRUE,FALSE)</f>
        <v>1</v>
      </c>
      <c r="AB3587" t="b">
        <f>IF(Auswahlhilfe!$C$17=F3587,TRUE,FALSE)</f>
        <v>1</v>
      </c>
      <c r="AC3587" t="b">
        <f>IFERROR(IF(FIND("P2",PGOptionList!D3587)&gt;0,TRUE),FALSE)</f>
        <v>0</v>
      </c>
      <c r="AD3587" t="b">
        <f>IFERROR(IF(FIND("P1",PGOptionList!D3587)&gt;0,TRUE),FALSE)</f>
        <v>1</v>
      </c>
      <c r="AE3587" t="b">
        <f>IFERROR(IF(FIND("P0",PGOptionList!D3587)&gt;0,TRUE),FALSE)</f>
        <v>0</v>
      </c>
      <c r="AF3587" t="b">
        <f>IF(AND(Z3587,AA3587,AB3587,AC3587,IF(C3587=Auswahlhilfe!$L$7,TRUE,FALSE)),D3587,FALSE)</f>
        <v>0</v>
      </c>
      <c r="AG3587" t="b">
        <f>IF(AND(Z3587,AA3587,AB3587,AD3587,IF(C3587=Auswahlhilfe!$L$17,TRUE,FALSE)),D3587,FALSE)</f>
        <v>0</v>
      </c>
      <c r="AH3587" t="b">
        <f>IF(AND(Z3587,AA3587,AB3587,AE3587,IF(C3587=Auswahlhilfe!$L$17,TRUE,FALSE)),D3587,FALSE)</f>
        <v>0</v>
      </c>
      <c r="AI3587" t="s">
        <v>4818</v>
      </c>
      <c r="AJ3587" s="90" t="str">
        <f t="shared" si="167"/>
        <v>https://shop.oxni.ch/de/shop/motoren/planetengetriebe/tcb-120-030-s2-p1</v>
      </c>
    </row>
    <row r="3588" spans="2:36" x14ac:dyDescent="0.2">
      <c r="B3588" s="78" t="str">
        <f t="shared" si="165"/>
        <v/>
      </c>
      <c r="C3588" s="19" t="s">
        <v>125</v>
      </c>
      <c r="D3588" s="19" t="s">
        <v>3889</v>
      </c>
      <c r="E3588" s="19">
        <v>90</v>
      </c>
      <c r="F3588" s="19" t="s">
        <v>55</v>
      </c>
      <c r="G3588" s="19">
        <v>30</v>
      </c>
      <c r="H3588" s="19">
        <v>7</v>
      </c>
      <c r="I3588" s="19">
        <v>25</v>
      </c>
      <c r="J3588" s="19">
        <v>94</v>
      </c>
      <c r="K3588" s="19">
        <v>310</v>
      </c>
      <c r="L3588" s="19">
        <v>930</v>
      </c>
      <c r="M3588" s="19" t="s">
        <v>78</v>
      </c>
      <c r="N3588" s="19">
        <v>3000</v>
      </c>
      <c r="O3588" s="19">
        <v>6000</v>
      </c>
      <c r="P3588" s="19">
        <v>6700</v>
      </c>
      <c r="Q3588" s="19" t="s">
        <v>57</v>
      </c>
      <c r="R3588" s="19">
        <v>3350</v>
      </c>
      <c r="S3588" s="19">
        <v>20000</v>
      </c>
      <c r="T3588" s="19">
        <v>0.47</v>
      </c>
      <c r="U3588" s="19">
        <v>9.5</v>
      </c>
      <c r="V3588" s="19">
        <v>0.24</v>
      </c>
      <c r="W3588" s="19">
        <v>63</v>
      </c>
      <c r="X3588" s="93">
        <v>626</v>
      </c>
      <c r="Y3588">
        <f t="shared" si="166"/>
        <v>100</v>
      </c>
      <c r="Z3588" t="b">
        <f>IF(N3588/G3588&gt;=Auswahlhilfe!$C$8,TRUE,FALSE)</f>
        <v>1</v>
      </c>
      <c r="AA3588" t="b">
        <f>IF(K3588&gt;Auswahlhilfe!$C$7,TRUE,FALSE)</f>
        <v>1</v>
      </c>
      <c r="AB3588" t="b">
        <f>IF(Auswahlhilfe!$C$17=F3588,TRUE,FALSE)</f>
        <v>0</v>
      </c>
      <c r="AC3588" t="b">
        <f>IFERROR(IF(FIND("P2",PGOptionList!D3588)&gt;0,TRUE),FALSE)</f>
        <v>1</v>
      </c>
      <c r="AD3588" t="b">
        <f>IFERROR(IF(FIND("P1",PGOptionList!D3588)&gt;0,TRUE),FALSE)</f>
        <v>0</v>
      </c>
      <c r="AE3588" t="b">
        <f>IFERROR(IF(FIND("P0",PGOptionList!D3588)&gt;0,TRUE),FALSE)</f>
        <v>0</v>
      </c>
      <c r="AF3588" t="b">
        <f>IF(AND(Z3588,AA3588,AB3588,AC3588,IF(C3588=Auswahlhilfe!$L$7,TRUE,FALSE)),D3588,FALSE)</f>
        <v>0</v>
      </c>
      <c r="AG3588" t="b">
        <f>IF(AND(Z3588,AA3588,AB3588,AD3588,IF(C3588=Auswahlhilfe!$L$17,TRUE,FALSE)),D3588,FALSE)</f>
        <v>0</v>
      </c>
      <c r="AH3588" t="b">
        <f>IF(AND(Z3588,AA3588,AB3588,AE3588,IF(C3588=Auswahlhilfe!$L$17,TRUE,FALSE)),D3588,FALSE)</f>
        <v>0</v>
      </c>
      <c r="AI3588" t="s">
        <v>4817</v>
      </c>
      <c r="AJ3588" s="90" t="str">
        <f t="shared" si="167"/>
        <v>mailto:info@oxni.ch?subject=Anfrage TCB-120-030-S1-P2</v>
      </c>
    </row>
    <row r="3589" spans="2:36" x14ac:dyDescent="0.2">
      <c r="B3589" s="78" t="str">
        <f t="shared" si="165"/>
        <v/>
      </c>
      <c r="C3589" s="19" t="s">
        <v>125</v>
      </c>
      <c r="D3589" s="19" t="s">
        <v>3890</v>
      </c>
      <c r="E3589" s="19">
        <v>90</v>
      </c>
      <c r="F3589" s="19" t="s">
        <v>58</v>
      </c>
      <c r="G3589" s="19">
        <v>30</v>
      </c>
      <c r="H3589" s="19">
        <v>7</v>
      </c>
      <c r="I3589" s="19">
        <v>25</v>
      </c>
      <c r="J3589" s="19">
        <v>94</v>
      </c>
      <c r="K3589" s="19">
        <v>310</v>
      </c>
      <c r="L3589" s="19">
        <v>930</v>
      </c>
      <c r="M3589" s="19" t="s">
        <v>78</v>
      </c>
      <c r="N3589" s="19">
        <v>3000</v>
      </c>
      <c r="O3589" s="19">
        <v>6000</v>
      </c>
      <c r="P3589" s="19">
        <v>6700</v>
      </c>
      <c r="Q3589" s="19" t="s">
        <v>57</v>
      </c>
      <c r="R3589" s="19">
        <v>3350</v>
      </c>
      <c r="S3589" s="19">
        <v>20000</v>
      </c>
      <c r="T3589" s="19">
        <v>0.47</v>
      </c>
      <c r="U3589" s="19">
        <v>9.5</v>
      </c>
      <c r="V3589" s="19">
        <v>0.24</v>
      </c>
      <c r="W3589" s="19">
        <v>63</v>
      </c>
      <c r="X3589" s="93">
        <v>626</v>
      </c>
      <c r="Y3589">
        <f t="shared" si="166"/>
        <v>100</v>
      </c>
      <c r="Z3589" t="b">
        <f>IF(N3589/G3589&gt;=Auswahlhilfe!$C$8,TRUE,FALSE)</f>
        <v>1</v>
      </c>
      <c r="AA3589" t="b">
        <f>IF(K3589&gt;Auswahlhilfe!$C$7,TRUE,FALSE)</f>
        <v>1</v>
      </c>
      <c r="AB3589" t="b">
        <f>IF(Auswahlhilfe!$C$17=F3589,TRUE,FALSE)</f>
        <v>1</v>
      </c>
      <c r="AC3589" t="b">
        <f>IFERROR(IF(FIND("P2",PGOptionList!D3589)&gt;0,TRUE),FALSE)</f>
        <v>1</v>
      </c>
      <c r="AD3589" t="b">
        <f>IFERROR(IF(FIND("P1",PGOptionList!D3589)&gt;0,TRUE),FALSE)</f>
        <v>0</v>
      </c>
      <c r="AE3589" t="b">
        <f>IFERROR(IF(FIND("P0",PGOptionList!D3589)&gt;0,TRUE),FALSE)</f>
        <v>0</v>
      </c>
      <c r="AF3589" t="b">
        <f>IF(AND(Z3589,AA3589,AB3589,AC3589,IF(C3589=Auswahlhilfe!$L$7,TRUE,FALSE)),D3589,FALSE)</f>
        <v>0</v>
      </c>
      <c r="AG3589" t="b">
        <f>IF(AND(Z3589,AA3589,AB3589,AD3589,IF(C3589=Auswahlhilfe!$L$17,TRUE,FALSE)),D3589,FALSE)</f>
        <v>0</v>
      </c>
      <c r="AH3589" t="b">
        <f>IF(AND(Z3589,AA3589,AB3589,AE3589,IF(C3589=Auswahlhilfe!$L$17,TRUE,FALSE)),D3589,FALSE)</f>
        <v>0</v>
      </c>
      <c r="AI3589" t="s">
        <v>4818</v>
      </c>
      <c r="AJ3589" s="90" t="str">
        <f t="shared" si="167"/>
        <v>https://shop.oxni.ch/de/shop/motoren/planetengetriebe/tcb-120-030-s2-p2</v>
      </c>
    </row>
    <row r="3590" spans="2:36" x14ac:dyDescent="0.2">
      <c r="B3590" s="78" t="str">
        <f t="shared" si="165"/>
        <v/>
      </c>
      <c r="C3590" s="19" t="s">
        <v>125</v>
      </c>
      <c r="D3590" s="19" t="s">
        <v>3891</v>
      </c>
      <c r="E3590" s="19">
        <v>90</v>
      </c>
      <c r="F3590" s="19" t="s">
        <v>55</v>
      </c>
      <c r="G3590" s="19">
        <v>25</v>
      </c>
      <c r="H3590" s="19">
        <v>5</v>
      </c>
      <c r="I3590" s="19">
        <v>25</v>
      </c>
      <c r="J3590" s="19">
        <v>94</v>
      </c>
      <c r="K3590" s="19">
        <v>320</v>
      </c>
      <c r="L3590" s="19">
        <v>960</v>
      </c>
      <c r="M3590" s="19" t="s">
        <v>132</v>
      </c>
      <c r="N3590" s="19">
        <v>3000</v>
      </c>
      <c r="O3590" s="19">
        <v>6000</v>
      </c>
      <c r="P3590" s="19">
        <v>6700</v>
      </c>
      <c r="Q3590" s="19" t="s">
        <v>57</v>
      </c>
      <c r="R3590" s="19">
        <v>3350</v>
      </c>
      <c r="S3590" s="19">
        <v>20000</v>
      </c>
      <c r="T3590" s="19">
        <v>0.47</v>
      </c>
      <c r="U3590" s="19">
        <v>9.5</v>
      </c>
      <c r="V3590" s="19">
        <v>0.24</v>
      </c>
      <c r="W3590" s="19">
        <v>63</v>
      </c>
      <c r="X3590" s="93">
        <v>689</v>
      </c>
      <c r="Y3590">
        <f t="shared" si="166"/>
        <v>120</v>
      </c>
      <c r="Z3590" t="b">
        <f>IF(N3590/G3590&gt;=Auswahlhilfe!$C$8,TRUE,FALSE)</f>
        <v>1</v>
      </c>
      <c r="AA3590" t="b">
        <f>IF(K3590&gt;Auswahlhilfe!$C$7,TRUE,FALSE)</f>
        <v>1</v>
      </c>
      <c r="AB3590" t="b">
        <f>IF(Auswahlhilfe!$C$17=F3590,TRUE,FALSE)</f>
        <v>0</v>
      </c>
      <c r="AC3590" t="b">
        <f>IFERROR(IF(FIND("P2",PGOptionList!D3590)&gt;0,TRUE),FALSE)</f>
        <v>0</v>
      </c>
      <c r="AD3590" t="b">
        <f>IFERROR(IF(FIND("P1",PGOptionList!D3590)&gt;0,TRUE),FALSE)</f>
        <v>1</v>
      </c>
      <c r="AE3590" t="b">
        <f>IFERROR(IF(FIND("P0",PGOptionList!D3590)&gt;0,TRUE),FALSE)</f>
        <v>0</v>
      </c>
      <c r="AF3590" t="b">
        <f>IF(AND(Z3590,AA3590,AB3590,AC3590,IF(C3590=Auswahlhilfe!$L$7,TRUE,FALSE)),D3590,FALSE)</f>
        <v>0</v>
      </c>
      <c r="AG3590" t="b">
        <f>IF(AND(Z3590,AA3590,AB3590,AD3590,IF(C3590=Auswahlhilfe!$L$17,TRUE,FALSE)),D3590,FALSE)</f>
        <v>0</v>
      </c>
      <c r="AH3590" t="b">
        <f>IF(AND(Z3590,AA3590,AB3590,AE3590,IF(C3590=Auswahlhilfe!$L$17,TRUE,FALSE)),D3590,FALSE)</f>
        <v>0</v>
      </c>
      <c r="AI3590" t="s">
        <v>4817</v>
      </c>
      <c r="AJ3590" s="90" t="str">
        <f t="shared" si="167"/>
        <v>mailto:info@oxni.ch?subject=Anfrage TCB-120-025-S1-P1</v>
      </c>
    </row>
    <row r="3591" spans="2:36" x14ac:dyDescent="0.2">
      <c r="B3591" s="78" t="str">
        <f t="shared" si="165"/>
        <v/>
      </c>
      <c r="C3591" s="19" t="s">
        <v>125</v>
      </c>
      <c r="D3591" s="19" t="s">
        <v>3892</v>
      </c>
      <c r="E3591" s="19">
        <v>90</v>
      </c>
      <c r="F3591" s="19" t="s">
        <v>58</v>
      </c>
      <c r="G3591" s="19">
        <v>25</v>
      </c>
      <c r="H3591" s="19">
        <v>5</v>
      </c>
      <c r="I3591" s="19">
        <v>25</v>
      </c>
      <c r="J3591" s="19">
        <v>94</v>
      </c>
      <c r="K3591" s="19">
        <v>320</v>
      </c>
      <c r="L3591" s="19">
        <v>960</v>
      </c>
      <c r="M3591" s="19" t="s">
        <v>132</v>
      </c>
      <c r="N3591" s="19">
        <v>3000</v>
      </c>
      <c r="O3591" s="19">
        <v>6000</v>
      </c>
      <c r="P3591" s="19">
        <v>6700</v>
      </c>
      <c r="Q3591" s="19" t="s">
        <v>57</v>
      </c>
      <c r="R3591" s="19">
        <v>3350</v>
      </c>
      <c r="S3591" s="19">
        <v>20000</v>
      </c>
      <c r="T3591" s="19">
        <v>0.47</v>
      </c>
      <c r="U3591" s="19">
        <v>9.5</v>
      </c>
      <c r="V3591" s="19">
        <v>0.24</v>
      </c>
      <c r="W3591" s="19">
        <v>63</v>
      </c>
      <c r="X3591" s="93">
        <v>689</v>
      </c>
      <c r="Y3591">
        <f t="shared" si="166"/>
        <v>120</v>
      </c>
      <c r="Z3591" t="b">
        <f>IF(N3591/G3591&gt;=Auswahlhilfe!$C$8,TRUE,FALSE)</f>
        <v>1</v>
      </c>
      <c r="AA3591" t="b">
        <f>IF(K3591&gt;Auswahlhilfe!$C$7,TRUE,FALSE)</f>
        <v>1</v>
      </c>
      <c r="AB3591" t="b">
        <f>IF(Auswahlhilfe!$C$17=F3591,TRUE,FALSE)</f>
        <v>1</v>
      </c>
      <c r="AC3591" t="b">
        <f>IFERROR(IF(FIND("P2",PGOptionList!D3591)&gt;0,TRUE),FALSE)</f>
        <v>0</v>
      </c>
      <c r="AD3591" t="b">
        <f>IFERROR(IF(FIND("P1",PGOptionList!D3591)&gt;0,TRUE),FALSE)</f>
        <v>1</v>
      </c>
      <c r="AE3591" t="b">
        <f>IFERROR(IF(FIND("P0",PGOptionList!D3591)&gt;0,TRUE),FALSE)</f>
        <v>0</v>
      </c>
      <c r="AF3591" t="b">
        <f>IF(AND(Z3591,AA3591,AB3591,AC3591,IF(C3591=Auswahlhilfe!$L$7,TRUE,FALSE)),D3591,FALSE)</f>
        <v>0</v>
      </c>
      <c r="AG3591" t="b">
        <f>IF(AND(Z3591,AA3591,AB3591,AD3591,IF(C3591=Auswahlhilfe!$L$17,TRUE,FALSE)),D3591,FALSE)</f>
        <v>0</v>
      </c>
      <c r="AH3591" t="b">
        <f>IF(AND(Z3591,AA3591,AB3591,AE3591,IF(C3591=Auswahlhilfe!$L$17,TRUE,FALSE)),D3591,FALSE)</f>
        <v>0</v>
      </c>
      <c r="AI3591" t="s">
        <v>4818</v>
      </c>
      <c r="AJ3591" s="90" t="str">
        <f t="shared" si="167"/>
        <v>https://shop.oxni.ch/de/shop/motoren/planetengetriebe/tcb-120-025-s2-p1</v>
      </c>
    </row>
    <row r="3592" spans="2:36" x14ac:dyDescent="0.2">
      <c r="B3592" s="78" t="str">
        <f t="shared" si="165"/>
        <v/>
      </c>
      <c r="C3592" s="19" t="s">
        <v>125</v>
      </c>
      <c r="D3592" s="19" t="s">
        <v>3893</v>
      </c>
      <c r="E3592" s="19">
        <v>90</v>
      </c>
      <c r="F3592" s="19" t="s">
        <v>55</v>
      </c>
      <c r="G3592" s="19">
        <v>25</v>
      </c>
      <c r="H3592" s="19">
        <v>7</v>
      </c>
      <c r="I3592" s="19">
        <v>25</v>
      </c>
      <c r="J3592" s="19">
        <v>94</v>
      </c>
      <c r="K3592" s="19">
        <v>320</v>
      </c>
      <c r="L3592" s="19">
        <v>960</v>
      </c>
      <c r="M3592" s="19" t="s">
        <v>132</v>
      </c>
      <c r="N3592" s="19">
        <v>3000</v>
      </c>
      <c r="O3592" s="19">
        <v>6000</v>
      </c>
      <c r="P3592" s="19">
        <v>6700</v>
      </c>
      <c r="Q3592" s="19" t="s">
        <v>57</v>
      </c>
      <c r="R3592" s="19">
        <v>3350</v>
      </c>
      <c r="S3592" s="19">
        <v>20000</v>
      </c>
      <c r="T3592" s="19">
        <v>0.47</v>
      </c>
      <c r="U3592" s="19">
        <v>9.5</v>
      </c>
      <c r="V3592" s="19">
        <v>0.24</v>
      </c>
      <c r="W3592" s="19">
        <v>63</v>
      </c>
      <c r="X3592" s="93">
        <v>626</v>
      </c>
      <c r="Y3592">
        <f t="shared" si="166"/>
        <v>120</v>
      </c>
      <c r="Z3592" t="b">
        <f>IF(N3592/G3592&gt;=Auswahlhilfe!$C$8,TRUE,FALSE)</f>
        <v>1</v>
      </c>
      <c r="AA3592" t="b">
        <f>IF(K3592&gt;Auswahlhilfe!$C$7,TRUE,FALSE)</f>
        <v>1</v>
      </c>
      <c r="AB3592" t="b">
        <f>IF(Auswahlhilfe!$C$17=F3592,TRUE,FALSE)</f>
        <v>0</v>
      </c>
      <c r="AC3592" t="b">
        <f>IFERROR(IF(FIND("P2",PGOptionList!D3592)&gt;0,TRUE),FALSE)</f>
        <v>1</v>
      </c>
      <c r="AD3592" t="b">
        <f>IFERROR(IF(FIND("P1",PGOptionList!D3592)&gt;0,TRUE),FALSE)</f>
        <v>0</v>
      </c>
      <c r="AE3592" t="b">
        <f>IFERROR(IF(FIND("P0",PGOptionList!D3592)&gt;0,TRUE),FALSE)</f>
        <v>0</v>
      </c>
      <c r="AF3592" t="b">
        <f>IF(AND(Z3592,AA3592,AB3592,AC3592,IF(C3592=Auswahlhilfe!$L$7,TRUE,FALSE)),D3592,FALSE)</f>
        <v>0</v>
      </c>
      <c r="AG3592" t="b">
        <f>IF(AND(Z3592,AA3592,AB3592,AD3592,IF(C3592=Auswahlhilfe!$L$17,TRUE,FALSE)),D3592,FALSE)</f>
        <v>0</v>
      </c>
      <c r="AH3592" t="b">
        <f>IF(AND(Z3592,AA3592,AB3592,AE3592,IF(C3592=Auswahlhilfe!$L$17,TRUE,FALSE)),D3592,FALSE)</f>
        <v>0</v>
      </c>
      <c r="AI3592" t="s">
        <v>4817</v>
      </c>
      <c r="AJ3592" s="90" t="str">
        <f t="shared" si="167"/>
        <v>mailto:info@oxni.ch?subject=Anfrage TCB-120-025-S1-P2</v>
      </c>
    </row>
    <row r="3593" spans="2:36" x14ac:dyDescent="0.2">
      <c r="B3593" s="78" t="str">
        <f t="shared" si="165"/>
        <v/>
      </c>
      <c r="C3593" s="19" t="s">
        <v>125</v>
      </c>
      <c r="D3593" s="19" t="s">
        <v>3894</v>
      </c>
      <c r="E3593" s="19">
        <v>90</v>
      </c>
      <c r="F3593" s="19" t="s">
        <v>58</v>
      </c>
      <c r="G3593" s="19">
        <v>25</v>
      </c>
      <c r="H3593" s="19">
        <v>7</v>
      </c>
      <c r="I3593" s="19">
        <v>25</v>
      </c>
      <c r="J3593" s="19">
        <v>94</v>
      </c>
      <c r="K3593" s="19">
        <v>320</v>
      </c>
      <c r="L3593" s="19">
        <v>960</v>
      </c>
      <c r="M3593" s="19" t="s">
        <v>132</v>
      </c>
      <c r="N3593" s="19">
        <v>3000</v>
      </c>
      <c r="O3593" s="19">
        <v>6000</v>
      </c>
      <c r="P3593" s="19">
        <v>6700</v>
      </c>
      <c r="Q3593" s="19" t="s">
        <v>57</v>
      </c>
      <c r="R3593" s="19">
        <v>3350</v>
      </c>
      <c r="S3593" s="19">
        <v>20000</v>
      </c>
      <c r="T3593" s="19">
        <v>0.47</v>
      </c>
      <c r="U3593" s="19">
        <v>9.5</v>
      </c>
      <c r="V3593" s="19">
        <v>0.24</v>
      </c>
      <c r="W3593" s="19">
        <v>63</v>
      </c>
      <c r="X3593" s="93">
        <v>626</v>
      </c>
      <c r="Y3593">
        <f t="shared" si="166"/>
        <v>120</v>
      </c>
      <c r="Z3593" t="b">
        <f>IF(N3593/G3593&gt;=Auswahlhilfe!$C$8,TRUE,FALSE)</f>
        <v>1</v>
      </c>
      <c r="AA3593" t="b">
        <f>IF(K3593&gt;Auswahlhilfe!$C$7,TRUE,FALSE)</f>
        <v>1</v>
      </c>
      <c r="AB3593" t="b">
        <f>IF(Auswahlhilfe!$C$17=F3593,TRUE,FALSE)</f>
        <v>1</v>
      </c>
      <c r="AC3593" t="b">
        <f>IFERROR(IF(FIND("P2",PGOptionList!D3593)&gt;0,TRUE),FALSE)</f>
        <v>1</v>
      </c>
      <c r="AD3593" t="b">
        <f>IFERROR(IF(FIND("P1",PGOptionList!D3593)&gt;0,TRUE),FALSE)</f>
        <v>0</v>
      </c>
      <c r="AE3593" t="b">
        <f>IFERROR(IF(FIND("P0",PGOptionList!D3593)&gt;0,TRUE),FALSE)</f>
        <v>0</v>
      </c>
      <c r="AF3593" t="b">
        <f>IF(AND(Z3593,AA3593,AB3593,AC3593,IF(C3593=Auswahlhilfe!$L$7,TRUE,FALSE)),D3593,FALSE)</f>
        <v>0</v>
      </c>
      <c r="AG3593" t="b">
        <f>IF(AND(Z3593,AA3593,AB3593,AD3593,IF(C3593=Auswahlhilfe!$L$17,TRUE,FALSE)),D3593,FALSE)</f>
        <v>0</v>
      </c>
      <c r="AH3593" t="b">
        <f>IF(AND(Z3593,AA3593,AB3593,AE3593,IF(C3593=Auswahlhilfe!$L$17,TRUE,FALSE)),D3593,FALSE)</f>
        <v>0</v>
      </c>
      <c r="AI3593" t="s">
        <v>4818</v>
      </c>
      <c r="AJ3593" s="90" t="str">
        <f t="shared" si="167"/>
        <v>https://shop.oxni.ch/de/shop/motoren/planetengetriebe/tcb-120-025-s2-p2</v>
      </c>
    </row>
    <row r="3594" spans="2:36" x14ac:dyDescent="0.2">
      <c r="B3594" s="78" t="str">
        <f t="shared" ref="B3594:B3657" si="168">IF(AF3594=D3594,"Economy",IF(AG3594=D3594,"Standard",IF(AH3594=D3594,"Präzision","")))</f>
        <v/>
      </c>
      <c r="C3594" s="19" t="s">
        <v>125</v>
      </c>
      <c r="D3594" s="19" t="s">
        <v>3895</v>
      </c>
      <c r="E3594" s="19">
        <v>90</v>
      </c>
      <c r="F3594" s="19" t="s">
        <v>55</v>
      </c>
      <c r="G3594" s="19">
        <v>20</v>
      </c>
      <c r="H3594" s="19">
        <v>5</v>
      </c>
      <c r="I3594" s="19">
        <v>25</v>
      </c>
      <c r="J3594" s="19">
        <v>94</v>
      </c>
      <c r="K3594" s="19">
        <v>280</v>
      </c>
      <c r="L3594" s="19">
        <v>840</v>
      </c>
      <c r="M3594" s="19" t="s">
        <v>131</v>
      </c>
      <c r="N3594" s="19">
        <v>3000</v>
      </c>
      <c r="O3594" s="19">
        <v>6000</v>
      </c>
      <c r="P3594" s="19">
        <v>6700</v>
      </c>
      <c r="Q3594" s="19" t="s">
        <v>57</v>
      </c>
      <c r="R3594" s="19">
        <v>3350</v>
      </c>
      <c r="S3594" s="19">
        <v>20000</v>
      </c>
      <c r="T3594" s="19">
        <v>0.47</v>
      </c>
      <c r="U3594" s="19">
        <v>9.5</v>
      </c>
      <c r="V3594" s="19">
        <v>0.24</v>
      </c>
      <c r="W3594" s="19">
        <v>63</v>
      </c>
      <c r="X3594" s="93">
        <v>689</v>
      </c>
      <c r="Y3594">
        <f t="shared" ref="Y3594:Y3657" si="169">N3594/G3594</f>
        <v>150</v>
      </c>
      <c r="Z3594" t="b">
        <f>IF(N3594/G3594&gt;=Auswahlhilfe!$C$8,TRUE,FALSE)</f>
        <v>1</v>
      </c>
      <c r="AA3594" t="b">
        <f>IF(K3594&gt;Auswahlhilfe!$C$7,TRUE,FALSE)</f>
        <v>1</v>
      </c>
      <c r="AB3594" t="b">
        <f>IF(Auswahlhilfe!$C$17=F3594,TRUE,FALSE)</f>
        <v>0</v>
      </c>
      <c r="AC3594" t="b">
        <f>IFERROR(IF(FIND("P2",PGOptionList!D3594)&gt;0,TRUE),FALSE)</f>
        <v>0</v>
      </c>
      <c r="AD3594" t="b">
        <f>IFERROR(IF(FIND("P1",PGOptionList!D3594)&gt;0,TRUE),FALSE)</f>
        <v>1</v>
      </c>
      <c r="AE3594" t="b">
        <f>IFERROR(IF(FIND("P0",PGOptionList!D3594)&gt;0,TRUE),FALSE)</f>
        <v>0</v>
      </c>
      <c r="AF3594" t="b">
        <f>IF(AND(Z3594,AA3594,AB3594,AC3594,IF(C3594=Auswahlhilfe!$L$7,TRUE,FALSE)),D3594,FALSE)</f>
        <v>0</v>
      </c>
      <c r="AG3594" t="b">
        <f>IF(AND(Z3594,AA3594,AB3594,AD3594,IF(C3594=Auswahlhilfe!$L$17,TRUE,FALSE)),D3594,FALSE)</f>
        <v>0</v>
      </c>
      <c r="AH3594" t="b">
        <f>IF(AND(Z3594,AA3594,AB3594,AE3594,IF(C3594=Auswahlhilfe!$L$17,TRUE,FALSE)),D3594,FALSE)</f>
        <v>0</v>
      </c>
      <c r="AI3594" t="s">
        <v>4817</v>
      </c>
      <c r="AJ3594" s="90" t="str">
        <f t="shared" ref="AJ3594:AJ3657" si="170">IF(AI3594="ja",HYPERLINK(_xlfn.CONCAT("https://shop.oxni.ch/de/shop/motoren/planetengetriebe/",LOWER(D3594))),_xlfn.CONCAT("mailto:info@oxni.ch?subject=Anfrage ",D3594))</f>
        <v>mailto:info@oxni.ch?subject=Anfrage TCB-120-020-S1-P1</v>
      </c>
    </row>
    <row r="3595" spans="2:36" x14ac:dyDescent="0.2">
      <c r="B3595" s="78" t="str">
        <f t="shared" si="168"/>
        <v/>
      </c>
      <c r="C3595" s="19" t="s">
        <v>125</v>
      </c>
      <c r="D3595" s="19" t="s">
        <v>3896</v>
      </c>
      <c r="E3595" s="19">
        <v>90</v>
      </c>
      <c r="F3595" s="19" t="s">
        <v>58</v>
      </c>
      <c r="G3595" s="19">
        <v>20</v>
      </c>
      <c r="H3595" s="19">
        <v>5</v>
      </c>
      <c r="I3595" s="19">
        <v>25</v>
      </c>
      <c r="J3595" s="19">
        <v>94</v>
      </c>
      <c r="K3595" s="19">
        <v>280</v>
      </c>
      <c r="L3595" s="19">
        <v>840</v>
      </c>
      <c r="M3595" s="19" t="s">
        <v>131</v>
      </c>
      <c r="N3595" s="19">
        <v>3000</v>
      </c>
      <c r="O3595" s="19">
        <v>6000</v>
      </c>
      <c r="P3595" s="19">
        <v>6700</v>
      </c>
      <c r="Q3595" s="19" t="s">
        <v>57</v>
      </c>
      <c r="R3595" s="19">
        <v>3350</v>
      </c>
      <c r="S3595" s="19">
        <v>20000</v>
      </c>
      <c r="T3595" s="19">
        <v>0.47</v>
      </c>
      <c r="U3595" s="19">
        <v>9.5</v>
      </c>
      <c r="V3595" s="19">
        <v>0.24</v>
      </c>
      <c r="W3595" s="19">
        <v>63</v>
      </c>
      <c r="X3595" s="93">
        <v>689</v>
      </c>
      <c r="Y3595">
        <f t="shared" si="169"/>
        <v>150</v>
      </c>
      <c r="Z3595" t="b">
        <f>IF(N3595/G3595&gt;=Auswahlhilfe!$C$8,TRUE,FALSE)</f>
        <v>1</v>
      </c>
      <c r="AA3595" t="b">
        <f>IF(K3595&gt;Auswahlhilfe!$C$7,TRUE,FALSE)</f>
        <v>1</v>
      </c>
      <c r="AB3595" t="b">
        <f>IF(Auswahlhilfe!$C$17=F3595,TRUE,FALSE)</f>
        <v>1</v>
      </c>
      <c r="AC3595" t="b">
        <f>IFERROR(IF(FIND("P2",PGOptionList!D3595)&gt;0,TRUE),FALSE)</f>
        <v>0</v>
      </c>
      <c r="AD3595" t="b">
        <f>IFERROR(IF(FIND("P1",PGOptionList!D3595)&gt;0,TRUE),FALSE)</f>
        <v>1</v>
      </c>
      <c r="AE3595" t="b">
        <f>IFERROR(IF(FIND("P0",PGOptionList!D3595)&gt;0,TRUE),FALSE)</f>
        <v>0</v>
      </c>
      <c r="AF3595" t="b">
        <f>IF(AND(Z3595,AA3595,AB3595,AC3595,IF(C3595=Auswahlhilfe!$L$7,TRUE,FALSE)),D3595,FALSE)</f>
        <v>0</v>
      </c>
      <c r="AG3595" t="b">
        <f>IF(AND(Z3595,AA3595,AB3595,AD3595,IF(C3595=Auswahlhilfe!$L$17,TRUE,FALSE)),D3595,FALSE)</f>
        <v>0</v>
      </c>
      <c r="AH3595" t="b">
        <f>IF(AND(Z3595,AA3595,AB3595,AE3595,IF(C3595=Auswahlhilfe!$L$17,TRUE,FALSE)),D3595,FALSE)</f>
        <v>0</v>
      </c>
      <c r="AI3595" t="s">
        <v>4818</v>
      </c>
      <c r="AJ3595" s="90" t="str">
        <f t="shared" si="170"/>
        <v>https://shop.oxni.ch/de/shop/motoren/planetengetriebe/tcb-120-020-s2-p1</v>
      </c>
    </row>
    <row r="3596" spans="2:36" x14ac:dyDescent="0.2">
      <c r="B3596" s="78" t="str">
        <f t="shared" si="168"/>
        <v/>
      </c>
      <c r="C3596" s="19" t="s">
        <v>125</v>
      </c>
      <c r="D3596" s="19" t="s">
        <v>3897</v>
      </c>
      <c r="E3596" s="19">
        <v>90</v>
      </c>
      <c r="F3596" s="19" t="s">
        <v>55</v>
      </c>
      <c r="G3596" s="19">
        <v>20</v>
      </c>
      <c r="H3596" s="19">
        <v>7</v>
      </c>
      <c r="I3596" s="19">
        <v>25</v>
      </c>
      <c r="J3596" s="19">
        <v>94</v>
      </c>
      <c r="K3596" s="19">
        <v>280</v>
      </c>
      <c r="L3596" s="19">
        <v>840</v>
      </c>
      <c r="M3596" s="19" t="s">
        <v>131</v>
      </c>
      <c r="N3596" s="19">
        <v>3000</v>
      </c>
      <c r="O3596" s="19">
        <v>6000</v>
      </c>
      <c r="P3596" s="19">
        <v>6700</v>
      </c>
      <c r="Q3596" s="19" t="s">
        <v>57</v>
      </c>
      <c r="R3596" s="19">
        <v>3350</v>
      </c>
      <c r="S3596" s="19">
        <v>20000</v>
      </c>
      <c r="T3596" s="19">
        <v>0.47</v>
      </c>
      <c r="U3596" s="19">
        <v>9.5</v>
      </c>
      <c r="V3596" s="19">
        <v>0.24</v>
      </c>
      <c r="W3596" s="19">
        <v>63</v>
      </c>
      <c r="X3596" s="93">
        <v>626</v>
      </c>
      <c r="Y3596">
        <f t="shared" si="169"/>
        <v>150</v>
      </c>
      <c r="Z3596" t="b">
        <f>IF(N3596/G3596&gt;=Auswahlhilfe!$C$8,TRUE,FALSE)</f>
        <v>1</v>
      </c>
      <c r="AA3596" t="b">
        <f>IF(K3596&gt;Auswahlhilfe!$C$7,TRUE,FALSE)</f>
        <v>1</v>
      </c>
      <c r="AB3596" t="b">
        <f>IF(Auswahlhilfe!$C$17=F3596,TRUE,FALSE)</f>
        <v>0</v>
      </c>
      <c r="AC3596" t="b">
        <f>IFERROR(IF(FIND("P2",PGOptionList!D3596)&gt;0,TRUE),FALSE)</f>
        <v>1</v>
      </c>
      <c r="AD3596" t="b">
        <f>IFERROR(IF(FIND("P1",PGOptionList!D3596)&gt;0,TRUE),FALSE)</f>
        <v>0</v>
      </c>
      <c r="AE3596" t="b">
        <f>IFERROR(IF(FIND("P0",PGOptionList!D3596)&gt;0,TRUE),FALSE)</f>
        <v>0</v>
      </c>
      <c r="AF3596" t="b">
        <f>IF(AND(Z3596,AA3596,AB3596,AC3596,IF(C3596=Auswahlhilfe!$L$7,TRUE,FALSE)),D3596,FALSE)</f>
        <v>0</v>
      </c>
      <c r="AG3596" t="b">
        <f>IF(AND(Z3596,AA3596,AB3596,AD3596,IF(C3596=Auswahlhilfe!$L$17,TRUE,FALSE)),D3596,FALSE)</f>
        <v>0</v>
      </c>
      <c r="AH3596" t="b">
        <f>IF(AND(Z3596,AA3596,AB3596,AE3596,IF(C3596=Auswahlhilfe!$L$17,TRUE,FALSE)),D3596,FALSE)</f>
        <v>0</v>
      </c>
      <c r="AI3596" t="s">
        <v>4817</v>
      </c>
      <c r="AJ3596" s="90" t="str">
        <f t="shared" si="170"/>
        <v>mailto:info@oxni.ch?subject=Anfrage TCB-120-020-S1-P2</v>
      </c>
    </row>
    <row r="3597" spans="2:36" x14ac:dyDescent="0.2">
      <c r="B3597" s="78" t="str">
        <f t="shared" si="168"/>
        <v/>
      </c>
      <c r="C3597" s="19" t="s">
        <v>125</v>
      </c>
      <c r="D3597" s="19" t="s">
        <v>3898</v>
      </c>
      <c r="E3597" s="19">
        <v>90</v>
      </c>
      <c r="F3597" s="19" t="s">
        <v>58</v>
      </c>
      <c r="G3597" s="19">
        <v>20</v>
      </c>
      <c r="H3597" s="19">
        <v>7</v>
      </c>
      <c r="I3597" s="19">
        <v>25</v>
      </c>
      <c r="J3597" s="19">
        <v>94</v>
      </c>
      <c r="K3597" s="19">
        <v>280</v>
      </c>
      <c r="L3597" s="19">
        <v>840</v>
      </c>
      <c r="M3597" s="19" t="s">
        <v>131</v>
      </c>
      <c r="N3597" s="19">
        <v>3000</v>
      </c>
      <c r="O3597" s="19">
        <v>6000</v>
      </c>
      <c r="P3597" s="19">
        <v>6700</v>
      </c>
      <c r="Q3597" s="19" t="s">
        <v>57</v>
      </c>
      <c r="R3597" s="19">
        <v>3350</v>
      </c>
      <c r="S3597" s="19">
        <v>20000</v>
      </c>
      <c r="T3597" s="19">
        <v>0.47</v>
      </c>
      <c r="U3597" s="19">
        <v>9.5</v>
      </c>
      <c r="V3597" s="19">
        <v>0.24</v>
      </c>
      <c r="W3597" s="19">
        <v>63</v>
      </c>
      <c r="X3597" s="93">
        <v>626</v>
      </c>
      <c r="Y3597">
        <f t="shared" si="169"/>
        <v>150</v>
      </c>
      <c r="Z3597" t="b">
        <f>IF(N3597/G3597&gt;=Auswahlhilfe!$C$8,TRUE,FALSE)</f>
        <v>1</v>
      </c>
      <c r="AA3597" t="b">
        <f>IF(K3597&gt;Auswahlhilfe!$C$7,TRUE,FALSE)</f>
        <v>1</v>
      </c>
      <c r="AB3597" t="b">
        <f>IF(Auswahlhilfe!$C$17=F3597,TRUE,FALSE)</f>
        <v>1</v>
      </c>
      <c r="AC3597" t="b">
        <f>IFERROR(IF(FIND("P2",PGOptionList!D3597)&gt;0,TRUE),FALSE)</f>
        <v>1</v>
      </c>
      <c r="AD3597" t="b">
        <f>IFERROR(IF(FIND("P1",PGOptionList!D3597)&gt;0,TRUE),FALSE)</f>
        <v>0</v>
      </c>
      <c r="AE3597" t="b">
        <f>IFERROR(IF(FIND("P0",PGOptionList!D3597)&gt;0,TRUE),FALSE)</f>
        <v>0</v>
      </c>
      <c r="AF3597" t="b">
        <f>IF(AND(Z3597,AA3597,AB3597,AC3597,IF(C3597=Auswahlhilfe!$L$7,TRUE,FALSE)),D3597,FALSE)</f>
        <v>0</v>
      </c>
      <c r="AG3597" t="b">
        <f>IF(AND(Z3597,AA3597,AB3597,AD3597,IF(C3597=Auswahlhilfe!$L$17,TRUE,FALSE)),D3597,FALSE)</f>
        <v>0</v>
      </c>
      <c r="AH3597" t="b">
        <f>IF(AND(Z3597,AA3597,AB3597,AE3597,IF(C3597=Auswahlhilfe!$L$17,TRUE,FALSE)),D3597,FALSE)</f>
        <v>0</v>
      </c>
      <c r="AI3597" t="s">
        <v>4818</v>
      </c>
      <c r="AJ3597" s="90" t="str">
        <f t="shared" si="170"/>
        <v>https://shop.oxni.ch/de/shop/motoren/planetengetriebe/tcb-120-020-s2-p2</v>
      </c>
    </row>
    <row r="3598" spans="2:36" x14ac:dyDescent="0.2">
      <c r="B3598" s="78" t="str">
        <f t="shared" si="168"/>
        <v/>
      </c>
      <c r="C3598" s="19" t="s">
        <v>125</v>
      </c>
      <c r="D3598" s="19" t="s">
        <v>3899</v>
      </c>
      <c r="E3598" s="19">
        <v>90</v>
      </c>
      <c r="F3598" s="19" t="s">
        <v>55</v>
      </c>
      <c r="G3598" s="19">
        <v>15</v>
      </c>
      <c r="H3598" s="19">
        <v>5</v>
      </c>
      <c r="I3598" s="19">
        <v>25</v>
      </c>
      <c r="J3598" s="19">
        <v>94</v>
      </c>
      <c r="K3598" s="19">
        <v>200</v>
      </c>
      <c r="L3598" s="19">
        <v>600</v>
      </c>
      <c r="M3598" s="19" t="s">
        <v>108</v>
      </c>
      <c r="N3598" s="19">
        <v>3000</v>
      </c>
      <c r="O3598" s="19">
        <v>6000</v>
      </c>
      <c r="P3598" s="19">
        <v>6700</v>
      </c>
      <c r="Q3598" s="19" t="s">
        <v>57</v>
      </c>
      <c r="R3598" s="19">
        <v>3350</v>
      </c>
      <c r="S3598" s="19">
        <v>20000</v>
      </c>
      <c r="T3598" s="19">
        <v>0.47</v>
      </c>
      <c r="U3598" s="19">
        <v>9.5</v>
      </c>
      <c r="V3598" s="19">
        <v>0.24</v>
      </c>
      <c r="W3598" s="19">
        <v>63</v>
      </c>
      <c r="X3598" s="93">
        <v>689</v>
      </c>
      <c r="Y3598">
        <f t="shared" si="169"/>
        <v>200</v>
      </c>
      <c r="Z3598" t="b">
        <f>IF(N3598/G3598&gt;=Auswahlhilfe!$C$8,TRUE,FALSE)</f>
        <v>1</v>
      </c>
      <c r="AA3598" t="b">
        <f>IF(K3598&gt;Auswahlhilfe!$C$7,TRUE,FALSE)</f>
        <v>1</v>
      </c>
      <c r="AB3598" t="b">
        <f>IF(Auswahlhilfe!$C$17=F3598,TRUE,FALSE)</f>
        <v>0</v>
      </c>
      <c r="AC3598" t="b">
        <f>IFERROR(IF(FIND("P2",PGOptionList!D3598)&gt;0,TRUE),FALSE)</f>
        <v>0</v>
      </c>
      <c r="AD3598" t="b">
        <f>IFERROR(IF(FIND("P1",PGOptionList!D3598)&gt;0,TRUE),FALSE)</f>
        <v>1</v>
      </c>
      <c r="AE3598" t="b">
        <f>IFERROR(IF(FIND("P0",PGOptionList!D3598)&gt;0,TRUE),FALSE)</f>
        <v>0</v>
      </c>
      <c r="AF3598" t="b">
        <f>IF(AND(Z3598,AA3598,AB3598,AC3598,IF(C3598=Auswahlhilfe!$L$7,TRUE,FALSE)),D3598,FALSE)</f>
        <v>0</v>
      </c>
      <c r="AG3598" t="b">
        <f>IF(AND(Z3598,AA3598,AB3598,AD3598,IF(C3598=Auswahlhilfe!$L$17,TRUE,FALSE)),D3598,FALSE)</f>
        <v>0</v>
      </c>
      <c r="AH3598" t="b">
        <f>IF(AND(Z3598,AA3598,AB3598,AE3598,IF(C3598=Auswahlhilfe!$L$17,TRUE,FALSE)),D3598,FALSE)</f>
        <v>0</v>
      </c>
      <c r="AI3598" t="s">
        <v>4817</v>
      </c>
      <c r="AJ3598" s="90" t="str">
        <f t="shared" si="170"/>
        <v>mailto:info@oxni.ch?subject=Anfrage TCB-120-015-S1-P1</v>
      </c>
    </row>
    <row r="3599" spans="2:36" x14ac:dyDescent="0.2">
      <c r="B3599" s="78" t="str">
        <f t="shared" si="168"/>
        <v/>
      </c>
      <c r="C3599" s="19" t="s">
        <v>125</v>
      </c>
      <c r="D3599" s="19" t="s">
        <v>3900</v>
      </c>
      <c r="E3599" s="19">
        <v>90</v>
      </c>
      <c r="F3599" s="19" t="s">
        <v>58</v>
      </c>
      <c r="G3599" s="19">
        <v>15</v>
      </c>
      <c r="H3599" s="19">
        <v>5</v>
      </c>
      <c r="I3599" s="19">
        <v>25</v>
      </c>
      <c r="J3599" s="19">
        <v>94</v>
      </c>
      <c r="K3599" s="19">
        <v>200</v>
      </c>
      <c r="L3599" s="19">
        <v>600</v>
      </c>
      <c r="M3599" s="19" t="s">
        <v>108</v>
      </c>
      <c r="N3599" s="19">
        <v>3000</v>
      </c>
      <c r="O3599" s="19">
        <v>6000</v>
      </c>
      <c r="P3599" s="19">
        <v>6700</v>
      </c>
      <c r="Q3599" s="19" t="s">
        <v>57</v>
      </c>
      <c r="R3599" s="19">
        <v>3350</v>
      </c>
      <c r="S3599" s="19">
        <v>20000</v>
      </c>
      <c r="T3599" s="19">
        <v>0.47</v>
      </c>
      <c r="U3599" s="19">
        <v>9.5</v>
      </c>
      <c r="V3599" s="19">
        <v>0.24</v>
      </c>
      <c r="W3599" s="19">
        <v>63</v>
      </c>
      <c r="X3599" s="93">
        <v>689</v>
      </c>
      <c r="Y3599">
        <f t="shared" si="169"/>
        <v>200</v>
      </c>
      <c r="Z3599" t="b">
        <f>IF(N3599/G3599&gt;=Auswahlhilfe!$C$8,TRUE,FALSE)</f>
        <v>1</v>
      </c>
      <c r="AA3599" t="b">
        <f>IF(K3599&gt;Auswahlhilfe!$C$7,TRUE,FALSE)</f>
        <v>1</v>
      </c>
      <c r="AB3599" t="b">
        <f>IF(Auswahlhilfe!$C$17=F3599,TRUE,FALSE)</f>
        <v>1</v>
      </c>
      <c r="AC3599" t="b">
        <f>IFERROR(IF(FIND("P2",PGOptionList!D3599)&gt;0,TRUE),FALSE)</f>
        <v>0</v>
      </c>
      <c r="AD3599" t="b">
        <f>IFERROR(IF(FIND("P1",PGOptionList!D3599)&gt;0,TRUE),FALSE)</f>
        <v>1</v>
      </c>
      <c r="AE3599" t="b">
        <f>IFERROR(IF(FIND("P0",PGOptionList!D3599)&gt;0,TRUE),FALSE)</f>
        <v>0</v>
      </c>
      <c r="AF3599" t="b">
        <f>IF(AND(Z3599,AA3599,AB3599,AC3599,IF(C3599=Auswahlhilfe!$L$7,TRUE,FALSE)),D3599,FALSE)</f>
        <v>0</v>
      </c>
      <c r="AG3599" t="b">
        <f>IF(AND(Z3599,AA3599,AB3599,AD3599,IF(C3599=Auswahlhilfe!$L$17,TRUE,FALSE)),D3599,FALSE)</f>
        <v>0</v>
      </c>
      <c r="AH3599" t="b">
        <f>IF(AND(Z3599,AA3599,AB3599,AE3599,IF(C3599=Auswahlhilfe!$L$17,TRUE,FALSE)),D3599,FALSE)</f>
        <v>0</v>
      </c>
      <c r="AI3599" t="s">
        <v>4818</v>
      </c>
      <c r="AJ3599" s="90" t="str">
        <f t="shared" si="170"/>
        <v>https://shop.oxni.ch/de/shop/motoren/planetengetriebe/tcb-120-015-s2-p1</v>
      </c>
    </row>
    <row r="3600" spans="2:36" x14ac:dyDescent="0.2">
      <c r="B3600" s="78" t="str">
        <f t="shared" si="168"/>
        <v/>
      </c>
      <c r="C3600" s="19" t="s">
        <v>125</v>
      </c>
      <c r="D3600" s="19" t="s">
        <v>3901</v>
      </c>
      <c r="E3600" s="19">
        <v>90</v>
      </c>
      <c r="F3600" s="19" t="s">
        <v>55</v>
      </c>
      <c r="G3600" s="19">
        <v>15</v>
      </c>
      <c r="H3600" s="19">
        <v>7</v>
      </c>
      <c r="I3600" s="19">
        <v>25</v>
      </c>
      <c r="J3600" s="19">
        <v>94</v>
      </c>
      <c r="K3600" s="19">
        <v>200</v>
      </c>
      <c r="L3600" s="19">
        <v>600</v>
      </c>
      <c r="M3600" s="19" t="s">
        <v>108</v>
      </c>
      <c r="N3600" s="19">
        <v>3000</v>
      </c>
      <c r="O3600" s="19">
        <v>6000</v>
      </c>
      <c r="P3600" s="19">
        <v>6700</v>
      </c>
      <c r="Q3600" s="19" t="s">
        <v>57</v>
      </c>
      <c r="R3600" s="19">
        <v>3350</v>
      </c>
      <c r="S3600" s="19">
        <v>20000</v>
      </c>
      <c r="T3600" s="19">
        <v>0.47</v>
      </c>
      <c r="U3600" s="19">
        <v>9.5</v>
      </c>
      <c r="V3600" s="19">
        <v>0.24</v>
      </c>
      <c r="W3600" s="19">
        <v>63</v>
      </c>
      <c r="X3600" s="93">
        <v>626</v>
      </c>
      <c r="Y3600">
        <f t="shared" si="169"/>
        <v>200</v>
      </c>
      <c r="Z3600" t="b">
        <f>IF(N3600/G3600&gt;=Auswahlhilfe!$C$8,TRUE,FALSE)</f>
        <v>1</v>
      </c>
      <c r="AA3600" t="b">
        <f>IF(K3600&gt;Auswahlhilfe!$C$7,TRUE,FALSE)</f>
        <v>1</v>
      </c>
      <c r="AB3600" t="b">
        <f>IF(Auswahlhilfe!$C$17=F3600,TRUE,FALSE)</f>
        <v>0</v>
      </c>
      <c r="AC3600" t="b">
        <f>IFERROR(IF(FIND("P2",PGOptionList!D3600)&gt;0,TRUE),FALSE)</f>
        <v>1</v>
      </c>
      <c r="AD3600" t="b">
        <f>IFERROR(IF(FIND("P1",PGOptionList!D3600)&gt;0,TRUE),FALSE)</f>
        <v>0</v>
      </c>
      <c r="AE3600" t="b">
        <f>IFERROR(IF(FIND("P0",PGOptionList!D3600)&gt;0,TRUE),FALSE)</f>
        <v>0</v>
      </c>
      <c r="AF3600" t="b">
        <f>IF(AND(Z3600,AA3600,AB3600,AC3600,IF(C3600=Auswahlhilfe!$L$7,TRUE,FALSE)),D3600,FALSE)</f>
        <v>0</v>
      </c>
      <c r="AG3600" t="b">
        <f>IF(AND(Z3600,AA3600,AB3600,AD3600,IF(C3600=Auswahlhilfe!$L$17,TRUE,FALSE)),D3600,FALSE)</f>
        <v>0</v>
      </c>
      <c r="AH3600" t="b">
        <f>IF(AND(Z3600,AA3600,AB3600,AE3600,IF(C3600=Auswahlhilfe!$L$17,TRUE,FALSE)),D3600,FALSE)</f>
        <v>0</v>
      </c>
      <c r="AI3600" t="s">
        <v>4817</v>
      </c>
      <c r="AJ3600" s="90" t="str">
        <f t="shared" si="170"/>
        <v>mailto:info@oxni.ch?subject=Anfrage TCB-120-015-S1-P2</v>
      </c>
    </row>
    <row r="3601" spans="2:36" x14ac:dyDescent="0.2">
      <c r="B3601" s="78" t="str">
        <f t="shared" si="168"/>
        <v/>
      </c>
      <c r="C3601" s="19" t="s">
        <v>125</v>
      </c>
      <c r="D3601" s="19" t="s">
        <v>3902</v>
      </c>
      <c r="E3601" s="19">
        <v>90</v>
      </c>
      <c r="F3601" s="19" t="s">
        <v>58</v>
      </c>
      <c r="G3601" s="19">
        <v>15</v>
      </c>
      <c r="H3601" s="19">
        <v>7</v>
      </c>
      <c r="I3601" s="19">
        <v>25</v>
      </c>
      <c r="J3601" s="19">
        <v>94</v>
      </c>
      <c r="K3601" s="19">
        <v>200</v>
      </c>
      <c r="L3601" s="19">
        <v>600</v>
      </c>
      <c r="M3601" s="19" t="s">
        <v>108</v>
      </c>
      <c r="N3601" s="19">
        <v>3000</v>
      </c>
      <c r="O3601" s="19">
        <v>6000</v>
      </c>
      <c r="P3601" s="19">
        <v>6700</v>
      </c>
      <c r="Q3601" s="19" t="s">
        <v>57</v>
      </c>
      <c r="R3601" s="19">
        <v>3350</v>
      </c>
      <c r="S3601" s="19">
        <v>20000</v>
      </c>
      <c r="T3601" s="19">
        <v>0.47</v>
      </c>
      <c r="U3601" s="19">
        <v>9.5</v>
      </c>
      <c r="V3601" s="19">
        <v>0.24</v>
      </c>
      <c r="W3601" s="19">
        <v>63</v>
      </c>
      <c r="X3601" s="93">
        <v>626</v>
      </c>
      <c r="Y3601">
        <f t="shared" si="169"/>
        <v>200</v>
      </c>
      <c r="Z3601" t="b">
        <f>IF(N3601/G3601&gt;=Auswahlhilfe!$C$8,TRUE,FALSE)</f>
        <v>1</v>
      </c>
      <c r="AA3601" t="b">
        <f>IF(K3601&gt;Auswahlhilfe!$C$7,TRUE,FALSE)</f>
        <v>1</v>
      </c>
      <c r="AB3601" t="b">
        <f>IF(Auswahlhilfe!$C$17=F3601,TRUE,FALSE)</f>
        <v>1</v>
      </c>
      <c r="AC3601" t="b">
        <f>IFERROR(IF(FIND("P2",PGOptionList!D3601)&gt;0,TRUE),FALSE)</f>
        <v>1</v>
      </c>
      <c r="AD3601" t="b">
        <f>IFERROR(IF(FIND("P1",PGOptionList!D3601)&gt;0,TRUE),FALSE)</f>
        <v>0</v>
      </c>
      <c r="AE3601" t="b">
        <f>IFERROR(IF(FIND("P0",PGOptionList!D3601)&gt;0,TRUE),FALSE)</f>
        <v>0</v>
      </c>
      <c r="AF3601" t="b">
        <f>IF(AND(Z3601,AA3601,AB3601,AC3601,IF(C3601=Auswahlhilfe!$L$7,TRUE,FALSE)),D3601,FALSE)</f>
        <v>0</v>
      </c>
      <c r="AG3601" t="b">
        <f>IF(AND(Z3601,AA3601,AB3601,AD3601,IF(C3601=Auswahlhilfe!$L$17,TRUE,FALSE)),D3601,FALSE)</f>
        <v>0</v>
      </c>
      <c r="AH3601" t="b">
        <f>IF(AND(Z3601,AA3601,AB3601,AE3601,IF(C3601=Auswahlhilfe!$L$17,TRUE,FALSE)),D3601,FALSE)</f>
        <v>0</v>
      </c>
      <c r="AI3601" t="s">
        <v>4818</v>
      </c>
      <c r="AJ3601" s="90" t="str">
        <f t="shared" si="170"/>
        <v>https://shop.oxni.ch/de/shop/motoren/planetengetriebe/tcb-120-015-s2-p2</v>
      </c>
    </row>
    <row r="3602" spans="2:36" x14ac:dyDescent="0.2">
      <c r="B3602" s="78" t="str">
        <f t="shared" si="168"/>
        <v/>
      </c>
      <c r="C3602" s="19" t="s">
        <v>125</v>
      </c>
      <c r="D3602" s="19" t="s">
        <v>3903</v>
      </c>
      <c r="E3602" s="19">
        <v>130</v>
      </c>
      <c r="F3602" s="19" t="s">
        <v>55</v>
      </c>
      <c r="G3602" s="19">
        <v>10</v>
      </c>
      <c r="H3602" s="19">
        <v>3</v>
      </c>
      <c r="I3602" s="19">
        <v>25</v>
      </c>
      <c r="J3602" s="19">
        <v>97</v>
      </c>
      <c r="K3602" s="19">
        <v>220</v>
      </c>
      <c r="L3602" s="19">
        <v>660</v>
      </c>
      <c r="M3602" s="19" t="s">
        <v>134</v>
      </c>
      <c r="N3602" s="19">
        <v>3000</v>
      </c>
      <c r="O3602" s="19">
        <v>6000</v>
      </c>
      <c r="P3602" s="19">
        <v>6700</v>
      </c>
      <c r="Q3602" s="19" t="s">
        <v>57</v>
      </c>
      <c r="R3602" s="19">
        <v>3350</v>
      </c>
      <c r="S3602" s="19">
        <v>20000</v>
      </c>
      <c r="T3602" s="19">
        <v>2.57</v>
      </c>
      <c r="U3602" s="19">
        <v>8</v>
      </c>
      <c r="V3602" s="19">
        <v>0.24</v>
      </c>
      <c r="W3602" s="19">
        <v>63</v>
      </c>
      <c r="X3602" s="93">
        <v>555</v>
      </c>
      <c r="Y3602">
        <f t="shared" si="169"/>
        <v>300</v>
      </c>
      <c r="Z3602" t="b">
        <f>IF(N3602/G3602&gt;=Auswahlhilfe!$C$8,TRUE,FALSE)</f>
        <v>1</v>
      </c>
      <c r="AA3602" t="b">
        <f>IF(K3602&gt;Auswahlhilfe!$C$7,TRUE,FALSE)</f>
        <v>1</v>
      </c>
      <c r="AB3602" t="b">
        <f>IF(Auswahlhilfe!$C$17=F3602,TRUE,FALSE)</f>
        <v>0</v>
      </c>
      <c r="AC3602" t="b">
        <f>IFERROR(IF(FIND("P2",PGOptionList!D3602)&gt;0,TRUE),FALSE)</f>
        <v>0</v>
      </c>
      <c r="AD3602" t="b">
        <f>IFERROR(IF(FIND("P1",PGOptionList!D3602)&gt;0,TRUE),FALSE)</f>
        <v>1</v>
      </c>
      <c r="AE3602" t="b">
        <f>IFERROR(IF(FIND("P0",PGOptionList!D3602)&gt;0,TRUE),FALSE)</f>
        <v>0</v>
      </c>
      <c r="AF3602" t="b">
        <f>IF(AND(Z3602,AA3602,AB3602,AC3602,IF(C3602=Auswahlhilfe!$L$7,TRUE,FALSE)),D3602,FALSE)</f>
        <v>0</v>
      </c>
      <c r="AG3602" t="b">
        <f>IF(AND(Z3602,AA3602,AB3602,AD3602,IF(C3602=Auswahlhilfe!$L$17,TRUE,FALSE)),D3602,FALSE)</f>
        <v>0</v>
      </c>
      <c r="AH3602" t="b">
        <f>IF(AND(Z3602,AA3602,AB3602,AE3602,IF(C3602=Auswahlhilfe!$L$17,TRUE,FALSE)),D3602,FALSE)</f>
        <v>0</v>
      </c>
      <c r="AI3602" t="s">
        <v>4817</v>
      </c>
      <c r="AJ3602" s="90" t="str">
        <f t="shared" si="170"/>
        <v>mailto:info@oxni.ch?subject=Anfrage TCB-120-010-S1-P1</v>
      </c>
    </row>
    <row r="3603" spans="2:36" x14ac:dyDescent="0.2">
      <c r="B3603" s="78" t="str">
        <f t="shared" si="168"/>
        <v/>
      </c>
      <c r="C3603" s="19" t="s">
        <v>125</v>
      </c>
      <c r="D3603" s="19" t="s">
        <v>3904</v>
      </c>
      <c r="E3603" s="19">
        <v>130</v>
      </c>
      <c r="F3603" s="19" t="s">
        <v>58</v>
      </c>
      <c r="G3603" s="19">
        <v>10</v>
      </c>
      <c r="H3603" s="19">
        <v>3</v>
      </c>
      <c r="I3603" s="19">
        <v>25</v>
      </c>
      <c r="J3603" s="19">
        <v>97</v>
      </c>
      <c r="K3603" s="19">
        <v>220</v>
      </c>
      <c r="L3603" s="19">
        <v>660</v>
      </c>
      <c r="M3603" s="19" t="s">
        <v>134</v>
      </c>
      <c r="N3603" s="19">
        <v>3000</v>
      </c>
      <c r="O3603" s="19">
        <v>6000</v>
      </c>
      <c r="P3603" s="19">
        <v>6700</v>
      </c>
      <c r="Q3603" s="19" t="s">
        <v>57</v>
      </c>
      <c r="R3603" s="19">
        <v>3350</v>
      </c>
      <c r="S3603" s="19">
        <v>20000</v>
      </c>
      <c r="T3603" s="19">
        <v>2.57</v>
      </c>
      <c r="U3603" s="19">
        <v>8</v>
      </c>
      <c r="V3603" s="19">
        <v>0.24</v>
      </c>
      <c r="W3603" s="19">
        <v>63</v>
      </c>
      <c r="X3603" s="93">
        <v>555</v>
      </c>
      <c r="Y3603">
        <f t="shared" si="169"/>
        <v>300</v>
      </c>
      <c r="Z3603" t="b">
        <f>IF(N3603/G3603&gt;=Auswahlhilfe!$C$8,TRUE,FALSE)</f>
        <v>1</v>
      </c>
      <c r="AA3603" t="b">
        <f>IF(K3603&gt;Auswahlhilfe!$C$7,TRUE,FALSE)</f>
        <v>1</v>
      </c>
      <c r="AB3603" t="b">
        <f>IF(Auswahlhilfe!$C$17=F3603,TRUE,FALSE)</f>
        <v>1</v>
      </c>
      <c r="AC3603" t="b">
        <f>IFERROR(IF(FIND("P2",PGOptionList!D3603)&gt;0,TRUE),FALSE)</f>
        <v>0</v>
      </c>
      <c r="AD3603" t="b">
        <f>IFERROR(IF(FIND("P1",PGOptionList!D3603)&gt;0,TRUE),FALSE)</f>
        <v>1</v>
      </c>
      <c r="AE3603" t="b">
        <f>IFERROR(IF(FIND("P0",PGOptionList!D3603)&gt;0,TRUE),FALSE)</f>
        <v>0</v>
      </c>
      <c r="AF3603" t="b">
        <f>IF(AND(Z3603,AA3603,AB3603,AC3603,IF(C3603=Auswahlhilfe!$L$7,TRUE,FALSE)),D3603,FALSE)</f>
        <v>0</v>
      </c>
      <c r="AG3603" t="b">
        <f>IF(AND(Z3603,AA3603,AB3603,AD3603,IF(C3603=Auswahlhilfe!$L$17,TRUE,FALSE)),D3603,FALSE)</f>
        <v>0</v>
      </c>
      <c r="AH3603" t="b">
        <f>IF(AND(Z3603,AA3603,AB3603,AE3603,IF(C3603=Auswahlhilfe!$L$17,TRUE,FALSE)),D3603,FALSE)</f>
        <v>0</v>
      </c>
      <c r="AI3603" t="s">
        <v>4818</v>
      </c>
      <c r="AJ3603" s="90" t="str">
        <f t="shared" si="170"/>
        <v>https://shop.oxni.ch/de/shop/motoren/planetengetriebe/tcb-120-010-s2-p1</v>
      </c>
    </row>
    <row r="3604" spans="2:36" x14ac:dyDescent="0.2">
      <c r="B3604" s="78" t="str">
        <f t="shared" si="168"/>
        <v/>
      </c>
      <c r="C3604" s="19" t="s">
        <v>125</v>
      </c>
      <c r="D3604" s="19" t="s">
        <v>3905</v>
      </c>
      <c r="E3604" s="19">
        <v>130</v>
      </c>
      <c r="F3604" s="19" t="s">
        <v>55</v>
      </c>
      <c r="G3604" s="19">
        <v>10</v>
      </c>
      <c r="H3604" s="19">
        <v>5</v>
      </c>
      <c r="I3604" s="19">
        <v>25</v>
      </c>
      <c r="J3604" s="19">
        <v>97</v>
      </c>
      <c r="K3604" s="19">
        <v>220</v>
      </c>
      <c r="L3604" s="19">
        <v>660</v>
      </c>
      <c r="M3604" s="19" t="s">
        <v>134</v>
      </c>
      <c r="N3604" s="19">
        <v>3000</v>
      </c>
      <c r="O3604" s="19">
        <v>6000</v>
      </c>
      <c r="P3604" s="19">
        <v>6700</v>
      </c>
      <c r="Q3604" s="19" t="s">
        <v>57</v>
      </c>
      <c r="R3604" s="19">
        <v>3350</v>
      </c>
      <c r="S3604" s="19">
        <v>20000</v>
      </c>
      <c r="T3604" s="19">
        <v>2.57</v>
      </c>
      <c r="U3604" s="19">
        <v>8</v>
      </c>
      <c r="V3604" s="19">
        <v>0.24</v>
      </c>
      <c r="W3604" s="19">
        <v>63</v>
      </c>
      <c r="X3604" s="93">
        <v>504</v>
      </c>
      <c r="Y3604">
        <f t="shared" si="169"/>
        <v>300</v>
      </c>
      <c r="Z3604" t="b">
        <f>IF(N3604/G3604&gt;=Auswahlhilfe!$C$8,TRUE,FALSE)</f>
        <v>1</v>
      </c>
      <c r="AA3604" t="b">
        <f>IF(K3604&gt;Auswahlhilfe!$C$7,TRUE,FALSE)</f>
        <v>1</v>
      </c>
      <c r="AB3604" t="b">
        <f>IF(Auswahlhilfe!$C$17=F3604,TRUE,FALSE)</f>
        <v>0</v>
      </c>
      <c r="AC3604" t="b">
        <f>IFERROR(IF(FIND("P2",PGOptionList!D3604)&gt;0,TRUE),FALSE)</f>
        <v>1</v>
      </c>
      <c r="AD3604" t="b">
        <f>IFERROR(IF(FIND("P1",PGOptionList!D3604)&gt;0,TRUE),FALSE)</f>
        <v>0</v>
      </c>
      <c r="AE3604" t="b">
        <f>IFERROR(IF(FIND("P0",PGOptionList!D3604)&gt;0,TRUE),FALSE)</f>
        <v>0</v>
      </c>
      <c r="AF3604" t="b">
        <f>IF(AND(Z3604,AA3604,AB3604,AC3604,IF(C3604=Auswahlhilfe!$L$7,TRUE,FALSE)),D3604,FALSE)</f>
        <v>0</v>
      </c>
      <c r="AG3604" t="b">
        <f>IF(AND(Z3604,AA3604,AB3604,AD3604,IF(C3604=Auswahlhilfe!$L$17,TRUE,FALSE)),D3604,FALSE)</f>
        <v>0</v>
      </c>
      <c r="AH3604" t="b">
        <f>IF(AND(Z3604,AA3604,AB3604,AE3604,IF(C3604=Auswahlhilfe!$L$17,TRUE,FALSE)),D3604,FALSE)</f>
        <v>0</v>
      </c>
      <c r="AI3604" t="s">
        <v>4817</v>
      </c>
      <c r="AJ3604" s="90" t="str">
        <f t="shared" si="170"/>
        <v>mailto:info@oxni.ch?subject=Anfrage TCB-120-010-S1-P2</v>
      </c>
    </row>
    <row r="3605" spans="2:36" x14ac:dyDescent="0.2">
      <c r="B3605" s="78" t="str">
        <f t="shared" si="168"/>
        <v/>
      </c>
      <c r="C3605" s="19" t="s">
        <v>125</v>
      </c>
      <c r="D3605" s="19" t="s">
        <v>3906</v>
      </c>
      <c r="E3605" s="19">
        <v>130</v>
      </c>
      <c r="F3605" s="19" t="s">
        <v>58</v>
      </c>
      <c r="G3605" s="19">
        <v>10</v>
      </c>
      <c r="H3605" s="19">
        <v>5</v>
      </c>
      <c r="I3605" s="19">
        <v>25</v>
      </c>
      <c r="J3605" s="19">
        <v>97</v>
      </c>
      <c r="K3605" s="19">
        <v>220</v>
      </c>
      <c r="L3605" s="19">
        <v>660</v>
      </c>
      <c r="M3605" s="19" t="s">
        <v>134</v>
      </c>
      <c r="N3605" s="19">
        <v>3000</v>
      </c>
      <c r="O3605" s="19">
        <v>6000</v>
      </c>
      <c r="P3605" s="19">
        <v>6700</v>
      </c>
      <c r="Q3605" s="19" t="s">
        <v>57</v>
      </c>
      <c r="R3605" s="19">
        <v>3350</v>
      </c>
      <c r="S3605" s="19">
        <v>20000</v>
      </c>
      <c r="T3605" s="19">
        <v>2.57</v>
      </c>
      <c r="U3605" s="19">
        <v>8</v>
      </c>
      <c r="V3605" s="19">
        <v>0.24</v>
      </c>
      <c r="W3605" s="19">
        <v>63</v>
      </c>
      <c r="X3605" s="93">
        <v>504</v>
      </c>
      <c r="Y3605">
        <f t="shared" si="169"/>
        <v>300</v>
      </c>
      <c r="Z3605" t="b">
        <f>IF(N3605/G3605&gt;=Auswahlhilfe!$C$8,TRUE,FALSE)</f>
        <v>1</v>
      </c>
      <c r="AA3605" t="b">
        <f>IF(K3605&gt;Auswahlhilfe!$C$7,TRUE,FALSE)</f>
        <v>1</v>
      </c>
      <c r="AB3605" t="b">
        <f>IF(Auswahlhilfe!$C$17=F3605,TRUE,FALSE)</f>
        <v>1</v>
      </c>
      <c r="AC3605" t="b">
        <f>IFERROR(IF(FIND("P2",PGOptionList!D3605)&gt;0,TRUE),FALSE)</f>
        <v>1</v>
      </c>
      <c r="AD3605" t="b">
        <f>IFERROR(IF(FIND("P1",PGOptionList!D3605)&gt;0,TRUE),FALSE)</f>
        <v>0</v>
      </c>
      <c r="AE3605" t="b">
        <f>IFERROR(IF(FIND("P0",PGOptionList!D3605)&gt;0,TRUE),FALSE)</f>
        <v>0</v>
      </c>
      <c r="AF3605" t="b">
        <f>IF(AND(Z3605,AA3605,AB3605,AC3605,IF(C3605=Auswahlhilfe!$L$7,TRUE,FALSE)),D3605,FALSE)</f>
        <v>0</v>
      </c>
      <c r="AG3605" t="b">
        <f>IF(AND(Z3605,AA3605,AB3605,AD3605,IF(C3605=Auswahlhilfe!$L$17,TRUE,FALSE)),D3605,FALSE)</f>
        <v>0</v>
      </c>
      <c r="AH3605" t="b">
        <f>IF(AND(Z3605,AA3605,AB3605,AE3605,IF(C3605=Auswahlhilfe!$L$17,TRUE,FALSE)),D3605,FALSE)</f>
        <v>0</v>
      </c>
      <c r="AI3605" t="s">
        <v>4818</v>
      </c>
      <c r="AJ3605" s="90" t="str">
        <f t="shared" si="170"/>
        <v>https://shop.oxni.ch/de/shop/motoren/planetengetriebe/tcb-120-010-s2-p2</v>
      </c>
    </row>
    <row r="3606" spans="2:36" x14ac:dyDescent="0.2">
      <c r="B3606" s="78" t="str">
        <f t="shared" si="168"/>
        <v/>
      </c>
      <c r="C3606" s="19" t="s">
        <v>125</v>
      </c>
      <c r="D3606" s="19" t="s">
        <v>3907</v>
      </c>
      <c r="E3606" s="19">
        <v>130</v>
      </c>
      <c r="F3606" s="19" t="s">
        <v>55</v>
      </c>
      <c r="G3606" s="19">
        <v>8</v>
      </c>
      <c r="H3606" s="19">
        <v>3</v>
      </c>
      <c r="I3606" s="19">
        <v>25</v>
      </c>
      <c r="J3606" s="19">
        <v>97</v>
      </c>
      <c r="K3606" s="19">
        <v>255</v>
      </c>
      <c r="L3606" s="19">
        <v>765</v>
      </c>
      <c r="M3606" s="19" t="s">
        <v>133</v>
      </c>
      <c r="N3606" s="19">
        <v>3000</v>
      </c>
      <c r="O3606" s="19">
        <v>6000</v>
      </c>
      <c r="P3606" s="19">
        <v>6700</v>
      </c>
      <c r="Q3606" s="19" t="s">
        <v>57</v>
      </c>
      <c r="R3606" s="19">
        <v>3350</v>
      </c>
      <c r="S3606" s="19">
        <v>20000</v>
      </c>
      <c r="T3606" s="19">
        <v>2.58</v>
      </c>
      <c r="U3606" s="19">
        <v>8</v>
      </c>
      <c r="V3606" s="19">
        <v>0.24</v>
      </c>
      <c r="W3606" s="19">
        <v>63</v>
      </c>
      <c r="X3606" s="93">
        <v>555</v>
      </c>
      <c r="Y3606">
        <f t="shared" si="169"/>
        <v>375</v>
      </c>
      <c r="Z3606" t="b">
        <f>IF(N3606/G3606&gt;=Auswahlhilfe!$C$8,TRUE,FALSE)</f>
        <v>1</v>
      </c>
      <c r="AA3606" t="b">
        <f>IF(K3606&gt;Auswahlhilfe!$C$7,TRUE,FALSE)</f>
        <v>1</v>
      </c>
      <c r="AB3606" t="b">
        <f>IF(Auswahlhilfe!$C$17=F3606,TRUE,FALSE)</f>
        <v>0</v>
      </c>
      <c r="AC3606" t="b">
        <f>IFERROR(IF(FIND("P2",PGOptionList!D3606)&gt;0,TRUE),FALSE)</f>
        <v>0</v>
      </c>
      <c r="AD3606" t="b">
        <f>IFERROR(IF(FIND("P1",PGOptionList!D3606)&gt;0,TRUE),FALSE)</f>
        <v>1</v>
      </c>
      <c r="AE3606" t="b">
        <f>IFERROR(IF(FIND("P0",PGOptionList!D3606)&gt;0,TRUE),FALSE)</f>
        <v>0</v>
      </c>
      <c r="AF3606" t="b">
        <f>IF(AND(Z3606,AA3606,AB3606,AC3606,IF(C3606=Auswahlhilfe!$L$7,TRUE,FALSE)),D3606,FALSE)</f>
        <v>0</v>
      </c>
      <c r="AG3606" t="b">
        <f>IF(AND(Z3606,AA3606,AB3606,AD3606,IF(C3606=Auswahlhilfe!$L$17,TRUE,FALSE)),D3606,FALSE)</f>
        <v>0</v>
      </c>
      <c r="AH3606" t="b">
        <f>IF(AND(Z3606,AA3606,AB3606,AE3606,IF(C3606=Auswahlhilfe!$L$17,TRUE,FALSE)),D3606,FALSE)</f>
        <v>0</v>
      </c>
      <c r="AI3606" t="s">
        <v>4817</v>
      </c>
      <c r="AJ3606" s="90" t="str">
        <f t="shared" si="170"/>
        <v>mailto:info@oxni.ch?subject=Anfrage TCB-120-008-S1-P1</v>
      </c>
    </row>
    <row r="3607" spans="2:36" x14ac:dyDescent="0.2">
      <c r="B3607" s="78" t="str">
        <f t="shared" si="168"/>
        <v/>
      </c>
      <c r="C3607" s="19" t="s">
        <v>125</v>
      </c>
      <c r="D3607" s="19" t="s">
        <v>3908</v>
      </c>
      <c r="E3607" s="19">
        <v>130</v>
      </c>
      <c r="F3607" s="19" t="s">
        <v>58</v>
      </c>
      <c r="G3607" s="19">
        <v>8</v>
      </c>
      <c r="H3607" s="19">
        <v>3</v>
      </c>
      <c r="I3607" s="19">
        <v>25</v>
      </c>
      <c r="J3607" s="19">
        <v>97</v>
      </c>
      <c r="K3607" s="19">
        <v>255</v>
      </c>
      <c r="L3607" s="19">
        <v>765</v>
      </c>
      <c r="M3607" s="19" t="s">
        <v>133</v>
      </c>
      <c r="N3607" s="19">
        <v>3000</v>
      </c>
      <c r="O3607" s="19">
        <v>6000</v>
      </c>
      <c r="P3607" s="19">
        <v>6700</v>
      </c>
      <c r="Q3607" s="19" t="s">
        <v>57</v>
      </c>
      <c r="R3607" s="19">
        <v>3350</v>
      </c>
      <c r="S3607" s="19">
        <v>20000</v>
      </c>
      <c r="T3607" s="19">
        <v>2.58</v>
      </c>
      <c r="U3607" s="19">
        <v>8</v>
      </c>
      <c r="V3607" s="19">
        <v>0.24</v>
      </c>
      <c r="W3607" s="19">
        <v>63</v>
      </c>
      <c r="X3607" s="93">
        <v>555</v>
      </c>
      <c r="Y3607">
        <f t="shared" si="169"/>
        <v>375</v>
      </c>
      <c r="Z3607" t="b">
        <f>IF(N3607/G3607&gt;=Auswahlhilfe!$C$8,TRUE,FALSE)</f>
        <v>1</v>
      </c>
      <c r="AA3607" t="b">
        <f>IF(K3607&gt;Auswahlhilfe!$C$7,TRUE,FALSE)</f>
        <v>1</v>
      </c>
      <c r="AB3607" t="b">
        <f>IF(Auswahlhilfe!$C$17=F3607,TRUE,FALSE)</f>
        <v>1</v>
      </c>
      <c r="AC3607" t="b">
        <f>IFERROR(IF(FIND("P2",PGOptionList!D3607)&gt;0,TRUE),FALSE)</f>
        <v>0</v>
      </c>
      <c r="AD3607" t="b">
        <f>IFERROR(IF(FIND("P1",PGOptionList!D3607)&gt;0,TRUE),FALSE)</f>
        <v>1</v>
      </c>
      <c r="AE3607" t="b">
        <f>IFERROR(IF(FIND("P0",PGOptionList!D3607)&gt;0,TRUE),FALSE)</f>
        <v>0</v>
      </c>
      <c r="AF3607" t="b">
        <f>IF(AND(Z3607,AA3607,AB3607,AC3607,IF(C3607=Auswahlhilfe!$L$7,TRUE,FALSE)),D3607,FALSE)</f>
        <v>0</v>
      </c>
      <c r="AG3607" t="b">
        <f>IF(AND(Z3607,AA3607,AB3607,AD3607,IF(C3607=Auswahlhilfe!$L$17,TRUE,FALSE)),D3607,FALSE)</f>
        <v>0</v>
      </c>
      <c r="AH3607" t="b">
        <f>IF(AND(Z3607,AA3607,AB3607,AE3607,IF(C3607=Auswahlhilfe!$L$17,TRUE,FALSE)),D3607,FALSE)</f>
        <v>0</v>
      </c>
      <c r="AI3607" t="s">
        <v>4818</v>
      </c>
      <c r="AJ3607" s="90" t="str">
        <f t="shared" si="170"/>
        <v>https://shop.oxni.ch/de/shop/motoren/planetengetriebe/tcb-120-008-s2-p1</v>
      </c>
    </row>
    <row r="3608" spans="2:36" x14ac:dyDescent="0.2">
      <c r="B3608" s="78" t="str">
        <f t="shared" si="168"/>
        <v/>
      </c>
      <c r="C3608" s="19" t="s">
        <v>125</v>
      </c>
      <c r="D3608" s="19" t="s">
        <v>3909</v>
      </c>
      <c r="E3608" s="19">
        <v>130</v>
      </c>
      <c r="F3608" s="19" t="s">
        <v>55</v>
      </c>
      <c r="G3608" s="19">
        <v>8</v>
      </c>
      <c r="H3608" s="19">
        <v>5</v>
      </c>
      <c r="I3608" s="19">
        <v>25</v>
      </c>
      <c r="J3608" s="19">
        <v>97</v>
      </c>
      <c r="K3608" s="19">
        <v>255</v>
      </c>
      <c r="L3608" s="19">
        <v>765</v>
      </c>
      <c r="M3608" s="19" t="s">
        <v>133</v>
      </c>
      <c r="N3608" s="19">
        <v>3000</v>
      </c>
      <c r="O3608" s="19">
        <v>6000</v>
      </c>
      <c r="P3608" s="19">
        <v>6700</v>
      </c>
      <c r="Q3608" s="19" t="s">
        <v>57</v>
      </c>
      <c r="R3608" s="19">
        <v>3350</v>
      </c>
      <c r="S3608" s="19">
        <v>20000</v>
      </c>
      <c r="T3608" s="19">
        <v>2.58</v>
      </c>
      <c r="U3608" s="19">
        <v>8</v>
      </c>
      <c r="V3608" s="19">
        <v>0.24</v>
      </c>
      <c r="W3608" s="19">
        <v>63</v>
      </c>
      <c r="X3608" s="93">
        <v>504</v>
      </c>
      <c r="Y3608">
        <f t="shared" si="169"/>
        <v>375</v>
      </c>
      <c r="Z3608" t="b">
        <f>IF(N3608/G3608&gt;=Auswahlhilfe!$C$8,TRUE,FALSE)</f>
        <v>1</v>
      </c>
      <c r="AA3608" t="b">
        <f>IF(K3608&gt;Auswahlhilfe!$C$7,TRUE,FALSE)</f>
        <v>1</v>
      </c>
      <c r="AB3608" t="b">
        <f>IF(Auswahlhilfe!$C$17=F3608,TRUE,FALSE)</f>
        <v>0</v>
      </c>
      <c r="AC3608" t="b">
        <f>IFERROR(IF(FIND("P2",PGOptionList!D3608)&gt;0,TRUE),FALSE)</f>
        <v>1</v>
      </c>
      <c r="AD3608" t="b">
        <f>IFERROR(IF(FIND("P1",PGOptionList!D3608)&gt;0,TRUE),FALSE)</f>
        <v>0</v>
      </c>
      <c r="AE3608" t="b">
        <f>IFERROR(IF(FIND("P0",PGOptionList!D3608)&gt;0,TRUE),FALSE)</f>
        <v>0</v>
      </c>
      <c r="AF3608" t="b">
        <f>IF(AND(Z3608,AA3608,AB3608,AC3608,IF(C3608=Auswahlhilfe!$L$7,TRUE,FALSE)),D3608,FALSE)</f>
        <v>0</v>
      </c>
      <c r="AG3608" t="b">
        <f>IF(AND(Z3608,AA3608,AB3608,AD3608,IF(C3608=Auswahlhilfe!$L$17,TRUE,FALSE)),D3608,FALSE)</f>
        <v>0</v>
      </c>
      <c r="AH3608" t="b">
        <f>IF(AND(Z3608,AA3608,AB3608,AE3608,IF(C3608=Auswahlhilfe!$L$17,TRUE,FALSE)),D3608,FALSE)</f>
        <v>0</v>
      </c>
      <c r="AI3608" t="s">
        <v>4817</v>
      </c>
      <c r="AJ3608" s="90" t="str">
        <f t="shared" si="170"/>
        <v>mailto:info@oxni.ch?subject=Anfrage TCB-120-008-S1-P2</v>
      </c>
    </row>
    <row r="3609" spans="2:36" x14ac:dyDescent="0.2">
      <c r="B3609" s="78" t="str">
        <f t="shared" si="168"/>
        <v/>
      </c>
      <c r="C3609" s="19" t="s">
        <v>125</v>
      </c>
      <c r="D3609" s="19" t="s">
        <v>3910</v>
      </c>
      <c r="E3609" s="19">
        <v>130</v>
      </c>
      <c r="F3609" s="19" t="s">
        <v>58</v>
      </c>
      <c r="G3609" s="19">
        <v>8</v>
      </c>
      <c r="H3609" s="19">
        <v>5</v>
      </c>
      <c r="I3609" s="19">
        <v>25</v>
      </c>
      <c r="J3609" s="19">
        <v>97</v>
      </c>
      <c r="K3609" s="19">
        <v>255</v>
      </c>
      <c r="L3609" s="19">
        <v>765</v>
      </c>
      <c r="M3609" s="19" t="s">
        <v>133</v>
      </c>
      <c r="N3609" s="19">
        <v>3000</v>
      </c>
      <c r="O3609" s="19">
        <v>6000</v>
      </c>
      <c r="P3609" s="19">
        <v>6700</v>
      </c>
      <c r="Q3609" s="19" t="s">
        <v>57</v>
      </c>
      <c r="R3609" s="19">
        <v>3350</v>
      </c>
      <c r="S3609" s="19">
        <v>20000</v>
      </c>
      <c r="T3609" s="19">
        <v>2.58</v>
      </c>
      <c r="U3609" s="19">
        <v>8</v>
      </c>
      <c r="V3609" s="19">
        <v>0.24</v>
      </c>
      <c r="W3609" s="19">
        <v>63</v>
      </c>
      <c r="X3609" s="93">
        <v>504</v>
      </c>
      <c r="Y3609">
        <f t="shared" si="169"/>
        <v>375</v>
      </c>
      <c r="Z3609" t="b">
        <f>IF(N3609/G3609&gt;=Auswahlhilfe!$C$8,TRUE,FALSE)</f>
        <v>1</v>
      </c>
      <c r="AA3609" t="b">
        <f>IF(K3609&gt;Auswahlhilfe!$C$7,TRUE,FALSE)</f>
        <v>1</v>
      </c>
      <c r="AB3609" t="b">
        <f>IF(Auswahlhilfe!$C$17=F3609,TRUE,FALSE)</f>
        <v>1</v>
      </c>
      <c r="AC3609" t="b">
        <f>IFERROR(IF(FIND("P2",PGOptionList!D3609)&gt;0,TRUE),FALSE)</f>
        <v>1</v>
      </c>
      <c r="AD3609" t="b">
        <f>IFERROR(IF(FIND("P1",PGOptionList!D3609)&gt;0,TRUE),FALSE)</f>
        <v>0</v>
      </c>
      <c r="AE3609" t="b">
        <f>IFERROR(IF(FIND("P0",PGOptionList!D3609)&gt;0,TRUE),FALSE)</f>
        <v>0</v>
      </c>
      <c r="AF3609" t="b">
        <f>IF(AND(Z3609,AA3609,AB3609,AC3609,IF(C3609=Auswahlhilfe!$L$7,TRUE,FALSE)),D3609,FALSE)</f>
        <v>0</v>
      </c>
      <c r="AG3609" t="b">
        <f>IF(AND(Z3609,AA3609,AB3609,AD3609,IF(C3609=Auswahlhilfe!$L$17,TRUE,FALSE)),D3609,FALSE)</f>
        <v>0</v>
      </c>
      <c r="AH3609" t="b">
        <f>IF(AND(Z3609,AA3609,AB3609,AE3609,IF(C3609=Auswahlhilfe!$L$17,TRUE,FALSE)),D3609,FALSE)</f>
        <v>0</v>
      </c>
      <c r="AI3609" t="s">
        <v>4818</v>
      </c>
      <c r="AJ3609" s="90" t="str">
        <f t="shared" si="170"/>
        <v>https://shop.oxni.ch/de/shop/motoren/planetengetriebe/tcb-120-008-s2-p2</v>
      </c>
    </row>
    <row r="3610" spans="2:36" x14ac:dyDescent="0.2">
      <c r="B3610" s="78" t="str">
        <f t="shared" si="168"/>
        <v/>
      </c>
      <c r="C3610" s="19" t="s">
        <v>125</v>
      </c>
      <c r="D3610" s="19" t="s">
        <v>3911</v>
      </c>
      <c r="E3610" s="19">
        <v>130</v>
      </c>
      <c r="F3610" s="19" t="s">
        <v>55</v>
      </c>
      <c r="G3610" s="19">
        <v>7</v>
      </c>
      <c r="H3610" s="19">
        <v>3</v>
      </c>
      <c r="I3610" s="19">
        <v>25</v>
      </c>
      <c r="J3610" s="19">
        <v>97</v>
      </c>
      <c r="K3610" s="19">
        <v>300</v>
      </c>
      <c r="L3610" s="19">
        <v>900</v>
      </c>
      <c r="M3610" s="19" t="s">
        <v>79</v>
      </c>
      <c r="N3610" s="19">
        <v>3000</v>
      </c>
      <c r="O3610" s="19">
        <v>6000</v>
      </c>
      <c r="P3610" s="19">
        <v>6700</v>
      </c>
      <c r="Q3610" s="19" t="s">
        <v>57</v>
      </c>
      <c r="R3610" s="19">
        <v>3350</v>
      </c>
      <c r="S3610" s="19">
        <v>20000</v>
      </c>
      <c r="T3610" s="19">
        <v>2.62</v>
      </c>
      <c r="U3610" s="19">
        <v>8</v>
      </c>
      <c r="V3610" s="19">
        <v>0.24</v>
      </c>
      <c r="W3610" s="19">
        <v>63</v>
      </c>
      <c r="X3610" s="93">
        <v>555</v>
      </c>
      <c r="Y3610">
        <f t="shared" si="169"/>
        <v>428.57142857142856</v>
      </c>
      <c r="Z3610" t="b">
        <f>IF(N3610/G3610&gt;=Auswahlhilfe!$C$8,TRUE,FALSE)</f>
        <v>1</v>
      </c>
      <c r="AA3610" t="b">
        <f>IF(K3610&gt;Auswahlhilfe!$C$7,TRUE,FALSE)</f>
        <v>1</v>
      </c>
      <c r="AB3610" t="b">
        <f>IF(Auswahlhilfe!$C$17=F3610,TRUE,FALSE)</f>
        <v>0</v>
      </c>
      <c r="AC3610" t="b">
        <f>IFERROR(IF(FIND("P2",PGOptionList!D3610)&gt;0,TRUE),FALSE)</f>
        <v>0</v>
      </c>
      <c r="AD3610" t="b">
        <f>IFERROR(IF(FIND("P1",PGOptionList!D3610)&gt;0,TRUE),FALSE)</f>
        <v>1</v>
      </c>
      <c r="AE3610" t="b">
        <f>IFERROR(IF(FIND("P0",PGOptionList!D3610)&gt;0,TRUE),FALSE)</f>
        <v>0</v>
      </c>
      <c r="AF3610" t="b">
        <f>IF(AND(Z3610,AA3610,AB3610,AC3610,IF(C3610=Auswahlhilfe!$L$7,TRUE,FALSE)),D3610,FALSE)</f>
        <v>0</v>
      </c>
      <c r="AG3610" t="b">
        <f>IF(AND(Z3610,AA3610,AB3610,AD3610,IF(C3610=Auswahlhilfe!$L$17,TRUE,FALSE)),D3610,FALSE)</f>
        <v>0</v>
      </c>
      <c r="AH3610" t="b">
        <f>IF(AND(Z3610,AA3610,AB3610,AE3610,IF(C3610=Auswahlhilfe!$L$17,TRUE,FALSE)),D3610,FALSE)</f>
        <v>0</v>
      </c>
      <c r="AI3610" t="s">
        <v>4817</v>
      </c>
      <c r="AJ3610" s="90" t="str">
        <f t="shared" si="170"/>
        <v>mailto:info@oxni.ch?subject=Anfrage TCB-120-007-S1-P1</v>
      </c>
    </row>
    <row r="3611" spans="2:36" x14ac:dyDescent="0.2">
      <c r="B3611" s="78" t="str">
        <f t="shared" si="168"/>
        <v/>
      </c>
      <c r="C3611" s="19" t="s">
        <v>125</v>
      </c>
      <c r="D3611" s="19" t="s">
        <v>3912</v>
      </c>
      <c r="E3611" s="19">
        <v>130</v>
      </c>
      <c r="F3611" s="19" t="s">
        <v>58</v>
      </c>
      <c r="G3611" s="19">
        <v>7</v>
      </c>
      <c r="H3611" s="19">
        <v>3</v>
      </c>
      <c r="I3611" s="19">
        <v>25</v>
      </c>
      <c r="J3611" s="19">
        <v>97</v>
      </c>
      <c r="K3611" s="19">
        <v>300</v>
      </c>
      <c r="L3611" s="19">
        <v>900</v>
      </c>
      <c r="M3611" s="19" t="s">
        <v>79</v>
      </c>
      <c r="N3611" s="19">
        <v>3000</v>
      </c>
      <c r="O3611" s="19">
        <v>6000</v>
      </c>
      <c r="P3611" s="19">
        <v>6700</v>
      </c>
      <c r="Q3611" s="19" t="s">
        <v>57</v>
      </c>
      <c r="R3611" s="19">
        <v>3350</v>
      </c>
      <c r="S3611" s="19">
        <v>20000</v>
      </c>
      <c r="T3611" s="19">
        <v>2.62</v>
      </c>
      <c r="U3611" s="19">
        <v>8</v>
      </c>
      <c r="V3611" s="19">
        <v>0.24</v>
      </c>
      <c r="W3611" s="19">
        <v>63</v>
      </c>
      <c r="X3611" s="93">
        <v>555</v>
      </c>
      <c r="Y3611">
        <f t="shared" si="169"/>
        <v>428.57142857142856</v>
      </c>
      <c r="Z3611" t="b">
        <f>IF(N3611/G3611&gt;=Auswahlhilfe!$C$8,TRUE,FALSE)</f>
        <v>1</v>
      </c>
      <c r="AA3611" t="b">
        <f>IF(K3611&gt;Auswahlhilfe!$C$7,TRUE,FALSE)</f>
        <v>1</v>
      </c>
      <c r="AB3611" t="b">
        <f>IF(Auswahlhilfe!$C$17=F3611,TRUE,FALSE)</f>
        <v>1</v>
      </c>
      <c r="AC3611" t="b">
        <f>IFERROR(IF(FIND("P2",PGOptionList!D3611)&gt;0,TRUE),FALSE)</f>
        <v>0</v>
      </c>
      <c r="AD3611" t="b">
        <f>IFERROR(IF(FIND("P1",PGOptionList!D3611)&gt;0,TRUE),FALSE)</f>
        <v>1</v>
      </c>
      <c r="AE3611" t="b">
        <f>IFERROR(IF(FIND("P0",PGOptionList!D3611)&gt;0,TRUE),FALSE)</f>
        <v>0</v>
      </c>
      <c r="AF3611" t="b">
        <f>IF(AND(Z3611,AA3611,AB3611,AC3611,IF(C3611=Auswahlhilfe!$L$7,TRUE,FALSE)),D3611,FALSE)</f>
        <v>0</v>
      </c>
      <c r="AG3611" t="b">
        <f>IF(AND(Z3611,AA3611,AB3611,AD3611,IF(C3611=Auswahlhilfe!$L$17,TRUE,FALSE)),D3611,FALSE)</f>
        <v>0</v>
      </c>
      <c r="AH3611" t="b">
        <f>IF(AND(Z3611,AA3611,AB3611,AE3611,IF(C3611=Auswahlhilfe!$L$17,TRUE,FALSE)),D3611,FALSE)</f>
        <v>0</v>
      </c>
      <c r="AI3611" t="s">
        <v>4818</v>
      </c>
      <c r="AJ3611" s="90" t="str">
        <f t="shared" si="170"/>
        <v>https://shop.oxni.ch/de/shop/motoren/planetengetriebe/tcb-120-007-s2-p1</v>
      </c>
    </row>
    <row r="3612" spans="2:36" x14ac:dyDescent="0.2">
      <c r="B3612" s="78" t="str">
        <f t="shared" si="168"/>
        <v/>
      </c>
      <c r="C3612" s="19" t="s">
        <v>125</v>
      </c>
      <c r="D3612" s="19" t="s">
        <v>3913</v>
      </c>
      <c r="E3612" s="19">
        <v>130</v>
      </c>
      <c r="F3612" s="19" t="s">
        <v>55</v>
      </c>
      <c r="G3612" s="19">
        <v>7</v>
      </c>
      <c r="H3612" s="19">
        <v>5</v>
      </c>
      <c r="I3612" s="19">
        <v>25</v>
      </c>
      <c r="J3612" s="19">
        <v>97</v>
      </c>
      <c r="K3612" s="19">
        <v>300</v>
      </c>
      <c r="L3612" s="19">
        <v>900</v>
      </c>
      <c r="M3612" s="19" t="s">
        <v>79</v>
      </c>
      <c r="N3612" s="19">
        <v>3000</v>
      </c>
      <c r="O3612" s="19">
        <v>6000</v>
      </c>
      <c r="P3612" s="19">
        <v>6700</v>
      </c>
      <c r="Q3612" s="19" t="s">
        <v>57</v>
      </c>
      <c r="R3612" s="19">
        <v>3350</v>
      </c>
      <c r="S3612" s="19">
        <v>20000</v>
      </c>
      <c r="T3612" s="19">
        <v>2.62</v>
      </c>
      <c r="U3612" s="19">
        <v>8</v>
      </c>
      <c r="V3612" s="19">
        <v>0.24</v>
      </c>
      <c r="W3612" s="19">
        <v>63</v>
      </c>
      <c r="X3612" s="93">
        <v>504</v>
      </c>
      <c r="Y3612">
        <f t="shared" si="169"/>
        <v>428.57142857142856</v>
      </c>
      <c r="Z3612" t="b">
        <f>IF(N3612/G3612&gt;=Auswahlhilfe!$C$8,TRUE,FALSE)</f>
        <v>1</v>
      </c>
      <c r="AA3612" t="b">
        <f>IF(K3612&gt;Auswahlhilfe!$C$7,TRUE,FALSE)</f>
        <v>1</v>
      </c>
      <c r="AB3612" t="b">
        <f>IF(Auswahlhilfe!$C$17=F3612,TRUE,FALSE)</f>
        <v>0</v>
      </c>
      <c r="AC3612" t="b">
        <f>IFERROR(IF(FIND("P2",PGOptionList!D3612)&gt;0,TRUE),FALSE)</f>
        <v>1</v>
      </c>
      <c r="AD3612" t="b">
        <f>IFERROR(IF(FIND("P1",PGOptionList!D3612)&gt;0,TRUE),FALSE)</f>
        <v>0</v>
      </c>
      <c r="AE3612" t="b">
        <f>IFERROR(IF(FIND("P0",PGOptionList!D3612)&gt;0,TRUE),FALSE)</f>
        <v>0</v>
      </c>
      <c r="AF3612" t="b">
        <f>IF(AND(Z3612,AA3612,AB3612,AC3612,IF(C3612=Auswahlhilfe!$L$7,TRUE,FALSE)),D3612,FALSE)</f>
        <v>0</v>
      </c>
      <c r="AG3612" t="b">
        <f>IF(AND(Z3612,AA3612,AB3612,AD3612,IF(C3612=Auswahlhilfe!$L$17,TRUE,FALSE)),D3612,FALSE)</f>
        <v>0</v>
      </c>
      <c r="AH3612" t="b">
        <f>IF(AND(Z3612,AA3612,AB3612,AE3612,IF(C3612=Auswahlhilfe!$L$17,TRUE,FALSE)),D3612,FALSE)</f>
        <v>0</v>
      </c>
      <c r="AI3612" t="s">
        <v>4817</v>
      </c>
      <c r="AJ3612" s="90" t="str">
        <f t="shared" si="170"/>
        <v>mailto:info@oxni.ch?subject=Anfrage TCB-120-007-S1-P2</v>
      </c>
    </row>
    <row r="3613" spans="2:36" x14ac:dyDescent="0.2">
      <c r="B3613" s="78" t="str">
        <f t="shared" si="168"/>
        <v/>
      </c>
      <c r="C3613" s="19" t="s">
        <v>125</v>
      </c>
      <c r="D3613" s="19" t="s">
        <v>3914</v>
      </c>
      <c r="E3613" s="19">
        <v>130</v>
      </c>
      <c r="F3613" s="19" t="s">
        <v>58</v>
      </c>
      <c r="G3613" s="19">
        <v>7</v>
      </c>
      <c r="H3613" s="19">
        <v>5</v>
      </c>
      <c r="I3613" s="19">
        <v>25</v>
      </c>
      <c r="J3613" s="19">
        <v>97</v>
      </c>
      <c r="K3613" s="19">
        <v>300</v>
      </c>
      <c r="L3613" s="19">
        <v>900</v>
      </c>
      <c r="M3613" s="19" t="s">
        <v>79</v>
      </c>
      <c r="N3613" s="19">
        <v>3000</v>
      </c>
      <c r="O3613" s="19">
        <v>6000</v>
      </c>
      <c r="P3613" s="19">
        <v>6700</v>
      </c>
      <c r="Q3613" s="19" t="s">
        <v>57</v>
      </c>
      <c r="R3613" s="19">
        <v>3350</v>
      </c>
      <c r="S3613" s="19">
        <v>20000</v>
      </c>
      <c r="T3613" s="19">
        <v>2.62</v>
      </c>
      <c r="U3613" s="19">
        <v>8</v>
      </c>
      <c r="V3613" s="19">
        <v>0.24</v>
      </c>
      <c r="W3613" s="19">
        <v>63</v>
      </c>
      <c r="X3613" s="93">
        <v>504</v>
      </c>
      <c r="Y3613">
        <f t="shared" si="169"/>
        <v>428.57142857142856</v>
      </c>
      <c r="Z3613" t="b">
        <f>IF(N3613/G3613&gt;=Auswahlhilfe!$C$8,TRUE,FALSE)</f>
        <v>1</v>
      </c>
      <c r="AA3613" t="b">
        <f>IF(K3613&gt;Auswahlhilfe!$C$7,TRUE,FALSE)</f>
        <v>1</v>
      </c>
      <c r="AB3613" t="b">
        <f>IF(Auswahlhilfe!$C$17=F3613,TRUE,FALSE)</f>
        <v>1</v>
      </c>
      <c r="AC3613" t="b">
        <f>IFERROR(IF(FIND("P2",PGOptionList!D3613)&gt;0,TRUE),FALSE)</f>
        <v>1</v>
      </c>
      <c r="AD3613" t="b">
        <f>IFERROR(IF(FIND("P1",PGOptionList!D3613)&gt;0,TRUE),FALSE)</f>
        <v>0</v>
      </c>
      <c r="AE3613" t="b">
        <f>IFERROR(IF(FIND("P0",PGOptionList!D3613)&gt;0,TRUE),FALSE)</f>
        <v>0</v>
      </c>
      <c r="AF3613" t="b">
        <f>IF(AND(Z3613,AA3613,AB3613,AC3613,IF(C3613=Auswahlhilfe!$L$7,TRUE,FALSE)),D3613,FALSE)</f>
        <v>0</v>
      </c>
      <c r="AG3613" t="b">
        <f>IF(AND(Z3613,AA3613,AB3613,AD3613,IF(C3613=Auswahlhilfe!$L$17,TRUE,FALSE)),D3613,FALSE)</f>
        <v>0</v>
      </c>
      <c r="AH3613" t="b">
        <f>IF(AND(Z3613,AA3613,AB3613,AE3613,IF(C3613=Auswahlhilfe!$L$17,TRUE,FALSE)),D3613,FALSE)</f>
        <v>0</v>
      </c>
      <c r="AI3613" t="s">
        <v>4818</v>
      </c>
      <c r="AJ3613" s="90" t="str">
        <f t="shared" si="170"/>
        <v>https://shop.oxni.ch/de/shop/motoren/planetengetriebe/tcb-120-007-s2-p2</v>
      </c>
    </row>
    <row r="3614" spans="2:36" x14ac:dyDescent="0.2">
      <c r="B3614" s="78" t="str">
        <f t="shared" si="168"/>
        <v/>
      </c>
      <c r="C3614" s="19" t="s">
        <v>125</v>
      </c>
      <c r="D3614" s="19" t="s">
        <v>3915</v>
      </c>
      <c r="E3614" s="19">
        <v>130</v>
      </c>
      <c r="F3614" s="19" t="s">
        <v>55</v>
      </c>
      <c r="G3614" s="19">
        <v>6</v>
      </c>
      <c r="H3614" s="19">
        <v>3</v>
      </c>
      <c r="I3614" s="19">
        <v>25</v>
      </c>
      <c r="J3614" s="19">
        <v>97</v>
      </c>
      <c r="K3614" s="19">
        <v>310</v>
      </c>
      <c r="L3614" s="19">
        <v>930</v>
      </c>
      <c r="M3614" s="19" t="s">
        <v>78</v>
      </c>
      <c r="N3614" s="19">
        <v>3000</v>
      </c>
      <c r="O3614" s="19">
        <v>6000</v>
      </c>
      <c r="P3614" s="19">
        <v>6700</v>
      </c>
      <c r="Q3614" s="19" t="s">
        <v>57</v>
      </c>
      <c r="R3614" s="19">
        <v>3350</v>
      </c>
      <c r="S3614" s="19">
        <v>20000</v>
      </c>
      <c r="T3614" s="19">
        <v>2.65</v>
      </c>
      <c r="U3614" s="19">
        <v>8</v>
      </c>
      <c r="V3614" s="19">
        <v>0.24</v>
      </c>
      <c r="W3614" s="19">
        <v>63</v>
      </c>
      <c r="X3614" s="93">
        <v>555</v>
      </c>
      <c r="Y3614">
        <f t="shared" si="169"/>
        <v>500</v>
      </c>
      <c r="Z3614" t="b">
        <f>IF(N3614/G3614&gt;=Auswahlhilfe!$C$8,TRUE,FALSE)</f>
        <v>1</v>
      </c>
      <c r="AA3614" t="b">
        <f>IF(K3614&gt;Auswahlhilfe!$C$7,TRUE,FALSE)</f>
        <v>1</v>
      </c>
      <c r="AB3614" t="b">
        <f>IF(Auswahlhilfe!$C$17=F3614,TRUE,FALSE)</f>
        <v>0</v>
      </c>
      <c r="AC3614" t="b">
        <f>IFERROR(IF(FIND("P2",PGOptionList!D3614)&gt;0,TRUE),FALSE)</f>
        <v>0</v>
      </c>
      <c r="AD3614" t="b">
        <f>IFERROR(IF(FIND("P1",PGOptionList!D3614)&gt;0,TRUE),FALSE)</f>
        <v>1</v>
      </c>
      <c r="AE3614" t="b">
        <f>IFERROR(IF(FIND("P0",PGOptionList!D3614)&gt;0,TRUE),FALSE)</f>
        <v>0</v>
      </c>
      <c r="AF3614" t="b">
        <f>IF(AND(Z3614,AA3614,AB3614,AC3614,IF(C3614=Auswahlhilfe!$L$7,TRUE,FALSE)),D3614,FALSE)</f>
        <v>0</v>
      </c>
      <c r="AG3614" t="b">
        <f>IF(AND(Z3614,AA3614,AB3614,AD3614,IF(C3614=Auswahlhilfe!$L$17,TRUE,FALSE)),D3614,FALSE)</f>
        <v>0</v>
      </c>
      <c r="AH3614" t="b">
        <f>IF(AND(Z3614,AA3614,AB3614,AE3614,IF(C3614=Auswahlhilfe!$L$17,TRUE,FALSE)),D3614,FALSE)</f>
        <v>0</v>
      </c>
      <c r="AI3614" t="s">
        <v>4817</v>
      </c>
      <c r="AJ3614" s="90" t="str">
        <f t="shared" si="170"/>
        <v>mailto:info@oxni.ch?subject=Anfrage TCB-120-006-S1-P1</v>
      </c>
    </row>
    <row r="3615" spans="2:36" x14ac:dyDescent="0.2">
      <c r="B3615" s="78" t="str">
        <f t="shared" si="168"/>
        <v/>
      </c>
      <c r="C3615" s="19" t="s">
        <v>125</v>
      </c>
      <c r="D3615" s="19" t="s">
        <v>3916</v>
      </c>
      <c r="E3615" s="19">
        <v>130</v>
      </c>
      <c r="F3615" s="19" t="s">
        <v>58</v>
      </c>
      <c r="G3615" s="19">
        <v>6</v>
      </c>
      <c r="H3615" s="19">
        <v>3</v>
      </c>
      <c r="I3615" s="19">
        <v>25</v>
      </c>
      <c r="J3615" s="19">
        <v>97</v>
      </c>
      <c r="K3615" s="19">
        <v>310</v>
      </c>
      <c r="L3615" s="19">
        <v>930</v>
      </c>
      <c r="M3615" s="19" t="s">
        <v>78</v>
      </c>
      <c r="N3615" s="19">
        <v>3000</v>
      </c>
      <c r="O3615" s="19">
        <v>6000</v>
      </c>
      <c r="P3615" s="19">
        <v>6700</v>
      </c>
      <c r="Q3615" s="19" t="s">
        <v>57</v>
      </c>
      <c r="R3615" s="19">
        <v>3350</v>
      </c>
      <c r="S3615" s="19">
        <v>20000</v>
      </c>
      <c r="T3615" s="19">
        <v>2.65</v>
      </c>
      <c r="U3615" s="19">
        <v>8</v>
      </c>
      <c r="V3615" s="19">
        <v>0.24</v>
      </c>
      <c r="W3615" s="19">
        <v>63</v>
      </c>
      <c r="X3615" s="93">
        <v>555</v>
      </c>
      <c r="Y3615">
        <f t="shared" si="169"/>
        <v>500</v>
      </c>
      <c r="Z3615" t="b">
        <f>IF(N3615/G3615&gt;=Auswahlhilfe!$C$8,TRUE,FALSE)</f>
        <v>1</v>
      </c>
      <c r="AA3615" t="b">
        <f>IF(K3615&gt;Auswahlhilfe!$C$7,TRUE,FALSE)</f>
        <v>1</v>
      </c>
      <c r="AB3615" t="b">
        <f>IF(Auswahlhilfe!$C$17=F3615,TRUE,FALSE)</f>
        <v>1</v>
      </c>
      <c r="AC3615" t="b">
        <f>IFERROR(IF(FIND("P2",PGOptionList!D3615)&gt;0,TRUE),FALSE)</f>
        <v>0</v>
      </c>
      <c r="AD3615" t="b">
        <f>IFERROR(IF(FIND("P1",PGOptionList!D3615)&gt;0,TRUE),FALSE)</f>
        <v>1</v>
      </c>
      <c r="AE3615" t="b">
        <f>IFERROR(IF(FIND("P0",PGOptionList!D3615)&gt;0,TRUE),FALSE)</f>
        <v>0</v>
      </c>
      <c r="AF3615" t="b">
        <f>IF(AND(Z3615,AA3615,AB3615,AC3615,IF(C3615=Auswahlhilfe!$L$7,TRUE,FALSE)),D3615,FALSE)</f>
        <v>0</v>
      </c>
      <c r="AG3615" t="b">
        <f>IF(AND(Z3615,AA3615,AB3615,AD3615,IF(C3615=Auswahlhilfe!$L$17,TRUE,FALSE)),D3615,FALSE)</f>
        <v>0</v>
      </c>
      <c r="AH3615" t="b">
        <f>IF(AND(Z3615,AA3615,AB3615,AE3615,IF(C3615=Auswahlhilfe!$L$17,TRUE,FALSE)),D3615,FALSE)</f>
        <v>0</v>
      </c>
      <c r="AI3615" t="s">
        <v>4818</v>
      </c>
      <c r="AJ3615" s="90" t="str">
        <f t="shared" si="170"/>
        <v>https://shop.oxni.ch/de/shop/motoren/planetengetriebe/tcb-120-006-s2-p1</v>
      </c>
    </row>
    <row r="3616" spans="2:36" x14ac:dyDescent="0.2">
      <c r="B3616" s="78" t="str">
        <f t="shared" si="168"/>
        <v/>
      </c>
      <c r="C3616" s="19" t="s">
        <v>125</v>
      </c>
      <c r="D3616" s="19" t="s">
        <v>3917</v>
      </c>
      <c r="E3616" s="19">
        <v>130</v>
      </c>
      <c r="F3616" s="19" t="s">
        <v>55</v>
      </c>
      <c r="G3616" s="19">
        <v>6</v>
      </c>
      <c r="H3616" s="19">
        <v>5</v>
      </c>
      <c r="I3616" s="19">
        <v>25</v>
      </c>
      <c r="J3616" s="19">
        <v>97</v>
      </c>
      <c r="K3616" s="19">
        <v>310</v>
      </c>
      <c r="L3616" s="19">
        <v>930</v>
      </c>
      <c r="M3616" s="19" t="s">
        <v>78</v>
      </c>
      <c r="N3616" s="19">
        <v>3000</v>
      </c>
      <c r="O3616" s="19">
        <v>6000</v>
      </c>
      <c r="P3616" s="19">
        <v>6700</v>
      </c>
      <c r="Q3616" s="19" t="s">
        <v>57</v>
      </c>
      <c r="R3616" s="19">
        <v>3350</v>
      </c>
      <c r="S3616" s="19">
        <v>20000</v>
      </c>
      <c r="T3616" s="19">
        <v>2.65</v>
      </c>
      <c r="U3616" s="19">
        <v>8</v>
      </c>
      <c r="V3616" s="19">
        <v>0.24</v>
      </c>
      <c r="W3616" s="19">
        <v>63</v>
      </c>
      <c r="X3616" s="93">
        <v>504</v>
      </c>
      <c r="Y3616">
        <f t="shared" si="169"/>
        <v>500</v>
      </c>
      <c r="Z3616" t="b">
        <f>IF(N3616/G3616&gt;=Auswahlhilfe!$C$8,TRUE,FALSE)</f>
        <v>1</v>
      </c>
      <c r="AA3616" t="b">
        <f>IF(K3616&gt;Auswahlhilfe!$C$7,TRUE,FALSE)</f>
        <v>1</v>
      </c>
      <c r="AB3616" t="b">
        <f>IF(Auswahlhilfe!$C$17=F3616,TRUE,FALSE)</f>
        <v>0</v>
      </c>
      <c r="AC3616" t="b">
        <f>IFERROR(IF(FIND("P2",PGOptionList!D3616)&gt;0,TRUE),FALSE)</f>
        <v>1</v>
      </c>
      <c r="AD3616" t="b">
        <f>IFERROR(IF(FIND("P1",PGOptionList!D3616)&gt;0,TRUE),FALSE)</f>
        <v>0</v>
      </c>
      <c r="AE3616" t="b">
        <f>IFERROR(IF(FIND("P0",PGOptionList!D3616)&gt;0,TRUE),FALSE)</f>
        <v>0</v>
      </c>
      <c r="AF3616" t="b">
        <f>IF(AND(Z3616,AA3616,AB3616,AC3616,IF(C3616=Auswahlhilfe!$L$7,TRUE,FALSE)),D3616,FALSE)</f>
        <v>0</v>
      </c>
      <c r="AG3616" t="b">
        <f>IF(AND(Z3616,AA3616,AB3616,AD3616,IF(C3616=Auswahlhilfe!$L$17,TRUE,FALSE)),D3616,FALSE)</f>
        <v>0</v>
      </c>
      <c r="AH3616" t="b">
        <f>IF(AND(Z3616,AA3616,AB3616,AE3616,IF(C3616=Auswahlhilfe!$L$17,TRUE,FALSE)),D3616,FALSE)</f>
        <v>0</v>
      </c>
      <c r="AI3616" t="s">
        <v>4817</v>
      </c>
      <c r="AJ3616" s="90" t="str">
        <f t="shared" si="170"/>
        <v>mailto:info@oxni.ch?subject=Anfrage TCB-120-006-S1-P2</v>
      </c>
    </row>
    <row r="3617" spans="2:36" x14ac:dyDescent="0.2">
      <c r="B3617" s="78" t="str">
        <f t="shared" si="168"/>
        <v/>
      </c>
      <c r="C3617" s="19" t="s">
        <v>125</v>
      </c>
      <c r="D3617" s="19" t="s">
        <v>3918</v>
      </c>
      <c r="E3617" s="19">
        <v>130</v>
      </c>
      <c r="F3617" s="19" t="s">
        <v>58</v>
      </c>
      <c r="G3617" s="19">
        <v>6</v>
      </c>
      <c r="H3617" s="19">
        <v>5</v>
      </c>
      <c r="I3617" s="19">
        <v>25</v>
      </c>
      <c r="J3617" s="19">
        <v>97</v>
      </c>
      <c r="K3617" s="19">
        <v>310</v>
      </c>
      <c r="L3617" s="19">
        <v>930</v>
      </c>
      <c r="M3617" s="19" t="s">
        <v>78</v>
      </c>
      <c r="N3617" s="19">
        <v>3000</v>
      </c>
      <c r="O3617" s="19">
        <v>6000</v>
      </c>
      <c r="P3617" s="19">
        <v>6700</v>
      </c>
      <c r="Q3617" s="19" t="s">
        <v>57</v>
      </c>
      <c r="R3617" s="19">
        <v>3350</v>
      </c>
      <c r="S3617" s="19">
        <v>20000</v>
      </c>
      <c r="T3617" s="19">
        <v>2.65</v>
      </c>
      <c r="U3617" s="19">
        <v>8</v>
      </c>
      <c r="V3617" s="19">
        <v>0.24</v>
      </c>
      <c r="W3617" s="19">
        <v>63</v>
      </c>
      <c r="X3617" s="93">
        <v>504</v>
      </c>
      <c r="Y3617">
        <f t="shared" si="169"/>
        <v>500</v>
      </c>
      <c r="Z3617" t="b">
        <f>IF(N3617/G3617&gt;=Auswahlhilfe!$C$8,TRUE,FALSE)</f>
        <v>1</v>
      </c>
      <c r="AA3617" t="b">
        <f>IF(K3617&gt;Auswahlhilfe!$C$7,TRUE,FALSE)</f>
        <v>1</v>
      </c>
      <c r="AB3617" t="b">
        <f>IF(Auswahlhilfe!$C$17=F3617,TRUE,FALSE)</f>
        <v>1</v>
      </c>
      <c r="AC3617" t="b">
        <f>IFERROR(IF(FIND("P2",PGOptionList!D3617)&gt;0,TRUE),FALSE)</f>
        <v>1</v>
      </c>
      <c r="AD3617" t="b">
        <f>IFERROR(IF(FIND("P1",PGOptionList!D3617)&gt;0,TRUE),FALSE)</f>
        <v>0</v>
      </c>
      <c r="AE3617" t="b">
        <f>IFERROR(IF(FIND("P0",PGOptionList!D3617)&gt;0,TRUE),FALSE)</f>
        <v>0</v>
      </c>
      <c r="AF3617" t="b">
        <f>IF(AND(Z3617,AA3617,AB3617,AC3617,IF(C3617=Auswahlhilfe!$L$7,TRUE,FALSE)),D3617,FALSE)</f>
        <v>0</v>
      </c>
      <c r="AG3617" t="b">
        <f>IF(AND(Z3617,AA3617,AB3617,AD3617,IF(C3617=Auswahlhilfe!$L$17,TRUE,FALSE)),D3617,FALSE)</f>
        <v>0</v>
      </c>
      <c r="AH3617" t="b">
        <f>IF(AND(Z3617,AA3617,AB3617,AE3617,IF(C3617=Auswahlhilfe!$L$17,TRUE,FALSE)),D3617,FALSE)</f>
        <v>0</v>
      </c>
      <c r="AI3617" t="s">
        <v>4818</v>
      </c>
      <c r="AJ3617" s="90" t="str">
        <f t="shared" si="170"/>
        <v>https://shop.oxni.ch/de/shop/motoren/planetengetriebe/tcb-120-006-s2-p2</v>
      </c>
    </row>
    <row r="3618" spans="2:36" x14ac:dyDescent="0.2">
      <c r="B3618" s="78" t="str">
        <f t="shared" si="168"/>
        <v/>
      </c>
      <c r="C3618" s="19" t="s">
        <v>125</v>
      </c>
      <c r="D3618" s="19" t="s">
        <v>3919</v>
      </c>
      <c r="E3618" s="19">
        <v>130</v>
      </c>
      <c r="F3618" s="19" t="s">
        <v>55</v>
      </c>
      <c r="G3618" s="19">
        <v>5</v>
      </c>
      <c r="H3618" s="19">
        <v>3</v>
      </c>
      <c r="I3618" s="19">
        <v>25</v>
      </c>
      <c r="J3618" s="19">
        <v>97</v>
      </c>
      <c r="K3618" s="19">
        <v>320</v>
      </c>
      <c r="L3618" s="19">
        <v>960</v>
      </c>
      <c r="M3618" s="19" t="s">
        <v>132</v>
      </c>
      <c r="N3618" s="19">
        <v>3000</v>
      </c>
      <c r="O3618" s="19">
        <v>6000</v>
      </c>
      <c r="P3618" s="19">
        <v>6700</v>
      </c>
      <c r="Q3618" s="19" t="s">
        <v>57</v>
      </c>
      <c r="R3618" s="19">
        <v>3350</v>
      </c>
      <c r="S3618" s="19">
        <v>20000</v>
      </c>
      <c r="T3618" s="19">
        <v>2.71</v>
      </c>
      <c r="U3618" s="19">
        <v>8</v>
      </c>
      <c r="V3618" s="19">
        <v>0.24</v>
      </c>
      <c r="W3618" s="19">
        <v>63</v>
      </c>
      <c r="X3618" s="93">
        <v>555</v>
      </c>
      <c r="Y3618">
        <f t="shared" si="169"/>
        <v>600</v>
      </c>
      <c r="Z3618" t="b">
        <f>IF(N3618/G3618&gt;=Auswahlhilfe!$C$8,TRUE,FALSE)</f>
        <v>1</v>
      </c>
      <c r="AA3618" t="b">
        <f>IF(K3618&gt;Auswahlhilfe!$C$7,TRUE,FALSE)</f>
        <v>1</v>
      </c>
      <c r="AB3618" t="b">
        <f>IF(Auswahlhilfe!$C$17=F3618,TRUE,FALSE)</f>
        <v>0</v>
      </c>
      <c r="AC3618" t="b">
        <f>IFERROR(IF(FIND("P2",PGOptionList!D3618)&gt;0,TRUE),FALSE)</f>
        <v>0</v>
      </c>
      <c r="AD3618" t="b">
        <f>IFERROR(IF(FIND("P1",PGOptionList!D3618)&gt;0,TRUE),FALSE)</f>
        <v>1</v>
      </c>
      <c r="AE3618" t="b">
        <f>IFERROR(IF(FIND("P0",PGOptionList!D3618)&gt;0,TRUE),FALSE)</f>
        <v>0</v>
      </c>
      <c r="AF3618" t="b">
        <f>IF(AND(Z3618,AA3618,AB3618,AC3618,IF(C3618=Auswahlhilfe!$L$7,TRUE,FALSE)),D3618,FALSE)</f>
        <v>0</v>
      </c>
      <c r="AG3618" t="b">
        <f>IF(AND(Z3618,AA3618,AB3618,AD3618,IF(C3618=Auswahlhilfe!$L$17,TRUE,FALSE)),D3618,FALSE)</f>
        <v>0</v>
      </c>
      <c r="AH3618" t="b">
        <f>IF(AND(Z3618,AA3618,AB3618,AE3618,IF(C3618=Auswahlhilfe!$L$17,TRUE,FALSE)),D3618,FALSE)</f>
        <v>0</v>
      </c>
      <c r="AI3618" t="s">
        <v>4817</v>
      </c>
      <c r="AJ3618" s="90" t="str">
        <f t="shared" si="170"/>
        <v>mailto:info@oxni.ch?subject=Anfrage TCB-120-005-S1-P1</v>
      </c>
    </row>
    <row r="3619" spans="2:36" x14ac:dyDescent="0.2">
      <c r="B3619" s="78" t="str">
        <f t="shared" si="168"/>
        <v/>
      </c>
      <c r="C3619" s="19" t="s">
        <v>125</v>
      </c>
      <c r="D3619" s="19" t="s">
        <v>3920</v>
      </c>
      <c r="E3619" s="19">
        <v>130</v>
      </c>
      <c r="F3619" s="19" t="s">
        <v>58</v>
      </c>
      <c r="G3619" s="19">
        <v>5</v>
      </c>
      <c r="H3619" s="19">
        <v>3</v>
      </c>
      <c r="I3619" s="19">
        <v>25</v>
      </c>
      <c r="J3619" s="19">
        <v>97</v>
      </c>
      <c r="K3619" s="19">
        <v>320</v>
      </c>
      <c r="L3619" s="19">
        <v>960</v>
      </c>
      <c r="M3619" s="19" t="s">
        <v>132</v>
      </c>
      <c r="N3619" s="19">
        <v>3000</v>
      </c>
      <c r="O3619" s="19">
        <v>6000</v>
      </c>
      <c r="P3619" s="19">
        <v>6700</v>
      </c>
      <c r="Q3619" s="19" t="s">
        <v>57</v>
      </c>
      <c r="R3619" s="19">
        <v>3350</v>
      </c>
      <c r="S3619" s="19">
        <v>20000</v>
      </c>
      <c r="T3619" s="19">
        <v>2.71</v>
      </c>
      <c r="U3619" s="19">
        <v>8</v>
      </c>
      <c r="V3619" s="19">
        <v>0.24</v>
      </c>
      <c r="W3619" s="19">
        <v>63</v>
      </c>
      <c r="X3619" s="93">
        <v>555</v>
      </c>
      <c r="Y3619">
        <f t="shared" si="169"/>
        <v>600</v>
      </c>
      <c r="Z3619" t="b">
        <f>IF(N3619/G3619&gt;=Auswahlhilfe!$C$8,TRUE,FALSE)</f>
        <v>1</v>
      </c>
      <c r="AA3619" t="b">
        <f>IF(K3619&gt;Auswahlhilfe!$C$7,TRUE,FALSE)</f>
        <v>1</v>
      </c>
      <c r="AB3619" t="b">
        <f>IF(Auswahlhilfe!$C$17=F3619,TRUE,FALSE)</f>
        <v>1</v>
      </c>
      <c r="AC3619" t="b">
        <f>IFERROR(IF(FIND("P2",PGOptionList!D3619)&gt;0,TRUE),FALSE)</f>
        <v>0</v>
      </c>
      <c r="AD3619" t="b">
        <f>IFERROR(IF(FIND("P1",PGOptionList!D3619)&gt;0,TRUE),FALSE)</f>
        <v>1</v>
      </c>
      <c r="AE3619" t="b">
        <f>IFERROR(IF(FIND("P0",PGOptionList!D3619)&gt;0,TRUE),FALSE)</f>
        <v>0</v>
      </c>
      <c r="AF3619" t="b">
        <f>IF(AND(Z3619,AA3619,AB3619,AC3619,IF(C3619=Auswahlhilfe!$L$7,TRUE,FALSE)),D3619,FALSE)</f>
        <v>0</v>
      </c>
      <c r="AG3619" t="b">
        <f>IF(AND(Z3619,AA3619,AB3619,AD3619,IF(C3619=Auswahlhilfe!$L$17,TRUE,FALSE)),D3619,FALSE)</f>
        <v>0</v>
      </c>
      <c r="AH3619" t="b">
        <f>IF(AND(Z3619,AA3619,AB3619,AE3619,IF(C3619=Auswahlhilfe!$L$17,TRUE,FALSE)),D3619,FALSE)</f>
        <v>0</v>
      </c>
      <c r="AI3619" t="s">
        <v>4818</v>
      </c>
      <c r="AJ3619" s="90" t="str">
        <f t="shared" si="170"/>
        <v>https://shop.oxni.ch/de/shop/motoren/planetengetriebe/tcb-120-005-s2-p1</v>
      </c>
    </row>
    <row r="3620" spans="2:36" x14ac:dyDescent="0.2">
      <c r="B3620" s="78" t="str">
        <f t="shared" si="168"/>
        <v/>
      </c>
      <c r="C3620" s="19" t="s">
        <v>125</v>
      </c>
      <c r="D3620" s="19" t="s">
        <v>3921</v>
      </c>
      <c r="E3620" s="19">
        <v>130</v>
      </c>
      <c r="F3620" s="19" t="s">
        <v>55</v>
      </c>
      <c r="G3620" s="19">
        <v>5</v>
      </c>
      <c r="H3620" s="19">
        <v>5</v>
      </c>
      <c r="I3620" s="19">
        <v>25</v>
      </c>
      <c r="J3620" s="19">
        <v>97</v>
      </c>
      <c r="K3620" s="19">
        <v>320</v>
      </c>
      <c r="L3620" s="19">
        <v>960</v>
      </c>
      <c r="M3620" s="19" t="s">
        <v>132</v>
      </c>
      <c r="N3620" s="19">
        <v>3000</v>
      </c>
      <c r="O3620" s="19">
        <v>6000</v>
      </c>
      <c r="P3620" s="19">
        <v>6700</v>
      </c>
      <c r="Q3620" s="19" t="s">
        <v>57</v>
      </c>
      <c r="R3620" s="19">
        <v>3350</v>
      </c>
      <c r="S3620" s="19">
        <v>20000</v>
      </c>
      <c r="T3620" s="19">
        <v>2.71</v>
      </c>
      <c r="U3620" s="19">
        <v>8</v>
      </c>
      <c r="V3620" s="19">
        <v>0.24</v>
      </c>
      <c r="W3620" s="19">
        <v>63</v>
      </c>
      <c r="X3620" s="93">
        <v>504</v>
      </c>
      <c r="Y3620">
        <f t="shared" si="169"/>
        <v>600</v>
      </c>
      <c r="Z3620" t="b">
        <f>IF(N3620/G3620&gt;=Auswahlhilfe!$C$8,TRUE,FALSE)</f>
        <v>1</v>
      </c>
      <c r="AA3620" t="b">
        <f>IF(K3620&gt;Auswahlhilfe!$C$7,TRUE,FALSE)</f>
        <v>1</v>
      </c>
      <c r="AB3620" t="b">
        <f>IF(Auswahlhilfe!$C$17=F3620,TRUE,FALSE)</f>
        <v>0</v>
      </c>
      <c r="AC3620" t="b">
        <f>IFERROR(IF(FIND("P2",PGOptionList!D3620)&gt;0,TRUE),FALSE)</f>
        <v>1</v>
      </c>
      <c r="AD3620" t="b">
        <f>IFERROR(IF(FIND("P1",PGOptionList!D3620)&gt;0,TRUE),FALSE)</f>
        <v>0</v>
      </c>
      <c r="AE3620" t="b">
        <f>IFERROR(IF(FIND("P0",PGOptionList!D3620)&gt;0,TRUE),FALSE)</f>
        <v>0</v>
      </c>
      <c r="AF3620" t="b">
        <f>IF(AND(Z3620,AA3620,AB3620,AC3620,IF(C3620=Auswahlhilfe!$L$7,TRUE,FALSE)),D3620,FALSE)</f>
        <v>0</v>
      </c>
      <c r="AG3620" t="b">
        <f>IF(AND(Z3620,AA3620,AB3620,AD3620,IF(C3620=Auswahlhilfe!$L$17,TRUE,FALSE)),D3620,FALSE)</f>
        <v>0</v>
      </c>
      <c r="AH3620" t="b">
        <f>IF(AND(Z3620,AA3620,AB3620,AE3620,IF(C3620=Auswahlhilfe!$L$17,TRUE,FALSE)),D3620,FALSE)</f>
        <v>0</v>
      </c>
      <c r="AI3620" t="s">
        <v>4817</v>
      </c>
      <c r="AJ3620" s="90" t="str">
        <f t="shared" si="170"/>
        <v>mailto:info@oxni.ch?subject=Anfrage TCB-120-005-S1-P2</v>
      </c>
    </row>
    <row r="3621" spans="2:36" x14ac:dyDescent="0.2">
      <c r="B3621" s="78" t="str">
        <f t="shared" si="168"/>
        <v/>
      </c>
      <c r="C3621" s="19" t="s">
        <v>125</v>
      </c>
      <c r="D3621" s="19" t="s">
        <v>3922</v>
      </c>
      <c r="E3621" s="19">
        <v>130</v>
      </c>
      <c r="F3621" s="19" t="s">
        <v>58</v>
      </c>
      <c r="G3621" s="19">
        <v>5</v>
      </c>
      <c r="H3621" s="19">
        <v>5</v>
      </c>
      <c r="I3621" s="19">
        <v>25</v>
      </c>
      <c r="J3621" s="19">
        <v>97</v>
      </c>
      <c r="K3621" s="19">
        <v>320</v>
      </c>
      <c r="L3621" s="19">
        <v>960</v>
      </c>
      <c r="M3621" s="19" t="s">
        <v>132</v>
      </c>
      <c r="N3621" s="19">
        <v>3000</v>
      </c>
      <c r="O3621" s="19">
        <v>6000</v>
      </c>
      <c r="P3621" s="19">
        <v>6700</v>
      </c>
      <c r="Q3621" s="19" t="s">
        <v>57</v>
      </c>
      <c r="R3621" s="19">
        <v>3350</v>
      </c>
      <c r="S3621" s="19">
        <v>20000</v>
      </c>
      <c r="T3621" s="19">
        <v>2.71</v>
      </c>
      <c r="U3621" s="19">
        <v>8</v>
      </c>
      <c r="V3621" s="19">
        <v>0.24</v>
      </c>
      <c r="W3621" s="19">
        <v>63</v>
      </c>
      <c r="X3621" s="93">
        <v>504</v>
      </c>
      <c r="Y3621">
        <f t="shared" si="169"/>
        <v>600</v>
      </c>
      <c r="Z3621" t="b">
        <f>IF(N3621/G3621&gt;=Auswahlhilfe!$C$8,TRUE,FALSE)</f>
        <v>1</v>
      </c>
      <c r="AA3621" t="b">
        <f>IF(K3621&gt;Auswahlhilfe!$C$7,TRUE,FALSE)</f>
        <v>1</v>
      </c>
      <c r="AB3621" t="b">
        <f>IF(Auswahlhilfe!$C$17=F3621,TRUE,FALSE)</f>
        <v>1</v>
      </c>
      <c r="AC3621" t="b">
        <f>IFERROR(IF(FIND("P2",PGOptionList!D3621)&gt;0,TRUE),FALSE)</f>
        <v>1</v>
      </c>
      <c r="AD3621" t="b">
        <f>IFERROR(IF(FIND("P1",PGOptionList!D3621)&gt;0,TRUE),FALSE)</f>
        <v>0</v>
      </c>
      <c r="AE3621" t="b">
        <f>IFERROR(IF(FIND("P0",PGOptionList!D3621)&gt;0,TRUE),FALSE)</f>
        <v>0</v>
      </c>
      <c r="AF3621" t="b">
        <f>IF(AND(Z3621,AA3621,AB3621,AC3621,IF(C3621=Auswahlhilfe!$L$7,TRUE,FALSE)),D3621,FALSE)</f>
        <v>0</v>
      </c>
      <c r="AG3621" t="b">
        <f>IF(AND(Z3621,AA3621,AB3621,AD3621,IF(C3621=Auswahlhilfe!$L$17,TRUE,FALSE)),D3621,FALSE)</f>
        <v>0</v>
      </c>
      <c r="AH3621" t="b">
        <f>IF(AND(Z3621,AA3621,AB3621,AE3621,IF(C3621=Auswahlhilfe!$L$17,TRUE,FALSE)),D3621,FALSE)</f>
        <v>0</v>
      </c>
      <c r="AI3621" t="s">
        <v>4818</v>
      </c>
      <c r="AJ3621" s="90" t="str">
        <f t="shared" si="170"/>
        <v>https://shop.oxni.ch/de/shop/motoren/planetengetriebe/tcb-120-005-s2-p2</v>
      </c>
    </row>
    <row r="3622" spans="2:36" x14ac:dyDescent="0.2">
      <c r="B3622" s="78" t="str">
        <f t="shared" si="168"/>
        <v/>
      </c>
      <c r="C3622" s="19" t="s">
        <v>125</v>
      </c>
      <c r="D3622" s="19" t="s">
        <v>3923</v>
      </c>
      <c r="E3622" s="19">
        <v>130</v>
      </c>
      <c r="F3622" s="19" t="s">
        <v>55</v>
      </c>
      <c r="G3622" s="19">
        <v>4</v>
      </c>
      <c r="H3622" s="19">
        <v>3</v>
      </c>
      <c r="I3622" s="19">
        <v>25</v>
      </c>
      <c r="J3622" s="19">
        <v>97</v>
      </c>
      <c r="K3622" s="19">
        <v>280</v>
      </c>
      <c r="L3622" s="19">
        <v>840</v>
      </c>
      <c r="M3622" s="19" t="s">
        <v>131</v>
      </c>
      <c r="N3622" s="19">
        <v>3000</v>
      </c>
      <c r="O3622" s="19">
        <v>6000</v>
      </c>
      <c r="P3622" s="19">
        <v>6700</v>
      </c>
      <c r="Q3622" s="19" t="s">
        <v>57</v>
      </c>
      <c r="R3622" s="19">
        <v>3350</v>
      </c>
      <c r="S3622" s="19">
        <v>20000</v>
      </c>
      <c r="T3622" s="19">
        <v>2.74</v>
      </c>
      <c r="U3622" s="19">
        <v>8</v>
      </c>
      <c r="V3622" s="19">
        <v>0.24</v>
      </c>
      <c r="W3622" s="19">
        <v>63</v>
      </c>
      <c r="X3622" s="93">
        <v>555</v>
      </c>
      <c r="Y3622">
        <f t="shared" si="169"/>
        <v>750</v>
      </c>
      <c r="Z3622" t="b">
        <f>IF(N3622/G3622&gt;=Auswahlhilfe!$C$8,TRUE,FALSE)</f>
        <v>1</v>
      </c>
      <c r="AA3622" t="b">
        <f>IF(K3622&gt;Auswahlhilfe!$C$7,TRUE,FALSE)</f>
        <v>1</v>
      </c>
      <c r="AB3622" t="b">
        <f>IF(Auswahlhilfe!$C$17=F3622,TRUE,FALSE)</f>
        <v>0</v>
      </c>
      <c r="AC3622" t="b">
        <f>IFERROR(IF(FIND("P2",PGOptionList!D3622)&gt;0,TRUE),FALSE)</f>
        <v>0</v>
      </c>
      <c r="AD3622" t="b">
        <f>IFERROR(IF(FIND("P1",PGOptionList!D3622)&gt;0,TRUE),FALSE)</f>
        <v>1</v>
      </c>
      <c r="AE3622" t="b">
        <f>IFERROR(IF(FIND("P0",PGOptionList!D3622)&gt;0,TRUE),FALSE)</f>
        <v>0</v>
      </c>
      <c r="AF3622" t="b">
        <f>IF(AND(Z3622,AA3622,AB3622,AC3622,IF(C3622=Auswahlhilfe!$L$7,TRUE,FALSE)),D3622,FALSE)</f>
        <v>0</v>
      </c>
      <c r="AG3622" t="b">
        <f>IF(AND(Z3622,AA3622,AB3622,AD3622,IF(C3622=Auswahlhilfe!$L$17,TRUE,FALSE)),D3622,FALSE)</f>
        <v>0</v>
      </c>
      <c r="AH3622" t="b">
        <f>IF(AND(Z3622,AA3622,AB3622,AE3622,IF(C3622=Auswahlhilfe!$L$17,TRUE,FALSE)),D3622,FALSE)</f>
        <v>0</v>
      </c>
      <c r="AI3622" t="s">
        <v>4817</v>
      </c>
      <c r="AJ3622" s="90" t="str">
        <f t="shared" si="170"/>
        <v>mailto:info@oxni.ch?subject=Anfrage TCB-120-004-S1-P1</v>
      </c>
    </row>
    <row r="3623" spans="2:36" x14ac:dyDescent="0.2">
      <c r="B3623" s="78" t="str">
        <f t="shared" si="168"/>
        <v/>
      </c>
      <c r="C3623" s="19" t="s">
        <v>125</v>
      </c>
      <c r="D3623" s="19" t="s">
        <v>3924</v>
      </c>
      <c r="E3623" s="19">
        <v>130</v>
      </c>
      <c r="F3623" s="19" t="s">
        <v>58</v>
      </c>
      <c r="G3623" s="19">
        <v>4</v>
      </c>
      <c r="H3623" s="19">
        <v>3</v>
      </c>
      <c r="I3623" s="19">
        <v>25</v>
      </c>
      <c r="J3623" s="19">
        <v>97</v>
      </c>
      <c r="K3623" s="19">
        <v>280</v>
      </c>
      <c r="L3623" s="19">
        <v>840</v>
      </c>
      <c r="M3623" s="19" t="s">
        <v>131</v>
      </c>
      <c r="N3623" s="19">
        <v>3000</v>
      </c>
      <c r="O3623" s="19">
        <v>6000</v>
      </c>
      <c r="P3623" s="19">
        <v>6700</v>
      </c>
      <c r="Q3623" s="19" t="s">
        <v>57</v>
      </c>
      <c r="R3623" s="19">
        <v>3350</v>
      </c>
      <c r="S3623" s="19">
        <v>20000</v>
      </c>
      <c r="T3623" s="19">
        <v>2.74</v>
      </c>
      <c r="U3623" s="19">
        <v>8</v>
      </c>
      <c r="V3623" s="19">
        <v>0.24</v>
      </c>
      <c r="W3623" s="19">
        <v>63</v>
      </c>
      <c r="X3623" s="93">
        <v>555</v>
      </c>
      <c r="Y3623">
        <f t="shared" si="169"/>
        <v>750</v>
      </c>
      <c r="Z3623" t="b">
        <f>IF(N3623/G3623&gt;=Auswahlhilfe!$C$8,TRUE,FALSE)</f>
        <v>1</v>
      </c>
      <c r="AA3623" t="b">
        <f>IF(K3623&gt;Auswahlhilfe!$C$7,TRUE,FALSE)</f>
        <v>1</v>
      </c>
      <c r="AB3623" t="b">
        <f>IF(Auswahlhilfe!$C$17=F3623,TRUE,FALSE)</f>
        <v>1</v>
      </c>
      <c r="AC3623" t="b">
        <f>IFERROR(IF(FIND("P2",PGOptionList!D3623)&gt;0,TRUE),FALSE)</f>
        <v>0</v>
      </c>
      <c r="AD3623" t="b">
        <f>IFERROR(IF(FIND("P1",PGOptionList!D3623)&gt;0,TRUE),FALSE)</f>
        <v>1</v>
      </c>
      <c r="AE3623" t="b">
        <f>IFERROR(IF(FIND("P0",PGOptionList!D3623)&gt;0,TRUE),FALSE)</f>
        <v>0</v>
      </c>
      <c r="AF3623" t="b">
        <f>IF(AND(Z3623,AA3623,AB3623,AC3623,IF(C3623=Auswahlhilfe!$L$7,TRUE,FALSE)),D3623,FALSE)</f>
        <v>0</v>
      </c>
      <c r="AG3623" t="b">
        <f>IF(AND(Z3623,AA3623,AB3623,AD3623,IF(C3623=Auswahlhilfe!$L$17,TRUE,FALSE)),D3623,FALSE)</f>
        <v>0</v>
      </c>
      <c r="AH3623" t="b">
        <f>IF(AND(Z3623,AA3623,AB3623,AE3623,IF(C3623=Auswahlhilfe!$L$17,TRUE,FALSE)),D3623,FALSE)</f>
        <v>0</v>
      </c>
      <c r="AI3623" t="s">
        <v>4818</v>
      </c>
      <c r="AJ3623" s="90" t="str">
        <f t="shared" si="170"/>
        <v>https://shop.oxni.ch/de/shop/motoren/planetengetriebe/tcb-120-004-s2-p1</v>
      </c>
    </row>
    <row r="3624" spans="2:36" x14ac:dyDescent="0.2">
      <c r="B3624" s="78" t="str">
        <f t="shared" si="168"/>
        <v/>
      </c>
      <c r="C3624" s="19" t="s">
        <v>125</v>
      </c>
      <c r="D3624" s="19" t="s">
        <v>3925</v>
      </c>
      <c r="E3624" s="19">
        <v>130</v>
      </c>
      <c r="F3624" s="19" t="s">
        <v>55</v>
      </c>
      <c r="G3624" s="19">
        <v>4</v>
      </c>
      <c r="H3624" s="19">
        <v>5</v>
      </c>
      <c r="I3624" s="19">
        <v>25</v>
      </c>
      <c r="J3624" s="19">
        <v>97</v>
      </c>
      <c r="K3624" s="19">
        <v>280</v>
      </c>
      <c r="L3624" s="19">
        <v>840</v>
      </c>
      <c r="M3624" s="19" t="s">
        <v>131</v>
      </c>
      <c r="N3624" s="19">
        <v>3000</v>
      </c>
      <c r="O3624" s="19">
        <v>6000</v>
      </c>
      <c r="P3624" s="19">
        <v>6700</v>
      </c>
      <c r="Q3624" s="19" t="s">
        <v>57</v>
      </c>
      <c r="R3624" s="19">
        <v>3350</v>
      </c>
      <c r="S3624" s="19">
        <v>20000</v>
      </c>
      <c r="T3624" s="19">
        <v>2.74</v>
      </c>
      <c r="U3624" s="19">
        <v>8</v>
      </c>
      <c r="V3624" s="19">
        <v>0.24</v>
      </c>
      <c r="W3624" s="19">
        <v>63</v>
      </c>
      <c r="X3624" s="93">
        <v>504</v>
      </c>
      <c r="Y3624">
        <f t="shared" si="169"/>
        <v>750</v>
      </c>
      <c r="Z3624" t="b">
        <f>IF(N3624/G3624&gt;=Auswahlhilfe!$C$8,TRUE,FALSE)</f>
        <v>1</v>
      </c>
      <c r="AA3624" t="b">
        <f>IF(K3624&gt;Auswahlhilfe!$C$7,TRUE,FALSE)</f>
        <v>1</v>
      </c>
      <c r="AB3624" t="b">
        <f>IF(Auswahlhilfe!$C$17=F3624,TRUE,FALSE)</f>
        <v>0</v>
      </c>
      <c r="AC3624" t="b">
        <f>IFERROR(IF(FIND("P2",PGOptionList!D3624)&gt;0,TRUE),FALSE)</f>
        <v>1</v>
      </c>
      <c r="AD3624" t="b">
        <f>IFERROR(IF(FIND("P1",PGOptionList!D3624)&gt;0,TRUE),FALSE)</f>
        <v>0</v>
      </c>
      <c r="AE3624" t="b">
        <f>IFERROR(IF(FIND("P0",PGOptionList!D3624)&gt;0,TRUE),FALSE)</f>
        <v>0</v>
      </c>
      <c r="AF3624" t="b">
        <f>IF(AND(Z3624,AA3624,AB3624,AC3624,IF(C3624=Auswahlhilfe!$L$7,TRUE,FALSE)),D3624,FALSE)</f>
        <v>0</v>
      </c>
      <c r="AG3624" t="b">
        <f>IF(AND(Z3624,AA3624,AB3624,AD3624,IF(C3624=Auswahlhilfe!$L$17,TRUE,FALSE)),D3624,FALSE)</f>
        <v>0</v>
      </c>
      <c r="AH3624" t="b">
        <f>IF(AND(Z3624,AA3624,AB3624,AE3624,IF(C3624=Auswahlhilfe!$L$17,TRUE,FALSE)),D3624,FALSE)</f>
        <v>0</v>
      </c>
      <c r="AI3624" t="s">
        <v>4817</v>
      </c>
      <c r="AJ3624" s="90" t="str">
        <f t="shared" si="170"/>
        <v>mailto:info@oxni.ch?subject=Anfrage TCB-120-004-S1-P2</v>
      </c>
    </row>
    <row r="3625" spans="2:36" x14ac:dyDescent="0.2">
      <c r="B3625" s="78" t="str">
        <f t="shared" si="168"/>
        <v/>
      </c>
      <c r="C3625" s="19" t="s">
        <v>125</v>
      </c>
      <c r="D3625" s="19" t="s">
        <v>3926</v>
      </c>
      <c r="E3625" s="19">
        <v>130</v>
      </c>
      <c r="F3625" s="19" t="s">
        <v>58</v>
      </c>
      <c r="G3625" s="19">
        <v>4</v>
      </c>
      <c r="H3625" s="19">
        <v>5</v>
      </c>
      <c r="I3625" s="19">
        <v>25</v>
      </c>
      <c r="J3625" s="19">
        <v>97</v>
      </c>
      <c r="K3625" s="19">
        <v>280</v>
      </c>
      <c r="L3625" s="19">
        <v>840</v>
      </c>
      <c r="M3625" s="19" t="s">
        <v>131</v>
      </c>
      <c r="N3625" s="19">
        <v>3000</v>
      </c>
      <c r="O3625" s="19">
        <v>6000</v>
      </c>
      <c r="P3625" s="19">
        <v>6700</v>
      </c>
      <c r="Q3625" s="19" t="s">
        <v>57</v>
      </c>
      <c r="R3625" s="19">
        <v>3350</v>
      </c>
      <c r="S3625" s="19">
        <v>20000</v>
      </c>
      <c r="T3625" s="19">
        <v>2.74</v>
      </c>
      <c r="U3625" s="19">
        <v>8</v>
      </c>
      <c r="V3625" s="19">
        <v>0.24</v>
      </c>
      <c r="W3625" s="19">
        <v>63</v>
      </c>
      <c r="X3625" s="93">
        <v>504</v>
      </c>
      <c r="Y3625">
        <f t="shared" si="169"/>
        <v>750</v>
      </c>
      <c r="Z3625" t="b">
        <f>IF(N3625/G3625&gt;=Auswahlhilfe!$C$8,TRUE,FALSE)</f>
        <v>1</v>
      </c>
      <c r="AA3625" t="b">
        <f>IF(K3625&gt;Auswahlhilfe!$C$7,TRUE,FALSE)</f>
        <v>1</v>
      </c>
      <c r="AB3625" t="b">
        <f>IF(Auswahlhilfe!$C$17=F3625,TRUE,FALSE)</f>
        <v>1</v>
      </c>
      <c r="AC3625" t="b">
        <f>IFERROR(IF(FIND("P2",PGOptionList!D3625)&gt;0,TRUE),FALSE)</f>
        <v>1</v>
      </c>
      <c r="AD3625" t="b">
        <f>IFERROR(IF(FIND("P1",PGOptionList!D3625)&gt;0,TRUE),FALSE)</f>
        <v>0</v>
      </c>
      <c r="AE3625" t="b">
        <f>IFERROR(IF(FIND("P0",PGOptionList!D3625)&gt;0,TRUE),FALSE)</f>
        <v>0</v>
      </c>
      <c r="AF3625" t="b">
        <f>IF(AND(Z3625,AA3625,AB3625,AC3625,IF(C3625=Auswahlhilfe!$L$7,TRUE,FALSE)),D3625,FALSE)</f>
        <v>0</v>
      </c>
      <c r="AG3625" t="b">
        <f>IF(AND(Z3625,AA3625,AB3625,AD3625,IF(C3625=Auswahlhilfe!$L$17,TRUE,FALSE)),D3625,FALSE)</f>
        <v>0</v>
      </c>
      <c r="AH3625" t="b">
        <f>IF(AND(Z3625,AA3625,AB3625,AE3625,IF(C3625=Auswahlhilfe!$L$17,TRUE,FALSE)),D3625,FALSE)</f>
        <v>0</v>
      </c>
      <c r="AI3625" t="s">
        <v>4818</v>
      </c>
      <c r="AJ3625" s="90" t="str">
        <f t="shared" si="170"/>
        <v>https://shop.oxni.ch/de/shop/motoren/planetengetriebe/tcb-120-004-s2-p2</v>
      </c>
    </row>
    <row r="3626" spans="2:36" x14ac:dyDescent="0.2">
      <c r="B3626" s="78" t="str">
        <f t="shared" si="168"/>
        <v/>
      </c>
      <c r="C3626" s="19" t="s">
        <v>125</v>
      </c>
      <c r="D3626" s="19" t="s">
        <v>3927</v>
      </c>
      <c r="E3626" s="19">
        <v>130</v>
      </c>
      <c r="F3626" s="19" t="s">
        <v>55</v>
      </c>
      <c r="G3626" s="19">
        <v>3</v>
      </c>
      <c r="H3626" s="19">
        <v>3</v>
      </c>
      <c r="I3626" s="19">
        <v>25</v>
      </c>
      <c r="J3626" s="19">
        <v>97</v>
      </c>
      <c r="K3626" s="19">
        <v>200</v>
      </c>
      <c r="L3626" s="19">
        <v>600</v>
      </c>
      <c r="M3626" s="19" t="s">
        <v>108</v>
      </c>
      <c r="N3626" s="19">
        <v>3000</v>
      </c>
      <c r="O3626" s="19">
        <v>6000</v>
      </c>
      <c r="P3626" s="19">
        <v>6700</v>
      </c>
      <c r="Q3626" s="19" t="s">
        <v>57</v>
      </c>
      <c r="R3626" s="19">
        <v>3350</v>
      </c>
      <c r="S3626" s="19">
        <v>20000</v>
      </c>
      <c r="T3626" s="19">
        <v>3.25</v>
      </c>
      <c r="U3626" s="19">
        <v>8</v>
      </c>
      <c r="V3626" s="19">
        <v>0.24</v>
      </c>
      <c r="W3626" s="19">
        <v>63</v>
      </c>
      <c r="X3626" s="93">
        <v>555</v>
      </c>
      <c r="Y3626">
        <f t="shared" si="169"/>
        <v>1000</v>
      </c>
      <c r="Z3626" t="b">
        <f>IF(N3626/G3626&gt;=Auswahlhilfe!$C$8,TRUE,FALSE)</f>
        <v>1</v>
      </c>
      <c r="AA3626" t="b">
        <f>IF(K3626&gt;Auswahlhilfe!$C$7,TRUE,FALSE)</f>
        <v>1</v>
      </c>
      <c r="AB3626" t="b">
        <f>IF(Auswahlhilfe!$C$17=F3626,TRUE,FALSE)</f>
        <v>0</v>
      </c>
      <c r="AC3626" t="b">
        <f>IFERROR(IF(FIND("P2",PGOptionList!D3626)&gt;0,TRUE),FALSE)</f>
        <v>0</v>
      </c>
      <c r="AD3626" t="b">
        <f>IFERROR(IF(FIND("P1",PGOptionList!D3626)&gt;0,TRUE),FALSE)</f>
        <v>1</v>
      </c>
      <c r="AE3626" t="b">
        <f>IFERROR(IF(FIND("P0",PGOptionList!D3626)&gt;0,TRUE),FALSE)</f>
        <v>0</v>
      </c>
      <c r="AF3626" t="b">
        <f>IF(AND(Z3626,AA3626,AB3626,AC3626,IF(C3626=Auswahlhilfe!$L$7,TRUE,FALSE)),D3626,FALSE)</f>
        <v>0</v>
      </c>
      <c r="AG3626" t="b">
        <f>IF(AND(Z3626,AA3626,AB3626,AD3626,IF(C3626=Auswahlhilfe!$L$17,TRUE,FALSE)),D3626,FALSE)</f>
        <v>0</v>
      </c>
      <c r="AH3626" t="b">
        <f>IF(AND(Z3626,AA3626,AB3626,AE3626,IF(C3626=Auswahlhilfe!$L$17,TRUE,FALSE)),D3626,FALSE)</f>
        <v>0</v>
      </c>
      <c r="AI3626" t="s">
        <v>4817</v>
      </c>
      <c r="AJ3626" s="90" t="str">
        <f t="shared" si="170"/>
        <v>mailto:info@oxni.ch?subject=Anfrage TCB-120-003-S1-P1</v>
      </c>
    </row>
    <row r="3627" spans="2:36" x14ac:dyDescent="0.2">
      <c r="B3627" s="78" t="str">
        <f t="shared" si="168"/>
        <v/>
      </c>
      <c r="C3627" s="19" t="s">
        <v>125</v>
      </c>
      <c r="D3627" s="19" t="s">
        <v>3928</v>
      </c>
      <c r="E3627" s="19">
        <v>130</v>
      </c>
      <c r="F3627" s="19" t="s">
        <v>58</v>
      </c>
      <c r="G3627" s="19">
        <v>3</v>
      </c>
      <c r="H3627" s="19">
        <v>3</v>
      </c>
      <c r="I3627" s="19">
        <v>25</v>
      </c>
      <c r="J3627" s="19">
        <v>97</v>
      </c>
      <c r="K3627" s="19">
        <v>200</v>
      </c>
      <c r="L3627" s="19">
        <v>600</v>
      </c>
      <c r="M3627" s="19" t="s">
        <v>108</v>
      </c>
      <c r="N3627" s="19">
        <v>3000</v>
      </c>
      <c r="O3627" s="19">
        <v>6000</v>
      </c>
      <c r="P3627" s="19">
        <v>6700</v>
      </c>
      <c r="Q3627" s="19" t="s">
        <v>57</v>
      </c>
      <c r="R3627" s="19">
        <v>3350</v>
      </c>
      <c r="S3627" s="19">
        <v>20000</v>
      </c>
      <c r="T3627" s="19">
        <v>3.25</v>
      </c>
      <c r="U3627" s="19">
        <v>8</v>
      </c>
      <c r="V3627" s="19">
        <v>0.24</v>
      </c>
      <c r="W3627" s="19">
        <v>63</v>
      </c>
      <c r="X3627" s="93">
        <v>555</v>
      </c>
      <c r="Y3627">
        <f t="shared" si="169"/>
        <v>1000</v>
      </c>
      <c r="Z3627" t="b">
        <f>IF(N3627/G3627&gt;=Auswahlhilfe!$C$8,TRUE,FALSE)</f>
        <v>1</v>
      </c>
      <c r="AA3627" t="b">
        <f>IF(K3627&gt;Auswahlhilfe!$C$7,TRUE,FALSE)</f>
        <v>1</v>
      </c>
      <c r="AB3627" t="b">
        <f>IF(Auswahlhilfe!$C$17=F3627,TRUE,FALSE)</f>
        <v>1</v>
      </c>
      <c r="AC3627" t="b">
        <f>IFERROR(IF(FIND("P2",PGOptionList!D3627)&gt;0,TRUE),FALSE)</f>
        <v>0</v>
      </c>
      <c r="AD3627" t="b">
        <f>IFERROR(IF(FIND("P1",PGOptionList!D3627)&gt;0,TRUE),FALSE)</f>
        <v>1</v>
      </c>
      <c r="AE3627" t="b">
        <f>IFERROR(IF(FIND("P0",PGOptionList!D3627)&gt;0,TRUE),FALSE)</f>
        <v>0</v>
      </c>
      <c r="AF3627" t="b">
        <f>IF(AND(Z3627,AA3627,AB3627,AC3627,IF(C3627=Auswahlhilfe!$L$7,TRUE,FALSE)),D3627,FALSE)</f>
        <v>0</v>
      </c>
      <c r="AG3627" t="b">
        <f>IF(AND(Z3627,AA3627,AB3627,AD3627,IF(C3627=Auswahlhilfe!$L$17,TRUE,FALSE)),D3627,FALSE)</f>
        <v>0</v>
      </c>
      <c r="AH3627" t="b">
        <f>IF(AND(Z3627,AA3627,AB3627,AE3627,IF(C3627=Auswahlhilfe!$L$17,TRUE,FALSE)),D3627,FALSE)</f>
        <v>0</v>
      </c>
      <c r="AI3627" t="s">
        <v>4818</v>
      </c>
      <c r="AJ3627" s="90" t="str">
        <f t="shared" si="170"/>
        <v>https://shop.oxni.ch/de/shop/motoren/planetengetriebe/tcb-120-003-s2-p1</v>
      </c>
    </row>
    <row r="3628" spans="2:36" x14ac:dyDescent="0.2">
      <c r="B3628" s="78" t="str">
        <f t="shared" si="168"/>
        <v/>
      </c>
      <c r="C3628" s="19" t="s">
        <v>125</v>
      </c>
      <c r="D3628" s="19" t="s">
        <v>3929</v>
      </c>
      <c r="E3628" s="19">
        <v>130</v>
      </c>
      <c r="F3628" s="19" t="s">
        <v>55</v>
      </c>
      <c r="G3628" s="19">
        <v>3</v>
      </c>
      <c r="H3628" s="19">
        <v>5</v>
      </c>
      <c r="I3628" s="19">
        <v>25</v>
      </c>
      <c r="J3628" s="19">
        <v>97</v>
      </c>
      <c r="K3628" s="19">
        <v>200</v>
      </c>
      <c r="L3628" s="19">
        <v>600</v>
      </c>
      <c r="M3628" s="19" t="s">
        <v>108</v>
      </c>
      <c r="N3628" s="19">
        <v>3000</v>
      </c>
      <c r="O3628" s="19">
        <v>6000</v>
      </c>
      <c r="P3628" s="19">
        <v>6700</v>
      </c>
      <c r="Q3628" s="19" t="s">
        <v>57</v>
      </c>
      <c r="R3628" s="19">
        <v>3350</v>
      </c>
      <c r="S3628" s="19">
        <v>20000</v>
      </c>
      <c r="T3628" s="19">
        <v>3.25</v>
      </c>
      <c r="U3628" s="19">
        <v>8</v>
      </c>
      <c r="V3628" s="19">
        <v>0.24</v>
      </c>
      <c r="W3628" s="19">
        <v>63</v>
      </c>
      <c r="X3628" s="93">
        <v>504</v>
      </c>
      <c r="Y3628">
        <f t="shared" si="169"/>
        <v>1000</v>
      </c>
      <c r="Z3628" t="b">
        <f>IF(N3628/G3628&gt;=Auswahlhilfe!$C$8,TRUE,FALSE)</f>
        <v>1</v>
      </c>
      <c r="AA3628" t="b">
        <f>IF(K3628&gt;Auswahlhilfe!$C$7,TRUE,FALSE)</f>
        <v>1</v>
      </c>
      <c r="AB3628" t="b">
        <f>IF(Auswahlhilfe!$C$17=F3628,TRUE,FALSE)</f>
        <v>0</v>
      </c>
      <c r="AC3628" t="b">
        <f>IFERROR(IF(FIND("P2",PGOptionList!D3628)&gt;0,TRUE),FALSE)</f>
        <v>1</v>
      </c>
      <c r="AD3628" t="b">
        <f>IFERROR(IF(FIND("P1",PGOptionList!D3628)&gt;0,TRUE),FALSE)</f>
        <v>0</v>
      </c>
      <c r="AE3628" t="b">
        <f>IFERROR(IF(FIND("P0",PGOptionList!D3628)&gt;0,TRUE),FALSE)</f>
        <v>0</v>
      </c>
      <c r="AF3628" t="b">
        <f>IF(AND(Z3628,AA3628,AB3628,AC3628,IF(C3628=Auswahlhilfe!$L$7,TRUE,FALSE)),D3628,FALSE)</f>
        <v>0</v>
      </c>
      <c r="AG3628" t="b">
        <f>IF(AND(Z3628,AA3628,AB3628,AD3628,IF(C3628=Auswahlhilfe!$L$17,TRUE,FALSE)),D3628,FALSE)</f>
        <v>0</v>
      </c>
      <c r="AH3628" t="b">
        <f>IF(AND(Z3628,AA3628,AB3628,AE3628,IF(C3628=Auswahlhilfe!$L$17,TRUE,FALSE)),D3628,FALSE)</f>
        <v>0</v>
      </c>
      <c r="AI3628" t="s">
        <v>4817</v>
      </c>
      <c r="AJ3628" s="90" t="str">
        <f t="shared" si="170"/>
        <v>mailto:info@oxni.ch?subject=Anfrage TCB-120-003-S1-P2</v>
      </c>
    </row>
    <row r="3629" spans="2:36" x14ac:dyDescent="0.2">
      <c r="B3629" s="78" t="str">
        <f t="shared" si="168"/>
        <v/>
      </c>
      <c r="C3629" s="19" t="s">
        <v>125</v>
      </c>
      <c r="D3629" s="19" t="s">
        <v>3930</v>
      </c>
      <c r="E3629" s="19">
        <v>130</v>
      </c>
      <c r="F3629" s="19" t="s">
        <v>58</v>
      </c>
      <c r="G3629" s="19">
        <v>3</v>
      </c>
      <c r="H3629" s="19">
        <v>5</v>
      </c>
      <c r="I3629" s="19">
        <v>25</v>
      </c>
      <c r="J3629" s="19">
        <v>97</v>
      </c>
      <c r="K3629" s="19">
        <v>200</v>
      </c>
      <c r="L3629" s="19">
        <v>600</v>
      </c>
      <c r="M3629" s="19" t="s">
        <v>108</v>
      </c>
      <c r="N3629" s="19">
        <v>3000</v>
      </c>
      <c r="O3629" s="19">
        <v>6000</v>
      </c>
      <c r="P3629" s="19">
        <v>6700</v>
      </c>
      <c r="Q3629" s="19" t="s">
        <v>57</v>
      </c>
      <c r="R3629" s="19">
        <v>3350</v>
      </c>
      <c r="S3629" s="19">
        <v>20000</v>
      </c>
      <c r="T3629" s="19">
        <v>3.25</v>
      </c>
      <c r="U3629" s="19">
        <v>8</v>
      </c>
      <c r="V3629" s="19">
        <v>0.24</v>
      </c>
      <c r="W3629" s="19">
        <v>63</v>
      </c>
      <c r="X3629" s="93">
        <v>504</v>
      </c>
      <c r="Y3629">
        <f t="shared" si="169"/>
        <v>1000</v>
      </c>
      <c r="Z3629" t="b">
        <f>IF(N3629/G3629&gt;=Auswahlhilfe!$C$8,TRUE,FALSE)</f>
        <v>1</v>
      </c>
      <c r="AA3629" t="b">
        <f>IF(K3629&gt;Auswahlhilfe!$C$7,TRUE,FALSE)</f>
        <v>1</v>
      </c>
      <c r="AB3629" t="b">
        <f>IF(Auswahlhilfe!$C$17=F3629,TRUE,FALSE)</f>
        <v>1</v>
      </c>
      <c r="AC3629" t="b">
        <f>IFERROR(IF(FIND("P2",PGOptionList!D3629)&gt;0,TRUE),FALSE)</f>
        <v>1</v>
      </c>
      <c r="AD3629" t="b">
        <f>IFERROR(IF(FIND("P1",PGOptionList!D3629)&gt;0,TRUE),FALSE)</f>
        <v>0</v>
      </c>
      <c r="AE3629" t="b">
        <f>IFERROR(IF(FIND("P0",PGOptionList!D3629)&gt;0,TRUE),FALSE)</f>
        <v>0</v>
      </c>
      <c r="AF3629" t="b">
        <f>IF(AND(Z3629,AA3629,AB3629,AC3629,IF(C3629=Auswahlhilfe!$L$7,TRUE,FALSE)),D3629,FALSE)</f>
        <v>0</v>
      </c>
      <c r="AG3629" t="b">
        <f>IF(AND(Z3629,AA3629,AB3629,AD3629,IF(C3629=Auswahlhilfe!$L$17,TRUE,FALSE)),D3629,FALSE)</f>
        <v>0</v>
      </c>
      <c r="AH3629" t="b">
        <f>IF(AND(Z3629,AA3629,AB3629,AE3629,IF(C3629=Auswahlhilfe!$L$17,TRUE,FALSE)),D3629,FALSE)</f>
        <v>0</v>
      </c>
      <c r="AI3629" t="s">
        <v>4818</v>
      </c>
      <c r="AJ3629" s="90" t="str">
        <f t="shared" si="170"/>
        <v>https://shop.oxni.ch/de/shop/motoren/planetengetriebe/tcb-120-003-s2-p2</v>
      </c>
    </row>
    <row r="3630" spans="2:36" x14ac:dyDescent="0.2">
      <c r="B3630" s="78" t="str">
        <f t="shared" si="168"/>
        <v/>
      </c>
      <c r="C3630" s="19" t="s">
        <v>125</v>
      </c>
      <c r="D3630" s="19" t="s">
        <v>3931</v>
      </c>
      <c r="E3630" s="19">
        <v>130</v>
      </c>
      <c r="F3630" s="19" t="s">
        <v>55</v>
      </c>
      <c r="G3630" s="19">
        <v>100</v>
      </c>
      <c r="H3630" s="19">
        <v>5</v>
      </c>
      <c r="I3630" s="19">
        <v>50</v>
      </c>
      <c r="J3630" s="19">
        <v>94</v>
      </c>
      <c r="K3630" s="19">
        <v>445</v>
      </c>
      <c r="L3630" s="19">
        <v>1335</v>
      </c>
      <c r="M3630" s="19" t="s">
        <v>137</v>
      </c>
      <c r="N3630" s="19">
        <v>2000</v>
      </c>
      <c r="O3630" s="19">
        <v>4000</v>
      </c>
      <c r="P3630" s="19">
        <v>9400</v>
      </c>
      <c r="Q3630" s="19" t="s">
        <v>57</v>
      </c>
      <c r="R3630" s="19">
        <v>4700</v>
      </c>
      <c r="S3630" s="19">
        <v>20000</v>
      </c>
      <c r="T3630" s="19">
        <v>2.57</v>
      </c>
      <c r="U3630" s="19">
        <v>19.8</v>
      </c>
      <c r="V3630" s="19">
        <v>0.24</v>
      </c>
      <c r="W3630" s="19">
        <v>65</v>
      </c>
      <c r="X3630" s="93">
        <v>1138</v>
      </c>
      <c r="Y3630">
        <f t="shared" si="169"/>
        <v>20</v>
      </c>
      <c r="Z3630" t="b">
        <f>IF(N3630/G3630&gt;=Auswahlhilfe!$C$8,TRUE,FALSE)</f>
        <v>1</v>
      </c>
      <c r="AA3630" t="b">
        <f>IF(K3630&gt;Auswahlhilfe!$C$7,TRUE,FALSE)</f>
        <v>1</v>
      </c>
      <c r="AB3630" t="b">
        <f>IF(Auswahlhilfe!$C$17=F3630,TRUE,FALSE)</f>
        <v>0</v>
      </c>
      <c r="AC3630" t="b">
        <f>IFERROR(IF(FIND("P2",PGOptionList!D3630)&gt;0,TRUE),FALSE)</f>
        <v>0</v>
      </c>
      <c r="AD3630" t="b">
        <f>IFERROR(IF(FIND("P1",PGOptionList!D3630)&gt;0,TRUE),FALSE)</f>
        <v>1</v>
      </c>
      <c r="AE3630" t="b">
        <f>IFERROR(IF(FIND("P0",PGOptionList!D3630)&gt;0,TRUE),FALSE)</f>
        <v>0</v>
      </c>
      <c r="AF3630" t="b">
        <f>IF(AND(Z3630,AA3630,AB3630,AC3630,IF(C3630=Auswahlhilfe!$L$7,TRUE,FALSE)),D3630,FALSE)</f>
        <v>0</v>
      </c>
      <c r="AG3630" t="b">
        <f>IF(AND(Z3630,AA3630,AB3630,AD3630,IF(C3630=Auswahlhilfe!$L$17,TRUE,FALSE)),D3630,FALSE)</f>
        <v>0</v>
      </c>
      <c r="AH3630" t="b">
        <f>IF(AND(Z3630,AA3630,AB3630,AE3630,IF(C3630=Auswahlhilfe!$L$17,TRUE,FALSE)),D3630,FALSE)</f>
        <v>0</v>
      </c>
      <c r="AI3630" t="s">
        <v>4817</v>
      </c>
      <c r="AJ3630" s="90" t="str">
        <f t="shared" si="170"/>
        <v>mailto:info@oxni.ch?subject=Anfrage TCB-140-100-S1-P1</v>
      </c>
    </row>
    <row r="3631" spans="2:36" x14ac:dyDescent="0.2">
      <c r="B3631" s="78" t="str">
        <f t="shared" si="168"/>
        <v/>
      </c>
      <c r="C3631" s="19" t="s">
        <v>125</v>
      </c>
      <c r="D3631" s="19" t="s">
        <v>3932</v>
      </c>
      <c r="E3631" s="19">
        <v>130</v>
      </c>
      <c r="F3631" s="19" t="s">
        <v>58</v>
      </c>
      <c r="G3631" s="19">
        <v>100</v>
      </c>
      <c r="H3631" s="19">
        <v>5</v>
      </c>
      <c r="I3631" s="19">
        <v>50</v>
      </c>
      <c r="J3631" s="19">
        <v>94</v>
      </c>
      <c r="K3631" s="19">
        <v>445</v>
      </c>
      <c r="L3631" s="19">
        <v>1335</v>
      </c>
      <c r="M3631" s="19" t="s">
        <v>137</v>
      </c>
      <c r="N3631" s="19">
        <v>2000</v>
      </c>
      <c r="O3631" s="19">
        <v>4000</v>
      </c>
      <c r="P3631" s="19">
        <v>9400</v>
      </c>
      <c r="Q3631" s="19" t="s">
        <v>57</v>
      </c>
      <c r="R3631" s="19">
        <v>4700</v>
      </c>
      <c r="S3631" s="19">
        <v>20000</v>
      </c>
      <c r="T3631" s="19">
        <v>2.57</v>
      </c>
      <c r="U3631" s="19">
        <v>19.8</v>
      </c>
      <c r="V3631" s="19">
        <v>0.24</v>
      </c>
      <c r="W3631" s="19">
        <v>65</v>
      </c>
      <c r="X3631" s="93">
        <v>1138</v>
      </c>
      <c r="Y3631">
        <f t="shared" si="169"/>
        <v>20</v>
      </c>
      <c r="Z3631" t="b">
        <f>IF(N3631/G3631&gt;=Auswahlhilfe!$C$8,TRUE,FALSE)</f>
        <v>1</v>
      </c>
      <c r="AA3631" t="b">
        <f>IF(K3631&gt;Auswahlhilfe!$C$7,TRUE,FALSE)</f>
        <v>1</v>
      </c>
      <c r="AB3631" t="b">
        <f>IF(Auswahlhilfe!$C$17=F3631,TRUE,FALSE)</f>
        <v>1</v>
      </c>
      <c r="AC3631" t="b">
        <f>IFERROR(IF(FIND("P2",PGOptionList!D3631)&gt;0,TRUE),FALSE)</f>
        <v>0</v>
      </c>
      <c r="AD3631" t="b">
        <f>IFERROR(IF(FIND("P1",PGOptionList!D3631)&gt;0,TRUE),FALSE)</f>
        <v>1</v>
      </c>
      <c r="AE3631" t="b">
        <f>IFERROR(IF(FIND("P0",PGOptionList!D3631)&gt;0,TRUE),FALSE)</f>
        <v>0</v>
      </c>
      <c r="AF3631" t="b">
        <f>IF(AND(Z3631,AA3631,AB3631,AC3631,IF(C3631=Auswahlhilfe!$L$7,TRUE,FALSE)),D3631,FALSE)</f>
        <v>0</v>
      </c>
      <c r="AG3631" t="b">
        <f>IF(AND(Z3631,AA3631,AB3631,AD3631,IF(C3631=Auswahlhilfe!$L$17,TRUE,FALSE)),D3631,FALSE)</f>
        <v>0</v>
      </c>
      <c r="AH3631" t="b">
        <f>IF(AND(Z3631,AA3631,AB3631,AE3631,IF(C3631=Auswahlhilfe!$L$17,TRUE,FALSE)),D3631,FALSE)</f>
        <v>0</v>
      </c>
      <c r="AI3631" t="s">
        <v>4818</v>
      </c>
      <c r="AJ3631" s="90" t="str">
        <f t="shared" si="170"/>
        <v>https://shop.oxni.ch/de/shop/motoren/planetengetriebe/tcb-140-100-s2-p1</v>
      </c>
    </row>
    <row r="3632" spans="2:36" x14ac:dyDescent="0.2">
      <c r="B3632" s="78" t="str">
        <f t="shared" si="168"/>
        <v/>
      </c>
      <c r="C3632" s="19" t="s">
        <v>125</v>
      </c>
      <c r="D3632" s="19" t="s">
        <v>3933</v>
      </c>
      <c r="E3632" s="19">
        <v>130</v>
      </c>
      <c r="F3632" s="19" t="s">
        <v>55</v>
      </c>
      <c r="G3632" s="19">
        <v>100</v>
      </c>
      <c r="H3632" s="19">
        <v>7</v>
      </c>
      <c r="I3632" s="19">
        <v>50</v>
      </c>
      <c r="J3632" s="19">
        <v>94</v>
      </c>
      <c r="K3632" s="19">
        <v>445</v>
      </c>
      <c r="L3632" s="19">
        <v>1335</v>
      </c>
      <c r="M3632" s="19" t="s">
        <v>137</v>
      </c>
      <c r="N3632" s="19">
        <v>2000</v>
      </c>
      <c r="O3632" s="19">
        <v>4000</v>
      </c>
      <c r="P3632" s="19">
        <v>9400</v>
      </c>
      <c r="Q3632" s="19" t="s">
        <v>57</v>
      </c>
      <c r="R3632" s="19">
        <v>4700</v>
      </c>
      <c r="S3632" s="19">
        <v>20000</v>
      </c>
      <c r="T3632" s="19">
        <v>2.57</v>
      </c>
      <c r="U3632" s="19">
        <v>19.8</v>
      </c>
      <c r="V3632" s="19">
        <v>0.24</v>
      </c>
      <c r="W3632" s="19">
        <v>65</v>
      </c>
      <c r="X3632" s="93">
        <v>1034</v>
      </c>
      <c r="Y3632">
        <f t="shared" si="169"/>
        <v>20</v>
      </c>
      <c r="Z3632" t="b">
        <f>IF(N3632/G3632&gt;=Auswahlhilfe!$C$8,TRUE,FALSE)</f>
        <v>1</v>
      </c>
      <c r="AA3632" t="b">
        <f>IF(K3632&gt;Auswahlhilfe!$C$7,TRUE,FALSE)</f>
        <v>1</v>
      </c>
      <c r="AB3632" t="b">
        <f>IF(Auswahlhilfe!$C$17=F3632,TRUE,FALSE)</f>
        <v>0</v>
      </c>
      <c r="AC3632" t="b">
        <f>IFERROR(IF(FIND("P2",PGOptionList!D3632)&gt;0,TRUE),FALSE)</f>
        <v>1</v>
      </c>
      <c r="AD3632" t="b">
        <f>IFERROR(IF(FIND("P1",PGOptionList!D3632)&gt;0,TRUE),FALSE)</f>
        <v>0</v>
      </c>
      <c r="AE3632" t="b">
        <f>IFERROR(IF(FIND("P0",PGOptionList!D3632)&gt;0,TRUE),FALSE)</f>
        <v>0</v>
      </c>
      <c r="AF3632" t="b">
        <f>IF(AND(Z3632,AA3632,AB3632,AC3632,IF(C3632=Auswahlhilfe!$L$7,TRUE,FALSE)),D3632,FALSE)</f>
        <v>0</v>
      </c>
      <c r="AG3632" t="b">
        <f>IF(AND(Z3632,AA3632,AB3632,AD3632,IF(C3632=Auswahlhilfe!$L$17,TRUE,FALSE)),D3632,FALSE)</f>
        <v>0</v>
      </c>
      <c r="AH3632" t="b">
        <f>IF(AND(Z3632,AA3632,AB3632,AE3632,IF(C3632=Auswahlhilfe!$L$17,TRUE,FALSE)),D3632,FALSE)</f>
        <v>0</v>
      </c>
      <c r="AI3632" t="s">
        <v>4817</v>
      </c>
      <c r="AJ3632" s="90" t="str">
        <f t="shared" si="170"/>
        <v>mailto:info@oxni.ch?subject=Anfrage TCB-140-100-S1-P2</v>
      </c>
    </row>
    <row r="3633" spans="2:36" x14ac:dyDescent="0.2">
      <c r="B3633" s="78" t="str">
        <f t="shared" si="168"/>
        <v/>
      </c>
      <c r="C3633" s="19" t="s">
        <v>125</v>
      </c>
      <c r="D3633" s="19" t="s">
        <v>3934</v>
      </c>
      <c r="E3633" s="19">
        <v>130</v>
      </c>
      <c r="F3633" s="19" t="s">
        <v>58</v>
      </c>
      <c r="G3633" s="19">
        <v>100</v>
      </c>
      <c r="H3633" s="19">
        <v>7</v>
      </c>
      <c r="I3633" s="19">
        <v>50</v>
      </c>
      <c r="J3633" s="19">
        <v>94</v>
      </c>
      <c r="K3633" s="19">
        <v>445</v>
      </c>
      <c r="L3633" s="19">
        <v>1335</v>
      </c>
      <c r="M3633" s="19" t="s">
        <v>137</v>
      </c>
      <c r="N3633" s="19">
        <v>2000</v>
      </c>
      <c r="O3633" s="19">
        <v>4000</v>
      </c>
      <c r="P3633" s="19">
        <v>9400</v>
      </c>
      <c r="Q3633" s="19" t="s">
        <v>57</v>
      </c>
      <c r="R3633" s="19">
        <v>4700</v>
      </c>
      <c r="S3633" s="19">
        <v>20000</v>
      </c>
      <c r="T3633" s="19">
        <v>2.57</v>
      </c>
      <c r="U3633" s="19">
        <v>19.8</v>
      </c>
      <c r="V3633" s="19">
        <v>0.24</v>
      </c>
      <c r="W3633" s="19">
        <v>65</v>
      </c>
      <c r="X3633" s="93">
        <v>1034</v>
      </c>
      <c r="Y3633">
        <f t="shared" si="169"/>
        <v>20</v>
      </c>
      <c r="Z3633" t="b">
        <f>IF(N3633/G3633&gt;=Auswahlhilfe!$C$8,TRUE,FALSE)</f>
        <v>1</v>
      </c>
      <c r="AA3633" t="b">
        <f>IF(K3633&gt;Auswahlhilfe!$C$7,TRUE,FALSE)</f>
        <v>1</v>
      </c>
      <c r="AB3633" t="b">
        <f>IF(Auswahlhilfe!$C$17=F3633,TRUE,FALSE)</f>
        <v>1</v>
      </c>
      <c r="AC3633" t="b">
        <f>IFERROR(IF(FIND("P2",PGOptionList!D3633)&gt;0,TRUE),FALSE)</f>
        <v>1</v>
      </c>
      <c r="AD3633" t="b">
        <f>IFERROR(IF(FIND("P1",PGOptionList!D3633)&gt;0,TRUE),FALSE)</f>
        <v>0</v>
      </c>
      <c r="AE3633" t="b">
        <f>IFERROR(IF(FIND("P0",PGOptionList!D3633)&gt;0,TRUE),FALSE)</f>
        <v>0</v>
      </c>
      <c r="AF3633" t="b">
        <f>IF(AND(Z3633,AA3633,AB3633,AC3633,IF(C3633=Auswahlhilfe!$L$7,TRUE,FALSE)),D3633,FALSE)</f>
        <v>0</v>
      </c>
      <c r="AG3633" t="b">
        <f>IF(AND(Z3633,AA3633,AB3633,AD3633,IF(C3633=Auswahlhilfe!$L$17,TRUE,FALSE)),D3633,FALSE)</f>
        <v>0</v>
      </c>
      <c r="AH3633" t="b">
        <f>IF(AND(Z3633,AA3633,AB3633,AE3633,IF(C3633=Auswahlhilfe!$L$17,TRUE,FALSE)),D3633,FALSE)</f>
        <v>0</v>
      </c>
      <c r="AI3633" t="s">
        <v>4818</v>
      </c>
      <c r="AJ3633" s="90" t="str">
        <f t="shared" si="170"/>
        <v>https://shop.oxni.ch/de/shop/motoren/planetengetriebe/tcb-140-100-s2-p2</v>
      </c>
    </row>
    <row r="3634" spans="2:36" x14ac:dyDescent="0.2">
      <c r="B3634" s="78" t="str">
        <f t="shared" si="168"/>
        <v/>
      </c>
      <c r="C3634" s="19" t="s">
        <v>125</v>
      </c>
      <c r="D3634" s="19" t="s">
        <v>3935</v>
      </c>
      <c r="E3634" s="19">
        <v>130</v>
      </c>
      <c r="F3634" s="19" t="s">
        <v>55</v>
      </c>
      <c r="G3634" s="19">
        <v>80</v>
      </c>
      <c r="H3634" s="19">
        <v>5</v>
      </c>
      <c r="I3634" s="19">
        <v>50</v>
      </c>
      <c r="J3634" s="19">
        <v>94</v>
      </c>
      <c r="K3634" s="19">
        <v>500</v>
      </c>
      <c r="L3634" s="19">
        <v>1500</v>
      </c>
      <c r="M3634" s="19" t="s">
        <v>87</v>
      </c>
      <c r="N3634" s="19">
        <v>2000</v>
      </c>
      <c r="O3634" s="19">
        <v>4000</v>
      </c>
      <c r="P3634" s="19">
        <v>9400</v>
      </c>
      <c r="Q3634" s="19" t="s">
        <v>57</v>
      </c>
      <c r="R3634" s="19">
        <v>4700</v>
      </c>
      <c r="S3634" s="19">
        <v>20000</v>
      </c>
      <c r="T3634" s="19">
        <v>2.57</v>
      </c>
      <c r="U3634" s="19">
        <v>19.8</v>
      </c>
      <c r="V3634" s="19">
        <v>0.24</v>
      </c>
      <c r="W3634" s="19">
        <v>65</v>
      </c>
      <c r="X3634" s="93">
        <v>1138</v>
      </c>
      <c r="Y3634">
        <f t="shared" si="169"/>
        <v>25</v>
      </c>
      <c r="Z3634" t="b">
        <f>IF(N3634/G3634&gt;=Auswahlhilfe!$C$8,TRUE,FALSE)</f>
        <v>1</v>
      </c>
      <c r="AA3634" t="b">
        <f>IF(K3634&gt;Auswahlhilfe!$C$7,TRUE,FALSE)</f>
        <v>1</v>
      </c>
      <c r="AB3634" t="b">
        <f>IF(Auswahlhilfe!$C$17=F3634,TRUE,FALSE)</f>
        <v>0</v>
      </c>
      <c r="AC3634" t="b">
        <f>IFERROR(IF(FIND("P2",PGOptionList!D3634)&gt;0,TRUE),FALSE)</f>
        <v>0</v>
      </c>
      <c r="AD3634" t="b">
        <f>IFERROR(IF(FIND("P1",PGOptionList!D3634)&gt;0,TRUE),FALSE)</f>
        <v>1</v>
      </c>
      <c r="AE3634" t="b">
        <f>IFERROR(IF(FIND("P0",PGOptionList!D3634)&gt;0,TRUE),FALSE)</f>
        <v>0</v>
      </c>
      <c r="AF3634" t="b">
        <f>IF(AND(Z3634,AA3634,AB3634,AC3634,IF(C3634=Auswahlhilfe!$L$7,TRUE,FALSE)),D3634,FALSE)</f>
        <v>0</v>
      </c>
      <c r="AG3634" t="b">
        <f>IF(AND(Z3634,AA3634,AB3634,AD3634,IF(C3634=Auswahlhilfe!$L$17,TRUE,FALSE)),D3634,FALSE)</f>
        <v>0</v>
      </c>
      <c r="AH3634" t="b">
        <f>IF(AND(Z3634,AA3634,AB3634,AE3634,IF(C3634=Auswahlhilfe!$L$17,TRUE,FALSE)),D3634,FALSE)</f>
        <v>0</v>
      </c>
      <c r="AI3634" t="s">
        <v>4817</v>
      </c>
      <c r="AJ3634" s="90" t="str">
        <f t="shared" si="170"/>
        <v>mailto:info@oxni.ch?subject=Anfrage TCB-140-080-S1-P1</v>
      </c>
    </row>
    <row r="3635" spans="2:36" x14ac:dyDescent="0.2">
      <c r="B3635" s="78" t="str">
        <f t="shared" si="168"/>
        <v/>
      </c>
      <c r="C3635" s="19" t="s">
        <v>125</v>
      </c>
      <c r="D3635" s="19" t="s">
        <v>3936</v>
      </c>
      <c r="E3635" s="19">
        <v>130</v>
      </c>
      <c r="F3635" s="19" t="s">
        <v>58</v>
      </c>
      <c r="G3635" s="19">
        <v>80</v>
      </c>
      <c r="H3635" s="19">
        <v>5</v>
      </c>
      <c r="I3635" s="19">
        <v>50</v>
      </c>
      <c r="J3635" s="19">
        <v>94</v>
      </c>
      <c r="K3635" s="19">
        <v>500</v>
      </c>
      <c r="L3635" s="19">
        <v>1500</v>
      </c>
      <c r="M3635" s="19" t="s">
        <v>87</v>
      </c>
      <c r="N3635" s="19">
        <v>2000</v>
      </c>
      <c r="O3635" s="19">
        <v>4000</v>
      </c>
      <c r="P3635" s="19">
        <v>9400</v>
      </c>
      <c r="Q3635" s="19" t="s">
        <v>57</v>
      </c>
      <c r="R3635" s="19">
        <v>4700</v>
      </c>
      <c r="S3635" s="19">
        <v>20000</v>
      </c>
      <c r="T3635" s="19">
        <v>2.57</v>
      </c>
      <c r="U3635" s="19">
        <v>19.8</v>
      </c>
      <c r="V3635" s="19">
        <v>0.24</v>
      </c>
      <c r="W3635" s="19">
        <v>65</v>
      </c>
      <c r="X3635" s="93">
        <v>1138</v>
      </c>
      <c r="Y3635">
        <f t="shared" si="169"/>
        <v>25</v>
      </c>
      <c r="Z3635" t="b">
        <f>IF(N3635/G3635&gt;=Auswahlhilfe!$C$8,TRUE,FALSE)</f>
        <v>1</v>
      </c>
      <c r="AA3635" t="b">
        <f>IF(K3635&gt;Auswahlhilfe!$C$7,TRUE,FALSE)</f>
        <v>1</v>
      </c>
      <c r="AB3635" t="b">
        <f>IF(Auswahlhilfe!$C$17=F3635,TRUE,FALSE)</f>
        <v>1</v>
      </c>
      <c r="AC3635" t="b">
        <f>IFERROR(IF(FIND("P2",PGOptionList!D3635)&gt;0,TRUE),FALSE)</f>
        <v>0</v>
      </c>
      <c r="AD3635" t="b">
        <f>IFERROR(IF(FIND("P1",PGOptionList!D3635)&gt;0,TRUE),FALSE)</f>
        <v>1</v>
      </c>
      <c r="AE3635" t="b">
        <f>IFERROR(IF(FIND("P0",PGOptionList!D3635)&gt;0,TRUE),FALSE)</f>
        <v>0</v>
      </c>
      <c r="AF3635" t="b">
        <f>IF(AND(Z3635,AA3635,AB3635,AC3635,IF(C3635=Auswahlhilfe!$L$7,TRUE,FALSE)),D3635,FALSE)</f>
        <v>0</v>
      </c>
      <c r="AG3635" t="b">
        <f>IF(AND(Z3635,AA3635,AB3635,AD3635,IF(C3635=Auswahlhilfe!$L$17,TRUE,FALSE)),D3635,FALSE)</f>
        <v>0</v>
      </c>
      <c r="AH3635" t="b">
        <f>IF(AND(Z3635,AA3635,AB3635,AE3635,IF(C3635=Auswahlhilfe!$L$17,TRUE,FALSE)),D3635,FALSE)</f>
        <v>0</v>
      </c>
      <c r="AI3635" t="s">
        <v>4818</v>
      </c>
      <c r="AJ3635" s="90" t="str">
        <f t="shared" si="170"/>
        <v>https://shop.oxni.ch/de/shop/motoren/planetengetriebe/tcb-140-080-s2-p1</v>
      </c>
    </row>
    <row r="3636" spans="2:36" x14ac:dyDescent="0.2">
      <c r="B3636" s="78" t="str">
        <f t="shared" si="168"/>
        <v/>
      </c>
      <c r="C3636" s="19" t="s">
        <v>125</v>
      </c>
      <c r="D3636" s="19" t="s">
        <v>3937</v>
      </c>
      <c r="E3636" s="19">
        <v>130</v>
      </c>
      <c r="F3636" s="19" t="s">
        <v>55</v>
      </c>
      <c r="G3636" s="19">
        <v>80</v>
      </c>
      <c r="H3636" s="19">
        <v>7</v>
      </c>
      <c r="I3636" s="19">
        <v>50</v>
      </c>
      <c r="J3636" s="19">
        <v>94</v>
      </c>
      <c r="K3636" s="19">
        <v>500</v>
      </c>
      <c r="L3636" s="19">
        <v>1500</v>
      </c>
      <c r="M3636" s="19" t="s">
        <v>87</v>
      </c>
      <c r="N3636" s="19">
        <v>2000</v>
      </c>
      <c r="O3636" s="19">
        <v>4000</v>
      </c>
      <c r="P3636" s="19">
        <v>9400</v>
      </c>
      <c r="Q3636" s="19" t="s">
        <v>57</v>
      </c>
      <c r="R3636" s="19">
        <v>4700</v>
      </c>
      <c r="S3636" s="19">
        <v>20000</v>
      </c>
      <c r="T3636" s="19">
        <v>2.57</v>
      </c>
      <c r="U3636" s="19">
        <v>19.8</v>
      </c>
      <c r="V3636" s="19">
        <v>0.24</v>
      </c>
      <c r="W3636" s="19">
        <v>65</v>
      </c>
      <c r="X3636" s="93">
        <v>1034</v>
      </c>
      <c r="Y3636">
        <f t="shared" si="169"/>
        <v>25</v>
      </c>
      <c r="Z3636" t="b">
        <f>IF(N3636/G3636&gt;=Auswahlhilfe!$C$8,TRUE,FALSE)</f>
        <v>1</v>
      </c>
      <c r="AA3636" t="b">
        <f>IF(K3636&gt;Auswahlhilfe!$C$7,TRUE,FALSE)</f>
        <v>1</v>
      </c>
      <c r="AB3636" t="b">
        <f>IF(Auswahlhilfe!$C$17=F3636,TRUE,FALSE)</f>
        <v>0</v>
      </c>
      <c r="AC3636" t="b">
        <f>IFERROR(IF(FIND("P2",PGOptionList!D3636)&gt;0,TRUE),FALSE)</f>
        <v>1</v>
      </c>
      <c r="AD3636" t="b">
        <f>IFERROR(IF(FIND("P1",PGOptionList!D3636)&gt;0,TRUE),FALSE)</f>
        <v>0</v>
      </c>
      <c r="AE3636" t="b">
        <f>IFERROR(IF(FIND("P0",PGOptionList!D3636)&gt;0,TRUE),FALSE)</f>
        <v>0</v>
      </c>
      <c r="AF3636" t="b">
        <f>IF(AND(Z3636,AA3636,AB3636,AC3636,IF(C3636=Auswahlhilfe!$L$7,TRUE,FALSE)),D3636,FALSE)</f>
        <v>0</v>
      </c>
      <c r="AG3636" t="b">
        <f>IF(AND(Z3636,AA3636,AB3636,AD3636,IF(C3636=Auswahlhilfe!$L$17,TRUE,FALSE)),D3636,FALSE)</f>
        <v>0</v>
      </c>
      <c r="AH3636" t="b">
        <f>IF(AND(Z3636,AA3636,AB3636,AE3636,IF(C3636=Auswahlhilfe!$L$17,TRUE,FALSE)),D3636,FALSE)</f>
        <v>0</v>
      </c>
      <c r="AI3636" t="s">
        <v>4817</v>
      </c>
      <c r="AJ3636" s="90" t="str">
        <f t="shared" si="170"/>
        <v>mailto:info@oxni.ch?subject=Anfrage TCB-140-080-S1-P2</v>
      </c>
    </row>
    <row r="3637" spans="2:36" x14ac:dyDescent="0.2">
      <c r="B3637" s="78" t="str">
        <f t="shared" si="168"/>
        <v/>
      </c>
      <c r="C3637" s="19" t="s">
        <v>125</v>
      </c>
      <c r="D3637" s="19" t="s">
        <v>3938</v>
      </c>
      <c r="E3637" s="19">
        <v>130</v>
      </c>
      <c r="F3637" s="19" t="s">
        <v>58</v>
      </c>
      <c r="G3637" s="19">
        <v>80</v>
      </c>
      <c r="H3637" s="19">
        <v>7</v>
      </c>
      <c r="I3637" s="19">
        <v>50</v>
      </c>
      <c r="J3637" s="19">
        <v>94</v>
      </c>
      <c r="K3637" s="19">
        <v>500</v>
      </c>
      <c r="L3637" s="19">
        <v>1500</v>
      </c>
      <c r="M3637" s="19" t="s">
        <v>87</v>
      </c>
      <c r="N3637" s="19">
        <v>2000</v>
      </c>
      <c r="O3637" s="19">
        <v>4000</v>
      </c>
      <c r="P3637" s="19">
        <v>9400</v>
      </c>
      <c r="Q3637" s="19" t="s">
        <v>57</v>
      </c>
      <c r="R3637" s="19">
        <v>4700</v>
      </c>
      <c r="S3637" s="19">
        <v>20000</v>
      </c>
      <c r="T3637" s="19">
        <v>2.57</v>
      </c>
      <c r="U3637" s="19">
        <v>19.8</v>
      </c>
      <c r="V3637" s="19">
        <v>0.24</v>
      </c>
      <c r="W3637" s="19">
        <v>65</v>
      </c>
      <c r="X3637" s="93">
        <v>1034</v>
      </c>
      <c r="Y3637">
        <f t="shared" si="169"/>
        <v>25</v>
      </c>
      <c r="Z3637" t="b">
        <f>IF(N3637/G3637&gt;=Auswahlhilfe!$C$8,TRUE,FALSE)</f>
        <v>1</v>
      </c>
      <c r="AA3637" t="b">
        <f>IF(K3637&gt;Auswahlhilfe!$C$7,TRUE,FALSE)</f>
        <v>1</v>
      </c>
      <c r="AB3637" t="b">
        <f>IF(Auswahlhilfe!$C$17=F3637,TRUE,FALSE)</f>
        <v>1</v>
      </c>
      <c r="AC3637" t="b">
        <f>IFERROR(IF(FIND("P2",PGOptionList!D3637)&gt;0,TRUE),FALSE)</f>
        <v>1</v>
      </c>
      <c r="AD3637" t="b">
        <f>IFERROR(IF(FIND("P1",PGOptionList!D3637)&gt;0,TRUE),FALSE)</f>
        <v>0</v>
      </c>
      <c r="AE3637" t="b">
        <f>IFERROR(IF(FIND("P0",PGOptionList!D3637)&gt;0,TRUE),FALSE)</f>
        <v>0</v>
      </c>
      <c r="AF3637" t="b">
        <f>IF(AND(Z3637,AA3637,AB3637,AC3637,IF(C3637=Auswahlhilfe!$L$7,TRUE,FALSE)),D3637,FALSE)</f>
        <v>0</v>
      </c>
      <c r="AG3637" t="b">
        <f>IF(AND(Z3637,AA3637,AB3637,AD3637,IF(C3637=Auswahlhilfe!$L$17,TRUE,FALSE)),D3637,FALSE)</f>
        <v>0</v>
      </c>
      <c r="AH3637" t="b">
        <f>IF(AND(Z3637,AA3637,AB3637,AE3637,IF(C3637=Auswahlhilfe!$L$17,TRUE,FALSE)),D3637,FALSE)</f>
        <v>0</v>
      </c>
      <c r="AI3637" t="s">
        <v>4818</v>
      </c>
      <c r="AJ3637" s="90" t="str">
        <f t="shared" si="170"/>
        <v>https://shop.oxni.ch/de/shop/motoren/planetengetriebe/tcb-140-080-s2-p2</v>
      </c>
    </row>
    <row r="3638" spans="2:36" x14ac:dyDescent="0.2">
      <c r="B3638" s="78" t="str">
        <f t="shared" si="168"/>
        <v/>
      </c>
      <c r="C3638" s="19" t="s">
        <v>125</v>
      </c>
      <c r="D3638" s="19" t="s">
        <v>3939</v>
      </c>
      <c r="E3638" s="19">
        <v>130</v>
      </c>
      <c r="F3638" s="19" t="s">
        <v>55</v>
      </c>
      <c r="G3638" s="19">
        <v>70</v>
      </c>
      <c r="H3638" s="19">
        <v>5</v>
      </c>
      <c r="I3638" s="19">
        <v>50</v>
      </c>
      <c r="J3638" s="19">
        <v>94</v>
      </c>
      <c r="K3638" s="19">
        <v>550</v>
      </c>
      <c r="L3638" s="19">
        <v>1650</v>
      </c>
      <c r="M3638" s="19" t="s">
        <v>136</v>
      </c>
      <c r="N3638" s="19">
        <v>2000</v>
      </c>
      <c r="O3638" s="19">
        <v>4000</v>
      </c>
      <c r="P3638" s="19">
        <v>9400</v>
      </c>
      <c r="Q3638" s="19" t="s">
        <v>57</v>
      </c>
      <c r="R3638" s="19">
        <v>4700</v>
      </c>
      <c r="S3638" s="19">
        <v>20000</v>
      </c>
      <c r="T3638" s="19">
        <v>2.57</v>
      </c>
      <c r="U3638" s="19">
        <v>19.8</v>
      </c>
      <c r="V3638" s="19">
        <v>0.24</v>
      </c>
      <c r="W3638" s="19">
        <v>65</v>
      </c>
      <c r="X3638" s="93">
        <v>1138</v>
      </c>
      <c r="Y3638">
        <f t="shared" si="169"/>
        <v>28.571428571428573</v>
      </c>
      <c r="Z3638" t="b">
        <f>IF(N3638/G3638&gt;=Auswahlhilfe!$C$8,TRUE,FALSE)</f>
        <v>1</v>
      </c>
      <c r="AA3638" t="b">
        <f>IF(K3638&gt;Auswahlhilfe!$C$7,TRUE,FALSE)</f>
        <v>1</v>
      </c>
      <c r="AB3638" t="b">
        <f>IF(Auswahlhilfe!$C$17=F3638,TRUE,FALSE)</f>
        <v>0</v>
      </c>
      <c r="AC3638" t="b">
        <f>IFERROR(IF(FIND("P2",PGOptionList!D3638)&gt;0,TRUE),FALSE)</f>
        <v>0</v>
      </c>
      <c r="AD3638" t="b">
        <f>IFERROR(IF(FIND("P1",PGOptionList!D3638)&gt;0,TRUE),FALSE)</f>
        <v>1</v>
      </c>
      <c r="AE3638" t="b">
        <f>IFERROR(IF(FIND("P0",PGOptionList!D3638)&gt;0,TRUE),FALSE)</f>
        <v>0</v>
      </c>
      <c r="AF3638" t="b">
        <f>IF(AND(Z3638,AA3638,AB3638,AC3638,IF(C3638=Auswahlhilfe!$L$7,TRUE,FALSE)),D3638,FALSE)</f>
        <v>0</v>
      </c>
      <c r="AG3638" t="b">
        <f>IF(AND(Z3638,AA3638,AB3638,AD3638,IF(C3638=Auswahlhilfe!$L$17,TRUE,FALSE)),D3638,FALSE)</f>
        <v>0</v>
      </c>
      <c r="AH3638" t="b">
        <f>IF(AND(Z3638,AA3638,AB3638,AE3638,IF(C3638=Auswahlhilfe!$L$17,TRUE,FALSE)),D3638,FALSE)</f>
        <v>0</v>
      </c>
      <c r="AI3638" t="s">
        <v>4817</v>
      </c>
      <c r="AJ3638" s="90" t="str">
        <f t="shared" si="170"/>
        <v>mailto:info@oxni.ch?subject=Anfrage TCB-140-070-S1-P1</v>
      </c>
    </row>
    <row r="3639" spans="2:36" x14ac:dyDescent="0.2">
      <c r="B3639" s="78" t="str">
        <f t="shared" si="168"/>
        <v/>
      </c>
      <c r="C3639" s="19" t="s">
        <v>125</v>
      </c>
      <c r="D3639" s="19" t="s">
        <v>3940</v>
      </c>
      <c r="E3639" s="19">
        <v>130</v>
      </c>
      <c r="F3639" s="19" t="s">
        <v>58</v>
      </c>
      <c r="G3639" s="19">
        <v>70</v>
      </c>
      <c r="H3639" s="19">
        <v>5</v>
      </c>
      <c r="I3639" s="19">
        <v>50</v>
      </c>
      <c r="J3639" s="19">
        <v>94</v>
      </c>
      <c r="K3639" s="19">
        <v>550</v>
      </c>
      <c r="L3639" s="19">
        <v>1650</v>
      </c>
      <c r="M3639" s="19" t="s">
        <v>136</v>
      </c>
      <c r="N3639" s="19">
        <v>2000</v>
      </c>
      <c r="O3639" s="19">
        <v>4000</v>
      </c>
      <c r="P3639" s="19">
        <v>9400</v>
      </c>
      <c r="Q3639" s="19" t="s">
        <v>57</v>
      </c>
      <c r="R3639" s="19">
        <v>4700</v>
      </c>
      <c r="S3639" s="19">
        <v>20000</v>
      </c>
      <c r="T3639" s="19">
        <v>2.57</v>
      </c>
      <c r="U3639" s="19">
        <v>19.8</v>
      </c>
      <c r="V3639" s="19">
        <v>0.24</v>
      </c>
      <c r="W3639" s="19">
        <v>65</v>
      </c>
      <c r="X3639" s="93">
        <v>1138</v>
      </c>
      <c r="Y3639">
        <f t="shared" si="169"/>
        <v>28.571428571428573</v>
      </c>
      <c r="Z3639" t="b">
        <f>IF(N3639/G3639&gt;=Auswahlhilfe!$C$8,TRUE,FALSE)</f>
        <v>1</v>
      </c>
      <c r="AA3639" t="b">
        <f>IF(K3639&gt;Auswahlhilfe!$C$7,TRUE,FALSE)</f>
        <v>1</v>
      </c>
      <c r="AB3639" t="b">
        <f>IF(Auswahlhilfe!$C$17=F3639,TRUE,FALSE)</f>
        <v>1</v>
      </c>
      <c r="AC3639" t="b">
        <f>IFERROR(IF(FIND("P2",PGOptionList!D3639)&gt;0,TRUE),FALSE)</f>
        <v>0</v>
      </c>
      <c r="AD3639" t="b">
        <f>IFERROR(IF(FIND("P1",PGOptionList!D3639)&gt;0,TRUE),FALSE)</f>
        <v>1</v>
      </c>
      <c r="AE3639" t="b">
        <f>IFERROR(IF(FIND("P0",PGOptionList!D3639)&gt;0,TRUE),FALSE)</f>
        <v>0</v>
      </c>
      <c r="AF3639" t="b">
        <f>IF(AND(Z3639,AA3639,AB3639,AC3639,IF(C3639=Auswahlhilfe!$L$7,TRUE,FALSE)),D3639,FALSE)</f>
        <v>0</v>
      </c>
      <c r="AG3639" t="b">
        <f>IF(AND(Z3639,AA3639,AB3639,AD3639,IF(C3639=Auswahlhilfe!$L$17,TRUE,FALSE)),D3639,FALSE)</f>
        <v>0</v>
      </c>
      <c r="AH3639" t="b">
        <f>IF(AND(Z3639,AA3639,AB3639,AE3639,IF(C3639=Auswahlhilfe!$L$17,TRUE,FALSE)),D3639,FALSE)</f>
        <v>0</v>
      </c>
      <c r="AI3639" t="s">
        <v>4818</v>
      </c>
      <c r="AJ3639" s="90" t="str">
        <f t="shared" si="170"/>
        <v>https://shop.oxni.ch/de/shop/motoren/planetengetriebe/tcb-140-070-s2-p1</v>
      </c>
    </row>
    <row r="3640" spans="2:36" x14ac:dyDescent="0.2">
      <c r="B3640" s="78" t="str">
        <f t="shared" si="168"/>
        <v/>
      </c>
      <c r="C3640" s="19" t="s">
        <v>125</v>
      </c>
      <c r="D3640" s="19" t="s">
        <v>3941</v>
      </c>
      <c r="E3640" s="19">
        <v>130</v>
      </c>
      <c r="F3640" s="19" t="s">
        <v>55</v>
      </c>
      <c r="G3640" s="19">
        <v>70</v>
      </c>
      <c r="H3640" s="19">
        <v>7</v>
      </c>
      <c r="I3640" s="19">
        <v>50</v>
      </c>
      <c r="J3640" s="19">
        <v>94</v>
      </c>
      <c r="K3640" s="19">
        <v>550</v>
      </c>
      <c r="L3640" s="19">
        <v>1650</v>
      </c>
      <c r="M3640" s="19" t="s">
        <v>136</v>
      </c>
      <c r="N3640" s="19">
        <v>2000</v>
      </c>
      <c r="O3640" s="19">
        <v>4000</v>
      </c>
      <c r="P3640" s="19">
        <v>9400</v>
      </c>
      <c r="Q3640" s="19" t="s">
        <v>57</v>
      </c>
      <c r="R3640" s="19">
        <v>4700</v>
      </c>
      <c r="S3640" s="19">
        <v>20000</v>
      </c>
      <c r="T3640" s="19">
        <v>2.57</v>
      </c>
      <c r="U3640" s="19">
        <v>19.8</v>
      </c>
      <c r="V3640" s="19">
        <v>0.24</v>
      </c>
      <c r="W3640" s="19">
        <v>65</v>
      </c>
      <c r="X3640" s="93">
        <v>1034</v>
      </c>
      <c r="Y3640">
        <f t="shared" si="169"/>
        <v>28.571428571428573</v>
      </c>
      <c r="Z3640" t="b">
        <f>IF(N3640/G3640&gt;=Auswahlhilfe!$C$8,TRUE,FALSE)</f>
        <v>1</v>
      </c>
      <c r="AA3640" t="b">
        <f>IF(K3640&gt;Auswahlhilfe!$C$7,TRUE,FALSE)</f>
        <v>1</v>
      </c>
      <c r="AB3640" t="b">
        <f>IF(Auswahlhilfe!$C$17=F3640,TRUE,FALSE)</f>
        <v>0</v>
      </c>
      <c r="AC3640" t="b">
        <f>IFERROR(IF(FIND("P2",PGOptionList!D3640)&gt;0,TRUE),FALSE)</f>
        <v>1</v>
      </c>
      <c r="AD3640" t="b">
        <f>IFERROR(IF(FIND("P1",PGOptionList!D3640)&gt;0,TRUE),FALSE)</f>
        <v>0</v>
      </c>
      <c r="AE3640" t="b">
        <f>IFERROR(IF(FIND("P0",PGOptionList!D3640)&gt;0,TRUE),FALSE)</f>
        <v>0</v>
      </c>
      <c r="AF3640" t="b">
        <f>IF(AND(Z3640,AA3640,AB3640,AC3640,IF(C3640=Auswahlhilfe!$L$7,TRUE,FALSE)),D3640,FALSE)</f>
        <v>0</v>
      </c>
      <c r="AG3640" t="b">
        <f>IF(AND(Z3640,AA3640,AB3640,AD3640,IF(C3640=Auswahlhilfe!$L$17,TRUE,FALSE)),D3640,FALSE)</f>
        <v>0</v>
      </c>
      <c r="AH3640" t="b">
        <f>IF(AND(Z3640,AA3640,AB3640,AE3640,IF(C3640=Auswahlhilfe!$L$17,TRUE,FALSE)),D3640,FALSE)</f>
        <v>0</v>
      </c>
      <c r="AI3640" t="s">
        <v>4817</v>
      </c>
      <c r="AJ3640" s="90" t="str">
        <f t="shared" si="170"/>
        <v>mailto:info@oxni.ch?subject=Anfrage TCB-140-070-S1-P2</v>
      </c>
    </row>
    <row r="3641" spans="2:36" x14ac:dyDescent="0.2">
      <c r="B3641" s="78" t="str">
        <f t="shared" si="168"/>
        <v/>
      </c>
      <c r="C3641" s="19" t="s">
        <v>125</v>
      </c>
      <c r="D3641" s="19" t="s">
        <v>3942</v>
      </c>
      <c r="E3641" s="19">
        <v>130</v>
      </c>
      <c r="F3641" s="19" t="s">
        <v>58</v>
      </c>
      <c r="G3641" s="19">
        <v>70</v>
      </c>
      <c r="H3641" s="19">
        <v>7</v>
      </c>
      <c r="I3641" s="19">
        <v>50</v>
      </c>
      <c r="J3641" s="19">
        <v>94</v>
      </c>
      <c r="K3641" s="19">
        <v>550</v>
      </c>
      <c r="L3641" s="19">
        <v>1650</v>
      </c>
      <c r="M3641" s="19" t="s">
        <v>136</v>
      </c>
      <c r="N3641" s="19">
        <v>2000</v>
      </c>
      <c r="O3641" s="19">
        <v>4000</v>
      </c>
      <c r="P3641" s="19">
        <v>9400</v>
      </c>
      <c r="Q3641" s="19" t="s">
        <v>57</v>
      </c>
      <c r="R3641" s="19">
        <v>4700</v>
      </c>
      <c r="S3641" s="19">
        <v>20000</v>
      </c>
      <c r="T3641" s="19">
        <v>2.57</v>
      </c>
      <c r="U3641" s="19">
        <v>19.8</v>
      </c>
      <c r="V3641" s="19">
        <v>0.24</v>
      </c>
      <c r="W3641" s="19">
        <v>65</v>
      </c>
      <c r="X3641" s="93">
        <v>1034</v>
      </c>
      <c r="Y3641">
        <f t="shared" si="169"/>
        <v>28.571428571428573</v>
      </c>
      <c r="Z3641" t="b">
        <f>IF(N3641/G3641&gt;=Auswahlhilfe!$C$8,TRUE,FALSE)</f>
        <v>1</v>
      </c>
      <c r="AA3641" t="b">
        <f>IF(K3641&gt;Auswahlhilfe!$C$7,TRUE,FALSE)</f>
        <v>1</v>
      </c>
      <c r="AB3641" t="b">
        <f>IF(Auswahlhilfe!$C$17=F3641,TRUE,FALSE)</f>
        <v>1</v>
      </c>
      <c r="AC3641" t="b">
        <f>IFERROR(IF(FIND("P2",PGOptionList!D3641)&gt;0,TRUE),FALSE)</f>
        <v>1</v>
      </c>
      <c r="AD3641" t="b">
        <f>IFERROR(IF(FIND("P1",PGOptionList!D3641)&gt;0,TRUE),FALSE)</f>
        <v>0</v>
      </c>
      <c r="AE3641" t="b">
        <f>IFERROR(IF(FIND("P0",PGOptionList!D3641)&gt;0,TRUE),FALSE)</f>
        <v>0</v>
      </c>
      <c r="AF3641" t="b">
        <f>IF(AND(Z3641,AA3641,AB3641,AC3641,IF(C3641=Auswahlhilfe!$L$7,TRUE,FALSE)),D3641,FALSE)</f>
        <v>0</v>
      </c>
      <c r="AG3641" t="b">
        <f>IF(AND(Z3641,AA3641,AB3641,AD3641,IF(C3641=Auswahlhilfe!$L$17,TRUE,FALSE)),D3641,FALSE)</f>
        <v>0</v>
      </c>
      <c r="AH3641" t="b">
        <f>IF(AND(Z3641,AA3641,AB3641,AE3641,IF(C3641=Auswahlhilfe!$L$17,TRUE,FALSE)),D3641,FALSE)</f>
        <v>0</v>
      </c>
      <c r="AI3641" t="s">
        <v>4818</v>
      </c>
      <c r="AJ3641" s="90" t="str">
        <f t="shared" si="170"/>
        <v>https://shop.oxni.ch/de/shop/motoren/planetengetriebe/tcb-140-070-s2-p2</v>
      </c>
    </row>
    <row r="3642" spans="2:36" x14ac:dyDescent="0.2">
      <c r="B3642" s="78" t="str">
        <f t="shared" si="168"/>
        <v/>
      </c>
      <c r="C3642" s="19" t="s">
        <v>125</v>
      </c>
      <c r="D3642" s="19" t="s">
        <v>3943</v>
      </c>
      <c r="E3642" s="19">
        <v>130</v>
      </c>
      <c r="F3642" s="19" t="s">
        <v>55</v>
      </c>
      <c r="G3642" s="19">
        <v>60</v>
      </c>
      <c r="H3642" s="19">
        <v>5</v>
      </c>
      <c r="I3642" s="19">
        <v>50</v>
      </c>
      <c r="J3642" s="19">
        <v>94</v>
      </c>
      <c r="K3642" s="19">
        <v>600</v>
      </c>
      <c r="L3642" s="19">
        <v>1800</v>
      </c>
      <c r="M3642" s="19" t="s">
        <v>85</v>
      </c>
      <c r="N3642" s="19">
        <v>2000</v>
      </c>
      <c r="O3642" s="19">
        <v>4000</v>
      </c>
      <c r="P3642" s="19">
        <v>9400</v>
      </c>
      <c r="Q3642" s="19" t="s">
        <v>57</v>
      </c>
      <c r="R3642" s="19">
        <v>4700</v>
      </c>
      <c r="S3642" s="19">
        <v>20000</v>
      </c>
      <c r="T3642" s="19">
        <v>2.57</v>
      </c>
      <c r="U3642" s="19">
        <v>19.8</v>
      </c>
      <c r="V3642" s="19">
        <v>0.24</v>
      </c>
      <c r="W3642" s="19">
        <v>65</v>
      </c>
      <c r="X3642" s="93">
        <v>1138</v>
      </c>
      <c r="Y3642">
        <f t="shared" si="169"/>
        <v>33.333333333333336</v>
      </c>
      <c r="Z3642" t="b">
        <f>IF(N3642/G3642&gt;=Auswahlhilfe!$C$8,TRUE,FALSE)</f>
        <v>1</v>
      </c>
      <c r="AA3642" t="b">
        <f>IF(K3642&gt;Auswahlhilfe!$C$7,TRUE,FALSE)</f>
        <v>1</v>
      </c>
      <c r="AB3642" t="b">
        <f>IF(Auswahlhilfe!$C$17=F3642,TRUE,FALSE)</f>
        <v>0</v>
      </c>
      <c r="AC3642" t="b">
        <f>IFERROR(IF(FIND("P2",PGOptionList!D3642)&gt;0,TRUE),FALSE)</f>
        <v>0</v>
      </c>
      <c r="AD3642" t="b">
        <f>IFERROR(IF(FIND("P1",PGOptionList!D3642)&gt;0,TRUE),FALSE)</f>
        <v>1</v>
      </c>
      <c r="AE3642" t="b">
        <f>IFERROR(IF(FIND("P0",PGOptionList!D3642)&gt;0,TRUE),FALSE)</f>
        <v>0</v>
      </c>
      <c r="AF3642" t="b">
        <f>IF(AND(Z3642,AA3642,AB3642,AC3642,IF(C3642=Auswahlhilfe!$L$7,TRUE,FALSE)),D3642,FALSE)</f>
        <v>0</v>
      </c>
      <c r="AG3642" t="b">
        <f>IF(AND(Z3642,AA3642,AB3642,AD3642,IF(C3642=Auswahlhilfe!$L$17,TRUE,FALSE)),D3642,FALSE)</f>
        <v>0</v>
      </c>
      <c r="AH3642" t="b">
        <f>IF(AND(Z3642,AA3642,AB3642,AE3642,IF(C3642=Auswahlhilfe!$L$17,TRUE,FALSE)),D3642,FALSE)</f>
        <v>0</v>
      </c>
      <c r="AI3642" t="s">
        <v>4817</v>
      </c>
      <c r="AJ3642" s="90" t="str">
        <f t="shared" si="170"/>
        <v>mailto:info@oxni.ch?subject=Anfrage TCB-140-060-S1-P1</v>
      </c>
    </row>
    <row r="3643" spans="2:36" x14ac:dyDescent="0.2">
      <c r="B3643" s="78" t="str">
        <f t="shared" si="168"/>
        <v/>
      </c>
      <c r="C3643" s="19" t="s">
        <v>125</v>
      </c>
      <c r="D3643" s="19" t="s">
        <v>3944</v>
      </c>
      <c r="E3643" s="19">
        <v>130</v>
      </c>
      <c r="F3643" s="19" t="s">
        <v>58</v>
      </c>
      <c r="G3643" s="19">
        <v>60</v>
      </c>
      <c r="H3643" s="19">
        <v>5</v>
      </c>
      <c r="I3643" s="19">
        <v>50</v>
      </c>
      <c r="J3643" s="19">
        <v>94</v>
      </c>
      <c r="K3643" s="19">
        <v>600</v>
      </c>
      <c r="L3643" s="19">
        <v>1800</v>
      </c>
      <c r="M3643" s="19" t="s">
        <v>85</v>
      </c>
      <c r="N3643" s="19">
        <v>2000</v>
      </c>
      <c r="O3643" s="19">
        <v>4000</v>
      </c>
      <c r="P3643" s="19">
        <v>9400</v>
      </c>
      <c r="Q3643" s="19" t="s">
        <v>57</v>
      </c>
      <c r="R3643" s="19">
        <v>4700</v>
      </c>
      <c r="S3643" s="19">
        <v>20000</v>
      </c>
      <c r="T3643" s="19">
        <v>2.57</v>
      </c>
      <c r="U3643" s="19">
        <v>19.8</v>
      </c>
      <c r="V3643" s="19">
        <v>0.24</v>
      </c>
      <c r="W3643" s="19">
        <v>65</v>
      </c>
      <c r="X3643" s="93">
        <v>1138</v>
      </c>
      <c r="Y3643">
        <f t="shared" si="169"/>
        <v>33.333333333333336</v>
      </c>
      <c r="Z3643" t="b">
        <f>IF(N3643/G3643&gt;=Auswahlhilfe!$C$8,TRUE,FALSE)</f>
        <v>1</v>
      </c>
      <c r="AA3643" t="b">
        <f>IF(K3643&gt;Auswahlhilfe!$C$7,TRUE,FALSE)</f>
        <v>1</v>
      </c>
      <c r="AB3643" t="b">
        <f>IF(Auswahlhilfe!$C$17=F3643,TRUE,FALSE)</f>
        <v>1</v>
      </c>
      <c r="AC3643" t="b">
        <f>IFERROR(IF(FIND("P2",PGOptionList!D3643)&gt;0,TRUE),FALSE)</f>
        <v>0</v>
      </c>
      <c r="AD3643" t="b">
        <f>IFERROR(IF(FIND("P1",PGOptionList!D3643)&gt;0,TRUE),FALSE)</f>
        <v>1</v>
      </c>
      <c r="AE3643" t="b">
        <f>IFERROR(IF(FIND("P0",PGOptionList!D3643)&gt;0,TRUE),FALSE)</f>
        <v>0</v>
      </c>
      <c r="AF3643" t="b">
        <f>IF(AND(Z3643,AA3643,AB3643,AC3643,IF(C3643=Auswahlhilfe!$L$7,TRUE,FALSE)),D3643,FALSE)</f>
        <v>0</v>
      </c>
      <c r="AG3643" t="b">
        <f>IF(AND(Z3643,AA3643,AB3643,AD3643,IF(C3643=Auswahlhilfe!$L$17,TRUE,FALSE)),D3643,FALSE)</f>
        <v>0</v>
      </c>
      <c r="AH3643" t="b">
        <f>IF(AND(Z3643,AA3643,AB3643,AE3643,IF(C3643=Auswahlhilfe!$L$17,TRUE,FALSE)),D3643,FALSE)</f>
        <v>0</v>
      </c>
      <c r="AI3643" t="s">
        <v>4818</v>
      </c>
      <c r="AJ3643" s="90" t="str">
        <f t="shared" si="170"/>
        <v>https://shop.oxni.ch/de/shop/motoren/planetengetriebe/tcb-140-060-s2-p1</v>
      </c>
    </row>
    <row r="3644" spans="2:36" x14ac:dyDescent="0.2">
      <c r="B3644" s="78" t="str">
        <f t="shared" si="168"/>
        <v/>
      </c>
      <c r="C3644" s="19" t="s">
        <v>125</v>
      </c>
      <c r="D3644" s="19" t="s">
        <v>3945</v>
      </c>
      <c r="E3644" s="19">
        <v>130</v>
      </c>
      <c r="F3644" s="19" t="s">
        <v>55</v>
      </c>
      <c r="G3644" s="19">
        <v>60</v>
      </c>
      <c r="H3644" s="19">
        <v>7</v>
      </c>
      <c r="I3644" s="19">
        <v>50</v>
      </c>
      <c r="J3644" s="19">
        <v>94</v>
      </c>
      <c r="K3644" s="19">
        <v>600</v>
      </c>
      <c r="L3644" s="19">
        <v>1800</v>
      </c>
      <c r="M3644" s="19" t="s">
        <v>85</v>
      </c>
      <c r="N3644" s="19">
        <v>2000</v>
      </c>
      <c r="O3644" s="19">
        <v>4000</v>
      </c>
      <c r="P3644" s="19">
        <v>9400</v>
      </c>
      <c r="Q3644" s="19" t="s">
        <v>57</v>
      </c>
      <c r="R3644" s="19">
        <v>4700</v>
      </c>
      <c r="S3644" s="19">
        <v>20000</v>
      </c>
      <c r="T3644" s="19">
        <v>2.57</v>
      </c>
      <c r="U3644" s="19">
        <v>19.8</v>
      </c>
      <c r="V3644" s="19">
        <v>0.24</v>
      </c>
      <c r="W3644" s="19">
        <v>65</v>
      </c>
      <c r="X3644" s="93">
        <v>1034</v>
      </c>
      <c r="Y3644">
        <f t="shared" si="169"/>
        <v>33.333333333333336</v>
      </c>
      <c r="Z3644" t="b">
        <f>IF(N3644/G3644&gt;=Auswahlhilfe!$C$8,TRUE,FALSE)</f>
        <v>1</v>
      </c>
      <c r="AA3644" t="b">
        <f>IF(K3644&gt;Auswahlhilfe!$C$7,TRUE,FALSE)</f>
        <v>1</v>
      </c>
      <c r="AB3644" t="b">
        <f>IF(Auswahlhilfe!$C$17=F3644,TRUE,FALSE)</f>
        <v>0</v>
      </c>
      <c r="AC3644" t="b">
        <f>IFERROR(IF(FIND("P2",PGOptionList!D3644)&gt;0,TRUE),FALSE)</f>
        <v>1</v>
      </c>
      <c r="AD3644" t="b">
        <f>IFERROR(IF(FIND("P1",PGOptionList!D3644)&gt;0,TRUE),FALSE)</f>
        <v>0</v>
      </c>
      <c r="AE3644" t="b">
        <f>IFERROR(IF(FIND("P0",PGOptionList!D3644)&gt;0,TRUE),FALSE)</f>
        <v>0</v>
      </c>
      <c r="AF3644" t="b">
        <f>IF(AND(Z3644,AA3644,AB3644,AC3644,IF(C3644=Auswahlhilfe!$L$7,TRUE,FALSE)),D3644,FALSE)</f>
        <v>0</v>
      </c>
      <c r="AG3644" t="b">
        <f>IF(AND(Z3644,AA3644,AB3644,AD3644,IF(C3644=Auswahlhilfe!$L$17,TRUE,FALSE)),D3644,FALSE)</f>
        <v>0</v>
      </c>
      <c r="AH3644" t="b">
        <f>IF(AND(Z3644,AA3644,AB3644,AE3644,IF(C3644=Auswahlhilfe!$L$17,TRUE,FALSE)),D3644,FALSE)</f>
        <v>0</v>
      </c>
      <c r="AI3644" t="s">
        <v>4817</v>
      </c>
      <c r="AJ3644" s="90" t="str">
        <f t="shared" si="170"/>
        <v>mailto:info@oxni.ch?subject=Anfrage TCB-140-060-S1-P2</v>
      </c>
    </row>
    <row r="3645" spans="2:36" x14ac:dyDescent="0.2">
      <c r="B3645" s="78" t="str">
        <f t="shared" si="168"/>
        <v/>
      </c>
      <c r="C3645" s="19" t="s">
        <v>125</v>
      </c>
      <c r="D3645" s="19" t="s">
        <v>3946</v>
      </c>
      <c r="E3645" s="19">
        <v>130</v>
      </c>
      <c r="F3645" s="19" t="s">
        <v>58</v>
      </c>
      <c r="G3645" s="19">
        <v>60</v>
      </c>
      <c r="H3645" s="19">
        <v>7</v>
      </c>
      <c r="I3645" s="19">
        <v>50</v>
      </c>
      <c r="J3645" s="19">
        <v>94</v>
      </c>
      <c r="K3645" s="19">
        <v>600</v>
      </c>
      <c r="L3645" s="19">
        <v>1800</v>
      </c>
      <c r="M3645" s="19" t="s">
        <v>85</v>
      </c>
      <c r="N3645" s="19">
        <v>2000</v>
      </c>
      <c r="O3645" s="19">
        <v>4000</v>
      </c>
      <c r="P3645" s="19">
        <v>9400</v>
      </c>
      <c r="Q3645" s="19" t="s">
        <v>57</v>
      </c>
      <c r="R3645" s="19">
        <v>4700</v>
      </c>
      <c r="S3645" s="19">
        <v>20000</v>
      </c>
      <c r="T3645" s="19">
        <v>2.57</v>
      </c>
      <c r="U3645" s="19">
        <v>19.8</v>
      </c>
      <c r="V3645" s="19">
        <v>0.24</v>
      </c>
      <c r="W3645" s="19">
        <v>65</v>
      </c>
      <c r="X3645" s="93">
        <v>1034</v>
      </c>
      <c r="Y3645">
        <f t="shared" si="169"/>
        <v>33.333333333333336</v>
      </c>
      <c r="Z3645" t="b">
        <f>IF(N3645/G3645&gt;=Auswahlhilfe!$C$8,TRUE,FALSE)</f>
        <v>1</v>
      </c>
      <c r="AA3645" t="b">
        <f>IF(K3645&gt;Auswahlhilfe!$C$7,TRUE,FALSE)</f>
        <v>1</v>
      </c>
      <c r="AB3645" t="b">
        <f>IF(Auswahlhilfe!$C$17=F3645,TRUE,FALSE)</f>
        <v>1</v>
      </c>
      <c r="AC3645" t="b">
        <f>IFERROR(IF(FIND("P2",PGOptionList!D3645)&gt;0,TRUE),FALSE)</f>
        <v>1</v>
      </c>
      <c r="AD3645" t="b">
        <f>IFERROR(IF(FIND("P1",PGOptionList!D3645)&gt;0,TRUE),FALSE)</f>
        <v>0</v>
      </c>
      <c r="AE3645" t="b">
        <f>IFERROR(IF(FIND("P0",PGOptionList!D3645)&gt;0,TRUE),FALSE)</f>
        <v>0</v>
      </c>
      <c r="AF3645" t="b">
        <f>IF(AND(Z3645,AA3645,AB3645,AC3645,IF(C3645=Auswahlhilfe!$L$7,TRUE,FALSE)),D3645,FALSE)</f>
        <v>0</v>
      </c>
      <c r="AG3645" t="b">
        <f>IF(AND(Z3645,AA3645,AB3645,AD3645,IF(C3645=Auswahlhilfe!$L$17,TRUE,FALSE)),D3645,FALSE)</f>
        <v>0</v>
      </c>
      <c r="AH3645" t="b">
        <f>IF(AND(Z3645,AA3645,AB3645,AE3645,IF(C3645=Auswahlhilfe!$L$17,TRUE,FALSE)),D3645,FALSE)</f>
        <v>0</v>
      </c>
      <c r="AI3645" t="s">
        <v>4818</v>
      </c>
      <c r="AJ3645" s="90" t="str">
        <f t="shared" si="170"/>
        <v>https://shop.oxni.ch/de/shop/motoren/planetengetriebe/tcb-140-060-s2-p2</v>
      </c>
    </row>
    <row r="3646" spans="2:36" x14ac:dyDescent="0.2">
      <c r="B3646" s="78" t="str">
        <f t="shared" si="168"/>
        <v/>
      </c>
      <c r="C3646" s="19" t="s">
        <v>125</v>
      </c>
      <c r="D3646" s="19" t="s">
        <v>3947</v>
      </c>
      <c r="E3646" s="19">
        <v>130</v>
      </c>
      <c r="F3646" s="19" t="s">
        <v>55</v>
      </c>
      <c r="G3646" s="19">
        <v>50</v>
      </c>
      <c r="H3646" s="19">
        <v>5</v>
      </c>
      <c r="I3646" s="19">
        <v>50</v>
      </c>
      <c r="J3646" s="19">
        <v>94</v>
      </c>
      <c r="K3646" s="19">
        <v>650</v>
      </c>
      <c r="L3646" s="19">
        <v>1950</v>
      </c>
      <c r="M3646" s="19" t="s">
        <v>84</v>
      </c>
      <c r="N3646" s="19">
        <v>2000</v>
      </c>
      <c r="O3646" s="19">
        <v>4000</v>
      </c>
      <c r="P3646" s="19">
        <v>9400</v>
      </c>
      <c r="Q3646" s="19" t="s">
        <v>57</v>
      </c>
      <c r="R3646" s="19">
        <v>4700</v>
      </c>
      <c r="S3646" s="19">
        <v>20000</v>
      </c>
      <c r="T3646" s="19">
        <v>2.57</v>
      </c>
      <c r="U3646" s="19">
        <v>19.8</v>
      </c>
      <c r="V3646" s="19">
        <v>0.24</v>
      </c>
      <c r="W3646" s="19">
        <v>65</v>
      </c>
      <c r="X3646" s="93">
        <v>1138</v>
      </c>
      <c r="Y3646">
        <f t="shared" si="169"/>
        <v>40</v>
      </c>
      <c r="Z3646" t="b">
        <f>IF(N3646/G3646&gt;=Auswahlhilfe!$C$8,TRUE,FALSE)</f>
        <v>1</v>
      </c>
      <c r="AA3646" t="b">
        <f>IF(K3646&gt;Auswahlhilfe!$C$7,TRUE,FALSE)</f>
        <v>1</v>
      </c>
      <c r="AB3646" t="b">
        <f>IF(Auswahlhilfe!$C$17=F3646,TRUE,FALSE)</f>
        <v>0</v>
      </c>
      <c r="AC3646" t="b">
        <f>IFERROR(IF(FIND("P2",PGOptionList!D3646)&gt;0,TRUE),FALSE)</f>
        <v>0</v>
      </c>
      <c r="AD3646" t="b">
        <f>IFERROR(IF(FIND("P1",PGOptionList!D3646)&gt;0,TRUE),FALSE)</f>
        <v>1</v>
      </c>
      <c r="AE3646" t="b">
        <f>IFERROR(IF(FIND("P0",PGOptionList!D3646)&gt;0,TRUE),FALSE)</f>
        <v>0</v>
      </c>
      <c r="AF3646" t="b">
        <f>IF(AND(Z3646,AA3646,AB3646,AC3646,IF(C3646=Auswahlhilfe!$L$7,TRUE,FALSE)),D3646,FALSE)</f>
        <v>0</v>
      </c>
      <c r="AG3646" t="b">
        <f>IF(AND(Z3646,AA3646,AB3646,AD3646,IF(C3646=Auswahlhilfe!$L$17,TRUE,FALSE)),D3646,FALSE)</f>
        <v>0</v>
      </c>
      <c r="AH3646" t="b">
        <f>IF(AND(Z3646,AA3646,AB3646,AE3646,IF(C3646=Auswahlhilfe!$L$17,TRUE,FALSE)),D3646,FALSE)</f>
        <v>0</v>
      </c>
      <c r="AI3646" t="s">
        <v>4817</v>
      </c>
      <c r="AJ3646" s="90" t="str">
        <f t="shared" si="170"/>
        <v>mailto:info@oxni.ch?subject=Anfrage TCB-140-050-S1-P1</v>
      </c>
    </row>
    <row r="3647" spans="2:36" x14ac:dyDescent="0.2">
      <c r="B3647" s="78" t="str">
        <f t="shared" si="168"/>
        <v/>
      </c>
      <c r="C3647" s="19" t="s">
        <v>125</v>
      </c>
      <c r="D3647" s="19" t="s">
        <v>3948</v>
      </c>
      <c r="E3647" s="19">
        <v>130</v>
      </c>
      <c r="F3647" s="19" t="s">
        <v>58</v>
      </c>
      <c r="G3647" s="19">
        <v>50</v>
      </c>
      <c r="H3647" s="19">
        <v>5</v>
      </c>
      <c r="I3647" s="19">
        <v>50</v>
      </c>
      <c r="J3647" s="19">
        <v>94</v>
      </c>
      <c r="K3647" s="19">
        <v>650</v>
      </c>
      <c r="L3647" s="19">
        <v>1950</v>
      </c>
      <c r="M3647" s="19" t="s">
        <v>84</v>
      </c>
      <c r="N3647" s="19">
        <v>2000</v>
      </c>
      <c r="O3647" s="19">
        <v>4000</v>
      </c>
      <c r="P3647" s="19">
        <v>9400</v>
      </c>
      <c r="Q3647" s="19" t="s">
        <v>57</v>
      </c>
      <c r="R3647" s="19">
        <v>4700</v>
      </c>
      <c r="S3647" s="19">
        <v>20000</v>
      </c>
      <c r="T3647" s="19">
        <v>2.57</v>
      </c>
      <c r="U3647" s="19">
        <v>19.8</v>
      </c>
      <c r="V3647" s="19">
        <v>0.24</v>
      </c>
      <c r="W3647" s="19">
        <v>65</v>
      </c>
      <c r="X3647" s="93">
        <v>1138</v>
      </c>
      <c r="Y3647">
        <f t="shared" si="169"/>
        <v>40</v>
      </c>
      <c r="Z3647" t="b">
        <f>IF(N3647/G3647&gt;=Auswahlhilfe!$C$8,TRUE,FALSE)</f>
        <v>1</v>
      </c>
      <c r="AA3647" t="b">
        <f>IF(K3647&gt;Auswahlhilfe!$C$7,TRUE,FALSE)</f>
        <v>1</v>
      </c>
      <c r="AB3647" t="b">
        <f>IF(Auswahlhilfe!$C$17=F3647,TRUE,FALSE)</f>
        <v>1</v>
      </c>
      <c r="AC3647" t="b">
        <f>IFERROR(IF(FIND("P2",PGOptionList!D3647)&gt;0,TRUE),FALSE)</f>
        <v>0</v>
      </c>
      <c r="AD3647" t="b">
        <f>IFERROR(IF(FIND("P1",PGOptionList!D3647)&gt;0,TRUE),FALSE)</f>
        <v>1</v>
      </c>
      <c r="AE3647" t="b">
        <f>IFERROR(IF(FIND("P0",PGOptionList!D3647)&gt;0,TRUE),FALSE)</f>
        <v>0</v>
      </c>
      <c r="AF3647" t="b">
        <f>IF(AND(Z3647,AA3647,AB3647,AC3647,IF(C3647=Auswahlhilfe!$L$7,TRUE,FALSE)),D3647,FALSE)</f>
        <v>0</v>
      </c>
      <c r="AG3647" t="b">
        <f>IF(AND(Z3647,AA3647,AB3647,AD3647,IF(C3647=Auswahlhilfe!$L$17,TRUE,FALSE)),D3647,FALSE)</f>
        <v>0</v>
      </c>
      <c r="AH3647" t="b">
        <f>IF(AND(Z3647,AA3647,AB3647,AE3647,IF(C3647=Auswahlhilfe!$L$17,TRUE,FALSE)),D3647,FALSE)</f>
        <v>0</v>
      </c>
      <c r="AI3647" t="s">
        <v>4818</v>
      </c>
      <c r="AJ3647" s="90" t="str">
        <f t="shared" si="170"/>
        <v>https://shop.oxni.ch/de/shop/motoren/planetengetriebe/tcb-140-050-s2-p1</v>
      </c>
    </row>
    <row r="3648" spans="2:36" x14ac:dyDescent="0.2">
      <c r="B3648" s="78" t="str">
        <f t="shared" si="168"/>
        <v/>
      </c>
      <c r="C3648" s="19" t="s">
        <v>125</v>
      </c>
      <c r="D3648" s="19" t="s">
        <v>3949</v>
      </c>
      <c r="E3648" s="19">
        <v>130</v>
      </c>
      <c r="F3648" s="19" t="s">
        <v>55</v>
      </c>
      <c r="G3648" s="19">
        <v>50</v>
      </c>
      <c r="H3648" s="19">
        <v>7</v>
      </c>
      <c r="I3648" s="19">
        <v>50</v>
      </c>
      <c r="J3648" s="19">
        <v>94</v>
      </c>
      <c r="K3648" s="19">
        <v>650</v>
      </c>
      <c r="L3648" s="19">
        <v>1950</v>
      </c>
      <c r="M3648" s="19" t="s">
        <v>84</v>
      </c>
      <c r="N3648" s="19">
        <v>2000</v>
      </c>
      <c r="O3648" s="19">
        <v>4000</v>
      </c>
      <c r="P3648" s="19">
        <v>9400</v>
      </c>
      <c r="Q3648" s="19" t="s">
        <v>57</v>
      </c>
      <c r="R3648" s="19">
        <v>4700</v>
      </c>
      <c r="S3648" s="19">
        <v>20000</v>
      </c>
      <c r="T3648" s="19">
        <v>2.57</v>
      </c>
      <c r="U3648" s="19">
        <v>19.8</v>
      </c>
      <c r="V3648" s="19">
        <v>0.24</v>
      </c>
      <c r="W3648" s="19">
        <v>65</v>
      </c>
      <c r="X3648" s="93">
        <v>1034</v>
      </c>
      <c r="Y3648">
        <f t="shared" si="169"/>
        <v>40</v>
      </c>
      <c r="Z3648" t="b">
        <f>IF(N3648/G3648&gt;=Auswahlhilfe!$C$8,TRUE,FALSE)</f>
        <v>1</v>
      </c>
      <c r="AA3648" t="b">
        <f>IF(K3648&gt;Auswahlhilfe!$C$7,TRUE,FALSE)</f>
        <v>1</v>
      </c>
      <c r="AB3648" t="b">
        <f>IF(Auswahlhilfe!$C$17=F3648,TRUE,FALSE)</f>
        <v>0</v>
      </c>
      <c r="AC3648" t="b">
        <f>IFERROR(IF(FIND("P2",PGOptionList!D3648)&gt;0,TRUE),FALSE)</f>
        <v>1</v>
      </c>
      <c r="AD3648" t="b">
        <f>IFERROR(IF(FIND("P1",PGOptionList!D3648)&gt;0,TRUE),FALSE)</f>
        <v>0</v>
      </c>
      <c r="AE3648" t="b">
        <f>IFERROR(IF(FIND("P0",PGOptionList!D3648)&gt;0,TRUE),FALSE)</f>
        <v>0</v>
      </c>
      <c r="AF3648" t="b">
        <f>IF(AND(Z3648,AA3648,AB3648,AC3648,IF(C3648=Auswahlhilfe!$L$7,TRUE,FALSE)),D3648,FALSE)</f>
        <v>0</v>
      </c>
      <c r="AG3648" t="b">
        <f>IF(AND(Z3648,AA3648,AB3648,AD3648,IF(C3648=Auswahlhilfe!$L$17,TRUE,FALSE)),D3648,FALSE)</f>
        <v>0</v>
      </c>
      <c r="AH3648" t="b">
        <f>IF(AND(Z3648,AA3648,AB3648,AE3648,IF(C3648=Auswahlhilfe!$L$17,TRUE,FALSE)),D3648,FALSE)</f>
        <v>0</v>
      </c>
      <c r="AI3648" t="s">
        <v>4817</v>
      </c>
      <c r="AJ3648" s="90" t="str">
        <f t="shared" si="170"/>
        <v>mailto:info@oxni.ch?subject=Anfrage TCB-140-050-S1-P2</v>
      </c>
    </row>
    <row r="3649" spans="2:36" x14ac:dyDescent="0.2">
      <c r="B3649" s="78" t="str">
        <f t="shared" si="168"/>
        <v/>
      </c>
      <c r="C3649" s="19" t="s">
        <v>125</v>
      </c>
      <c r="D3649" s="19" t="s">
        <v>3950</v>
      </c>
      <c r="E3649" s="19">
        <v>130</v>
      </c>
      <c r="F3649" s="19" t="s">
        <v>58</v>
      </c>
      <c r="G3649" s="19">
        <v>50</v>
      </c>
      <c r="H3649" s="19">
        <v>7</v>
      </c>
      <c r="I3649" s="19">
        <v>50</v>
      </c>
      <c r="J3649" s="19">
        <v>94</v>
      </c>
      <c r="K3649" s="19">
        <v>650</v>
      </c>
      <c r="L3649" s="19">
        <v>1950</v>
      </c>
      <c r="M3649" s="19" t="s">
        <v>84</v>
      </c>
      <c r="N3649" s="19">
        <v>2000</v>
      </c>
      <c r="O3649" s="19">
        <v>4000</v>
      </c>
      <c r="P3649" s="19">
        <v>9400</v>
      </c>
      <c r="Q3649" s="19" t="s">
        <v>57</v>
      </c>
      <c r="R3649" s="19">
        <v>4700</v>
      </c>
      <c r="S3649" s="19">
        <v>20000</v>
      </c>
      <c r="T3649" s="19">
        <v>2.57</v>
      </c>
      <c r="U3649" s="19">
        <v>19.8</v>
      </c>
      <c r="V3649" s="19">
        <v>0.24</v>
      </c>
      <c r="W3649" s="19">
        <v>65</v>
      </c>
      <c r="X3649" s="93">
        <v>1034</v>
      </c>
      <c r="Y3649">
        <f t="shared" si="169"/>
        <v>40</v>
      </c>
      <c r="Z3649" t="b">
        <f>IF(N3649/G3649&gt;=Auswahlhilfe!$C$8,TRUE,FALSE)</f>
        <v>1</v>
      </c>
      <c r="AA3649" t="b">
        <f>IF(K3649&gt;Auswahlhilfe!$C$7,TRUE,FALSE)</f>
        <v>1</v>
      </c>
      <c r="AB3649" t="b">
        <f>IF(Auswahlhilfe!$C$17=F3649,TRUE,FALSE)</f>
        <v>1</v>
      </c>
      <c r="AC3649" t="b">
        <f>IFERROR(IF(FIND("P2",PGOptionList!D3649)&gt;0,TRUE),FALSE)</f>
        <v>1</v>
      </c>
      <c r="AD3649" t="b">
        <f>IFERROR(IF(FIND("P1",PGOptionList!D3649)&gt;0,TRUE),FALSE)</f>
        <v>0</v>
      </c>
      <c r="AE3649" t="b">
        <f>IFERROR(IF(FIND("P0",PGOptionList!D3649)&gt;0,TRUE),FALSE)</f>
        <v>0</v>
      </c>
      <c r="AF3649" t="b">
        <f>IF(AND(Z3649,AA3649,AB3649,AC3649,IF(C3649=Auswahlhilfe!$L$7,TRUE,FALSE)),D3649,FALSE)</f>
        <v>0</v>
      </c>
      <c r="AG3649" t="b">
        <f>IF(AND(Z3649,AA3649,AB3649,AD3649,IF(C3649=Auswahlhilfe!$L$17,TRUE,FALSE)),D3649,FALSE)</f>
        <v>0</v>
      </c>
      <c r="AH3649" t="b">
        <f>IF(AND(Z3649,AA3649,AB3649,AE3649,IF(C3649=Auswahlhilfe!$L$17,TRUE,FALSE)),D3649,FALSE)</f>
        <v>0</v>
      </c>
      <c r="AI3649" t="s">
        <v>4818</v>
      </c>
      <c r="AJ3649" s="90" t="str">
        <f t="shared" si="170"/>
        <v>https://shop.oxni.ch/de/shop/motoren/planetengetriebe/tcb-140-050-s2-p2</v>
      </c>
    </row>
    <row r="3650" spans="2:36" x14ac:dyDescent="0.2">
      <c r="B3650" s="78" t="str">
        <f t="shared" si="168"/>
        <v/>
      </c>
      <c r="C3650" s="19" t="s">
        <v>125</v>
      </c>
      <c r="D3650" s="19" t="s">
        <v>3951</v>
      </c>
      <c r="E3650" s="19">
        <v>130</v>
      </c>
      <c r="F3650" s="19" t="s">
        <v>55</v>
      </c>
      <c r="G3650" s="19">
        <v>40</v>
      </c>
      <c r="H3650" s="19">
        <v>5</v>
      </c>
      <c r="I3650" s="19">
        <v>50</v>
      </c>
      <c r="J3650" s="19">
        <v>94</v>
      </c>
      <c r="K3650" s="19">
        <v>500</v>
      </c>
      <c r="L3650" s="19">
        <v>1500</v>
      </c>
      <c r="M3650" s="19" t="s">
        <v>87</v>
      </c>
      <c r="N3650" s="19">
        <v>2000</v>
      </c>
      <c r="O3650" s="19">
        <v>4000</v>
      </c>
      <c r="P3650" s="19">
        <v>9400</v>
      </c>
      <c r="Q3650" s="19" t="s">
        <v>57</v>
      </c>
      <c r="R3650" s="19">
        <v>4700</v>
      </c>
      <c r="S3650" s="19">
        <v>20000</v>
      </c>
      <c r="T3650" s="19">
        <v>2.71</v>
      </c>
      <c r="U3650" s="19">
        <v>19.8</v>
      </c>
      <c r="V3650" s="19">
        <v>0.24</v>
      </c>
      <c r="W3650" s="19">
        <v>65</v>
      </c>
      <c r="X3650" s="93">
        <v>1138</v>
      </c>
      <c r="Y3650">
        <f t="shared" si="169"/>
        <v>50</v>
      </c>
      <c r="Z3650" t="b">
        <f>IF(N3650/G3650&gt;=Auswahlhilfe!$C$8,TRUE,FALSE)</f>
        <v>1</v>
      </c>
      <c r="AA3650" t="b">
        <f>IF(K3650&gt;Auswahlhilfe!$C$7,TRUE,FALSE)</f>
        <v>1</v>
      </c>
      <c r="AB3650" t="b">
        <f>IF(Auswahlhilfe!$C$17=F3650,TRUE,FALSE)</f>
        <v>0</v>
      </c>
      <c r="AC3650" t="b">
        <f>IFERROR(IF(FIND("P2",PGOptionList!D3650)&gt;0,TRUE),FALSE)</f>
        <v>0</v>
      </c>
      <c r="AD3650" t="b">
        <f>IFERROR(IF(FIND("P1",PGOptionList!D3650)&gt;0,TRUE),FALSE)</f>
        <v>1</v>
      </c>
      <c r="AE3650" t="b">
        <f>IFERROR(IF(FIND("P0",PGOptionList!D3650)&gt;0,TRUE),FALSE)</f>
        <v>0</v>
      </c>
      <c r="AF3650" t="b">
        <f>IF(AND(Z3650,AA3650,AB3650,AC3650,IF(C3650=Auswahlhilfe!$L$7,TRUE,FALSE)),D3650,FALSE)</f>
        <v>0</v>
      </c>
      <c r="AG3650" t="b">
        <f>IF(AND(Z3650,AA3650,AB3650,AD3650,IF(C3650=Auswahlhilfe!$L$17,TRUE,FALSE)),D3650,FALSE)</f>
        <v>0</v>
      </c>
      <c r="AH3650" t="b">
        <f>IF(AND(Z3650,AA3650,AB3650,AE3650,IF(C3650=Auswahlhilfe!$L$17,TRUE,FALSE)),D3650,FALSE)</f>
        <v>0</v>
      </c>
      <c r="AI3650" t="s">
        <v>4817</v>
      </c>
      <c r="AJ3650" s="90" t="str">
        <f t="shared" si="170"/>
        <v>mailto:info@oxni.ch?subject=Anfrage TCB-140-040-S1-P1</v>
      </c>
    </row>
    <row r="3651" spans="2:36" x14ac:dyDescent="0.2">
      <c r="B3651" s="78" t="str">
        <f t="shared" si="168"/>
        <v/>
      </c>
      <c r="C3651" s="19" t="s">
        <v>125</v>
      </c>
      <c r="D3651" s="19" t="s">
        <v>3952</v>
      </c>
      <c r="E3651" s="19">
        <v>130</v>
      </c>
      <c r="F3651" s="19" t="s">
        <v>58</v>
      </c>
      <c r="G3651" s="19">
        <v>40</v>
      </c>
      <c r="H3651" s="19">
        <v>5</v>
      </c>
      <c r="I3651" s="19">
        <v>50</v>
      </c>
      <c r="J3651" s="19">
        <v>94</v>
      </c>
      <c r="K3651" s="19">
        <v>500</v>
      </c>
      <c r="L3651" s="19">
        <v>1500</v>
      </c>
      <c r="M3651" s="19" t="s">
        <v>87</v>
      </c>
      <c r="N3651" s="19">
        <v>2000</v>
      </c>
      <c r="O3651" s="19">
        <v>4000</v>
      </c>
      <c r="P3651" s="19">
        <v>9400</v>
      </c>
      <c r="Q3651" s="19" t="s">
        <v>57</v>
      </c>
      <c r="R3651" s="19">
        <v>4700</v>
      </c>
      <c r="S3651" s="19">
        <v>20000</v>
      </c>
      <c r="T3651" s="19">
        <v>2.71</v>
      </c>
      <c r="U3651" s="19">
        <v>19.8</v>
      </c>
      <c r="V3651" s="19">
        <v>0.24</v>
      </c>
      <c r="W3651" s="19">
        <v>65</v>
      </c>
      <c r="X3651" s="93">
        <v>1138</v>
      </c>
      <c r="Y3651">
        <f t="shared" si="169"/>
        <v>50</v>
      </c>
      <c r="Z3651" t="b">
        <f>IF(N3651/G3651&gt;=Auswahlhilfe!$C$8,TRUE,FALSE)</f>
        <v>1</v>
      </c>
      <c r="AA3651" t="b">
        <f>IF(K3651&gt;Auswahlhilfe!$C$7,TRUE,FALSE)</f>
        <v>1</v>
      </c>
      <c r="AB3651" t="b">
        <f>IF(Auswahlhilfe!$C$17=F3651,TRUE,FALSE)</f>
        <v>1</v>
      </c>
      <c r="AC3651" t="b">
        <f>IFERROR(IF(FIND("P2",PGOptionList!D3651)&gt;0,TRUE),FALSE)</f>
        <v>0</v>
      </c>
      <c r="AD3651" t="b">
        <f>IFERROR(IF(FIND("P1",PGOptionList!D3651)&gt;0,TRUE),FALSE)</f>
        <v>1</v>
      </c>
      <c r="AE3651" t="b">
        <f>IFERROR(IF(FIND("P0",PGOptionList!D3651)&gt;0,TRUE),FALSE)</f>
        <v>0</v>
      </c>
      <c r="AF3651" t="b">
        <f>IF(AND(Z3651,AA3651,AB3651,AC3651,IF(C3651=Auswahlhilfe!$L$7,TRUE,FALSE)),D3651,FALSE)</f>
        <v>0</v>
      </c>
      <c r="AG3651" t="b">
        <f>IF(AND(Z3651,AA3651,AB3651,AD3651,IF(C3651=Auswahlhilfe!$L$17,TRUE,FALSE)),D3651,FALSE)</f>
        <v>0</v>
      </c>
      <c r="AH3651" t="b">
        <f>IF(AND(Z3651,AA3651,AB3651,AE3651,IF(C3651=Auswahlhilfe!$L$17,TRUE,FALSE)),D3651,FALSE)</f>
        <v>0</v>
      </c>
      <c r="AI3651" t="s">
        <v>4818</v>
      </c>
      <c r="AJ3651" s="90" t="str">
        <f t="shared" si="170"/>
        <v>https://shop.oxni.ch/de/shop/motoren/planetengetriebe/tcb-140-040-s2-p1</v>
      </c>
    </row>
    <row r="3652" spans="2:36" x14ac:dyDescent="0.2">
      <c r="B3652" s="78" t="str">
        <f t="shared" si="168"/>
        <v/>
      </c>
      <c r="C3652" s="19" t="s">
        <v>125</v>
      </c>
      <c r="D3652" s="19" t="s">
        <v>3953</v>
      </c>
      <c r="E3652" s="19">
        <v>130</v>
      </c>
      <c r="F3652" s="19" t="s">
        <v>55</v>
      </c>
      <c r="G3652" s="19">
        <v>40</v>
      </c>
      <c r="H3652" s="19">
        <v>7</v>
      </c>
      <c r="I3652" s="19">
        <v>50</v>
      </c>
      <c r="J3652" s="19">
        <v>94</v>
      </c>
      <c r="K3652" s="19">
        <v>500</v>
      </c>
      <c r="L3652" s="19">
        <v>1500</v>
      </c>
      <c r="M3652" s="19" t="s">
        <v>87</v>
      </c>
      <c r="N3652" s="19">
        <v>2000</v>
      </c>
      <c r="O3652" s="19">
        <v>4000</v>
      </c>
      <c r="P3652" s="19">
        <v>9400</v>
      </c>
      <c r="Q3652" s="19" t="s">
        <v>57</v>
      </c>
      <c r="R3652" s="19">
        <v>4700</v>
      </c>
      <c r="S3652" s="19">
        <v>20000</v>
      </c>
      <c r="T3652" s="19">
        <v>2.71</v>
      </c>
      <c r="U3652" s="19">
        <v>19.8</v>
      </c>
      <c r="V3652" s="19">
        <v>0.24</v>
      </c>
      <c r="W3652" s="19">
        <v>65</v>
      </c>
      <c r="X3652" s="93">
        <v>1034</v>
      </c>
      <c r="Y3652">
        <f t="shared" si="169"/>
        <v>50</v>
      </c>
      <c r="Z3652" t="b">
        <f>IF(N3652/G3652&gt;=Auswahlhilfe!$C$8,TRUE,FALSE)</f>
        <v>1</v>
      </c>
      <c r="AA3652" t="b">
        <f>IF(K3652&gt;Auswahlhilfe!$C$7,TRUE,FALSE)</f>
        <v>1</v>
      </c>
      <c r="AB3652" t="b">
        <f>IF(Auswahlhilfe!$C$17=F3652,TRUE,FALSE)</f>
        <v>0</v>
      </c>
      <c r="AC3652" t="b">
        <f>IFERROR(IF(FIND("P2",PGOptionList!D3652)&gt;0,TRUE),FALSE)</f>
        <v>1</v>
      </c>
      <c r="AD3652" t="b">
        <f>IFERROR(IF(FIND("P1",PGOptionList!D3652)&gt;0,TRUE),FALSE)</f>
        <v>0</v>
      </c>
      <c r="AE3652" t="b">
        <f>IFERROR(IF(FIND("P0",PGOptionList!D3652)&gt;0,TRUE),FALSE)</f>
        <v>0</v>
      </c>
      <c r="AF3652" t="b">
        <f>IF(AND(Z3652,AA3652,AB3652,AC3652,IF(C3652=Auswahlhilfe!$L$7,TRUE,FALSE)),D3652,FALSE)</f>
        <v>0</v>
      </c>
      <c r="AG3652" t="b">
        <f>IF(AND(Z3652,AA3652,AB3652,AD3652,IF(C3652=Auswahlhilfe!$L$17,TRUE,FALSE)),D3652,FALSE)</f>
        <v>0</v>
      </c>
      <c r="AH3652" t="b">
        <f>IF(AND(Z3652,AA3652,AB3652,AE3652,IF(C3652=Auswahlhilfe!$L$17,TRUE,FALSE)),D3652,FALSE)</f>
        <v>0</v>
      </c>
      <c r="AI3652" t="s">
        <v>4817</v>
      </c>
      <c r="AJ3652" s="90" t="str">
        <f t="shared" si="170"/>
        <v>mailto:info@oxni.ch?subject=Anfrage TCB-140-040-S1-P2</v>
      </c>
    </row>
    <row r="3653" spans="2:36" x14ac:dyDescent="0.2">
      <c r="B3653" s="78" t="str">
        <f t="shared" si="168"/>
        <v/>
      </c>
      <c r="C3653" s="19" t="s">
        <v>125</v>
      </c>
      <c r="D3653" s="19" t="s">
        <v>3954</v>
      </c>
      <c r="E3653" s="19">
        <v>130</v>
      </c>
      <c r="F3653" s="19" t="s">
        <v>58</v>
      </c>
      <c r="G3653" s="19">
        <v>40</v>
      </c>
      <c r="H3653" s="19">
        <v>7</v>
      </c>
      <c r="I3653" s="19">
        <v>50</v>
      </c>
      <c r="J3653" s="19">
        <v>94</v>
      </c>
      <c r="K3653" s="19">
        <v>500</v>
      </c>
      <c r="L3653" s="19">
        <v>1500</v>
      </c>
      <c r="M3653" s="19" t="s">
        <v>87</v>
      </c>
      <c r="N3653" s="19">
        <v>2000</v>
      </c>
      <c r="O3653" s="19">
        <v>4000</v>
      </c>
      <c r="P3653" s="19">
        <v>9400</v>
      </c>
      <c r="Q3653" s="19" t="s">
        <v>57</v>
      </c>
      <c r="R3653" s="19">
        <v>4700</v>
      </c>
      <c r="S3653" s="19">
        <v>20000</v>
      </c>
      <c r="T3653" s="19">
        <v>2.71</v>
      </c>
      <c r="U3653" s="19">
        <v>19.8</v>
      </c>
      <c r="V3653" s="19">
        <v>0.24</v>
      </c>
      <c r="W3653" s="19">
        <v>65</v>
      </c>
      <c r="X3653" s="93">
        <v>1034</v>
      </c>
      <c r="Y3653">
        <f t="shared" si="169"/>
        <v>50</v>
      </c>
      <c r="Z3653" t="b">
        <f>IF(N3653/G3653&gt;=Auswahlhilfe!$C$8,TRUE,FALSE)</f>
        <v>1</v>
      </c>
      <c r="AA3653" t="b">
        <f>IF(K3653&gt;Auswahlhilfe!$C$7,TRUE,FALSE)</f>
        <v>1</v>
      </c>
      <c r="AB3653" t="b">
        <f>IF(Auswahlhilfe!$C$17=F3653,TRUE,FALSE)</f>
        <v>1</v>
      </c>
      <c r="AC3653" t="b">
        <f>IFERROR(IF(FIND("P2",PGOptionList!D3653)&gt;0,TRUE),FALSE)</f>
        <v>1</v>
      </c>
      <c r="AD3653" t="b">
        <f>IFERROR(IF(FIND("P1",PGOptionList!D3653)&gt;0,TRUE),FALSE)</f>
        <v>0</v>
      </c>
      <c r="AE3653" t="b">
        <f>IFERROR(IF(FIND("P0",PGOptionList!D3653)&gt;0,TRUE),FALSE)</f>
        <v>0</v>
      </c>
      <c r="AF3653" t="b">
        <f>IF(AND(Z3653,AA3653,AB3653,AC3653,IF(C3653=Auswahlhilfe!$L$7,TRUE,FALSE)),D3653,FALSE)</f>
        <v>0</v>
      </c>
      <c r="AG3653" t="b">
        <f>IF(AND(Z3653,AA3653,AB3653,AD3653,IF(C3653=Auswahlhilfe!$L$17,TRUE,FALSE)),D3653,FALSE)</f>
        <v>0</v>
      </c>
      <c r="AH3653" t="b">
        <f>IF(AND(Z3653,AA3653,AB3653,AE3653,IF(C3653=Auswahlhilfe!$L$17,TRUE,FALSE)),D3653,FALSE)</f>
        <v>0</v>
      </c>
      <c r="AI3653" t="s">
        <v>4818</v>
      </c>
      <c r="AJ3653" s="90" t="str">
        <f t="shared" si="170"/>
        <v>https://shop.oxni.ch/de/shop/motoren/planetengetriebe/tcb-140-040-s2-p2</v>
      </c>
    </row>
    <row r="3654" spans="2:36" x14ac:dyDescent="0.2">
      <c r="B3654" s="78" t="str">
        <f t="shared" si="168"/>
        <v/>
      </c>
      <c r="C3654" s="19" t="s">
        <v>125</v>
      </c>
      <c r="D3654" s="19" t="s">
        <v>3955</v>
      </c>
      <c r="E3654" s="19">
        <v>130</v>
      </c>
      <c r="F3654" s="19" t="s">
        <v>55</v>
      </c>
      <c r="G3654" s="19">
        <v>35</v>
      </c>
      <c r="H3654" s="19">
        <v>5</v>
      </c>
      <c r="I3654" s="19">
        <v>50</v>
      </c>
      <c r="J3654" s="19">
        <v>94</v>
      </c>
      <c r="K3654" s="19">
        <v>550</v>
      </c>
      <c r="L3654" s="19">
        <v>1650</v>
      </c>
      <c r="M3654" s="19" t="s">
        <v>136</v>
      </c>
      <c r="N3654" s="19">
        <v>2000</v>
      </c>
      <c r="O3654" s="19">
        <v>4000</v>
      </c>
      <c r="P3654" s="19">
        <v>9400</v>
      </c>
      <c r="Q3654" s="19" t="s">
        <v>57</v>
      </c>
      <c r="R3654" s="19">
        <v>4700</v>
      </c>
      <c r="S3654" s="19">
        <v>20000</v>
      </c>
      <c r="T3654" s="19">
        <v>2.71</v>
      </c>
      <c r="U3654" s="19">
        <v>19.8</v>
      </c>
      <c r="V3654" s="19">
        <v>0.24</v>
      </c>
      <c r="W3654" s="19">
        <v>65</v>
      </c>
      <c r="X3654" s="93">
        <v>1138</v>
      </c>
      <c r="Y3654">
        <f t="shared" si="169"/>
        <v>57.142857142857146</v>
      </c>
      <c r="Z3654" t="b">
        <f>IF(N3654/G3654&gt;=Auswahlhilfe!$C$8,TRUE,FALSE)</f>
        <v>1</v>
      </c>
      <c r="AA3654" t="b">
        <f>IF(K3654&gt;Auswahlhilfe!$C$7,TRUE,FALSE)</f>
        <v>1</v>
      </c>
      <c r="AB3654" t="b">
        <f>IF(Auswahlhilfe!$C$17=F3654,TRUE,FALSE)</f>
        <v>0</v>
      </c>
      <c r="AC3654" t="b">
        <f>IFERROR(IF(FIND("P2",PGOptionList!D3654)&gt;0,TRUE),FALSE)</f>
        <v>0</v>
      </c>
      <c r="AD3654" t="b">
        <f>IFERROR(IF(FIND("P1",PGOptionList!D3654)&gt;0,TRUE),FALSE)</f>
        <v>1</v>
      </c>
      <c r="AE3654" t="b">
        <f>IFERROR(IF(FIND("P0",PGOptionList!D3654)&gt;0,TRUE),FALSE)</f>
        <v>0</v>
      </c>
      <c r="AF3654" t="b">
        <f>IF(AND(Z3654,AA3654,AB3654,AC3654,IF(C3654=Auswahlhilfe!$L$7,TRUE,FALSE)),D3654,FALSE)</f>
        <v>0</v>
      </c>
      <c r="AG3654" t="b">
        <f>IF(AND(Z3654,AA3654,AB3654,AD3654,IF(C3654=Auswahlhilfe!$L$17,TRUE,FALSE)),D3654,FALSE)</f>
        <v>0</v>
      </c>
      <c r="AH3654" t="b">
        <f>IF(AND(Z3654,AA3654,AB3654,AE3654,IF(C3654=Auswahlhilfe!$L$17,TRUE,FALSE)),D3654,FALSE)</f>
        <v>0</v>
      </c>
      <c r="AI3654" t="s">
        <v>4817</v>
      </c>
      <c r="AJ3654" s="90" t="str">
        <f t="shared" si="170"/>
        <v>mailto:info@oxni.ch?subject=Anfrage TCB-140-035-S1-P1</v>
      </c>
    </row>
    <row r="3655" spans="2:36" x14ac:dyDescent="0.2">
      <c r="B3655" s="78" t="str">
        <f t="shared" si="168"/>
        <v/>
      </c>
      <c r="C3655" s="19" t="s">
        <v>125</v>
      </c>
      <c r="D3655" s="19" t="s">
        <v>3956</v>
      </c>
      <c r="E3655" s="19">
        <v>130</v>
      </c>
      <c r="F3655" s="19" t="s">
        <v>58</v>
      </c>
      <c r="G3655" s="19">
        <v>35</v>
      </c>
      <c r="H3655" s="19">
        <v>5</v>
      </c>
      <c r="I3655" s="19">
        <v>50</v>
      </c>
      <c r="J3655" s="19">
        <v>94</v>
      </c>
      <c r="K3655" s="19">
        <v>550</v>
      </c>
      <c r="L3655" s="19">
        <v>1650</v>
      </c>
      <c r="M3655" s="19" t="s">
        <v>136</v>
      </c>
      <c r="N3655" s="19">
        <v>2000</v>
      </c>
      <c r="O3655" s="19">
        <v>4000</v>
      </c>
      <c r="P3655" s="19">
        <v>9400</v>
      </c>
      <c r="Q3655" s="19" t="s">
        <v>57</v>
      </c>
      <c r="R3655" s="19">
        <v>4700</v>
      </c>
      <c r="S3655" s="19">
        <v>20000</v>
      </c>
      <c r="T3655" s="19">
        <v>2.71</v>
      </c>
      <c r="U3655" s="19">
        <v>19.8</v>
      </c>
      <c r="V3655" s="19">
        <v>0.24</v>
      </c>
      <c r="W3655" s="19">
        <v>65</v>
      </c>
      <c r="X3655" s="93">
        <v>1138</v>
      </c>
      <c r="Y3655">
        <f t="shared" si="169"/>
        <v>57.142857142857146</v>
      </c>
      <c r="Z3655" t="b">
        <f>IF(N3655/G3655&gt;=Auswahlhilfe!$C$8,TRUE,FALSE)</f>
        <v>1</v>
      </c>
      <c r="AA3655" t="b">
        <f>IF(K3655&gt;Auswahlhilfe!$C$7,TRUE,FALSE)</f>
        <v>1</v>
      </c>
      <c r="AB3655" t="b">
        <f>IF(Auswahlhilfe!$C$17=F3655,TRUE,FALSE)</f>
        <v>1</v>
      </c>
      <c r="AC3655" t="b">
        <f>IFERROR(IF(FIND("P2",PGOptionList!D3655)&gt;0,TRUE),FALSE)</f>
        <v>0</v>
      </c>
      <c r="AD3655" t="b">
        <f>IFERROR(IF(FIND("P1",PGOptionList!D3655)&gt;0,TRUE),FALSE)</f>
        <v>1</v>
      </c>
      <c r="AE3655" t="b">
        <f>IFERROR(IF(FIND("P0",PGOptionList!D3655)&gt;0,TRUE),FALSE)</f>
        <v>0</v>
      </c>
      <c r="AF3655" t="b">
        <f>IF(AND(Z3655,AA3655,AB3655,AC3655,IF(C3655=Auswahlhilfe!$L$7,TRUE,FALSE)),D3655,FALSE)</f>
        <v>0</v>
      </c>
      <c r="AG3655" t="b">
        <f>IF(AND(Z3655,AA3655,AB3655,AD3655,IF(C3655=Auswahlhilfe!$L$17,TRUE,FALSE)),D3655,FALSE)</f>
        <v>0</v>
      </c>
      <c r="AH3655" t="b">
        <f>IF(AND(Z3655,AA3655,AB3655,AE3655,IF(C3655=Auswahlhilfe!$L$17,TRUE,FALSE)),D3655,FALSE)</f>
        <v>0</v>
      </c>
      <c r="AI3655" t="s">
        <v>4818</v>
      </c>
      <c r="AJ3655" s="90" t="str">
        <f t="shared" si="170"/>
        <v>https://shop.oxni.ch/de/shop/motoren/planetengetriebe/tcb-140-035-s2-p1</v>
      </c>
    </row>
    <row r="3656" spans="2:36" x14ac:dyDescent="0.2">
      <c r="B3656" s="78" t="str">
        <f t="shared" si="168"/>
        <v/>
      </c>
      <c r="C3656" s="19" t="s">
        <v>125</v>
      </c>
      <c r="D3656" s="19" t="s">
        <v>3957</v>
      </c>
      <c r="E3656" s="19">
        <v>130</v>
      </c>
      <c r="F3656" s="19" t="s">
        <v>55</v>
      </c>
      <c r="G3656" s="19">
        <v>35</v>
      </c>
      <c r="H3656" s="19">
        <v>7</v>
      </c>
      <c r="I3656" s="19">
        <v>50</v>
      </c>
      <c r="J3656" s="19">
        <v>94</v>
      </c>
      <c r="K3656" s="19">
        <v>550</v>
      </c>
      <c r="L3656" s="19">
        <v>1650</v>
      </c>
      <c r="M3656" s="19" t="s">
        <v>136</v>
      </c>
      <c r="N3656" s="19">
        <v>2000</v>
      </c>
      <c r="O3656" s="19">
        <v>4000</v>
      </c>
      <c r="P3656" s="19">
        <v>9400</v>
      </c>
      <c r="Q3656" s="19" t="s">
        <v>57</v>
      </c>
      <c r="R3656" s="19">
        <v>4700</v>
      </c>
      <c r="S3656" s="19">
        <v>20000</v>
      </c>
      <c r="T3656" s="19">
        <v>2.71</v>
      </c>
      <c r="U3656" s="19">
        <v>19.8</v>
      </c>
      <c r="V3656" s="19">
        <v>0.24</v>
      </c>
      <c r="W3656" s="19">
        <v>65</v>
      </c>
      <c r="X3656" s="93">
        <v>1034</v>
      </c>
      <c r="Y3656">
        <f t="shared" si="169"/>
        <v>57.142857142857146</v>
      </c>
      <c r="Z3656" t="b">
        <f>IF(N3656/G3656&gt;=Auswahlhilfe!$C$8,TRUE,FALSE)</f>
        <v>1</v>
      </c>
      <c r="AA3656" t="b">
        <f>IF(K3656&gt;Auswahlhilfe!$C$7,TRUE,FALSE)</f>
        <v>1</v>
      </c>
      <c r="AB3656" t="b">
        <f>IF(Auswahlhilfe!$C$17=F3656,TRUE,FALSE)</f>
        <v>0</v>
      </c>
      <c r="AC3656" t="b">
        <f>IFERROR(IF(FIND("P2",PGOptionList!D3656)&gt;0,TRUE),FALSE)</f>
        <v>1</v>
      </c>
      <c r="AD3656" t="b">
        <f>IFERROR(IF(FIND("P1",PGOptionList!D3656)&gt;0,TRUE),FALSE)</f>
        <v>0</v>
      </c>
      <c r="AE3656" t="b">
        <f>IFERROR(IF(FIND("P0",PGOptionList!D3656)&gt;0,TRUE),FALSE)</f>
        <v>0</v>
      </c>
      <c r="AF3656" t="b">
        <f>IF(AND(Z3656,AA3656,AB3656,AC3656,IF(C3656=Auswahlhilfe!$L$7,TRUE,FALSE)),D3656,FALSE)</f>
        <v>0</v>
      </c>
      <c r="AG3656" t="b">
        <f>IF(AND(Z3656,AA3656,AB3656,AD3656,IF(C3656=Auswahlhilfe!$L$17,TRUE,FALSE)),D3656,FALSE)</f>
        <v>0</v>
      </c>
      <c r="AH3656" t="b">
        <f>IF(AND(Z3656,AA3656,AB3656,AE3656,IF(C3656=Auswahlhilfe!$L$17,TRUE,FALSE)),D3656,FALSE)</f>
        <v>0</v>
      </c>
      <c r="AI3656" t="s">
        <v>4817</v>
      </c>
      <c r="AJ3656" s="90" t="str">
        <f t="shared" si="170"/>
        <v>mailto:info@oxni.ch?subject=Anfrage TCB-140-035-S1-P2</v>
      </c>
    </row>
    <row r="3657" spans="2:36" x14ac:dyDescent="0.2">
      <c r="B3657" s="78" t="str">
        <f t="shared" si="168"/>
        <v/>
      </c>
      <c r="C3657" s="19" t="s">
        <v>125</v>
      </c>
      <c r="D3657" s="19" t="s">
        <v>3958</v>
      </c>
      <c r="E3657" s="19">
        <v>130</v>
      </c>
      <c r="F3657" s="19" t="s">
        <v>58</v>
      </c>
      <c r="G3657" s="19">
        <v>35</v>
      </c>
      <c r="H3657" s="19">
        <v>7</v>
      </c>
      <c r="I3657" s="19">
        <v>50</v>
      </c>
      <c r="J3657" s="19">
        <v>94</v>
      </c>
      <c r="K3657" s="19">
        <v>550</v>
      </c>
      <c r="L3657" s="19">
        <v>1650</v>
      </c>
      <c r="M3657" s="19" t="s">
        <v>136</v>
      </c>
      <c r="N3657" s="19">
        <v>2000</v>
      </c>
      <c r="O3657" s="19">
        <v>4000</v>
      </c>
      <c r="P3657" s="19">
        <v>9400</v>
      </c>
      <c r="Q3657" s="19" t="s">
        <v>57</v>
      </c>
      <c r="R3657" s="19">
        <v>4700</v>
      </c>
      <c r="S3657" s="19">
        <v>20000</v>
      </c>
      <c r="T3657" s="19">
        <v>2.71</v>
      </c>
      <c r="U3657" s="19">
        <v>19.8</v>
      </c>
      <c r="V3657" s="19">
        <v>0.24</v>
      </c>
      <c r="W3657" s="19">
        <v>65</v>
      </c>
      <c r="X3657" s="93">
        <v>1034</v>
      </c>
      <c r="Y3657">
        <f t="shared" si="169"/>
        <v>57.142857142857146</v>
      </c>
      <c r="Z3657" t="b">
        <f>IF(N3657/G3657&gt;=Auswahlhilfe!$C$8,TRUE,FALSE)</f>
        <v>1</v>
      </c>
      <c r="AA3657" t="b">
        <f>IF(K3657&gt;Auswahlhilfe!$C$7,TRUE,FALSE)</f>
        <v>1</v>
      </c>
      <c r="AB3657" t="b">
        <f>IF(Auswahlhilfe!$C$17=F3657,TRUE,FALSE)</f>
        <v>1</v>
      </c>
      <c r="AC3657" t="b">
        <f>IFERROR(IF(FIND("P2",PGOptionList!D3657)&gt;0,TRUE),FALSE)</f>
        <v>1</v>
      </c>
      <c r="AD3657" t="b">
        <f>IFERROR(IF(FIND("P1",PGOptionList!D3657)&gt;0,TRUE),FALSE)</f>
        <v>0</v>
      </c>
      <c r="AE3657" t="b">
        <f>IFERROR(IF(FIND("P0",PGOptionList!D3657)&gt;0,TRUE),FALSE)</f>
        <v>0</v>
      </c>
      <c r="AF3657" t="b">
        <f>IF(AND(Z3657,AA3657,AB3657,AC3657,IF(C3657=Auswahlhilfe!$L$7,TRUE,FALSE)),D3657,FALSE)</f>
        <v>0</v>
      </c>
      <c r="AG3657" t="b">
        <f>IF(AND(Z3657,AA3657,AB3657,AD3657,IF(C3657=Auswahlhilfe!$L$17,TRUE,FALSE)),D3657,FALSE)</f>
        <v>0</v>
      </c>
      <c r="AH3657" t="b">
        <f>IF(AND(Z3657,AA3657,AB3657,AE3657,IF(C3657=Auswahlhilfe!$L$17,TRUE,FALSE)),D3657,FALSE)</f>
        <v>0</v>
      </c>
      <c r="AI3657" t="s">
        <v>4818</v>
      </c>
      <c r="AJ3657" s="90" t="str">
        <f t="shared" si="170"/>
        <v>https://shop.oxni.ch/de/shop/motoren/planetengetriebe/tcb-140-035-s2-p2</v>
      </c>
    </row>
    <row r="3658" spans="2:36" x14ac:dyDescent="0.2">
      <c r="B3658" s="78" t="str">
        <f t="shared" ref="B3658:B3721" si="171">IF(AF3658=D3658,"Economy",IF(AG3658=D3658,"Standard",IF(AH3658=D3658,"Präzision","")))</f>
        <v/>
      </c>
      <c r="C3658" s="19" t="s">
        <v>125</v>
      </c>
      <c r="D3658" s="19" t="s">
        <v>3959</v>
      </c>
      <c r="E3658" s="19">
        <v>130</v>
      </c>
      <c r="F3658" s="19" t="s">
        <v>55</v>
      </c>
      <c r="G3658" s="19">
        <v>30</v>
      </c>
      <c r="H3658" s="19">
        <v>5</v>
      </c>
      <c r="I3658" s="19">
        <v>50</v>
      </c>
      <c r="J3658" s="19">
        <v>94</v>
      </c>
      <c r="K3658" s="19">
        <v>600</v>
      </c>
      <c r="L3658" s="19">
        <v>1800</v>
      </c>
      <c r="M3658" s="19" t="s">
        <v>85</v>
      </c>
      <c r="N3658" s="19">
        <v>2000</v>
      </c>
      <c r="O3658" s="19">
        <v>4000</v>
      </c>
      <c r="P3658" s="19">
        <v>9400</v>
      </c>
      <c r="Q3658" s="19" t="s">
        <v>57</v>
      </c>
      <c r="R3658" s="19">
        <v>4700</v>
      </c>
      <c r="S3658" s="19">
        <v>20000</v>
      </c>
      <c r="T3658" s="19">
        <v>2.71</v>
      </c>
      <c r="U3658" s="19">
        <v>19.8</v>
      </c>
      <c r="V3658" s="19">
        <v>0.24</v>
      </c>
      <c r="W3658" s="19">
        <v>65</v>
      </c>
      <c r="X3658" s="93">
        <v>1138</v>
      </c>
      <c r="Y3658">
        <f t="shared" ref="Y3658:Y3721" si="172">N3658/G3658</f>
        <v>66.666666666666671</v>
      </c>
      <c r="Z3658" t="b">
        <f>IF(N3658/G3658&gt;=Auswahlhilfe!$C$8,TRUE,FALSE)</f>
        <v>1</v>
      </c>
      <c r="AA3658" t="b">
        <f>IF(K3658&gt;Auswahlhilfe!$C$7,TRUE,FALSE)</f>
        <v>1</v>
      </c>
      <c r="AB3658" t="b">
        <f>IF(Auswahlhilfe!$C$17=F3658,TRUE,FALSE)</f>
        <v>0</v>
      </c>
      <c r="AC3658" t="b">
        <f>IFERROR(IF(FIND("P2",PGOptionList!D3658)&gt;0,TRUE),FALSE)</f>
        <v>0</v>
      </c>
      <c r="AD3658" t="b">
        <f>IFERROR(IF(FIND("P1",PGOptionList!D3658)&gt;0,TRUE),FALSE)</f>
        <v>1</v>
      </c>
      <c r="AE3658" t="b">
        <f>IFERROR(IF(FIND("P0",PGOptionList!D3658)&gt;0,TRUE),FALSE)</f>
        <v>0</v>
      </c>
      <c r="AF3658" t="b">
        <f>IF(AND(Z3658,AA3658,AB3658,AC3658,IF(C3658=Auswahlhilfe!$L$7,TRUE,FALSE)),D3658,FALSE)</f>
        <v>0</v>
      </c>
      <c r="AG3658" t="b">
        <f>IF(AND(Z3658,AA3658,AB3658,AD3658,IF(C3658=Auswahlhilfe!$L$17,TRUE,FALSE)),D3658,FALSE)</f>
        <v>0</v>
      </c>
      <c r="AH3658" t="b">
        <f>IF(AND(Z3658,AA3658,AB3658,AE3658,IF(C3658=Auswahlhilfe!$L$17,TRUE,FALSE)),D3658,FALSE)</f>
        <v>0</v>
      </c>
      <c r="AI3658" t="s">
        <v>4817</v>
      </c>
      <c r="AJ3658" s="90" t="str">
        <f t="shared" ref="AJ3658:AJ3721" si="173">IF(AI3658="ja",HYPERLINK(_xlfn.CONCAT("https://shop.oxni.ch/de/shop/motoren/planetengetriebe/",LOWER(D3658))),_xlfn.CONCAT("mailto:info@oxni.ch?subject=Anfrage ",D3658))</f>
        <v>mailto:info@oxni.ch?subject=Anfrage TCB-140-030-S1-P1</v>
      </c>
    </row>
    <row r="3659" spans="2:36" x14ac:dyDescent="0.2">
      <c r="B3659" s="78" t="str">
        <f t="shared" si="171"/>
        <v/>
      </c>
      <c r="C3659" s="19" t="s">
        <v>125</v>
      </c>
      <c r="D3659" s="19" t="s">
        <v>3960</v>
      </c>
      <c r="E3659" s="19">
        <v>130</v>
      </c>
      <c r="F3659" s="19" t="s">
        <v>58</v>
      </c>
      <c r="G3659" s="19">
        <v>30</v>
      </c>
      <c r="H3659" s="19">
        <v>5</v>
      </c>
      <c r="I3659" s="19">
        <v>50</v>
      </c>
      <c r="J3659" s="19">
        <v>94</v>
      </c>
      <c r="K3659" s="19">
        <v>600</v>
      </c>
      <c r="L3659" s="19">
        <v>1800</v>
      </c>
      <c r="M3659" s="19" t="s">
        <v>85</v>
      </c>
      <c r="N3659" s="19">
        <v>2000</v>
      </c>
      <c r="O3659" s="19">
        <v>4000</v>
      </c>
      <c r="P3659" s="19">
        <v>9400</v>
      </c>
      <c r="Q3659" s="19" t="s">
        <v>57</v>
      </c>
      <c r="R3659" s="19">
        <v>4700</v>
      </c>
      <c r="S3659" s="19">
        <v>20000</v>
      </c>
      <c r="T3659" s="19">
        <v>2.71</v>
      </c>
      <c r="U3659" s="19">
        <v>19.8</v>
      </c>
      <c r="V3659" s="19">
        <v>0.24</v>
      </c>
      <c r="W3659" s="19">
        <v>65</v>
      </c>
      <c r="X3659" s="93">
        <v>1138</v>
      </c>
      <c r="Y3659">
        <f t="shared" si="172"/>
        <v>66.666666666666671</v>
      </c>
      <c r="Z3659" t="b">
        <f>IF(N3659/G3659&gt;=Auswahlhilfe!$C$8,TRUE,FALSE)</f>
        <v>1</v>
      </c>
      <c r="AA3659" t="b">
        <f>IF(K3659&gt;Auswahlhilfe!$C$7,TRUE,FALSE)</f>
        <v>1</v>
      </c>
      <c r="AB3659" t="b">
        <f>IF(Auswahlhilfe!$C$17=F3659,TRUE,FALSE)</f>
        <v>1</v>
      </c>
      <c r="AC3659" t="b">
        <f>IFERROR(IF(FIND("P2",PGOptionList!D3659)&gt;0,TRUE),FALSE)</f>
        <v>0</v>
      </c>
      <c r="AD3659" t="b">
        <f>IFERROR(IF(FIND("P1",PGOptionList!D3659)&gt;0,TRUE),FALSE)</f>
        <v>1</v>
      </c>
      <c r="AE3659" t="b">
        <f>IFERROR(IF(FIND("P0",PGOptionList!D3659)&gt;0,TRUE),FALSE)</f>
        <v>0</v>
      </c>
      <c r="AF3659" t="b">
        <f>IF(AND(Z3659,AA3659,AB3659,AC3659,IF(C3659=Auswahlhilfe!$L$7,TRUE,FALSE)),D3659,FALSE)</f>
        <v>0</v>
      </c>
      <c r="AG3659" t="b">
        <f>IF(AND(Z3659,AA3659,AB3659,AD3659,IF(C3659=Auswahlhilfe!$L$17,TRUE,FALSE)),D3659,FALSE)</f>
        <v>0</v>
      </c>
      <c r="AH3659" t="b">
        <f>IF(AND(Z3659,AA3659,AB3659,AE3659,IF(C3659=Auswahlhilfe!$L$17,TRUE,FALSE)),D3659,FALSE)</f>
        <v>0</v>
      </c>
      <c r="AI3659" t="s">
        <v>4818</v>
      </c>
      <c r="AJ3659" s="90" t="str">
        <f t="shared" si="173"/>
        <v>https://shop.oxni.ch/de/shop/motoren/planetengetriebe/tcb-140-030-s2-p1</v>
      </c>
    </row>
    <row r="3660" spans="2:36" x14ac:dyDescent="0.2">
      <c r="B3660" s="78" t="str">
        <f t="shared" si="171"/>
        <v/>
      </c>
      <c r="C3660" s="19" t="s">
        <v>125</v>
      </c>
      <c r="D3660" s="19" t="s">
        <v>3961</v>
      </c>
      <c r="E3660" s="19">
        <v>130</v>
      </c>
      <c r="F3660" s="19" t="s">
        <v>55</v>
      </c>
      <c r="G3660" s="19">
        <v>30</v>
      </c>
      <c r="H3660" s="19">
        <v>7</v>
      </c>
      <c r="I3660" s="19">
        <v>50</v>
      </c>
      <c r="J3660" s="19">
        <v>94</v>
      </c>
      <c r="K3660" s="19">
        <v>600</v>
      </c>
      <c r="L3660" s="19">
        <v>1800</v>
      </c>
      <c r="M3660" s="19" t="s">
        <v>85</v>
      </c>
      <c r="N3660" s="19">
        <v>2000</v>
      </c>
      <c r="O3660" s="19">
        <v>4000</v>
      </c>
      <c r="P3660" s="19">
        <v>9400</v>
      </c>
      <c r="Q3660" s="19" t="s">
        <v>57</v>
      </c>
      <c r="R3660" s="19">
        <v>4700</v>
      </c>
      <c r="S3660" s="19">
        <v>20000</v>
      </c>
      <c r="T3660" s="19">
        <v>2.71</v>
      </c>
      <c r="U3660" s="19">
        <v>19.8</v>
      </c>
      <c r="V3660" s="19">
        <v>0.24</v>
      </c>
      <c r="W3660" s="19">
        <v>65</v>
      </c>
      <c r="X3660" s="93">
        <v>1034</v>
      </c>
      <c r="Y3660">
        <f t="shared" si="172"/>
        <v>66.666666666666671</v>
      </c>
      <c r="Z3660" t="b">
        <f>IF(N3660/G3660&gt;=Auswahlhilfe!$C$8,TRUE,FALSE)</f>
        <v>1</v>
      </c>
      <c r="AA3660" t="b">
        <f>IF(K3660&gt;Auswahlhilfe!$C$7,TRUE,FALSE)</f>
        <v>1</v>
      </c>
      <c r="AB3660" t="b">
        <f>IF(Auswahlhilfe!$C$17=F3660,TRUE,FALSE)</f>
        <v>0</v>
      </c>
      <c r="AC3660" t="b">
        <f>IFERROR(IF(FIND("P2",PGOptionList!D3660)&gt;0,TRUE),FALSE)</f>
        <v>1</v>
      </c>
      <c r="AD3660" t="b">
        <f>IFERROR(IF(FIND("P1",PGOptionList!D3660)&gt;0,TRUE),FALSE)</f>
        <v>0</v>
      </c>
      <c r="AE3660" t="b">
        <f>IFERROR(IF(FIND("P0",PGOptionList!D3660)&gt;0,TRUE),FALSE)</f>
        <v>0</v>
      </c>
      <c r="AF3660" t="b">
        <f>IF(AND(Z3660,AA3660,AB3660,AC3660,IF(C3660=Auswahlhilfe!$L$7,TRUE,FALSE)),D3660,FALSE)</f>
        <v>0</v>
      </c>
      <c r="AG3660" t="b">
        <f>IF(AND(Z3660,AA3660,AB3660,AD3660,IF(C3660=Auswahlhilfe!$L$17,TRUE,FALSE)),D3660,FALSE)</f>
        <v>0</v>
      </c>
      <c r="AH3660" t="b">
        <f>IF(AND(Z3660,AA3660,AB3660,AE3660,IF(C3660=Auswahlhilfe!$L$17,TRUE,FALSE)),D3660,FALSE)</f>
        <v>0</v>
      </c>
      <c r="AI3660" t="s">
        <v>4817</v>
      </c>
      <c r="AJ3660" s="90" t="str">
        <f t="shared" si="173"/>
        <v>mailto:info@oxni.ch?subject=Anfrage TCB-140-030-S1-P2</v>
      </c>
    </row>
    <row r="3661" spans="2:36" x14ac:dyDescent="0.2">
      <c r="B3661" s="78" t="str">
        <f t="shared" si="171"/>
        <v/>
      </c>
      <c r="C3661" s="19" t="s">
        <v>125</v>
      </c>
      <c r="D3661" s="19" t="s">
        <v>3962</v>
      </c>
      <c r="E3661" s="19">
        <v>130</v>
      </c>
      <c r="F3661" s="19" t="s">
        <v>58</v>
      </c>
      <c r="G3661" s="19">
        <v>30</v>
      </c>
      <c r="H3661" s="19">
        <v>7</v>
      </c>
      <c r="I3661" s="19">
        <v>50</v>
      </c>
      <c r="J3661" s="19">
        <v>94</v>
      </c>
      <c r="K3661" s="19">
        <v>600</v>
      </c>
      <c r="L3661" s="19">
        <v>1800</v>
      </c>
      <c r="M3661" s="19" t="s">
        <v>85</v>
      </c>
      <c r="N3661" s="19">
        <v>2000</v>
      </c>
      <c r="O3661" s="19">
        <v>4000</v>
      </c>
      <c r="P3661" s="19">
        <v>9400</v>
      </c>
      <c r="Q3661" s="19" t="s">
        <v>57</v>
      </c>
      <c r="R3661" s="19">
        <v>4700</v>
      </c>
      <c r="S3661" s="19">
        <v>20000</v>
      </c>
      <c r="T3661" s="19">
        <v>2.71</v>
      </c>
      <c r="U3661" s="19">
        <v>19.8</v>
      </c>
      <c r="V3661" s="19">
        <v>0.24</v>
      </c>
      <c r="W3661" s="19">
        <v>65</v>
      </c>
      <c r="X3661" s="93">
        <v>1034</v>
      </c>
      <c r="Y3661">
        <f t="shared" si="172"/>
        <v>66.666666666666671</v>
      </c>
      <c r="Z3661" t="b">
        <f>IF(N3661/G3661&gt;=Auswahlhilfe!$C$8,TRUE,FALSE)</f>
        <v>1</v>
      </c>
      <c r="AA3661" t="b">
        <f>IF(K3661&gt;Auswahlhilfe!$C$7,TRUE,FALSE)</f>
        <v>1</v>
      </c>
      <c r="AB3661" t="b">
        <f>IF(Auswahlhilfe!$C$17=F3661,TRUE,FALSE)</f>
        <v>1</v>
      </c>
      <c r="AC3661" t="b">
        <f>IFERROR(IF(FIND("P2",PGOptionList!D3661)&gt;0,TRUE),FALSE)</f>
        <v>1</v>
      </c>
      <c r="AD3661" t="b">
        <f>IFERROR(IF(FIND("P1",PGOptionList!D3661)&gt;0,TRUE),FALSE)</f>
        <v>0</v>
      </c>
      <c r="AE3661" t="b">
        <f>IFERROR(IF(FIND("P0",PGOptionList!D3661)&gt;0,TRUE),FALSE)</f>
        <v>0</v>
      </c>
      <c r="AF3661" t="b">
        <f>IF(AND(Z3661,AA3661,AB3661,AC3661,IF(C3661=Auswahlhilfe!$L$7,TRUE,FALSE)),D3661,FALSE)</f>
        <v>0</v>
      </c>
      <c r="AG3661" t="b">
        <f>IF(AND(Z3661,AA3661,AB3661,AD3661,IF(C3661=Auswahlhilfe!$L$17,TRUE,FALSE)),D3661,FALSE)</f>
        <v>0</v>
      </c>
      <c r="AH3661" t="b">
        <f>IF(AND(Z3661,AA3661,AB3661,AE3661,IF(C3661=Auswahlhilfe!$L$17,TRUE,FALSE)),D3661,FALSE)</f>
        <v>0</v>
      </c>
      <c r="AI3661" t="s">
        <v>4818</v>
      </c>
      <c r="AJ3661" s="90" t="str">
        <f t="shared" si="173"/>
        <v>https://shop.oxni.ch/de/shop/motoren/planetengetriebe/tcb-140-030-s2-p2</v>
      </c>
    </row>
    <row r="3662" spans="2:36" x14ac:dyDescent="0.2">
      <c r="B3662" s="78" t="str">
        <f t="shared" si="171"/>
        <v/>
      </c>
      <c r="C3662" s="19" t="s">
        <v>125</v>
      </c>
      <c r="D3662" s="19" t="s">
        <v>3963</v>
      </c>
      <c r="E3662" s="19">
        <v>130</v>
      </c>
      <c r="F3662" s="19" t="s">
        <v>55</v>
      </c>
      <c r="G3662" s="19">
        <v>25</v>
      </c>
      <c r="H3662" s="19">
        <v>5</v>
      </c>
      <c r="I3662" s="19">
        <v>50</v>
      </c>
      <c r="J3662" s="19">
        <v>94</v>
      </c>
      <c r="K3662" s="19">
        <v>650</v>
      </c>
      <c r="L3662" s="19">
        <v>1950</v>
      </c>
      <c r="M3662" s="19" t="s">
        <v>84</v>
      </c>
      <c r="N3662" s="19">
        <v>2000</v>
      </c>
      <c r="O3662" s="19">
        <v>4000</v>
      </c>
      <c r="P3662" s="19">
        <v>9400</v>
      </c>
      <c r="Q3662" s="19" t="s">
        <v>57</v>
      </c>
      <c r="R3662" s="19">
        <v>4700</v>
      </c>
      <c r="S3662" s="19">
        <v>20000</v>
      </c>
      <c r="T3662" s="19">
        <v>2.71</v>
      </c>
      <c r="U3662" s="19">
        <v>19.8</v>
      </c>
      <c r="V3662" s="19">
        <v>0.24</v>
      </c>
      <c r="W3662" s="19">
        <v>65</v>
      </c>
      <c r="X3662" s="93">
        <v>1138</v>
      </c>
      <c r="Y3662">
        <f t="shared" si="172"/>
        <v>80</v>
      </c>
      <c r="Z3662" t="b">
        <f>IF(N3662/G3662&gt;=Auswahlhilfe!$C$8,TRUE,FALSE)</f>
        <v>1</v>
      </c>
      <c r="AA3662" t="b">
        <f>IF(K3662&gt;Auswahlhilfe!$C$7,TRUE,FALSE)</f>
        <v>1</v>
      </c>
      <c r="AB3662" t="b">
        <f>IF(Auswahlhilfe!$C$17=F3662,TRUE,FALSE)</f>
        <v>0</v>
      </c>
      <c r="AC3662" t="b">
        <f>IFERROR(IF(FIND("P2",PGOptionList!D3662)&gt;0,TRUE),FALSE)</f>
        <v>0</v>
      </c>
      <c r="AD3662" t="b">
        <f>IFERROR(IF(FIND("P1",PGOptionList!D3662)&gt;0,TRUE),FALSE)</f>
        <v>1</v>
      </c>
      <c r="AE3662" t="b">
        <f>IFERROR(IF(FIND("P0",PGOptionList!D3662)&gt;0,TRUE),FALSE)</f>
        <v>0</v>
      </c>
      <c r="AF3662" t="b">
        <f>IF(AND(Z3662,AA3662,AB3662,AC3662,IF(C3662=Auswahlhilfe!$L$7,TRUE,FALSE)),D3662,FALSE)</f>
        <v>0</v>
      </c>
      <c r="AG3662" t="b">
        <f>IF(AND(Z3662,AA3662,AB3662,AD3662,IF(C3662=Auswahlhilfe!$L$17,TRUE,FALSE)),D3662,FALSE)</f>
        <v>0</v>
      </c>
      <c r="AH3662" t="b">
        <f>IF(AND(Z3662,AA3662,AB3662,AE3662,IF(C3662=Auswahlhilfe!$L$17,TRUE,FALSE)),D3662,FALSE)</f>
        <v>0</v>
      </c>
      <c r="AI3662" t="s">
        <v>4817</v>
      </c>
      <c r="AJ3662" s="90" t="str">
        <f t="shared" si="173"/>
        <v>mailto:info@oxni.ch?subject=Anfrage TCB-140-025-S1-P1</v>
      </c>
    </row>
    <row r="3663" spans="2:36" x14ac:dyDescent="0.2">
      <c r="B3663" s="78" t="str">
        <f t="shared" si="171"/>
        <v/>
      </c>
      <c r="C3663" s="19" t="s">
        <v>125</v>
      </c>
      <c r="D3663" s="19" t="s">
        <v>3964</v>
      </c>
      <c r="E3663" s="19">
        <v>130</v>
      </c>
      <c r="F3663" s="19" t="s">
        <v>58</v>
      </c>
      <c r="G3663" s="19">
        <v>25</v>
      </c>
      <c r="H3663" s="19">
        <v>5</v>
      </c>
      <c r="I3663" s="19">
        <v>50</v>
      </c>
      <c r="J3663" s="19">
        <v>94</v>
      </c>
      <c r="K3663" s="19">
        <v>650</v>
      </c>
      <c r="L3663" s="19">
        <v>1950</v>
      </c>
      <c r="M3663" s="19" t="s">
        <v>84</v>
      </c>
      <c r="N3663" s="19">
        <v>2000</v>
      </c>
      <c r="O3663" s="19">
        <v>4000</v>
      </c>
      <c r="P3663" s="19">
        <v>9400</v>
      </c>
      <c r="Q3663" s="19" t="s">
        <v>57</v>
      </c>
      <c r="R3663" s="19">
        <v>4700</v>
      </c>
      <c r="S3663" s="19">
        <v>20000</v>
      </c>
      <c r="T3663" s="19">
        <v>2.71</v>
      </c>
      <c r="U3663" s="19">
        <v>19.8</v>
      </c>
      <c r="V3663" s="19">
        <v>0.24</v>
      </c>
      <c r="W3663" s="19">
        <v>65</v>
      </c>
      <c r="X3663" s="93">
        <v>1138</v>
      </c>
      <c r="Y3663">
        <f t="shared" si="172"/>
        <v>80</v>
      </c>
      <c r="Z3663" t="b">
        <f>IF(N3663/G3663&gt;=Auswahlhilfe!$C$8,TRUE,FALSE)</f>
        <v>1</v>
      </c>
      <c r="AA3663" t="b">
        <f>IF(K3663&gt;Auswahlhilfe!$C$7,TRUE,FALSE)</f>
        <v>1</v>
      </c>
      <c r="AB3663" t="b">
        <f>IF(Auswahlhilfe!$C$17=F3663,TRUE,FALSE)</f>
        <v>1</v>
      </c>
      <c r="AC3663" t="b">
        <f>IFERROR(IF(FIND("P2",PGOptionList!D3663)&gt;0,TRUE),FALSE)</f>
        <v>0</v>
      </c>
      <c r="AD3663" t="b">
        <f>IFERROR(IF(FIND("P1",PGOptionList!D3663)&gt;0,TRUE),FALSE)</f>
        <v>1</v>
      </c>
      <c r="AE3663" t="b">
        <f>IFERROR(IF(FIND("P0",PGOptionList!D3663)&gt;0,TRUE),FALSE)</f>
        <v>0</v>
      </c>
      <c r="AF3663" t="b">
        <f>IF(AND(Z3663,AA3663,AB3663,AC3663,IF(C3663=Auswahlhilfe!$L$7,TRUE,FALSE)),D3663,FALSE)</f>
        <v>0</v>
      </c>
      <c r="AG3663" t="b">
        <f>IF(AND(Z3663,AA3663,AB3663,AD3663,IF(C3663=Auswahlhilfe!$L$17,TRUE,FALSE)),D3663,FALSE)</f>
        <v>0</v>
      </c>
      <c r="AH3663" t="b">
        <f>IF(AND(Z3663,AA3663,AB3663,AE3663,IF(C3663=Auswahlhilfe!$L$17,TRUE,FALSE)),D3663,FALSE)</f>
        <v>0</v>
      </c>
      <c r="AI3663" t="s">
        <v>4818</v>
      </c>
      <c r="AJ3663" s="90" t="str">
        <f t="shared" si="173"/>
        <v>https://shop.oxni.ch/de/shop/motoren/planetengetriebe/tcb-140-025-s2-p1</v>
      </c>
    </row>
    <row r="3664" spans="2:36" x14ac:dyDescent="0.2">
      <c r="B3664" s="78" t="str">
        <f t="shared" si="171"/>
        <v/>
      </c>
      <c r="C3664" s="19" t="s">
        <v>125</v>
      </c>
      <c r="D3664" s="19" t="s">
        <v>3965</v>
      </c>
      <c r="E3664" s="19">
        <v>130</v>
      </c>
      <c r="F3664" s="19" t="s">
        <v>55</v>
      </c>
      <c r="G3664" s="19">
        <v>25</v>
      </c>
      <c r="H3664" s="19">
        <v>7</v>
      </c>
      <c r="I3664" s="19">
        <v>50</v>
      </c>
      <c r="J3664" s="19">
        <v>94</v>
      </c>
      <c r="K3664" s="19">
        <v>650</v>
      </c>
      <c r="L3664" s="19">
        <v>1950</v>
      </c>
      <c r="M3664" s="19" t="s">
        <v>84</v>
      </c>
      <c r="N3664" s="19">
        <v>2000</v>
      </c>
      <c r="O3664" s="19">
        <v>4000</v>
      </c>
      <c r="P3664" s="19">
        <v>9400</v>
      </c>
      <c r="Q3664" s="19" t="s">
        <v>57</v>
      </c>
      <c r="R3664" s="19">
        <v>4700</v>
      </c>
      <c r="S3664" s="19">
        <v>20000</v>
      </c>
      <c r="T3664" s="19">
        <v>2.71</v>
      </c>
      <c r="U3664" s="19">
        <v>19.8</v>
      </c>
      <c r="V3664" s="19">
        <v>0.24</v>
      </c>
      <c r="W3664" s="19">
        <v>65</v>
      </c>
      <c r="X3664" s="93">
        <v>1034</v>
      </c>
      <c r="Y3664">
        <f t="shared" si="172"/>
        <v>80</v>
      </c>
      <c r="Z3664" t="b">
        <f>IF(N3664/G3664&gt;=Auswahlhilfe!$C$8,TRUE,FALSE)</f>
        <v>1</v>
      </c>
      <c r="AA3664" t="b">
        <f>IF(K3664&gt;Auswahlhilfe!$C$7,TRUE,FALSE)</f>
        <v>1</v>
      </c>
      <c r="AB3664" t="b">
        <f>IF(Auswahlhilfe!$C$17=F3664,TRUE,FALSE)</f>
        <v>0</v>
      </c>
      <c r="AC3664" t="b">
        <f>IFERROR(IF(FIND("P2",PGOptionList!D3664)&gt;0,TRUE),FALSE)</f>
        <v>1</v>
      </c>
      <c r="AD3664" t="b">
        <f>IFERROR(IF(FIND("P1",PGOptionList!D3664)&gt;0,TRUE),FALSE)</f>
        <v>0</v>
      </c>
      <c r="AE3664" t="b">
        <f>IFERROR(IF(FIND("P0",PGOptionList!D3664)&gt;0,TRUE),FALSE)</f>
        <v>0</v>
      </c>
      <c r="AF3664" t="b">
        <f>IF(AND(Z3664,AA3664,AB3664,AC3664,IF(C3664=Auswahlhilfe!$L$7,TRUE,FALSE)),D3664,FALSE)</f>
        <v>0</v>
      </c>
      <c r="AG3664" t="b">
        <f>IF(AND(Z3664,AA3664,AB3664,AD3664,IF(C3664=Auswahlhilfe!$L$17,TRUE,FALSE)),D3664,FALSE)</f>
        <v>0</v>
      </c>
      <c r="AH3664" t="b">
        <f>IF(AND(Z3664,AA3664,AB3664,AE3664,IF(C3664=Auswahlhilfe!$L$17,TRUE,FALSE)),D3664,FALSE)</f>
        <v>0</v>
      </c>
      <c r="AI3664" t="s">
        <v>4817</v>
      </c>
      <c r="AJ3664" s="90" t="str">
        <f t="shared" si="173"/>
        <v>mailto:info@oxni.ch?subject=Anfrage TCB-140-025-S1-P2</v>
      </c>
    </row>
    <row r="3665" spans="2:36" x14ac:dyDescent="0.2">
      <c r="B3665" s="78" t="str">
        <f t="shared" si="171"/>
        <v/>
      </c>
      <c r="C3665" s="19" t="s">
        <v>125</v>
      </c>
      <c r="D3665" s="19" t="s">
        <v>3966</v>
      </c>
      <c r="E3665" s="19">
        <v>130</v>
      </c>
      <c r="F3665" s="19" t="s">
        <v>58</v>
      </c>
      <c r="G3665" s="19">
        <v>25</v>
      </c>
      <c r="H3665" s="19">
        <v>7</v>
      </c>
      <c r="I3665" s="19">
        <v>50</v>
      </c>
      <c r="J3665" s="19">
        <v>94</v>
      </c>
      <c r="K3665" s="19">
        <v>650</v>
      </c>
      <c r="L3665" s="19">
        <v>1950</v>
      </c>
      <c r="M3665" s="19" t="s">
        <v>84</v>
      </c>
      <c r="N3665" s="19">
        <v>2000</v>
      </c>
      <c r="O3665" s="19">
        <v>4000</v>
      </c>
      <c r="P3665" s="19">
        <v>9400</v>
      </c>
      <c r="Q3665" s="19" t="s">
        <v>57</v>
      </c>
      <c r="R3665" s="19">
        <v>4700</v>
      </c>
      <c r="S3665" s="19">
        <v>20000</v>
      </c>
      <c r="T3665" s="19">
        <v>2.71</v>
      </c>
      <c r="U3665" s="19">
        <v>19.8</v>
      </c>
      <c r="V3665" s="19">
        <v>0.24</v>
      </c>
      <c r="W3665" s="19">
        <v>65</v>
      </c>
      <c r="X3665" s="93">
        <v>1034</v>
      </c>
      <c r="Y3665">
        <f t="shared" si="172"/>
        <v>80</v>
      </c>
      <c r="Z3665" t="b">
        <f>IF(N3665/G3665&gt;=Auswahlhilfe!$C$8,TRUE,FALSE)</f>
        <v>1</v>
      </c>
      <c r="AA3665" t="b">
        <f>IF(K3665&gt;Auswahlhilfe!$C$7,TRUE,FALSE)</f>
        <v>1</v>
      </c>
      <c r="AB3665" t="b">
        <f>IF(Auswahlhilfe!$C$17=F3665,TRUE,FALSE)</f>
        <v>1</v>
      </c>
      <c r="AC3665" t="b">
        <f>IFERROR(IF(FIND("P2",PGOptionList!D3665)&gt;0,TRUE),FALSE)</f>
        <v>1</v>
      </c>
      <c r="AD3665" t="b">
        <f>IFERROR(IF(FIND("P1",PGOptionList!D3665)&gt;0,TRUE),FALSE)</f>
        <v>0</v>
      </c>
      <c r="AE3665" t="b">
        <f>IFERROR(IF(FIND("P0",PGOptionList!D3665)&gt;0,TRUE),FALSE)</f>
        <v>0</v>
      </c>
      <c r="AF3665" t="b">
        <f>IF(AND(Z3665,AA3665,AB3665,AC3665,IF(C3665=Auswahlhilfe!$L$7,TRUE,FALSE)),D3665,FALSE)</f>
        <v>0</v>
      </c>
      <c r="AG3665" t="b">
        <f>IF(AND(Z3665,AA3665,AB3665,AD3665,IF(C3665=Auswahlhilfe!$L$17,TRUE,FALSE)),D3665,FALSE)</f>
        <v>0</v>
      </c>
      <c r="AH3665" t="b">
        <f>IF(AND(Z3665,AA3665,AB3665,AE3665,IF(C3665=Auswahlhilfe!$L$17,TRUE,FALSE)),D3665,FALSE)</f>
        <v>0</v>
      </c>
      <c r="AI3665" t="s">
        <v>4818</v>
      </c>
      <c r="AJ3665" s="90" t="str">
        <f t="shared" si="173"/>
        <v>https://shop.oxni.ch/de/shop/motoren/planetengetriebe/tcb-140-025-s2-p2</v>
      </c>
    </row>
    <row r="3666" spans="2:36" x14ac:dyDescent="0.2">
      <c r="B3666" s="78" t="str">
        <f t="shared" si="171"/>
        <v/>
      </c>
      <c r="C3666" s="19" t="s">
        <v>125</v>
      </c>
      <c r="D3666" s="19" t="s">
        <v>3967</v>
      </c>
      <c r="E3666" s="19">
        <v>130</v>
      </c>
      <c r="F3666" s="19" t="s">
        <v>55</v>
      </c>
      <c r="G3666" s="19">
        <v>20</v>
      </c>
      <c r="H3666" s="19">
        <v>5</v>
      </c>
      <c r="I3666" s="19">
        <v>50</v>
      </c>
      <c r="J3666" s="19">
        <v>94</v>
      </c>
      <c r="K3666" s="19">
        <v>535</v>
      </c>
      <c r="L3666" s="19">
        <v>1605</v>
      </c>
      <c r="M3666" s="19" t="s">
        <v>135</v>
      </c>
      <c r="N3666" s="19">
        <v>2000</v>
      </c>
      <c r="O3666" s="19">
        <v>4000</v>
      </c>
      <c r="P3666" s="19">
        <v>9400</v>
      </c>
      <c r="Q3666" s="19" t="s">
        <v>57</v>
      </c>
      <c r="R3666" s="19">
        <v>4700</v>
      </c>
      <c r="S3666" s="19">
        <v>20000</v>
      </c>
      <c r="T3666" s="19">
        <v>2.71</v>
      </c>
      <c r="U3666" s="19">
        <v>19.8</v>
      </c>
      <c r="V3666" s="19">
        <v>0.24</v>
      </c>
      <c r="W3666" s="19">
        <v>65</v>
      </c>
      <c r="X3666" s="93">
        <v>1138</v>
      </c>
      <c r="Y3666">
        <f t="shared" si="172"/>
        <v>100</v>
      </c>
      <c r="Z3666" t="b">
        <f>IF(N3666/G3666&gt;=Auswahlhilfe!$C$8,TRUE,FALSE)</f>
        <v>1</v>
      </c>
      <c r="AA3666" t="b">
        <f>IF(K3666&gt;Auswahlhilfe!$C$7,TRUE,FALSE)</f>
        <v>1</v>
      </c>
      <c r="AB3666" t="b">
        <f>IF(Auswahlhilfe!$C$17=F3666,TRUE,FALSE)</f>
        <v>0</v>
      </c>
      <c r="AC3666" t="b">
        <f>IFERROR(IF(FIND("P2",PGOptionList!D3666)&gt;0,TRUE),FALSE)</f>
        <v>0</v>
      </c>
      <c r="AD3666" t="b">
        <f>IFERROR(IF(FIND("P1",PGOptionList!D3666)&gt;0,TRUE),FALSE)</f>
        <v>1</v>
      </c>
      <c r="AE3666" t="b">
        <f>IFERROR(IF(FIND("P0",PGOptionList!D3666)&gt;0,TRUE),FALSE)</f>
        <v>0</v>
      </c>
      <c r="AF3666" t="b">
        <f>IF(AND(Z3666,AA3666,AB3666,AC3666,IF(C3666=Auswahlhilfe!$L$7,TRUE,FALSE)),D3666,FALSE)</f>
        <v>0</v>
      </c>
      <c r="AG3666" t="b">
        <f>IF(AND(Z3666,AA3666,AB3666,AD3666,IF(C3666=Auswahlhilfe!$L$17,TRUE,FALSE)),D3666,FALSE)</f>
        <v>0</v>
      </c>
      <c r="AH3666" t="b">
        <f>IF(AND(Z3666,AA3666,AB3666,AE3666,IF(C3666=Auswahlhilfe!$L$17,TRUE,FALSE)),D3666,FALSE)</f>
        <v>0</v>
      </c>
      <c r="AI3666" t="s">
        <v>4817</v>
      </c>
      <c r="AJ3666" s="90" t="str">
        <f t="shared" si="173"/>
        <v>mailto:info@oxni.ch?subject=Anfrage TCB-140-020-S1-P1</v>
      </c>
    </row>
    <row r="3667" spans="2:36" x14ac:dyDescent="0.2">
      <c r="B3667" s="78" t="str">
        <f t="shared" si="171"/>
        <v/>
      </c>
      <c r="C3667" s="19" t="s">
        <v>125</v>
      </c>
      <c r="D3667" s="19" t="s">
        <v>3968</v>
      </c>
      <c r="E3667" s="19">
        <v>130</v>
      </c>
      <c r="F3667" s="19" t="s">
        <v>58</v>
      </c>
      <c r="G3667" s="19">
        <v>20</v>
      </c>
      <c r="H3667" s="19">
        <v>5</v>
      </c>
      <c r="I3667" s="19">
        <v>50</v>
      </c>
      <c r="J3667" s="19">
        <v>94</v>
      </c>
      <c r="K3667" s="19">
        <v>535</v>
      </c>
      <c r="L3667" s="19">
        <v>1605</v>
      </c>
      <c r="M3667" s="19" t="s">
        <v>135</v>
      </c>
      <c r="N3667" s="19">
        <v>2000</v>
      </c>
      <c r="O3667" s="19">
        <v>4000</v>
      </c>
      <c r="P3667" s="19">
        <v>9400</v>
      </c>
      <c r="Q3667" s="19" t="s">
        <v>57</v>
      </c>
      <c r="R3667" s="19">
        <v>4700</v>
      </c>
      <c r="S3667" s="19">
        <v>20000</v>
      </c>
      <c r="T3667" s="19">
        <v>2.71</v>
      </c>
      <c r="U3667" s="19">
        <v>19.8</v>
      </c>
      <c r="V3667" s="19">
        <v>0.24</v>
      </c>
      <c r="W3667" s="19">
        <v>65</v>
      </c>
      <c r="X3667" s="93">
        <v>1138</v>
      </c>
      <c r="Y3667">
        <f t="shared" si="172"/>
        <v>100</v>
      </c>
      <c r="Z3667" t="b">
        <f>IF(N3667/G3667&gt;=Auswahlhilfe!$C$8,TRUE,FALSE)</f>
        <v>1</v>
      </c>
      <c r="AA3667" t="b">
        <f>IF(K3667&gt;Auswahlhilfe!$C$7,TRUE,FALSE)</f>
        <v>1</v>
      </c>
      <c r="AB3667" t="b">
        <f>IF(Auswahlhilfe!$C$17=F3667,TRUE,FALSE)</f>
        <v>1</v>
      </c>
      <c r="AC3667" t="b">
        <f>IFERROR(IF(FIND("P2",PGOptionList!D3667)&gt;0,TRUE),FALSE)</f>
        <v>0</v>
      </c>
      <c r="AD3667" t="b">
        <f>IFERROR(IF(FIND("P1",PGOptionList!D3667)&gt;0,TRUE),FALSE)</f>
        <v>1</v>
      </c>
      <c r="AE3667" t="b">
        <f>IFERROR(IF(FIND("P0",PGOptionList!D3667)&gt;0,TRUE),FALSE)</f>
        <v>0</v>
      </c>
      <c r="AF3667" t="b">
        <f>IF(AND(Z3667,AA3667,AB3667,AC3667,IF(C3667=Auswahlhilfe!$L$7,TRUE,FALSE)),D3667,FALSE)</f>
        <v>0</v>
      </c>
      <c r="AG3667" t="b">
        <f>IF(AND(Z3667,AA3667,AB3667,AD3667,IF(C3667=Auswahlhilfe!$L$17,TRUE,FALSE)),D3667,FALSE)</f>
        <v>0</v>
      </c>
      <c r="AH3667" t="b">
        <f>IF(AND(Z3667,AA3667,AB3667,AE3667,IF(C3667=Auswahlhilfe!$L$17,TRUE,FALSE)),D3667,FALSE)</f>
        <v>0</v>
      </c>
      <c r="AI3667" t="s">
        <v>4818</v>
      </c>
      <c r="AJ3667" s="90" t="str">
        <f t="shared" si="173"/>
        <v>https://shop.oxni.ch/de/shop/motoren/planetengetriebe/tcb-140-020-s2-p1</v>
      </c>
    </row>
    <row r="3668" spans="2:36" x14ac:dyDescent="0.2">
      <c r="B3668" s="78" t="str">
        <f t="shared" si="171"/>
        <v/>
      </c>
      <c r="C3668" s="19" t="s">
        <v>125</v>
      </c>
      <c r="D3668" s="19" t="s">
        <v>3969</v>
      </c>
      <c r="E3668" s="19">
        <v>130</v>
      </c>
      <c r="F3668" s="19" t="s">
        <v>55</v>
      </c>
      <c r="G3668" s="19">
        <v>20</v>
      </c>
      <c r="H3668" s="19">
        <v>7</v>
      </c>
      <c r="I3668" s="19">
        <v>50</v>
      </c>
      <c r="J3668" s="19">
        <v>94</v>
      </c>
      <c r="K3668" s="19">
        <v>535</v>
      </c>
      <c r="L3668" s="19">
        <v>1605</v>
      </c>
      <c r="M3668" s="19" t="s">
        <v>135</v>
      </c>
      <c r="N3668" s="19">
        <v>2000</v>
      </c>
      <c r="O3668" s="19">
        <v>4000</v>
      </c>
      <c r="P3668" s="19">
        <v>9400</v>
      </c>
      <c r="Q3668" s="19" t="s">
        <v>57</v>
      </c>
      <c r="R3668" s="19">
        <v>4700</v>
      </c>
      <c r="S3668" s="19">
        <v>20000</v>
      </c>
      <c r="T3668" s="19">
        <v>2.71</v>
      </c>
      <c r="U3668" s="19">
        <v>19.8</v>
      </c>
      <c r="V3668" s="19">
        <v>0.24</v>
      </c>
      <c r="W3668" s="19">
        <v>65</v>
      </c>
      <c r="X3668" s="93">
        <v>1034</v>
      </c>
      <c r="Y3668">
        <f t="shared" si="172"/>
        <v>100</v>
      </c>
      <c r="Z3668" t="b">
        <f>IF(N3668/G3668&gt;=Auswahlhilfe!$C$8,TRUE,FALSE)</f>
        <v>1</v>
      </c>
      <c r="AA3668" t="b">
        <f>IF(K3668&gt;Auswahlhilfe!$C$7,TRUE,FALSE)</f>
        <v>1</v>
      </c>
      <c r="AB3668" t="b">
        <f>IF(Auswahlhilfe!$C$17=F3668,TRUE,FALSE)</f>
        <v>0</v>
      </c>
      <c r="AC3668" t="b">
        <f>IFERROR(IF(FIND("P2",PGOptionList!D3668)&gt;0,TRUE),FALSE)</f>
        <v>1</v>
      </c>
      <c r="AD3668" t="b">
        <f>IFERROR(IF(FIND("P1",PGOptionList!D3668)&gt;0,TRUE),FALSE)</f>
        <v>0</v>
      </c>
      <c r="AE3668" t="b">
        <f>IFERROR(IF(FIND("P0",PGOptionList!D3668)&gt;0,TRUE),FALSE)</f>
        <v>0</v>
      </c>
      <c r="AF3668" t="b">
        <f>IF(AND(Z3668,AA3668,AB3668,AC3668,IF(C3668=Auswahlhilfe!$L$7,TRUE,FALSE)),D3668,FALSE)</f>
        <v>0</v>
      </c>
      <c r="AG3668" t="b">
        <f>IF(AND(Z3668,AA3668,AB3668,AD3668,IF(C3668=Auswahlhilfe!$L$17,TRUE,FALSE)),D3668,FALSE)</f>
        <v>0</v>
      </c>
      <c r="AH3668" t="b">
        <f>IF(AND(Z3668,AA3668,AB3668,AE3668,IF(C3668=Auswahlhilfe!$L$17,TRUE,FALSE)),D3668,FALSE)</f>
        <v>0</v>
      </c>
      <c r="AI3668" t="s">
        <v>4817</v>
      </c>
      <c r="AJ3668" s="90" t="str">
        <f t="shared" si="173"/>
        <v>mailto:info@oxni.ch?subject=Anfrage TCB-140-020-S1-P2</v>
      </c>
    </row>
    <row r="3669" spans="2:36" x14ac:dyDescent="0.2">
      <c r="B3669" s="78" t="str">
        <f t="shared" si="171"/>
        <v/>
      </c>
      <c r="C3669" s="19" t="s">
        <v>125</v>
      </c>
      <c r="D3669" s="19" t="s">
        <v>3970</v>
      </c>
      <c r="E3669" s="19">
        <v>130</v>
      </c>
      <c r="F3669" s="19" t="s">
        <v>58</v>
      </c>
      <c r="G3669" s="19">
        <v>20</v>
      </c>
      <c r="H3669" s="19">
        <v>7</v>
      </c>
      <c r="I3669" s="19">
        <v>50</v>
      </c>
      <c r="J3669" s="19">
        <v>94</v>
      </c>
      <c r="K3669" s="19">
        <v>535</v>
      </c>
      <c r="L3669" s="19">
        <v>1605</v>
      </c>
      <c r="M3669" s="19" t="s">
        <v>135</v>
      </c>
      <c r="N3669" s="19">
        <v>2000</v>
      </c>
      <c r="O3669" s="19">
        <v>4000</v>
      </c>
      <c r="P3669" s="19">
        <v>9400</v>
      </c>
      <c r="Q3669" s="19" t="s">
        <v>57</v>
      </c>
      <c r="R3669" s="19">
        <v>4700</v>
      </c>
      <c r="S3669" s="19">
        <v>20000</v>
      </c>
      <c r="T3669" s="19">
        <v>2.71</v>
      </c>
      <c r="U3669" s="19">
        <v>19.8</v>
      </c>
      <c r="V3669" s="19">
        <v>0.24</v>
      </c>
      <c r="W3669" s="19">
        <v>65</v>
      </c>
      <c r="X3669" s="93">
        <v>1034</v>
      </c>
      <c r="Y3669">
        <f t="shared" si="172"/>
        <v>100</v>
      </c>
      <c r="Z3669" t="b">
        <f>IF(N3669/G3669&gt;=Auswahlhilfe!$C$8,TRUE,FALSE)</f>
        <v>1</v>
      </c>
      <c r="AA3669" t="b">
        <f>IF(K3669&gt;Auswahlhilfe!$C$7,TRUE,FALSE)</f>
        <v>1</v>
      </c>
      <c r="AB3669" t="b">
        <f>IF(Auswahlhilfe!$C$17=F3669,TRUE,FALSE)</f>
        <v>1</v>
      </c>
      <c r="AC3669" t="b">
        <f>IFERROR(IF(FIND("P2",PGOptionList!D3669)&gt;0,TRUE),FALSE)</f>
        <v>1</v>
      </c>
      <c r="AD3669" t="b">
        <f>IFERROR(IF(FIND("P1",PGOptionList!D3669)&gt;0,TRUE),FALSE)</f>
        <v>0</v>
      </c>
      <c r="AE3669" t="b">
        <f>IFERROR(IF(FIND("P0",PGOptionList!D3669)&gt;0,TRUE),FALSE)</f>
        <v>0</v>
      </c>
      <c r="AF3669" t="b">
        <f>IF(AND(Z3669,AA3669,AB3669,AC3669,IF(C3669=Auswahlhilfe!$L$7,TRUE,FALSE)),D3669,FALSE)</f>
        <v>0</v>
      </c>
      <c r="AG3669" t="b">
        <f>IF(AND(Z3669,AA3669,AB3669,AD3669,IF(C3669=Auswahlhilfe!$L$17,TRUE,FALSE)),D3669,FALSE)</f>
        <v>0</v>
      </c>
      <c r="AH3669" t="b">
        <f>IF(AND(Z3669,AA3669,AB3669,AE3669,IF(C3669=Auswahlhilfe!$L$17,TRUE,FALSE)),D3669,FALSE)</f>
        <v>0</v>
      </c>
      <c r="AI3669" t="s">
        <v>4818</v>
      </c>
      <c r="AJ3669" s="90" t="str">
        <f t="shared" si="173"/>
        <v>https://shop.oxni.ch/de/shop/motoren/planetengetriebe/tcb-140-020-s2-p2</v>
      </c>
    </row>
    <row r="3670" spans="2:36" x14ac:dyDescent="0.2">
      <c r="B3670" s="78" t="str">
        <f t="shared" si="171"/>
        <v/>
      </c>
      <c r="C3670" s="19" t="s">
        <v>125</v>
      </c>
      <c r="D3670" s="19" t="s">
        <v>3971</v>
      </c>
      <c r="E3670" s="19">
        <v>130</v>
      </c>
      <c r="F3670" s="19" t="s">
        <v>55</v>
      </c>
      <c r="G3670" s="19">
        <v>15</v>
      </c>
      <c r="H3670" s="19">
        <v>5</v>
      </c>
      <c r="I3670" s="19">
        <v>50</v>
      </c>
      <c r="J3670" s="19">
        <v>94</v>
      </c>
      <c r="K3670" s="19">
        <v>340</v>
      </c>
      <c r="L3670" s="19">
        <v>1020</v>
      </c>
      <c r="M3670" s="19" t="s">
        <v>82</v>
      </c>
      <c r="N3670" s="19">
        <v>2000</v>
      </c>
      <c r="O3670" s="19">
        <v>4000</v>
      </c>
      <c r="P3670" s="19">
        <v>9400</v>
      </c>
      <c r="Q3670" s="19" t="s">
        <v>57</v>
      </c>
      <c r="R3670" s="19">
        <v>4700</v>
      </c>
      <c r="S3670" s="19">
        <v>20000</v>
      </c>
      <c r="T3670" s="19">
        <v>2.71</v>
      </c>
      <c r="U3670" s="19">
        <v>19.8</v>
      </c>
      <c r="V3670" s="19">
        <v>0.24</v>
      </c>
      <c r="W3670" s="19">
        <v>65</v>
      </c>
      <c r="X3670" s="93">
        <v>1138</v>
      </c>
      <c r="Y3670">
        <f t="shared" si="172"/>
        <v>133.33333333333334</v>
      </c>
      <c r="Z3670" t="b">
        <f>IF(N3670/G3670&gt;=Auswahlhilfe!$C$8,TRUE,FALSE)</f>
        <v>1</v>
      </c>
      <c r="AA3670" t="b">
        <f>IF(K3670&gt;Auswahlhilfe!$C$7,TRUE,FALSE)</f>
        <v>1</v>
      </c>
      <c r="AB3670" t="b">
        <f>IF(Auswahlhilfe!$C$17=F3670,TRUE,FALSE)</f>
        <v>0</v>
      </c>
      <c r="AC3670" t="b">
        <f>IFERROR(IF(FIND("P2",PGOptionList!D3670)&gt;0,TRUE),FALSE)</f>
        <v>0</v>
      </c>
      <c r="AD3670" t="b">
        <f>IFERROR(IF(FIND("P1",PGOptionList!D3670)&gt;0,TRUE),FALSE)</f>
        <v>1</v>
      </c>
      <c r="AE3670" t="b">
        <f>IFERROR(IF(FIND("P0",PGOptionList!D3670)&gt;0,TRUE),FALSE)</f>
        <v>0</v>
      </c>
      <c r="AF3670" t="b">
        <f>IF(AND(Z3670,AA3670,AB3670,AC3670,IF(C3670=Auswahlhilfe!$L$7,TRUE,FALSE)),D3670,FALSE)</f>
        <v>0</v>
      </c>
      <c r="AG3670" t="b">
        <f>IF(AND(Z3670,AA3670,AB3670,AD3670,IF(C3670=Auswahlhilfe!$L$17,TRUE,FALSE)),D3670,FALSE)</f>
        <v>0</v>
      </c>
      <c r="AH3670" t="b">
        <f>IF(AND(Z3670,AA3670,AB3670,AE3670,IF(C3670=Auswahlhilfe!$L$17,TRUE,FALSE)),D3670,FALSE)</f>
        <v>0</v>
      </c>
      <c r="AI3670" t="s">
        <v>4817</v>
      </c>
      <c r="AJ3670" s="90" t="str">
        <f t="shared" si="173"/>
        <v>mailto:info@oxni.ch?subject=Anfrage TCB-140-015-S1-P1</v>
      </c>
    </row>
    <row r="3671" spans="2:36" x14ac:dyDescent="0.2">
      <c r="B3671" s="78" t="str">
        <f t="shared" si="171"/>
        <v/>
      </c>
      <c r="C3671" s="19" t="s">
        <v>125</v>
      </c>
      <c r="D3671" s="19" t="s">
        <v>3972</v>
      </c>
      <c r="E3671" s="19">
        <v>130</v>
      </c>
      <c r="F3671" s="19" t="s">
        <v>58</v>
      </c>
      <c r="G3671" s="19">
        <v>15</v>
      </c>
      <c r="H3671" s="19">
        <v>5</v>
      </c>
      <c r="I3671" s="19">
        <v>50</v>
      </c>
      <c r="J3671" s="19">
        <v>94</v>
      </c>
      <c r="K3671" s="19">
        <v>340</v>
      </c>
      <c r="L3671" s="19">
        <v>1020</v>
      </c>
      <c r="M3671" s="19" t="s">
        <v>82</v>
      </c>
      <c r="N3671" s="19">
        <v>2000</v>
      </c>
      <c r="O3671" s="19">
        <v>4000</v>
      </c>
      <c r="P3671" s="19">
        <v>9400</v>
      </c>
      <c r="Q3671" s="19" t="s">
        <v>57</v>
      </c>
      <c r="R3671" s="19">
        <v>4700</v>
      </c>
      <c r="S3671" s="19">
        <v>20000</v>
      </c>
      <c r="T3671" s="19">
        <v>2.71</v>
      </c>
      <c r="U3671" s="19">
        <v>19.8</v>
      </c>
      <c r="V3671" s="19">
        <v>0.24</v>
      </c>
      <c r="W3671" s="19">
        <v>65</v>
      </c>
      <c r="X3671" s="93">
        <v>1138</v>
      </c>
      <c r="Y3671">
        <f t="shared" si="172"/>
        <v>133.33333333333334</v>
      </c>
      <c r="Z3671" t="b">
        <f>IF(N3671/G3671&gt;=Auswahlhilfe!$C$8,TRUE,FALSE)</f>
        <v>1</v>
      </c>
      <c r="AA3671" t="b">
        <f>IF(K3671&gt;Auswahlhilfe!$C$7,TRUE,FALSE)</f>
        <v>1</v>
      </c>
      <c r="AB3671" t="b">
        <f>IF(Auswahlhilfe!$C$17=F3671,TRUE,FALSE)</f>
        <v>1</v>
      </c>
      <c r="AC3671" t="b">
        <f>IFERROR(IF(FIND("P2",PGOptionList!D3671)&gt;0,TRUE),FALSE)</f>
        <v>0</v>
      </c>
      <c r="AD3671" t="b">
        <f>IFERROR(IF(FIND("P1",PGOptionList!D3671)&gt;0,TRUE),FALSE)</f>
        <v>1</v>
      </c>
      <c r="AE3671" t="b">
        <f>IFERROR(IF(FIND("P0",PGOptionList!D3671)&gt;0,TRUE),FALSE)</f>
        <v>0</v>
      </c>
      <c r="AF3671" t="b">
        <f>IF(AND(Z3671,AA3671,AB3671,AC3671,IF(C3671=Auswahlhilfe!$L$7,TRUE,FALSE)),D3671,FALSE)</f>
        <v>0</v>
      </c>
      <c r="AG3671" t="b">
        <f>IF(AND(Z3671,AA3671,AB3671,AD3671,IF(C3671=Auswahlhilfe!$L$17,TRUE,FALSE)),D3671,FALSE)</f>
        <v>0</v>
      </c>
      <c r="AH3671" t="b">
        <f>IF(AND(Z3671,AA3671,AB3671,AE3671,IF(C3671=Auswahlhilfe!$L$17,TRUE,FALSE)),D3671,FALSE)</f>
        <v>0</v>
      </c>
      <c r="AI3671" t="s">
        <v>4818</v>
      </c>
      <c r="AJ3671" s="90" t="str">
        <f t="shared" si="173"/>
        <v>https://shop.oxni.ch/de/shop/motoren/planetengetriebe/tcb-140-015-s2-p1</v>
      </c>
    </row>
    <row r="3672" spans="2:36" x14ac:dyDescent="0.2">
      <c r="B3672" s="78" t="str">
        <f t="shared" si="171"/>
        <v/>
      </c>
      <c r="C3672" s="19" t="s">
        <v>125</v>
      </c>
      <c r="D3672" s="19" t="s">
        <v>3973</v>
      </c>
      <c r="E3672" s="19">
        <v>130</v>
      </c>
      <c r="F3672" s="19" t="s">
        <v>55</v>
      </c>
      <c r="G3672" s="19">
        <v>15</v>
      </c>
      <c r="H3672" s="19">
        <v>7</v>
      </c>
      <c r="I3672" s="19">
        <v>50</v>
      </c>
      <c r="J3672" s="19">
        <v>94</v>
      </c>
      <c r="K3672" s="19">
        <v>340</v>
      </c>
      <c r="L3672" s="19">
        <v>1020</v>
      </c>
      <c r="M3672" s="19" t="s">
        <v>82</v>
      </c>
      <c r="N3672" s="19">
        <v>2000</v>
      </c>
      <c r="O3672" s="19">
        <v>4000</v>
      </c>
      <c r="P3672" s="19">
        <v>9400</v>
      </c>
      <c r="Q3672" s="19" t="s">
        <v>57</v>
      </c>
      <c r="R3672" s="19">
        <v>4700</v>
      </c>
      <c r="S3672" s="19">
        <v>20000</v>
      </c>
      <c r="T3672" s="19">
        <v>2.71</v>
      </c>
      <c r="U3672" s="19">
        <v>19.8</v>
      </c>
      <c r="V3672" s="19">
        <v>0.24</v>
      </c>
      <c r="W3672" s="19">
        <v>65</v>
      </c>
      <c r="X3672" s="93">
        <v>1034</v>
      </c>
      <c r="Y3672">
        <f t="shared" si="172"/>
        <v>133.33333333333334</v>
      </c>
      <c r="Z3672" t="b">
        <f>IF(N3672/G3672&gt;=Auswahlhilfe!$C$8,TRUE,FALSE)</f>
        <v>1</v>
      </c>
      <c r="AA3672" t="b">
        <f>IF(K3672&gt;Auswahlhilfe!$C$7,TRUE,FALSE)</f>
        <v>1</v>
      </c>
      <c r="AB3672" t="b">
        <f>IF(Auswahlhilfe!$C$17=F3672,TRUE,FALSE)</f>
        <v>0</v>
      </c>
      <c r="AC3672" t="b">
        <f>IFERROR(IF(FIND("P2",PGOptionList!D3672)&gt;0,TRUE),FALSE)</f>
        <v>1</v>
      </c>
      <c r="AD3672" t="b">
        <f>IFERROR(IF(FIND("P1",PGOptionList!D3672)&gt;0,TRUE),FALSE)</f>
        <v>0</v>
      </c>
      <c r="AE3672" t="b">
        <f>IFERROR(IF(FIND("P0",PGOptionList!D3672)&gt;0,TRUE),FALSE)</f>
        <v>0</v>
      </c>
      <c r="AF3672" t="b">
        <f>IF(AND(Z3672,AA3672,AB3672,AC3672,IF(C3672=Auswahlhilfe!$L$7,TRUE,FALSE)),D3672,FALSE)</f>
        <v>0</v>
      </c>
      <c r="AG3672" t="b">
        <f>IF(AND(Z3672,AA3672,AB3672,AD3672,IF(C3672=Auswahlhilfe!$L$17,TRUE,FALSE)),D3672,FALSE)</f>
        <v>0</v>
      </c>
      <c r="AH3672" t="b">
        <f>IF(AND(Z3672,AA3672,AB3672,AE3672,IF(C3672=Auswahlhilfe!$L$17,TRUE,FALSE)),D3672,FALSE)</f>
        <v>0</v>
      </c>
      <c r="AI3672" t="s">
        <v>4817</v>
      </c>
      <c r="AJ3672" s="90" t="str">
        <f t="shared" si="173"/>
        <v>mailto:info@oxni.ch?subject=Anfrage TCB-140-015-S1-P2</v>
      </c>
    </row>
    <row r="3673" spans="2:36" x14ac:dyDescent="0.2">
      <c r="B3673" s="78" t="str">
        <f t="shared" si="171"/>
        <v/>
      </c>
      <c r="C3673" s="19" t="s">
        <v>125</v>
      </c>
      <c r="D3673" s="19" t="s">
        <v>3974</v>
      </c>
      <c r="E3673" s="19">
        <v>130</v>
      </c>
      <c r="F3673" s="19" t="s">
        <v>58</v>
      </c>
      <c r="G3673" s="19">
        <v>15</v>
      </c>
      <c r="H3673" s="19">
        <v>7</v>
      </c>
      <c r="I3673" s="19">
        <v>50</v>
      </c>
      <c r="J3673" s="19">
        <v>94</v>
      </c>
      <c r="K3673" s="19">
        <v>340</v>
      </c>
      <c r="L3673" s="19">
        <v>1020</v>
      </c>
      <c r="M3673" s="19" t="s">
        <v>82</v>
      </c>
      <c r="N3673" s="19">
        <v>2000</v>
      </c>
      <c r="O3673" s="19">
        <v>4000</v>
      </c>
      <c r="P3673" s="19">
        <v>9400</v>
      </c>
      <c r="Q3673" s="19" t="s">
        <v>57</v>
      </c>
      <c r="R3673" s="19">
        <v>4700</v>
      </c>
      <c r="S3673" s="19">
        <v>20000</v>
      </c>
      <c r="T3673" s="19">
        <v>2.71</v>
      </c>
      <c r="U3673" s="19">
        <v>19.8</v>
      </c>
      <c r="V3673" s="19">
        <v>0.24</v>
      </c>
      <c r="W3673" s="19">
        <v>65</v>
      </c>
      <c r="X3673" s="93">
        <v>1034</v>
      </c>
      <c r="Y3673">
        <f t="shared" si="172"/>
        <v>133.33333333333334</v>
      </c>
      <c r="Z3673" t="b">
        <f>IF(N3673/G3673&gt;=Auswahlhilfe!$C$8,TRUE,FALSE)</f>
        <v>1</v>
      </c>
      <c r="AA3673" t="b">
        <f>IF(K3673&gt;Auswahlhilfe!$C$7,TRUE,FALSE)</f>
        <v>1</v>
      </c>
      <c r="AB3673" t="b">
        <f>IF(Auswahlhilfe!$C$17=F3673,TRUE,FALSE)</f>
        <v>1</v>
      </c>
      <c r="AC3673" t="b">
        <f>IFERROR(IF(FIND("P2",PGOptionList!D3673)&gt;0,TRUE),FALSE)</f>
        <v>1</v>
      </c>
      <c r="AD3673" t="b">
        <f>IFERROR(IF(FIND("P1",PGOptionList!D3673)&gt;0,TRUE),FALSE)</f>
        <v>0</v>
      </c>
      <c r="AE3673" t="b">
        <f>IFERROR(IF(FIND("P0",PGOptionList!D3673)&gt;0,TRUE),FALSE)</f>
        <v>0</v>
      </c>
      <c r="AF3673" t="b">
        <f>IF(AND(Z3673,AA3673,AB3673,AC3673,IF(C3673=Auswahlhilfe!$L$7,TRUE,FALSE)),D3673,FALSE)</f>
        <v>0</v>
      </c>
      <c r="AG3673" t="b">
        <f>IF(AND(Z3673,AA3673,AB3673,AD3673,IF(C3673=Auswahlhilfe!$L$17,TRUE,FALSE)),D3673,FALSE)</f>
        <v>0</v>
      </c>
      <c r="AH3673" t="b">
        <f>IF(AND(Z3673,AA3673,AB3673,AE3673,IF(C3673=Auswahlhilfe!$L$17,TRUE,FALSE)),D3673,FALSE)</f>
        <v>0</v>
      </c>
      <c r="AI3673" t="s">
        <v>4818</v>
      </c>
      <c r="AJ3673" s="90" t="str">
        <f t="shared" si="173"/>
        <v>https://shop.oxni.ch/de/shop/motoren/planetengetriebe/tcb-140-015-s2-p2</v>
      </c>
    </row>
    <row r="3674" spans="2:36" x14ac:dyDescent="0.2">
      <c r="B3674" s="78" t="str">
        <f t="shared" si="171"/>
        <v/>
      </c>
      <c r="C3674" s="19" t="s">
        <v>125</v>
      </c>
      <c r="D3674" s="19" t="s">
        <v>3975</v>
      </c>
      <c r="E3674" s="19">
        <v>180</v>
      </c>
      <c r="F3674" s="19" t="s">
        <v>55</v>
      </c>
      <c r="G3674" s="19">
        <v>10</v>
      </c>
      <c r="H3674" s="19">
        <v>3</v>
      </c>
      <c r="I3674" s="19">
        <v>50</v>
      </c>
      <c r="J3674" s="19">
        <v>97</v>
      </c>
      <c r="K3674" s="19">
        <v>445</v>
      </c>
      <c r="L3674" s="19">
        <v>1335</v>
      </c>
      <c r="M3674" s="19" t="s">
        <v>137</v>
      </c>
      <c r="N3674" s="19">
        <v>2000</v>
      </c>
      <c r="O3674" s="19">
        <v>4000</v>
      </c>
      <c r="P3674" s="19">
        <v>9400</v>
      </c>
      <c r="Q3674" s="19" t="s">
        <v>57</v>
      </c>
      <c r="R3674" s="19">
        <v>4700</v>
      </c>
      <c r="S3674" s="19">
        <v>20000</v>
      </c>
      <c r="T3674" s="19">
        <v>7.03</v>
      </c>
      <c r="U3674" s="19">
        <v>17</v>
      </c>
      <c r="V3674" s="19">
        <v>0.24</v>
      </c>
      <c r="W3674" s="19">
        <v>65</v>
      </c>
      <c r="X3674" s="93">
        <v>816</v>
      </c>
      <c r="Y3674">
        <f t="shared" si="172"/>
        <v>200</v>
      </c>
      <c r="Z3674" t="b">
        <f>IF(N3674/G3674&gt;=Auswahlhilfe!$C$8,TRUE,FALSE)</f>
        <v>1</v>
      </c>
      <c r="AA3674" t="b">
        <f>IF(K3674&gt;Auswahlhilfe!$C$7,TRUE,FALSE)</f>
        <v>1</v>
      </c>
      <c r="AB3674" t="b">
        <f>IF(Auswahlhilfe!$C$17=F3674,TRUE,FALSE)</f>
        <v>0</v>
      </c>
      <c r="AC3674" t="b">
        <f>IFERROR(IF(FIND("P2",PGOptionList!D3674)&gt;0,TRUE),FALSE)</f>
        <v>0</v>
      </c>
      <c r="AD3674" t="b">
        <f>IFERROR(IF(FIND("P1",PGOptionList!D3674)&gt;0,TRUE),FALSE)</f>
        <v>1</v>
      </c>
      <c r="AE3674" t="b">
        <f>IFERROR(IF(FIND("P0",PGOptionList!D3674)&gt;0,TRUE),FALSE)</f>
        <v>0</v>
      </c>
      <c r="AF3674" t="b">
        <f>IF(AND(Z3674,AA3674,AB3674,AC3674,IF(C3674=Auswahlhilfe!$L$7,TRUE,FALSE)),D3674,FALSE)</f>
        <v>0</v>
      </c>
      <c r="AG3674" t="b">
        <f>IF(AND(Z3674,AA3674,AB3674,AD3674,IF(C3674=Auswahlhilfe!$L$17,TRUE,FALSE)),D3674,FALSE)</f>
        <v>0</v>
      </c>
      <c r="AH3674" t="b">
        <f>IF(AND(Z3674,AA3674,AB3674,AE3674,IF(C3674=Auswahlhilfe!$L$17,TRUE,FALSE)),D3674,FALSE)</f>
        <v>0</v>
      </c>
      <c r="AI3674" t="s">
        <v>4817</v>
      </c>
      <c r="AJ3674" s="90" t="str">
        <f t="shared" si="173"/>
        <v>mailto:info@oxni.ch?subject=Anfrage TCB-140-010-S1-P1</v>
      </c>
    </row>
    <row r="3675" spans="2:36" x14ac:dyDescent="0.2">
      <c r="B3675" s="78" t="str">
        <f t="shared" si="171"/>
        <v/>
      </c>
      <c r="C3675" s="19" t="s">
        <v>125</v>
      </c>
      <c r="D3675" s="19" t="s">
        <v>3976</v>
      </c>
      <c r="E3675" s="19">
        <v>180</v>
      </c>
      <c r="F3675" s="19" t="s">
        <v>58</v>
      </c>
      <c r="G3675" s="19">
        <v>10</v>
      </c>
      <c r="H3675" s="19">
        <v>3</v>
      </c>
      <c r="I3675" s="19">
        <v>50</v>
      </c>
      <c r="J3675" s="19">
        <v>97</v>
      </c>
      <c r="K3675" s="19">
        <v>445</v>
      </c>
      <c r="L3675" s="19">
        <v>1335</v>
      </c>
      <c r="M3675" s="19" t="s">
        <v>137</v>
      </c>
      <c r="N3675" s="19">
        <v>2000</v>
      </c>
      <c r="O3675" s="19">
        <v>4000</v>
      </c>
      <c r="P3675" s="19">
        <v>9400</v>
      </c>
      <c r="Q3675" s="19" t="s">
        <v>57</v>
      </c>
      <c r="R3675" s="19">
        <v>4700</v>
      </c>
      <c r="S3675" s="19">
        <v>20000</v>
      </c>
      <c r="T3675" s="19">
        <v>7.03</v>
      </c>
      <c r="U3675" s="19">
        <v>17</v>
      </c>
      <c r="V3675" s="19">
        <v>0.24</v>
      </c>
      <c r="W3675" s="19">
        <v>65</v>
      </c>
      <c r="X3675" s="93">
        <v>816</v>
      </c>
      <c r="Y3675">
        <f t="shared" si="172"/>
        <v>200</v>
      </c>
      <c r="Z3675" t="b">
        <f>IF(N3675/G3675&gt;=Auswahlhilfe!$C$8,TRUE,FALSE)</f>
        <v>1</v>
      </c>
      <c r="AA3675" t="b">
        <f>IF(K3675&gt;Auswahlhilfe!$C$7,TRUE,FALSE)</f>
        <v>1</v>
      </c>
      <c r="AB3675" t="b">
        <f>IF(Auswahlhilfe!$C$17=F3675,TRUE,FALSE)</f>
        <v>1</v>
      </c>
      <c r="AC3675" t="b">
        <f>IFERROR(IF(FIND("P2",PGOptionList!D3675)&gt;0,TRUE),FALSE)</f>
        <v>0</v>
      </c>
      <c r="AD3675" t="b">
        <f>IFERROR(IF(FIND("P1",PGOptionList!D3675)&gt;0,TRUE),FALSE)</f>
        <v>1</v>
      </c>
      <c r="AE3675" t="b">
        <f>IFERROR(IF(FIND("P0",PGOptionList!D3675)&gt;0,TRUE),FALSE)</f>
        <v>0</v>
      </c>
      <c r="AF3675" t="b">
        <f>IF(AND(Z3675,AA3675,AB3675,AC3675,IF(C3675=Auswahlhilfe!$L$7,TRUE,FALSE)),D3675,FALSE)</f>
        <v>0</v>
      </c>
      <c r="AG3675" t="b">
        <f>IF(AND(Z3675,AA3675,AB3675,AD3675,IF(C3675=Auswahlhilfe!$L$17,TRUE,FALSE)),D3675,FALSE)</f>
        <v>0</v>
      </c>
      <c r="AH3675" t="b">
        <f>IF(AND(Z3675,AA3675,AB3675,AE3675,IF(C3675=Auswahlhilfe!$L$17,TRUE,FALSE)),D3675,FALSE)</f>
        <v>0</v>
      </c>
      <c r="AI3675" t="s">
        <v>4818</v>
      </c>
      <c r="AJ3675" s="90" t="str">
        <f t="shared" si="173"/>
        <v>https://shop.oxni.ch/de/shop/motoren/planetengetriebe/tcb-140-010-s2-p1</v>
      </c>
    </row>
    <row r="3676" spans="2:36" x14ac:dyDescent="0.2">
      <c r="B3676" s="78" t="str">
        <f t="shared" si="171"/>
        <v/>
      </c>
      <c r="C3676" s="19" t="s">
        <v>125</v>
      </c>
      <c r="D3676" s="19" t="s">
        <v>3977</v>
      </c>
      <c r="E3676" s="19">
        <v>180</v>
      </c>
      <c r="F3676" s="19" t="s">
        <v>55</v>
      </c>
      <c r="G3676" s="19">
        <v>10</v>
      </c>
      <c r="H3676" s="19">
        <v>5</v>
      </c>
      <c r="I3676" s="19">
        <v>50</v>
      </c>
      <c r="J3676" s="19">
        <v>97</v>
      </c>
      <c r="K3676" s="19">
        <v>445</v>
      </c>
      <c r="L3676" s="19">
        <v>1335</v>
      </c>
      <c r="M3676" s="19" t="s">
        <v>137</v>
      </c>
      <c r="N3676" s="19">
        <v>2000</v>
      </c>
      <c r="O3676" s="19">
        <v>4000</v>
      </c>
      <c r="P3676" s="19">
        <v>9400</v>
      </c>
      <c r="Q3676" s="19" t="s">
        <v>57</v>
      </c>
      <c r="R3676" s="19">
        <v>4700</v>
      </c>
      <c r="S3676" s="19">
        <v>20000</v>
      </c>
      <c r="T3676" s="19">
        <v>7.03</v>
      </c>
      <c r="U3676" s="19">
        <v>17</v>
      </c>
      <c r="V3676" s="19">
        <v>0.24</v>
      </c>
      <c r="W3676" s="19">
        <v>65</v>
      </c>
      <c r="X3676" s="93">
        <v>742</v>
      </c>
      <c r="Y3676">
        <f t="shared" si="172"/>
        <v>200</v>
      </c>
      <c r="Z3676" t="b">
        <f>IF(N3676/G3676&gt;=Auswahlhilfe!$C$8,TRUE,FALSE)</f>
        <v>1</v>
      </c>
      <c r="AA3676" t="b">
        <f>IF(K3676&gt;Auswahlhilfe!$C$7,TRUE,FALSE)</f>
        <v>1</v>
      </c>
      <c r="AB3676" t="b">
        <f>IF(Auswahlhilfe!$C$17=F3676,TRUE,FALSE)</f>
        <v>0</v>
      </c>
      <c r="AC3676" t="b">
        <f>IFERROR(IF(FIND("P2",PGOptionList!D3676)&gt;0,TRUE),FALSE)</f>
        <v>1</v>
      </c>
      <c r="AD3676" t="b">
        <f>IFERROR(IF(FIND("P1",PGOptionList!D3676)&gt;0,TRUE),FALSE)</f>
        <v>0</v>
      </c>
      <c r="AE3676" t="b">
        <f>IFERROR(IF(FIND("P0",PGOptionList!D3676)&gt;0,TRUE),FALSE)</f>
        <v>0</v>
      </c>
      <c r="AF3676" t="b">
        <f>IF(AND(Z3676,AA3676,AB3676,AC3676,IF(C3676=Auswahlhilfe!$L$7,TRUE,FALSE)),D3676,FALSE)</f>
        <v>0</v>
      </c>
      <c r="AG3676" t="b">
        <f>IF(AND(Z3676,AA3676,AB3676,AD3676,IF(C3676=Auswahlhilfe!$L$17,TRUE,FALSE)),D3676,FALSE)</f>
        <v>0</v>
      </c>
      <c r="AH3676" t="b">
        <f>IF(AND(Z3676,AA3676,AB3676,AE3676,IF(C3676=Auswahlhilfe!$L$17,TRUE,FALSE)),D3676,FALSE)</f>
        <v>0</v>
      </c>
      <c r="AI3676" t="s">
        <v>4817</v>
      </c>
      <c r="AJ3676" s="90" t="str">
        <f t="shared" si="173"/>
        <v>mailto:info@oxni.ch?subject=Anfrage TCB-140-010-S1-P2</v>
      </c>
    </row>
    <row r="3677" spans="2:36" x14ac:dyDescent="0.2">
      <c r="B3677" s="78" t="str">
        <f t="shared" si="171"/>
        <v/>
      </c>
      <c r="C3677" s="19" t="s">
        <v>125</v>
      </c>
      <c r="D3677" s="19" t="s">
        <v>3978</v>
      </c>
      <c r="E3677" s="19">
        <v>180</v>
      </c>
      <c r="F3677" s="19" t="s">
        <v>58</v>
      </c>
      <c r="G3677" s="19">
        <v>10</v>
      </c>
      <c r="H3677" s="19">
        <v>5</v>
      </c>
      <c r="I3677" s="19">
        <v>50</v>
      </c>
      <c r="J3677" s="19">
        <v>97</v>
      </c>
      <c r="K3677" s="19">
        <v>445</v>
      </c>
      <c r="L3677" s="19">
        <v>1335</v>
      </c>
      <c r="M3677" s="19" t="s">
        <v>137</v>
      </c>
      <c r="N3677" s="19">
        <v>2000</v>
      </c>
      <c r="O3677" s="19">
        <v>4000</v>
      </c>
      <c r="P3677" s="19">
        <v>9400</v>
      </c>
      <c r="Q3677" s="19" t="s">
        <v>57</v>
      </c>
      <c r="R3677" s="19">
        <v>4700</v>
      </c>
      <c r="S3677" s="19">
        <v>20000</v>
      </c>
      <c r="T3677" s="19">
        <v>7.03</v>
      </c>
      <c r="U3677" s="19">
        <v>17</v>
      </c>
      <c r="V3677" s="19">
        <v>0.24</v>
      </c>
      <c r="W3677" s="19">
        <v>65</v>
      </c>
      <c r="X3677" s="93">
        <v>742</v>
      </c>
      <c r="Y3677">
        <f t="shared" si="172"/>
        <v>200</v>
      </c>
      <c r="Z3677" t="b">
        <f>IF(N3677/G3677&gt;=Auswahlhilfe!$C$8,TRUE,FALSE)</f>
        <v>1</v>
      </c>
      <c r="AA3677" t="b">
        <f>IF(K3677&gt;Auswahlhilfe!$C$7,TRUE,FALSE)</f>
        <v>1</v>
      </c>
      <c r="AB3677" t="b">
        <f>IF(Auswahlhilfe!$C$17=F3677,TRUE,FALSE)</f>
        <v>1</v>
      </c>
      <c r="AC3677" t="b">
        <f>IFERROR(IF(FIND("P2",PGOptionList!D3677)&gt;0,TRUE),FALSE)</f>
        <v>1</v>
      </c>
      <c r="AD3677" t="b">
        <f>IFERROR(IF(FIND("P1",PGOptionList!D3677)&gt;0,TRUE),FALSE)</f>
        <v>0</v>
      </c>
      <c r="AE3677" t="b">
        <f>IFERROR(IF(FIND("P0",PGOptionList!D3677)&gt;0,TRUE),FALSE)</f>
        <v>0</v>
      </c>
      <c r="AF3677" t="b">
        <f>IF(AND(Z3677,AA3677,AB3677,AC3677,IF(C3677=Auswahlhilfe!$L$7,TRUE,FALSE)),D3677,FALSE)</f>
        <v>0</v>
      </c>
      <c r="AG3677" t="b">
        <f>IF(AND(Z3677,AA3677,AB3677,AD3677,IF(C3677=Auswahlhilfe!$L$17,TRUE,FALSE)),D3677,FALSE)</f>
        <v>0</v>
      </c>
      <c r="AH3677" t="b">
        <f>IF(AND(Z3677,AA3677,AB3677,AE3677,IF(C3677=Auswahlhilfe!$L$17,TRUE,FALSE)),D3677,FALSE)</f>
        <v>0</v>
      </c>
      <c r="AI3677" t="s">
        <v>4818</v>
      </c>
      <c r="AJ3677" s="90" t="str">
        <f t="shared" si="173"/>
        <v>https://shop.oxni.ch/de/shop/motoren/planetengetriebe/tcb-140-010-s2-p2</v>
      </c>
    </row>
    <row r="3678" spans="2:36" x14ac:dyDescent="0.2">
      <c r="B3678" s="78" t="str">
        <f t="shared" si="171"/>
        <v/>
      </c>
      <c r="C3678" s="19" t="s">
        <v>125</v>
      </c>
      <c r="D3678" s="19" t="s">
        <v>3979</v>
      </c>
      <c r="E3678" s="19">
        <v>180</v>
      </c>
      <c r="F3678" s="19" t="s">
        <v>55</v>
      </c>
      <c r="G3678" s="19">
        <v>8</v>
      </c>
      <c r="H3678" s="19">
        <v>3</v>
      </c>
      <c r="I3678" s="19">
        <v>50</v>
      </c>
      <c r="J3678" s="19">
        <v>97</v>
      </c>
      <c r="K3678" s="19">
        <v>500</v>
      </c>
      <c r="L3678" s="19">
        <v>1500</v>
      </c>
      <c r="M3678" s="19" t="s">
        <v>87</v>
      </c>
      <c r="N3678" s="19">
        <v>2000</v>
      </c>
      <c r="O3678" s="19">
        <v>4000</v>
      </c>
      <c r="P3678" s="19">
        <v>9400</v>
      </c>
      <c r="Q3678" s="19" t="s">
        <v>57</v>
      </c>
      <c r="R3678" s="19">
        <v>4700</v>
      </c>
      <c r="S3678" s="19">
        <v>20000</v>
      </c>
      <c r="T3678" s="19">
        <v>7.07</v>
      </c>
      <c r="U3678" s="19">
        <v>17</v>
      </c>
      <c r="V3678" s="19">
        <v>0.24</v>
      </c>
      <c r="W3678" s="19">
        <v>65</v>
      </c>
      <c r="X3678" s="93">
        <v>816</v>
      </c>
      <c r="Y3678">
        <f t="shared" si="172"/>
        <v>250</v>
      </c>
      <c r="Z3678" t="b">
        <f>IF(N3678/G3678&gt;=Auswahlhilfe!$C$8,TRUE,FALSE)</f>
        <v>1</v>
      </c>
      <c r="AA3678" t="b">
        <f>IF(K3678&gt;Auswahlhilfe!$C$7,TRUE,FALSE)</f>
        <v>1</v>
      </c>
      <c r="AB3678" t="b">
        <f>IF(Auswahlhilfe!$C$17=F3678,TRUE,FALSE)</f>
        <v>0</v>
      </c>
      <c r="AC3678" t="b">
        <f>IFERROR(IF(FIND("P2",PGOptionList!D3678)&gt;0,TRUE),FALSE)</f>
        <v>0</v>
      </c>
      <c r="AD3678" t="b">
        <f>IFERROR(IF(FIND("P1",PGOptionList!D3678)&gt;0,TRUE),FALSE)</f>
        <v>1</v>
      </c>
      <c r="AE3678" t="b">
        <f>IFERROR(IF(FIND("P0",PGOptionList!D3678)&gt;0,TRUE),FALSE)</f>
        <v>0</v>
      </c>
      <c r="AF3678" t="b">
        <f>IF(AND(Z3678,AA3678,AB3678,AC3678,IF(C3678=Auswahlhilfe!$L$7,TRUE,FALSE)),D3678,FALSE)</f>
        <v>0</v>
      </c>
      <c r="AG3678" t="b">
        <f>IF(AND(Z3678,AA3678,AB3678,AD3678,IF(C3678=Auswahlhilfe!$L$17,TRUE,FALSE)),D3678,FALSE)</f>
        <v>0</v>
      </c>
      <c r="AH3678" t="b">
        <f>IF(AND(Z3678,AA3678,AB3678,AE3678,IF(C3678=Auswahlhilfe!$L$17,TRUE,FALSE)),D3678,FALSE)</f>
        <v>0</v>
      </c>
      <c r="AI3678" t="s">
        <v>4817</v>
      </c>
      <c r="AJ3678" s="90" t="str">
        <f t="shared" si="173"/>
        <v>mailto:info@oxni.ch?subject=Anfrage TCB-140-008-S1-P1</v>
      </c>
    </row>
    <row r="3679" spans="2:36" x14ac:dyDescent="0.2">
      <c r="B3679" s="78" t="str">
        <f t="shared" si="171"/>
        <v/>
      </c>
      <c r="C3679" s="19" t="s">
        <v>125</v>
      </c>
      <c r="D3679" s="19" t="s">
        <v>3980</v>
      </c>
      <c r="E3679" s="19">
        <v>180</v>
      </c>
      <c r="F3679" s="19" t="s">
        <v>58</v>
      </c>
      <c r="G3679" s="19">
        <v>8</v>
      </c>
      <c r="H3679" s="19">
        <v>3</v>
      </c>
      <c r="I3679" s="19">
        <v>50</v>
      </c>
      <c r="J3679" s="19">
        <v>97</v>
      </c>
      <c r="K3679" s="19">
        <v>500</v>
      </c>
      <c r="L3679" s="19">
        <v>1500</v>
      </c>
      <c r="M3679" s="19" t="s">
        <v>87</v>
      </c>
      <c r="N3679" s="19">
        <v>2000</v>
      </c>
      <c r="O3679" s="19">
        <v>4000</v>
      </c>
      <c r="P3679" s="19">
        <v>9400</v>
      </c>
      <c r="Q3679" s="19" t="s">
        <v>57</v>
      </c>
      <c r="R3679" s="19">
        <v>4700</v>
      </c>
      <c r="S3679" s="19">
        <v>20000</v>
      </c>
      <c r="T3679" s="19">
        <v>7.07</v>
      </c>
      <c r="U3679" s="19">
        <v>17</v>
      </c>
      <c r="V3679" s="19">
        <v>0.24</v>
      </c>
      <c r="W3679" s="19">
        <v>65</v>
      </c>
      <c r="X3679" s="93">
        <v>816</v>
      </c>
      <c r="Y3679">
        <f t="shared" si="172"/>
        <v>250</v>
      </c>
      <c r="Z3679" t="b">
        <f>IF(N3679/G3679&gt;=Auswahlhilfe!$C$8,TRUE,FALSE)</f>
        <v>1</v>
      </c>
      <c r="AA3679" t="b">
        <f>IF(K3679&gt;Auswahlhilfe!$C$7,TRUE,FALSE)</f>
        <v>1</v>
      </c>
      <c r="AB3679" t="b">
        <f>IF(Auswahlhilfe!$C$17=F3679,TRUE,FALSE)</f>
        <v>1</v>
      </c>
      <c r="AC3679" t="b">
        <f>IFERROR(IF(FIND("P2",PGOptionList!D3679)&gt;0,TRUE),FALSE)</f>
        <v>0</v>
      </c>
      <c r="AD3679" t="b">
        <f>IFERROR(IF(FIND("P1",PGOptionList!D3679)&gt;0,TRUE),FALSE)</f>
        <v>1</v>
      </c>
      <c r="AE3679" t="b">
        <f>IFERROR(IF(FIND("P0",PGOptionList!D3679)&gt;0,TRUE),FALSE)</f>
        <v>0</v>
      </c>
      <c r="AF3679" t="b">
        <f>IF(AND(Z3679,AA3679,AB3679,AC3679,IF(C3679=Auswahlhilfe!$L$7,TRUE,FALSE)),D3679,FALSE)</f>
        <v>0</v>
      </c>
      <c r="AG3679" t="b">
        <f>IF(AND(Z3679,AA3679,AB3679,AD3679,IF(C3679=Auswahlhilfe!$L$17,TRUE,FALSE)),D3679,FALSE)</f>
        <v>0</v>
      </c>
      <c r="AH3679" t="b">
        <f>IF(AND(Z3679,AA3679,AB3679,AE3679,IF(C3679=Auswahlhilfe!$L$17,TRUE,FALSE)),D3679,FALSE)</f>
        <v>0</v>
      </c>
      <c r="AI3679" t="s">
        <v>4818</v>
      </c>
      <c r="AJ3679" s="90" t="str">
        <f t="shared" si="173"/>
        <v>https://shop.oxni.ch/de/shop/motoren/planetengetriebe/tcb-140-008-s2-p1</v>
      </c>
    </row>
    <row r="3680" spans="2:36" x14ac:dyDescent="0.2">
      <c r="B3680" s="78" t="str">
        <f t="shared" si="171"/>
        <v/>
      </c>
      <c r="C3680" s="19" t="s">
        <v>125</v>
      </c>
      <c r="D3680" s="19" t="s">
        <v>3981</v>
      </c>
      <c r="E3680" s="19">
        <v>180</v>
      </c>
      <c r="F3680" s="19" t="s">
        <v>55</v>
      </c>
      <c r="G3680" s="19">
        <v>8</v>
      </c>
      <c r="H3680" s="19">
        <v>5</v>
      </c>
      <c r="I3680" s="19">
        <v>50</v>
      </c>
      <c r="J3680" s="19">
        <v>97</v>
      </c>
      <c r="K3680" s="19">
        <v>500</v>
      </c>
      <c r="L3680" s="19">
        <v>1500</v>
      </c>
      <c r="M3680" s="19" t="s">
        <v>87</v>
      </c>
      <c r="N3680" s="19">
        <v>2000</v>
      </c>
      <c r="O3680" s="19">
        <v>4000</v>
      </c>
      <c r="P3680" s="19">
        <v>9400</v>
      </c>
      <c r="Q3680" s="19" t="s">
        <v>57</v>
      </c>
      <c r="R3680" s="19">
        <v>4700</v>
      </c>
      <c r="S3680" s="19">
        <v>20000</v>
      </c>
      <c r="T3680" s="19">
        <v>7.07</v>
      </c>
      <c r="U3680" s="19">
        <v>17</v>
      </c>
      <c r="V3680" s="19">
        <v>0.24</v>
      </c>
      <c r="W3680" s="19">
        <v>65</v>
      </c>
      <c r="X3680" s="93">
        <v>742</v>
      </c>
      <c r="Y3680">
        <f t="shared" si="172"/>
        <v>250</v>
      </c>
      <c r="Z3680" t="b">
        <f>IF(N3680/G3680&gt;=Auswahlhilfe!$C$8,TRUE,FALSE)</f>
        <v>1</v>
      </c>
      <c r="AA3680" t="b">
        <f>IF(K3680&gt;Auswahlhilfe!$C$7,TRUE,FALSE)</f>
        <v>1</v>
      </c>
      <c r="AB3680" t="b">
        <f>IF(Auswahlhilfe!$C$17=F3680,TRUE,FALSE)</f>
        <v>0</v>
      </c>
      <c r="AC3680" t="b">
        <f>IFERROR(IF(FIND("P2",PGOptionList!D3680)&gt;0,TRUE),FALSE)</f>
        <v>1</v>
      </c>
      <c r="AD3680" t="b">
        <f>IFERROR(IF(FIND("P1",PGOptionList!D3680)&gt;0,TRUE),FALSE)</f>
        <v>0</v>
      </c>
      <c r="AE3680" t="b">
        <f>IFERROR(IF(FIND("P0",PGOptionList!D3680)&gt;0,TRUE),FALSE)</f>
        <v>0</v>
      </c>
      <c r="AF3680" t="b">
        <f>IF(AND(Z3680,AA3680,AB3680,AC3680,IF(C3680=Auswahlhilfe!$L$7,TRUE,FALSE)),D3680,FALSE)</f>
        <v>0</v>
      </c>
      <c r="AG3680" t="b">
        <f>IF(AND(Z3680,AA3680,AB3680,AD3680,IF(C3680=Auswahlhilfe!$L$17,TRUE,FALSE)),D3680,FALSE)</f>
        <v>0</v>
      </c>
      <c r="AH3680" t="b">
        <f>IF(AND(Z3680,AA3680,AB3680,AE3680,IF(C3680=Auswahlhilfe!$L$17,TRUE,FALSE)),D3680,FALSE)</f>
        <v>0</v>
      </c>
      <c r="AI3680" t="s">
        <v>4817</v>
      </c>
      <c r="AJ3680" s="90" t="str">
        <f t="shared" si="173"/>
        <v>mailto:info@oxni.ch?subject=Anfrage TCB-140-008-S1-P2</v>
      </c>
    </row>
    <row r="3681" spans="2:36" x14ac:dyDescent="0.2">
      <c r="B3681" s="78" t="str">
        <f t="shared" si="171"/>
        <v/>
      </c>
      <c r="C3681" s="19" t="s">
        <v>125</v>
      </c>
      <c r="D3681" s="19" t="s">
        <v>3982</v>
      </c>
      <c r="E3681" s="19">
        <v>180</v>
      </c>
      <c r="F3681" s="19" t="s">
        <v>58</v>
      </c>
      <c r="G3681" s="19">
        <v>8</v>
      </c>
      <c r="H3681" s="19">
        <v>5</v>
      </c>
      <c r="I3681" s="19">
        <v>50</v>
      </c>
      <c r="J3681" s="19">
        <v>97</v>
      </c>
      <c r="K3681" s="19">
        <v>500</v>
      </c>
      <c r="L3681" s="19">
        <v>1500</v>
      </c>
      <c r="M3681" s="19" t="s">
        <v>87</v>
      </c>
      <c r="N3681" s="19">
        <v>2000</v>
      </c>
      <c r="O3681" s="19">
        <v>4000</v>
      </c>
      <c r="P3681" s="19">
        <v>9400</v>
      </c>
      <c r="Q3681" s="19" t="s">
        <v>57</v>
      </c>
      <c r="R3681" s="19">
        <v>4700</v>
      </c>
      <c r="S3681" s="19">
        <v>20000</v>
      </c>
      <c r="T3681" s="19">
        <v>7.07</v>
      </c>
      <c r="U3681" s="19">
        <v>17</v>
      </c>
      <c r="V3681" s="19">
        <v>0.24</v>
      </c>
      <c r="W3681" s="19">
        <v>65</v>
      </c>
      <c r="X3681" s="93">
        <v>742</v>
      </c>
      <c r="Y3681">
        <f t="shared" si="172"/>
        <v>250</v>
      </c>
      <c r="Z3681" t="b">
        <f>IF(N3681/G3681&gt;=Auswahlhilfe!$C$8,TRUE,FALSE)</f>
        <v>1</v>
      </c>
      <c r="AA3681" t="b">
        <f>IF(K3681&gt;Auswahlhilfe!$C$7,TRUE,FALSE)</f>
        <v>1</v>
      </c>
      <c r="AB3681" t="b">
        <f>IF(Auswahlhilfe!$C$17=F3681,TRUE,FALSE)</f>
        <v>1</v>
      </c>
      <c r="AC3681" t="b">
        <f>IFERROR(IF(FIND("P2",PGOptionList!D3681)&gt;0,TRUE),FALSE)</f>
        <v>1</v>
      </c>
      <c r="AD3681" t="b">
        <f>IFERROR(IF(FIND("P1",PGOptionList!D3681)&gt;0,TRUE),FALSE)</f>
        <v>0</v>
      </c>
      <c r="AE3681" t="b">
        <f>IFERROR(IF(FIND("P0",PGOptionList!D3681)&gt;0,TRUE),FALSE)</f>
        <v>0</v>
      </c>
      <c r="AF3681" t="b">
        <f>IF(AND(Z3681,AA3681,AB3681,AC3681,IF(C3681=Auswahlhilfe!$L$7,TRUE,FALSE)),D3681,FALSE)</f>
        <v>0</v>
      </c>
      <c r="AG3681" t="b">
        <f>IF(AND(Z3681,AA3681,AB3681,AD3681,IF(C3681=Auswahlhilfe!$L$17,TRUE,FALSE)),D3681,FALSE)</f>
        <v>0</v>
      </c>
      <c r="AH3681" t="b">
        <f>IF(AND(Z3681,AA3681,AB3681,AE3681,IF(C3681=Auswahlhilfe!$L$17,TRUE,FALSE)),D3681,FALSE)</f>
        <v>0</v>
      </c>
      <c r="AI3681" t="s">
        <v>4818</v>
      </c>
      <c r="AJ3681" s="90" t="str">
        <f t="shared" si="173"/>
        <v>https://shop.oxni.ch/de/shop/motoren/planetengetriebe/tcb-140-008-s2-p2</v>
      </c>
    </row>
    <row r="3682" spans="2:36" x14ac:dyDescent="0.2">
      <c r="B3682" s="78" t="str">
        <f t="shared" si="171"/>
        <v/>
      </c>
      <c r="C3682" s="19" t="s">
        <v>125</v>
      </c>
      <c r="D3682" s="19" t="s">
        <v>3983</v>
      </c>
      <c r="E3682" s="19">
        <v>180</v>
      </c>
      <c r="F3682" s="19" t="s">
        <v>55</v>
      </c>
      <c r="G3682" s="19">
        <v>7</v>
      </c>
      <c r="H3682" s="19">
        <v>3</v>
      </c>
      <c r="I3682" s="19">
        <v>50</v>
      </c>
      <c r="J3682" s="19">
        <v>97</v>
      </c>
      <c r="K3682" s="19">
        <v>550</v>
      </c>
      <c r="L3682" s="19">
        <v>1650</v>
      </c>
      <c r="M3682" s="19" t="s">
        <v>136</v>
      </c>
      <c r="N3682" s="19">
        <v>2000</v>
      </c>
      <c r="O3682" s="19">
        <v>4000</v>
      </c>
      <c r="P3682" s="19">
        <v>9400</v>
      </c>
      <c r="Q3682" s="19" t="s">
        <v>57</v>
      </c>
      <c r="R3682" s="19">
        <v>4700</v>
      </c>
      <c r="S3682" s="19">
        <v>20000</v>
      </c>
      <c r="T3682" s="19">
        <v>7.14</v>
      </c>
      <c r="U3682" s="19">
        <v>17</v>
      </c>
      <c r="V3682" s="19">
        <v>0.24</v>
      </c>
      <c r="W3682" s="19">
        <v>65</v>
      </c>
      <c r="X3682" s="93">
        <v>816</v>
      </c>
      <c r="Y3682">
        <f t="shared" si="172"/>
        <v>285.71428571428572</v>
      </c>
      <c r="Z3682" t="b">
        <f>IF(N3682/G3682&gt;=Auswahlhilfe!$C$8,TRUE,FALSE)</f>
        <v>1</v>
      </c>
      <c r="AA3682" t="b">
        <f>IF(K3682&gt;Auswahlhilfe!$C$7,TRUE,FALSE)</f>
        <v>1</v>
      </c>
      <c r="AB3682" t="b">
        <f>IF(Auswahlhilfe!$C$17=F3682,TRUE,FALSE)</f>
        <v>0</v>
      </c>
      <c r="AC3682" t="b">
        <f>IFERROR(IF(FIND("P2",PGOptionList!D3682)&gt;0,TRUE),FALSE)</f>
        <v>0</v>
      </c>
      <c r="AD3682" t="b">
        <f>IFERROR(IF(FIND("P1",PGOptionList!D3682)&gt;0,TRUE),FALSE)</f>
        <v>1</v>
      </c>
      <c r="AE3682" t="b">
        <f>IFERROR(IF(FIND("P0",PGOptionList!D3682)&gt;0,TRUE),FALSE)</f>
        <v>0</v>
      </c>
      <c r="AF3682" t="b">
        <f>IF(AND(Z3682,AA3682,AB3682,AC3682,IF(C3682=Auswahlhilfe!$L$7,TRUE,FALSE)),D3682,FALSE)</f>
        <v>0</v>
      </c>
      <c r="AG3682" t="b">
        <f>IF(AND(Z3682,AA3682,AB3682,AD3682,IF(C3682=Auswahlhilfe!$L$17,TRUE,FALSE)),D3682,FALSE)</f>
        <v>0</v>
      </c>
      <c r="AH3682" t="b">
        <f>IF(AND(Z3682,AA3682,AB3682,AE3682,IF(C3682=Auswahlhilfe!$L$17,TRUE,FALSE)),D3682,FALSE)</f>
        <v>0</v>
      </c>
      <c r="AI3682" t="s">
        <v>4817</v>
      </c>
      <c r="AJ3682" s="90" t="str">
        <f t="shared" si="173"/>
        <v>mailto:info@oxni.ch?subject=Anfrage TCB-140-007-S1-P1</v>
      </c>
    </row>
    <row r="3683" spans="2:36" x14ac:dyDescent="0.2">
      <c r="B3683" s="78" t="str">
        <f t="shared" si="171"/>
        <v/>
      </c>
      <c r="C3683" s="19" t="s">
        <v>125</v>
      </c>
      <c r="D3683" s="19" t="s">
        <v>3984</v>
      </c>
      <c r="E3683" s="19">
        <v>180</v>
      </c>
      <c r="F3683" s="19" t="s">
        <v>58</v>
      </c>
      <c r="G3683" s="19">
        <v>7</v>
      </c>
      <c r="H3683" s="19">
        <v>3</v>
      </c>
      <c r="I3683" s="19">
        <v>50</v>
      </c>
      <c r="J3683" s="19">
        <v>97</v>
      </c>
      <c r="K3683" s="19">
        <v>550</v>
      </c>
      <c r="L3683" s="19">
        <v>1650</v>
      </c>
      <c r="M3683" s="19" t="s">
        <v>136</v>
      </c>
      <c r="N3683" s="19">
        <v>2000</v>
      </c>
      <c r="O3683" s="19">
        <v>4000</v>
      </c>
      <c r="P3683" s="19">
        <v>9400</v>
      </c>
      <c r="Q3683" s="19" t="s">
        <v>57</v>
      </c>
      <c r="R3683" s="19">
        <v>4700</v>
      </c>
      <c r="S3683" s="19">
        <v>20000</v>
      </c>
      <c r="T3683" s="19">
        <v>7.14</v>
      </c>
      <c r="U3683" s="19">
        <v>17</v>
      </c>
      <c r="V3683" s="19">
        <v>0.24</v>
      </c>
      <c r="W3683" s="19">
        <v>65</v>
      </c>
      <c r="X3683" s="93">
        <v>816</v>
      </c>
      <c r="Y3683">
        <f t="shared" si="172"/>
        <v>285.71428571428572</v>
      </c>
      <c r="Z3683" t="b">
        <f>IF(N3683/G3683&gt;=Auswahlhilfe!$C$8,TRUE,FALSE)</f>
        <v>1</v>
      </c>
      <c r="AA3683" t="b">
        <f>IF(K3683&gt;Auswahlhilfe!$C$7,TRUE,FALSE)</f>
        <v>1</v>
      </c>
      <c r="AB3683" t="b">
        <f>IF(Auswahlhilfe!$C$17=F3683,TRUE,FALSE)</f>
        <v>1</v>
      </c>
      <c r="AC3683" t="b">
        <f>IFERROR(IF(FIND("P2",PGOptionList!D3683)&gt;0,TRUE),FALSE)</f>
        <v>0</v>
      </c>
      <c r="AD3683" t="b">
        <f>IFERROR(IF(FIND("P1",PGOptionList!D3683)&gt;0,TRUE),FALSE)</f>
        <v>1</v>
      </c>
      <c r="AE3683" t="b">
        <f>IFERROR(IF(FIND("P0",PGOptionList!D3683)&gt;0,TRUE),FALSE)</f>
        <v>0</v>
      </c>
      <c r="AF3683" t="b">
        <f>IF(AND(Z3683,AA3683,AB3683,AC3683,IF(C3683=Auswahlhilfe!$L$7,TRUE,FALSE)),D3683,FALSE)</f>
        <v>0</v>
      </c>
      <c r="AG3683" t="b">
        <f>IF(AND(Z3683,AA3683,AB3683,AD3683,IF(C3683=Auswahlhilfe!$L$17,TRUE,FALSE)),D3683,FALSE)</f>
        <v>0</v>
      </c>
      <c r="AH3683" t="b">
        <f>IF(AND(Z3683,AA3683,AB3683,AE3683,IF(C3683=Auswahlhilfe!$L$17,TRUE,FALSE)),D3683,FALSE)</f>
        <v>0</v>
      </c>
      <c r="AI3683" t="s">
        <v>4818</v>
      </c>
      <c r="AJ3683" s="90" t="str">
        <f t="shared" si="173"/>
        <v>https://shop.oxni.ch/de/shop/motoren/planetengetriebe/tcb-140-007-s2-p1</v>
      </c>
    </row>
    <row r="3684" spans="2:36" x14ac:dyDescent="0.2">
      <c r="B3684" s="78" t="str">
        <f t="shared" si="171"/>
        <v/>
      </c>
      <c r="C3684" s="19" t="s">
        <v>125</v>
      </c>
      <c r="D3684" s="19" t="s">
        <v>3985</v>
      </c>
      <c r="E3684" s="19">
        <v>180</v>
      </c>
      <c r="F3684" s="19" t="s">
        <v>55</v>
      </c>
      <c r="G3684" s="19">
        <v>7</v>
      </c>
      <c r="H3684" s="19">
        <v>5</v>
      </c>
      <c r="I3684" s="19">
        <v>50</v>
      </c>
      <c r="J3684" s="19">
        <v>97</v>
      </c>
      <c r="K3684" s="19">
        <v>550</v>
      </c>
      <c r="L3684" s="19">
        <v>1650</v>
      </c>
      <c r="M3684" s="19" t="s">
        <v>136</v>
      </c>
      <c r="N3684" s="19">
        <v>2000</v>
      </c>
      <c r="O3684" s="19">
        <v>4000</v>
      </c>
      <c r="P3684" s="19">
        <v>9400</v>
      </c>
      <c r="Q3684" s="19" t="s">
        <v>57</v>
      </c>
      <c r="R3684" s="19">
        <v>4700</v>
      </c>
      <c r="S3684" s="19">
        <v>20000</v>
      </c>
      <c r="T3684" s="19">
        <v>7.14</v>
      </c>
      <c r="U3684" s="19">
        <v>17</v>
      </c>
      <c r="V3684" s="19">
        <v>0.24</v>
      </c>
      <c r="W3684" s="19">
        <v>65</v>
      </c>
      <c r="X3684" s="93">
        <v>742</v>
      </c>
      <c r="Y3684">
        <f t="shared" si="172"/>
        <v>285.71428571428572</v>
      </c>
      <c r="Z3684" t="b">
        <f>IF(N3684/G3684&gt;=Auswahlhilfe!$C$8,TRUE,FALSE)</f>
        <v>1</v>
      </c>
      <c r="AA3684" t="b">
        <f>IF(K3684&gt;Auswahlhilfe!$C$7,TRUE,FALSE)</f>
        <v>1</v>
      </c>
      <c r="AB3684" t="b">
        <f>IF(Auswahlhilfe!$C$17=F3684,TRUE,FALSE)</f>
        <v>0</v>
      </c>
      <c r="AC3684" t="b">
        <f>IFERROR(IF(FIND("P2",PGOptionList!D3684)&gt;0,TRUE),FALSE)</f>
        <v>1</v>
      </c>
      <c r="AD3684" t="b">
        <f>IFERROR(IF(FIND("P1",PGOptionList!D3684)&gt;0,TRUE),FALSE)</f>
        <v>0</v>
      </c>
      <c r="AE3684" t="b">
        <f>IFERROR(IF(FIND("P0",PGOptionList!D3684)&gt;0,TRUE),FALSE)</f>
        <v>0</v>
      </c>
      <c r="AF3684" t="b">
        <f>IF(AND(Z3684,AA3684,AB3684,AC3684,IF(C3684=Auswahlhilfe!$L$7,TRUE,FALSE)),D3684,FALSE)</f>
        <v>0</v>
      </c>
      <c r="AG3684" t="b">
        <f>IF(AND(Z3684,AA3684,AB3684,AD3684,IF(C3684=Auswahlhilfe!$L$17,TRUE,FALSE)),D3684,FALSE)</f>
        <v>0</v>
      </c>
      <c r="AH3684" t="b">
        <f>IF(AND(Z3684,AA3684,AB3684,AE3684,IF(C3684=Auswahlhilfe!$L$17,TRUE,FALSE)),D3684,FALSE)</f>
        <v>0</v>
      </c>
      <c r="AI3684" t="s">
        <v>4817</v>
      </c>
      <c r="AJ3684" s="90" t="str">
        <f t="shared" si="173"/>
        <v>mailto:info@oxni.ch?subject=Anfrage TCB-140-007-S1-P2</v>
      </c>
    </row>
    <row r="3685" spans="2:36" x14ac:dyDescent="0.2">
      <c r="B3685" s="78" t="str">
        <f t="shared" si="171"/>
        <v/>
      </c>
      <c r="C3685" s="19" t="s">
        <v>125</v>
      </c>
      <c r="D3685" s="19" t="s">
        <v>3986</v>
      </c>
      <c r="E3685" s="19">
        <v>180</v>
      </c>
      <c r="F3685" s="19" t="s">
        <v>58</v>
      </c>
      <c r="G3685" s="19">
        <v>7</v>
      </c>
      <c r="H3685" s="19">
        <v>5</v>
      </c>
      <c r="I3685" s="19">
        <v>50</v>
      </c>
      <c r="J3685" s="19">
        <v>97</v>
      </c>
      <c r="K3685" s="19">
        <v>550</v>
      </c>
      <c r="L3685" s="19">
        <v>1650</v>
      </c>
      <c r="M3685" s="19" t="s">
        <v>136</v>
      </c>
      <c r="N3685" s="19">
        <v>2000</v>
      </c>
      <c r="O3685" s="19">
        <v>4000</v>
      </c>
      <c r="P3685" s="19">
        <v>9400</v>
      </c>
      <c r="Q3685" s="19" t="s">
        <v>57</v>
      </c>
      <c r="R3685" s="19">
        <v>4700</v>
      </c>
      <c r="S3685" s="19">
        <v>20000</v>
      </c>
      <c r="T3685" s="19">
        <v>7.14</v>
      </c>
      <c r="U3685" s="19">
        <v>17</v>
      </c>
      <c r="V3685" s="19">
        <v>0.24</v>
      </c>
      <c r="W3685" s="19">
        <v>65</v>
      </c>
      <c r="X3685" s="93">
        <v>742</v>
      </c>
      <c r="Y3685">
        <f t="shared" si="172"/>
        <v>285.71428571428572</v>
      </c>
      <c r="Z3685" t="b">
        <f>IF(N3685/G3685&gt;=Auswahlhilfe!$C$8,TRUE,FALSE)</f>
        <v>1</v>
      </c>
      <c r="AA3685" t="b">
        <f>IF(K3685&gt;Auswahlhilfe!$C$7,TRUE,FALSE)</f>
        <v>1</v>
      </c>
      <c r="AB3685" t="b">
        <f>IF(Auswahlhilfe!$C$17=F3685,TRUE,FALSE)</f>
        <v>1</v>
      </c>
      <c r="AC3685" t="b">
        <f>IFERROR(IF(FIND("P2",PGOptionList!D3685)&gt;0,TRUE),FALSE)</f>
        <v>1</v>
      </c>
      <c r="AD3685" t="b">
        <f>IFERROR(IF(FIND("P1",PGOptionList!D3685)&gt;0,TRUE),FALSE)</f>
        <v>0</v>
      </c>
      <c r="AE3685" t="b">
        <f>IFERROR(IF(FIND("P0",PGOptionList!D3685)&gt;0,TRUE),FALSE)</f>
        <v>0</v>
      </c>
      <c r="AF3685" t="b">
        <f>IF(AND(Z3685,AA3685,AB3685,AC3685,IF(C3685=Auswahlhilfe!$L$7,TRUE,FALSE)),D3685,FALSE)</f>
        <v>0</v>
      </c>
      <c r="AG3685" t="b">
        <f>IF(AND(Z3685,AA3685,AB3685,AD3685,IF(C3685=Auswahlhilfe!$L$17,TRUE,FALSE)),D3685,FALSE)</f>
        <v>0</v>
      </c>
      <c r="AH3685" t="b">
        <f>IF(AND(Z3685,AA3685,AB3685,AE3685,IF(C3685=Auswahlhilfe!$L$17,TRUE,FALSE)),D3685,FALSE)</f>
        <v>0</v>
      </c>
      <c r="AI3685" t="s">
        <v>4818</v>
      </c>
      <c r="AJ3685" s="90" t="str">
        <f t="shared" si="173"/>
        <v>https://shop.oxni.ch/de/shop/motoren/planetengetriebe/tcb-140-007-s2-p2</v>
      </c>
    </row>
    <row r="3686" spans="2:36" x14ac:dyDescent="0.2">
      <c r="B3686" s="78" t="str">
        <f t="shared" si="171"/>
        <v/>
      </c>
      <c r="C3686" s="19" t="s">
        <v>125</v>
      </c>
      <c r="D3686" s="19" t="s">
        <v>3987</v>
      </c>
      <c r="E3686" s="19">
        <v>180</v>
      </c>
      <c r="F3686" s="19" t="s">
        <v>55</v>
      </c>
      <c r="G3686" s="19">
        <v>6</v>
      </c>
      <c r="H3686" s="19">
        <v>3</v>
      </c>
      <c r="I3686" s="19">
        <v>50</v>
      </c>
      <c r="J3686" s="19">
        <v>97</v>
      </c>
      <c r="K3686" s="19">
        <v>600</v>
      </c>
      <c r="L3686" s="19">
        <v>1800</v>
      </c>
      <c r="M3686" s="19" t="s">
        <v>85</v>
      </c>
      <c r="N3686" s="19">
        <v>2000</v>
      </c>
      <c r="O3686" s="19">
        <v>4000</v>
      </c>
      <c r="P3686" s="19">
        <v>9400</v>
      </c>
      <c r="Q3686" s="19" t="s">
        <v>57</v>
      </c>
      <c r="R3686" s="19">
        <v>4700</v>
      </c>
      <c r="S3686" s="19">
        <v>20000</v>
      </c>
      <c r="T3686" s="19">
        <v>7.25</v>
      </c>
      <c r="U3686" s="19">
        <v>17</v>
      </c>
      <c r="V3686" s="19">
        <v>0.24</v>
      </c>
      <c r="W3686" s="19">
        <v>65</v>
      </c>
      <c r="X3686" s="93">
        <v>816</v>
      </c>
      <c r="Y3686">
        <f t="shared" si="172"/>
        <v>333.33333333333331</v>
      </c>
      <c r="Z3686" t="b">
        <f>IF(N3686/G3686&gt;=Auswahlhilfe!$C$8,TRUE,FALSE)</f>
        <v>1</v>
      </c>
      <c r="AA3686" t="b">
        <f>IF(K3686&gt;Auswahlhilfe!$C$7,TRUE,FALSE)</f>
        <v>1</v>
      </c>
      <c r="AB3686" t="b">
        <f>IF(Auswahlhilfe!$C$17=F3686,TRUE,FALSE)</f>
        <v>0</v>
      </c>
      <c r="AC3686" t="b">
        <f>IFERROR(IF(FIND("P2",PGOptionList!D3686)&gt;0,TRUE),FALSE)</f>
        <v>0</v>
      </c>
      <c r="AD3686" t="b">
        <f>IFERROR(IF(FIND("P1",PGOptionList!D3686)&gt;0,TRUE),FALSE)</f>
        <v>1</v>
      </c>
      <c r="AE3686" t="b">
        <f>IFERROR(IF(FIND("P0",PGOptionList!D3686)&gt;0,TRUE),FALSE)</f>
        <v>0</v>
      </c>
      <c r="AF3686" t="b">
        <f>IF(AND(Z3686,AA3686,AB3686,AC3686,IF(C3686=Auswahlhilfe!$L$7,TRUE,FALSE)),D3686,FALSE)</f>
        <v>0</v>
      </c>
      <c r="AG3686" t="b">
        <f>IF(AND(Z3686,AA3686,AB3686,AD3686,IF(C3686=Auswahlhilfe!$L$17,TRUE,FALSE)),D3686,FALSE)</f>
        <v>0</v>
      </c>
      <c r="AH3686" t="b">
        <f>IF(AND(Z3686,AA3686,AB3686,AE3686,IF(C3686=Auswahlhilfe!$L$17,TRUE,FALSE)),D3686,FALSE)</f>
        <v>0</v>
      </c>
      <c r="AI3686" t="s">
        <v>4817</v>
      </c>
      <c r="AJ3686" s="90" t="str">
        <f t="shared" si="173"/>
        <v>mailto:info@oxni.ch?subject=Anfrage TCB-140-006-S1-P1</v>
      </c>
    </row>
    <row r="3687" spans="2:36" x14ac:dyDescent="0.2">
      <c r="B3687" s="78" t="str">
        <f t="shared" si="171"/>
        <v/>
      </c>
      <c r="C3687" s="19" t="s">
        <v>125</v>
      </c>
      <c r="D3687" s="19" t="s">
        <v>3988</v>
      </c>
      <c r="E3687" s="19">
        <v>180</v>
      </c>
      <c r="F3687" s="19" t="s">
        <v>58</v>
      </c>
      <c r="G3687" s="19">
        <v>6</v>
      </c>
      <c r="H3687" s="19">
        <v>3</v>
      </c>
      <c r="I3687" s="19">
        <v>50</v>
      </c>
      <c r="J3687" s="19">
        <v>97</v>
      </c>
      <c r="K3687" s="19">
        <v>600</v>
      </c>
      <c r="L3687" s="19">
        <v>1800</v>
      </c>
      <c r="M3687" s="19" t="s">
        <v>85</v>
      </c>
      <c r="N3687" s="19">
        <v>2000</v>
      </c>
      <c r="O3687" s="19">
        <v>4000</v>
      </c>
      <c r="P3687" s="19">
        <v>9400</v>
      </c>
      <c r="Q3687" s="19" t="s">
        <v>57</v>
      </c>
      <c r="R3687" s="19">
        <v>4700</v>
      </c>
      <c r="S3687" s="19">
        <v>20000</v>
      </c>
      <c r="T3687" s="19">
        <v>7.25</v>
      </c>
      <c r="U3687" s="19">
        <v>17</v>
      </c>
      <c r="V3687" s="19">
        <v>0.24</v>
      </c>
      <c r="W3687" s="19">
        <v>65</v>
      </c>
      <c r="X3687" s="93">
        <v>816</v>
      </c>
      <c r="Y3687">
        <f t="shared" si="172"/>
        <v>333.33333333333331</v>
      </c>
      <c r="Z3687" t="b">
        <f>IF(N3687/G3687&gt;=Auswahlhilfe!$C$8,TRUE,FALSE)</f>
        <v>1</v>
      </c>
      <c r="AA3687" t="b">
        <f>IF(K3687&gt;Auswahlhilfe!$C$7,TRUE,FALSE)</f>
        <v>1</v>
      </c>
      <c r="AB3687" t="b">
        <f>IF(Auswahlhilfe!$C$17=F3687,TRUE,FALSE)</f>
        <v>1</v>
      </c>
      <c r="AC3687" t="b">
        <f>IFERROR(IF(FIND("P2",PGOptionList!D3687)&gt;0,TRUE),FALSE)</f>
        <v>0</v>
      </c>
      <c r="AD3687" t="b">
        <f>IFERROR(IF(FIND("P1",PGOptionList!D3687)&gt;0,TRUE),FALSE)</f>
        <v>1</v>
      </c>
      <c r="AE3687" t="b">
        <f>IFERROR(IF(FIND("P0",PGOptionList!D3687)&gt;0,TRUE),FALSE)</f>
        <v>0</v>
      </c>
      <c r="AF3687" t="b">
        <f>IF(AND(Z3687,AA3687,AB3687,AC3687,IF(C3687=Auswahlhilfe!$L$7,TRUE,FALSE)),D3687,FALSE)</f>
        <v>0</v>
      </c>
      <c r="AG3687" t="b">
        <f>IF(AND(Z3687,AA3687,AB3687,AD3687,IF(C3687=Auswahlhilfe!$L$17,TRUE,FALSE)),D3687,FALSE)</f>
        <v>0</v>
      </c>
      <c r="AH3687" t="b">
        <f>IF(AND(Z3687,AA3687,AB3687,AE3687,IF(C3687=Auswahlhilfe!$L$17,TRUE,FALSE)),D3687,FALSE)</f>
        <v>0</v>
      </c>
      <c r="AI3687" t="s">
        <v>4818</v>
      </c>
      <c r="AJ3687" s="90" t="str">
        <f t="shared" si="173"/>
        <v>https://shop.oxni.ch/de/shop/motoren/planetengetriebe/tcb-140-006-s2-p1</v>
      </c>
    </row>
    <row r="3688" spans="2:36" x14ac:dyDescent="0.2">
      <c r="B3688" s="78" t="str">
        <f t="shared" si="171"/>
        <v/>
      </c>
      <c r="C3688" s="19" t="s">
        <v>125</v>
      </c>
      <c r="D3688" s="19" t="s">
        <v>3989</v>
      </c>
      <c r="E3688" s="19">
        <v>180</v>
      </c>
      <c r="F3688" s="19" t="s">
        <v>55</v>
      </c>
      <c r="G3688" s="19">
        <v>6</v>
      </c>
      <c r="H3688" s="19">
        <v>5</v>
      </c>
      <c r="I3688" s="19">
        <v>50</v>
      </c>
      <c r="J3688" s="19">
        <v>97</v>
      </c>
      <c r="K3688" s="19">
        <v>600</v>
      </c>
      <c r="L3688" s="19">
        <v>1800</v>
      </c>
      <c r="M3688" s="19" t="s">
        <v>85</v>
      </c>
      <c r="N3688" s="19">
        <v>2000</v>
      </c>
      <c r="O3688" s="19">
        <v>4000</v>
      </c>
      <c r="P3688" s="19">
        <v>9400</v>
      </c>
      <c r="Q3688" s="19" t="s">
        <v>57</v>
      </c>
      <c r="R3688" s="19">
        <v>4700</v>
      </c>
      <c r="S3688" s="19">
        <v>20000</v>
      </c>
      <c r="T3688" s="19">
        <v>7.25</v>
      </c>
      <c r="U3688" s="19">
        <v>17</v>
      </c>
      <c r="V3688" s="19">
        <v>0.24</v>
      </c>
      <c r="W3688" s="19">
        <v>65</v>
      </c>
      <c r="X3688" s="93">
        <v>742</v>
      </c>
      <c r="Y3688">
        <f t="shared" si="172"/>
        <v>333.33333333333331</v>
      </c>
      <c r="Z3688" t="b">
        <f>IF(N3688/G3688&gt;=Auswahlhilfe!$C$8,TRUE,FALSE)</f>
        <v>1</v>
      </c>
      <c r="AA3688" t="b">
        <f>IF(K3688&gt;Auswahlhilfe!$C$7,TRUE,FALSE)</f>
        <v>1</v>
      </c>
      <c r="AB3688" t="b">
        <f>IF(Auswahlhilfe!$C$17=F3688,TRUE,FALSE)</f>
        <v>0</v>
      </c>
      <c r="AC3688" t="b">
        <f>IFERROR(IF(FIND("P2",PGOptionList!D3688)&gt;0,TRUE),FALSE)</f>
        <v>1</v>
      </c>
      <c r="AD3688" t="b">
        <f>IFERROR(IF(FIND("P1",PGOptionList!D3688)&gt;0,TRUE),FALSE)</f>
        <v>0</v>
      </c>
      <c r="AE3688" t="b">
        <f>IFERROR(IF(FIND("P0",PGOptionList!D3688)&gt;0,TRUE),FALSE)</f>
        <v>0</v>
      </c>
      <c r="AF3688" t="b">
        <f>IF(AND(Z3688,AA3688,AB3688,AC3688,IF(C3688=Auswahlhilfe!$L$7,TRUE,FALSE)),D3688,FALSE)</f>
        <v>0</v>
      </c>
      <c r="AG3688" t="b">
        <f>IF(AND(Z3688,AA3688,AB3688,AD3688,IF(C3688=Auswahlhilfe!$L$17,TRUE,FALSE)),D3688,FALSE)</f>
        <v>0</v>
      </c>
      <c r="AH3688" t="b">
        <f>IF(AND(Z3688,AA3688,AB3688,AE3688,IF(C3688=Auswahlhilfe!$L$17,TRUE,FALSE)),D3688,FALSE)</f>
        <v>0</v>
      </c>
      <c r="AI3688" t="s">
        <v>4817</v>
      </c>
      <c r="AJ3688" s="90" t="str">
        <f t="shared" si="173"/>
        <v>mailto:info@oxni.ch?subject=Anfrage TCB-140-006-S1-P2</v>
      </c>
    </row>
    <row r="3689" spans="2:36" x14ac:dyDescent="0.2">
      <c r="B3689" s="78" t="str">
        <f t="shared" si="171"/>
        <v/>
      </c>
      <c r="C3689" s="19" t="s">
        <v>125</v>
      </c>
      <c r="D3689" s="19" t="s">
        <v>3990</v>
      </c>
      <c r="E3689" s="19">
        <v>180</v>
      </c>
      <c r="F3689" s="19" t="s">
        <v>58</v>
      </c>
      <c r="G3689" s="19">
        <v>6</v>
      </c>
      <c r="H3689" s="19">
        <v>5</v>
      </c>
      <c r="I3689" s="19">
        <v>50</v>
      </c>
      <c r="J3689" s="19">
        <v>97</v>
      </c>
      <c r="K3689" s="19">
        <v>600</v>
      </c>
      <c r="L3689" s="19">
        <v>1800</v>
      </c>
      <c r="M3689" s="19" t="s">
        <v>85</v>
      </c>
      <c r="N3689" s="19">
        <v>2000</v>
      </c>
      <c r="O3689" s="19">
        <v>4000</v>
      </c>
      <c r="P3689" s="19">
        <v>9400</v>
      </c>
      <c r="Q3689" s="19" t="s">
        <v>57</v>
      </c>
      <c r="R3689" s="19">
        <v>4700</v>
      </c>
      <c r="S3689" s="19">
        <v>20000</v>
      </c>
      <c r="T3689" s="19">
        <v>7.25</v>
      </c>
      <c r="U3689" s="19">
        <v>17</v>
      </c>
      <c r="V3689" s="19">
        <v>0.24</v>
      </c>
      <c r="W3689" s="19">
        <v>65</v>
      </c>
      <c r="X3689" s="93">
        <v>742</v>
      </c>
      <c r="Y3689">
        <f t="shared" si="172"/>
        <v>333.33333333333331</v>
      </c>
      <c r="Z3689" t="b">
        <f>IF(N3689/G3689&gt;=Auswahlhilfe!$C$8,TRUE,FALSE)</f>
        <v>1</v>
      </c>
      <c r="AA3689" t="b">
        <f>IF(K3689&gt;Auswahlhilfe!$C$7,TRUE,FALSE)</f>
        <v>1</v>
      </c>
      <c r="AB3689" t="b">
        <f>IF(Auswahlhilfe!$C$17=F3689,TRUE,FALSE)</f>
        <v>1</v>
      </c>
      <c r="AC3689" t="b">
        <f>IFERROR(IF(FIND("P2",PGOptionList!D3689)&gt;0,TRUE),FALSE)</f>
        <v>1</v>
      </c>
      <c r="AD3689" t="b">
        <f>IFERROR(IF(FIND("P1",PGOptionList!D3689)&gt;0,TRUE),FALSE)</f>
        <v>0</v>
      </c>
      <c r="AE3689" t="b">
        <f>IFERROR(IF(FIND("P0",PGOptionList!D3689)&gt;0,TRUE),FALSE)</f>
        <v>0</v>
      </c>
      <c r="AF3689" t="b">
        <f>IF(AND(Z3689,AA3689,AB3689,AC3689,IF(C3689=Auswahlhilfe!$L$7,TRUE,FALSE)),D3689,FALSE)</f>
        <v>0</v>
      </c>
      <c r="AG3689" t="b">
        <f>IF(AND(Z3689,AA3689,AB3689,AD3689,IF(C3689=Auswahlhilfe!$L$17,TRUE,FALSE)),D3689,FALSE)</f>
        <v>0</v>
      </c>
      <c r="AH3689" t="b">
        <f>IF(AND(Z3689,AA3689,AB3689,AE3689,IF(C3689=Auswahlhilfe!$L$17,TRUE,FALSE)),D3689,FALSE)</f>
        <v>0</v>
      </c>
      <c r="AI3689" t="s">
        <v>4818</v>
      </c>
      <c r="AJ3689" s="90" t="str">
        <f t="shared" si="173"/>
        <v>https://shop.oxni.ch/de/shop/motoren/planetengetriebe/tcb-140-006-s2-p2</v>
      </c>
    </row>
    <row r="3690" spans="2:36" x14ac:dyDescent="0.2">
      <c r="B3690" s="78" t="str">
        <f t="shared" si="171"/>
        <v/>
      </c>
      <c r="C3690" s="19" t="s">
        <v>125</v>
      </c>
      <c r="D3690" s="19" t="s">
        <v>3991</v>
      </c>
      <c r="E3690" s="19">
        <v>180</v>
      </c>
      <c r="F3690" s="19" t="s">
        <v>55</v>
      </c>
      <c r="G3690" s="19">
        <v>5</v>
      </c>
      <c r="H3690" s="19">
        <v>3</v>
      </c>
      <c r="I3690" s="19">
        <v>50</v>
      </c>
      <c r="J3690" s="19">
        <v>97</v>
      </c>
      <c r="K3690" s="19">
        <v>650</v>
      </c>
      <c r="L3690" s="19">
        <v>1950</v>
      </c>
      <c r="M3690" s="19" t="s">
        <v>84</v>
      </c>
      <c r="N3690" s="19">
        <v>2000</v>
      </c>
      <c r="O3690" s="19">
        <v>4000</v>
      </c>
      <c r="P3690" s="19">
        <v>9400</v>
      </c>
      <c r="Q3690" s="19" t="s">
        <v>57</v>
      </c>
      <c r="R3690" s="19">
        <v>4700</v>
      </c>
      <c r="S3690" s="19">
        <v>20000</v>
      </c>
      <c r="T3690" s="19">
        <v>7.42</v>
      </c>
      <c r="U3690" s="19">
        <v>17</v>
      </c>
      <c r="V3690" s="19">
        <v>0.24</v>
      </c>
      <c r="W3690" s="19">
        <v>65</v>
      </c>
      <c r="X3690" s="93">
        <v>816</v>
      </c>
      <c r="Y3690">
        <f t="shared" si="172"/>
        <v>400</v>
      </c>
      <c r="Z3690" t="b">
        <f>IF(N3690/G3690&gt;=Auswahlhilfe!$C$8,TRUE,FALSE)</f>
        <v>1</v>
      </c>
      <c r="AA3690" t="b">
        <f>IF(K3690&gt;Auswahlhilfe!$C$7,TRUE,FALSE)</f>
        <v>1</v>
      </c>
      <c r="AB3690" t="b">
        <f>IF(Auswahlhilfe!$C$17=F3690,TRUE,FALSE)</f>
        <v>0</v>
      </c>
      <c r="AC3690" t="b">
        <f>IFERROR(IF(FIND("P2",PGOptionList!D3690)&gt;0,TRUE),FALSE)</f>
        <v>0</v>
      </c>
      <c r="AD3690" t="b">
        <f>IFERROR(IF(FIND("P1",PGOptionList!D3690)&gt;0,TRUE),FALSE)</f>
        <v>1</v>
      </c>
      <c r="AE3690" t="b">
        <f>IFERROR(IF(FIND("P0",PGOptionList!D3690)&gt;0,TRUE),FALSE)</f>
        <v>0</v>
      </c>
      <c r="AF3690" t="b">
        <f>IF(AND(Z3690,AA3690,AB3690,AC3690,IF(C3690=Auswahlhilfe!$L$7,TRUE,FALSE)),D3690,FALSE)</f>
        <v>0</v>
      </c>
      <c r="AG3690" t="b">
        <f>IF(AND(Z3690,AA3690,AB3690,AD3690,IF(C3690=Auswahlhilfe!$L$17,TRUE,FALSE)),D3690,FALSE)</f>
        <v>0</v>
      </c>
      <c r="AH3690" t="b">
        <f>IF(AND(Z3690,AA3690,AB3690,AE3690,IF(C3690=Auswahlhilfe!$L$17,TRUE,FALSE)),D3690,FALSE)</f>
        <v>0</v>
      </c>
      <c r="AI3690" t="s">
        <v>4817</v>
      </c>
      <c r="AJ3690" s="90" t="str">
        <f t="shared" si="173"/>
        <v>mailto:info@oxni.ch?subject=Anfrage TCB-140-005-S1-P1</v>
      </c>
    </row>
    <row r="3691" spans="2:36" x14ac:dyDescent="0.2">
      <c r="B3691" s="78" t="str">
        <f t="shared" si="171"/>
        <v/>
      </c>
      <c r="C3691" s="19" t="s">
        <v>125</v>
      </c>
      <c r="D3691" s="19" t="s">
        <v>3992</v>
      </c>
      <c r="E3691" s="19">
        <v>180</v>
      </c>
      <c r="F3691" s="19" t="s">
        <v>58</v>
      </c>
      <c r="G3691" s="19">
        <v>5</v>
      </c>
      <c r="H3691" s="19">
        <v>3</v>
      </c>
      <c r="I3691" s="19">
        <v>50</v>
      </c>
      <c r="J3691" s="19">
        <v>97</v>
      </c>
      <c r="K3691" s="19">
        <v>650</v>
      </c>
      <c r="L3691" s="19">
        <v>1950</v>
      </c>
      <c r="M3691" s="19" t="s">
        <v>84</v>
      </c>
      <c r="N3691" s="19">
        <v>2000</v>
      </c>
      <c r="O3691" s="19">
        <v>4000</v>
      </c>
      <c r="P3691" s="19">
        <v>9400</v>
      </c>
      <c r="Q3691" s="19" t="s">
        <v>57</v>
      </c>
      <c r="R3691" s="19">
        <v>4700</v>
      </c>
      <c r="S3691" s="19">
        <v>20000</v>
      </c>
      <c r="T3691" s="19">
        <v>7.42</v>
      </c>
      <c r="U3691" s="19">
        <v>17</v>
      </c>
      <c r="V3691" s="19">
        <v>0.24</v>
      </c>
      <c r="W3691" s="19">
        <v>65</v>
      </c>
      <c r="X3691" s="93">
        <v>816</v>
      </c>
      <c r="Y3691">
        <f t="shared" si="172"/>
        <v>400</v>
      </c>
      <c r="Z3691" t="b">
        <f>IF(N3691/G3691&gt;=Auswahlhilfe!$C$8,TRUE,FALSE)</f>
        <v>1</v>
      </c>
      <c r="AA3691" t="b">
        <f>IF(K3691&gt;Auswahlhilfe!$C$7,TRUE,FALSE)</f>
        <v>1</v>
      </c>
      <c r="AB3691" t="b">
        <f>IF(Auswahlhilfe!$C$17=F3691,TRUE,FALSE)</f>
        <v>1</v>
      </c>
      <c r="AC3691" t="b">
        <f>IFERROR(IF(FIND("P2",PGOptionList!D3691)&gt;0,TRUE),FALSE)</f>
        <v>0</v>
      </c>
      <c r="AD3691" t="b">
        <f>IFERROR(IF(FIND("P1",PGOptionList!D3691)&gt;0,TRUE),FALSE)</f>
        <v>1</v>
      </c>
      <c r="AE3691" t="b">
        <f>IFERROR(IF(FIND("P0",PGOptionList!D3691)&gt;0,TRUE),FALSE)</f>
        <v>0</v>
      </c>
      <c r="AF3691" t="b">
        <f>IF(AND(Z3691,AA3691,AB3691,AC3691,IF(C3691=Auswahlhilfe!$L$7,TRUE,FALSE)),D3691,FALSE)</f>
        <v>0</v>
      </c>
      <c r="AG3691" t="b">
        <f>IF(AND(Z3691,AA3691,AB3691,AD3691,IF(C3691=Auswahlhilfe!$L$17,TRUE,FALSE)),D3691,FALSE)</f>
        <v>0</v>
      </c>
      <c r="AH3691" t="b">
        <f>IF(AND(Z3691,AA3691,AB3691,AE3691,IF(C3691=Auswahlhilfe!$L$17,TRUE,FALSE)),D3691,FALSE)</f>
        <v>0</v>
      </c>
      <c r="AI3691" t="s">
        <v>4818</v>
      </c>
      <c r="AJ3691" s="90" t="str">
        <f t="shared" si="173"/>
        <v>https://shop.oxni.ch/de/shop/motoren/planetengetriebe/tcb-140-005-s2-p1</v>
      </c>
    </row>
    <row r="3692" spans="2:36" x14ac:dyDescent="0.2">
      <c r="B3692" s="78" t="str">
        <f t="shared" si="171"/>
        <v/>
      </c>
      <c r="C3692" s="19" t="s">
        <v>125</v>
      </c>
      <c r="D3692" s="19" t="s">
        <v>3993</v>
      </c>
      <c r="E3692" s="19">
        <v>180</v>
      </c>
      <c r="F3692" s="19" t="s">
        <v>55</v>
      </c>
      <c r="G3692" s="19">
        <v>5</v>
      </c>
      <c r="H3692" s="19">
        <v>5</v>
      </c>
      <c r="I3692" s="19">
        <v>50</v>
      </c>
      <c r="J3692" s="19">
        <v>97</v>
      </c>
      <c r="K3692" s="19">
        <v>650</v>
      </c>
      <c r="L3692" s="19">
        <v>1950</v>
      </c>
      <c r="M3692" s="19" t="s">
        <v>84</v>
      </c>
      <c r="N3692" s="19">
        <v>2000</v>
      </c>
      <c r="O3692" s="19">
        <v>4000</v>
      </c>
      <c r="P3692" s="19">
        <v>9400</v>
      </c>
      <c r="Q3692" s="19" t="s">
        <v>57</v>
      </c>
      <c r="R3692" s="19">
        <v>4700</v>
      </c>
      <c r="S3692" s="19">
        <v>20000</v>
      </c>
      <c r="T3692" s="19">
        <v>7.42</v>
      </c>
      <c r="U3692" s="19">
        <v>17</v>
      </c>
      <c r="V3692" s="19">
        <v>0.24</v>
      </c>
      <c r="W3692" s="19">
        <v>65</v>
      </c>
      <c r="X3692" s="93">
        <v>742</v>
      </c>
      <c r="Y3692">
        <f t="shared" si="172"/>
        <v>400</v>
      </c>
      <c r="Z3692" t="b">
        <f>IF(N3692/G3692&gt;=Auswahlhilfe!$C$8,TRUE,FALSE)</f>
        <v>1</v>
      </c>
      <c r="AA3692" t="b">
        <f>IF(K3692&gt;Auswahlhilfe!$C$7,TRUE,FALSE)</f>
        <v>1</v>
      </c>
      <c r="AB3692" t="b">
        <f>IF(Auswahlhilfe!$C$17=F3692,TRUE,FALSE)</f>
        <v>0</v>
      </c>
      <c r="AC3692" t="b">
        <f>IFERROR(IF(FIND("P2",PGOptionList!D3692)&gt;0,TRUE),FALSE)</f>
        <v>1</v>
      </c>
      <c r="AD3692" t="b">
        <f>IFERROR(IF(FIND("P1",PGOptionList!D3692)&gt;0,TRUE),FALSE)</f>
        <v>0</v>
      </c>
      <c r="AE3692" t="b">
        <f>IFERROR(IF(FIND("P0",PGOptionList!D3692)&gt;0,TRUE),FALSE)</f>
        <v>0</v>
      </c>
      <c r="AF3692" t="b">
        <f>IF(AND(Z3692,AA3692,AB3692,AC3692,IF(C3692=Auswahlhilfe!$L$7,TRUE,FALSE)),D3692,FALSE)</f>
        <v>0</v>
      </c>
      <c r="AG3692" t="b">
        <f>IF(AND(Z3692,AA3692,AB3692,AD3692,IF(C3692=Auswahlhilfe!$L$17,TRUE,FALSE)),D3692,FALSE)</f>
        <v>0</v>
      </c>
      <c r="AH3692" t="b">
        <f>IF(AND(Z3692,AA3692,AB3692,AE3692,IF(C3692=Auswahlhilfe!$L$17,TRUE,FALSE)),D3692,FALSE)</f>
        <v>0</v>
      </c>
      <c r="AI3692" t="s">
        <v>4817</v>
      </c>
      <c r="AJ3692" s="90" t="str">
        <f t="shared" si="173"/>
        <v>mailto:info@oxni.ch?subject=Anfrage TCB-140-005-S1-P2</v>
      </c>
    </row>
    <row r="3693" spans="2:36" x14ac:dyDescent="0.2">
      <c r="B3693" s="78" t="str">
        <f t="shared" si="171"/>
        <v/>
      </c>
      <c r="C3693" s="19" t="s">
        <v>125</v>
      </c>
      <c r="D3693" s="19" t="s">
        <v>3994</v>
      </c>
      <c r="E3693" s="19">
        <v>180</v>
      </c>
      <c r="F3693" s="19" t="s">
        <v>58</v>
      </c>
      <c r="G3693" s="19">
        <v>5</v>
      </c>
      <c r="H3693" s="19">
        <v>5</v>
      </c>
      <c r="I3693" s="19">
        <v>50</v>
      </c>
      <c r="J3693" s="19">
        <v>97</v>
      </c>
      <c r="K3693" s="19">
        <v>650</v>
      </c>
      <c r="L3693" s="19">
        <v>1950</v>
      </c>
      <c r="M3693" s="19" t="s">
        <v>84</v>
      </c>
      <c r="N3693" s="19">
        <v>2000</v>
      </c>
      <c r="O3693" s="19">
        <v>4000</v>
      </c>
      <c r="P3693" s="19">
        <v>9400</v>
      </c>
      <c r="Q3693" s="19" t="s">
        <v>57</v>
      </c>
      <c r="R3693" s="19">
        <v>4700</v>
      </c>
      <c r="S3693" s="19">
        <v>20000</v>
      </c>
      <c r="T3693" s="19">
        <v>7.42</v>
      </c>
      <c r="U3693" s="19">
        <v>17</v>
      </c>
      <c r="V3693" s="19">
        <v>0.24</v>
      </c>
      <c r="W3693" s="19">
        <v>65</v>
      </c>
      <c r="X3693" s="93">
        <v>742</v>
      </c>
      <c r="Y3693">
        <f t="shared" si="172"/>
        <v>400</v>
      </c>
      <c r="Z3693" t="b">
        <f>IF(N3693/G3693&gt;=Auswahlhilfe!$C$8,TRUE,FALSE)</f>
        <v>1</v>
      </c>
      <c r="AA3693" t="b">
        <f>IF(K3693&gt;Auswahlhilfe!$C$7,TRUE,FALSE)</f>
        <v>1</v>
      </c>
      <c r="AB3693" t="b">
        <f>IF(Auswahlhilfe!$C$17=F3693,TRUE,FALSE)</f>
        <v>1</v>
      </c>
      <c r="AC3693" t="b">
        <f>IFERROR(IF(FIND("P2",PGOptionList!D3693)&gt;0,TRUE),FALSE)</f>
        <v>1</v>
      </c>
      <c r="AD3693" t="b">
        <f>IFERROR(IF(FIND("P1",PGOptionList!D3693)&gt;0,TRUE),FALSE)</f>
        <v>0</v>
      </c>
      <c r="AE3693" t="b">
        <f>IFERROR(IF(FIND("P0",PGOptionList!D3693)&gt;0,TRUE),FALSE)</f>
        <v>0</v>
      </c>
      <c r="AF3693" t="b">
        <f>IF(AND(Z3693,AA3693,AB3693,AC3693,IF(C3693=Auswahlhilfe!$L$7,TRUE,FALSE)),D3693,FALSE)</f>
        <v>0</v>
      </c>
      <c r="AG3693" t="b">
        <f>IF(AND(Z3693,AA3693,AB3693,AD3693,IF(C3693=Auswahlhilfe!$L$17,TRUE,FALSE)),D3693,FALSE)</f>
        <v>0</v>
      </c>
      <c r="AH3693" t="b">
        <f>IF(AND(Z3693,AA3693,AB3693,AE3693,IF(C3693=Auswahlhilfe!$L$17,TRUE,FALSE)),D3693,FALSE)</f>
        <v>0</v>
      </c>
      <c r="AI3693" t="s">
        <v>4818</v>
      </c>
      <c r="AJ3693" s="90" t="str">
        <f t="shared" si="173"/>
        <v>https://shop.oxni.ch/de/shop/motoren/planetengetriebe/tcb-140-005-s2-p2</v>
      </c>
    </row>
    <row r="3694" spans="2:36" x14ac:dyDescent="0.2">
      <c r="B3694" s="78" t="str">
        <f t="shared" si="171"/>
        <v/>
      </c>
      <c r="C3694" s="19" t="s">
        <v>125</v>
      </c>
      <c r="D3694" s="19" t="s">
        <v>3995</v>
      </c>
      <c r="E3694" s="19">
        <v>180</v>
      </c>
      <c r="F3694" s="19" t="s">
        <v>55</v>
      </c>
      <c r="G3694" s="19">
        <v>4</v>
      </c>
      <c r="H3694" s="19">
        <v>3</v>
      </c>
      <c r="I3694" s="19">
        <v>50</v>
      </c>
      <c r="J3694" s="19">
        <v>97</v>
      </c>
      <c r="K3694" s="19">
        <v>535</v>
      </c>
      <c r="L3694" s="19">
        <v>1605</v>
      </c>
      <c r="M3694" s="19" t="s">
        <v>135</v>
      </c>
      <c r="N3694" s="19">
        <v>2000</v>
      </c>
      <c r="O3694" s="19">
        <v>4000</v>
      </c>
      <c r="P3694" s="19">
        <v>9400</v>
      </c>
      <c r="Q3694" s="19" t="s">
        <v>57</v>
      </c>
      <c r="R3694" s="19">
        <v>4700</v>
      </c>
      <c r="S3694" s="19">
        <v>20000</v>
      </c>
      <c r="T3694" s="19">
        <v>7.54</v>
      </c>
      <c r="U3694" s="19">
        <v>17</v>
      </c>
      <c r="V3694" s="19">
        <v>0.24</v>
      </c>
      <c r="W3694" s="19">
        <v>65</v>
      </c>
      <c r="X3694" s="93">
        <v>816</v>
      </c>
      <c r="Y3694">
        <f t="shared" si="172"/>
        <v>500</v>
      </c>
      <c r="Z3694" t="b">
        <f>IF(N3694/G3694&gt;=Auswahlhilfe!$C$8,TRUE,FALSE)</f>
        <v>1</v>
      </c>
      <c r="AA3694" t="b">
        <f>IF(K3694&gt;Auswahlhilfe!$C$7,TRUE,FALSE)</f>
        <v>1</v>
      </c>
      <c r="AB3694" t="b">
        <f>IF(Auswahlhilfe!$C$17=F3694,TRUE,FALSE)</f>
        <v>0</v>
      </c>
      <c r="AC3694" t="b">
        <f>IFERROR(IF(FIND("P2",PGOptionList!D3694)&gt;0,TRUE),FALSE)</f>
        <v>0</v>
      </c>
      <c r="AD3694" t="b">
        <f>IFERROR(IF(FIND("P1",PGOptionList!D3694)&gt;0,TRUE),FALSE)</f>
        <v>1</v>
      </c>
      <c r="AE3694" t="b">
        <f>IFERROR(IF(FIND("P0",PGOptionList!D3694)&gt;0,TRUE),FALSE)</f>
        <v>0</v>
      </c>
      <c r="AF3694" t="b">
        <f>IF(AND(Z3694,AA3694,AB3694,AC3694,IF(C3694=Auswahlhilfe!$L$7,TRUE,FALSE)),D3694,FALSE)</f>
        <v>0</v>
      </c>
      <c r="AG3694" t="b">
        <f>IF(AND(Z3694,AA3694,AB3694,AD3694,IF(C3694=Auswahlhilfe!$L$17,TRUE,FALSE)),D3694,FALSE)</f>
        <v>0</v>
      </c>
      <c r="AH3694" t="b">
        <f>IF(AND(Z3694,AA3694,AB3694,AE3694,IF(C3694=Auswahlhilfe!$L$17,TRUE,FALSE)),D3694,FALSE)</f>
        <v>0</v>
      </c>
      <c r="AI3694" t="s">
        <v>4817</v>
      </c>
      <c r="AJ3694" s="90" t="str">
        <f t="shared" si="173"/>
        <v>mailto:info@oxni.ch?subject=Anfrage TCB-140-004-S1-P1</v>
      </c>
    </row>
    <row r="3695" spans="2:36" x14ac:dyDescent="0.2">
      <c r="B3695" s="78" t="str">
        <f t="shared" si="171"/>
        <v/>
      </c>
      <c r="C3695" s="19" t="s">
        <v>125</v>
      </c>
      <c r="D3695" s="19" t="s">
        <v>3996</v>
      </c>
      <c r="E3695" s="19">
        <v>180</v>
      </c>
      <c r="F3695" s="19" t="s">
        <v>58</v>
      </c>
      <c r="G3695" s="19">
        <v>4</v>
      </c>
      <c r="H3695" s="19">
        <v>3</v>
      </c>
      <c r="I3695" s="19">
        <v>50</v>
      </c>
      <c r="J3695" s="19">
        <v>97</v>
      </c>
      <c r="K3695" s="19">
        <v>535</v>
      </c>
      <c r="L3695" s="19">
        <v>1605</v>
      </c>
      <c r="M3695" s="19" t="s">
        <v>135</v>
      </c>
      <c r="N3695" s="19">
        <v>2000</v>
      </c>
      <c r="O3695" s="19">
        <v>4000</v>
      </c>
      <c r="P3695" s="19">
        <v>9400</v>
      </c>
      <c r="Q3695" s="19" t="s">
        <v>57</v>
      </c>
      <c r="R3695" s="19">
        <v>4700</v>
      </c>
      <c r="S3695" s="19">
        <v>20000</v>
      </c>
      <c r="T3695" s="19">
        <v>7.54</v>
      </c>
      <c r="U3695" s="19">
        <v>17</v>
      </c>
      <c r="V3695" s="19">
        <v>0.24</v>
      </c>
      <c r="W3695" s="19">
        <v>65</v>
      </c>
      <c r="X3695" s="93">
        <v>816</v>
      </c>
      <c r="Y3695">
        <f t="shared" si="172"/>
        <v>500</v>
      </c>
      <c r="Z3695" t="b">
        <f>IF(N3695/G3695&gt;=Auswahlhilfe!$C$8,TRUE,FALSE)</f>
        <v>1</v>
      </c>
      <c r="AA3695" t="b">
        <f>IF(K3695&gt;Auswahlhilfe!$C$7,TRUE,FALSE)</f>
        <v>1</v>
      </c>
      <c r="AB3695" t="b">
        <f>IF(Auswahlhilfe!$C$17=F3695,TRUE,FALSE)</f>
        <v>1</v>
      </c>
      <c r="AC3695" t="b">
        <f>IFERROR(IF(FIND("P2",PGOptionList!D3695)&gt;0,TRUE),FALSE)</f>
        <v>0</v>
      </c>
      <c r="AD3695" t="b">
        <f>IFERROR(IF(FIND("P1",PGOptionList!D3695)&gt;0,TRUE),FALSE)</f>
        <v>1</v>
      </c>
      <c r="AE3695" t="b">
        <f>IFERROR(IF(FIND("P0",PGOptionList!D3695)&gt;0,TRUE),FALSE)</f>
        <v>0</v>
      </c>
      <c r="AF3695" t="b">
        <f>IF(AND(Z3695,AA3695,AB3695,AC3695,IF(C3695=Auswahlhilfe!$L$7,TRUE,FALSE)),D3695,FALSE)</f>
        <v>0</v>
      </c>
      <c r="AG3695" t="b">
        <f>IF(AND(Z3695,AA3695,AB3695,AD3695,IF(C3695=Auswahlhilfe!$L$17,TRUE,FALSE)),D3695,FALSE)</f>
        <v>0</v>
      </c>
      <c r="AH3695" t="b">
        <f>IF(AND(Z3695,AA3695,AB3695,AE3695,IF(C3695=Auswahlhilfe!$L$17,TRUE,FALSE)),D3695,FALSE)</f>
        <v>0</v>
      </c>
      <c r="AI3695" t="s">
        <v>4818</v>
      </c>
      <c r="AJ3695" s="90" t="str">
        <f t="shared" si="173"/>
        <v>https://shop.oxni.ch/de/shop/motoren/planetengetriebe/tcb-140-004-s2-p1</v>
      </c>
    </row>
    <row r="3696" spans="2:36" x14ac:dyDescent="0.2">
      <c r="B3696" s="78" t="str">
        <f t="shared" si="171"/>
        <v/>
      </c>
      <c r="C3696" s="19" t="s">
        <v>125</v>
      </c>
      <c r="D3696" s="19" t="s">
        <v>3997</v>
      </c>
      <c r="E3696" s="19">
        <v>180</v>
      </c>
      <c r="F3696" s="19" t="s">
        <v>55</v>
      </c>
      <c r="G3696" s="19">
        <v>4</v>
      </c>
      <c r="H3696" s="19">
        <v>5</v>
      </c>
      <c r="I3696" s="19">
        <v>50</v>
      </c>
      <c r="J3696" s="19">
        <v>97</v>
      </c>
      <c r="K3696" s="19">
        <v>535</v>
      </c>
      <c r="L3696" s="19">
        <v>1605</v>
      </c>
      <c r="M3696" s="19" t="s">
        <v>135</v>
      </c>
      <c r="N3696" s="19">
        <v>2000</v>
      </c>
      <c r="O3696" s="19">
        <v>4000</v>
      </c>
      <c r="P3696" s="19">
        <v>9400</v>
      </c>
      <c r="Q3696" s="19" t="s">
        <v>57</v>
      </c>
      <c r="R3696" s="19">
        <v>4700</v>
      </c>
      <c r="S3696" s="19">
        <v>20000</v>
      </c>
      <c r="T3696" s="19">
        <v>7.54</v>
      </c>
      <c r="U3696" s="19">
        <v>17</v>
      </c>
      <c r="V3696" s="19">
        <v>0.24</v>
      </c>
      <c r="W3696" s="19">
        <v>65</v>
      </c>
      <c r="X3696" s="93">
        <v>742</v>
      </c>
      <c r="Y3696">
        <f t="shared" si="172"/>
        <v>500</v>
      </c>
      <c r="Z3696" t="b">
        <f>IF(N3696/G3696&gt;=Auswahlhilfe!$C$8,TRUE,FALSE)</f>
        <v>1</v>
      </c>
      <c r="AA3696" t="b">
        <f>IF(K3696&gt;Auswahlhilfe!$C$7,TRUE,FALSE)</f>
        <v>1</v>
      </c>
      <c r="AB3696" t="b">
        <f>IF(Auswahlhilfe!$C$17=F3696,TRUE,FALSE)</f>
        <v>0</v>
      </c>
      <c r="AC3696" t="b">
        <f>IFERROR(IF(FIND("P2",PGOptionList!D3696)&gt;0,TRUE),FALSE)</f>
        <v>1</v>
      </c>
      <c r="AD3696" t="b">
        <f>IFERROR(IF(FIND("P1",PGOptionList!D3696)&gt;0,TRUE),FALSE)</f>
        <v>0</v>
      </c>
      <c r="AE3696" t="b">
        <f>IFERROR(IF(FIND("P0",PGOptionList!D3696)&gt;0,TRUE),FALSE)</f>
        <v>0</v>
      </c>
      <c r="AF3696" t="b">
        <f>IF(AND(Z3696,AA3696,AB3696,AC3696,IF(C3696=Auswahlhilfe!$L$7,TRUE,FALSE)),D3696,FALSE)</f>
        <v>0</v>
      </c>
      <c r="AG3696" t="b">
        <f>IF(AND(Z3696,AA3696,AB3696,AD3696,IF(C3696=Auswahlhilfe!$L$17,TRUE,FALSE)),D3696,FALSE)</f>
        <v>0</v>
      </c>
      <c r="AH3696" t="b">
        <f>IF(AND(Z3696,AA3696,AB3696,AE3696,IF(C3696=Auswahlhilfe!$L$17,TRUE,FALSE)),D3696,FALSE)</f>
        <v>0</v>
      </c>
      <c r="AI3696" t="s">
        <v>4817</v>
      </c>
      <c r="AJ3696" s="90" t="str">
        <f t="shared" si="173"/>
        <v>mailto:info@oxni.ch?subject=Anfrage TCB-140-004-S1-P2</v>
      </c>
    </row>
    <row r="3697" spans="2:36" x14ac:dyDescent="0.2">
      <c r="B3697" s="78" t="str">
        <f t="shared" si="171"/>
        <v/>
      </c>
      <c r="C3697" s="19" t="s">
        <v>125</v>
      </c>
      <c r="D3697" s="19" t="s">
        <v>3998</v>
      </c>
      <c r="E3697" s="19">
        <v>180</v>
      </c>
      <c r="F3697" s="19" t="s">
        <v>58</v>
      </c>
      <c r="G3697" s="19">
        <v>4</v>
      </c>
      <c r="H3697" s="19">
        <v>5</v>
      </c>
      <c r="I3697" s="19">
        <v>50</v>
      </c>
      <c r="J3697" s="19">
        <v>97</v>
      </c>
      <c r="K3697" s="19">
        <v>535</v>
      </c>
      <c r="L3697" s="19">
        <v>1605</v>
      </c>
      <c r="M3697" s="19" t="s">
        <v>135</v>
      </c>
      <c r="N3697" s="19">
        <v>2000</v>
      </c>
      <c r="O3697" s="19">
        <v>4000</v>
      </c>
      <c r="P3697" s="19">
        <v>9400</v>
      </c>
      <c r="Q3697" s="19" t="s">
        <v>57</v>
      </c>
      <c r="R3697" s="19">
        <v>4700</v>
      </c>
      <c r="S3697" s="19">
        <v>20000</v>
      </c>
      <c r="T3697" s="19">
        <v>7.54</v>
      </c>
      <c r="U3697" s="19">
        <v>17</v>
      </c>
      <c r="V3697" s="19">
        <v>0.24</v>
      </c>
      <c r="W3697" s="19">
        <v>65</v>
      </c>
      <c r="X3697" s="93">
        <v>742</v>
      </c>
      <c r="Y3697">
        <f t="shared" si="172"/>
        <v>500</v>
      </c>
      <c r="Z3697" t="b">
        <f>IF(N3697/G3697&gt;=Auswahlhilfe!$C$8,TRUE,FALSE)</f>
        <v>1</v>
      </c>
      <c r="AA3697" t="b">
        <f>IF(K3697&gt;Auswahlhilfe!$C$7,TRUE,FALSE)</f>
        <v>1</v>
      </c>
      <c r="AB3697" t="b">
        <f>IF(Auswahlhilfe!$C$17=F3697,TRUE,FALSE)</f>
        <v>1</v>
      </c>
      <c r="AC3697" t="b">
        <f>IFERROR(IF(FIND("P2",PGOptionList!D3697)&gt;0,TRUE),FALSE)</f>
        <v>1</v>
      </c>
      <c r="AD3697" t="b">
        <f>IFERROR(IF(FIND("P1",PGOptionList!D3697)&gt;0,TRUE),FALSE)</f>
        <v>0</v>
      </c>
      <c r="AE3697" t="b">
        <f>IFERROR(IF(FIND("P0",PGOptionList!D3697)&gt;0,TRUE),FALSE)</f>
        <v>0</v>
      </c>
      <c r="AF3697" t="b">
        <f>IF(AND(Z3697,AA3697,AB3697,AC3697,IF(C3697=Auswahlhilfe!$L$7,TRUE,FALSE)),D3697,FALSE)</f>
        <v>0</v>
      </c>
      <c r="AG3697" t="b">
        <f>IF(AND(Z3697,AA3697,AB3697,AD3697,IF(C3697=Auswahlhilfe!$L$17,TRUE,FALSE)),D3697,FALSE)</f>
        <v>0</v>
      </c>
      <c r="AH3697" t="b">
        <f>IF(AND(Z3697,AA3697,AB3697,AE3697,IF(C3697=Auswahlhilfe!$L$17,TRUE,FALSE)),D3697,FALSE)</f>
        <v>0</v>
      </c>
      <c r="AI3697" t="s">
        <v>4818</v>
      </c>
      <c r="AJ3697" s="90" t="str">
        <f t="shared" si="173"/>
        <v>https://shop.oxni.ch/de/shop/motoren/planetengetriebe/tcb-140-004-s2-p2</v>
      </c>
    </row>
    <row r="3698" spans="2:36" x14ac:dyDescent="0.2">
      <c r="B3698" s="78" t="str">
        <f t="shared" si="171"/>
        <v/>
      </c>
      <c r="C3698" s="19" t="s">
        <v>125</v>
      </c>
      <c r="D3698" s="19" t="s">
        <v>3999</v>
      </c>
      <c r="E3698" s="19">
        <v>180</v>
      </c>
      <c r="F3698" s="19" t="s">
        <v>55</v>
      </c>
      <c r="G3698" s="19">
        <v>3</v>
      </c>
      <c r="H3698" s="19">
        <v>3</v>
      </c>
      <c r="I3698" s="19">
        <v>50</v>
      </c>
      <c r="J3698" s="19">
        <v>97</v>
      </c>
      <c r="K3698" s="19">
        <v>340</v>
      </c>
      <c r="L3698" s="19">
        <v>1020</v>
      </c>
      <c r="M3698" s="19" t="s">
        <v>82</v>
      </c>
      <c r="N3698" s="19">
        <v>2000</v>
      </c>
      <c r="O3698" s="19">
        <v>4000</v>
      </c>
      <c r="P3698" s="19">
        <v>9400</v>
      </c>
      <c r="Q3698" s="19" t="s">
        <v>57</v>
      </c>
      <c r="R3698" s="19">
        <v>4700</v>
      </c>
      <c r="S3698" s="19">
        <v>20000</v>
      </c>
      <c r="T3698" s="19">
        <v>9.2100000000000009</v>
      </c>
      <c r="U3698" s="19">
        <v>17</v>
      </c>
      <c r="V3698" s="19">
        <v>0.24</v>
      </c>
      <c r="W3698" s="19">
        <v>65</v>
      </c>
      <c r="X3698" s="93">
        <v>816</v>
      </c>
      <c r="Y3698">
        <f t="shared" si="172"/>
        <v>666.66666666666663</v>
      </c>
      <c r="Z3698" t="b">
        <f>IF(N3698/G3698&gt;=Auswahlhilfe!$C$8,TRUE,FALSE)</f>
        <v>1</v>
      </c>
      <c r="AA3698" t="b">
        <f>IF(K3698&gt;Auswahlhilfe!$C$7,TRUE,FALSE)</f>
        <v>1</v>
      </c>
      <c r="AB3698" t="b">
        <f>IF(Auswahlhilfe!$C$17=F3698,TRUE,FALSE)</f>
        <v>0</v>
      </c>
      <c r="AC3698" t="b">
        <f>IFERROR(IF(FIND("P2",PGOptionList!D3698)&gt;0,TRUE),FALSE)</f>
        <v>0</v>
      </c>
      <c r="AD3698" t="b">
        <f>IFERROR(IF(FIND("P1",PGOptionList!D3698)&gt;0,TRUE),FALSE)</f>
        <v>1</v>
      </c>
      <c r="AE3698" t="b">
        <f>IFERROR(IF(FIND("P0",PGOptionList!D3698)&gt;0,TRUE),FALSE)</f>
        <v>0</v>
      </c>
      <c r="AF3698" t="b">
        <f>IF(AND(Z3698,AA3698,AB3698,AC3698,IF(C3698=Auswahlhilfe!$L$7,TRUE,FALSE)),D3698,FALSE)</f>
        <v>0</v>
      </c>
      <c r="AG3698" t="b">
        <f>IF(AND(Z3698,AA3698,AB3698,AD3698,IF(C3698=Auswahlhilfe!$L$17,TRUE,FALSE)),D3698,FALSE)</f>
        <v>0</v>
      </c>
      <c r="AH3698" t="b">
        <f>IF(AND(Z3698,AA3698,AB3698,AE3698,IF(C3698=Auswahlhilfe!$L$17,TRUE,FALSE)),D3698,FALSE)</f>
        <v>0</v>
      </c>
      <c r="AI3698" t="s">
        <v>4817</v>
      </c>
      <c r="AJ3698" s="90" t="str">
        <f t="shared" si="173"/>
        <v>mailto:info@oxni.ch?subject=Anfrage TCB-140-003-S1-P1</v>
      </c>
    </row>
    <row r="3699" spans="2:36" x14ac:dyDescent="0.2">
      <c r="B3699" s="78" t="str">
        <f t="shared" si="171"/>
        <v/>
      </c>
      <c r="C3699" s="19" t="s">
        <v>125</v>
      </c>
      <c r="D3699" s="19" t="s">
        <v>4000</v>
      </c>
      <c r="E3699" s="19">
        <v>180</v>
      </c>
      <c r="F3699" s="19" t="s">
        <v>58</v>
      </c>
      <c r="G3699" s="19">
        <v>3</v>
      </c>
      <c r="H3699" s="19">
        <v>3</v>
      </c>
      <c r="I3699" s="19">
        <v>50</v>
      </c>
      <c r="J3699" s="19">
        <v>97</v>
      </c>
      <c r="K3699" s="19">
        <v>340</v>
      </c>
      <c r="L3699" s="19">
        <v>1020</v>
      </c>
      <c r="M3699" s="19" t="s">
        <v>82</v>
      </c>
      <c r="N3699" s="19">
        <v>2000</v>
      </c>
      <c r="O3699" s="19">
        <v>4000</v>
      </c>
      <c r="P3699" s="19">
        <v>9400</v>
      </c>
      <c r="Q3699" s="19" t="s">
        <v>57</v>
      </c>
      <c r="R3699" s="19">
        <v>4700</v>
      </c>
      <c r="S3699" s="19">
        <v>20000</v>
      </c>
      <c r="T3699" s="19">
        <v>9.2100000000000009</v>
      </c>
      <c r="U3699" s="19">
        <v>17</v>
      </c>
      <c r="V3699" s="19">
        <v>0.24</v>
      </c>
      <c r="W3699" s="19">
        <v>65</v>
      </c>
      <c r="X3699" s="93">
        <v>816</v>
      </c>
      <c r="Y3699">
        <f t="shared" si="172"/>
        <v>666.66666666666663</v>
      </c>
      <c r="Z3699" t="b">
        <f>IF(N3699/G3699&gt;=Auswahlhilfe!$C$8,TRUE,FALSE)</f>
        <v>1</v>
      </c>
      <c r="AA3699" t="b">
        <f>IF(K3699&gt;Auswahlhilfe!$C$7,TRUE,FALSE)</f>
        <v>1</v>
      </c>
      <c r="AB3699" t="b">
        <f>IF(Auswahlhilfe!$C$17=F3699,TRUE,FALSE)</f>
        <v>1</v>
      </c>
      <c r="AC3699" t="b">
        <f>IFERROR(IF(FIND("P2",PGOptionList!D3699)&gt;0,TRUE),FALSE)</f>
        <v>0</v>
      </c>
      <c r="AD3699" t="b">
        <f>IFERROR(IF(FIND("P1",PGOptionList!D3699)&gt;0,TRUE),FALSE)</f>
        <v>1</v>
      </c>
      <c r="AE3699" t="b">
        <f>IFERROR(IF(FIND("P0",PGOptionList!D3699)&gt;0,TRUE),FALSE)</f>
        <v>0</v>
      </c>
      <c r="AF3699" t="b">
        <f>IF(AND(Z3699,AA3699,AB3699,AC3699,IF(C3699=Auswahlhilfe!$L$7,TRUE,FALSE)),D3699,FALSE)</f>
        <v>0</v>
      </c>
      <c r="AG3699" t="b">
        <f>IF(AND(Z3699,AA3699,AB3699,AD3699,IF(C3699=Auswahlhilfe!$L$17,TRUE,FALSE)),D3699,FALSE)</f>
        <v>0</v>
      </c>
      <c r="AH3699" t="b">
        <f>IF(AND(Z3699,AA3699,AB3699,AE3699,IF(C3699=Auswahlhilfe!$L$17,TRUE,FALSE)),D3699,FALSE)</f>
        <v>0</v>
      </c>
      <c r="AI3699" t="s">
        <v>4818</v>
      </c>
      <c r="AJ3699" s="90" t="str">
        <f t="shared" si="173"/>
        <v>https://shop.oxni.ch/de/shop/motoren/planetengetriebe/tcb-140-003-s2-p1</v>
      </c>
    </row>
    <row r="3700" spans="2:36" x14ac:dyDescent="0.2">
      <c r="B3700" s="78" t="str">
        <f t="shared" si="171"/>
        <v/>
      </c>
      <c r="C3700" s="19" t="s">
        <v>125</v>
      </c>
      <c r="D3700" s="19" t="s">
        <v>4001</v>
      </c>
      <c r="E3700" s="19">
        <v>180</v>
      </c>
      <c r="F3700" s="19" t="s">
        <v>55</v>
      </c>
      <c r="G3700" s="19">
        <v>3</v>
      </c>
      <c r="H3700" s="19">
        <v>5</v>
      </c>
      <c r="I3700" s="19">
        <v>50</v>
      </c>
      <c r="J3700" s="19">
        <v>97</v>
      </c>
      <c r="K3700" s="19">
        <v>340</v>
      </c>
      <c r="L3700" s="19">
        <v>1020</v>
      </c>
      <c r="M3700" s="19" t="s">
        <v>82</v>
      </c>
      <c r="N3700" s="19">
        <v>2000</v>
      </c>
      <c r="O3700" s="19">
        <v>4000</v>
      </c>
      <c r="P3700" s="19">
        <v>9400</v>
      </c>
      <c r="Q3700" s="19" t="s">
        <v>57</v>
      </c>
      <c r="R3700" s="19">
        <v>4700</v>
      </c>
      <c r="S3700" s="19">
        <v>20000</v>
      </c>
      <c r="T3700" s="19">
        <v>9.2100000000000009</v>
      </c>
      <c r="U3700" s="19">
        <v>17</v>
      </c>
      <c r="V3700" s="19">
        <v>0.24</v>
      </c>
      <c r="W3700" s="19">
        <v>65</v>
      </c>
      <c r="X3700" s="93">
        <v>742</v>
      </c>
      <c r="Y3700">
        <f t="shared" si="172"/>
        <v>666.66666666666663</v>
      </c>
      <c r="Z3700" t="b">
        <f>IF(N3700/G3700&gt;=Auswahlhilfe!$C$8,TRUE,FALSE)</f>
        <v>1</v>
      </c>
      <c r="AA3700" t="b">
        <f>IF(K3700&gt;Auswahlhilfe!$C$7,TRUE,FALSE)</f>
        <v>1</v>
      </c>
      <c r="AB3700" t="b">
        <f>IF(Auswahlhilfe!$C$17=F3700,TRUE,FALSE)</f>
        <v>0</v>
      </c>
      <c r="AC3700" t="b">
        <f>IFERROR(IF(FIND("P2",PGOptionList!D3700)&gt;0,TRUE),FALSE)</f>
        <v>1</v>
      </c>
      <c r="AD3700" t="b">
        <f>IFERROR(IF(FIND("P1",PGOptionList!D3700)&gt;0,TRUE),FALSE)</f>
        <v>0</v>
      </c>
      <c r="AE3700" t="b">
        <f>IFERROR(IF(FIND("P0",PGOptionList!D3700)&gt;0,TRUE),FALSE)</f>
        <v>0</v>
      </c>
      <c r="AF3700" t="b">
        <f>IF(AND(Z3700,AA3700,AB3700,AC3700,IF(C3700=Auswahlhilfe!$L$7,TRUE,FALSE)),D3700,FALSE)</f>
        <v>0</v>
      </c>
      <c r="AG3700" t="b">
        <f>IF(AND(Z3700,AA3700,AB3700,AD3700,IF(C3700=Auswahlhilfe!$L$17,TRUE,FALSE)),D3700,FALSE)</f>
        <v>0</v>
      </c>
      <c r="AH3700" t="b">
        <f>IF(AND(Z3700,AA3700,AB3700,AE3700,IF(C3700=Auswahlhilfe!$L$17,TRUE,FALSE)),D3700,FALSE)</f>
        <v>0</v>
      </c>
      <c r="AI3700" t="s">
        <v>4817</v>
      </c>
      <c r="AJ3700" s="90" t="str">
        <f t="shared" si="173"/>
        <v>mailto:info@oxni.ch?subject=Anfrage TCB-140-003-S1-P2</v>
      </c>
    </row>
    <row r="3701" spans="2:36" x14ac:dyDescent="0.2">
      <c r="B3701" s="78" t="str">
        <f t="shared" si="171"/>
        <v/>
      </c>
      <c r="C3701" s="19" t="s">
        <v>125</v>
      </c>
      <c r="D3701" s="19" t="s">
        <v>4002</v>
      </c>
      <c r="E3701" s="19">
        <v>180</v>
      </c>
      <c r="F3701" s="19" t="s">
        <v>58</v>
      </c>
      <c r="G3701" s="19">
        <v>3</v>
      </c>
      <c r="H3701" s="19">
        <v>5</v>
      </c>
      <c r="I3701" s="19">
        <v>50</v>
      </c>
      <c r="J3701" s="19">
        <v>97</v>
      </c>
      <c r="K3701" s="19">
        <v>340</v>
      </c>
      <c r="L3701" s="19">
        <v>1020</v>
      </c>
      <c r="M3701" s="19" t="s">
        <v>82</v>
      </c>
      <c r="N3701" s="19">
        <v>2000</v>
      </c>
      <c r="O3701" s="19">
        <v>4000</v>
      </c>
      <c r="P3701" s="19">
        <v>9400</v>
      </c>
      <c r="Q3701" s="19" t="s">
        <v>57</v>
      </c>
      <c r="R3701" s="19">
        <v>4700</v>
      </c>
      <c r="S3701" s="19">
        <v>20000</v>
      </c>
      <c r="T3701" s="19">
        <v>9.2100000000000009</v>
      </c>
      <c r="U3701" s="19">
        <v>17</v>
      </c>
      <c r="V3701" s="19">
        <v>0.24</v>
      </c>
      <c r="W3701" s="19">
        <v>65</v>
      </c>
      <c r="X3701" s="93">
        <v>742</v>
      </c>
      <c r="Y3701">
        <f t="shared" si="172"/>
        <v>666.66666666666663</v>
      </c>
      <c r="Z3701" t="b">
        <f>IF(N3701/G3701&gt;=Auswahlhilfe!$C$8,TRUE,FALSE)</f>
        <v>1</v>
      </c>
      <c r="AA3701" t="b">
        <f>IF(K3701&gt;Auswahlhilfe!$C$7,TRUE,FALSE)</f>
        <v>1</v>
      </c>
      <c r="AB3701" t="b">
        <f>IF(Auswahlhilfe!$C$17=F3701,TRUE,FALSE)</f>
        <v>1</v>
      </c>
      <c r="AC3701" t="b">
        <f>IFERROR(IF(FIND("P2",PGOptionList!D3701)&gt;0,TRUE),FALSE)</f>
        <v>1</v>
      </c>
      <c r="AD3701" t="b">
        <f>IFERROR(IF(FIND("P1",PGOptionList!D3701)&gt;0,TRUE),FALSE)</f>
        <v>0</v>
      </c>
      <c r="AE3701" t="b">
        <f>IFERROR(IF(FIND("P0",PGOptionList!D3701)&gt;0,TRUE),FALSE)</f>
        <v>0</v>
      </c>
      <c r="AF3701" t="b">
        <f>IF(AND(Z3701,AA3701,AB3701,AC3701,IF(C3701=Auswahlhilfe!$L$7,TRUE,FALSE)),D3701,FALSE)</f>
        <v>0</v>
      </c>
      <c r="AG3701" t="b">
        <f>IF(AND(Z3701,AA3701,AB3701,AD3701,IF(C3701=Auswahlhilfe!$L$17,TRUE,FALSE)),D3701,FALSE)</f>
        <v>0</v>
      </c>
      <c r="AH3701" t="b">
        <f>IF(AND(Z3701,AA3701,AB3701,AE3701,IF(C3701=Auswahlhilfe!$L$17,TRUE,FALSE)),D3701,FALSE)</f>
        <v>0</v>
      </c>
      <c r="AI3701" t="s">
        <v>4818</v>
      </c>
      <c r="AJ3701" s="90" t="str">
        <f t="shared" si="173"/>
        <v>https://shop.oxni.ch/de/shop/motoren/planetengetriebe/tcb-140-003-s2-p2</v>
      </c>
    </row>
    <row r="3702" spans="2:36" x14ac:dyDescent="0.2">
      <c r="B3702" s="78" t="str">
        <f t="shared" si="171"/>
        <v/>
      </c>
      <c r="C3702" s="19" t="s">
        <v>125</v>
      </c>
      <c r="D3702" s="19" t="s">
        <v>4003</v>
      </c>
      <c r="E3702" s="19">
        <v>180</v>
      </c>
      <c r="F3702" s="19" t="s">
        <v>55</v>
      </c>
      <c r="G3702" s="19">
        <v>100</v>
      </c>
      <c r="H3702" s="19">
        <v>5</v>
      </c>
      <c r="I3702" s="19">
        <v>140</v>
      </c>
      <c r="J3702" s="19">
        <v>94</v>
      </c>
      <c r="K3702" s="19">
        <v>870</v>
      </c>
      <c r="L3702" s="19">
        <v>2610</v>
      </c>
      <c r="M3702" s="19" t="s">
        <v>142</v>
      </c>
      <c r="N3702" s="19">
        <v>2000</v>
      </c>
      <c r="O3702" s="19">
        <v>4000</v>
      </c>
      <c r="P3702" s="19">
        <v>14100</v>
      </c>
      <c r="Q3702" s="19" t="s">
        <v>57</v>
      </c>
      <c r="R3702" s="19">
        <v>7050</v>
      </c>
      <c r="S3702" s="19">
        <v>20000</v>
      </c>
      <c r="T3702" s="19">
        <v>7.03</v>
      </c>
      <c r="U3702" s="19">
        <v>27</v>
      </c>
      <c r="V3702" s="19">
        <v>0.24</v>
      </c>
      <c r="W3702" s="19">
        <v>67</v>
      </c>
      <c r="X3702" s="93"/>
      <c r="Y3702">
        <f t="shared" si="172"/>
        <v>20</v>
      </c>
      <c r="Z3702" t="b">
        <f>IF(N3702/G3702&gt;=Auswahlhilfe!$C$8,TRUE,FALSE)</f>
        <v>1</v>
      </c>
      <c r="AA3702" t="b">
        <f>IF(K3702&gt;Auswahlhilfe!$C$7,TRUE,FALSE)</f>
        <v>1</v>
      </c>
      <c r="AB3702" t="b">
        <f>IF(Auswahlhilfe!$C$17=F3702,TRUE,FALSE)</f>
        <v>0</v>
      </c>
      <c r="AC3702" t="b">
        <f>IFERROR(IF(FIND("P2",PGOptionList!D3702)&gt;0,TRUE),FALSE)</f>
        <v>0</v>
      </c>
      <c r="AD3702" t="b">
        <f>IFERROR(IF(FIND("P1",PGOptionList!D3702)&gt;0,TRUE),FALSE)</f>
        <v>1</v>
      </c>
      <c r="AE3702" t="b">
        <f>IFERROR(IF(FIND("P0",PGOptionList!D3702)&gt;0,TRUE),FALSE)</f>
        <v>0</v>
      </c>
      <c r="AF3702" t="b">
        <f>IF(AND(Z3702,AA3702,AB3702,AC3702,IF(C3702=Auswahlhilfe!$L$7,TRUE,FALSE)),D3702,FALSE)</f>
        <v>0</v>
      </c>
      <c r="AG3702" t="b">
        <f>IF(AND(Z3702,AA3702,AB3702,AD3702,IF(C3702=Auswahlhilfe!$L$17,TRUE,FALSE)),D3702,FALSE)</f>
        <v>0</v>
      </c>
      <c r="AH3702" t="b">
        <f>IF(AND(Z3702,AA3702,AB3702,AE3702,IF(C3702=Auswahlhilfe!$L$17,TRUE,FALSE)),D3702,FALSE)</f>
        <v>0</v>
      </c>
      <c r="AI3702" t="s">
        <v>4817</v>
      </c>
      <c r="AJ3702" s="90" t="str">
        <f t="shared" si="173"/>
        <v>mailto:info@oxni.ch?subject=Anfrage TCB-180-100-S1-P1</v>
      </c>
    </row>
    <row r="3703" spans="2:36" x14ac:dyDescent="0.2">
      <c r="B3703" s="78" t="str">
        <f t="shared" si="171"/>
        <v/>
      </c>
      <c r="C3703" s="19" t="s">
        <v>125</v>
      </c>
      <c r="D3703" s="19" t="s">
        <v>4004</v>
      </c>
      <c r="E3703" s="19">
        <v>180</v>
      </c>
      <c r="F3703" s="19" t="s">
        <v>58</v>
      </c>
      <c r="G3703" s="19">
        <v>100</v>
      </c>
      <c r="H3703" s="19">
        <v>5</v>
      </c>
      <c r="I3703" s="19">
        <v>140</v>
      </c>
      <c r="J3703" s="19">
        <v>94</v>
      </c>
      <c r="K3703" s="19">
        <v>870</v>
      </c>
      <c r="L3703" s="19">
        <v>2610</v>
      </c>
      <c r="M3703" s="19" t="s">
        <v>142</v>
      </c>
      <c r="N3703" s="19">
        <v>2000</v>
      </c>
      <c r="O3703" s="19">
        <v>4000</v>
      </c>
      <c r="P3703" s="19">
        <v>14100</v>
      </c>
      <c r="Q3703" s="19" t="s">
        <v>57</v>
      </c>
      <c r="R3703" s="19">
        <v>7050</v>
      </c>
      <c r="S3703" s="19">
        <v>20000</v>
      </c>
      <c r="T3703" s="19">
        <v>7.03</v>
      </c>
      <c r="U3703" s="19">
        <v>27</v>
      </c>
      <c r="V3703" s="19">
        <v>0.24</v>
      </c>
      <c r="W3703" s="19">
        <v>67</v>
      </c>
      <c r="X3703" s="93"/>
      <c r="Y3703">
        <f t="shared" si="172"/>
        <v>20</v>
      </c>
      <c r="Z3703" t="b">
        <f>IF(N3703/G3703&gt;=Auswahlhilfe!$C$8,TRUE,FALSE)</f>
        <v>1</v>
      </c>
      <c r="AA3703" t="b">
        <f>IF(K3703&gt;Auswahlhilfe!$C$7,TRUE,FALSE)</f>
        <v>1</v>
      </c>
      <c r="AB3703" t="b">
        <f>IF(Auswahlhilfe!$C$17=F3703,TRUE,FALSE)</f>
        <v>1</v>
      </c>
      <c r="AC3703" t="b">
        <f>IFERROR(IF(FIND("P2",PGOptionList!D3703)&gt;0,TRUE),FALSE)</f>
        <v>0</v>
      </c>
      <c r="AD3703" t="b">
        <f>IFERROR(IF(FIND("P1",PGOptionList!D3703)&gt;0,TRUE),FALSE)</f>
        <v>1</v>
      </c>
      <c r="AE3703" t="b">
        <f>IFERROR(IF(FIND("P0",PGOptionList!D3703)&gt;0,TRUE),FALSE)</f>
        <v>0</v>
      </c>
      <c r="AF3703" t="b">
        <f>IF(AND(Z3703,AA3703,AB3703,AC3703,IF(C3703=Auswahlhilfe!$L$7,TRUE,FALSE)),D3703,FALSE)</f>
        <v>0</v>
      </c>
      <c r="AG3703" t="b">
        <f>IF(AND(Z3703,AA3703,AB3703,AD3703,IF(C3703=Auswahlhilfe!$L$17,TRUE,FALSE)),D3703,FALSE)</f>
        <v>0</v>
      </c>
      <c r="AH3703" t="b">
        <f>IF(AND(Z3703,AA3703,AB3703,AE3703,IF(C3703=Auswahlhilfe!$L$17,TRUE,FALSE)),D3703,FALSE)</f>
        <v>0</v>
      </c>
      <c r="AI3703" t="s">
        <v>4817</v>
      </c>
      <c r="AJ3703" s="90" t="str">
        <f t="shared" si="173"/>
        <v>mailto:info@oxni.ch?subject=Anfrage TCB-180-100-S2-P1</v>
      </c>
    </row>
    <row r="3704" spans="2:36" x14ac:dyDescent="0.2">
      <c r="B3704" s="78" t="str">
        <f t="shared" si="171"/>
        <v/>
      </c>
      <c r="C3704" s="19" t="s">
        <v>125</v>
      </c>
      <c r="D3704" s="19" t="s">
        <v>4005</v>
      </c>
      <c r="E3704" s="19">
        <v>180</v>
      </c>
      <c r="F3704" s="19" t="s">
        <v>55</v>
      </c>
      <c r="G3704" s="19">
        <v>100</v>
      </c>
      <c r="H3704" s="19">
        <v>7</v>
      </c>
      <c r="I3704" s="19">
        <v>140</v>
      </c>
      <c r="J3704" s="19">
        <v>94</v>
      </c>
      <c r="K3704" s="19">
        <v>870</v>
      </c>
      <c r="L3704" s="19">
        <v>2610</v>
      </c>
      <c r="M3704" s="19" t="s">
        <v>142</v>
      </c>
      <c r="N3704" s="19">
        <v>2000</v>
      </c>
      <c r="O3704" s="19">
        <v>4000</v>
      </c>
      <c r="P3704" s="19">
        <v>14100</v>
      </c>
      <c r="Q3704" s="19" t="s">
        <v>57</v>
      </c>
      <c r="R3704" s="19">
        <v>7050</v>
      </c>
      <c r="S3704" s="19">
        <v>20000</v>
      </c>
      <c r="T3704" s="19">
        <v>7.03</v>
      </c>
      <c r="U3704" s="19">
        <v>27</v>
      </c>
      <c r="V3704" s="19">
        <v>0.24</v>
      </c>
      <c r="W3704" s="19">
        <v>67</v>
      </c>
      <c r="X3704" s="93"/>
      <c r="Y3704">
        <f t="shared" si="172"/>
        <v>20</v>
      </c>
      <c r="Z3704" t="b">
        <f>IF(N3704/G3704&gt;=Auswahlhilfe!$C$8,TRUE,FALSE)</f>
        <v>1</v>
      </c>
      <c r="AA3704" t="b">
        <f>IF(K3704&gt;Auswahlhilfe!$C$7,TRUE,FALSE)</f>
        <v>1</v>
      </c>
      <c r="AB3704" t="b">
        <f>IF(Auswahlhilfe!$C$17=F3704,TRUE,FALSE)</f>
        <v>0</v>
      </c>
      <c r="AC3704" t="b">
        <f>IFERROR(IF(FIND("P2",PGOptionList!D3704)&gt;0,TRUE),FALSE)</f>
        <v>1</v>
      </c>
      <c r="AD3704" t="b">
        <f>IFERROR(IF(FIND("P1",PGOptionList!D3704)&gt;0,TRUE),FALSE)</f>
        <v>0</v>
      </c>
      <c r="AE3704" t="b">
        <f>IFERROR(IF(FIND("P0",PGOptionList!D3704)&gt;0,TRUE),FALSE)</f>
        <v>0</v>
      </c>
      <c r="AF3704" t="b">
        <f>IF(AND(Z3704,AA3704,AB3704,AC3704,IF(C3704=Auswahlhilfe!$L$7,TRUE,FALSE)),D3704,FALSE)</f>
        <v>0</v>
      </c>
      <c r="AG3704" t="b">
        <f>IF(AND(Z3704,AA3704,AB3704,AD3704,IF(C3704=Auswahlhilfe!$L$17,TRUE,FALSE)),D3704,FALSE)</f>
        <v>0</v>
      </c>
      <c r="AH3704" t="b">
        <f>IF(AND(Z3704,AA3704,AB3704,AE3704,IF(C3704=Auswahlhilfe!$L$17,TRUE,FALSE)),D3704,FALSE)</f>
        <v>0</v>
      </c>
      <c r="AI3704" t="s">
        <v>4817</v>
      </c>
      <c r="AJ3704" s="90" t="str">
        <f t="shared" si="173"/>
        <v>mailto:info@oxni.ch?subject=Anfrage TCB-180-100-S1-P2</v>
      </c>
    </row>
    <row r="3705" spans="2:36" x14ac:dyDescent="0.2">
      <c r="B3705" s="78" t="str">
        <f t="shared" si="171"/>
        <v/>
      </c>
      <c r="C3705" s="19" t="s">
        <v>125</v>
      </c>
      <c r="D3705" s="19" t="s">
        <v>4006</v>
      </c>
      <c r="E3705" s="19">
        <v>180</v>
      </c>
      <c r="F3705" s="19" t="s">
        <v>58</v>
      </c>
      <c r="G3705" s="19">
        <v>100</v>
      </c>
      <c r="H3705" s="19">
        <v>7</v>
      </c>
      <c r="I3705" s="19">
        <v>140</v>
      </c>
      <c r="J3705" s="19">
        <v>94</v>
      </c>
      <c r="K3705" s="19">
        <v>870</v>
      </c>
      <c r="L3705" s="19">
        <v>2610</v>
      </c>
      <c r="M3705" s="19" t="s">
        <v>142</v>
      </c>
      <c r="N3705" s="19">
        <v>2000</v>
      </c>
      <c r="O3705" s="19">
        <v>4000</v>
      </c>
      <c r="P3705" s="19">
        <v>14100</v>
      </c>
      <c r="Q3705" s="19" t="s">
        <v>57</v>
      </c>
      <c r="R3705" s="19">
        <v>7050</v>
      </c>
      <c r="S3705" s="19">
        <v>20000</v>
      </c>
      <c r="T3705" s="19">
        <v>7.03</v>
      </c>
      <c r="U3705" s="19">
        <v>27</v>
      </c>
      <c r="V3705" s="19">
        <v>0.24</v>
      </c>
      <c r="W3705" s="19">
        <v>67</v>
      </c>
      <c r="X3705" s="93"/>
      <c r="Y3705">
        <f t="shared" si="172"/>
        <v>20</v>
      </c>
      <c r="Z3705" t="b">
        <f>IF(N3705/G3705&gt;=Auswahlhilfe!$C$8,TRUE,FALSE)</f>
        <v>1</v>
      </c>
      <c r="AA3705" t="b">
        <f>IF(K3705&gt;Auswahlhilfe!$C$7,TRUE,FALSE)</f>
        <v>1</v>
      </c>
      <c r="AB3705" t="b">
        <f>IF(Auswahlhilfe!$C$17=F3705,TRUE,FALSE)</f>
        <v>1</v>
      </c>
      <c r="AC3705" t="b">
        <f>IFERROR(IF(FIND("P2",PGOptionList!D3705)&gt;0,TRUE),FALSE)</f>
        <v>1</v>
      </c>
      <c r="AD3705" t="b">
        <f>IFERROR(IF(FIND("P1",PGOptionList!D3705)&gt;0,TRUE),FALSE)</f>
        <v>0</v>
      </c>
      <c r="AE3705" t="b">
        <f>IFERROR(IF(FIND("P0",PGOptionList!D3705)&gt;0,TRUE),FALSE)</f>
        <v>0</v>
      </c>
      <c r="AF3705" t="b">
        <f>IF(AND(Z3705,AA3705,AB3705,AC3705,IF(C3705=Auswahlhilfe!$L$7,TRUE,FALSE)),D3705,FALSE)</f>
        <v>0</v>
      </c>
      <c r="AG3705" t="b">
        <f>IF(AND(Z3705,AA3705,AB3705,AD3705,IF(C3705=Auswahlhilfe!$L$17,TRUE,FALSE)),D3705,FALSE)</f>
        <v>0</v>
      </c>
      <c r="AH3705" t="b">
        <f>IF(AND(Z3705,AA3705,AB3705,AE3705,IF(C3705=Auswahlhilfe!$L$17,TRUE,FALSE)),D3705,FALSE)</f>
        <v>0</v>
      </c>
      <c r="AI3705" t="s">
        <v>4817</v>
      </c>
      <c r="AJ3705" s="90" t="str">
        <f t="shared" si="173"/>
        <v>mailto:info@oxni.ch?subject=Anfrage TCB-180-100-S2-P2</v>
      </c>
    </row>
    <row r="3706" spans="2:36" x14ac:dyDescent="0.2">
      <c r="B3706" s="78" t="str">
        <f t="shared" si="171"/>
        <v/>
      </c>
      <c r="C3706" s="19" t="s">
        <v>125</v>
      </c>
      <c r="D3706" s="19" t="s">
        <v>4007</v>
      </c>
      <c r="E3706" s="19">
        <v>180</v>
      </c>
      <c r="F3706" s="19" t="s">
        <v>55</v>
      </c>
      <c r="G3706" s="19">
        <v>80</v>
      </c>
      <c r="H3706" s="19">
        <v>5</v>
      </c>
      <c r="I3706" s="19">
        <v>140</v>
      </c>
      <c r="J3706" s="19">
        <v>94</v>
      </c>
      <c r="K3706" s="19">
        <v>970</v>
      </c>
      <c r="L3706" s="19">
        <v>2910</v>
      </c>
      <c r="M3706" s="19" t="s">
        <v>141</v>
      </c>
      <c r="N3706" s="19">
        <v>2000</v>
      </c>
      <c r="O3706" s="19">
        <v>4000</v>
      </c>
      <c r="P3706" s="19">
        <v>14100</v>
      </c>
      <c r="Q3706" s="19" t="s">
        <v>57</v>
      </c>
      <c r="R3706" s="19">
        <v>7050</v>
      </c>
      <c r="S3706" s="19">
        <v>20000</v>
      </c>
      <c r="T3706" s="19">
        <v>7.03</v>
      </c>
      <c r="U3706" s="19">
        <v>27</v>
      </c>
      <c r="V3706" s="19">
        <v>0.24</v>
      </c>
      <c r="W3706" s="19">
        <v>67</v>
      </c>
      <c r="X3706" s="93"/>
      <c r="Y3706">
        <f t="shared" si="172"/>
        <v>25</v>
      </c>
      <c r="Z3706" t="b">
        <f>IF(N3706/G3706&gt;=Auswahlhilfe!$C$8,TRUE,FALSE)</f>
        <v>1</v>
      </c>
      <c r="AA3706" t="b">
        <f>IF(K3706&gt;Auswahlhilfe!$C$7,TRUE,FALSE)</f>
        <v>1</v>
      </c>
      <c r="AB3706" t="b">
        <f>IF(Auswahlhilfe!$C$17=F3706,TRUE,FALSE)</f>
        <v>0</v>
      </c>
      <c r="AC3706" t="b">
        <f>IFERROR(IF(FIND("P2",PGOptionList!D3706)&gt;0,TRUE),FALSE)</f>
        <v>0</v>
      </c>
      <c r="AD3706" t="b">
        <f>IFERROR(IF(FIND("P1",PGOptionList!D3706)&gt;0,TRUE),FALSE)</f>
        <v>1</v>
      </c>
      <c r="AE3706" t="b">
        <f>IFERROR(IF(FIND("P0",PGOptionList!D3706)&gt;0,TRUE),FALSE)</f>
        <v>0</v>
      </c>
      <c r="AF3706" t="b">
        <f>IF(AND(Z3706,AA3706,AB3706,AC3706,IF(C3706=Auswahlhilfe!$L$7,TRUE,FALSE)),D3706,FALSE)</f>
        <v>0</v>
      </c>
      <c r="AG3706" t="b">
        <f>IF(AND(Z3706,AA3706,AB3706,AD3706,IF(C3706=Auswahlhilfe!$L$17,TRUE,FALSE)),D3706,FALSE)</f>
        <v>0</v>
      </c>
      <c r="AH3706" t="b">
        <f>IF(AND(Z3706,AA3706,AB3706,AE3706,IF(C3706=Auswahlhilfe!$L$17,TRUE,FALSE)),D3706,FALSE)</f>
        <v>0</v>
      </c>
      <c r="AI3706" t="s">
        <v>4817</v>
      </c>
      <c r="AJ3706" s="90" t="str">
        <f t="shared" si="173"/>
        <v>mailto:info@oxni.ch?subject=Anfrage TCB-180-080-S1-P1</v>
      </c>
    </row>
    <row r="3707" spans="2:36" x14ac:dyDescent="0.2">
      <c r="B3707" s="78" t="str">
        <f t="shared" si="171"/>
        <v/>
      </c>
      <c r="C3707" s="19" t="s">
        <v>125</v>
      </c>
      <c r="D3707" s="19" t="s">
        <v>4008</v>
      </c>
      <c r="E3707" s="19">
        <v>180</v>
      </c>
      <c r="F3707" s="19" t="s">
        <v>58</v>
      </c>
      <c r="G3707" s="19">
        <v>80</v>
      </c>
      <c r="H3707" s="19">
        <v>5</v>
      </c>
      <c r="I3707" s="19">
        <v>140</v>
      </c>
      <c r="J3707" s="19">
        <v>94</v>
      </c>
      <c r="K3707" s="19">
        <v>970</v>
      </c>
      <c r="L3707" s="19">
        <v>2910</v>
      </c>
      <c r="M3707" s="19" t="s">
        <v>141</v>
      </c>
      <c r="N3707" s="19">
        <v>2000</v>
      </c>
      <c r="O3707" s="19">
        <v>4000</v>
      </c>
      <c r="P3707" s="19">
        <v>14100</v>
      </c>
      <c r="Q3707" s="19" t="s">
        <v>57</v>
      </c>
      <c r="R3707" s="19">
        <v>7050</v>
      </c>
      <c r="S3707" s="19">
        <v>20000</v>
      </c>
      <c r="T3707" s="19">
        <v>7.03</v>
      </c>
      <c r="U3707" s="19">
        <v>27</v>
      </c>
      <c r="V3707" s="19">
        <v>0.24</v>
      </c>
      <c r="W3707" s="19">
        <v>67</v>
      </c>
      <c r="X3707" s="93"/>
      <c r="Y3707">
        <f t="shared" si="172"/>
        <v>25</v>
      </c>
      <c r="Z3707" t="b">
        <f>IF(N3707/G3707&gt;=Auswahlhilfe!$C$8,TRUE,FALSE)</f>
        <v>1</v>
      </c>
      <c r="AA3707" t="b">
        <f>IF(K3707&gt;Auswahlhilfe!$C$7,TRUE,FALSE)</f>
        <v>1</v>
      </c>
      <c r="AB3707" t="b">
        <f>IF(Auswahlhilfe!$C$17=F3707,TRUE,FALSE)</f>
        <v>1</v>
      </c>
      <c r="AC3707" t="b">
        <f>IFERROR(IF(FIND("P2",PGOptionList!D3707)&gt;0,TRUE),FALSE)</f>
        <v>0</v>
      </c>
      <c r="AD3707" t="b">
        <f>IFERROR(IF(FIND("P1",PGOptionList!D3707)&gt;0,TRUE),FALSE)</f>
        <v>1</v>
      </c>
      <c r="AE3707" t="b">
        <f>IFERROR(IF(FIND("P0",PGOptionList!D3707)&gt;0,TRUE),FALSE)</f>
        <v>0</v>
      </c>
      <c r="AF3707" t="b">
        <f>IF(AND(Z3707,AA3707,AB3707,AC3707,IF(C3707=Auswahlhilfe!$L$7,TRUE,FALSE)),D3707,FALSE)</f>
        <v>0</v>
      </c>
      <c r="AG3707" t="b">
        <f>IF(AND(Z3707,AA3707,AB3707,AD3707,IF(C3707=Auswahlhilfe!$L$17,TRUE,FALSE)),D3707,FALSE)</f>
        <v>0</v>
      </c>
      <c r="AH3707" t="b">
        <f>IF(AND(Z3707,AA3707,AB3707,AE3707,IF(C3707=Auswahlhilfe!$L$17,TRUE,FALSE)),D3707,FALSE)</f>
        <v>0</v>
      </c>
      <c r="AI3707" t="s">
        <v>4817</v>
      </c>
      <c r="AJ3707" s="90" t="str">
        <f t="shared" si="173"/>
        <v>mailto:info@oxni.ch?subject=Anfrage TCB-180-080-S2-P1</v>
      </c>
    </row>
    <row r="3708" spans="2:36" x14ac:dyDescent="0.2">
      <c r="B3708" s="78" t="str">
        <f t="shared" si="171"/>
        <v/>
      </c>
      <c r="C3708" s="19" t="s">
        <v>125</v>
      </c>
      <c r="D3708" s="19" t="s">
        <v>4009</v>
      </c>
      <c r="E3708" s="19">
        <v>180</v>
      </c>
      <c r="F3708" s="19" t="s">
        <v>55</v>
      </c>
      <c r="G3708" s="19">
        <v>80</v>
      </c>
      <c r="H3708" s="19">
        <v>7</v>
      </c>
      <c r="I3708" s="19">
        <v>140</v>
      </c>
      <c r="J3708" s="19">
        <v>94</v>
      </c>
      <c r="K3708" s="19">
        <v>970</v>
      </c>
      <c r="L3708" s="19">
        <v>2910</v>
      </c>
      <c r="M3708" s="19" t="s">
        <v>141</v>
      </c>
      <c r="N3708" s="19">
        <v>2000</v>
      </c>
      <c r="O3708" s="19">
        <v>4000</v>
      </c>
      <c r="P3708" s="19">
        <v>14100</v>
      </c>
      <c r="Q3708" s="19" t="s">
        <v>57</v>
      </c>
      <c r="R3708" s="19">
        <v>7050</v>
      </c>
      <c r="S3708" s="19">
        <v>20000</v>
      </c>
      <c r="T3708" s="19">
        <v>7.03</v>
      </c>
      <c r="U3708" s="19">
        <v>27</v>
      </c>
      <c r="V3708" s="19">
        <v>0.24</v>
      </c>
      <c r="W3708" s="19">
        <v>67</v>
      </c>
      <c r="X3708" s="93"/>
      <c r="Y3708">
        <f t="shared" si="172"/>
        <v>25</v>
      </c>
      <c r="Z3708" t="b">
        <f>IF(N3708/G3708&gt;=Auswahlhilfe!$C$8,TRUE,FALSE)</f>
        <v>1</v>
      </c>
      <c r="AA3708" t="b">
        <f>IF(K3708&gt;Auswahlhilfe!$C$7,TRUE,FALSE)</f>
        <v>1</v>
      </c>
      <c r="AB3708" t="b">
        <f>IF(Auswahlhilfe!$C$17=F3708,TRUE,FALSE)</f>
        <v>0</v>
      </c>
      <c r="AC3708" t="b">
        <f>IFERROR(IF(FIND("P2",PGOptionList!D3708)&gt;0,TRUE),FALSE)</f>
        <v>1</v>
      </c>
      <c r="AD3708" t="b">
        <f>IFERROR(IF(FIND("P1",PGOptionList!D3708)&gt;0,TRUE),FALSE)</f>
        <v>0</v>
      </c>
      <c r="AE3708" t="b">
        <f>IFERROR(IF(FIND("P0",PGOptionList!D3708)&gt;0,TRUE),FALSE)</f>
        <v>0</v>
      </c>
      <c r="AF3708" t="b">
        <f>IF(AND(Z3708,AA3708,AB3708,AC3708,IF(C3708=Auswahlhilfe!$L$7,TRUE,FALSE)),D3708,FALSE)</f>
        <v>0</v>
      </c>
      <c r="AG3708" t="b">
        <f>IF(AND(Z3708,AA3708,AB3708,AD3708,IF(C3708=Auswahlhilfe!$L$17,TRUE,FALSE)),D3708,FALSE)</f>
        <v>0</v>
      </c>
      <c r="AH3708" t="b">
        <f>IF(AND(Z3708,AA3708,AB3708,AE3708,IF(C3708=Auswahlhilfe!$L$17,TRUE,FALSE)),D3708,FALSE)</f>
        <v>0</v>
      </c>
      <c r="AI3708" t="s">
        <v>4817</v>
      </c>
      <c r="AJ3708" s="90" t="str">
        <f t="shared" si="173"/>
        <v>mailto:info@oxni.ch?subject=Anfrage TCB-180-080-S1-P2</v>
      </c>
    </row>
    <row r="3709" spans="2:36" x14ac:dyDescent="0.2">
      <c r="B3709" s="78" t="str">
        <f t="shared" si="171"/>
        <v/>
      </c>
      <c r="C3709" s="19" t="s">
        <v>125</v>
      </c>
      <c r="D3709" s="19" t="s">
        <v>4010</v>
      </c>
      <c r="E3709" s="19">
        <v>180</v>
      </c>
      <c r="F3709" s="19" t="s">
        <v>58</v>
      </c>
      <c r="G3709" s="19">
        <v>80</v>
      </c>
      <c r="H3709" s="19">
        <v>7</v>
      </c>
      <c r="I3709" s="19">
        <v>140</v>
      </c>
      <c r="J3709" s="19">
        <v>94</v>
      </c>
      <c r="K3709" s="19">
        <v>970</v>
      </c>
      <c r="L3709" s="19">
        <v>2910</v>
      </c>
      <c r="M3709" s="19" t="s">
        <v>141</v>
      </c>
      <c r="N3709" s="19">
        <v>2000</v>
      </c>
      <c r="O3709" s="19">
        <v>4000</v>
      </c>
      <c r="P3709" s="19">
        <v>14100</v>
      </c>
      <c r="Q3709" s="19" t="s">
        <v>57</v>
      </c>
      <c r="R3709" s="19">
        <v>7050</v>
      </c>
      <c r="S3709" s="19">
        <v>20000</v>
      </c>
      <c r="T3709" s="19">
        <v>7.03</v>
      </c>
      <c r="U3709" s="19">
        <v>27</v>
      </c>
      <c r="V3709" s="19">
        <v>0.24</v>
      </c>
      <c r="W3709" s="19">
        <v>67</v>
      </c>
      <c r="X3709" s="93"/>
      <c r="Y3709">
        <f t="shared" si="172"/>
        <v>25</v>
      </c>
      <c r="Z3709" t="b">
        <f>IF(N3709/G3709&gt;=Auswahlhilfe!$C$8,TRUE,FALSE)</f>
        <v>1</v>
      </c>
      <c r="AA3709" t="b">
        <f>IF(K3709&gt;Auswahlhilfe!$C$7,TRUE,FALSE)</f>
        <v>1</v>
      </c>
      <c r="AB3709" t="b">
        <f>IF(Auswahlhilfe!$C$17=F3709,TRUE,FALSE)</f>
        <v>1</v>
      </c>
      <c r="AC3709" t="b">
        <f>IFERROR(IF(FIND("P2",PGOptionList!D3709)&gt;0,TRUE),FALSE)</f>
        <v>1</v>
      </c>
      <c r="AD3709" t="b">
        <f>IFERROR(IF(FIND("P1",PGOptionList!D3709)&gt;0,TRUE),FALSE)</f>
        <v>0</v>
      </c>
      <c r="AE3709" t="b">
        <f>IFERROR(IF(FIND("P0",PGOptionList!D3709)&gt;0,TRUE),FALSE)</f>
        <v>0</v>
      </c>
      <c r="AF3709" t="b">
        <f>IF(AND(Z3709,AA3709,AB3709,AC3709,IF(C3709=Auswahlhilfe!$L$7,TRUE,FALSE)),D3709,FALSE)</f>
        <v>0</v>
      </c>
      <c r="AG3709" t="b">
        <f>IF(AND(Z3709,AA3709,AB3709,AD3709,IF(C3709=Auswahlhilfe!$L$17,TRUE,FALSE)),D3709,FALSE)</f>
        <v>0</v>
      </c>
      <c r="AH3709" t="b">
        <f>IF(AND(Z3709,AA3709,AB3709,AE3709,IF(C3709=Auswahlhilfe!$L$17,TRUE,FALSE)),D3709,FALSE)</f>
        <v>0</v>
      </c>
      <c r="AI3709" t="s">
        <v>4817</v>
      </c>
      <c r="AJ3709" s="90" t="str">
        <f t="shared" si="173"/>
        <v>mailto:info@oxni.ch?subject=Anfrage TCB-180-080-S2-P2</v>
      </c>
    </row>
    <row r="3710" spans="2:36" x14ac:dyDescent="0.2">
      <c r="B3710" s="78" t="str">
        <f t="shared" si="171"/>
        <v/>
      </c>
      <c r="C3710" s="19" t="s">
        <v>125</v>
      </c>
      <c r="D3710" s="19" t="s">
        <v>4011</v>
      </c>
      <c r="E3710" s="19">
        <v>180</v>
      </c>
      <c r="F3710" s="19" t="s">
        <v>55</v>
      </c>
      <c r="G3710" s="19">
        <v>70</v>
      </c>
      <c r="H3710" s="19">
        <v>5</v>
      </c>
      <c r="I3710" s="19">
        <v>140</v>
      </c>
      <c r="J3710" s="19">
        <v>94</v>
      </c>
      <c r="K3710" s="19">
        <v>1050</v>
      </c>
      <c r="L3710" s="19">
        <v>3150</v>
      </c>
      <c r="M3710" s="19" t="s">
        <v>90</v>
      </c>
      <c r="N3710" s="19">
        <v>2000</v>
      </c>
      <c r="O3710" s="19">
        <v>4000</v>
      </c>
      <c r="P3710" s="19">
        <v>14100</v>
      </c>
      <c r="Q3710" s="19" t="s">
        <v>57</v>
      </c>
      <c r="R3710" s="19">
        <v>7050</v>
      </c>
      <c r="S3710" s="19">
        <v>20000</v>
      </c>
      <c r="T3710" s="19">
        <v>7.03</v>
      </c>
      <c r="U3710" s="19">
        <v>27</v>
      </c>
      <c r="V3710" s="19">
        <v>0.24</v>
      </c>
      <c r="W3710" s="19">
        <v>67</v>
      </c>
      <c r="X3710" s="93"/>
      <c r="Y3710">
        <f t="shared" si="172"/>
        <v>28.571428571428573</v>
      </c>
      <c r="Z3710" t="b">
        <f>IF(N3710/G3710&gt;=Auswahlhilfe!$C$8,TRUE,FALSE)</f>
        <v>1</v>
      </c>
      <c r="AA3710" t="b">
        <f>IF(K3710&gt;Auswahlhilfe!$C$7,TRUE,FALSE)</f>
        <v>1</v>
      </c>
      <c r="AB3710" t="b">
        <f>IF(Auswahlhilfe!$C$17=F3710,TRUE,FALSE)</f>
        <v>0</v>
      </c>
      <c r="AC3710" t="b">
        <f>IFERROR(IF(FIND("P2",PGOptionList!D3710)&gt;0,TRUE),FALSE)</f>
        <v>0</v>
      </c>
      <c r="AD3710" t="b">
        <f>IFERROR(IF(FIND("P1",PGOptionList!D3710)&gt;0,TRUE),FALSE)</f>
        <v>1</v>
      </c>
      <c r="AE3710" t="b">
        <f>IFERROR(IF(FIND("P0",PGOptionList!D3710)&gt;0,TRUE),FALSE)</f>
        <v>0</v>
      </c>
      <c r="AF3710" t="b">
        <f>IF(AND(Z3710,AA3710,AB3710,AC3710,IF(C3710=Auswahlhilfe!$L$7,TRUE,FALSE)),D3710,FALSE)</f>
        <v>0</v>
      </c>
      <c r="AG3710" t="b">
        <f>IF(AND(Z3710,AA3710,AB3710,AD3710,IF(C3710=Auswahlhilfe!$L$17,TRUE,FALSE)),D3710,FALSE)</f>
        <v>0</v>
      </c>
      <c r="AH3710" t="b">
        <f>IF(AND(Z3710,AA3710,AB3710,AE3710,IF(C3710=Auswahlhilfe!$L$17,TRUE,FALSE)),D3710,FALSE)</f>
        <v>0</v>
      </c>
      <c r="AI3710" t="s">
        <v>4817</v>
      </c>
      <c r="AJ3710" s="90" t="str">
        <f t="shared" si="173"/>
        <v>mailto:info@oxni.ch?subject=Anfrage TCB-180-070-S1-P1</v>
      </c>
    </row>
    <row r="3711" spans="2:36" x14ac:dyDescent="0.2">
      <c r="B3711" s="78" t="str">
        <f t="shared" si="171"/>
        <v/>
      </c>
      <c r="C3711" s="19" t="s">
        <v>125</v>
      </c>
      <c r="D3711" s="19" t="s">
        <v>4012</v>
      </c>
      <c r="E3711" s="19">
        <v>180</v>
      </c>
      <c r="F3711" s="19" t="s">
        <v>58</v>
      </c>
      <c r="G3711" s="19">
        <v>70</v>
      </c>
      <c r="H3711" s="19">
        <v>5</v>
      </c>
      <c r="I3711" s="19">
        <v>140</v>
      </c>
      <c r="J3711" s="19">
        <v>94</v>
      </c>
      <c r="K3711" s="19">
        <v>1050</v>
      </c>
      <c r="L3711" s="19">
        <v>3150</v>
      </c>
      <c r="M3711" s="19" t="s">
        <v>90</v>
      </c>
      <c r="N3711" s="19">
        <v>2000</v>
      </c>
      <c r="O3711" s="19">
        <v>4000</v>
      </c>
      <c r="P3711" s="19">
        <v>14100</v>
      </c>
      <c r="Q3711" s="19" t="s">
        <v>57</v>
      </c>
      <c r="R3711" s="19">
        <v>7050</v>
      </c>
      <c r="S3711" s="19">
        <v>20000</v>
      </c>
      <c r="T3711" s="19">
        <v>7.03</v>
      </c>
      <c r="U3711" s="19">
        <v>27</v>
      </c>
      <c r="V3711" s="19">
        <v>0.24</v>
      </c>
      <c r="W3711" s="19">
        <v>67</v>
      </c>
      <c r="X3711" s="93"/>
      <c r="Y3711">
        <f t="shared" si="172"/>
        <v>28.571428571428573</v>
      </c>
      <c r="Z3711" t="b">
        <f>IF(N3711/G3711&gt;=Auswahlhilfe!$C$8,TRUE,FALSE)</f>
        <v>1</v>
      </c>
      <c r="AA3711" t="b">
        <f>IF(K3711&gt;Auswahlhilfe!$C$7,TRUE,FALSE)</f>
        <v>1</v>
      </c>
      <c r="AB3711" t="b">
        <f>IF(Auswahlhilfe!$C$17=F3711,TRUE,FALSE)</f>
        <v>1</v>
      </c>
      <c r="AC3711" t="b">
        <f>IFERROR(IF(FIND("P2",PGOptionList!D3711)&gt;0,TRUE),FALSE)</f>
        <v>0</v>
      </c>
      <c r="AD3711" t="b">
        <f>IFERROR(IF(FIND("P1",PGOptionList!D3711)&gt;0,TRUE),FALSE)</f>
        <v>1</v>
      </c>
      <c r="AE3711" t="b">
        <f>IFERROR(IF(FIND("P0",PGOptionList!D3711)&gt;0,TRUE),FALSE)</f>
        <v>0</v>
      </c>
      <c r="AF3711" t="b">
        <f>IF(AND(Z3711,AA3711,AB3711,AC3711,IF(C3711=Auswahlhilfe!$L$7,TRUE,FALSE)),D3711,FALSE)</f>
        <v>0</v>
      </c>
      <c r="AG3711" t="b">
        <f>IF(AND(Z3711,AA3711,AB3711,AD3711,IF(C3711=Auswahlhilfe!$L$17,TRUE,FALSE)),D3711,FALSE)</f>
        <v>0</v>
      </c>
      <c r="AH3711" t="b">
        <f>IF(AND(Z3711,AA3711,AB3711,AE3711,IF(C3711=Auswahlhilfe!$L$17,TRUE,FALSE)),D3711,FALSE)</f>
        <v>0</v>
      </c>
      <c r="AI3711" t="s">
        <v>4817</v>
      </c>
      <c r="AJ3711" s="90" t="str">
        <f t="shared" si="173"/>
        <v>mailto:info@oxni.ch?subject=Anfrage TCB-180-070-S2-P1</v>
      </c>
    </row>
    <row r="3712" spans="2:36" x14ac:dyDescent="0.2">
      <c r="B3712" s="78" t="str">
        <f t="shared" si="171"/>
        <v/>
      </c>
      <c r="C3712" s="19" t="s">
        <v>125</v>
      </c>
      <c r="D3712" s="19" t="s">
        <v>4013</v>
      </c>
      <c r="E3712" s="19">
        <v>180</v>
      </c>
      <c r="F3712" s="19" t="s">
        <v>55</v>
      </c>
      <c r="G3712" s="19">
        <v>70</v>
      </c>
      <c r="H3712" s="19">
        <v>7</v>
      </c>
      <c r="I3712" s="19">
        <v>140</v>
      </c>
      <c r="J3712" s="19">
        <v>94</v>
      </c>
      <c r="K3712" s="19">
        <v>1050</v>
      </c>
      <c r="L3712" s="19">
        <v>3150</v>
      </c>
      <c r="M3712" s="19" t="s">
        <v>90</v>
      </c>
      <c r="N3712" s="19">
        <v>2000</v>
      </c>
      <c r="O3712" s="19">
        <v>4000</v>
      </c>
      <c r="P3712" s="19">
        <v>14100</v>
      </c>
      <c r="Q3712" s="19" t="s">
        <v>57</v>
      </c>
      <c r="R3712" s="19">
        <v>7050</v>
      </c>
      <c r="S3712" s="19">
        <v>20000</v>
      </c>
      <c r="T3712" s="19">
        <v>7.03</v>
      </c>
      <c r="U3712" s="19">
        <v>27</v>
      </c>
      <c r="V3712" s="19">
        <v>0.24</v>
      </c>
      <c r="W3712" s="19">
        <v>67</v>
      </c>
      <c r="X3712" s="93"/>
      <c r="Y3712">
        <f t="shared" si="172"/>
        <v>28.571428571428573</v>
      </c>
      <c r="Z3712" t="b">
        <f>IF(N3712/G3712&gt;=Auswahlhilfe!$C$8,TRUE,FALSE)</f>
        <v>1</v>
      </c>
      <c r="AA3712" t="b">
        <f>IF(K3712&gt;Auswahlhilfe!$C$7,TRUE,FALSE)</f>
        <v>1</v>
      </c>
      <c r="AB3712" t="b">
        <f>IF(Auswahlhilfe!$C$17=F3712,TRUE,FALSE)</f>
        <v>0</v>
      </c>
      <c r="AC3712" t="b">
        <f>IFERROR(IF(FIND("P2",PGOptionList!D3712)&gt;0,TRUE),FALSE)</f>
        <v>1</v>
      </c>
      <c r="AD3712" t="b">
        <f>IFERROR(IF(FIND("P1",PGOptionList!D3712)&gt;0,TRUE),FALSE)</f>
        <v>0</v>
      </c>
      <c r="AE3712" t="b">
        <f>IFERROR(IF(FIND("P0",PGOptionList!D3712)&gt;0,TRUE),FALSE)</f>
        <v>0</v>
      </c>
      <c r="AF3712" t="b">
        <f>IF(AND(Z3712,AA3712,AB3712,AC3712,IF(C3712=Auswahlhilfe!$L$7,TRUE,FALSE)),D3712,FALSE)</f>
        <v>0</v>
      </c>
      <c r="AG3712" t="b">
        <f>IF(AND(Z3712,AA3712,AB3712,AD3712,IF(C3712=Auswahlhilfe!$L$17,TRUE,FALSE)),D3712,FALSE)</f>
        <v>0</v>
      </c>
      <c r="AH3712" t="b">
        <f>IF(AND(Z3712,AA3712,AB3712,AE3712,IF(C3712=Auswahlhilfe!$L$17,TRUE,FALSE)),D3712,FALSE)</f>
        <v>0</v>
      </c>
      <c r="AI3712" t="s">
        <v>4817</v>
      </c>
      <c r="AJ3712" s="90" t="str">
        <f t="shared" si="173"/>
        <v>mailto:info@oxni.ch?subject=Anfrage TCB-180-070-S1-P2</v>
      </c>
    </row>
    <row r="3713" spans="2:36" x14ac:dyDescent="0.2">
      <c r="B3713" s="78" t="str">
        <f t="shared" si="171"/>
        <v/>
      </c>
      <c r="C3713" s="19" t="s">
        <v>125</v>
      </c>
      <c r="D3713" s="19" t="s">
        <v>4014</v>
      </c>
      <c r="E3713" s="19">
        <v>180</v>
      </c>
      <c r="F3713" s="19" t="s">
        <v>58</v>
      </c>
      <c r="G3713" s="19">
        <v>70</v>
      </c>
      <c r="H3713" s="19">
        <v>7</v>
      </c>
      <c r="I3713" s="19">
        <v>140</v>
      </c>
      <c r="J3713" s="19">
        <v>94</v>
      </c>
      <c r="K3713" s="19">
        <v>1050</v>
      </c>
      <c r="L3713" s="19">
        <v>3150</v>
      </c>
      <c r="M3713" s="19" t="s">
        <v>90</v>
      </c>
      <c r="N3713" s="19">
        <v>2000</v>
      </c>
      <c r="O3713" s="19">
        <v>4000</v>
      </c>
      <c r="P3713" s="19">
        <v>14100</v>
      </c>
      <c r="Q3713" s="19" t="s">
        <v>57</v>
      </c>
      <c r="R3713" s="19">
        <v>7050</v>
      </c>
      <c r="S3713" s="19">
        <v>20000</v>
      </c>
      <c r="T3713" s="19">
        <v>7.03</v>
      </c>
      <c r="U3713" s="19">
        <v>27</v>
      </c>
      <c r="V3713" s="19">
        <v>0.24</v>
      </c>
      <c r="W3713" s="19">
        <v>67</v>
      </c>
      <c r="X3713" s="93"/>
      <c r="Y3713">
        <f t="shared" si="172"/>
        <v>28.571428571428573</v>
      </c>
      <c r="Z3713" t="b">
        <f>IF(N3713/G3713&gt;=Auswahlhilfe!$C$8,TRUE,FALSE)</f>
        <v>1</v>
      </c>
      <c r="AA3713" t="b">
        <f>IF(K3713&gt;Auswahlhilfe!$C$7,TRUE,FALSE)</f>
        <v>1</v>
      </c>
      <c r="AB3713" t="b">
        <f>IF(Auswahlhilfe!$C$17=F3713,TRUE,FALSE)</f>
        <v>1</v>
      </c>
      <c r="AC3713" t="b">
        <f>IFERROR(IF(FIND("P2",PGOptionList!D3713)&gt;0,TRUE),FALSE)</f>
        <v>1</v>
      </c>
      <c r="AD3713" t="b">
        <f>IFERROR(IF(FIND("P1",PGOptionList!D3713)&gt;0,TRUE),FALSE)</f>
        <v>0</v>
      </c>
      <c r="AE3713" t="b">
        <f>IFERROR(IF(FIND("P0",PGOptionList!D3713)&gt;0,TRUE),FALSE)</f>
        <v>0</v>
      </c>
      <c r="AF3713" t="b">
        <f>IF(AND(Z3713,AA3713,AB3713,AC3713,IF(C3713=Auswahlhilfe!$L$7,TRUE,FALSE)),D3713,FALSE)</f>
        <v>0</v>
      </c>
      <c r="AG3713" t="b">
        <f>IF(AND(Z3713,AA3713,AB3713,AD3713,IF(C3713=Auswahlhilfe!$L$17,TRUE,FALSE)),D3713,FALSE)</f>
        <v>0</v>
      </c>
      <c r="AH3713" t="b">
        <f>IF(AND(Z3713,AA3713,AB3713,AE3713,IF(C3713=Auswahlhilfe!$L$17,TRUE,FALSE)),D3713,FALSE)</f>
        <v>0</v>
      </c>
      <c r="AI3713" t="s">
        <v>4817</v>
      </c>
      <c r="AJ3713" s="90" t="str">
        <f t="shared" si="173"/>
        <v>mailto:info@oxni.ch?subject=Anfrage TCB-180-070-S2-P2</v>
      </c>
    </row>
    <row r="3714" spans="2:36" x14ac:dyDescent="0.2">
      <c r="B3714" s="78" t="str">
        <f t="shared" si="171"/>
        <v/>
      </c>
      <c r="C3714" s="19" t="s">
        <v>125</v>
      </c>
      <c r="D3714" s="19" t="s">
        <v>4015</v>
      </c>
      <c r="E3714" s="19">
        <v>180</v>
      </c>
      <c r="F3714" s="19" t="s">
        <v>55</v>
      </c>
      <c r="G3714" s="19">
        <v>60</v>
      </c>
      <c r="H3714" s="19">
        <v>5</v>
      </c>
      <c r="I3714" s="19">
        <v>140</v>
      </c>
      <c r="J3714" s="19">
        <v>94</v>
      </c>
      <c r="K3714" s="19">
        <v>1050</v>
      </c>
      <c r="L3714" s="19">
        <v>3150</v>
      </c>
      <c r="M3714" s="19" t="s">
        <v>90</v>
      </c>
      <c r="N3714" s="19">
        <v>2000</v>
      </c>
      <c r="O3714" s="19">
        <v>4000</v>
      </c>
      <c r="P3714" s="19">
        <v>14100</v>
      </c>
      <c r="Q3714" s="19" t="s">
        <v>57</v>
      </c>
      <c r="R3714" s="19">
        <v>7050</v>
      </c>
      <c r="S3714" s="19">
        <v>20000</v>
      </c>
      <c r="T3714" s="19">
        <v>7.03</v>
      </c>
      <c r="U3714" s="19">
        <v>27</v>
      </c>
      <c r="V3714" s="19">
        <v>0.24</v>
      </c>
      <c r="W3714" s="19">
        <v>67</v>
      </c>
      <c r="X3714" s="93"/>
      <c r="Y3714">
        <f t="shared" si="172"/>
        <v>33.333333333333336</v>
      </c>
      <c r="Z3714" t="b">
        <f>IF(N3714/G3714&gt;=Auswahlhilfe!$C$8,TRUE,FALSE)</f>
        <v>1</v>
      </c>
      <c r="AA3714" t="b">
        <f>IF(K3714&gt;Auswahlhilfe!$C$7,TRUE,FALSE)</f>
        <v>1</v>
      </c>
      <c r="AB3714" t="b">
        <f>IF(Auswahlhilfe!$C$17=F3714,TRUE,FALSE)</f>
        <v>0</v>
      </c>
      <c r="AC3714" t="b">
        <f>IFERROR(IF(FIND("P2",PGOptionList!D3714)&gt;0,TRUE),FALSE)</f>
        <v>0</v>
      </c>
      <c r="AD3714" t="b">
        <f>IFERROR(IF(FIND("P1",PGOptionList!D3714)&gt;0,TRUE),FALSE)</f>
        <v>1</v>
      </c>
      <c r="AE3714" t="b">
        <f>IFERROR(IF(FIND("P0",PGOptionList!D3714)&gt;0,TRUE),FALSE)</f>
        <v>0</v>
      </c>
      <c r="AF3714" t="b">
        <f>IF(AND(Z3714,AA3714,AB3714,AC3714,IF(C3714=Auswahlhilfe!$L$7,TRUE,FALSE)),D3714,FALSE)</f>
        <v>0</v>
      </c>
      <c r="AG3714" t="b">
        <f>IF(AND(Z3714,AA3714,AB3714,AD3714,IF(C3714=Auswahlhilfe!$L$17,TRUE,FALSE)),D3714,FALSE)</f>
        <v>0</v>
      </c>
      <c r="AH3714" t="b">
        <f>IF(AND(Z3714,AA3714,AB3714,AE3714,IF(C3714=Auswahlhilfe!$L$17,TRUE,FALSE)),D3714,FALSE)</f>
        <v>0</v>
      </c>
      <c r="AI3714" t="s">
        <v>4817</v>
      </c>
      <c r="AJ3714" s="90" t="str">
        <f t="shared" si="173"/>
        <v>mailto:info@oxni.ch?subject=Anfrage TCB-180-060-S1-P1</v>
      </c>
    </row>
    <row r="3715" spans="2:36" x14ac:dyDescent="0.2">
      <c r="B3715" s="78" t="str">
        <f t="shared" si="171"/>
        <v/>
      </c>
      <c r="C3715" s="19" t="s">
        <v>125</v>
      </c>
      <c r="D3715" s="19" t="s">
        <v>4016</v>
      </c>
      <c r="E3715" s="19">
        <v>180</v>
      </c>
      <c r="F3715" s="19" t="s">
        <v>58</v>
      </c>
      <c r="G3715" s="19">
        <v>60</v>
      </c>
      <c r="H3715" s="19">
        <v>5</v>
      </c>
      <c r="I3715" s="19">
        <v>140</v>
      </c>
      <c r="J3715" s="19">
        <v>94</v>
      </c>
      <c r="K3715" s="19">
        <v>1050</v>
      </c>
      <c r="L3715" s="19">
        <v>3150</v>
      </c>
      <c r="M3715" s="19" t="s">
        <v>90</v>
      </c>
      <c r="N3715" s="19">
        <v>2000</v>
      </c>
      <c r="O3715" s="19">
        <v>4000</v>
      </c>
      <c r="P3715" s="19">
        <v>14100</v>
      </c>
      <c r="Q3715" s="19" t="s">
        <v>57</v>
      </c>
      <c r="R3715" s="19">
        <v>7050</v>
      </c>
      <c r="S3715" s="19">
        <v>20000</v>
      </c>
      <c r="T3715" s="19">
        <v>7.03</v>
      </c>
      <c r="U3715" s="19">
        <v>27</v>
      </c>
      <c r="V3715" s="19">
        <v>0.24</v>
      </c>
      <c r="W3715" s="19">
        <v>67</v>
      </c>
      <c r="X3715" s="93"/>
      <c r="Y3715">
        <f t="shared" si="172"/>
        <v>33.333333333333336</v>
      </c>
      <c r="Z3715" t="b">
        <f>IF(N3715/G3715&gt;=Auswahlhilfe!$C$8,TRUE,FALSE)</f>
        <v>1</v>
      </c>
      <c r="AA3715" t="b">
        <f>IF(K3715&gt;Auswahlhilfe!$C$7,TRUE,FALSE)</f>
        <v>1</v>
      </c>
      <c r="AB3715" t="b">
        <f>IF(Auswahlhilfe!$C$17=F3715,TRUE,FALSE)</f>
        <v>1</v>
      </c>
      <c r="AC3715" t="b">
        <f>IFERROR(IF(FIND("P2",PGOptionList!D3715)&gt;0,TRUE),FALSE)</f>
        <v>0</v>
      </c>
      <c r="AD3715" t="b">
        <f>IFERROR(IF(FIND("P1",PGOptionList!D3715)&gt;0,TRUE),FALSE)</f>
        <v>1</v>
      </c>
      <c r="AE3715" t="b">
        <f>IFERROR(IF(FIND("P0",PGOptionList!D3715)&gt;0,TRUE),FALSE)</f>
        <v>0</v>
      </c>
      <c r="AF3715" t="b">
        <f>IF(AND(Z3715,AA3715,AB3715,AC3715,IF(C3715=Auswahlhilfe!$L$7,TRUE,FALSE)),D3715,FALSE)</f>
        <v>0</v>
      </c>
      <c r="AG3715" t="b">
        <f>IF(AND(Z3715,AA3715,AB3715,AD3715,IF(C3715=Auswahlhilfe!$L$17,TRUE,FALSE)),D3715,FALSE)</f>
        <v>0</v>
      </c>
      <c r="AH3715" t="b">
        <f>IF(AND(Z3715,AA3715,AB3715,AE3715,IF(C3715=Auswahlhilfe!$L$17,TRUE,FALSE)),D3715,FALSE)</f>
        <v>0</v>
      </c>
      <c r="AI3715" t="s">
        <v>4817</v>
      </c>
      <c r="AJ3715" s="90" t="str">
        <f t="shared" si="173"/>
        <v>mailto:info@oxni.ch?subject=Anfrage TCB-180-060-S2-P1</v>
      </c>
    </row>
    <row r="3716" spans="2:36" x14ac:dyDescent="0.2">
      <c r="B3716" s="78" t="str">
        <f t="shared" si="171"/>
        <v/>
      </c>
      <c r="C3716" s="19" t="s">
        <v>125</v>
      </c>
      <c r="D3716" s="19" t="s">
        <v>4017</v>
      </c>
      <c r="E3716" s="19">
        <v>180</v>
      </c>
      <c r="F3716" s="19" t="s">
        <v>55</v>
      </c>
      <c r="G3716" s="19">
        <v>60</v>
      </c>
      <c r="H3716" s="19">
        <v>7</v>
      </c>
      <c r="I3716" s="19">
        <v>140</v>
      </c>
      <c r="J3716" s="19">
        <v>94</v>
      </c>
      <c r="K3716" s="19">
        <v>1050</v>
      </c>
      <c r="L3716" s="19">
        <v>3150</v>
      </c>
      <c r="M3716" s="19" t="s">
        <v>90</v>
      </c>
      <c r="N3716" s="19">
        <v>2000</v>
      </c>
      <c r="O3716" s="19">
        <v>4000</v>
      </c>
      <c r="P3716" s="19">
        <v>14100</v>
      </c>
      <c r="Q3716" s="19" t="s">
        <v>57</v>
      </c>
      <c r="R3716" s="19">
        <v>7050</v>
      </c>
      <c r="S3716" s="19">
        <v>20000</v>
      </c>
      <c r="T3716" s="19">
        <v>7.03</v>
      </c>
      <c r="U3716" s="19">
        <v>27</v>
      </c>
      <c r="V3716" s="19">
        <v>0.24</v>
      </c>
      <c r="W3716" s="19">
        <v>67</v>
      </c>
      <c r="X3716" s="93"/>
      <c r="Y3716">
        <f t="shared" si="172"/>
        <v>33.333333333333336</v>
      </c>
      <c r="Z3716" t="b">
        <f>IF(N3716/G3716&gt;=Auswahlhilfe!$C$8,TRUE,FALSE)</f>
        <v>1</v>
      </c>
      <c r="AA3716" t="b">
        <f>IF(K3716&gt;Auswahlhilfe!$C$7,TRUE,FALSE)</f>
        <v>1</v>
      </c>
      <c r="AB3716" t="b">
        <f>IF(Auswahlhilfe!$C$17=F3716,TRUE,FALSE)</f>
        <v>0</v>
      </c>
      <c r="AC3716" t="b">
        <f>IFERROR(IF(FIND("P2",PGOptionList!D3716)&gt;0,TRUE),FALSE)</f>
        <v>1</v>
      </c>
      <c r="AD3716" t="b">
        <f>IFERROR(IF(FIND("P1",PGOptionList!D3716)&gt;0,TRUE),FALSE)</f>
        <v>0</v>
      </c>
      <c r="AE3716" t="b">
        <f>IFERROR(IF(FIND("P0",PGOptionList!D3716)&gt;0,TRUE),FALSE)</f>
        <v>0</v>
      </c>
      <c r="AF3716" t="b">
        <f>IF(AND(Z3716,AA3716,AB3716,AC3716,IF(C3716=Auswahlhilfe!$L$7,TRUE,FALSE)),D3716,FALSE)</f>
        <v>0</v>
      </c>
      <c r="AG3716" t="b">
        <f>IF(AND(Z3716,AA3716,AB3716,AD3716,IF(C3716=Auswahlhilfe!$L$17,TRUE,FALSE)),D3716,FALSE)</f>
        <v>0</v>
      </c>
      <c r="AH3716" t="b">
        <f>IF(AND(Z3716,AA3716,AB3716,AE3716,IF(C3716=Auswahlhilfe!$L$17,TRUE,FALSE)),D3716,FALSE)</f>
        <v>0</v>
      </c>
      <c r="AI3716" t="s">
        <v>4817</v>
      </c>
      <c r="AJ3716" s="90" t="str">
        <f t="shared" si="173"/>
        <v>mailto:info@oxni.ch?subject=Anfrage TCB-180-060-S1-P2</v>
      </c>
    </row>
    <row r="3717" spans="2:36" x14ac:dyDescent="0.2">
      <c r="B3717" s="78" t="str">
        <f t="shared" si="171"/>
        <v/>
      </c>
      <c r="C3717" s="19" t="s">
        <v>125</v>
      </c>
      <c r="D3717" s="19" t="s">
        <v>4018</v>
      </c>
      <c r="E3717" s="19">
        <v>180</v>
      </c>
      <c r="F3717" s="19" t="s">
        <v>58</v>
      </c>
      <c r="G3717" s="19">
        <v>60</v>
      </c>
      <c r="H3717" s="19">
        <v>7</v>
      </c>
      <c r="I3717" s="19">
        <v>140</v>
      </c>
      <c r="J3717" s="19">
        <v>94</v>
      </c>
      <c r="K3717" s="19">
        <v>1050</v>
      </c>
      <c r="L3717" s="19">
        <v>3150</v>
      </c>
      <c r="M3717" s="19" t="s">
        <v>90</v>
      </c>
      <c r="N3717" s="19">
        <v>2000</v>
      </c>
      <c r="O3717" s="19">
        <v>4000</v>
      </c>
      <c r="P3717" s="19">
        <v>14100</v>
      </c>
      <c r="Q3717" s="19" t="s">
        <v>57</v>
      </c>
      <c r="R3717" s="19">
        <v>7050</v>
      </c>
      <c r="S3717" s="19">
        <v>20000</v>
      </c>
      <c r="T3717" s="19">
        <v>7.03</v>
      </c>
      <c r="U3717" s="19">
        <v>27</v>
      </c>
      <c r="V3717" s="19">
        <v>0.24</v>
      </c>
      <c r="W3717" s="19">
        <v>67</v>
      </c>
      <c r="X3717" s="93"/>
      <c r="Y3717">
        <f t="shared" si="172"/>
        <v>33.333333333333336</v>
      </c>
      <c r="Z3717" t="b">
        <f>IF(N3717/G3717&gt;=Auswahlhilfe!$C$8,TRUE,FALSE)</f>
        <v>1</v>
      </c>
      <c r="AA3717" t="b">
        <f>IF(K3717&gt;Auswahlhilfe!$C$7,TRUE,FALSE)</f>
        <v>1</v>
      </c>
      <c r="AB3717" t="b">
        <f>IF(Auswahlhilfe!$C$17=F3717,TRUE,FALSE)</f>
        <v>1</v>
      </c>
      <c r="AC3717" t="b">
        <f>IFERROR(IF(FIND("P2",PGOptionList!D3717)&gt;0,TRUE),FALSE)</f>
        <v>1</v>
      </c>
      <c r="AD3717" t="b">
        <f>IFERROR(IF(FIND("P1",PGOptionList!D3717)&gt;0,TRUE),FALSE)</f>
        <v>0</v>
      </c>
      <c r="AE3717" t="b">
        <f>IFERROR(IF(FIND("P0",PGOptionList!D3717)&gt;0,TRUE),FALSE)</f>
        <v>0</v>
      </c>
      <c r="AF3717" t="b">
        <f>IF(AND(Z3717,AA3717,AB3717,AC3717,IF(C3717=Auswahlhilfe!$L$7,TRUE,FALSE)),D3717,FALSE)</f>
        <v>0</v>
      </c>
      <c r="AG3717" t="b">
        <f>IF(AND(Z3717,AA3717,AB3717,AD3717,IF(C3717=Auswahlhilfe!$L$17,TRUE,FALSE)),D3717,FALSE)</f>
        <v>0</v>
      </c>
      <c r="AH3717" t="b">
        <f>IF(AND(Z3717,AA3717,AB3717,AE3717,IF(C3717=Auswahlhilfe!$L$17,TRUE,FALSE)),D3717,FALSE)</f>
        <v>0</v>
      </c>
      <c r="AI3717" t="s">
        <v>4817</v>
      </c>
      <c r="AJ3717" s="90" t="str">
        <f t="shared" si="173"/>
        <v>mailto:info@oxni.ch?subject=Anfrage TCB-180-060-S2-P2</v>
      </c>
    </row>
    <row r="3718" spans="2:36" x14ac:dyDescent="0.2">
      <c r="B3718" s="78" t="str">
        <f t="shared" si="171"/>
        <v/>
      </c>
      <c r="C3718" s="19" t="s">
        <v>125</v>
      </c>
      <c r="D3718" s="19" t="s">
        <v>4019</v>
      </c>
      <c r="E3718" s="19">
        <v>180</v>
      </c>
      <c r="F3718" s="19" t="s">
        <v>55</v>
      </c>
      <c r="G3718" s="19">
        <v>50</v>
      </c>
      <c r="H3718" s="19">
        <v>5</v>
      </c>
      <c r="I3718" s="19">
        <v>140</v>
      </c>
      <c r="J3718" s="19">
        <v>94</v>
      </c>
      <c r="K3718" s="19">
        <v>1180</v>
      </c>
      <c r="L3718" s="19">
        <v>3540</v>
      </c>
      <c r="M3718" s="19" t="s">
        <v>140</v>
      </c>
      <c r="N3718" s="19">
        <v>2000</v>
      </c>
      <c r="O3718" s="19">
        <v>4000</v>
      </c>
      <c r="P3718" s="19">
        <v>14100</v>
      </c>
      <c r="Q3718" s="19" t="s">
        <v>57</v>
      </c>
      <c r="R3718" s="19">
        <v>7050</v>
      </c>
      <c r="S3718" s="19">
        <v>20000</v>
      </c>
      <c r="T3718" s="19">
        <v>7.03</v>
      </c>
      <c r="U3718" s="19">
        <v>27</v>
      </c>
      <c r="V3718" s="19">
        <v>0.24</v>
      </c>
      <c r="W3718" s="19">
        <v>67</v>
      </c>
      <c r="X3718" s="93"/>
      <c r="Y3718">
        <f t="shared" si="172"/>
        <v>40</v>
      </c>
      <c r="Z3718" t="b">
        <f>IF(N3718/G3718&gt;=Auswahlhilfe!$C$8,TRUE,FALSE)</f>
        <v>1</v>
      </c>
      <c r="AA3718" t="b">
        <f>IF(K3718&gt;Auswahlhilfe!$C$7,TRUE,FALSE)</f>
        <v>1</v>
      </c>
      <c r="AB3718" t="b">
        <f>IF(Auswahlhilfe!$C$17=F3718,TRUE,FALSE)</f>
        <v>0</v>
      </c>
      <c r="AC3718" t="b">
        <f>IFERROR(IF(FIND("P2",PGOptionList!D3718)&gt;0,TRUE),FALSE)</f>
        <v>0</v>
      </c>
      <c r="AD3718" t="b">
        <f>IFERROR(IF(FIND("P1",PGOptionList!D3718)&gt;0,TRUE),FALSE)</f>
        <v>1</v>
      </c>
      <c r="AE3718" t="b">
        <f>IFERROR(IF(FIND("P0",PGOptionList!D3718)&gt;0,TRUE),FALSE)</f>
        <v>0</v>
      </c>
      <c r="AF3718" t="b">
        <f>IF(AND(Z3718,AA3718,AB3718,AC3718,IF(C3718=Auswahlhilfe!$L$7,TRUE,FALSE)),D3718,FALSE)</f>
        <v>0</v>
      </c>
      <c r="AG3718" t="b">
        <f>IF(AND(Z3718,AA3718,AB3718,AD3718,IF(C3718=Auswahlhilfe!$L$17,TRUE,FALSE)),D3718,FALSE)</f>
        <v>0</v>
      </c>
      <c r="AH3718" t="b">
        <f>IF(AND(Z3718,AA3718,AB3718,AE3718,IF(C3718=Auswahlhilfe!$L$17,TRUE,FALSE)),D3718,FALSE)</f>
        <v>0</v>
      </c>
      <c r="AI3718" t="s">
        <v>4817</v>
      </c>
      <c r="AJ3718" s="90" t="str">
        <f t="shared" si="173"/>
        <v>mailto:info@oxni.ch?subject=Anfrage TCB-180-050-S1-P1</v>
      </c>
    </row>
    <row r="3719" spans="2:36" x14ac:dyDescent="0.2">
      <c r="B3719" s="78" t="str">
        <f t="shared" si="171"/>
        <v/>
      </c>
      <c r="C3719" s="19" t="s">
        <v>125</v>
      </c>
      <c r="D3719" s="19" t="s">
        <v>4020</v>
      </c>
      <c r="E3719" s="19">
        <v>180</v>
      </c>
      <c r="F3719" s="19" t="s">
        <v>58</v>
      </c>
      <c r="G3719" s="19">
        <v>50</v>
      </c>
      <c r="H3719" s="19">
        <v>5</v>
      </c>
      <c r="I3719" s="19">
        <v>140</v>
      </c>
      <c r="J3719" s="19">
        <v>94</v>
      </c>
      <c r="K3719" s="19">
        <v>1180</v>
      </c>
      <c r="L3719" s="19">
        <v>3540</v>
      </c>
      <c r="M3719" s="19" t="s">
        <v>140</v>
      </c>
      <c r="N3719" s="19">
        <v>2000</v>
      </c>
      <c r="O3719" s="19">
        <v>4000</v>
      </c>
      <c r="P3719" s="19">
        <v>14100</v>
      </c>
      <c r="Q3719" s="19" t="s">
        <v>57</v>
      </c>
      <c r="R3719" s="19">
        <v>7050</v>
      </c>
      <c r="S3719" s="19">
        <v>20000</v>
      </c>
      <c r="T3719" s="19">
        <v>7.03</v>
      </c>
      <c r="U3719" s="19">
        <v>27</v>
      </c>
      <c r="V3719" s="19">
        <v>0.24</v>
      </c>
      <c r="W3719" s="19">
        <v>67</v>
      </c>
      <c r="X3719" s="93"/>
      <c r="Y3719">
        <f t="shared" si="172"/>
        <v>40</v>
      </c>
      <c r="Z3719" t="b">
        <f>IF(N3719/G3719&gt;=Auswahlhilfe!$C$8,TRUE,FALSE)</f>
        <v>1</v>
      </c>
      <c r="AA3719" t="b">
        <f>IF(K3719&gt;Auswahlhilfe!$C$7,TRUE,FALSE)</f>
        <v>1</v>
      </c>
      <c r="AB3719" t="b">
        <f>IF(Auswahlhilfe!$C$17=F3719,TRUE,FALSE)</f>
        <v>1</v>
      </c>
      <c r="AC3719" t="b">
        <f>IFERROR(IF(FIND("P2",PGOptionList!D3719)&gt;0,TRUE),FALSE)</f>
        <v>0</v>
      </c>
      <c r="AD3719" t="b">
        <f>IFERROR(IF(FIND("P1",PGOptionList!D3719)&gt;0,TRUE),FALSE)</f>
        <v>1</v>
      </c>
      <c r="AE3719" t="b">
        <f>IFERROR(IF(FIND("P0",PGOptionList!D3719)&gt;0,TRUE),FALSE)</f>
        <v>0</v>
      </c>
      <c r="AF3719" t="b">
        <f>IF(AND(Z3719,AA3719,AB3719,AC3719,IF(C3719=Auswahlhilfe!$L$7,TRUE,FALSE)),D3719,FALSE)</f>
        <v>0</v>
      </c>
      <c r="AG3719" t="b">
        <f>IF(AND(Z3719,AA3719,AB3719,AD3719,IF(C3719=Auswahlhilfe!$L$17,TRUE,FALSE)),D3719,FALSE)</f>
        <v>0</v>
      </c>
      <c r="AH3719" t="b">
        <f>IF(AND(Z3719,AA3719,AB3719,AE3719,IF(C3719=Auswahlhilfe!$L$17,TRUE,FALSE)),D3719,FALSE)</f>
        <v>0</v>
      </c>
      <c r="AI3719" t="s">
        <v>4817</v>
      </c>
      <c r="AJ3719" s="90" t="str">
        <f t="shared" si="173"/>
        <v>mailto:info@oxni.ch?subject=Anfrage TCB-180-050-S2-P1</v>
      </c>
    </row>
    <row r="3720" spans="2:36" x14ac:dyDescent="0.2">
      <c r="B3720" s="78" t="str">
        <f t="shared" si="171"/>
        <v/>
      </c>
      <c r="C3720" s="19" t="s">
        <v>125</v>
      </c>
      <c r="D3720" s="19" t="s">
        <v>4021</v>
      </c>
      <c r="E3720" s="19">
        <v>180</v>
      </c>
      <c r="F3720" s="19" t="s">
        <v>55</v>
      </c>
      <c r="G3720" s="19">
        <v>50</v>
      </c>
      <c r="H3720" s="19">
        <v>7</v>
      </c>
      <c r="I3720" s="19">
        <v>140</v>
      </c>
      <c r="J3720" s="19">
        <v>94</v>
      </c>
      <c r="K3720" s="19">
        <v>1180</v>
      </c>
      <c r="L3720" s="19">
        <v>3540</v>
      </c>
      <c r="M3720" s="19" t="s">
        <v>140</v>
      </c>
      <c r="N3720" s="19">
        <v>2000</v>
      </c>
      <c r="O3720" s="19">
        <v>4000</v>
      </c>
      <c r="P3720" s="19">
        <v>14100</v>
      </c>
      <c r="Q3720" s="19" t="s">
        <v>57</v>
      </c>
      <c r="R3720" s="19">
        <v>7050</v>
      </c>
      <c r="S3720" s="19">
        <v>20000</v>
      </c>
      <c r="T3720" s="19">
        <v>7.03</v>
      </c>
      <c r="U3720" s="19">
        <v>27</v>
      </c>
      <c r="V3720" s="19">
        <v>0.24</v>
      </c>
      <c r="W3720" s="19">
        <v>67</v>
      </c>
      <c r="X3720" s="93"/>
      <c r="Y3720">
        <f t="shared" si="172"/>
        <v>40</v>
      </c>
      <c r="Z3720" t="b">
        <f>IF(N3720/G3720&gt;=Auswahlhilfe!$C$8,TRUE,FALSE)</f>
        <v>1</v>
      </c>
      <c r="AA3720" t="b">
        <f>IF(K3720&gt;Auswahlhilfe!$C$7,TRUE,FALSE)</f>
        <v>1</v>
      </c>
      <c r="AB3720" t="b">
        <f>IF(Auswahlhilfe!$C$17=F3720,TRUE,FALSE)</f>
        <v>0</v>
      </c>
      <c r="AC3720" t="b">
        <f>IFERROR(IF(FIND("P2",PGOptionList!D3720)&gt;0,TRUE),FALSE)</f>
        <v>1</v>
      </c>
      <c r="AD3720" t="b">
        <f>IFERROR(IF(FIND("P1",PGOptionList!D3720)&gt;0,TRUE),FALSE)</f>
        <v>0</v>
      </c>
      <c r="AE3720" t="b">
        <f>IFERROR(IF(FIND("P0",PGOptionList!D3720)&gt;0,TRUE),FALSE)</f>
        <v>0</v>
      </c>
      <c r="AF3720" t="b">
        <f>IF(AND(Z3720,AA3720,AB3720,AC3720,IF(C3720=Auswahlhilfe!$L$7,TRUE,FALSE)),D3720,FALSE)</f>
        <v>0</v>
      </c>
      <c r="AG3720" t="b">
        <f>IF(AND(Z3720,AA3720,AB3720,AD3720,IF(C3720=Auswahlhilfe!$L$17,TRUE,FALSE)),D3720,FALSE)</f>
        <v>0</v>
      </c>
      <c r="AH3720" t="b">
        <f>IF(AND(Z3720,AA3720,AB3720,AE3720,IF(C3720=Auswahlhilfe!$L$17,TRUE,FALSE)),D3720,FALSE)</f>
        <v>0</v>
      </c>
      <c r="AI3720" t="s">
        <v>4817</v>
      </c>
      <c r="AJ3720" s="90" t="str">
        <f t="shared" si="173"/>
        <v>mailto:info@oxni.ch?subject=Anfrage TCB-180-050-S1-P2</v>
      </c>
    </row>
    <row r="3721" spans="2:36" x14ac:dyDescent="0.2">
      <c r="B3721" s="78" t="str">
        <f t="shared" si="171"/>
        <v/>
      </c>
      <c r="C3721" s="19" t="s">
        <v>125</v>
      </c>
      <c r="D3721" s="19" t="s">
        <v>4022</v>
      </c>
      <c r="E3721" s="19">
        <v>180</v>
      </c>
      <c r="F3721" s="19" t="s">
        <v>58</v>
      </c>
      <c r="G3721" s="19">
        <v>50</v>
      </c>
      <c r="H3721" s="19">
        <v>7</v>
      </c>
      <c r="I3721" s="19">
        <v>140</v>
      </c>
      <c r="J3721" s="19">
        <v>94</v>
      </c>
      <c r="K3721" s="19">
        <v>1180</v>
      </c>
      <c r="L3721" s="19">
        <v>3540</v>
      </c>
      <c r="M3721" s="19" t="s">
        <v>140</v>
      </c>
      <c r="N3721" s="19">
        <v>2000</v>
      </c>
      <c r="O3721" s="19">
        <v>4000</v>
      </c>
      <c r="P3721" s="19">
        <v>14100</v>
      </c>
      <c r="Q3721" s="19" t="s">
        <v>57</v>
      </c>
      <c r="R3721" s="19">
        <v>7050</v>
      </c>
      <c r="S3721" s="19">
        <v>20000</v>
      </c>
      <c r="T3721" s="19">
        <v>7.03</v>
      </c>
      <c r="U3721" s="19">
        <v>27</v>
      </c>
      <c r="V3721" s="19">
        <v>0.24</v>
      </c>
      <c r="W3721" s="19">
        <v>67</v>
      </c>
      <c r="X3721" s="93"/>
      <c r="Y3721">
        <f t="shared" si="172"/>
        <v>40</v>
      </c>
      <c r="Z3721" t="b">
        <f>IF(N3721/G3721&gt;=Auswahlhilfe!$C$8,TRUE,FALSE)</f>
        <v>1</v>
      </c>
      <c r="AA3721" t="b">
        <f>IF(K3721&gt;Auswahlhilfe!$C$7,TRUE,FALSE)</f>
        <v>1</v>
      </c>
      <c r="AB3721" t="b">
        <f>IF(Auswahlhilfe!$C$17=F3721,TRUE,FALSE)</f>
        <v>1</v>
      </c>
      <c r="AC3721" t="b">
        <f>IFERROR(IF(FIND("P2",PGOptionList!D3721)&gt;0,TRUE),FALSE)</f>
        <v>1</v>
      </c>
      <c r="AD3721" t="b">
        <f>IFERROR(IF(FIND("P1",PGOptionList!D3721)&gt;0,TRUE),FALSE)</f>
        <v>0</v>
      </c>
      <c r="AE3721" t="b">
        <f>IFERROR(IF(FIND("P0",PGOptionList!D3721)&gt;0,TRUE),FALSE)</f>
        <v>0</v>
      </c>
      <c r="AF3721" t="b">
        <f>IF(AND(Z3721,AA3721,AB3721,AC3721,IF(C3721=Auswahlhilfe!$L$7,TRUE,FALSE)),D3721,FALSE)</f>
        <v>0</v>
      </c>
      <c r="AG3721" t="b">
        <f>IF(AND(Z3721,AA3721,AB3721,AD3721,IF(C3721=Auswahlhilfe!$L$17,TRUE,FALSE)),D3721,FALSE)</f>
        <v>0</v>
      </c>
      <c r="AH3721" t="b">
        <f>IF(AND(Z3721,AA3721,AB3721,AE3721,IF(C3721=Auswahlhilfe!$L$17,TRUE,FALSE)),D3721,FALSE)</f>
        <v>0</v>
      </c>
      <c r="AI3721" t="s">
        <v>4817</v>
      </c>
      <c r="AJ3721" s="90" t="str">
        <f t="shared" si="173"/>
        <v>mailto:info@oxni.ch?subject=Anfrage TCB-180-050-S2-P2</v>
      </c>
    </row>
    <row r="3722" spans="2:36" x14ac:dyDescent="0.2">
      <c r="B3722" s="78" t="str">
        <f t="shared" ref="B3722:B3785" si="174">IF(AF3722=D3722,"Economy",IF(AG3722=D3722,"Standard",IF(AH3722=D3722,"Präzision","")))</f>
        <v/>
      </c>
      <c r="C3722" s="19" t="s">
        <v>125</v>
      </c>
      <c r="D3722" s="19" t="s">
        <v>4023</v>
      </c>
      <c r="E3722" s="19">
        <v>180</v>
      </c>
      <c r="F3722" s="19" t="s">
        <v>55</v>
      </c>
      <c r="G3722" s="19">
        <v>40</v>
      </c>
      <c r="H3722" s="19">
        <v>5</v>
      </c>
      <c r="I3722" s="19">
        <v>140</v>
      </c>
      <c r="J3722" s="19">
        <v>94</v>
      </c>
      <c r="K3722" s="19">
        <v>970</v>
      </c>
      <c r="L3722" s="19">
        <v>2910</v>
      </c>
      <c r="M3722" s="19" t="s">
        <v>141</v>
      </c>
      <c r="N3722" s="19">
        <v>2000</v>
      </c>
      <c r="O3722" s="19">
        <v>4000</v>
      </c>
      <c r="P3722" s="19">
        <v>14100</v>
      </c>
      <c r="Q3722" s="19" t="s">
        <v>57</v>
      </c>
      <c r="R3722" s="19">
        <v>7050</v>
      </c>
      <c r="S3722" s="19">
        <v>20000</v>
      </c>
      <c r="T3722" s="19">
        <v>7.42</v>
      </c>
      <c r="U3722" s="19">
        <v>27</v>
      </c>
      <c r="V3722" s="19">
        <v>0.24</v>
      </c>
      <c r="W3722" s="19">
        <v>67</v>
      </c>
      <c r="X3722" s="93"/>
      <c r="Y3722">
        <f t="shared" ref="Y3722:Y3785" si="175">N3722/G3722</f>
        <v>50</v>
      </c>
      <c r="Z3722" t="b">
        <f>IF(N3722/G3722&gt;=Auswahlhilfe!$C$8,TRUE,FALSE)</f>
        <v>1</v>
      </c>
      <c r="AA3722" t="b">
        <f>IF(K3722&gt;Auswahlhilfe!$C$7,TRUE,FALSE)</f>
        <v>1</v>
      </c>
      <c r="AB3722" t="b">
        <f>IF(Auswahlhilfe!$C$17=F3722,TRUE,FALSE)</f>
        <v>0</v>
      </c>
      <c r="AC3722" t="b">
        <f>IFERROR(IF(FIND("P2",PGOptionList!D3722)&gt;0,TRUE),FALSE)</f>
        <v>0</v>
      </c>
      <c r="AD3722" t="b">
        <f>IFERROR(IF(FIND("P1",PGOptionList!D3722)&gt;0,TRUE),FALSE)</f>
        <v>1</v>
      </c>
      <c r="AE3722" t="b">
        <f>IFERROR(IF(FIND("P0",PGOptionList!D3722)&gt;0,TRUE),FALSE)</f>
        <v>0</v>
      </c>
      <c r="AF3722" t="b">
        <f>IF(AND(Z3722,AA3722,AB3722,AC3722,IF(C3722=Auswahlhilfe!$L$7,TRUE,FALSE)),D3722,FALSE)</f>
        <v>0</v>
      </c>
      <c r="AG3722" t="b">
        <f>IF(AND(Z3722,AA3722,AB3722,AD3722,IF(C3722=Auswahlhilfe!$L$17,TRUE,FALSE)),D3722,FALSE)</f>
        <v>0</v>
      </c>
      <c r="AH3722" t="b">
        <f>IF(AND(Z3722,AA3722,AB3722,AE3722,IF(C3722=Auswahlhilfe!$L$17,TRUE,FALSE)),D3722,FALSE)</f>
        <v>0</v>
      </c>
      <c r="AI3722" t="s">
        <v>4817</v>
      </c>
      <c r="AJ3722" s="90" t="str">
        <f t="shared" ref="AJ3722:AJ3785" si="176">IF(AI3722="ja",HYPERLINK(_xlfn.CONCAT("https://shop.oxni.ch/de/shop/motoren/planetengetriebe/",LOWER(D3722))),_xlfn.CONCAT("mailto:info@oxni.ch?subject=Anfrage ",D3722))</f>
        <v>mailto:info@oxni.ch?subject=Anfrage TCB-180-040-S1-P1</v>
      </c>
    </row>
    <row r="3723" spans="2:36" x14ac:dyDescent="0.2">
      <c r="B3723" s="78" t="str">
        <f t="shared" si="174"/>
        <v/>
      </c>
      <c r="C3723" s="19" t="s">
        <v>125</v>
      </c>
      <c r="D3723" s="19" t="s">
        <v>4024</v>
      </c>
      <c r="E3723" s="19">
        <v>180</v>
      </c>
      <c r="F3723" s="19" t="s">
        <v>58</v>
      </c>
      <c r="G3723" s="19">
        <v>40</v>
      </c>
      <c r="H3723" s="19">
        <v>5</v>
      </c>
      <c r="I3723" s="19">
        <v>140</v>
      </c>
      <c r="J3723" s="19">
        <v>94</v>
      </c>
      <c r="K3723" s="19">
        <v>970</v>
      </c>
      <c r="L3723" s="19">
        <v>2910</v>
      </c>
      <c r="M3723" s="19" t="s">
        <v>141</v>
      </c>
      <c r="N3723" s="19">
        <v>2000</v>
      </c>
      <c r="O3723" s="19">
        <v>4000</v>
      </c>
      <c r="P3723" s="19">
        <v>14100</v>
      </c>
      <c r="Q3723" s="19" t="s">
        <v>57</v>
      </c>
      <c r="R3723" s="19">
        <v>7050</v>
      </c>
      <c r="S3723" s="19">
        <v>20000</v>
      </c>
      <c r="T3723" s="19">
        <v>7.42</v>
      </c>
      <c r="U3723" s="19">
        <v>27</v>
      </c>
      <c r="V3723" s="19">
        <v>0.24</v>
      </c>
      <c r="W3723" s="19">
        <v>67</v>
      </c>
      <c r="X3723" s="93"/>
      <c r="Y3723">
        <f t="shared" si="175"/>
        <v>50</v>
      </c>
      <c r="Z3723" t="b">
        <f>IF(N3723/G3723&gt;=Auswahlhilfe!$C$8,TRUE,FALSE)</f>
        <v>1</v>
      </c>
      <c r="AA3723" t="b">
        <f>IF(K3723&gt;Auswahlhilfe!$C$7,TRUE,FALSE)</f>
        <v>1</v>
      </c>
      <c r="AB3723" t="b">
        <f>IF(Auswahlhilfe!$C$17=F3723,TRUE,FALSE)</f>
        <v>1</v>
      </c>
      <c r="AC3723" t="b">
        <f>IFERROR(IF(FIND("P2",PGOptionList!D3723)&gt;0,TRUE),FALSE)</f>
        <v>0</v>
      </c>
      <c r="AD3723" t="b">
        <f>IFERROR(IF(FIND("P1",PGOptionList!D3723)&gt;0,TRUE),FALSE)</f>
        <v>1</v>
      </c>
      <c r="AE3723" t="b">
        <f>IFERROR(IF(FIND("P0",PGOptionList!D3723)&gt;0,TRUE),FALSE)</f>
        <v>0</v>
      </c>
      <c r="AF3723" t="b">
        <f>IF(AND(Z3723,AA3723,AB3723,AC3723,IF(C3723=Auswahlhilfe!$L$7,TRUE,FALSE)),D3723,FALSE)</f>
        <v>0</v>
      </c>
      <c r="AG3723" t="b">
        <f>IF(AND(Z3723,AA3723,AB3723,AD3723,IF(C3723=Auswahlhilfe!$L$17,TRUE,FALSE)),D3723,FALSE)</f>
        <v>0</v>
      </c>
      <c r="AH3723" t="b">
        <f>IF(AND(Z3723,AA3723,AB3723,AE3723,IF(C3723=Auswahlhilfe!$L$17,TRUE,FALSE)),D3723,FALSE)</f>
        <v>0</v>
      </c>
      <c r="AI3723" t="s">
        <v>4817</v>
      </c>
      <c r="AJ3723" s="90" t="str">
        <f t="shared" si="176"/>
        <v>mailto:info@oxni.ch?subject=Anfrage TCB-180-040-S2-P1</v>
      </c>
    </row>
    <row r="3724" spans="2:36" x14ac:dyDescent="0.2">
      <c r="B3724" s="78" t="str">
        <f t="shared" si="174"/>
        <v/>
      </c>
      <c r="C3724" s="19" t="s">
        <v>125</v>
      </c>
      <c r="D3724" s="19" t="s">
        <v>4025</v>
      </c>
      <c r="E3724" s="19">
        <v>180</v>
      </c>
      <c r="F3724" s="19" t="s">
        <v>55</v>
      </c>
      <c r="G3724" s="19">
        <v>40</v>
      </c>
      <c r="H3724" s="19">
        <v>7</v>
      </c>
      <c r="I3724" s="19">
        <v>140</v>
      </c>
      <c r="J3724" s="19">
        <v>94</v>
      </c>
      <c r="K3724" s="19">
        <v>970</v>
      </c>
      <c r="L3724" s="19">
        <v>2910</v>
      </c>
      <c r="M3724" s="19" t="s">
        <v>141</v>
      </c>
      <c r="N3724" s="19">
        <v>2000</v>
      </c>
      <c r="O3724" s="19">
        <v>4000</v>
      </c>
      <c r="P3724" s="19">
        <v>14100</v>
      </c>
      <c r="Q3724" s="19" t="s">
        <v>57</v>
      </c>
      <c r="R3724" s="19">
        <v>7050</v>
      </c>
      <c r="S3724" s="19">
        <v>20000</v>
      </c>
      <c r="T3724" s="19">
        <v>7.42</v>
      </c>
      <c r="U3724" s="19">
        <v>27</v>
      </c>
      <c r="V3724" s="19">
        <v>0.24</v>
      </c>
      <c r="W3724" s="19">
        <v>67</v>
      </c>
      <c r="X3724" s="93"/>
      <c r="Y3724">
        <f t="shared" si="175"/>
        <v>50</v>
      </c>
      <c r="Z3724" t="b">
        <f>IF(N3724/G3724&gt;=Auswahlhilfe!$C$8,TRUE,FALSE)</f>
        <v>1</v>
      </c>
      <c r="AA3724" t="b">
        <f>IF(K3724&gt;Auswahlhilfe!$C$7,TRUE,FALSE)</f>
        <v>1</v>
      </c>
      <c r="AB3724" t="b">
        <f>IF(Auswahlhilfe!$C$17=F3724,TRUE,FALSE)</f>
        <v>0</v>
      </c>
      <c r="AC3724" t="b">
        <f>IFERROR(IF(FIND("P2",PGOptionList!D3724)&gt;0,TRUE),FALSE)</f>
        <v>1</v>
      </c>
      <c r="AD3724" t="b">
        <f>IFERROR(IF(FIND("P1",PGOptionList!D3724)&gt;0,TRUE),FALSE)</f>
        <v>0</v>
      </c>
      <c r="AE3724" t="b">
        <f>IFERROR(IF(FIND("P0",PGOptionList!D3724)&gt;0,TRUE),FALSE)</f>
        <v>0</v>
      </c>
      <c r="AF3724" t="b">
        <f>IF(AND(Z3724,AA3724,AB3724,AC3724,IF(C3724=Auswahlhilfe!$L$7,TRUE,FALSE)),D3724,FALSE)</f>
        <v>0</v>
      </c>
      <c r="AG3724" t="b">
        <f>IF(AND(Z3724,AA3724,AB3724,AD3724,IF(C3724=Auswahlhilfe!$L$17,TRUE,FALSE)),D3724,FALSE)</f>
        <v>0</v>
      </c>
      <c r="AH3724" t="b">
        <f>IF(AND(Z3724,AA3724,AB3724,AE3724,IF(C3724=Auswahlhilfe!$L$17,TRUE,FALSE)),D3724,FALSE)</f>
        <v>0</v>
      </c>
      <c r="AI3724" t="s">
        <v>4817</v>
      </c>
      <c r="AJ3724" s="90" t="str">
        <f t="shared" si="176"/>
        <v>mailto:info@oxni.ch?subject=Anfrage TCB-180-040-S1-P2</v>
      </c>
    </row>
    <row r="3725" spans="2:36" x14ac:dyDescent="0.2">
      <c r="B3725" s="78" t="str">
        <f t="shared" si="174"/>
        <v/>
      </c>
      <c r="C3725" s="19" t="s">
        <v>125</v>
      </c>
      <c r="D3725" s="19" t="s">
        <v>4026</v>
      </c>
      <c r="E3725" s="19">
        <v>180</v>
      </c>
      <c r="F3725" s="19" t="s">
        <v>58</v>
      </c>
      <c r="G3725" s="19">
        <v>40</v>
      </c>
      <c r="H3725" s="19">
        <v>7</v>
      </c>
      <c r="I3725" s="19">
        <v>140</v>
      </c>
      <c r="J3725" s="19">
        <v>94</v>
      </c>
      <c r="K3725" s="19">
        <v>970</v>
      </c>
      <c r="L3725" s="19">
        <v>2910</v>
      </c>
      <c r="M3725" s="19" t="s">
        <v>141</v>
      </c>
      <c r="N3725" s="19">
        <v>2000</v>
      </c>
      <c r="O3725" s="19">
        <v>4000</v>
      </c>
      <c r="P3725" s="19">
        <v>14100</v>
      </c>
      <c r="Q3725" s="19" t="s">
        <v>57</v>
      </c>
      <c r="R3725" s="19">
        <v>7050</v>
      </c>
      <c r="S3725" s="19">
        <v>20000</v>
      </c>
      <c r="T3725" s="19">
        <v>7.42</v>
      </c>
      <c r="U3725" s="19">
        <v>27</v>
      </c>
      <c r="V3725" s="19">
        <v>0.24</v>
      </c>
      <c r="W3725" s="19">
        <v>67</v>
      </c>
      <c r="X3725" s="93"/>
      <c r="Y3725">
        <f t="shared" si="175"/>
        <v>50</v>
      </c>
      <c r="Z3725" t="b">
        <f>IF(N3725/G3725&gt;=Auswahlhilfe!$C$8,TRUE,FALSE)</f>
        <v>1</v>
      </c>
      <c r="AA3725" t="b">
        <f>IF(K3725&gt;Auswahlhilfe!$C$7,TRUE,FALSE)</f>
        <v>1</v>
      </c>
      <c r="AB3725" t="b">
        <f>IF(Auswahlhilfe!$C$17=F3725,TRUE,FALSE)</f>
        <v>1</v>
      </c>
      <c r="AC3725" t="b">
        <f>IFERROR(IF(FIND("P2",PGOptionList!D3725)&gt;0,TRUE),FALSE)</f>
        <v>1</v>
      </c>
      <c r="AD3725" t="b">
        <f>IFERROR(IF(FIND("P1",PGOptionList!D3725)&gt;0,TRUE),FALSE)</f>
        <v>0</v>
      </c>
      <c r="AE3725" t="b">
        <f>IFERROR(IF(FIND("P0",PGOptionList!D3725)&gt;0,TRUE),FALSE)</f>
        <v>0</v>
      </c>
      <c r="AF3725" t="b">
        <f>IF(AND(Z3725,AA3725,AB3725,AC3725,IF(C3725=Auswahlhilfe!$L$7,TRUE,FALSE)),D3725,FALSE)</f>
        <v>0</v>
      </c>
      <c r="AG3725" t="b">
        <f>IF(AND(Z3725,AA3725,AB3725,AD3725,IF(C3725=Auswahlhilfe!$L$17,TRUE,FALSE)),D3725,FALSE)</f>
        <v>0</v>
      </c>
      <c r="AH3725" t="b">
        <f>IF(AND(Z3725,AA3725,AB3725,AE3725,IF(C3725=Auswahlhilfe!$L$17,TRUE,FALSE)),D3725,FALSE)</f>
        <v>0</v>
      </c>
      <c r="AI3725" t="s">
        <v>4817</v>
      </c>
      <c r="AJ3725" s="90" t="str">
        <f t="shared" si="176"/>
        <v>mailto:info@oxni.ch?subject=Anfrage TCB-180-040-S2-P2</v>
      </c>
    </row>
    <row r="3726" spans="2:36" x14ac:dyDescent="0.2">
      <c r="B3726" s="78" t="str">
        <f t="shared" si="174"/>
        <v/>
      </c>
      <c r="C3726" s="19" t="s">
        <v>125</v>
      </c>
      <c r="D3726" s="19" t="s">
        <v>4027</v>
      </c>
      <c r="E3726" s="19">
        <v>180</v>
      </c>
      <c r="F3726" s="19" t="s">
        <v>55</v>
      </c>
      <c r="G3726" s="19">
        <v>35</v>
      </c>
      <c r="H3726" s="19">
        <v>5</v>
      </c>
      <c r="I3726" s="19">
        <v>140</v>
      </c>
      <c r="J3726" s="19">
        <v>94</v>
      </c>
      <c r="K3726" s="19">
        <v>1050</v>
      </c>
      <c r="L3726" s="19">
        <v>3150</v>
      </c>
      <c r="M3726" s="19" t="s">
        <v>90</v>
      </c>
      <c r="N3726" s="19">
        <v>2000</v>
      </c>
      <c r="O3726" s="19">
        <v>4000</v>
      </c>
      <c r="P3726" s="19">
        <v>14100</v>
      </c>
      <c r="Q3726" s="19" t="s">
        <v>57</v>
      </c>
      <c r="R3726" s="19">
        <v>7050</v>
      </c>
      <c r="S3726" s="19">
        <v>20000</v>
      </c>
      <c r="T3726" s="19">
        <v>7.42</v>
      </c>
      <c r="U3726" s="19">
        <v>27</v>
      </c>
      <c r="V3726" s="19">
        <v>0.24</v>
      </c>
      <c r="W3726" s="19">
        <v>67</v>
      </c>
      <c r="X3726" s="93"/>
      <c r="Y3726">
        <f t="shared" si="175"/>
        <v>57.142857142857146</v>
      </c>
      <c r="Z3726" t="b">
        <f>IF(N3726/G3726&gt;=Auswahlhilfe!$C$8,TRUE,FALSE)</f>
        <v>1</v>
      </c>
      <c r="AA3726" t="b">
        <f>IF(K3726&gt;Auswahlhilfe!$C$7,TRUE,FALSE)</f>
        <v>1</v>
      </c>
      <c r="AB3726" t="b">
        <f>IF(Auswahlhilfe!$C$17=F3726,TRUE,FALSE)</f>
        <v>0</v>
      </c>
      <c r="AC3726" t="b">
        <f>IFERROR(IF(FIND("P2",PGOptionList!D3726)&gt;0,TRUE),FALSE)</f>
        <v>0</v>
      </c>
      <c r="AD3726" t="b">
        <f>IFERROR(IF(FIND("P1",PGOptionList!D3726)&gt;0,TRUE),FALSE)</f>
        <v>1</v>
      </c>
      <c r="AE3726" t="b">
        <f>IFERROR(IF(FIND("P0",PGOptionList!D3726)&gt;0,TRUE),FALSE)</f>
        <v>0</v>
      </c>
      <c r="AF3726" t="b">
        <f>IF(AND(Z3726,AA3726,AB3726,AC3726,IF(C3726=Auswahlhilfe!$L$7,TRUE,FALSE)),D3726,FALSE)</f>
        <v>0</v>
      </c>
      <c r="AG3726" t="b">
        <f>IF(AND(Z3726,AA3726,AB3726,AD3726,IF(C3726=Auswahlhilfe!$L$17,TRUE,FALSE)),D3726,FALSE)</f>
        <v>0</v>
      </c>
      <c r="AH3726" t="b">
        <f>IF(AND(Z3726,AA3726,AB3726,AE3726,IF(C3726=Auswahlhilfe!$L$17,TRUE,FALSE)),D3726,FALSE)</f>
        <v>0</v>
      </c>
      <c r="AI3726" t="s">
        <v>4817</v>
      </c>
      <c r="AJ3726" s="90" t="str">
        <f t="shared" si="176"/>
        <v>mailto:info@oxni.ch?subject=Anfrage TCB-180-035-S1-P1</v>
      </c>
    </row>
    <row r="3727" spans="2:36" x14ac:dyDescent="0.2">
      <c r="B3727" s="78" t="str">
        <f t="shared" si="174"/>
        <v/>
      </c>
      <c r="C3727" s="19" t="s">
        <v>125</v>
      </c>
      <c r="D3727" s="19" t="s">
        <v>4028</v>
      </c>
      <c r="E3727" s="19">
        <v>180</v>
      </c>
      <c r="F3727" s="19" t="s">
        <v>58</v>
      </c>
      <c r="G3727" s="19">
        <v>35</v>
      </c>
      <c r="H3727" s="19">
        <v>5</v>
      </c>
      <c r="I3727" s="19">
        <v>140</v>
      </c>
      <c r="J3727" s="19">
        <v>94</v>
      </c>
      <c r="K3727" s="19">
        <v>1050</v>
      </c>
      <c r="L3727" s="19">
        <v>3150</v>
      </c>
      <c r="M3727" s="19" t="s">
        <v>90</v>
      </c>
      <c r="N3727" s="19">
        <v>2000</v>
      </c>
      <c r="O3727" s="19">
        <v>4000</v>
      </c>
      <c r="P3727" s="19">
        <v>14100</v>
      </c>
      <c r="Q3727" s="19" t="s">
        <v>57</v>
      </c>
      <c r="R3727" s="19">
        <v>7050</v>
      </c>
      <c r="S3727" s="19">
        <v>20000</v>
      </c>
      <c r="T3727" s="19">
        <v>7.42</v>
      </c>
      <c r="U3727" s="19">
        <v>27</v>
      </c>
      <c r="V3727" s="19">
        <v>0.24</v>
      </c>
      <c r="W3727" s="19">
        <v>67</v>
      </c>
      <c r="X3727" s="93"/>
      <c r="Y3727">
        <f t="shared" si="175"/>
        <v>57.142857142857146</v>
      </c>
      <c r="Z3727" t="b">
        <f>IF(N3727/G3727&gt;=Auswahlhilfe!$C$8,TRUE,FALSE)</f>
        <v>1</v>
      </c>
      <c r="AA3727" t="b">
        <f>IF(K3727&gt;Auswahlhilfe!$C$7,TRUE,FALSE)</f>
        <v>1</v>
      </c>
      <c r="AB3727" t="b">
        <f>IF(Auswahlhilfe!$C$17=F3727,TRUE,FALSE)</f>
        <v>1</v>
      </c>
      <c r="AC3727" t="b">
        <f>IFERROR(IF(FIND("P2",PGOptionList!D3727)&gt;0,TRUE),FALSE)</f>
        <v>0</v>
      </c>
      <c r="AD3727" t="b">
        <f>IFERROR(IF(FIND("P1",PGOptionList!D3727)&gt;0,TRUE),FALSE)</f>
        <v>1</v>
      </c>
      <c r="AE3727" t="b">
        <f>IFERROR(IF(FIND("P0",PGOptionList!D3727)&gt;0,TRUE),FALSE)</f>
        <v>0</v>
      </c>
      <c r="AF3727" t="b">
        <f>IF(AND(Z3727,AA3727,AB3727,AC3727,IF(C3727=Auswahlhilfe!$L$7,TRUE,FALSE)),D3727,FALSE)</f>
        <v>0</v>
      </c>
      <c r="AG3727" t="b">
        <f>IF(AND(Z3727,AA3727,AB3727,AD3727,IF(C3727=Auswahlhilfe!$L$17,TRUE,FALSE)),D3727,FALSE)</f>
        <v>0</v>
      </c>
      <c r="AH3727" t="b">
        <f>IF(AND(Z3727,AA3727,AB3727,AE3727,IF(C3727=Auswahlhilfe!$L$17,TRUE,FALSE)),D3727,FALSE)</f>
        <v>0</v>
      </c>
      <c r="AI3727" t="s">
        <v>4817</v>
      </c>
      <c r="AJ3727" s="90" t="str">
        <f t="shared" si="176"/>
        <v>mailto:info@oxni.ch?subject=Anfrage TCB-180-035-S2-P1</v>
      </c>
    </row>
    <row r="3728" spans="2:36" x14ac:dyDescent="0.2">
      <c r="B3728" s="78" t="str">
        <f t="shared" si="174"/>
        <v/>
      </c>
      <c r="C3728" s="19" t="s">
        <v>125</v>
      </c>
      <c r="D3728" s="19" t="s">
        <v>4029</v>
      </c>
      <c r="E3728" s="19">
        <v>180</v>
      </c>
      <c r="F3728" s="19" t="s">
        <v>55</v>
      </c>
      <c r="G3728" s="19">
        <v>35</v>
      </c>
      <c r="H3728" s="19">
        <v>7</v>
      </c>
      <c r="I3728" s="19">
        <v>140</v>
      </c>
      <c r="J3728" s="19">
        <v>94</v>
      </c>
      <c r="K3728" s="19">
        <v>1050</v>
      </c>
      <c r="L3728" s="19">
        <v>3150</v>
      </c>
      <c r="M3728" s="19" t="s">
        <v>90</v>
      </c>
      <c r="N3728" s="19">
        <v>2000</v>
      </c>
      <c r="O3728" s="19">
        <v>4000</v>
      </c>
      <c r="P3728" s="19">
        <v>14100</v>
      </c>
      <c r="Q3728" s="19" t="s">
        <v>57</v>
      </c>
      <c r="R3728" s="19">
        <v>7050</v>
      </c>
      <c r="S3728" s="19">
        <v>20000</v>
      </c>
      <c r="T3728" s="19">
        <v>7.42</v>
      </c>
      <c r="U3728" s="19">
        <v>27</v>
      </c>
      <c r="V3728" s="19">
        <v>0.24</v>
      </c>
      <c r="W3728" s="19">
        <v>67</v>
      </c>
      <c r="X3728" s="93"/>
      <c r="Y3728">
        <f t="shared" si="175"/>
        <v>57.142857142857146</v>
      </c>
      <c r="Z3728" t="b">
        <f>IF(N3728/G3728&gt;=Auswahlhilfe!$C$8,TRUE,FALSE)</f>
        <v>1</v>
      </c>
      <c r="AA3728" t="b">
        <f>IF(K3728&gt;Auswahlhilfe!$C$7,TRUE,FALSE)</f>
        <v>1</v>
      </c>
      <c r="AB3728" t="b">
        <f>IF(Auswahlhilfe!$C$17=F3728,TRUE,FALSE)</f>
        <v>0</v>
      </c>
      <c r="AC3728" t="b">
        <f>IFERROR(IF(FIND("P2",PGOptionList!D3728)&gt;0,TRUE),FALSE)</f>
        <v>1</v>
      </c>
      <c r="AD3728" t="b">
        <f>IFERROR(IF(FIND("P1",PGOptionList!D3728)&gt;0,TRUE),FALSE)</f>
        <v>0</v>
      </c>
      <c r="AE3728" t="b">
        <f>IFERROR(IF(FIND("P0",PGOptionList!D3728)&gt;0,TRUE),FALSE)</f>
        <v>0</v>
      </c>
      <c r="AF3728" t="b">
        <f>IF(AND(Z3728,AA3728,AB3728,AC3728,IF(C3728=Auswahlhilfe!$L$7,TRUE,FALSE)),D3728,FALSE)</f>
        <v>0</v>
      </c>
      <c r="AG3728" t="b">
        <f>IF(AND(Z3728,AA3728,AB3728,AD3728,IF(C3728=Auswahlhilfe!$L$17,TRUE,FALSE)),D3728,FALSE)</f>
        <v>0</v>
      </c>
      <c r="AH3728" t="b">
        <f>IF(AND(Z3728,AA3728,AB3728,AE3728,IF(C3728=Auswahlhilfe!$L$17,TRUE,FALSE)),D3728,FALSE)</f>
        <v>0</v>
      </c>
      <c r="AI3728" t="s">
        <v>4817</v>
      </c>
      <c r="AJ3728" s="90" t="str">
        <f t="shared" si="176"/>
        <v>mailto:info@oxni.ch?subject=Anfrage TCB-180-035-S1-P2</v>
      </c>
    </row>
    <row r="3729" spans="2:36" x14ac:dyDescent="0.2">
      <c r="B3729" s="78" t="str">
        <f t="shared" si="174"/>
        <v/>
      </c>
      <c r="C3729" s="19" t="s">
        <v>125</v>
      </c>
      <c r="D3729" s="19" t="s">
        <v>4030</v>
      </c>
      <c r="E3729" s="19">
        <v>180</v>
      </c>
      <c r="F3729" s="19" t="s">
        <v>58</v>
      </c>
      <c r="G3729" s="19">
        <v>35</v>
      </c>
      <c r="H3729" s="19">
        <v>7</v>
      </c>
      <c r="I3729" s="19">
        <v>140</v>
      </c>
      <c r="J3729" s="19">
        <v>94</v>
      </c>
      <c r="K3729" s="19">
        <v>1050</v>
      </c>
      <c r="L3729" s="19">
        <v>3150</v>
      </c>
      <c r="M3729" s="19" t="s">
        <v>90</v>
      </c>
      <c r="N3729" s="19">
        <v>2000</v>
      </c>
      <c r="O3729" s="19">
        <v>4000</v>
      </c>
      <c r="P3729" s="19">
        <v>14100</v>
      </c>
      <c r="Q3729" s="19" t="s">
        <v>57</v>
      </c>
      <c r="R3729" s="19">
        <v>7050</v>
      </c>
      <c r="S3729" s="19">
        <v>20000</v>
      </c>
      <c r="T3729" s="19">
        <v>7.42</v>
      </c>
      <c r="U3729" s="19">
        <v>27</v>
      </c>
      <c r="V3729" s="19">
        <v>0.24</v>
      </c>
      <c r="W3729" s="19">
        <v>67</v>
      </c>
      <c r="X3729" s="93"/>
      <c r="Y3729">
        <f t="shared" si="175"/>
        <v>57.142857142857146</v>
      </c>
      <c r="Z3729" t="b">
        <f>IF(N3729/G3729&gt;=Auswahlhilfe!$C$8,TRUE,FALSE)</f>
        <v>1</v>
      </c>
      <c r="AA3729" t="b">
        <f>IF(K3729&gt;Auswahlhilfe!$C$7,TRUE,FALSE)</f>
        <v>1</v>
      </c>
      <c r="AB3729" t="b">
        <f>IF(Auswahlhilfe!$C$17=F3729,TRUE,FALSE)</f>
        <v>1</v>
      </c>
      <c r="AC3729" t="b">
        <f>IFERROR(IF(FIND("P2",PGOptionList!D3729)&gt;0,TRUE),FALSE)</f>
        <v>1</v>
      </c>
      <c r="AD3729" t="b">
        <f>IFERROR(IF(FIND("P1",PGOptionList!D3729)&gt;0,TRUE),FALSE)</f>
        <v>0</v>
      </c>
      <c r="AE3729" t="b">
        <f>IFERROR(IF(FIND("P0",PGOptionList!D3729)&gt;0,TRUE),FALSE)</f>
        <v>0</v>
      </c>
      <c r="AF3729" t="b">
        <f>IF(AND(Z3729,AA3729,AB3729,AC3729,IF(C3729=Auswahlhilfe!$L$7,TRUE,FALSE)),D3729,FALSE)</f>
        <v>0</v>
      </c>
      <c r="AG3729" t="b">
        <f>IF(AND(Z3729,AA3729,AB3729,AD3729,IF(C3729=Auswahlhilfe!$L$17,TRUE,FALSE)),D3729,FALSE)</f>
        <v>0</v>
      </c>
      <c r="AH3729" t="b">
        <f>IF(AND(Z3729,AA3729,AB3729,AE3729,IF(C3729=Auswahlhilfe!$L$17,TRUE,FALSE)),D3729,FALSE)</f>
        <v>0</v>
      </c>
      <c r="AI3729" t="s">
        <v>4817</v>
      </c>
      <c r="AJ3729" s="90" t="str">
        <f t="shared" si="176"/>
        <v>mailto:info@oxni.ch?subject=Anfrage TCB-180-035-S2-P2</v>
      </c>
    </row>
    <row r="3730" spans="2:36" x14ac:dyDescent="0.2">
      <c r="B3730" s="78" t="str">
        <f t="shared" si="174"/>
        <v/>
      </c>
      <c r="C3730" s="19" t="s">
        <v>125</v>
      </c>
      <c r="D3730" s="19" t="s">
        <v>4031</v>
      </c>
      <c r="E3730" s="19">
        <v>180</v>
      </c>
      <c r="F3730" s="19" t="s">
        <v>55</v>
      </c>
      <c r="G3730" s="19">
        <v>30</v>
      </c>
      <c r="H3730" s="19">
        <v>5</v>
      </c>
      <c r="I3730" s="19">
        <v>140</v>
      </c>
      <c r="J3730" s="19">
        <v>94</v>
      </c>
      <c r="K3730" s="19">
        <v>1050</v>
      </c>
      <c r="L3730" s="19">
        <v>3150</v>
      </c>
      <c r="M3730" s="19" t="s">
        <v>90</v>
      </c>
      <c r="N3730" s="19">
        <v>2000</v>
      </c>
      <c r="O3730" s="19">
        <v>4000</v>
      </c>
      <c r="P3730" s="19">
        <v>14100</v>
      </c>
      <c r="Q3730" s="19" t="s">
        <v>57</v>
      </c>
      <c r="R3730" s="19">
        <v>7050</v>
      </c>
      <c r="S3730" s="19">
        <v>20000</v>
      </c>
      <c r="T3730" s="19">
        <v>7.42</v>
      </c>
      <c r="U3730" s="19">
        <v>27</v>
      </c>
      <c r="V3730" s="19">
        <v>0.24</v>
      </c>
      <c r="W3730" s="19">
        <v>67</v>
      </c>
      <c r="X3730" s="93"/>
      <c r="Y3730">
        <f t="shared" si="175"/>
        <v>66.666666666666671</v>
      </c>
      <c r="Z3730" t="b">
        <f>IF(N3730/G3730&gt;=Auswahlhilfe!$C$8,TRUE,FALSE)</f>
        <v>1</v>
      </c>
      <c r="AA3730" t="b">
        <f>IF(K3730&gt;Auswahlhilfe!$C$7,TRUE,FALSE)</f>
        <v>1</v>
      </c>
      <c r="AB3730" t="b">
        <f>IF(Auswahlhilfe!$C$17=F3730,TRUE,FALSE)</f>
        <v>0</v>
      </c>
      <c r="AC3730" t="b">
        <f>IFERROR(IF(FIND("P2",PGOptionList!D3730)&gt;0,TRUE),FALSE)</f>
        <v>0</v>
      </c>
      <c r="AD3730" t="b">
        <f>IFERROR(IF(FIND("P1",PGOptionList!D3730)&gt;0,TRUE),FALSE)</f>
        <v>1</v>
      </c>
      <c r="AE3730" t="b">
        <f>IFERROR(IF(FIND("P0",PGOptionList!D3730)&gt;0,TRUE),FALSE)</f>
        <v>0</v>
      </c>
      <c r="AF3730" t="b">
        <f>IF(AND(Z3730,AA3730,AB3730,AC3730,IF(C3730=Auswahlhilfe!$L$7,TRUE,FALSE)),D3730,FALSE)</f>
        <v>0</v>
      </c>
      <c r="AG3730" t="b">
        <f>IF(AND(Z3730,AA3730,AB3730,AD3730,IF(C3730=Auswahlhilfe!$L$17,TRUE,FALSE)),D3730,FALSE)</f>
        <v>0</v>
      </c>
      <c r="AH3730" t="b">
        <f>IF(AND(Z3730,AA3730,AB3730,AE3730,IF(C3730=Auswahlhilfe!$L$17,TRUE,FALSE)),D3730,FALSE)</f>
        <v>0</v>
      </c>
      <c r="AI3730" t="s">
        <v>4817</v>
      </c>
      <c r="AJ3730" s="90" t="str">
        <f t="shared" si="176"/>
        <v>mailto:info@oxni.ch?subject=Anfrage TCB-180-030-S1-P1</v>
      </c>
    </row>
    <row r="3731" spans="2:36" x14ac:dyDescent="0.2">
      <c r="B3731" s="78" t="str">
        <f t="shared" si="174"/>
        <v/>
      </c>
      <c r="C3731" s="19" t="s">
        <v>125</v>
      </c>
      <c r="D3731" s="19" t="s">
        <v>4032</v>
      </c>
      <c r="E3731" s="19">
        <v>180</v>
      </c>
      <c r="F3731" s="19" t="s">
        <v>58</v>
      </c>
      <c r="G3731" s="19">
        <v>30</v>
      </c>
      <c r="H3731" s="19">
        <v>5</v>
      </c>
      <c r="I3731" s="19">
        <v>140</v>
      </c>
      <c r="J3731" s="19">
        <v>94</v>
      </c>
      <c r="K3731" s="19">
        <v>1050</v>
      </c>
      <c r="L3731" s="19">
        <v>3150</v>
      </c>
      <c r="M3731" s="19" t="s">
        <v>90</v>
      </c>
      <c r="N3731" s="19">
        <v>2000</v>
      </c>
      <c r="O3731" s="19">
        <v>4000</v>
      </c>
      <c r="P3731" s="19">
        <v>14100</v>
      </c>
      <c r="Q3731" s="19" t="s">
        <v>57</v>
      </c>
      <c r="R3731" s="19">
        <v>7050</v>
      </c>
      <c r="S3731" s="19">
        <v>20000</v>
      </c>
      <c r="T3731" s="19">
        <v>7.42</v>
      </c>
      <c r="U3731" s="19">
        <v>27</v>
      </c>
      <c r="V3731" s="19">
        <v>0.24</v>
      </c>
      <c r="W3731" s="19">
        <v>67</v>
      </c>
      <c r="X3731" s="93"/>
      <c r="Y3731">
        <f t="shared" si="175"/>
        <v>66.666666666666671</v>
      </c>
      <c r="Z3731" t="b">
        <f>IF(N3731/G3731&gt;=Auswahlhilfe!$C$8,TRUE,FALSE)</f>
        <v>1</v>
      </c>
      <c r="AA3731" t="b">
        <f>IF(K3731&gt;Auswahlhilfe!$C$7,TRUE,FALSE)</f>
        <v>1</v>
      </c>
      <c r="AB3731" t="b">
        <f>IF(Auswahlhilfe!$C$17=F3731,TRUE,FALSE)</f>
        <v>1</v>
      </c>
      <c r="AC3731" t="b">
        <f>IFERROR(IF(FIND("P2",PGOptionList!D3731)&gt;0,TRUE),FALSE)</f>
        <v>0</v>
      </c>
      <c r="AD3731" t="b">
        <f>IFERROR(IF(FIND("P1",PGOptionList!D3731)&gt;0,TRUE),FALSE)</f>
        <v>1</v>
      </c>
      <c r="AE3731" t="b">
        <f>IFERROR(IF(FIND("P0",PGOptionList!D3731)&gt;0,TRUE),FALSE)</f>
        <v>0</v>
      </c>
      <c r="AF3731" t="b">
        <f>IF(AND(Z3731,AA3731,AB3731,AC3731,IF(C3731=Auswahlhilfe!$L$7,TRUE,FALSE)),D3731,FALSE)</f>
        <v>0</v>
      </c>
      <c r="AG3731" t="b">
        <f>IF(AND(Z3731,AA3731,AB3731,AD3731,IF(C3731=Auswahlhilfe!$L$17,TRUE,FALSE)),D3731,FALSE)</f>
        <v>0</v>
      </c>
      <c r="AH3731" t="b">
        <f>IF(AND(Z3731,AA3731,AB3731,AE3731,IF(C3731=Auswahlhilfe!$L$17,TRUE,FALSE)),D3731,FALSE)</f>
        <v>0</v>
      </c>
      <c r="AI3731" t="s">
        <v>4817</v>
      </c>
      <c r="AJ3731" s="90" t="str">
        <f t="shared" si="176"/>
        <v>mailto:info@oxni.ch?subject=Anfrage TCB-180-030-S2-P1</v>
      </c>
    </row>
    <row r="3732" spans="2:36" x14ac:dyDescent="0.2">
      <c r="B3732" s="78" t="str">
        <f t="shared" si="174"/>
        <v/>
      </c>
      <c r="C3732" s="19" t="s">
        <v>125</v>
      </c>
      <c r="D3732" s="19" t="s">
        <v>4033</v>
      </c>
      <c r="E3732" s="19">
        <v>180</v>
      </c>
      <c r="F3732" s="19" t="s">
        <v>55</v>
      </c>
      <c r="G3732" s="19">
        <v>30</v>
      </c>
      <c r="H3732" s="19">
        <v>7</v>
      </c>
      <c r="I3732" s="19">
        <v>140</v>
      </c>
      <c r="J3732" s="19">
        <v>94</v>
      </c>
      <c r="K3732" s="19">
        <v>1050</v>
      </c>
      <c r="L3732" s="19">
        <v>3150</v>
      </c>
      <c r="M3732" s="19" t="s">
        <v>90</v>
      </c>
      <c r="N3732" s="19">
        <v>2000</v>
      </c>
      <c r="O3732" s="19">
        <v>4000</v>
      </c>
      <c r="P3732" s="19">
        <v>14100</v>
      </c>
      <c r="Q3732" s="19" t="s">
        <v>57</v>
      </c>
      <c r="R3732" s="19">
        <v>7050</v>
      </c>
      <c r="S3732" s="19">
        <v>20000</v>
      </c>
      <c r="T3732" s="19">
        <v>7.42</v>
      </c>
      <c r="U3732" s="19">
        <v>27</v>
      </c>
      <c r="V3732" s="19">
        <v>0.24</v>
      </c>
      <c r="W3732" s="19">
        <v>67</v>
      </c>
      <c r="X3732" s="93"/>
      <c r="Y3732">
        <f t="shared" si="175"/>
        <v>66.666666666666671</v>
      </c>
      <c r="Z3732" t="b">
        <f>IF(N3732/G3732&gt;=Auswahlhilfe!$C$8,TRUE,FALSE)</f>
        <v>1</v>
      </c>
      <c r="AA3732" t="b">
        <f>IF(K3732&gt;Auswahlhilfe!$C$7,TRUE,FALSE)</f>
        <v>1</v>
      </c>
      <c r="AB3732" t="b">
        <f>IF(Auswahlhilfe!$C$17=F3732,TRUE,FALSE)</f>
        <v>0</v>
      </c>
      <c r="AC3732" t="b">
        <f>IFERROR(IF(FIND("P2",PGOptionList!D3732)&gt;0,TRUE),FALSE)</f>
        <v>1</v>
      </c>
      <c r="AD3732" t="b">
        <f>IFERROR(IF(FIND("P1",PGOptionList!D3732)&gt;0,TRUE),FALSE)</f>
        <v>0</v>
      </c>
      <c r="AE3732" t="b">
        <f>IFERROR(IF(FIND("P0",PGOptionList!D3732)&gt;0,TRUE),FALSE)</f>
        <v>0</v>
      </c>
      <c r="AF3732" t="b">
        <f>IF(AND(Z3732,AA3732,AB3732,AC3732,IF(C3732=Auswahlhilfe!$L$7,TRUE,FALSE)),D3732,FALSE)</f>
        <v>0</v>
      </c>
      <c r="AG3732" t="b">
        <f>IF(AND(Z3732,AA3732,AB3732,AD3732,IF(C3732=Auswahlhilfe!$L$17,TRUE,FALSE)),D3732,FALSE)</f>
        <v>0</v>
      </c>
      <c r="AH3732" t="b">
        <f>IF(AND(Z3732,AA3732,AB3732,AE3732,IF(C3732=Auswahlhilfe!$L$17,TRUE,FALSE)),D3732,FALSE)</f>
        <v>0</v>
      </c>
      <c r="AI3732" t="s">
        <v>4817</v>
      </c>
      <c r="AJ3732" s="90" t="str">
        <f t="shared" si="176"/>
        <v>mailto:info@oxni.ch?subject=Anfrage TCB-180-030-S1-P2</v>
      </c>
    </row>
    <row r="3733" spans="2:36" x14ac:dyDescent="0.2">
      <c r="B3733" s="78" t="str">
        <f t="shared" si="174"/>
        <v/>
      </c>
      <c r="C3733" s="19" t="s">
        <v>125</v>
      </c>
      <c r="D3733" s="19" t="s">
        <v>4034</v>
      </c>
      <c r="E3733" s="19">
        <v>180</v>
      </c>
      <c r="F3733" s="19" t="s">
        <v>58</v>
      </c>
      <c r="G3733" s="19">
        <v>30</v>
      </c>
      <c r="H3733" s="19">
        <v>7</v>
      </c>
      <c r="I3733" s="19">
        <v>140</v>
      </c>
      <c r="J3733" s="19">
        <v>94</v>
      </c>
      <c r="K3733" s="19">
        <v>1050</v>
      </c>
      <c r="L3733" s="19">
        <v>3150</v>
      </c>
      <c r="M3733" s="19" t="s">
        <v>90</v>
      </c>
      <c r="N3733" s="19">
        <v>2000</v>
      </c>
      <c r="O3733" s="19">
        <v>4000</v>
      </c>
      <c r="P3733" s="19">
        <v>14100</v>
      </c>
      <c r="Q3733" s="19" t="s">
        <v>57</v>
      </c>
      <c r="R3733" s="19">
        <v>7050</v>
      </c>
      <c r="S3733" s="19">
        <v>20000</v>
      </c>
      <c r="T3733" s="19">
        <v>7.42</v>
      </c>
      <c r="U3733" s="19">
        <v>27</v>
      </c>
      <c r="V3733" s="19">
        <v>0.24</v>
      </c>
      <c r="W3733" s="19">
        <v>67</v>
      </c>
      <c r="X3733" s="93"/>
      <c r="Y3733">
        <f t="shared" si="175"/>
        <v>66.666666666666671</v>
      </c>
      <c r="Z3733" t="b">
        <f>IF(N3733/G3733&gt;=Auswahlhilfe!$C$8,TRUE,FALSE)</f>
        <v>1</v>
      </c>
      <c r="AA3733" t="b">
        <f>IF(K3733&gt;Auswahlhilfe!$C$7,TRUE,FALSE)</f>
        <v>1</v>
      </c>
      <c r="AB3733" t="b">
        <f>IF(Auswahlhilfe!$C$17=F3733,TRUE,FALSE)</f>
        <v>1</v>
      </c>
      <c r="AC3733" t="b">
        <f>IFERROR(IF(FIND("P2",PGOptionList!D3733)&gt;0,TRUE),FALSE)</f>
        <v>1</v>
      </c>
      <c r="AD3733" t="b">
        <f>IFERROR(IF(FIND("P1",PGOptionList!D3733)&gt;0,TRUE),FALSE)</f>
        <v>0</v>
      </c>
      <c r="AE3733" t="b">
        <f>IFERROR(IF(FIND("P0",PGOptionList!D3733)&gt;0,TRUE),FALSE)</f>
        <v>0</v>
      </c>
      <c r="AF3733" t="b">
        <f>IF(AND(Z3733,AA3733,AB3733,AC3733,IF(C3733=Auswahlhilfe!$L$7,TRUE,FALSE)),D3733,FALSE)</f>
        <v>0</v>
      </c>
      <c r="AG3733" t="b">
        <f>IF(AND(Z3733,AA3733,AB3733,AD3733,IF(C3733=Auswahlhilfe!$L$17,TRUE,FALSE)),D3733,FALSE)</f>
        <v>0</v>
      </c>
      <c r="AH3733" t="b">
        <f>IF(AND(Z3733,AA3733,AB3733,AE3733,IF(C3733=Auswahlhilfe!$L$17,TRUE,FALSE)),D3733,FALSE)</f>
        <v>0</v>
      </c>
      <c r="AI3733" t="s">
        <v>4817</v>
      </c>
      <c r="AJ3733" s="90" t="str">
        <f t="shared" si="176"/>
        <v>mailto:info@oxni.ch?subject=Anfrage TCB-180-030-S2-P2</v>
      </c>
    </row>
    <row r="3734" spans="2:36" x14ac:dyDescent="0.2">
      <c r="B3734" s="78" t="str">
        <f t="shared" si="174"/>
        <v/>
      </c>
      <c r="C3734" s="19" t="s">
        <v>125</v>
      </c>
      <c r="D3734" s="19" t="s">
        <v>4035</v>
      </c>
      <c r="E3734" s="19">
        <v>180</v>
      </c>
      <c r="F3734" s="19" t="s">
        <v>55</v>
      </c>
      <c r="G3734" s="19">
        <v>25</v>
      </c>
      <c r="H3734" s="19">
        <v>5</v>
      </c>
      <c r="I3734" s="19">
        <v>140</v>
      </c>
      <c r="J3734" s="19">
        <v>94</v>
      </c>
      <c r="K3734" s="19">
        <v>1180</v>
      </c>
      <c r="L3734" s="19">
        <v>3540</v>
      </c>
      <c r="M3734" s="19" t="s">
        <v>140</v>
      </c>
      <c r="N3734" s="19">
        <v>2000</v>
      </c>
      <c r="O3734" s="19">
        <v>4000</v>
      </c>
      <c r="P3734" s="19">
        <v>14100</v>
      </c>
      <c r="Q3734" s="19" t="s">
        <v>57</v>
      </c>
      <c r="R3734" s="19">
        <v>7050</v>
      </c>
      <c r="S3734" s="19">
        <v>20000</v>
      </c>
      <c r="T3734" s="19">
        <v>7.42</v>
      </c>
      <c r="U3734" s="19">
        <v>27</v>
      </c>
      <c r="V3734" s="19">
        <v>0.24</v>
      </c>
      <c r="W3734" s="19">
        <v>67</v>
      </c>
      <c r="X3734" s="93"/>
      <c r="Y3734">
        <f t="shared" si="175"/>
        <v>80</v>
      </c>
      <c r="Z3734" t="b">
        <f>IF(N3734/G3734&gt;=Auswahlhilfe!$C$8,TRUE,FALSE)</f>
        <v>1</v>
      </c>
      <c r="AA3734" t="b">
        <f>IF(K3734&gt;Auswahlhilfe!$C$7,TRUE,FALSE)</f>
        <v>1</v>
      </c>
      <c r="AB3734" t="b">
        <f>IF(Auswahlhilfe!$C$17=F3734,TRUE,FALSE)</f>
        <v>0</v>
      </c>
      <c r="AC3734" t="b">
        <f>IFERROR(IF(FIND("P2",PGOptionList!D3734)&gt;0,TRUE),FALSE)</f>
        <v>0</v>
      </c>
      <c r="AD3734" t="b">
        <f>IFERROR(IF(FIND("P1",PGOptionList!D3734)&gt;0,TRUE),FALSE)</f>
        <v>1</v>
      </c>
      <c r="AE3734" t="b">
        <f>IFERROR(IF(FIND("P0",PGOptionList!D3734)&gt;0,TRUE),FALSE)</f>
        <v>0</v>
      </c>
      <c r="AF3734" t="b">
        <f>IF(AND(Z3734,AA3734,AB3734,AC3734,IF(C3734=Auswahlhilfe!$L$7,TRUE,FALSE)),D3734,FALSE)</f>
        <v>0</v>
      </c>
      <c r="AG3734" t="b">
        <f>IF(AND(Z3734,AA3734,AB3734,AD3734,IF(C3734=Auswahlhilfe!$L$17,TRUE,FALSE)),D3734,FALSE)</f>
        <v>0</v>
      </c>
      <c r="AH3734" t="b">
        <f>IF(AND(Z3734,AA3734,AB3734,AE3734,IF(C3734=Auswahlhilfe!$L$17,TRUE,FALSE)),D3734,FALSE)</f>
        <v>0</v>
      </c>
      <c r="AI3734" t="s">
        <v>4817</v>
      </c>
      <c r="AJ3734" s="90" t="str">
        <f t="shared" si="176"/>
        <v>mailto:info@oxni.ch?subject=Anfrage TCB-180-025-S1-P1</v>
      </c>
    </row>
    <row r="3735" spans="2:36" x14ac:dyDescent="0.2">
      <c r="B3735" s="78" t="str">
        <f t="shared" si="174"/>
        <v/>
      </c>
      <c r="C3735" s="19" t="s">
        <v>125</v>
      </c>
      <c r="D3735" s="19" t="s">
        <v>4036</v>
      </c>
      <c r="E3735" s="19">
        <v>180</v>
      </c>
      <c r="F3735" s="19" t="s">
        <v>58</v>
      </c>
      <c r="G3735" s="19">
        <v>25</v>
      </c>
      <c r="H3735" s="19">
        <v>5</v>
      </c>
      <c r="I3735" s="19">
        <v>140</v>
      </c>
      <c r="J3735" s="19">
        <v>94</v>
      </c>
      <c r="K3735" s="19">
        <v>1180</v>
      </c>
      <c r="L3735" s="19">
        <v>3540</v>
      </c>
      <c r="M3735" s="19" t="s">
        <v>140</v>
      </c>
      <c r="N3735" s="19">
        <v>2000</v>
      </c>
      <c r="O3735" s="19">
        <v>4000</v>
      </c>
      <c r="P3735" s="19">
        <v>14100</v>
      </c>
      <c r="Q3735" s="19" t="s">
        <v>57</v>
      </c>
      <c r="R3735" s="19">
        <v>7050</v>
      </c>
      <c r="S3735" s="19">
        <v>20000</v>
      </c>
      <c r="T3735" s="19">
        <v>7.42</v>
      </c>
      <c r="U3735" s="19">
        <v>27</v>
      </c>
      <c r="V3735" s="19">
        <v>0.24</v>
      </c>
      <c r="W3735" s="19">
        <v>67</v>
      </c>
      <c r="X3735" s="93"/>
      <c r="Y3735">
        <f t="shared" si="175"/>
        <v>80</v>
      </c>
      <c r="Z3735" t="b">
        <f>IF(N3735/G3735&gt;=Auswahlhilfe!$C$8,TRUE,FALSE)</f>
        <v>1</v>
      </c>
      <c r="AA3735" t="b">
        <f>IF(K3735&gt;Auswahlhilfe!$C$7,TRUE,FALSE)</f>
        <v>1</v>
      </c>
      <c r="AB3735" t="b">
        <f>IF(Auswahlhilfe!$C$17=F3735,TRUE,FALSE)</f>
        <v>1</v>
      </c>
      <c r="AC3735" t="b">
        <f>IFERROR(IF(FIND("P2",PGOptionList!D3735)&gt;0,TRUE),FALSE)</f>
        <v>0</v>
      </c>
      <c r="AD3735" t="b">
        <f>IFERROR(IF(FIND("P1",PGOptionList!D3735)&gt;0,TRUE),FALSE)</f>
        <v>1</v>
      </c>
      <c r="AE3735" t="b">
        <f>IFERROR(IF(FIND("P0",PGOptionList!D3735)&gt;0,TRUE),FALSE)</f>
        <v>0</v>
      </c>
      <c r="AF3735" t="b">
        <f>IF(AND(Z3735,AA3735,AB3735,AC3735,IF(C3735=Auswahlhilfe!$L$7,TRUE,FALSE)),D3735,FALSE)</f>
        <v>0</v>
      </c>
      <c r="AG3735" t="b">
        <f>IF(AND(Z3735,AA3735,AB3735,AD3735,IF(C3735=Auswahlhilfe!$L$17,TRUE,FALSE)),D3735,FALSE)</f>
        <v>0</v>
      </c>
      <c r="AH3735" t="b">
        <f>IF(AND(Z3735,AA3735,AB3735,AE3735,IF(C3735=Auswahlhilfe!$L$17,TRUE,FALSE)),D3735,FALSE)</f>
        <v>0</v>
      </c>
      <c r="AI3735" t="s">
        <v>4817</v>
      </c>
      <c r="AJ3735" s="90" t="str">
        <f t="shared" si="176"/>
        <v>mailto:info@oxni.ch?subject=Anfrage TCB-180-025-S2-P1</v>
      </c>
    </row>
    <row r="3736" spans="2:36" x14ac:dyDescent="0.2">
      <c r="B3736" s="78" t="str">
        <f t="shared" si="174"/>
        <v/>
      </c>
      <c r="C3736" s="19" t="s">
        <v>125</v>
      </c>
      <c r="D3736" s="19" t="s">
        <v>4037</v>
      </c>
      <c r="E3736" s="19">
        <v>180</v>
      </c>
      <c r="F3736" s="19" t="s">
        <v>55</v>
      </c>
      <c r="G3736" s="19">
        <v>25</v>
      </c>
      <c r="H3736" s="19">
        <v>7</v>
      </c>
      <c r="I3736" s="19">
        <v>140</v>
      </c>
      <c r="J3736" s="19">
        <v>94</v>
      </c>
      <c r="K3736" s="19">
        <v>1180</v>
      </c>
      <c r="L3736" s="19">
        <v>3540</v>
      </c>
      <c r="M3736" s="19" t="s">
        <v>140</v>
      </c>
      <c r="N3736" s="19">
        <v>2000</v>
      </c>
      <c r="O3736" s="19">
        <v>4000</v>
      </c>
      <c r="P3736" s="19">
        <v>14100</v>
      </c>
      <c r="Q3736" s="19" t="s">
        <v>57</v>
      </c>
      <c r="R3736" s="19">
        <v>7050</v>
      </c>
      <c r="S3736" s="19">
        <v>20000</v>
      </c>
      <c r="T3736" s="19">
        <v>7.42</v>
      </c>
      <c r="U3736" s="19">
        <v>27</v>
      </c>
      <c r="V3736" s="19">
        <v>0.24</v>
      </c>
      <c r="W3736" s="19">
        <v>67</v>
      </c>
      <c r="X3736" s="93"/>
      <c r="Y3736">
        <f t="shared" si="175"/>
        <v>80</v>
      </c>
      <c r="Z3736" t="b">
        <f>IF(N3736/G3736&gt;=Auswahlhilfe!$C$8,TRUE,FALSE)</f>
        <v>1</v>
      </c>
      <c r="AA3736" t="b">
        <f>IF(K3736&gt;Auswahlhilfe!$C$7,TRUE,FALSE)</f>
        <v>1</v>
      </c>
      <c r="AB3736" t="b">
        <f>IF(Auswahlhilfe!$C$17=F3736,TRUE,FALSE)</f>
        <v>0</v>
      </c>
      <c r="AC3736" t="b">
        <f>IFERROR(IF(FIND("P2",PGOptionList!D3736)&gt;0,TRUE),FALSE)</f>
        <v>1</v>
      </c>
      <c r="AD3736" t="b">
        <f>IFERROR(IF(FIND("P1",PGOptionList!D3736)&gt;0,TRUE),FALSE)</f>
        <v>0</v>
      </c>
      <c r="AE3736" t="b">
        <f>IFERROR(IF(FIND("P0",PGOptionList!D3736)&gt;0,TRUE),FALSE)</f>
        <v>0</v>
      </c>
      <c r="AF3736" t="b">
        <f>IF(AND(Z3736,AA3736,AB3736,AC3736,IF(C3736=Auswahlhilfe!$L$7,TRUE,FALSE)),D3736,FALSE)</f>
        <v>0</v>
      </c>
      <c r="AG3736" t="b">
        <f>IF(AND(Z3736,AA3736,AB3736,AD3736,IF(C3736=Auswahlhilfe!$L$17,TRUE,FALSE)),D3736,FALSE)</f>
        <v>0</v>
      </c>
      <c r="AH3736" t="b">
        <f>IF(AND(Z3736,AA3736,AB3736,AE3736,IF(C3736=Auswahlhilfe!$L$17,TRUE,FALSE)),D3736,FALSE)</f>
        <v>0</v>
      </c>
      <c r="AI3736" t="s">
        <v>4817</v>
      </c>
      <c r="AJ3736" s="90" t="str">
        <f t="shared" si="176"/>
        <v>mailto:info@oxni.ch?subject=Anfrage TCB-180-025-S1-P2</v>
      </c>
    </row>
    <row r="3737" spans="2:36" x14ac:dyDescent="0.2">
      <c r="B3737" s="78" t="str">
        <f t="shared" si="174"/>
        <v/>
      </c>
      <c r="C3737" s="19" t="s">
        <v>125</v>
      </c>
      <c r="D3737" s="19" t="s">
        <v>4038</v>
      </c>
      <c r="E3737" s="19">
        <v>180</v>
      </c>
      <c r="F3737" s="19" t="s">
        <v>58</v>
      </c>
      <c r="G3737" s="19">
        <v>25</v>
      </c>
      <c r="H3737" s="19">
        <v>7</v>
      </c>
      <c r="I3737" s="19">
        <v>140</v>
      </c>
      <c r="J3737" s="19">
        <v>94</v>
      </c>
      <c r="K3737" s="19">
        <v>1180</v>
      </c>
      <c r="L3737" s="19">
        <v>3540</v>
      </c>
      <c r="M3737" s="19" t="s">
        <v>140</v>
      </c>
      <c r="N3737" s="19">
        <v>2000</v>
      </c>
      <c r="O3737" s="19">
        <v>4000</v>
      </c>
      <c r="P3737" s="19">
        <v>14100</v>
      </c>
      <c r="Q3737" s="19" t="s">
        <v>57</v>
      </c>
      <c r="R3737" s="19">
        <v>7050</v>
      </c>
      <c r="S3737" s="19">
        <v>20000</v>
      </c>
      <c r="T3737" s="19">
        <v>7.42</v>
      </c>
      <c r="U3737" s="19">
        <v>27</v>
      </c>
      <c r="V3737" s="19">
        <v>0.24</v>
      </c>
      <c r="W3737" s="19">
        <v>67</v>
      </c>
      <c r="X3737" s="93"/>
      <c r="Y3737">
        <f t="shared" si="175"/>
        <v>80</v>
      </c>
      <c r="Z3737" t="b">
        <f>IF(N3737/G3737&gt;=Auswahlhilfe!$C$8,TRUE,FALSE)</f>
        <v>1</v>
      </c>
      <c r="AA3737" t="b">
        <f>IF(K3737&gt;Auswahlhilfe!$C$7,TRUE,FALSE)</f>
        <v>1</v>
      </c>
      <c r="AB3737" t="b">
        <f>IF(Auswahlhilfe!$C$17=F3737,TRUE,FALSE)</f>
        <v>1</v>
      </c>
      <c r="AC3737" t="b">
        <f>IFERROR(IF(FIND("P2",PGOptionList!D3737)&gt;0,TRUE),FALSE)</f>
        <v>1</v>
      </c>
      <c r="AD3737" t="b">
        <f>IFERROR(IF(FIND("P1",PGOptionList!D3737)&gt;0,TRUE),FALSE)</f>
        <v>0</v>
      </c>
      <c r="AE3737" t="b">
        <f>IFERROR(IF(FIND("P0",PGOptionList!D3737)&gt;0,TRUE),FALSE)</f>
        <v>0</v>
      </c>
      <c r="AF3737" t="b">
        <f>IF(AND(Z3737,AA3737,AB3737,AC3737,IF(C3737=Auswahlhilfe!$L$7,TRUE,FALSE)),D3737,FALSE)</f>
        <v>0</v>
      </c>
      <c r="AG3737" t="b">
        <f>IF(AND(Z3737,AA3737,AB3737,AD3737,IF(C3737=Auswahlhilfe!$L$17,TRUE,FALSE)),D3737,FALSE)</f>
        <v>0</v>
      </c>
      <c r="AH3737" t="b">
        <f>IF(AND(Z3737,AA3737,AB3737,AE3737,IF(C3737=Auswahlhilfe!$L$17,TRUE,FALSE)),D3737,FALSE)</f>
        <v>0</v>
      </c>
      <c r="AI3737" t="s">
        <v>4817</v>
      </c>
      <c r="AJ3737" s="90" t="str">
        <f t="shared" si="176"/>
        <v>mailto:info@oxni.ch?subject=Anfrage TCB-180-025-S2-P2</v>
      </c>
    </row>
    <row r="3738" spans="2:36" x14ac:dyDescent="0.2">
      <c r="B3738" s="78" t="str">
        <f t="shared" si="174"/>
        <v/>
      </c>
      <c r="C3738" s="19" t="s">
        <v>125</v>
      </c>
      <c r="D3738" s="19" t="s">
        <v>4039</v>
      </c>
      <c r="E3738" s="19">
        <v>180</v>
      </c>
      <c r="F3738" s="19" t="s">
        <v>55</v>
      </c>
      <c r="G3738" s="19">
        <v>20</v>
      </c>
      <c r="H3738" s="19">
        <v>5</v>
      </c>
      <c r="I3738" s="19">
        <v>140</v>
      </c>
      <c r="J3738" s="19">
        <v>94</v>
      </c>
      <c r="K3738" s="19">
        <v>1020</v>
      </c>
      <c r="L3738" s="19">
        <v>3060</v>
      </c>
      <c r="M3738" s="19" t="s">
        <v>139</v>
      </c>
      <c r="N3738" s="19">
        <v>2000</v>
      </c>
      <c r="O3738" s="19">
        <v>4000</v>
      </c>
      <c r="P3738" s="19">
        <v>14100</v>
      </c>
      <c r="Q3738" s="19" t="s">
        <v>57</v>
      </c>
      <c r="R3738" s="19">
        <v>7050</v>
      </c>
      <c r="S3738" s="19">
        <v>20000</v>
      </c>
      <c r="T3738" s="19">
        <v>7.42</v>
      </c>
      <c r="U3738" s="19">
        <v>27</v>
      </c>
      <c r="V3738" s="19">
        <v>0.24</v>
      </c>
      <c r="W3738" s="19">
        <v>67</v>
      </c>
      <c r="X3738" s="93"/>
      <c r="Y3738">
        <f t="shared" si="175"/>
        <v>100</v>
      </c>
      <c r="Z3738" t="b">
        <f>IF(N3738/G3738&gt;=Auswahlhilfe!$C$8,TRUE,FALSE)</f>
        <v>1</v>
      </c>
      <c r="AA3738" t="b">
        <f>IF(K3738&gt;Auswahlhilfe!$C$7,TRUE,FALSE)</f>
        <v>1</v>
      </c>
      <c r="AB3738" t="b">
        <f>IF(Auswahlhilfe!$C$17=F3738,TRUE,FALSE)</f>
        <v>0</v>
      </c>
      <c r="AC3738" t="b">
        <f>IFERROR(IF(FIND("P2",PGOptionList!D3738)&gt;0,TRUE),FALSE)</f>
        <v>0</v>
      </c>
      <c r="AD3738" t="b">
        <f>IFERROR(IF(FIND("P1",PGOptionList!D3738)&gt;0,TRUE),FALSE)</f>
        <v>1</v>
      </c>
      <c r="AE3738" t="b">
        <f>IFERROR(IF(FIND("P0",PGOptionList!D3738)&gt;0,TRUE),FALSE)</f>
        <v>0</v>
      </c>
      <c r="AF3738" t="b">
        <f>IF(AND(Z3738,AA3738,AB3738,AC3738,IF(C3738=Auswahlhilfe!$L$7,TRUE,FALSE)),D3738,FALSE)</f>
        <v>0</v>
      </c>
      <c r="AG3738" t="b">
        <f>IF(AND(Z3738,AA3738,AB3738,AD3738,IF(C3738=Auswahlhilfe!$L$17,TRUE,FALSE)),D3738,FALSE)</f>
        <v>0</v>
      </c>
      <c r="AH3738" t="b">
        <f>IF(AND(Z3738,AA3738,AB3738,AE3738,IF(C3738=Auswahlhilfe!$L$17,TRUE,FALSE)),D3738,FALSE)</f>
        <v>0</v>
      </c>
      <c r="AI3738" t="s">
        <v>4817</v>
      </c>
      <c r="AJ3738" s="90" t="str">
        <f t="shared" si="176"/>
        <v>mailto:info@oxni.ch?subject=Anfrage TCB-180-020-S1-P1</v>
      </c>
    </row>
    <row r="3739" spans="2:36" x14ac:dyDescent="0.2">
      <c r="B3739" s="78" t="str">
        <f t="shared" si="174"/>
        <v/>
      </c>
      <c r="C3739" s="19" t="s">
        <v>125</v>
      </c>
      <c r="D3739" s="19" t="s">
        <v>4040</v>
      </c>
      <c r="E3739" s="19">
        <v>180</v>
      </c>
      <c r="F3739" s="19" t="s">
        <v>58</v>
      </c>
      <c r="G3739" s="19">
        <v>20</v>
      </c>
      <c r="H3739" s="19">
        <v>5</v>
      </c>
      <c r="I3739" s="19">
        <v>140</v>
      </c>
      <c r="J3739" s="19">
        <v>94</v>
      </c>
      <c r="K3739" s="19">
        <v>1020</v>
      </c>
      <c r="L3739" s="19">
        <v>3060</v>
      </c>
      <c r="M3739" s="19" t="s">
        <v>139</v>
      </c>
      <c r="N3739" s="19">
        <v>2000</v>
      </c>
      <c r="O3739" s="19">
        <v>4000</v>
      </c>
      <c r="P3739" s="19">
        <v>14100</v>
      </c>
      <c r="Q3739" s="19" t="s">
        <v>57</v>
      </c>
      <c r="R3739" s="19">
        <v>7050</v>
      </c>
      <c r="S3739" s="19">
        <v>20000</v>
      </c>
      <c r="T3739" s="19">
        <v>7.42</v>
      </c>
      <c r="U3739" s="19">
        <v>27</v>
      </c>
      <c r="V3739" s="19">
        <v>0.24</v>
      </c>
      <c r="W3739" s="19">
        <v>67</v>
      </c>
      <c r="X3739" s="93"/>
      <c r="Y3739">
        <f t="shared" si="175"/>
        <v>100</v>
      </c>
      <c r="Z3739" t="b">
        <f>IF(N3739/G3739&gt;=Auswahlhilfe!$C$8,TRUE,FALSE)</f>
        <v>1</v>
      </c>
      <c r="AA3739" t="b">
        <f>IF(K3739&gt;Auswahlhilfe!$C$7,TRUE,FALSE)</f>
        <v>1</v>
      </c>
      <c r="AB3739" t="b">
        <f>IF(Auswahlhilfe!$C$17=F3739,TRUE,FALSE)</f>
        <v>1</v>
      </c>
      <c r="AC3739" t="b">
        <f>IFERROR(IF(FIND("P2",PGOptionList!D3739)&gt;0,TRUE),FALSE)</f>
        <v>0</v>
      </c>
      <c r="AD3739" t="b">
        <f>IFERROR(IF(FIND("P1",PGOptionList!D3739)&gt;0,TRUE),FALSE)</f>
        <v>1</v>
      </c>
      <c r="AE3739" t="b">
        <f>IFERROR(IF(FIND("P0",PGOptionList!D3739)&gt;0,TRUE),FALSE)</f>
        <v>0</v>
      </c>
      <c r="AF3739" t="b">
        <f>IF(AND(Z3739,AA3739,AB3739,AC3739,IF(C3739=Auswahlhilfe!$L$7,TRUE,FALSE)),D3739,FALSE)</f>
        <v>0</v>
      </c>
      <c r="AG3739" t="b">
        <f>IF(AND(Z3739,AA3739,AB3739,AD3739,IF(C3739=Auswahlhilfe!$L$17,TRUE,FALSE)),D3739,FALSE)</f>
        <v>0</v>
      </c>
      <c r="AH3739" t="b">
        <f>IF(AND(Z3739,AA3739,AB3739,AE3739,IF(C3739=Auswahlhilfe!$L$17,TRUE,FALSE)),D3739,FALSE)</f>
        <v>0</v>
      </c>
      <c r="AI3739" t="s">
        <v>4817</v>
      </c>
      <c r="AJ3739" s="90" t="str">
        <f t="shared" si="176"/>
        <v>mailto:info@oxni.ch?subject=Anfrage TCB-180-020-S2-P1</v>
      </c>
    </row>
    <row r="3740" spans="2:36" x14ac:dyDescent="0.2">
      <c r="B3740" s="78" t="str">
        <f t="shared" si="174"/>
        <v/>
      </c>
      <c r="C3740" s="19" t="s">
        <v>125</v>
      </c>
      <c r="D3740" s="19" t="s">
        <v>4041</v>
      </c>
      <c r="E3740" s="19">
        <v>180</v>
      </c>
      <c r="F3740" s="19" t="s">
        <v>55</v>
      </c>
      <c r="G3740" s="19">
        <v>20</v>
      </c>
      <c r="H3740" s="19">
        <v>7</v>
      </c>
      <c r="I3740" s="19">
        <v>140</v>
      </c>
      <c r="J3740" s="19">
        <v>94</v>
      </c>
      <c r="K3740" s="19">
        <v>1020</v>
      </c>
      <c r="L3740" s="19">
        <v>3060</v>
      </c>
      <c r="M3740" s="19" t="s">
        <v>139</v>
      </c>
      <c r="N3740" s="19">
        <v>2000</v>
      </c>
      <c r="O3740" s="19">
        <v>4000</v>
      </c>
      <c r="P3740" s="19">
        <v>14100</v>
      </c>
      <c r="Q3740" s="19" t="s">
        <v>57</v>
      </c>
      <c r="R3740" s="19">
        <v>7050</v>
      </c>
      <c r="S3740" s="19">
        <v>20000</v>
      </c>
      <c r="T3740" s="19">
        <v>7.42</v>
      </c>
      <c r="U3740" s="19">
        <v>27</v>
      </c>
      <c r="V3740" s="19">
        <v>0.24</v>
      </c>
      <c r="W3740" s="19">
        <v>67</v>
      </c>
      <c r="X3740" s="93"/>
      <c r="Y3740">
        <f t="shared" si="175"/>
        <v>100</v>
      </c>
      <c r="Z3740" t="b">
        <f>IF(N3740/G3740&gt;=Auswahlhilfe!$C$8,TRUE,FALSE)</f>
        <v>1</v>
      </c>
      <c r="AA3740" t="b">
        <f>IF(K3740&gt;Auswahlhilfe!$C$7,TRUE,FALSE)</f>
        <v>1</v>
      </c>
      <c r="AB3740" t="b">
        <f>IF(Auswahlhilfe!$C$17=F3740,TRUE,FALSE)</f>
        <v>0</v>
      </c>
      <c r="AC3740" t="b">
        <f>IFERROR(IF(FIND("P2",PGOptionList!D3740)&gt;0,TRUE),FALSE)</f>
        <v>1</v>
      </c>
      <c r="AD3740" t="b">
        <f>IFERROR(IF(FIND("P1",PGOptionList!D3740)&gt;0,TRUE),FALSE)</f>
        <v>0</v>
      </c>
      <c r="AE3740" t="b">
        <f>IFERROR(IF(FIND("P0",PGOptionList!D3740)&gt;0,TRUE),FALSE)</f>
        <v>0</v>
      </c>
      <c r="AF3740" t="b">
        <f>IF(AND(Z3740,AA3740,AB3740,AC3740,IF(C3740=Auswahlhilfe!$L$7,TRUE,FALSE)),D3740,FALSE)</f>
        <v>0</v>
      </c>
      <c r="AG3740" t="b">
        <f>IF(AND(Z3740,AA3740,AB3740,AD3740,IF(C3740=Auswahlhilfe!$L$17,TRUE,FALSE)),D3740,FALSE)</f>
        <v>0</v>
      </c>
      <c r="AH3740" t="b">
        <f>IF(AND(Z3740,AA3740,AB3740,AE3740,IF(C3740=Auswahlhilfe!$L$17,TRUE,FALSE)),D3740,FALSE)</f>
        <v>0</v>
      </c>
      <c r="AI3740" t="s">
        <v>4817</v>
      </c>
      <c r="AJ3740" s="90" t="str">
        <f t="shared" si="176"/>
        <v>mailto:info@oxni.ch?subject=Anfrage TCB-180-020-S1-P2</v>
      </c>
    </row>
    <row r="3741" spans="2:36" x14ac:dyDescent="0.2">
      <c r="B3741" s="78" t="str">
        <f t="shared" si="174"/>
        <v/>
      </c>
      <c r="C3741" s="19" t="s">
        <v>125</v>
      </c>
      <c r="D3741" s="19" t="s">
        <v>4042</v>
      </c>
      <c r="E3741" s="19">
        <v>180</v>
      </c>
      <c r="F3741" s="19" t="s">
        <v>58</v>
      </c>
      <c r="G3741" s="19">
        <v>20</v>
      </c>
      <c r="H3741" s="19">
        <v>7</v>
      </c>
      <c r="I3741" s="19">
        <v>140</v>
      </c>
      <c r="J3741" s="19">
        <v>94</v>
      </c>
      <c r="K3741" s="19">
        <v>1020</v>
      </c>
      <c r="L3741" s="19">
        <v>3060</v>
      </c>
      <c r="M3741" s="19" t="s">
        <v>139</v>
      </c>
      <c r="N3741" s="19">
        <v>2000</v>
      </c>
      <c r="O3741" s="19">
        <v>4000</v>
      </c>
      <c r="P3741" s="19">
        <v>14100</v>
      </c>
      <c r="Q3741" s="19" t="s">
        <v>57</v>
      </c>
      <c r="R3741" s="19">
        <v>7050</v>
      </c>
      <c r="S3741" s="19">
        <v>20000</v>
      </c>
      <c r="T3741" s="19">
        <v>7.42</v>
      </c>
      <c r="U3741" s="19">
        <v>27</v>
      </c>
      <c r="V3741" s="19">
        <v>0.24</v>
      </c>
      <c r="W3741" s="19">
        <v>67</v>
      </c>
      <c r="X3741" s="93"/>
      <c r="Y3741">
        <f t="shared" si="175"/>
        <v>100</v>
      </c>
      <c r="Z3741" t="b">
        <f>IF(N3741/G3741&gt;=Auswahlhilfe!$C$8,TRUE,FALSE)</f>
        <v>1</v>
      </c>
      <c r="AA3741" t="b">
        <f>IF(K3741&gt;Auswahlhilfe!$C$7,TRUE,FALSE)</f>
        <v>1</v>
      </c>
      <c r="AB3741" t="b">
        <f>IF(Auswahlhilfe!$C$17=F3741,TRUE,FALSE)</f>
        <v>1</v>
      </c>
      <c r="AC3741" t="b">
        <f>IFERROR(IF(FIND("P2",PGOptionList!D3741)&gt;0,TRUE),FALSE)</f>
        <v>1</v>
      </c>
      <c r="AD3741" t="b">
        <f>IFERROR(IF(FIND("P1",PGOptionList!D3741)&gt;0,TRUE),FALSE)</f>
        <v>0</v>
      </c>
      <c r="AE3741" t="b">
        <f>IFERROR(IF(FIND("P0",PGOptionList!D3741)&gt;0,TRUE),FALSE)</f>
        <v>0</v>
      </c>
      <c r="AF3741" t="b">
        <f>IF(AND(Z3741,AA3741,AB3741,AC3741,IF(C3741=Auswahlhilfe!$L$7,TRUE,FALSE)),D3741,FALSE)</f>
        <v>0</v>
      </c>
      <c r="AG3741" t="b">
        <f>IF(AND(Z3741,AA3741,AB3741,AD3741,IF(C3741=Auswahlhilfe!$L$17,TRUE,FALSE)),D3741,FALSE)</f>
        <v>0</v>
      </c>
      <c r="AH3741" t="b">
        <f>IF(AND(Z3741,AA3741,AB3741,AE3741,IF(C3741=Auswahlhilfe!$L$17,TRUE,FALSE)),D3741,FALSE)</f>
        <v>0</v>
      </c>
      <c r="AI3741" t="s">
        <v>4817</v>
      </c>
      <c r="AJ3741" s="90" t="str">
        <f t="shared" si="176"/>
        <v>mailto:info@oxni.ch?subject=Anfrage TCB-180-020-S2-P2</v>
      </c>
    </row>
    <row r="3742" spans="2:36" x14ac:dyDescent="0.2">
      <c r="B3742" s="78" t="str">
        <f t="shared" si="174"/>
        <v/>
      </c>
      <c r="C3742" s="19" t="s">
        <v>125</v>
      </c>
      <c r="D3742" s="19" t="s">
        <v>4043</v>
      </c>
      <c r="E3742" s="19">
        <v>180</v>
      </c>
      <c r="F3742" s="19" t="s">
        <v>55</v>
      </c>
      <c r="G3742" s="19">
        <v>15</v>
      </c>
      <c r="H3742" s="19">
        <v>5</v>
      </c>
      <c r="I3742" s="19">
        <v>140</v>
      </c>
      <c r="J3742" s="19">
        <v>94</v>
      </c>
      <c r="K3742" s="19">
        <v>580</v>
      </c>
      <c r="L3742" s="19">
        <v>1740</v>
      </c>
      <c r="M3742" s="19" t="s">
        <v>138</v>
      </c>
      <c r="N3742" s="19">
        <v>2000</v>
      </c>
      <c r="O3742" s="19">
        <v>4000</v>
      </c>
      <c r="P3742" s="19">
        <v>14100</v>
      </c>
      <c r="Q3742" s="19" t="s">
        <v>57</v>
      </c>
      <c r="R3742" s="19">
        <v>7050</v>
      </c>
      <c r="S3742" s="19">
        <v>20000</v>
      </c>
      <c r="T3742" s="19">
        <v>7.42</v>
      </c>
      <c r="U3742" s="19">
        <v>27</v>
      </c>
      <c r="V3742" s="19">
        <v>0.24</v>
      </c>
      <c r="W3742" s="19">
        <v>67</v>
      </c>
      <c r="X3742" s="93"/>
      <c r="Y3742">
        <f t="shared" si="175"/>
        <v>133.33333333333334</v>
      </c>
      <c r="Z3742" t="b">
        <f>IF(N3742/G3742&gt;=Auswahlhilfe!$C$8,TRUE,FALSE)</f>
        <v>1</v>
      </c>
      <c r="AA3742" t="b">
        <f>IF(K3742&gt;Auswahlhilfe!$C$7,TRUE,FALSE)</f>
        <v>1</v>
      </c>
      <c r="AB3742" t="b">
        <f>IF(Auswahlhilfe!$C$17=F3742,TRUE,FALSE)</f>
        <v>0</v>
      </c>
      <c r="AC3742" t="b">
        <f>IFERROR(IF(FIND("P2",PGOptionList!D3742)&gt;0,TRUE),FALSE)</f>
        <v>0</v>
      </c>
      <c r="AD3742" t="b">
        <f>IFERROR(IF(FIND("P1",PGOptionList!D3742)&gt;0,TRUE),FALSE)</f>
        <v>1</v>
      </c>
      <c r="AE3742" t="b">
        <f>IFERROR(IF(FIND("P0",PGOptionList!D3742)&gt;0,TRUE),FALSE)</f>
        <v>0</v>
      </c>
      <c r="AF3742" t="b">
        <f>IF(AND(Z3742,AA3742,AB3742,AC3742,IF(C3742=Auswahlhilfe!$L$7,TRUE,FALSE)),D3742,FALSE)</f>
        <v>0</v>
      </c>
      <c r="AG3742" t="b">
        <f>IF(AND(Z3742,AA3742,AB3742,AD3742,IF(C3742=Auswahlhilfe!$L$17,TRUE,FALSE)),D3742,FALSE)</f>
        <v>0</v>
      </c>
      <c r="AH3742" t="b">
        <f>IF(AND(Z3742,AA3742,AB3742,AE3742,IF(C3742=Auswahlhilfe!$L$17,TRUE,FALSE)),D3742,FALSE)</f>
        <v>0</v>
      </c>
      <c r="AI3742" t="s">
        <v>4817</v>
      </c>
      <c r="AJ3742" s="90" t="str">
        <f t="shared" si="176"/>
        <v>mailto:info@oxni.ch?subject=Anfrage TCB-180-015-S1-P1</v>
      </c>
    </row>
    <row r="3743" spans="2:36" x14ac:dyDescent="0.2">
      <c r="B3743" s="78" t="str">
        <f t="shared" si="174"/>
        <v/>
      </c>
      <c r="C3743" s="19" t="s">
        <v>125</v>
      </c>
      <c r="D3743" s="19" t="s">
        <v>4044</v>
      </c>
      <c r="E3743" s="19">
        <v>180</v>
      </c>
      <c r="F3743" s="19" t="s">
        <v>58</v>
      </c>
      <c r="G3743" s="19">
        <v>15</v>
      </c>
      <c r="H3743" s="19">
        <v>5</v>
      </c>
      <c r="I3743" s="19">
        <v>140</v>
      </c>
      <c r="J3743" s="19">
        <v>94</v>
      </c>
      <c r="K3743" s="19">
        <v>580</v>
      </c>
      <c r="L3743" s="19">
        <v>1740</v>
      </c>
      <c r="M3743" s="19" t="s">
        <v>138</v>
      </c>
      <c r="N3743" s="19">
        <v>2000</v>
      </c>
      <c r="O3743" s="19">
        <v>4000</v>
      </c>
      <c r="P3743" s="19">
        <v>14100</v>
      </c>
      <c r="Q3743" s="19" t="s">
        <v>57</v>
      </c>
      <c r="R3743" s="19">
        <v>7050</v>
      </c>
      <c r="S3743" s="19">
        <v>20000</v>
      </c>
      <c r="T3743" s="19">
        <v>7.42</v>
      </c>
      <c r="U3743" s="19">
        <v>27</v>
      </c>
      <c r="V3743" s="19">
        <v>0.24</v>
      </c>
      <c r="W3743" s="19">
        <v>67</v>
      </c>
      <c r="X3743" s="93"/>
      <c r="Y3743">
        <f t="shared" si="175"/>
        <v>133.33333333333334</v>
      </c>
      <c r="Z3743" t="b">
        <f>IF(N3743/G3743&gt;=Auswahlhilfe!$C$8,TRUE,FALSE)</f>
        <v>1</v>
      </c>
      <c r="AA3743" t="b">
        <f>IF(K3743&gt;Auswahlhilfe!$C$7,TRUE,FALSE)</f>
        <v>1</v>
      </c>
      <c r="AB3743" t="b">
        <f>IF(Auswahlhilfe!$C$17=F3743,TRUE,FALSE)</f>
        <v>1</v>
      </c>
      <c r="AC3743" t="b">
        <f>IFERROR(IF(FIND("P2",PGOptionList!D3743)&gt;0,TRUE),FALSE)</f>
        <v>0</v>
      </c>
      <c r="AD3743" t="b">
        <f>IFERROR(IF(FIND("P1",PGOptionList!D3743)&gt;0,TRUE),FALSE)</f>
        <v>1</v>
      </c>
      <c r="AE3743" t="b">
        <f>IFERROR(IF(FIND("P0",PGOptionList!D3743)&gt;0,TRUE),FALSE)</f>
        <v>0</v>
      </c>
      <c r="AF3743" t="b">
        <f>IF(AND(Z3743,AA3743,AB3743,AC3743,IF(C3743=Auswahlhilfe!$L$7,TRUE,FALSE)),D3743,FALSE)</f>
        <v>0</v>
      </c>
      <c r="AG3743" t="b">
        <f>IF(AND(Z3743,AA3743,AB3743,AD3743,IF(C3743=Auswahlhilfe!$L$17,TRUE,FALSE)),D3743,FALSE)</f>
        <v>0</v>
      </c>
      <c r="AH3743" t="b">
        <f>IF(AND(Z3743,AA3743,AB3743,AE3743,IF(C3743=Auswahlhilfe!$L$17,TRUE,FALSE)),D3743,FALSE)</f>
        <v>0</v>
      </c>
      <c r="AI3743" t="s">
        <v>4817</v>
      </c>
      <c r="AJ3743" s="90" t="str">
        <f t="shared" si="176"/>
        <v>mailto:info@oxni.ch?subject=Anfrage TCB-180-015-S2-P1</v>
      </c>
    </row>
    <row r="3744" spans="2:36" x14ac:dyDescent="0.2">
      <c r="B3744" s="78" t="str">
        <f t="shared" si="174"/>
        <v/>
      </c>
      <c r="C3744" s="19" t="s">
        <v>125</v>
      </c>
      <c r="D3744" s="19" t="s">
        <v>4045</v>
      </c>
      <c r="E3744" s="19">
        <v>180</v>
      </c>
      <c r="F3744" s="19" t="s">
        <v>55</v>
      </c>
      <c r="G3744" s="19">
        <v>15</v>
      </c>
      <c r="H3744" s="19">
        <v>7</v>
      </c>
      <c r="I3744" s="19">
        <v>140</v>
      </c>
      <c r="J3744" s="19">
        <v>94</v>
      </c>
      <c r="K3744" s="19">
        <v>580</v>
      </c>
      <c r="L3744" s="19">
        <v>1740</v>
      </c>
      <c r="M3744" s="19" t="s">
        <v>138</v>
      </c>
      <c r="N3744" s="19">
        <v>2000</v>
      </c>
      <c r="O3744" s="19">
        <v>4000</v>
      </c>
      <c r="P3744" s="19">
        <v>14100</v>
      </c>
      <c r="Q3744" s="19" t="s">
        <v>57</v>
      </c>
      <c r="R3744" s="19">
        <v>7050</v>
      </c>
      <c r="S3744" s="19">
        <v>20000</v>
      </c>
      <c r="T3744" s="19">
        <v>7.42</v>
      </c>
      <c r="U3744" s="19">
        <v>27</v>
      </c>
      <c r="V3744" s="19">
        <v>0.24</v>
      </c>
      <c r="W3744" s="19">
        <v>67</v>
      </c>
      <c r="X3744" s="93"/>
      <c r="Y3744">
        <f t="shared" si="175"/>
        <v>133.33333333333334</v>
      </c>
      <c r="Z3744" t="b">
        <f>IF(N3744/G3744&gt;=Auswahlhilfe!$C$8,TRUE,FALSE)</f>
        <v>1</v>
      </c>
      <c r="AA3744" t="b">
        <f>IF(K3744&gt;Auswahlhilfe!$C$7,TRUE,FALSE)</f>
        <v>1</v>
      </c>
      <c r="AB3744" t="b">
        <f>IF(Auswahlhilfe!$C$17=F3744,TRUE,FALSE)</f>
        <v>0</v>
      </c>
      <c r="AC3744" t="b">
        <f>IFERROR(IF(FIND("P2",PGOptionList!D3744)&gt;0,TRUE),FALSE)</f>
        <v>1</v>
      </c>
      <c r="AD3744" t="b">
        <f>IFERROR(IF(FIND("P1",PGOptionList!D3744)&gt;0,TRUE),FALSE)</f>
        <v>0</v>
      </c>
      <c r="AE3744" t="b">
        <f>IFERROR(IF(FIND("P0",PGOptionList!D3744)&gt;0,TRUE),FALSE)</f>
        <v>0</v>
      </c>
      <c r="AF3744" t="b">
        <f>IF(AND(Z3744,AA3744,AB3744,AC3744,IF(C3744=Auswahlhilfe!$L$7,TRUE,FALSE)),D3744,FALSE)</f>
        <v>0</v>
      </c>
      <c r="AG3744" t="b">
        <f>IF(AND(Z3744,AA3744,AB3744,AD3744,IF(C3744=Auswahlhilfe!$L$17,TRUE,FALSE)),D3744,FALSE)</f>
        <v>0</v>
      </c>
      <c r="AH3744" t="b">
        <f>IF(AND(Z3744,AA3744,AB3744,AE3744,IF(C3744=Auswahlhilfe!$L$17,TRUE,FALSE)),D3744,FALSE)</f>
        <v>0</v>
      </c>
      <c r="AI3744" t="s">
        <v>4817</v>
      </c>
      <c r="AJ3744" s="90" t="str">
        <f t="shared" si="176"/>
        <v>mailto:info@oxni.ch?subject=Anfrage TCB-180-015-S1-P2</v>
      </c>
    </row>
    <row r="3745" spans="2:36" x14ac:dyDescent="0.2">
      <c r="B3745" s="78" t="str">
        <f t="shared" si="174"/>
        <v/>
      </c>
      <c r="C3745" s="19" t="s">
        <v>125</v>
      </c>
      <c r="D3745" s="19" t="s">
        <v>4046</v>
      </c>
      <c r="E3745" s="19">
        <v>180</v>
      </c>
      <c r="F3745" s="19" t="s">
        <v>58</v>
      </c>
      <c r="G3745" s="19">
        <v>15</v>
      </c>
      <c r="H3745" s="19">
        <v>7</v>
      </c>
      <c r="I3745" s="19">
        <v>140</v>
      </c>
      <c r="J3745" s="19">
        <v>94</v>
      </c>
      <c r="K3745" s="19">
        <v>580</v>
      </c>
      <c r="L3745" s="19">
        <v>1740</v>
      </c>
      <c r="M3745" s="19" t="s">
        <v>138</v>
      </c>
      <c r="N3745" s="19">
        <v>2000</v>
      </c>
      <c r="O3745" s="19">
        <v>4000</v>
      </c>
      <c r="P3745" s="19">
        <v>14100</v>
      </c>
      <c r="Q3745" s="19" t="s">
        <v>57</v>
      </c>
      <c r="R3745" s="19">
        <v>7050</v>
      </c>
      <c r="S3745" s="19">
        <v>20000</v>
      </c>
      <c r="T3745" s="19">
        <v>7.42</v>
      </c>
      <c r="U3745" s="19">
        <v>27</v>
      </c>
      <c r="V3745" s="19">
        <v>0.24</v>
      </c>
      <c r="W3745" s="19">
        <v>67</v>
      </c>
      <c r="X3745" s="93"/>
      <c r="Y3745">
        <f t="shared" si="175"/>
        <v>133.33333333333334</v>
      </c>
      <c r="Z3745" t="b">
        <f>IF(N3745/G3745&gt;=Auswahlhilfe!$C$8,TRUE,FALSE)</f>
        <v>1</v>
      </c>
      <c r="AA3745" t="b">
        <f>IF(K3745&gt;Auswahlhilfe!$C$7,TRUE,FALSE)</f>
        <v>1</v>
      </c>
      <c r="AB3745" t="b">
        <f>IF(Auswahlhilfe!$C$17=F3745,TRUE,FALSE)</f>
        <v>1</v>
      </c>
      <c r="AC3745" t="b">
        <f>IFERROR(IF(FIND("P2",PGOptionList!D3745)&gt;0,TRUE),FALSE)</f>
        <v>1</v>
      </c>
      <c r="AD3745" t="b">
        <f>IFERROR(IF(FIND("P1",PGOptionList!D3745)&gt;0,TRUE),FALSE)</f>
        <v>0</v>
      </c>
      <c r="AE3745" t="b">
        <f>IFERROR(IF(FIND("P0",PGOptionList!D3745)&gt;0,TRUE),FALSE)</f>
        <v>0</v>
      </c>
      <c r="AF3745" t="b">
        <f>IF(AND(Z3745,AA3745,AB3745,AC3745,IF(C3745=Auswahlhilfe!$L$7,TRUE,FALSE)),D3745,FALSE)</f>
        <v>0</v>
      </c>
      <c r="AG3745" t="b">
        <f>IF(AND(Z3745,AA3745,AB3745,AD3745,IF(C3745=Auswahlhilfe!$L$17,TRUE,FALSE)),D3745,FALSE)</f>
        <v>0</v>
      </c>
      <c r="AH3745" t="b">
        <f>IF(AND(Z3745,AA3745,AB3745,AE3745,IF(C3745=Auswahlhilfe!$L$17,TRUE,FALSE)),D3745,FALSE)</f>
        <v>0</v>
      </c>
      <c r="AI3745" t="s">
        <v>4817</v>
      </c>
      <c r="AJ3745" s="90" t="str">
        <f t="shared" si="176"/>
        <v>mailto:info@oxni.ch?subject=Anfrage TCB-180-015-S2-P2</v>
      </c>
    </row>
    <row r="3746" spans="2:36" x14ac:dyDescent="0.2">
      <c r="B3746" s="78" t="str">
        <f t="shared" si="174"/>
        <v/>
      </c>
      <c r="C3746" s="19" t="s">
        <v>125</v>
      </c>
      <c r="D3746" s="19" t="s">
        <v>4047</v>
      </c>
      <c r="E3746" s="19">
        <v>180</v>
      </c>
      <c r="F3746" s="19" t="s">
        <v>55</v>
      </c>
      <c r="G3746" s="19">
        <v>10</v>
      </c>
      <c r="H3746" s="19">
        <v>3</v>
      </c>
      <c r="I3746" s="19">
        <v>140</v>
      </c>
      <c r="J3746" s="19">
        <v>97</v>
      </c>
      <c r="K3746" s="19">
        <v>870</v>
      </c>
      <c r="L3746" s="19">
        <v>2610</v>
      </c>
      <c r="M3746" s="19" t="s">
        <v>142</v>
      </c>
      <c r="N3746" s="19">
        <v>2000</v>
      </c>
      <c r="O3746" s="19">
        <v>4000</v>
      </c>
      <c r="P3746" s="19">
        <v>14100</v>
      </c>
      <c r="Q3746" s="19" t="s">
        <v>57</v>
      </c>
      <c r="R3746" s="19">
        <v>7050</v>
      </c>
      <c r="S3746" s="19">
        <v>20000</v>
      </c>
      <c r="T3746" s="19">
        <v>22.51</v>
      </c>
      <c r="U3746" s="19">
        <v>20.7</v>
      </c>
      <c r="V3746" s="19">
        <v>0.24</v>
      </c>
      <c r="W3746" s="19">
        <v>67</v>
      </c>
      <c r="X3746" s="93"/>
      <c r="Y3746">
        <f t="shared" si="175"/>
        <v>200</v>
      </c>
      <c r="Z3746" t="b">
        <f>IF(N3746/G3746&gt;=Auswahlhilfe!$C$8,TRUE,FALSE)</f>
        <v>1</v>
      </c>
      <c r="AA3746" t="b">
        <f>IF(K3746&gt;Auswahlhilfe!$C$7,TRUE,FALSE)</f>
        <v>1</v>
      </c>
      <c r="AB3746" t="b">
        <f>IF(Auswahlhilfe!$C$17=F3746,TRUE,FALSE)</f>
        <v>0</v>
      </c>
      <c r="AC3746" t="b">
        <f>IFERROR(IF(FIND("P2",PGOptionList!D3746)&gt;0,TRUE),FALSE)</f>
        <v>0</v>
      </c>
      <c r="AD3746" t="b">
        <f>IFERROR(IF(FIND("P1",PGOptionList!D3746)&gt;0,TRUE),FALSE)</f>
        <v>1</v>
      </c>
      <c r="AE3746" t="b">
        <f>IFERROR(IF(FIND("P0",PGOptionList!D3746)&gt;0,TRUE),FALSE)</f>
        <v>0</v>
      </c>
      <c r="AF3746" t="b">
        <f>IF(AND(Z3746,AA3746,AB3746,AC3746,IF(C3746=Auswahlhilfe!$L$7,TRUE,FALSE)),D3746,FALSE)</f>
        <v>0</v>
      </c>
      <c r="AG3746" t="b">
        <f>IF(AND(Z3746,AA3746,AB3746,AD3746,IF(C3746=Auswahlhilfe!$L$17,TRUE,FALSE)),D3746,FALSE)</f>
        <v>0</v>
      </c>
      <c r="AH3746" t="b">
        <f>IF(AND(Z3746,AA3746,AB3746,AE3746,IF(C3746=Auswahlhilfe!$L$17,TRUE,FALSE)),D3746,FALSE)</f>
        <v>0</v>
      </c>
      <c r="AI3746" t="s">
        <v>4817</v>
      </c>
      <c r="AJ3746" s="90" t="str">
        <f t="shared" si="176"/>
        <v>mailto:info@oxni.ch?subject=Anfrage TCB-180-010-S1-P1</v>
      </c>
    </row>
    <row r="3747" spans="2:36" x14ac:dyDescent="0.2">
      <c r="B3747" s="78" t="str">
        <f t="shared" si="174"/>
        <v/>
      </c>
      <c r="C3747" s="19" t="s">
        <v>125</v>
      </c>
      <c r="D3747" s="19" t="s">
        <v>4048</v>
      </c>
      <c r="E3747" s="19">
        <v>180</v>
      </c>
      <c r="F3747" s="19" t="s">
        <v>58</v>
      </c>
      <c r="G3747" s="19">
        <v>10</v>
      </c>
      <c r="H3747" s="19">
        <v>3</v>
      </c>
      <c r="I3747" s="19">
        <v>140</v>
      </c>
      <c r="J3747" s="19">
        <v>97</v>
      </c>
      <c r="K3747" s="19">
        <v>870</v>
      </c>
      <c r="L3747" s="19">
        <v>2610</v>
      </c>
      <c r="M3747" s="19" t="s">
        <v>142</v>
      </c>
      <c r="N3747" s="19">
        <v>2000</v>
      </c>
      <c r="O3747" s="19">
        <v>4000</v>
      </c>
      <c r="P3747" s="19">
        <v>14100</v>
      </c>
      <c r="Q3747" s="19" t="s">
        <v>57</v>
      </c>
      <c r="R3747" s="19">
        <v>7050</v>
      </c>
      <c r="S3747" s="19">
        <v>20000</v>
      </c>
      <c r="T3747" s="19">
        <v>22.51</v>
      </c>
      <c r="U3747" s="19">
        <v>20.7</v>
      </c>
      <c r="V3747" s="19">
        <v>0.24</v>
      </c>
      <c r="W3747" s="19">
        <v>67</v>
      </c>
      <c r="X3747" s="93"/>
      <c r="Y3747">
        <f t="shared" si="175"/>
        <v>200</v>
      </c>
      <c r="Z3747" t="b">
        <f>IF(N3747/G3747&gt;=Auswahlhilfe!$C$8,TRUE,FALSE)</f>
        <v>1</v>
      </c>
      <c r="AA3747" t="b">
        <f>IF(K3747&gt;Auswahlhilfe!$C$7,TRUE,FALSE)</f>
        <v>1</v>
      </c>
      <c r="AB3747" t="b">
        <f>IF(Auswahlhilfe!$C$17=F3747,TRUE,FALSE)</f>
        <v>1</v>
      </c>
      <c r="AC3747" t="b">
        <f>IFERROR(IF(FIND("P2",PGOptionList!D3747)&gt;0,TRUE),FALSE)</f>
        <v>0</v>
      </c>
      <c r="AD3747" t="b">
        <f>IFERROR(IF(FIND("P1",PGOptionList!D3747)&gt;0,TRUE),FALSE)</f>
        <v>1</v>
      </c>
      <c r="AE3747" t="b">
        <f>IFERROR(IF(FIND("P0",PGOptionList!D3747)&gt;0,TRUE),FALSE)</f>
        <v>0</v>
      </c>
      <c r="AF3747" t="b">
        <f>IF(AND(Z3747,AA3747,AB3747,AC3747,IF(C3747=Auswahlhilfe!$L$7,TRUE,FALSE)),D3747,FALSE)</f>
        <v>0</v>
      </c>
      <c r="AG3747" t="b">
        <f>IF(AND(Z3747,AA3747,AB3747,AD3747,IF(C3747=Auswahlhilfe!$L$17,TRUE,FALSE)),D3747,FALSE)</f>
        <v>0</v>
      </c>
      <c r="AH3747" t="b">
        <f>IF(AND(Z3747,AA3747,AB3747,AE3747,IF(C3747=Auswahlhilfe!$L$17,TRUE,FALSE)),D3747,FALSE)</f>
        <v>0</v>
      </c>
      <c r="AI3747" t="s">
        <v>4817</v>
      </c>
      <c r="AJ3747" s="90" t="str">
        <f t="shared" si="176"/>
        <v>mailto:info@oxni.ch?subject=Anfrage TCB-180-010-S2-P1</v>
      </c>
    </row>
    <row r="3748" spans="2:36" x14ac:dyDescent="0.2">
      <c r="B3748" s="78" t="str">
        <f t="shared" si="174"/>
        <v/>
      </c>
      <c r="C3748" s="19" t="s">
        <v>125</v>
      </c>
      <c r="D3748" s="19" t="s">
        <v>4049</v>
      </c>
      <c r="E3748" s="19">
        <v>180</v>
      </c>
      <c r="F3748" s="19" t="s">
        <v>55</v>
      </c>
      <c r="G3748" s="19">
        <v>10</v>
      </c>
      <c r="H3748" s="19">
        <v>5</v>
      </c>
      <c r="I3748" s="19">
        <v>140</v>
      </c>
      <c r="J3748" s="19">
        <v>97</v>
      </c>
      <c r="K3748" s="19">
        <v>870</v>
      </c>
      <c r="L3748" s="19">
        <v>2610</v>
      </c>
      <c r="M3748" s="19" t="s">
        <v>142</v>
      </c>
      <c r="N3748" s="19">
        <v>2000</v>
      </c>
      <c r="O3748" s="19">
        <v>4000</v>
      </c>
      <c r="P3748" s="19">
        <v>14100</v>
      </c>
      <c r="Q3748" s="19" t="s">
        <v>57</v>
      </c>
      <c r="R3748" s="19">
        <v>7050</v>
      </c>
      <c r="S3748" s="19">
        <v>20000</v>
      </c>
      <c r="T3748" s="19">
        <v>22.51</v>
      </c>
      <c r="U3748" s="19">
        <v>20.7</v>
      </c>
      <c r="V3748" s="19">
        <v>0.24</v>
      </c>
      <c r="W3748" s="19">
        <v>67</v>
      </c>
      <c r="X3748" s="93"/>
      <c r="Y3748">
        <f t="shared" si="175"/>
        <v>200</v>
      </c>
      <c r="Z3748" t="b">
        <f>IF(N3748/G3748&gt;=Auswahlhilfe!$C$8,TRUE,FALSE)</f>
        <v>1</v>
      </c>
      <c r="AA3748" t="b">
        <f>IF(K3748&gt;Auswahlhilfe!$C$7,TRUE,FALSE)</f>
        <v>1</v>
      </c>
      <c r="AB3748" t="b">
        <f>IF(Auswahlhilfe!$C$17=F3748,TRUE,FALSE)</f>
        <v>0</v>
      </c>
      <c r="AC3748" t="b">
        <f>IFERROR(IF(FIND("P2",PGOptionList!D3748)&gt;0,TRUE),FALSE)</f>
        <v>1</v>
      </c>
      <c r="AD3748" t="b">
        <f>IFERROR(IF(FIND("P1",PGOptionList!D3748)&gt;0,TRUE),FALSE)</f>
        <v>0</v>
      </c>
      <c r="AE3748" t="b">
        <f>IFERROR(IF(FIND("P0",PGOptionList!D3748)&gt;0,TRUE),FALSE)</f>
        <v>0</v>
      </c>
      <c r="AF3748" t="b">
        <f>IF(AND(Z3748,AA3748,AB3748,AC3748,IF(C3748=Auswahlhilfe!$L$7,TRUE,FALSE)),D3748,FALSE)</f>
        <v>0</v>
      </c>
      <c r="AG3748" t="b">
        <f>IF(AND(Z3748,AA3748,AB3748,AD3748,IF(C3748=Auswahlhilfe!$L$17,TRUE,FALSE)),D3748,FALSE)</f>
        <v>0</v>
      </c>
      <c r="AH3748" t="b">
        <f>IF(AND(Z3748,AA3748,AB3748,AE3748,IF(C3748=Auswahlhilfe!$L$17,TRUE,FALSE)),D3748,FALSE)</f>
        <v>0</v>
      </c>
      <c r="AI3748" t="s">
        <v>4817</v>
      </c>
      <c r="AJ3748" s="90" t="str">
        <f t="shared" si="176"/>
        <v>mailto:info@oxni.ch?subject=Anfrage TCB-180-010-S1-P2</v>
      </c>
    </row>
    <row r="3749" spans="2:36" x14ac:dyDescent="0.2">
      <c r="B3749" s="78" t="str">
        <f t="shared" si="174"/>
        <v/>
      </c>
      <c r="C3749" s="19" t="s">
        <v>125</v>
      </c>
      <c r="D3749" s="19" t="s">
        <v>4050</v>
      </c>
      <c r="E3749" s="19">
        <v>180</v>
      </c>
      <c r="F3749" s="19" t="s">
        <v>58</v>
      </c>
      <c r="G3749" s="19">
        <v>10</v>
      </c>
      <c r="H3749" s="19">
        <v>5</v>
      </c>
      <c r="I3749" s="19">
        <v>140</v>
      </c>
      <c r="J3749" s="19">
        <v>97</v>
      </c>
      <c r="K3749" s="19">
        <v>870</v>
      </c>
      <c r="L3749" s="19">
        <v>2610</v>
      </c>
      <c r="M3749" s="19" t="s">
        <v>142</v>
      </c>
      <c r="N3749" s="19">
        <v>2000</v>
      </c>
      <c r="O3749" s="19">
        <v>4000</v>
      </c>
      <c r="P3749" s="19">
        <v>14100</v>
      </c>
      <c r="Q3749" s="19" t="s">
        <v>57</v>
      </c>
      <c r="R3749" s="19">
        <v>7050</v>
      </c>
      <c r="S3749" s="19">
        <v>20000</v>
      </c>
      <c r="T3749" s="19">
        <v>22.51</v>
      </c>
      <c r="U3749" s="19">
        <v>20.7</v>
      </c>
      <c r="V3749" s="19">
        <v>0.24</v>
      </c>
      <c r="W3749" s="19">
        <v>67</v>
      </c>
      <c r="X3749" s="93"/>
      <c r="Y3749">
        <f t="shared" si="175"/>
        <v>200</v>
      </c>
      <c r="Z3749" t="b">
        <f>IF(N3749/G3749&gt;=Auswahlhilfe!$C$8,TRUE,FALSE)</f>
        <v>1</v>
      </c>
      <c r="AA3749" t="b">
        <f>IF(K3749&gt;Auswahlhilfe!$C$7,TRUE,FALSE)</f>
        <v>1</v>
      </c>
      <c r="AB3749" t="b">
        <f>IF(Auswahlhilfe!$C$17=F3749,TRUE,FALSE)</f>
        <v>1</v>
      </c>
      <c r="AC3749" t="b">
        <f>IFERROR(IF(FIND("P2",PGOptionList!D3749)&gt;0,TRUE),FALSE)</f>
        <v>1</v>
      </c>
      <c r="AD3749" t="b">
        <f>IFERROR(IF(FIND("P1",PGOptionList!D3749)&gt;0,TRUE),FALSE)</f>
        <v>0</v>
      </c>
      <c r="AE3749" t="b">
        <f>IFERROR(IF(FIND("P0",PGOptionList!D3749)&gt;0,TRUE),FALSE)</f>
        <v>0</v>
      </c>
      <c r="AF3749" t="b">
        <f>IF(AND(Z3749,AA3749,AB3749,AC3749,IF(C3749=Auswahlhilfe!$L$7,TRUE,FALSE)),D3749,FALSE)</f>
        <v>0</v>
      </c>
      <c r="AG3749" t="b">
        <f>IF(AND(Z3749,AA3749,AB3749,AD3749,IF(C3749=Auswahlhilfe!$L$17,TRUE,FALSE)),D3749,FALSE)</f>
        <v>0</v>
      </c>
      <c r="AH3749" t="b">
        <f>IF(AND(Z3749,AA3749,AB3749,AE3749,IF(C3749=Auswahlhilfe!$L$17,TRUE,FALSE)),D3749,FALSE)</f>
        <v>0</v>
      </c>
      <c r="AI3749" t="s">
        <v>4817</v>
      </c>
      <c r="AJ3749" s="90" t="str">
        <f t="shared" si="176"/>
        <v>mailto:info@oxni.ch?subject=Anfrage TCB-180-010-S2-P2</v>
      </c>
    </row>
    <row r="3750" spans="2:36" x14ac:dyDescent="0.2">
      <c r="B3750" s="78" t="str">
        <f t="shared" si="174"/>
        <v/>
      </c>
      <c r="C3750" s="19" t="s">
        <v>125</v>
      </c>
      <c r="D3750" s="19" t="s">
        <v>4051</v>
      </c>
      <c r="E3750" s="19">
        <v>180</v>
      </c>
      <c r="F3750" s="19" t="s">
        <v>55</v>
      </c>
      <c r="G3750" s="19">
        <v>8</v>
      </c>
      <c r="H3750" s="19">
        <v>3</v>
      </c>
      <c r="I3750" s="19">
        <v>140</v>
      </c>
      <c r="J3750" s="19">
        <v>97</v>
      </c>
      <c r="K3750" s="19">
        <v>970</v>
      </c>
      <c r="L3750" s="19">
        <v>2910</v>
      </c>
      <c r="M3750" s="19" t="s">
        <v>141</v>
      </c>
      <c r="N3750" s="19">
        <v>2000</v>
      </c>
      <c r="O3750" s="19">
        <v>4000</v>
      </c>
      <c r="P3750" s="19">
        <v>14100</v>
      </c>
      <c r="Q3750" s="19" t="s">
        <v>57</v>
      </c>
      <c r="R3750" s="19">
        <v>7050</v>
      </c>
      <c r="S3750" s="19">
        <v>20000</v>
      </c>
      <c r="T3750" s="19">
        <v>22.58</v>
      </c>
      <c r="U3750" s="19">
        <v>20.7</v>
      </c>
      <c r="V3750" s="19">
        <v>0.24</v>
      </c>
      <c r="W3750" s="19">
        <v>67</v>
      </c>
      <c r="X3750" s="93"/>
      <c r="Y3750">
        <f t="shared" si="175"/>
        <v>250</v>
      </c>
      <c r="Z3750" t="b">
        <f>IF(N3750/G3750&gt;=Auswahlhilfe!$C$8,TRUE,FALSE)</f>
        <v>1</v>
      </c>
      <c r="AA3750" t="b">
        <f>IF(K3750&gt;Auswahlhilfe!$C$7,TRUE,FALSE)</f>
        <v>1</v>
      </c>
      <c r="AB3750" t="b">
        <f>IF(Auswahlhilfe!$C$17=F3750,TRUE,FALSE)</f>
        <v>0</v>
      </c>
      <c r="AC3750" t="b">
        <f>IFERROR(IF(FIND("P2",PGOptionList!D3750)&gt;0,TRUE),FALSE)</f>
        <v>0</v>
      </c>
      <c r="AD3750" t="b">
        <f>IFERROR(IF(FIND("P1",PGOptionList!D3750)&gt;0,TRUE),FALSE)</f>
        <v>1</v>
      </c>
      <c r="AE3750" t="b">
        <f>IFERROR(IF(FIND("P0",PGOptionList!D3750)&gt;0,TRUE),FALSE)</f>
        <v>0</v>
      </c>
      <c r="AF3750" t="b">
        <f>IF(AND(Z3750,AA3750,AB3750,AC3750,IF(C3750=Auswahlhilfe!$L$7,TRUE,FALSE)),D3750,FALSE)</f>
        <v>0</v>
      </c>
      <c r="AG3750" t="b">
        <f>IF(AND(Z3750,AA3750,AB3750,AD3750,IF(C3750=Auswahlhilfe!$L$17,TRUE,FALSE)),D3750,FALSE)</f>
        <v>0</v>
      </c>
      <c r="AH3750" t="b">
        <f>IF(AND(Z3750,AA3750,AB3750,AE3750,IF(C3750=Auswahlhilfe!$L$17,TRUE,FALSE)),D3750,FALSE)</f>
        <v>0</v>
      </c>
      <c r="AI3750" t="s">
        <v>4817</v>
      </c>
      <c r="AJ3750" s="90" t="str">
        <f t="shared" si="176"/>
        <v>mailto:info@oxni.ch?subject=Anfrage TCB-180-008-S1-P1</v>
      </c>
    </row>
    <row r="3751" spans="2:36" x14ac:dyDescent="0.2">
      <c r="B3751" s="78" t="str">
        <f t="shared" si="174"/>
        <v/>
      </c>
      <c r="C3751" s="19" t="s">
        <v>125</v>
      </c>
      <c r="D3751" s="19" t="s">
        <v>4052</v>
      </c>
      <c r="E3751" s="19">
        <v>180</v>
      </c>
      <c r="F3751" s="19" t="s">
        <v>58</v>
      </c>
      <c r="G3751" s="19">
        <v>8</v>
      </c>
      <c r="H3751" s="19">
        <v>3</v>
      </c>
      <c r="I3751" s="19">
        <v>140</v>
      </c>
      <c r="J3751" s="19">
        <v>97</v>
      </c>
      <c r="K3751" s="19">
        <v>970</v>
      </c>
      <c r="L3751" s="19">
        <v>2910</v>
      </c>
      <c r="M3751" s="19" t="s">
        <v>141</v>
      </c>
      <c r="N3751" s="19">
        <v>2000</v>
      </c>
      <c r="O3751" s="19">
        <v>4000</v>
      </c>
      <c r="P3751" s="19">
        <v>14100</v>
      </c>
      <c r="Q3751" s="19" t="s">
        <v>57</v>
      </c>
      <c r="R3751" s="19">
        <v>7050</v>
      </c>
      <c r="S3751" s="19">
        <v>20000</v>
      </c>
      <c r="T3751" s="19">
        <v>22.58</v>
      </c>
      <c r="U3751" s="19">
        <v>20.7</v>
      </c>
      <c r="V3751" s="19">
        <v>0.24</v>
      </c>
      <c r="W3751" s="19">
        <v>67</v>
      </c>
      <c r="X3751" s="93"/>
      <c r="Y3751">
        <f t="shared" si="175"/>
        <v>250</v>
      </c>
      <c r="Z3751" t="b">
        <f>IF(N3751/G3751&gt;=Auswahlhilfe!$C$8,TRUE,FALSE)</f>
        <v>1</v>
      </c>
      <c r="AA3751" t="b">
        <f>IF(K3751&gt;Auswahlhilfe!$C$7,TRUE,FALSE)</f>
        <v>1</v>
      </c>
      <c r="AB3751" t="b">
        <f>IF(Auswahlhilfe!$C$17=F3751,TRUE,FALSE)</f>
        <v>1</v>
      </c>
      <c r="AC3751" t="b">
        <f>IFERROR(IF(FIND("P2",PGOptionList!D3751)&gt;0,TRUE),FALSE)</f>
        <v>0</v>
      </c>
      <c r="AD3751" t="b">
        <f>IFERROR(IF(FIND("P1",PGOptionList!D3751)&gt;0,TRUE),FALSE)</f>
        <v>1</v>
      </c>
      <c r="AE3751" t="b">
        <f>IFERROR(IF(FIND("P0",PGOptionList!D3751)&gt;0,TRUE),FALSE)</f>
        <v>0</v>
      </c>
      <c r="AF3751" t="b">
        <f>IF(AND(Z3751,AA3751,AB3751,AC3751,IF(C3751=Auswahlhilfe!$L$7,TRUE,FALSE)),D3751,FALSE)</f>
        <v>0</v>
      </c>
      <c r="AG3751" t="b">
        <f>IF(AND(Z3751,AA3751,AB3751,AD3751,IF(C3751=Auswahlhilfe!$L$17,TRUE,FALSE)),D3751,FALSE)</f>
        <v>0</v>
      </c>
      <c r="AH3751" t="b">
        <f>IF(AND(Z3751,AA3751,AB3751,AE3751,IF(C3751=Auswahlhilfe!$L$17,TRUE,FALSE)),D3751,FALSE)</f>
        <v>0</v>
      </c>
      <c r="AI3751" t="s">
        <v>4817</v>
      </c>
      <c r="AJ3751" s="90" t="str">
        <f t="shared" si="176"/>
        <v>mailto:info@oxni.ch?subject=Anfrage TCB-180-008-S2-P1</v>
      </c>
    </row>
    <row r="3752" spans="2:36" x14ac:dyDescent="0.2">
      <c r="B3752" s="78" t="str">
        <f t="shared" si="174"/>
        <v/>
      </c>
      <c r="C3752" s="19" t="s">
        <v>125</v>
      </c>
      <c r="D3752" s="19" t="s">
        <v>4053</v>
      </c>
      <c r="E3752" s="19">
        <v>180</v>
      </c>
      <c r="F3752" s="19" t="s">
        <v>55</v>
      </c>
      <c r="G3752" s="19">
        <v>8</v>
      </c>
      <c r="H3752" s="19">
        <v>5</v>
      </c>
      <c r="I3752" s="19">
        <v>140</v>
      </c>
      <c r="J3752" s="19">
        <v>97</v>
      </c>
      <c r="K3752" s="19">
        <v>970</v>
      </c>
      <c r="L3752" s="19">
        <v>2910</v>
      </c>
      <c r="M3752" s="19" t="s">
        <v>141</v>
      </c>
      <c r="N3752" s="19">
        <v>2000</v>
      </c>
      <c r="O3752" s="19">
        <v>4000</v>
      </c>
      <c r="P3752" s="19">
        <v>14100</v>
      </c>
      <c r="Q3752" s="19" t="s">
        <v>57</v>
      </c>
      <c r="R3752" s="19">
        <v>7050</v>
      </c>
      <c r="S3752" s="19">
        <v>20000</v>
      </c>
      <c r="T3752" s="19">
        <v>22.58</v>
      </c>
      <c r="U3752" s="19">
        <v>20.7</v>
      </c>
      <c r="V3752" s="19">
        <v>0.24</v>
      </c>
      <c r="W3752" s="19">
        <v>67</v>
      </c>
      <c r="X3752" s="93"/>
      <c r="Y3752">
        <f t="shared" si="175"/>
        <v>250</v>
      </c>
      <c r="Z3752" t="b">
        <f>IF(N3752/G3752&gt;=Auswahlhilfe!$C$8,TRUE,FALSE)</f>
        <v>1</v>
      </c>
      <c r="AA3752" t="b">
        <f>IF(K3752&gt;Auswahlhilfe!$C$7,TRUE,FALSE)</f>
        <v>1</v>
      </c>
      <c r="AB3752" t="b">
        <f>IF(Auswahlhilfe!$C$17=F3752,TRUE,FALSE)</f>
        <v>0</v>
      </c>
      <c r="AC3752" t="b">
        <f>IFERROR(IF(FIND("P2",PGOptionList!D3752)&gt;0,TRUE),FALSE)</f>
        <v>1</v>
      </c>
      <c r="AD3752" t="b">
        <f>IFERROR(IF(FIND("P1",PGOptionList!D3752)&gt;0,TRUE),FALSE)</f>
        <v>0</v>
      </c>
      <c r="AE3752" t="b">
        <f>IFERROR(IF(FIND("P0",PGOptionList!D3752)&gt;0,TRUE),FALSE)</f>
        <v>0</v>
      </c>
      <c r="AF3752" t="b">
        <f>IF(AND(Z3752,AA3752,AB3752,AC3752,IF(C3752=Auswahlhilfe!$L$7,TRUE,FALSE)),D3752,FALSE)</f>
        <v>0</v>
      </c>
      <c r="AG3752" t="b">
        <f>IF(AND(Z3752,AA3752,AB3752,AD3752,IF(C3752=Auswahlhilfe!$L$17,TRUE,FALSE)),D3752,FALSE)</f>
        <v>0</v>
      </c>
      <c r="AH3752" t="b">
        <f>IF(AND(Z3752,AA3752,AB3752,AE3752,IF(C3752=Auswahlhilfe!$L$17,TRUE,FALSE)),D3752,FALSE)</f>
        <v>0</v>
      </c>
      <c r="AI3752" t="s">
        <v>4817</v>
      </c>
      <c r="AJ3752" s="90" t="str">
        <f t="shared" si="176"/>
        <v>mailto:info@oxni.ch?subject=Anfrage TCB-180-008-S1-P2</v>
      </c>
    </row>
    <row r="3753" spans="2:36" x14ac:dyDescent="0.2">
      <c r="B3753" s="78" t="str">
        <f t="shared" si="174"/>
        <v/>
      </c>
      <c r="C3753" s="19" t="s">
        <v>125</v>
      </c>
      <c r="D3753" s="19" t="s">
        <v>4054</v>
      </c>
      <c r="E3753" s="19">
        <v>180</v>
      </c>
      <c r="F3753" s="19" t="s">
        <v>58</v>
      </c>
      <c r="G3753" s="19">
        <v>8</v>
      </c>
      <c r="H3753" s="19">
        <v>5</v>
      </c>
      <c r="I3753" s="19">
        <v>140</v>
      </c>
      <c r="J3753" s="19">
        <v>97</v>
      </c>
      <c r="K3753" s="19">
        <v>970</v>
      </c>
      <c r="L3753" s="19">
        <v>2910</v>
      </c>
      <c r="M3753" s="19" t="s">
        <v>141</v>
      </c>
      <c r="N3753" s="19">
        <v>2000</v>
      </c>
      <c r="O3753" s="19">
        <v>4000</v>
      </c>
      <c r="P3753" s="19">
        <v>14100</v>
      </c>
      <c r="Q3753" s="19" t="s">
        <v>57</v>
      </c>
      <c r="R3753" s="19">
        <v>7050</v>
      </c>
      <c r="S3753" s="19">
        <v>20000</v>
      </c>
      <c r="T3753" s="19">
        <v>22.58</v>
      </c>
      <c r="U3753" s="19">
        <v>20.7</v>
      </c>
      <c r="V3753" s="19">
        <v>0.24</v>
      </c>
      <c r="W3753" s="19">
        <v>67</v>
      </c>
      <c r="X3753" s="93"/>
      <c r="Y3753">
        <f t="shared" si="175"/>
        <v>250</v>
      </c>
      <c r="Z3753" t="b">
        <f>IF(N3753/G3753&gt;=Auswahlhilfe!$C$8,TRUE,FALSE)</f>
        <v>1</v>
      </c>
      <c r="AA3753" t="b">
        <f>IF(K3753&gt;Auswahlhilfe!$C$7,TRUE,FALSE)</f>
        <v>1</v>
      </c>
      <c r="AB3753" t="b">
        <f>IF(Auswahlhilfe!$C$17=F3753,TRUE,FALSE)</f>
        <v>1</v>
      </c>
      <c r="AC3753" t="b">
        <f>IFERROR(IF(FIND("P2",PGOptionList!D3753)&gt;0,TRUE),FALSE)</f>
        <v>1</v>
      </c>
      <c r="AD3753" t="b">
        <f>IFERROR(IF(FIND("P1",PGOptionList!D3753)&gt;0,TRUE),FALSE)</f>
        <v>0</v>
      </c>
      <c r="AE3753" t="b">
        <f>IFERROR(IF(FIND("P0",PGOptionList!D3753)&gt;0,TRUE),FALSE)</f>
        <v>0</v>
      </c>
      <c r="AF3753" t="b">
        <f>IF(AND(Z3753,AA3753,AB3753,AC3753,IF(C3753=Auswahlhilfe!$L$7,TRUE,FALSE)),D3753,FALSE)</f>
        <v>0</v>
      </c>
      <c r="AG3753" t="b">
        <f>IF(AND(Z3753,AA3753,AB3753,AD3753,IF(C3753=Auswahlhilfe!$L$17,TRUE,FALSE)),D3753,FALSE)</f>
        <v>0</v>
      </c>
      <c r="AH3753" t="b">
        <f>IF(AND(Z3753,AA3753,AB3753,AE3753,IF(C3753=Auswahlhilfe!$L$17,TRUE,FALSE)),D3753,FALSE)</f>
        <v>0</v>
      </c>
      <c r="AI3753" t="s">
        <v>4817</v>
      </c>
      <c r="AJ3753" s="90" t="str">
        <f t="shared" si="176"/>
        <v>mailto:info@oxni.ch?subject=Anfrage TCB-180-008-S2-P2</v>
      </c>
    </row>
    <row r="3754" spans="2:36" x14ac:dyDescent="0.2">
      <c r="B3754" s="78" t="str">
        <f t="shared" si="174"/>
        <v/>
      </c>
      <c r="C3754" s="19" t="s">
        <v>125</v>
      </c>
      <c r="D3754" s="19" t="s">
        <v>4055</v>
      </c>
      <c r="E3754" s="19">
        <v>180</v>
      </c>
      <c r="F3754" s="19" t="s">
        <v>55</v>
      </c>
      <c r="G3754" s="19">
        <v>7</v>
      </c>
      <c r="H3754" s="19">
        <v>3</v>
      </c>
      <c r="I3754" s="19">
        <v>140</v>
      </c>
      <c r="J3754" s="19">
        <v>97</v>
      </c>
      <c r="K3754" s="19">
        <v>1050</v>
      </c>
      <c r="L3754" s="19">
        <v>3150</v>
      </c>
      <c r="M3754" s="19" t="s">
        <v>90</v>
      </c>
      <c r="N3754" s="19">
        <v>2000</v>
      </c>
      <c r="O3754" s="19">
        <v>4000</v>
      </c>
      <c r="P3754" s="19">
        <v>14100</v>
      </c>
      <c r="Q3754" s="19" t="s">
        <v>57</v>
      </c>
      <c r="R3754" s="19">
        <v>7050</v>
      </c>
      <c r="S3754" s="19">
        <v>20000</v>
      </c>
      <c r="T3754" s="19">
        <v>22.48</v>
      </c>
      <c r="U3754" s="19">
        <v>20.7</v>
      </c>
      <c r="V3754" s="19">
        <v>0.24</v>
      </c>
      <c r="W3754" s="19">
        <v>67</v>
      </c>
      <c r="X3754" s="93"/>
      <c r="Y3754">
        <f t="shared" si="175"/>
        <v>285.71428571428572</v>
      </c>
      <c r="Z3754" t="b">
        <f>IF(N3754/G3754&gt;=Auswahlhilfe!$C$8,TRUE,FALSE)</f>
        <v>1</v>
      </c>
      <c r="AA3754" t="b">
        <f>IF(K3754&gt;Auswahlhilfe!$C$7,TRUE,FALSE)</f>
        <v>1</v>
      </c>
      <c r="AB3754" t="b">
        <f>IF(Auswahlhilfe!$C$17=F3754,TRUE,FALSE)</f>
        <v>0</v>
      </c>
      <c r="AC3754" t="b">
        <f>IFERROR(IF(FIND("P2",PGOptionList!D3754)&gt;0,TRUE),FALSE)</f>
        <v>0</v>
      </c>
      <c r="AD3754" t="b">
        <f>IFERROR(IF(FIND("P1",PGOptionList!D3754)&gt;0,TRUE),FALSE)</f>
        <v>1</v>
      </c>
      <c r="AE3754" t="b">
        <f>IFERROR(IF(FIND("P0",PGOptionList!D3754)&gt;0,TRUE),FALSE)</f>
        <v>0</v>
      </c>
      <c r="AF3754" t="b">
        <f>IF(AND(Z3754,AA3754,AB3754,AC3754,IF(C3754=Auswahlhilfe!$L$7,TRUE,FALSE)),D3754,FALSE)</f>
        <v>0</v>
      </c>
      <c r="AG3754" t="b">
        <f>IF(AND(Z3754,AA3754,AB3754,AD3754,IF(C3754=Auswahlhilfe!$L$17,TRUE,FALSE)),D3754,FALSE)</f>
        <v>0</v>
      </c>
      <c r="AH3754" t="b">
        <f>IF(AND(Z3754,AA3754,AB3754,AE3754,IF(C3754=Auswahlhilfe!$L$17,TRUE,FALSE)),D3754,FALSE)</f>
        <v>0</v>
      </c>
      <c r="AI3754" t="s">
        <v>4817</v>
      </c>
      <c r="AJ3754" s="90" t="str">
        <f t="shared" si="176"/>
        <v>mailto:info@oxni.ch?subject=Anfrage TCB-180-007-S1-P1</v>
      </c>
    </row>
    <row r="3755" spans="2:36" x14ac:dyDescent="0.2">
      <c r="B3755" s="78" t="str">
        <f t="shared" si="174"/>
        <v/>
      </c>
      <c r="C3755" s="19" t="s">
        <v>125</v>
      </c>
      <c r="D3755" s="19" t="s">
        <v>4056</v>
      </c>
      <c r="E3755" s="19">
        <v>180</v>
      </c>
      <c r="F3755" s="19" t="s">
        <v>58</v>
      </c>
      <c r="G3755" s="19">
        <v>7</v>
      </c>
      <c r="H3755" s="19">
        <v>3</v>
      </c>
      <c r="I3755" s="19">
        <v>140</v>
      </c>
      <c r="J3755" s="19">
        <v>97</v>
      </c>
      <c r="K3755" s="19">
        <v>1050</v>
      </c>
      <c r="L3755" s="19">
        <v>3150</v>
      </c>
      <c r="M3755" s="19" t="s">
        <v>90</v>
      </c>
      <c r="N3755" s="19">
        <v>2000</v>
      </c>
      <c r="O3755" s="19">
        <v>4000</v>
      </c>
      <c r="P3755" s="19">
        <v>14100</v>
      </c>
      <c r="Q3755" s="19" t="s">
        <v>57</v>
      </c>
      <c r="R3755" s="19">
        <v>7050</v>
      </c>
      <c r="S3755" s="19">
        <v>20000</v>
      </c>
      <c r="T3755" s="19">
        <v>22.48</v>
      </c>
      <c r="U3755" s="19">
        <v>20.7</v>
      </c>
      <c r="V3755" s="19">
        <v>0.24</v>
      </c>
      <c r="W3755" s="19">
        <v>67</v>
      </c>
      <c r="X3755" s="93"/>
      <c r="Y3755">
        <f t="shared" si="175"/>
        <v>285.71428571428572</v>
      </c>
      <c r="Z3755" t="b">
        <f>IF(N3755/G3755&gt;=Auswahlhilfe!$C$8,TRUE,FALSE)</f>
        <v>1</v>
      </c>
      <c r="AA3755" t="b">
        <f>IF(K3755&gt;Auswahlhilfe!$C$7,TRUE,FALSE)</f>
        <v>1</v>
      </c>
      <c r="AB3755" t="b">
        <f>IF(Auswahlhilfe!$C$17=F3755,TRUE,FALSE)</f>
        <v>1</v>
      </c>
      <c r="AC3755" t="b">
        <f>IFERROR(IF(FIND("P2",PGOptionList!D3755)&gt;0,TRUE),FALSE)</f>
        <v>0</v>
      </c>
      <c r="AD3755" t="b">
        <f>IFERROR(IF(FIND("P1",PGOptionList!D3755)&gt;0,TRUE),FALSE)</f>
        <v>1</v>
      </c>
      <c r="AE3755" t="b">
        <f>IFERROR(IF(FIND("P0",PGOptionList!D3755)&gt;0,TRUE),FALSE)</f>
        <v>0</v>
      </c>
      <c r="AF3755" t="b">
        <f>IF(AND(Z3755,AA3755,AB3755,AC3755,IF(C3755=Auswahlhilfe!$L$7,TRUE,FALSE)),D3755,FALSE)</f>
        <v>0</v>
      </c>
      <c r="AG3755" t="b">
        <f>IF(AND(Z3755,AA3755,AB3755,AD3755,IF(C3755=Auswahlhilfe!$L$17,TRUE,FALSE)),D3755,FALSE)</f>
        <v>0</v>
      </c>
      <c r="AH3755" t="b">
        <f>IF(AND(Z3755,AA3755,AB3755,AE3755,IF(C3755=Auswahlhilfe!$L$17,TRUE,FALSE)),D3755,FALSE)</f>
        <v>0</v>
      </c>
      <c r="AI3755" t="s">
        <v>4817</v>
      </c>
      <c r="AJ3755" s="90" t="str">
        <f t="shared" si="176"/>
        <v>mailto:info@oxni.ch?subject=Anfrage TCB-180-007-S2-P1</v>
      </c>
    </row>
    <row r="3756" spans="2:36" x14ac:dyDescent="0.2">
      <c r="B3756" s="78" t="str">
        <f t="shared" si="174"/>
        <v/>
      </c>
      <c r="C3756" s="19" t="s">
        <v>125</v>
      </c>
      <c r="D3756" s="19" t="s">
        <v>4057</v>
      </c>
      <c r="E3756" s="19">
        <v>180</v>
      </c>
      <c r="F3756" s="19" t="s">
        <v>55</v>
      </c>
      <c r="G3756" s="19">
        <v>7</v>
      </c>
      <c r="H3756" s="19">
        <v>5</v>
      </c>
      <c r="I3756" s="19">
        <v>140</v>
      </c>
      <c r="J3756" s="19">
        <v>97</v>
      </c>
      <c r="K3756" s="19">
        <v>1050</v>
      </c>
      <c r="L3756" s="19">
        <v>3150</v>
      </c>
      <c r="M3756" s="19" t="s">
        <v>90</v>
      </c>
      <c r="N3756" s="19">
        <v>2000</v>
      </c>
      <c r="O3756" s="19">
        <v>4000</v>
      </c>
      <c r="P3756" s="19">
        <v>14100</v>
      </c>
      <c r="Q3756" s="19" t="s">
        <v>57</v>
      </c>
      <c r="R3756" s="19">
        <v>7050</v>
      </c>
      <c r="S3756" s="19">
        <v>20000</v>
      </c>
      <c r="T3756" s="19">
        <v>22.48</v>
      </c>
      <c r="U3756" s="19">
        <v>20.7</v>
      </c>
      <c r="V3756" s="19">
        <v>0.24</v>
      </c>
      <c r="W3756" s="19">
        <v>67</v>
      </c>
      <c r="X3756" s="93"/>
      <c r="Y3756">
        <f t="shared" si="175"/>
        <v>285.71428571428572</v>
      </c>
      <c r="Z3756" t="b">
        <f>IF(N3756/G3756&gt;=Auswahlhilfe!$C$8,TRUE,FALSE)</f>
        <v>1</v>
      </c>
      <c r="AA3756" t="b">
        <f>IF(K3756&gt;Auswahlhilfe!$C$7,TRUE,FALSE)</f>
        <v>1</v>
      </c>
      <c r="AB3756" t="b">
        <f>IF(Auswahlhilfe!$C$17=F3756,TRUE,FALSE)</f>
        <v>0</v>
      </c>
      <c r="AC3756" t="b">
        <f>IFERROR(IF(FIND("P2",PGOptionList!D3756)&gt;0,TRUE),FALSE)</f>
        <v>1</v>
      </c>
      <c r="AD3756" t="b">
        <f>IFERROR(IF(FIND("P1",PGOptionList!D3756)&gt;0,TRUE),FALSE)</f>
        <v>0</v>
      </c>
      <c r="AE3756" t="b">
        <f>IFERROR(IF(FIND("P0",PGOptionList!D3756)&gt;0,TRUE),FALSE)</f>
        <v>0</v>
      </c>
      <c r="AF3756" t="b">
        <f>IF(AND(Z3756,AA3756,AB3756,AC3756,IF(C3756=Auswahlhilfe!$L$7,TRUE,FALSE)),D3756,FALSE)</f>
        <v>0</v>
      </c>
      <c r="AG3756" t="b">
        <f>IF(AND(Z3756,AA3756,AB3756,AD3756,IF(C3756=Auswahlhilfe!$L$17,TRUE,FALSE)),D3756,FALSE)</f>
        <v>0</v>
      </c>
      <c r="AH3756" t="b">
        <f>IF(AND(Z3756,AA3756,AB3756,AE3756,IF(C3756=Auswahlhilfe!$L$17,TRUE,FALSE)),D3756,FALSE)</f>
        <v>0</v>
      </c>
      <c r="AI3756" t="s">
        <v>4817</v>
      </c>
      <c r="AJ3756" s="90" t="str">
        <f t="shared" si="176"/>
        <v>mailto:info@oxni.ch?subject=Anfrage TCB-180-007-S1-P2</v>
      </c>
    </row>
    <row r="3757" spans="2:36" x14ac:dyDescent="0.2">
      <c r="B3757" s="78" t="str">
        <f t="shared" si="174"/>
        <v/>
      </c>
      <c r="C3757" s="19" t="s">
        <v>125</v>
      </c>
      <c r="D3757" s="19" t="s">
        <v>4058</v>
      </c>
      <c r="E3757" s="19">
        <v>180</v>
      </c>
      <c r="F3757" s="19" t="s">
        <v>58</v>
      </c>
      <c r="G3757" s="19">
        <v>7</v>
      </c>
      <c r="H3757" s="19">
        <v>5</v>
      </c>
      <c r="I3757" s="19">
        <v>140</v>
      </c>
      <c r="J3757" s="19">
        <v>97</v>
      </c>
      <c r="K3757" s="19">
        <v>1050</v>
      </c>
      <c r="L3757" s="19">
        <v>3150</v>
      </c>
      <c r="M3757" s="19" t="s">
        <v>90</v>
      </c>
      <c r="N3757" s="19">
        <v>2000</v>
      </c>
      <c r="O3757" s="19">
        <v>4000</v>
      </c>
      <c r="P3757" s="19">
        <v>14100</v>
      </c>
      <c r="Q3757" s="19" t="s">
        <v>57</v>
      </c>
      <c r="R3757" s="19">
        <v>7050</v>
      </c>
      <c r="S3757" s="19">
        <v>20000</v>
      </c>
      <c r="T3757" s="19">
        <v>22.48</v>
      </c>
      <c r="U3757" s="19">
        <v>20.7</v>
      </c>
      <c r="V3757" s="19">
        <v>0.24</v>
      </c>
      <c r="W3757" s="19">
        <v>67</v>
      </c>
      <c r="X3757" s="93"/>
      <c r="Y3757">
        <f t="shared" si="175"/>
        <v>285.71428571428572</v>
      </c>
      <c r="Z3757" t="b">
        <f>IF(N3757/G3757&gt;=Auswahlhilfe!$C$8,TRUE,FALSE)</f>
        <v>1</v>
      </c>
      <c r="AA3757" t="b">
        <f>IF(K3757&gt;Auswahlhilfe!$C$7,TRUE,FALSE)</f>
        <v>1</v>
      </c>
      <c r="AB3757" t="b">
        <f>IF(Auswahlhilfe!$C$17=F3757,TRUE,FALSE)</f>
        <v>1</v>
      </c>
      <c r="AC3757" t="b">
        <f>IFERROR(IF(FIND("P2",PGOptionList!D3757)&gt;0,TRUE),FALSE)</f>
        <v>1</v>
      </c>
      <c r="AD3757" t="b">
        <f>IFERROR(IF(FIND("P1",PGOptionList!D3757)&gt;0,TRUE),FALSE)</f>
        <v>0</v>
      </c>
      <c r="AE3757" t="b">
        <f>IFERROR(IF(FIND("P0",PGOptionList!D3757)&gt;0,TRUE),FALSE)</f>
        <v>0</v>
      </c>
      <c r="AF3757" t="b">
        <f>IF(AND(Z3757,AA3757,AB3757,AC3757,IF(C3757=Auswahlhilfe!$L$7,TRUE,FALSE)),D3757,FALSE)</f>
        <v>0</v>
      </c>
      <c r="AG3757" t="b">
        <f>IF(AND(Z3757,AA3757,AB3757,AD3757,IF(C3757=Auswahlhilfe!$L$17,TRUE,FALSE)),D3757,FALSE)</f>
        <v>0</v>
      </c>
      <c r="AH3757" t="b">
        <f>IF(AND(Z3757,AA3757,AB3757,AE3757,IF(C3757=Auswahlhilfe!$L$17,TRUE,FALSE)),D3757,FALSE)</f>
        <v>0</v>
      </c>
      <c r="AI3757" t="s">
        <v>4817</v>
      </c>
      <c r="AJ3757" s="90" t="str">
        <f t="shared" si="176"/>
        <v>mailto:info@oxni.ch?subject=Anfrage TCB-180-007-S2-P2</v>
      </c>
    </row>
    <row r="3758" spans="2:36" x14ac:dyDescent="0.2">
      <c r="B3758" s="78" t="str">
        <f t="shared" si="174"/>
        <v/>
      </c>
      <c r="C3758" s="19" t="s">
        <v>125</v>
      </c>
      <c r="D3758" s="19" t="s">
        <v>4059</v>
      </c>
      <c r="E3758" s="19">
        <v>180</v>
      </c>
      <c r="F3758" s="19" t="s">
        <v>55</v>
      </c>
      <c r="G3758" s="19">
        <v>6</v>
      </c>
      <c r="H3758" s="19">
        <v>3</v>
      </c>
      <c r="I3758" s="19">
        <v>140</v>
      </c>
      <c r="J3758" s="19">
        <v>97</v>
      </c>
      <c r="K3758" s="19">
        <v>1050</v>
      </c>
      <c r="L3758" s="19">
        <v>3150</v>
      </c>
      <c r="M3758" s="19" t="s">
        <v>90</v>
      </c>
      <c r="N3758" s="19">
        <v>2000</v>
      </c>
      <c r="O3758" s="19">
        <v>4000</v>
      </c>
      <c r="P3758" s="19">
        <v>14100</v>
      </c>
      <c r="Q3758" s="19" t="s">
        <v>57</v>
      </c>
      <c r="R3758" s="19">
        <v>7050</v>
      </c>
      <c r="S3758" s="19">
        <v>20000</v>
      </c>
      <c r="T3758" s="19">
        <v>22.75</v>
      </c>
      <c r="U3758" s="19">
        <v>20.7</v>
      </c>
      <c r="V3758" s="19">
        <v>0.24</v>
      </c>
      <c r="W3758" s="19">
        <v>67</v>
      </c>
      <c r="X3758" s="93"/>
      <c r="Y3758">
        <f t="shared" si="175"/>
        <v>333.33333333333331</v>
      </c>
      <c r="Z3758" t="b">
        <f>IF(N3758/G3758&gt;=Auswahlhilfe!$C$8,TRUE,FALSE)</f>
        <v>1</v>
      </c>
      <c r="AA3758" t="b">
        <f>IF(K3758&gt;Auswahlhilfe!$C$7,TRUE,FALSE)</f>
        <v>1</v>
      </c>
      <c r="AB3758" t="b">
        <f>IF(Auswahlhilfe!$C$17=F3758,TRUE,FALSE)</f>
        <v>0</v>
      </c>
      <c r="AC3758" t="b">
        <f>IFERROR(IF(FIND("P2",PGOptionList!D3758)&gt;0,TRUE),FALSE)</f>
        <v>0</v>
      </c>
      <c r="AD3758" t="b">
        <f>IFERROR(IF(FIND("P1",PGOptionList!D3758)&gt;0,TRUE),FALSE)</f>
        <v>1</v>
      </c>
      <c r="AE3758" t="b">
        <f>IFERROR(IF(FIND("P0",PGOptionList!D3758)&gt;0,TRUE),FALSE)</f>
        <v>0</v>
      </c>
      <c r="AF3758" t="b">
        <f>IF(AND(Z3758,AA3758,AB3758,AC3758,IF(C3758=Auswahlhilfe!$L$7,TRUE,FALSE)),D3758,FALSE)</f>
        <v>0</v>
      </c>
      <c r="AG3758" t="b">
        <f>IF(AND(Z3758,AA3758,AB3758,AD3758,IF(C3758=Auswahlhilfe!$L$17,TRUE,FALSE)),D3758,FALSE)</f>
        <v>0</v>
      </c>
      <c r="AH3758" t="b">
        <f>IF(AND(Z3758,AA3758,AB3758,AE3758,IF(C3758=Auswahlhilfe!$L$17,TRUE,FALSE)),D3758,FALSE)</f>
        <v>0</v>
      </c>
      <c r="AI3758" t="s">
        <v>4817</v>
      </c>
      <c r="AJ3758" s="90" t="str">
        <f t="shared" si="176"/>
        <v>mailto:info@oxni.ch?subject=Anfrage TCB-180-006-S1-P1</v>
      </c>
    </row>
    <row r="3759" spans="2:36" x14ac:dyDescent="0.2">
      <c r="B3759" s="78" t="str">
        <f t="shared" si="174"/>
        <v/>
      </c>
      <c r="C3759" s="19" t="s">
        <v>125</v>
      </c>
      <c r="D3759" s="19" t="s">
        <v>4060</v>
      </c>
      <c r="E3759" s="19">
        <v>180</v>
      </c>
      <c r="F3759" s="19" t="s">
        <v>58</v>
      </c>
      <c r="G3759" s="19">
        <v>6</v>
      </c>
      <c r="H3759" s="19">
        <v>3</v>
      </c>
      <c r="I3759" s="19">
        <v>140</v>
      </c>
      <c r="J3759" s="19">
        <v>97</v>
      </c>
      <c r="K3759" s="19">
        <v>1050</v>
      </c>
      <c r="L3759" s="19">
        <v>3150</v>
      </c>
      <c r="M3759" s="19" t="s">
        <v>90</v>
      </c>
      <c r="N3759" s="19">
        <v>2000</v>
      </c>
      <c r="O3759" s="19">
        <v>4000</v>
      </c>
      <c r="P3759" s="19">
        <v>14100</v>
      </c>
      <c r="Q3759" s="19" t="s">
        <v>57</v>
      </c>
      <c r="R3759" s="19">
        <v>7050</v>
      </c>
      <c r="S3759" s="19">
        <v>20000</v>
      </c>
      <c r="T3759" s="19">
        <v>22.75</v>
      </c>
      <c r="U3759" s="19">
        <v>20.7</v>
      </c>
      <c r="V3759" s="19">
        <v>0.24</v>
      </c>
      <c r="W3759" s="19">
        <v>67</v>
      </c>
      <c r="X3759" s="93"/>
      <c r="Y3759">
        <f t="shared" si="175"/>
        <v>333.33333333333331</v>
      </c>
      <c r="Z3759" t="b">
        <f>IF(N3759/G3759&gt;=Auswahlhilfe!$C$8,TRUE,FALSE)</f>
        <v>1</v>
      </c>
      <c r="AA3759" t="b">
        <f>IF(K3759&gt;Auswahlhilfe!$C$7,TRUE,FALSE)</f>
        <v>1</v>
      </c>
      <c r="AB3759" t="b">
        <f>IF(Auswahlhilfe!$C$17=F3759,TRUE,FALSE)</f>
        <v>1</v>
      </c>
      <c r="AC3759" t="b">
        <f>IFERROR(IF(FIND("P2",PGOptionList!D3759)&gt;0,TRUE),FALSE)</f>
        <v>0</v>
      </c>
      <c r="AD3759" t="b">
        <f>IFERROR(IF(FIND("P1",PGOptionList!D3759)&gt;0,TRUE),FALSE)</f>
        <v>1</v>
      </c>
      <c r="AE3759" t="b">
        <f>IFERROR(IF(FIND("P0",PGOptionList!D3759)&gt;0,TRUE),FALSE)</f>
        <v>0</v>
      </c>
      <c r="AF3759" t="b">
        <f>IF(AND(Z3759,AA3759,AB3759,AC3759,IF(C3759=Auswahlhilfe!$L$7,TRUE,FALSE)),D3759,FALSE)</f>
        <v>0</v>
      </c>
      <c r="AG3759" t="b">
        <f>IF(AND(Z3759,AA3759,AB3759,AD3759,IF(C3759=Auswahlhilfe!$L$17,TRUE,FALSE)),D3759,FALSE)</f>
        <v>0</v>
      </c>
      <c r="AH3759" t="b">
        <f>IF(AND(Z3759,AA3759,AB3759,AE3759,IF(C3759=Auswahlhilfe!$L$17,TRUE,FALSE)),D3759,FALSE)</f>
        <v>0</v>
      </c>
      <c r="AI3759" t="s">
        <v>4817</v>
      </c>
      <c r="AJ3759" s="90" t="str">
        <f t="shared" si="176"/>
        <v>mailto:info@oxni.ch?subject=Anfrage TCB-180-006-S2-P1</v>
      </c>
    </row>
    <row r="3760" spans="2:36" x14ac:dyDescent="0.2">
      <c r="B3760" s="78" t="str">
        <f t="shared" si="174"/>
        <v/>
      </c>
      <c r="C3760" s="19" t="s">
        <v>125</v>
      </c>
      <c r="D3760" s="19" t="s">
        <v>4061</v>
      </c>
      <c r="E3760" s="19">
        <v>180</v>
      </c>
      <c r="F3760" s="19" t="s">
        <v>55</v>
      </c>
      <c r="G3760" s="19">
        <v>6</v>
      </c>
      <c r="H3760" s="19">
        <v>5</v>
      </c>
      <c r="I3760" s="19">
        <v>140</v>
      </c>
      <c r="J3760" s="19">
        <v>97</v>
      </c>
      <c r="K3760" s="19">
        <v>1050</v>
      </c>
      <c r="L3760" s="19">
        <v>3150</v>
      </c>
      <c r="M3760" s="19" t="s">
        <v>90</v>
      </c>
      <c r="N3760" s="19">
        <v>2000</v>
      </c>
      <c r="O3760" s="19">
        <v>4000</v>
      </c>
      <c r="P3760" s="19">
        <v>14100</v>
      </c>
      <c r="Q3760" s="19" t="s">
        <v>57</v>
      </c>
      <c r="R3760" s="19">
        <v>7050</v>
      </c>
      <c r="S3760" s="19">
        <v>20000</v>
      </c>
      <c r="T3760" s="19">
        <v>22.75</v>
      </c>
      <c r="U3760" s="19">
        <v>20.7</v>
      </c>
      <c r="V3760" s="19">
        <v>0.24</v>
      </c>
      <c r="W3760" s="19">
        <v>67</v>
      </c>
      <c r="X3760" s="93"/>
      <c r="Y3760">
        <f t="shared" si="175"/>
        <v>333.33333333333331</v>
      </c>
      <c r="Z3760" t="b">
        <f>IF(N3760/G3760&gt;=Auswahlhilfe!$C$8,TRUE,FALSE)</f>
        <v>1</v>
      </c>
      <c r="AA3760" t="b">
        <f>IF(K3760&gt;Auswahlhilfe!$C$7,TRUE,FALSE)</f>
        <v>1</v>
      </c>
      <c r="AB3760" t="b">
        <f>IF(Auswahlhilfe!$C$17=F3760,TRUE,FALSE)</f>
        <v>0</v>
      </c>
      <c r="AC3760" t="b">
        <f>IFERROR(IF(FIND("P2",PGOptionList!D3760)&gt;0,TRUE),FALSE)</f>
        <v>1</v>
      </c>
      <c r="AD3760" t="b">
        <f>IFERROR(IF(FIND("P1",PGOptionList!D3760)&gt;0,TRUE),FALSE)</f>
        <v>0</v>
      </c>
      <c r="AE3760" t="b">
        <f>IFERROR(IF(FIND("P0",PGOptionList!D3760)&gt;0,TRUE),FALSE)</f>
        <v>0</v>
      </c>
      <c r="AF3760" t="b">
        <f>IF(AND(Z3760,AA3760,AB3760,AC3760,IF(C3760=Auswahlhilfe!$L$7,TRUE,FALSE)),D3760,FALSE)</f>
        <v>0</v>
      </c>
      <c r="AG3760" t="b">
        <f>IF(AND(Z3760,AA3760,AB3760,AD3760,IF(C3760=Auswahlhilfe!$L$17,TRUE,FALSE)),D3760,FALSE)</f>
        <v>0</v>
      </c>
      <c r="AH3760" t="b">
        <f>IF(AND(Z3760,AA3760,AB3760,AE3760,IF(C3760=Auswahlhilfe!$L$17,TRUE,FALSE)),D3760,FALSE)</f>
        <v>0</v>
      </c>
      <c r="AI3760" t="s">
        <v>4817</v>
      </c>
      <c r="AJ3760" s="90" t="str">
        <f t="shared" si="176"/>
        <v>mailto:info@oxni.ch?subject=Anfrage TCB-180-006-S1-P2</v>
      </c>
    </row>
    <row r="3761" spans="2:36" x14ac:dyDescent="0.2">
      <c r="B3761" s="78" t="str">
        <f t="shared" si="174"/>
        <v/>
      </c>
      <c r="C3761" s="19" t="s">
        <v>125</v>
      </c>
      <c r="D3761" s="19" t="s">
        <v>4062</v>
      </c>
      <c r="E3761" s="19">
        <v>180</v>
      </c>
      <c r="F3761" s="19" t="s">
        <v>58</v>
      </c>
      <c r="G3761" s="19">
        <v>6</v>
      </c>
      <c r="H3761" s="19">
        <v>5</v>
      </c>
      <c r="I3761" s="19">
        <v>140</v>
      </c>
      <c r="J3761" s="19">
        <v>97</v>
      </c>
      <c r="K3761" s="19">
        <v>1050</v>
      </c>
      <c r="L3761" s="19">
        <v>3150</v>
      </c>
      <c r="M3761" s="19" t="s">
        <v>90</v>
      </c>
      <c r="N3761" s="19">
        <v>2000</v>
      </c>
      <c r="O3761" s="19">
        <v>4000</v>
      </c>
      <c r="P3761" s="19">
        <v>14100</v>
      </c>
      <c r="Q3761" s="19" t="s">
        <v>57</v>
      </c>
      <c r="R3761" s="19">
        <v>7050</v>
      </c>
      <c r="S3761" s="19">
        <v>20000</v>
      </c>
      <c r="T3761" s="19">
        <v>22.75</v>
      </c>
      <c r="U3761" s="19">
        <v>20.7</v>
      </c>
      <c r="V3761" s="19">
        <v>0.24</v>
      </c>
      <c r="W3761" s="19">
        <v>67</v>
      </c>
      <c r="X3761" s="93"/>
      <c r="Y3761">
        <f t="shared" si="175"/>
        <v>333.33333333333331</v>
      </c>
      <c r="Z3761" t="b">
        <f>IF(N3761/G3761&gt;=Auswahlhilfe!$C$8,TRUE,FALSE)</f>
        <v>1</v>
      </c>
      <c r="AA3761" t="b">
        <f>IF(K3761&gt;Auswahlhilfe!$C$7,TRUE,FALSE)</f>
        <v>1</v>
      </c>
      <c r="AB3761" t="b">
        <f>IF(Auswahlhilfe!$C$17=F3761,TRUE,FALSE)</f>
        <v>1</v>
      </c>
      <c r="AC3761" t="b">
        <f>IFERROR(IF(FIND("P2",PGOptionList!D3761)&gt;0,TRUE),FALSE)</f>
        <v>1</v>
      </c>
      <c r="AD3761" t="b">
        <f>IFERROR(IF(FIND("P1",PGOptionList!D3761)&gt;0,TRUE),FALSE)</f>
        <v>0</v>
      </c>
      <c r="AE3761" t="b">
        <f>IFERROR(IF(FIND("P0",PGOptionList!D3761)&gt;0,TRUE),FALSE)</f>
        <v>0</v>
      </c>
      <c r="AF3761" t="b">
        <f>IF(AND(Z3761,AA3761,AB3761,AC3761,IF(C3761=Auswahlhilfe!$L$7,TRUE,FALSE)),D3761,FALSE)</f>
        <v>0</v>
      </c>
      <c r="AG3761" t="b">
        <f>IF(AND(Z3761,AA3761,AB3761,AD3761,IF(C3761=Auswahlhilfe!$L$17,TRUE,FALSE)),D3761,FALSE)</f>
        <v>0</v>
      </c>
      <c r="AH3761" t="b">
        <f>IF(AND(Z3761,AA3761,AB3761,AE3761,IF(C3761=Auswahlhilfe!$L$17,TRUE,FALSE)),D3761,FALSE)</f>
        <v>0</v>
      </c>
      <c r="AI3761" t="s">
        <v>4817</v>
      </c>
      <c r="AJ3761" s="90" t="str">
        <f t="shared" si="176"/>
        <v>mailto:info@oxni.ch?subject=Anfrage TCB-180-006-S2-P2</v>
      </c>
    </row>
    <row r="3762" spans="2:36" x14ac:dyDescent="0.2">
      <c r="B3762" s="78" t="str">
        <f t="shared" si="174"/>
        <v/>
      </c>
      <c r="C3762" s="19" t="s">
        <v>125</v>
      </c>
      <c r="D3762" s="19" t="s">
        <v>4063</v>
      </c>
      <c r="E3762" s="19">
        <v>180</v>
      </c>
      <c r="F3762" s="19" t="s">
        <v>55</v>
      </c>
      <c r="G3762" s="19">
        <v>5</v>
      </c>
      <c r="H3762" s="19">
        <v>3</v>
      </c>
      <c r="I3762" s="19">
        <v>140</v>
      </c>
      <c r="J3762" s="19">
        <v>97</v>
      </c>
      <c r="K3762" s="19">
        <v>1180</v>
      </c>
      <c r="L3762" s="19">
        <v>3540</v>
      </c>
      <c r="M3762" s="19" t="s">
        <v>140</v>
      </c>
      <c r="N3762" s="19">
        <v>2000</v>
      </c>
      <c r="O3762" s="19">
        <v>4000</v>
      </c>
      <c r="P3762" s="19">
        <v>14100</v>
      </c>
      <c r="Q3762" s="19" t="s">
        <v>57</v>
      </c>
      <c r="R3762" s="19">
        <v>7050</v>
      </c>
      <c r="S3762" s="19">
        <v>20000</v>
      </c>
      <c r="T3762" s="19">
        <v>23.29</v>
      </c>
      <c r="U3762" s="19">
        <v>20.7</v>
      </c>
      <c r="V3762" s="19">
        <v>0.24</v>
      </c>
      <c r="W3762" s="19">
        <v>67</v>
      </c>
      <c r="X3762" s="93"/>
      <c r="Y3762">
        <f t="shared" si="175"/>
        <v>400</v>
      </c>
      <c r="Z3762" t="b">
        <f>IF(N3762/G3762&gt;=Auswahlhilfe!$C$8,TRUE,FALSE)</f>
        <v>1</v>
      </c>
      <c r="AA3762" t="b">
        <f>IF(K3762&gt;Auswahlhilfe!$C$7,TRUE,FALSE)</f>
        <v>1</v>
      </c>
      <c r="AB3762" t="b">
        <f>IF(Auswahlhilfe!$C$17=F3762,TRUE,FALSE)</f>
        <v>0</v>
      </c>
      <c r="AC3762" t="b">
        <f>IFERROR(IF(FIND("P2",PGOptionList!D3762)&gt;0,TRUE),FALSE)</f>
        <v>0</v>
      </c>
      <c r="AD3762" t="b">
        <f>IFERROR(IF(FIND("P1",PGOptionList!D3762)&gt;0,TRUE),FALSE)</f>
        <v>1</v>
      </c>
      <c r="AE3762" t="b">
        <f>IFERROR(IF(FIND("P0",PGOptionList!D3762)&gt;0,TRUE),FALSE)</f>
        <v>0</v>
      </c>
      <c r="AF3762" t="b">
        <f>IF(AND(Z3762,AA3762,AB3762,AC3762,IF(C3762=Auswahlhilfe!$L$7,TRUE,FALSE)),D3762,FALSE)</f>
        <v>0</v>
      </c>
      <c r="AG3762" t="b">
        <f>IF(AND(Z3762,AA3762,AB3762,AD3762,IF(C3762=Auswahlhilfe!$L$17,TRUE,FALSE)),D3762,FALSE)</f>
        <v>0</v>
      </c>
      <c r="AH3762" t="b">
        <f>IF(AND(Z3762,AA3762,AB3762,AE3762,IF(C3762=Auswahlhilfe!$L$17,TRUE,FALSE)),D3762,FALSE)</f>
        <v>0</v>
      </c>
      <c r="AI3762" t="s">
        <v>4817</v>
      </c>
      <c r="AJ3762" s="90" t="str">
        <f t="shared" si="176"/>
        <v>mailto:info@oxni.ch?subject=Anfrage TCB-180-005-S1-P1</v>
      </c>
    </row>
    <row r="3763" spans="2:36" x14ac:dyDescent="0.2">
      <c r="B3763" s="78" t="str">
        <f t="shared" si="174"/>
        <v/>
      </c>
      <c r="C3763" s="19" t="s">
        <v>125</v>
      </c>
      <c r="D3763" s="19" t="s">
        <v>4064</v>
      </c>
      <c r="E3763" s="19">
        <v>180</v>
      </c>
      <c r="F3763" s="19" t="s">
        <v>58</v>
      </c>
      <c r="G3763" s="19">
        <v>5</v>
      </c>
      <c r="H3763" s="19">
        <v>3</v>
      </c>
      <c r="I3763" s="19">
        <v>140</v>
      </c>
      <c r="J3763" s="19">
        <v>97</v>
      </c>
      <c r="K3763" s="19">
        <v>1180</v>
      </c>
      <c r="L3763" s="19">
        <v>3540</v>
      </c>
      <c r="M3763" s="19" t="s">
        <v>140</v>
      </c>
      <c r="N3763" s="19">
        <v>2000</v>
      </c>
      <c r="O3763" s="19">
        <v>4000</v>
      </c>
      <c r="P3763" s="19">
        <v>14100</v>
      </c>
      <c r="Q3763" s="19" t="s">
        <v>57</v>
      </c>
      <c r="R3763" s="19">
        <v>7050</v>
      </c>
      <c r="S3763" s="19">
        <v>20000</v>
      </c>
      <c r="T3763" s="19">
        <v>23.29</v>
      </c>
      <c r="U3763" s="19">
        <v>20.7</v>
      </c>
      <c r="V3763" s="19">
        <v>0.24</v>
      </c>
      <c r="W3763" s="19">
        <v>67</v>
      </c>
      <c r="X3763" s="93"/>
      <c r="Y3763">
        <f t="shared" si="175"/>
        <v>400</v>
      </c>
      <c r="Z3763" t="b">
        <f>IF(N3763/G3763&gt;=Auswahlhilfe!$C$8,TRUE,FALSE)</f>
        <v>1</v>
      </c>
      <c r="AA3763" t="b">
        <f>IF(K3763&gt;Auswahlhilfe!$C$7,TRUE,FALSE)</f>
        <v>1</v>
      </c>
      <c r="AB3763" t="b">
        <f>IF(Auswahlhilfe!$C$17=F3763,TRUE,FALSE)</f>
        <v>1</v>
      </c>
      <c r="AC3763" t="b">
        <f>IFERROR(IF(FIND("P2",PGOptionList!D3763)&gt;0,TRUE),FALSE)</f>
        <v>0</v>
      </c>
      <c r="AD3763" t="b">
        <f>IFERROR(IF(FIND("P1",PGOptionList!D3763)&gt;0,TRUE),FALSE)</f>
        <v>1</v>
      </c>
      <c r="AE3763" t="b">
        <f>IFERROR(IF(FIND("P0",PGOptionList!D3763)&gt;0,TRUE),FALSE)</f>
        <v>0</v>
      </c>
      <c r="AF3763" t="b">
        <f>IF(AND(Z3763,AA3763,AB3763,AC3763,IF(C3763=Auswahlhilfe!$L$7,TRUE,FALSE)),D3763,FALSE)</f>
        <v>0</v>
      </c>
      <c r="AG3763" t="b">
        <f>IF(AND(Z3763,AA3763,AB3763,AD3763,IF(C3763=Auswahlhilfe!$L$17,TRUE,FALSE)),D3763,FALSE)</f>
        <v>0</v>
      </c>
      <c r="AH3763" t="b">
        <f>IF(AND(Z3763,AA3763,AB3763,AE3763,IF(C3763=Auswahlhilfe!$L$17,TRUE,FALSE)),D3763,FALSE)</f>
        <v>0</v>
      </c>
      <c r="AI3763" t="s">
        <v>4817</v>
      </c>
      <c r="AJ3763" s="90" t="str">
        <f t="shared" si="176"/>
        <v>mailto:info@oxni.ch?subject=Anfrage TCB-180-005-S2-P1</v>
      </c>
    </row>
    <row r="3764" spans="2:36" x14ac:dyDescent="0.2">
      <c r="B3764" s="78" t="str">
        <f t="shared" si="174"/>
        <v/>
      </c>
      <c r="C3764" s="19" t="s">
        <v>125</v>
      </c>
      <c r="D3764" s="19" t="s">
        <v>4065</v>
      </c>
      <c r="E3764" s="19">
        <v>180</v>
      </c>
      <c r="F3764" s="19" t="s">
        <v>55</v>
      </c>
      <c r="G3764" s="19">
        <v>5</v>
      </c>
      <c r="H3764" s="19">
        <v>5</v>
      </c>
      <c r="I3764" s="19">
        <v>140</v>
      </c>
      <c r="J3764" s="19">
        <v>97</v>
      </c>
      <c r="K3764" s="19">
        <v>1180</v>
      </c>
      <c r="L3764" s="19">
        <v>3540</v>
      </c>
      <c r="M3764" s="19" t="s">
        <v>140</v>
      </c>
      <c r="N3764" s="19">
        <v>2000</v>
      </c>
      <c r="O3764" s="19">
        <v>4000</v>
      </c>
      <c r="P3764" s="19">
        <v>14100</v>
      </c>
      <c r="Q3764" s="19" t="s">
        <v>57</v>
      </c>
      <c r="R3764" s="19">
        <v>7050</v>
      </c>
      <c r="S3764" s="19">
        <v>20000</v>
      </c>
      <c r="T3764" s="19">
        <v>23.29</v>
      </c>
      <c r="U3764" s="19">
        <v>20.7</v>
      </c>
      <c r="V3764" s="19">
        <v>0.24</v>
      </c>
      <c r="W3764" s="19">
        <v>67</v>
      </c>
      <c r="X3764" s="93"/>
      <c r="Y3764">
        <f t="shared" si="175"/>
        <v>400</v>
      </c>
      <c r="Z3764" t="b">
        <f>IF(N3764/G3764&gt;=Auswahlhilfe!$C$8,TRUE,FALSE)</f>
        <v>1</v>
      </c>
      <c r="AA3764" t="b">
        <f>IF(K3764&gt;Auswahlhilfe!$C$7,TRUE,FALSE)</f>
        <v>1</v>
      </c>
      <c r="AB3764" t="b">
        <f>IF(Auswahlhilfe!$C$17=F3764,TRUE,FALSE)</f>
        <v>0</v>
      </c>
      <c r="AC3764" t="b">
        <f>IFERROR(IF(FIND("P2",PGOptionList!D3764)&gt;0,TRUE),FALSE)</f>
        <v>1</v>
      </c>
      <c r="AD3764" t="b">
        <f>IFERROR(IF(FIND("P1",PGOptionList!D3764)&gt;0,TRUE),FALSE)</f>
        <v>0</v>
      </c>
      <c r="AE3764" t="b">
        <f>IFERROR(IF(FIND("P0",PGOptionList!D3764)&gt;0,TRUE),FALSE)</f>
        <v>0</v>
      </c>
      <c r="AF3764" t="b">
        <f>IF(AND(Z3764,AA3764,AB3764,AC3764,IF(C3764=Auswahlhilfe!$L$7,TRUE,FALSE)),D3764,FALSE)</f>
        <v>0</v>
      </c>
      <c r="AG3764" t="b">
        <f>IF(AND(Z3764,AA3764,AB3764,AD3764,IF(C3764=Auswahlhilfe!$L$17,TRUE,FALSE)),D3764,FALSE)</f>
        <v>0</v>
      </c>
      <c r="AH3764" t="b">
        <f>IF(AND(Z3764,AA3764,AB3764,AE3764,IF(C3764=Auswahlhilfe!$L$17,TRUE,FALSE)),D3764,FALSE)</f>
        <v>0</v>
      </c>
      <c r="AI3764" t="s">
        <v>4817</v>
      </c>
      <c r="AJ3764" s="90" t="str">
        <f t="shared" si="176"/>
        <v>mailto:info@oxni.ch?subject=Anfrage TCB-180-005-S1-P2</v>
      </c>
    </row>
    <row r="3765" spans="2:36" x14ac:dyDescent="0.2">
      <c r="B3765" s="78" t="str">
        <f t="shared" si="174"/>
        <v/>
      </c>
      <c r="C3765" s="19" t="s">
        <v>125</v>
      </c>
      <c r="D3765" s="19" t="s">
        <v>4066</v>
      </c>
      <c r="E3765" s="19">
        <v>180</v>
      </c>
      <c r="F3765" s="19" t="s">
        <v>58</v>
      </c>
      <c r="G3765" s="19">
        <v>5</v>
      </c>
      <c r="H3765" s="19">
        <v>5</v>
      </c>
      <c r="I3765" s="19">
        <v>140</v>
      </c>
      <c r="J3765" s="19">
        <v>97</v>
      </c>
      <c r="K3765" s="19">
        <v>1180</v>
      </c>
      <c r="L3765" s="19">
        <v>3540</v>
      </c>
      <c r="M3765" s="19" t="s">
        <v>140</v>
      </c>
      <c r="N3765" s="19">
        <v>2000</v>
      </c>
      <c r="O3765" s="19">
        <v>4000</v>
      </c>
      <c r="P3765" s="19">
        <v>14100</v>
      </c>
      <c r="Q3765" s="19" t="s">
        <v>57</v>
      </c>
      <c r="R3765" s="19">
        <v>7050</v>
      </c>
      <c r="S3765" s="19">
        <v>20000</v>
      </c>
      <c r="T3765" s="19">
        <v>23.29</v>
      </c>
      <c r="U3765" s="19">
        <v>20.7</v>
      </c>
      <c r="V3765" s="19">
        <v>0.24</v>
      </c>
      <c r="W3765" s="19">
        <v>67</v>
      </c>
      <c r="X3765" s="93"/>
      <c r="Y3765">
        <f t="shared" si="175"/>
        <v>400</v>
      </c>
      <c r="Z3765" t="b">
        <f>IF(N3765/G3765&gt;=Auswahlhilfe!$C$8,TRUE,FALSE)</f>
        <v>1</v>
      </c>
      <c r="AA3765" t="b">
        <f>IF(K3765&gt;Auswahlhilfe!$C$7,TRUE,FALSE)</f>
        <v>1</v>
      </c>
      <c r="AB3765" t="b">
        <f>IF(Auswahlhilfe!$C$17=F3765,TRUE,FALSE)</f>
        <v>1</v>
      </c>
      <c r="AC3765" t="b">
        <f>IFERROR(IF(FIND("P2",PGOptionList!D3765)&gt;0,TRUE),FALSE)</f>
        <v>1</v>
      </c>
      <c r="AD3765" t="b">
        <f>IFERROR(IF(FIND("P1",PGOptionList!D3765)&gt;0,TRUE),FALSE)</f>
        <v>0</v>
      </c>
      <c r="AE3765" t="b">
        <f>IFERROR(IF(FIND("P0",PGOptionList!D3765)&gt;0,TRUE),FALSE)</f>
        <v>0</v>
      </c>
      <c r="AF3765" t="b">
        <f>IF(AND(Z3765,AA3765,AB3765,AC3765,IF(C3765=Auswahlhilfe!$L$7,TRUE,FALSE)),D3765,FALSE)</f>
        <v>0</v>
      </c>
      <c r="AG3765" t="b">
        <f>IF(AND(Z3765,AA3765,AB3765,AD3765,IF(C3765=Auswahlhilfe!$L$17,TRUE,FALSE)),D3765,FALSE)</f>
        <v>0</v>
      </c>
      <c r="AH3765" t="b">
        <f>IF(AND(Z3765,AA3765,AB3765,AE3765,IF(C3765=Auswahlhilfe!$L$17,TRUE,FALSE)),D3765,FALSE)</f>
        <v>0</v>
      </c>
      <c r="AI3765" t="s">
        <v>4817</v>
      </c>
      <c r="AJ3765" s="90" t="str">
        <f t="shared" si="176"/>
        <v>mailto:info@oxni.ch?subject=Anfrage TCB-180-005-S2-P2</v>
      </c>
    </row>
    <row r="3766" spans="2:36" x14ac:dyDescent="0.2">
      <c r="B3766" s="78" t="str">
        <f t="shared" si="174"/>
        <v/>
      </c>
      <c r="C3766" s="19" t="s">
        <v>125</v>
      </c>
      <c r="D3766" s="19" t="s">
        <v>4067</v>
      </c>
      <c r="E3766" s="19">
        <v>180</v>
      </c>
      <c r="F3766" s="19" t="s">
        <v>55</v>
      </c>
      <c r="G3766" s="19">
        <v>4</v>
      </c>
      <c r="H3766" s="19">
        <v>3</v>
      </c>
      <c r="I3766" s="19">
        <v>140</v>
      </c>
      <c r="J3766" s="19">
        <v>97</v>
      </c>
      <c r="K3766" s="19">
        <v>1020</v>
      </c>
      <c r="L3766" s="19">
        <v>3060</v>
      </c>
      <c r="M3766" s="19" t="s">
        <v>139</v>
      </c>
      <c r="N3766" s="19">
        <v>2000</v>
      </c>
      <c r="O3766" s="19">
        <v>4000</v>
      </c>
      <c r="P3766" s="19">
        <v>14100</v>
      </c>
      <c r="Q3766" s="19" t="s">
        <v>57</v>
      </c>
      <c r="R3766" s="19">
        <v>7050</v>
      </c>
      <c r="S3766" s="19">
        <v>20000</v>
      </c>
      <c r="T3766" s="19">
        <v>23.67</v>
      </c>
      <c r="U3766" s="19">
        <v>20.7</v>
      </c>
      <c r="V3766" s="19">
        <v>0.24</v>
      </c>
      <c r="W3766" s="19">
        <v>67</v>
      </c>
      <c r="X3766" s="93"/>
      <c r="Y3766">
        <f t="shared" si="175"/>
        <v>500</v>
      </c>
      <c r="Z3766" t="b">
        <f>IF(N3766/G3766&gt;=Auswahlhilfe!$C$8,TRUE,FALSE)</f>
        <v>1</v>
      </c>
      <c r="AA3766" t="b">
        <f>IF(K3766&gt;Auswahlhilfe!$C$7,TRUE,FALSE)</f>
        <v>1</v>
      </c>
      <c r="AB3766" t="b">
        <f>IF(Auswahlhilfe!$C$17=F3766,TRUE,FALSE)</f>
        <v>0</v>
      </c>
      <c r="AC3766" t="b">
        <f>IFERROR(IF(FIND("P2",PGOptionList!D3766)&gt;0,TRUE),FALSE)</f>
        <v>0</v>
      </c>
      <c r="AD3766" t="b">
        <f>IFERROR(IF(FIND("P1",PGOptionList!D3766)&gt;0,TRUE),FALSE)</f>
        <v>1</v>
      </c>
      <c r="AE3766" t="b">
        <f>IFERROR(IF(FIND("P0",PGOptionList!D3766)&gt;0,TRUE),FALSE)</f>
        <v>0</v>
      </c>
      <c r="AF3766" t="b">
        <f>IF(AND(Z3766,AA3766,AB3766,AC3766,IF(C3766=Auswahlhilfe!$L$7,TRUE,FALSE)),D3766,FALSE)</f>
        <v>0</v>
      </c>
      <c r="AG3766" t="b">
        <f>IF(AND(Z3766,AA3766,AB3766,AD3766,IF(C3766=Auswahlhilfe!$L$17,TRUE,FALSE)),D3766,FALSE)</f>
        <v>0</v>
      </c>
      <c r="AH3766" t="b">
        <f>IF(AND(Z3766,AA3766,AB3766,AE3766,IF(C3766=Auswahlhilfe!$L$17,TRUE,FALSE)),D3766,FALSE)</f>
        <v>0</v>
      </c>
      <c r="AI3766" t="s">
        <v>4817</v>
      </c>
      <c r="AJ3766" s="90" t="str">
        <f t="shared" si="176"/>
        <v>mailto:info@oxni.ch?subject=Anfrage TCB-180-004-S1-P1</v>
      </c>
    </row>
    <row r="3767" spans="2:36" x14ac:dyDescent="0.2">
      <c r="B3767" s="78" t="str">
        <f t="shared" si="174"/>
        <v/>
      </c>
      <c r="C3767" s="19" t="s">
        <v>125</v>
      </c>
      <c r="D3767" s="19" t="s">
        <v>4068</v>
      </c>
      <c r="E3767" s="19">
        <v>180</v>
      </c>
      <c r="F3767" s="19" t="s">
        <v>58</v>
      </c>
      <c r="G3767" s="19">
        <v>4</v>
      </c>
      <c r="H3767" s="19">
        <v>3</v>
      </c>
      <c r="I3767" s="19">
        <v>140</v>
      </c>
      <c r="J3767" s="19">
        <v>97</v>
      </c>
      <c r="K3767" s="19">
        <v>1020</v>
      </c>
      <c r="L3767" s="19">
        <v>3060</v>
      </c>
      <c r="M3767" s="19" t="s">
        <v>139</v>
      </c>
      <c r="N3767" s="19">
        <v>2000</v>
      </c>
      <c r="O3767" s="19">
        <v>4000</v>
      </c>
      <c r="P3767" s="19">
        <v>14100</v>
      </c>
      <c r="Q3767" s="19" t="s">
        <v>57</v>
      </c>
      <c r="R3767" s="19">
        <v>7050</v>
      </c>
      <c r="S3767" s="19">
        <v>20000</v>
      </c>
      <c r="T3767" s="19">
        <v>23.67</v>
      </c>
      <c r="U3767" s="19">
        <v>20.7</v>
      </c>
      <c r="V3767" s="19">
        <v>0.24</v>
      </c>
      <c r="W3767" s="19">
        <v>67</v>
      </c>
      <c r="X3767" s="93"/>
      <c r="Y3767">
        <f t="shared" si="175"/>
        <v>500</v>
      </c>
      <c r="Z3767" t="b">
        <f>IF(N3767/G3767&gt;=Auswahlhilfe!$C$8,TRUE,FALSE)</f>
        <v>1</v>
      </c>
      <c r="AA3767" t="b">
        <f>IF(K3767&gt;Auswahlhilfe!$C$7,TRUE,FALSE)</f>
        <v>1</v>
      </c>
      <c r="AB3767" t="b">
        <f>IF(Auswahlhilfe!$C$17=F3767,TRUE,FALSE)</f>
        <v>1</v>
      </c>
      <c r="AC3767" t="b">
        <f>IFERROR(IF(FIND("P2",PGOptionList!D3767)&gt;0,TRUE),FALSE)</f>
        <v>0</v>
      </c>
      <c r="AD3767" t="b">
        <f>IFERROR(IF(FIND("P1",PGOptionList!D3767)&gt;0,TRUE),FALSE)</f>
        <v>1</v>
      </c>
      <c r="AE3767" t="b">
        <f>IFERROR(IF(FIND("P0",PGOptionList!D3767)&gt;0,TRUE),FALSE)</f>
        <v>0</v>
      </c>
      <c r="AF3767" t="b">
        <f>IF(AND(Z3767,AA3767,AB3767,AC3767,IF(C3767=Auswahlhilfe!$L$7,TRUE,FALSE)),D3767,FALSE)</f>
        <v>0</v>
      </c>
      <c r="AG3767" t="b">
        <f>IF(AND(Z3767,AA3767,AB3767,AD3767,IF(C3767=Auswahlhilfe!$L$17,TRUE,FALSE)),D3767,FALSE)</f>
        <v>0</v>
      </c>
      <c r="AH3767" t="b">
        <f>IF(AND(Z3767,AA3767,AB3767,AE3767,IF(C3767=Auswahlhilfe!$L$17,TRUE,FALSE)),D3767,FALSE)</f>
        <v>0</v>
      </c>
      <c r="AI3767" t="s">
        <v>4817</v>
      </c>
      <c r="AJ3767" s="90" t="str">
        <f t="shared" si="176"/>
        <v>mailto:info@oxni.ch?subject=Anfrage TCB-180-004-S2-P1</v>
      </c>
    </row>
    <row r="3768" spans="2:36" x14ac:dyDescent="0.2">
      <c r="B3768" s="78" t="str">
        <f t="shared" si="174"/>
        <v/>
      </c>
      <c r="C3768" s="19" t="s">
        <v>125</v>
      </c>
      <c r="D3768" s="19" t="s">
        <v>4069</v>
      </c>
      <c r="E3768" s="19">
        <v>180</v>
      </c>
      <c r="F3768" s="19" t="s">
        <v>55</v>
      </c>
      <c r="G3768" s="19">
        <v>4</v>
      </c>
      <c r="H3768" s="19">
        <v>5</v>
      </c>
      <c r="I3768" s="19">
        <v>140</v>
      </c>
      <c r="J3768" s="19">
        <v>97</v>
      </c>
      <c r="K3768" s="19">
        <v>1020</v>
      </c>
      <c r="L3768" s="19">
        <v>3060</v>
      </c>
      <c r="M3768" s="19" t="s">
        <v>139</v>
      </c>
      <c r="N3768" s="19">
        <v>2000</v>
      </c>
      <c r="O3768" s="19">
        <v>4000</v>
      </c>
      <c r="P3768" s="19">
        <v>14100</v>
      </c>
      <c r="Q3768" s="19" t="s">
        <v>57</v>
      </c>
      <c r="R3768" s="19">
        <v>7050</v>
      </c>
      <c r="S3768" s="19">
        <v>20000</v>
      </c>
      <c r="T3768" s="19">
        <v>23.67</v>
      </c>
      <c r="U3768" s="19">
        <v>20.7</v>
      </c>
      <c r="V3768" s="19">
        <v>0.24</v>
      </c>
      <c r="W3768" s="19">
        <v>67</v>
      </c>
      <c r="X3768" s="93"/>
      <c r="Y3768">
        <f t="shared" si="175"/>
        <v>500</v>
      </c>
      <c r="Z3768" t="b">
        <f>IF(N3768/G3768&gt;=Auswahlhilfe!$C$8,TRUE,FALSE)</f>
        <v>1</v>
      </c>
      <c r="AA3768" t="b">
        <f>IF(K3768&gt;Auswahlhilfe!$C$7,TRUE,FALSE)</f>
        <v>1</v>
      </c>
      <c r="AB3768" t="b">
        <f>IF(Auswahlhilfe!$C$17=F3768,TRUE,FALSE)</f>
        <v>0</v>
      </c>
      <c r="AC3768" t="b">
        <f>IFERROR(IF(FIND("P2",PGOptionList!D3768)&gt;0,TRUE),FALSE)</f>
        <v>1</v>
      </c>
      <c r="AD3768" t="b">
        <f>IFERROR(IF(FIND("P1",PGOptionList!D3768)&gt;0,TRUE),FALSE)</f>
        <v>0</v>
      </c>
      <c r="AE3768" t="b">
        <f>IFERROR(IF(FIND("P0",PGOptionList!D3768)&gt;0,TRUE),FALSE)</f>
        <v>0</v>
      </c>
      <c r="AF3768" t="b">
        <f>IF(AND(Z3768,AA3768,AB3768,AC3768,IF(C3768=Auswahlhilfe!$L$7,TRUE,FALSE)),D3768,FALSE)</f>
        <v>0</v>
      </c>
      <c r="AG3768" t="b">
        <f>IF(AND(Z3768,AA3768,AB3768,AD3768,IF(C3768=Auswahlhilfe!$L$17,TRUE,FALSE)),D3768,FALSE)</f>
        <v>0</v>
      </c>
      <c r="AH3768" t="b">
        <f>IF(AND(Z3768,AA3768,AB3768,AE3768,IF(C3768=Auswahlhilfe!$L$17,TRUE,FALSE)),D3768,FALSE)</f>
        <v>0</v>
      </c>
      <c r="AI3768" t="s">
        <v>4817</v>
      </c>
      <c r="AJ3768" s="90" t="str">
        <f t="shared" si="176"/>
        <v>mailto:info@oxni.ch?subject=Anfrage TCB-180-004-S1-P2</v>
      </c>
    </row>
    <row r="3769" spans="2:36" x14ac:dyDescent="0.2">
      <c r="B3769" s="78" t="str">
        <f t="shared" si="174"/>
        <v/>
      </c>
      <c r="C3769" s="19" t="s">
        <v>125</v>
      </c>
      <c r="D3769" s="19" t="s">
        <v>4070</v>
      </c>
      <c r="E3769" s="19">
        <v>180</v>
      </c>
      <c r="F3769" s="19" t="s">
        <v>58</v>
      </c>
      <c r="G3769" s="19">
        <v>4</v>
      </c>
      <c r="H3769" s="19">
        <v>5</v>
      </c>
      <c r="I3769" s="19">
        <v>140</v>
      </c>
      <c r="J3769" s="19">
        <v>97</v>
      </c>
      <c r="K3769" s="19">
        <v>1020</v>
      </c>
      <c r="L3769" s="19">
        <v>3060</v>
      </c>
      <c r="M3769" s="19" t="s">
        <v>139</v>
      </c>
      <c r="N3769" s="19">
        <v>2000</v>
      </c>
      <c r="O3769" s="19">
        <v>4000</v>
      </c>
      <c r="P3769" s="19">
        <v>14100</v>
      </c>
      <c r="Q3769" s="19" t="s">
        <v>57</v>
      </c>
      <c r="R3769" s="19">
        <v>7050</v>
      </c>
      <c r="S3769" s="19">
        <v>20000</v>
      </c>
      <c r="T3769" s="19">
        <v>23.67</v>
      </c>
      <c r="U3769" s="19">
        <v>20.7</v>
      </c>
      <c r="V3769" s="19">
        <v>0.24</v>
      </c>
      <c r="W3769" s="19">
        <v>67</v>
      </c>
      <c r="X3769" s="93"/>
      <c r="Y3769">
        <f t="shared" si="175"/>
        <v>500</v>
      </c>
      <c r="Z3769" t="b">
        <f>IF(N3769/G3769&gt;=Auswahlhilfe!$C$8,TRUE,FALSE)</f>
        <v>1</v>
      </c>
      <c r="AA3769" t="b">
        <f>IF(K3769&gt;Auswahlhilfe!$C$7,TRUE,FALSE)</f>
        <v>1</v>
      </c>
      <c r="AB3769" t="b">
        <f>IF(Auswahlhilfe!$C$17=F3769,TRUE,FALSE)</f>
        <v>1</v>
      </c>
      <c r="AC3769" t="b">
        <f>IFERROR(IF(FIND("P2",PGOptionList!D3769)&gt;0,TRUE),FALSE)</f>
        <v>1</v>
      </c>
      <c r="AD3769" t="b">
        <f>IFERROR(IF(FIND("P1",PGOptionList!D3769)&gt;0,TRUE),FALSE)</f>
        <v>0</v>
      </c>
      <c r="AE3769" t="b">
        <f>IFERROR(IF(FIND("P0",PGOptionList!D3769)&gt;0,TRUE),FALSE)</f>
        <v>0</v>
      </c>
      <c r="AF3769" t="b">
        <f>IF(AND(Z3769,AA3769,AB3769,AC3769,IF(C3769=Auswahlhilfe!$L$7,TRUE,FALSE)),D3769,FALSE)</f>
        <v>0</v>
      </c>
      <c r="AG3769" t="b">
        <f>IF(AND(Z3769,AA3769,AB3769,AD3769,IF(C3769=Auswahlhilfe!$L$17,TRUE,FALSE)),D3769,FALSE)</f>
        <v>0</v>
      </c>
      <c r="AH3769" t="b">
        <f>IF(AND(Z3769,AA3769,AB3769,AE3769,IF(C3769=Auswahlhilfe!$L$17,TRUE,FALSE)),D3769,FALSE)</f>
        <v>0</v>
      </c>
      <c r="AI3769" t="s">
        <v>4817</v>
      </c>
      <c r="AJ3769" s="90" t="str">
        <f t="shared" si="176"/>
        <v>mailto:info@oxni.ch?subject=Anfrage TCB-180-004-S2-P2</v>
      </c>
    </row>
    <row r="3770" spans="2:36" x14ac:dyDescent="0.2">
      <c r="B3770" s="78" t="str">
        <f t="shared" si="174"/>
        <v/>
      </c>
      <c r="C3770" s="19" t="s">
        <v>125</v>
      </c>
      <c r="D3770" s="19" t="s">
        <v>4071</v>
      </c>
      <c r="E3770" s="19">
        <v>180</v>
      </c>
      <c r="F3770" s="19" t="s">
        <v>55</v>
      </c>
      <c r="G3770" s="19">
        <v>3</v>
      </c>
      <c r="H3770" s="19">
        <v>3</v>
      </c>
      <c r="I3770" s="19">
        <v>140</v>
      </c>
      <c r="J3770" s="19">
        <v>97</v>
      </c>
      <c r="K3770" s="19">
        <v>580</v>
      </c>
      <c r="L3770" s="19">
        <v>1740</v>
      </c>
      <c r="M3770" s="19" t="s">
        <v>138</v>
      </c>
      <c r="N3770" s="19">
        <v>2000</v>
      </c>
      <c r="O3770" s="19">
        <v>4000</v>
      </c>
      <c r="P3770" s="19">
        <v>14100</v>
      </c>
      <c r="Q3770" s="19" t="s">
        <v>57</v>
      </c>
      <c r="R3770" s="19">
        <v>7050</v>
      </c>
      <c r="S3770" s="19">
        <v>20000</v>
      </c>
      <c r="T3770" s="19">
        <v>28.98</v>
      </c>
      <c r="U3770" s="19">
        <v>20.7</v>
      </c>
      <c r="V3770" s="19">
        <v>0.24</v>
      </c>
      <c r="W3770" s="19">
        <v>67</v>
      </c>
      <c r="X3770" s="93"/>
      <c r="Y3770">
        <f t="shared" si="175"/>
        <v>666.66666666666663</v>
      </c>
      <c r="Z3770" t="b">
        <f>IF(N3770/G3770&gt;=Auswahlhilfe!$C$8,TRUE,FALSE)</f>
        <v>1</v>
      </c>
      <c r="AA3770" t="b">
        <f>IF(K3770&gt;Auswahlhilfe!$C$7,TRUE,FALSE)</f>
        <v>1</v>
      </c>
      <c r="AB3770" t="b">
        <f>IF(Auswahlhilfe!$C$17=F3770,TRUE,FALSE)</f>
        <v>0</v>
      </c>
      <c r="AC3770" t="b">
        <f>IFERROR(IF(FIND("P2",PGOptionList!D3770)&gt;0,TRUE),FALSE)</f>
        <v>0</v>
      </c>
      <c r="AD3770" t="b">
        <f>IFERROR(IF(FIND("P1",PGOptionList!D3770)&gt;0,TRUE),FALSE)</f>
        <v>1</v>
      </c>
      <c r="AE3770" t="b">
        <f>IFERROR(IF(FIND("P0",PGOptionList!D3770)&gt;0,TRUE),FALSE)</f>
        <v>0</v>
      </c>
      <c r="AF3770" t="b">
        <f>IF(AND(Z3770,AA3770,AB3770,AC3770,IF(C3770=Auswahlhilfe!$L$7,TRUE,FALSE)),D3770,FALSE)</f>
        <v>0</v>
      </c>
      <c r="AG3770" t="b">
        <f>IF(AND(Z3770,AA3770,AB3770,AD3770,IF(C3770=Auswahlhilfe!$L$17,TRUE,FALSE)),D3770,FALSE)</f>
        <v>0</v>
      </c>
      <c r="AH3770" t="b">
        <f>IF(AND(Z3770,AA3770,AB3770,AE3770,IF(C3770=Auswahlhilfe!$L$17,TRUE,FALSE)),D3770,FALSE)</f>
        <v>0</v>
      </c>
      <c r="AI3770" t="s">
        <v>4817</v>
      </c>
      <c r="AJ3770" s="90" t="str">
        <f t="shared" si="176"/>
        <v>mailto:info@oxni.ch?subject=Anfrage TCB-180-003-S1-P1</v>
      </c>
    </row>
    <row r="3771" spans="2:36" x14ac:dyDescent="0.2">
      <c r="B3771" s="78" t="str">
        <f t="shared" si="174"/>
        <v/>
      </c>
      <c r="C3771" s="19" t="s">
        <v>125</v>
      </c>
      <c r="D3771" s="19" t="s">
        <v>4072</v>
      </c>
      <c r="E3771" s="19">
        <v>180</v>
      </c>
      <c r="F3771" s="19" t="s">
        <v>58</v>
      </c>
      <c r="G3771" s="19">
        <v>3</v>
      </c>
      <c r="H3771" s="19">
        <v>3</v>
      </c>
      <c r="I3771" s="19">
        <v>140</v>
      </c>
      <c r="J3771" s="19">
        <v>97</v>
      </c>
      <c r="K3771" s="19">
        <v>580</v>
      </c>
      <c r="L3771" s="19">
        <v>1740</v>
      </c>
      <c r="M3771" s="19" t="s">
        <v>138</v>
      </c>
      <c r="N3771" s="19">
        <v>2000</v>
      </c>
      <c r="O3771" s="19">
        <v>4000</v>
      </c>
      <c r="P3771" s="19">
        <v>14100</v>
      </c>
      <c r="Q3771" s="19" t="s">
        <v>57</v>
      </c>
      <c r="R3771" s="19">
        <v>7050</v>
      </c>
      <c r="S3771" s="19">
        <v>20000</v>
      </c>
      <c r="T3771" s="19">
        <v>28.98</v>
      </c>
      <c r="U3771" s="19">
        <v>20.7</v>
      </c>
      <c r="V3771" s="19">
        <v>0.24</v>
      </c>
      <c r="W3771" s="19">
        <v>67</v>
      </c>
      <c r="X3771" s="93"/>
      <c r="Y3771">
        <f t="shared" si="175"/>
        <v>666.66666666666663</v>
      </c>
      <c r="Z3771" t="b">
        <f>IF(N3771/G3771&gt;=Auswahlhilfe!$C$8,TRUE,FALSE)</f>
        <v>1</v>
      </c>
      <c r="AA3771" t="b">
        <f>IF(K3771&gt;Auswahlhilfe!$C$7,TRUE,FALSE)</f>
        <v>1</v>
      </c>
      <c r="AB3771" t="b">
        <f>IF(Auswahlhilfe!$C$17=F3771,TRUE,FALSE)</f>
        <v>1</v>
      </c>
      <c r="AC3771" t="b">
        <f>IFERROR(IF(FIND("P2",PGOptionList!D3771)&gt;0,TRUE),FALSE)</f>
        <v>0</v>
      </c>
      <c r="AD3771" t="b">
        <f>IFERROR(IF(FIND("P1",PGOptionList!D3771)&gt;0,TRUE),FALSE)</f>
        <v>1</v>
      </c>
      <c r="AE3771" t="b">
        <f>IFERROR(IF(FIND("P0",PGOptionList!D3771)&gt;0,TRUE),FALSE)</f>
        <v>0</v>
      </c>
      <c r="AF3771" t="b">
        <f>IF(AND(Z3771,AA3771,AB3771,AC3771,IF(C3771=Auswahlhilfe!$L$7,TRUE,FALSE)),D3771,FALSE)</f>
        <v>0</v>
      </c>
      <c r="AG3771" t="b">
        <f>IF(AND(Z3771,AA3771,AB3771,AD3771,IF(C3771=Auswahlhilfe!$L$17,TRUE,FALSE)),D3771,FALSE)</f>
        <v>0</v>
      </c>
      <c r="AH3771" t="b">
        <f>IF(AND(Z3771,AA3771,AB3771,AE3771,IF(C3771=Auswahlhilfe!$L$17,TRUE,FALSE)),D3771,FALSE)</f>
        <v>0</v>
      </c>
      <c r="AI3771" t="s">
        <v>4817</v>
      </c>
      <c r="AJ3771" s="90" t="str">
        <f t="shared" si="176"/>
        <v>mailto:info@oxni.ch?subject=Anfrage TCB-180-003-S2-P1</v>
      </c>
    </row>
    <row r="3772" spans="2:36" x14ac:dyDescent="0.2">
      <c r="B3772" s="78" t="str">
        <f t="shared" si="174"/>
        <v/>
      </c>
      <c r="C3772" s="19" t="s">
        <v>125</v>
      </c>
      <c r="D3772" s="19" t="s">
        <v>4073</v>
      </c>
      <c r="E3772" s="19">
        <v>180</v>
      </c>
      <c r="F3772" s="19" t="s">
        <v>55</v>
      </c>
      <c r="G3772" s="19">
        <v>3</v>
      </c>
      <c r="H3772" s="19">
        <v>5</v>
      </c>
      <c r="I3772" s="19">
        <v>140</v>
      </c>
      <c r="J3772" s="19">
        <v>97</v>
      </c>
      <c r="K3772" s="19">
        <v>580</v>
      </c>
      <c r="L3772" s="19">
        <v>1740</v>
      </c>
      <c r="M3772" s="19" t="s">
        <v>138</v>
      </c>
      <c r="N3772" s="19">
        <v>2000</v>
      </c>
      <c r="O3772" s="19">
        <v>4000</v>
      </c>
      <c r="P3772" s="19">
        <v>14100</v>
      </c>
      <c r="Q3772" s="19" t="s">
        <v>57</v>
      </c>
      <c r="R3772" s="19">
        <v>7050</v>
      </c>
      <c r="S3772" s="19">
        <v>20000</v>
      </c>
      <c r="T3772" s="19">
        <v>28.98</v>
      </c>
      <c r="U3772" s="19">
        <v>20.7</v>
      </c>
      <c r="V3772" s="19">
        <v>0.24</v>
      </c>
      <c r="W3772" s="19">
        <v>67</v>
      </c>
      <c r="X3772" s="93"/>
      <c r="Y3772">
        <f t="shared" si="175"/>
        <v>666.66666666666663</v>
      </c>
      <c r="Z3772" t="b">
        <f>IF(N3772/G3772&gt;=Auswahlhilfe!$C$8,TRUE,FALSE)</f>
        <v>1</v>
      </c>
      <c r="AA3772" t="b">
        <f>IF(K3772&gt;Auswahlhilfe!$C$7,TRUE,FALSE)</f>
        <v>1</v>
      </c>
      <c r="AB3772" t="b">
        <f>IF(Auswahlhilfe!$C$17=F3772,TRUE,FALSE)</f>
        <v>0</v>
      </c>
      <c r="AC3772" t="b">
        <f>IFERROR(IF(FIND("P2",PGOptionList!D3772)&gt;0,TRUE),FALSE)</f>
        <v>1</v>
      </c>
      <c r="AD3772" t="b">
        <f>IFERROR(IF(FIND("P1",PGOptionList!D3772)&gt;0,TRUE),FALSE)</f>
        <v>0</v>
      </c>
      <c r="AE3772" t="b">
        <f>IFERROR(IF(FIND("P0",PGOptionList!D3772)&gt;0,TRUE),FALSE)</f>
        <v>0</v>
      </c>
      <c r="AF3772" t="b">
        <f>IF(AND(Z3772,AA3772,AB3772,AC3772,IF(C3772=Auswahlhilfe!$L$7,TRUE,FALSE)),D3772,FALSE)</f>
        <v>0</v>
      </c>
      <c r="AG3772" t="b">
        <f>IF(AND(Z3772,AA3772,AB3772,AD3772,IF(C3772=Auswahlhilfe!$L$17,TRUE,FALSE)),D3772,FALSE)</f>
        <v>0</v>
      </c>
      <c r="AH3772" t="b">
        <f>IF(AND(Z3772,AA3772,AB3772,AE3772,IF(C3772=Auswahlhilfe!$L$17,TRUE,FALSE)),D3772,FALSE)</f>
        <v>0</v>
      </c>
      <c r="AI3772" t="s">
        <v>4817</v>
      </c>
      <c r="AJ3772" s="90" t="str">
        <f t="shared" si="176"/>
        <v>mailto:info@oxni.ch?subject=Anfrage TCB-180-003-S1-P2</v>
      </c>
    </row>
    <row r="3773" spans="2:36" x14ac:dyDescent="0.2">
      <c r="B3773" s="78" t="str">
        <f t="shared" si="174"/>
        <v/>
      </c>
      <c r="C3773" s="19" t="s">
        <v>125</v>
      </c>
      <c r="D3773" s="19" t="s">
        <v>4074</v>
      </c>
      <c r="E3773" s="19">
        <v>180</v>
      </c>
      <c r="F3773" s="19" t="s">
        <v>58</v>
      </c>
      <c r="G3773" s="19">
        <v>3</v>
      </c>
      <c r="H3773" s="19">
        <v>5</v>
      </c>
      <c r="I3773" s="19">
        <v>140</v>
      </c>
      <c r="J3773" s="19">
        <v>97</v>
      </c>
      <c r="K3773" s="19">
        <v>580</v>
      </c>
      <c r="L3773" s="19">
        <v>1740</v>
      </c>
      <c r="M3773" s="19" t="s">
        <v>138</v>
      </c>
      <c r="N3773" s="19">
        <v>2000</v>
      </c>
      <c r="O3773" s="19">
        <v>4000</v>
      </c>
      <c r="P3773" s="19">
        <v>14100</v>
      </c>
      <c r="Q3773" s="19" t="s">
        <v>57</v>
      </c>
      <c r="R3773" s="19">
        <v>7050</v>
      </c>
      <c r="S3773" s="19">
        <v>20000</v>
      </c>
      <c r="T3773" s="19">
        <v>28.98</v>
      </c>
      <c r="U3773" s="19">
        <v>20.7</v>
      </c>
      <c r="V3773" s="19">
        <v>0.24</v>
      </c>
      <c r="W3773" s="19">
        <v>67</v>
      </c>
      <c r="X3773" s="93"/>
      <c r="Y3773">
        <f t="shared" si="175"/>
        <v>666.66666666666663</v>
      </c>
      <c r="Z3773" t="b">
        <f>IF(N3773/G3773&gt;=Auswahlhilfe!$C$8,TRUE,FALSE)</f>
        <v>1</v>
      </c>
      <c r="AA3773" t="b">
        <f>IF(K3773&gt;Auswahlhilfe!$C$7,TRUE,FALSE)</f>
        <v>1</v>
      </c>
      <c r="AB3773" t="b">
        <f>IF(Auswahlhilfe!$C$17=F3773,TRUE,FALSE)</f>
        <v>1</v>
      </c>
      <c r="AC3773" t="b">
        <f>IFERROR(IF(FIND("P2",PGOptionList!D3773)&gt;0,TRUE),FALSE)</f>
        <v>1</v>
      </c>
      <c r="AD3773" t="b">
        <f>IFERROR(IF(FIND("P1",PGOptionList!D3773)&gt;0,TRUE),FALSE)</f>
        <v>0</v>
      </c>
      <c r="AE3773" t="b">
        <f>IFERROR(IF(FIND("P0",PGOptionList!D3773)&gt;0,TRUE),FALSE)</f>
        <v>0</v>
      </c>
      <c r="AF3773" t="b">
        <f>IF(AND(Z3773,AA3773,AB3773,AC3773,IF(C3773=Auswahlhilfe!$L$7,TRUE,FALSE)),D3773,FALSE)</f>
        <v>0</v>
      </c>
      <c r="AG3773" t="b">
        <f>IF(AND(Z3773,AA3773,AB3773,AD3773,IF(C3773=Auswahlhilfe!$L$17,TRUE,FALSE)),D3773,FALSE)</f>
        <v>0</v>
      </c>
      <c r="AH3773" t="b">
        <f>IF(AND(Z3773,AA3773,AB3773,AE3773,IF(C3773=Auswahlhilfe!$L$17,TRUE,FALSE)),D3773,FALSE)</f>
        <v>0</v>
      </c>
      <c r="AI3773" t="s">
        <v>4817</v>
      </c>
      <c r="AJ3773" s="90" t="str">
        <f t="shared" si="176"/>
        <v>mailto:info@oxni.ch?subject=Anfrage TCB-180-003-S2-P2</v>
      </c>
    </row>
    <row r="3774" spans="2:36" x14ac:dyDescent="0.2">
      <c r="B3774" s="78" t="str">
        <f t="shared" si="174"/>
        <v/>
      </c>
      <c r="C3774" s="19" t="s">
        <v>143</v>
      </c>
      <c r="D3774" s="19" t="s">
        <v>4075</v>
      </c>
      <c r="E3774" s="19">
        <v>42</v>
      </c>
      <c r="F3774" s="19" t="s">
        <v>55</v>
      </c>
      <c r="G3774" s="19">
        <v>100</v>
      </c>
      <c r="H3774" s="19">
        <v>9</v>
      </c>
      <c r="I3774" s="19">
        <v>3</v>
      </c>
      <c r="J3774" s="19">
        <v>92</v>
      </c>
      <c r="K3774" s="19">
        <v>13</v>
      </c>
      <c r="L3774" s="19">
        <v>39</v>
      </c>
      <c r="M3774" s="19" t="s">
        <v>145</v>
      </c>
      <c r="N3774" s="19">
        <v>3000</v>
      </c>
      <c r="O3774" s="19">
        <v>6000</v>
      </c>
      <c r="P3774" s="19">
        <v>760</v>
      </c>
      <c r="Q3774" s="19" t="s">
        <v>57</v>
      </c>
      <c r="R3774" s="19">
        <v>380</v>
      </c>
      <c r="S3774" s="19">
        <v>20000</v>
      </c>
      <c r="T3774" s="19">
        <v>0.09</v>
      </c>
      <c r="U3774" s="19">
        <v>1.1000000000000001</v>
      </c>
      <c r="V3774" s="19">
        <v>0.24</v>
      </c>
      <c r="W3774" s="19">
        <v>63</v>
      </c>
      <c r="X3774" s="93"/>
      <c r="Y3774">
        <f t="shared" si="175"/>
        <v>30</v>
      </c>
      <c r="Z3774" t="b">
        <f>IF(N3774/G3774&gt;=Auswahlhilfe!$C$8,TRUE,FALSE)</f>
        <v>1</v>
      </c>
      <c r="AA3774" t="b">
        <f>IF(K3774&gt;Auswahlhilfe!$C$7,TRUE,FALSE)</f>
        <v>1</v>
      </c>
      <c r="AB3774" t="b">
        <f>IF(Auswahlhilfe!$C$17=F3774,TRUE,FALSE)</f>
        <v>0</v>
      </c>
      <c r="AC3774" t="b">
        <f>IFERROR(IF(FIND("P2",PGOptionList!D3774)&gt;0,TRUE),FALSE)</f>
        <v>0</v>
      </c>
      <c r="AD3774" t="b">
        <f>IFERROR(IF(FIND("P1",PGOptionList!D3774)&gt;0,TRUE),FALSE)</f>
        <v>1</v>
      </c>
      <c r="AE3774" t="b">
        <f>IFERROR(IF(FIND("P0",PGOptionList!D3774)&gt;0,TRUE),FALSE)</f>
        <v>0</v>
      </c>
      <c r="AF3774" t="b">
        <f>IF(AND(Z3774,AA3774,AB3774,AC3774,IF(C3774=Auswahlhilfe!$L$7,TRUE,FALSE)),D3774,FALSE)</f>
        <v>0</v>
      </c>
      <c r="AG3774" t="b">
        <f>IF(AND(Z3774,AA3774,AB3774,AD3774,IF(C3774=Auswahlhilfe!$L$17,TRUE,FALSE)),D3774,FALSE)</f>
        <v>0</v>
      </c>
      <c r="AH3774" t="b">
        <f>IF(AND(Z3774,AA3774,AB3774,AE3774,IF(C3774=Auswahlhilfe!$L$17,TRUE,FALSE)),D3774,FALSE)</f>
        <v>0</v>
      </c>
      <c r="AI3774" t="s">
        <v>4817</v>
      </c>
      <c r="AJ3774" s="90" t="str">
        <f t="shared" si="176"/>
        <v>mailto:info@oxni.ch?subject=Anfrage TCBR-042-100-S1-P1</v>
      </c>
    </row>
    <row r="3775" spans="2:36" x14ac:dyDescent="0.2">
      <c r="B3775" s="78" t="str">
        <f t="shared" si="174"/>
        <v/>
      </c>
      <c r="C3775" s="19" t="s">
        <v>143</v>
      </c>
      <c r="D3775" s="19" t="s">
        <v>4076</v>
      </c>
      <c r="E3775" s="19">
        <v>42</v>
      </c>
      <c r="F3775" s="19" t="s">
        <v>58</v>
      </c>
      <c r="G3775" s="19">
        <v>100</v>
      </c>
      <c r="H3775" s="19">
        <v>9</v>
      </c>
      <c r="I3775" s="19">
        <v>3</v>
      </c>
      <c r="J3775" s="19">
        <v>92</v>
      </c>
      <c r="K3775" s="19">
        <v>13</v>
      </c>
      <c r="L3775" s="19">
        <v>39</v>
      </c>
      <c r="M3775" s="19" t="s">
        <v>145</v>
      </c>
      <c r="N3775" s="19">
        <v>3000</v>
      </c>
      <c r="O3775" s="19">
        <v>6000</v>
      </c>
      <c r="P3775" s="19">
        <v>760</v>
      </c>
      <c r="Q3775" s="19" t="s">
        <v>57</v>
      </c>
      <c r="R3775" s="19">
        <v>380</v>
      </c>
      <c r="S3775" s="19">
        <v>20000</v>
      </c>
      <c r="T3775" s="19">
        <v>0.09</v>
      </c>
      <c r="U3775" s="19">
        <v>1.1000000000000001</v>
      </c>
      <c r="V3775" s="19">
        <v>0.24</v>
      </c>
      <c r="W3775" s="19">
        <v>63</v>
      </c>
      <c r="X3775" s="93"/>
      <c r="Y3775">
        <f t="shared" si="175"/>
        <v>30</v>
      </c>
      <c r="Z3775" t="b">
        <f>IF(N3775/G3775&gt;=Auswahlhilfe!$C$8,TRUE,FALSE)</f>
        <v>1</v>
      </c>
      <c r="AA3775" t="b">
        <f>IF(K3775&gt;Auswahlhilfe!$C$7,TRUE,FALSE)</f>
        <v>1</v>
      </c>
      <c r="AB3775" t="b">
        <f>IF(Auswahlhilfe!$C$17=F3775,TRUE,FALSE)</f>
        <v>1</v>
      </c>
      <c r="AC3775" t="b">
        <f>IFERROR(IF(FIND("P2",PGOptionList!D3775)&gt;0,TRUE),FALSE)</f>
        <v>0</v>
      </c>
      <c r="AD3775" t="b">
        <f>IFERROR(IF(FIND("P1",PGOptionList!D3775)&gt;0,TRUE),FALSE)</f>
        <v>1</v>
      </c>
      <c r="AE3775" t="b">
        <f>IFERROR(IF(FIND("P0",PGOptionList!D3775)&gt;0,TRUE),FALSE)</f>
        <v>0</v>
      </c>
      <c r="AF3775" t="b">
        <f>IF(AND(Z3775,AA3775,AB3775,AC3775,IF(C3775=Auswahlhilfe!$L$7,TRUE,FALSE)),D3775,FALSE)</f>
        <v>0</v>
      </c>
      <c r="AG3775" t="b">
        <f>IF(AND(Z3775,AA3775,AB3775,AD3775,IF(C3775=Auswahlhilfe!$L$17,TRUE,FALSE)),D3775,FALSE)</f>
        <v>0</v>
      </c>
      <c r="AH3775" t="b">
        <f>IF(AND(Z3775,AA3775,AB3775,AE3775,IF(C3775=Auswahlhilfe!$L$17,TRUE,FALSE)),D3775,FALSE)</f>
        <v>0</v>
      </c>
      <c r="AI3775" t="s">
        <v>4817</v>
      </c>
      <c r="AJ3775" s="90" t="str">
        <f t="shared" si="176"/>
        <v>mailto:info@oxni.ch?subject=Anfrage TCBR-042-100-S2-P1</v>
      </c>
    </row>
    <row r="3776" spans="2:36" x14ac:dyDescent="0.2">
      <c r="B3776" s="78" t="str">
        <f t="shared" si="174"/>
        <v/>
      </c>
      <c r="C3776" s="19" t="s">
        <v>143</v>
      </c>
      <c r="D3776" s="19" t="s">
        <v>4077</v>
      </c>
      <c r="E3776" s="19">
        <v>42</v>
      </c>
      <c r="F3776" s="19" t="s">
        <v>55</v>
      </c>
      <c r="G3776" s="19">
        <v>100</v>
      </c>
      <c r="H3776" s="19">
        <v>12</v>
      </c>
      <c r="I3776" s="19">
        <v>3</v>
      </c>
      <c r="J3776" s="19">
        <v>92</v>
      </c>
      <c r="K3776" s="19">
        <v>13</v>
      </c>
      <c r="L3776" s="19">
        <v>39</v>
      </c>
      <c r="M3776" s="19" t="s">
        <v>145</v>
      </c>
      <c r="N3776" s="19">
        <v>3000</v>
      </c>
      <c r="O3776" s="19">
        <v>6000</v>
      </c>
      <c r="P3776" s="19">
        <v>760</v>
      </c>
      <c r="Q3776" s="19" t="s">
        <v>57</v>
      </c>
      <c r="R3776" s="19">
        <v>380</v>
      </c>
      <c r="S3776" s="19">
        <v>20000</v>
      </c>
      <c r="T3776" s="19">
        <v>0.09</v>
      </c>
      <c r="U3776" s="19">
        <v>1.1000000000000001</v>
      </c>
      <c r="V3776" s="19">
        <v>0.24</v>
      </c>
      <c r="W3776" s="19">
        <v>63</v>
      </c>
      <c r="X3776" s="93"/>
      <c r="Y3776">
        <f t="shared" si="175"/>
        <v>30</v>
      </c>
      <c r="Z3776" t="b">
        <f>IF(N3776/G3776&gt;=Auswahlhilfe!$C$8,TRUE,FALSE)</f>
        <v>1</v>
      </c>
      <c r="AA3776" t="b">
        <f>IF(K3776&gt;Auswahlhilfe!$C$7,TRUE,FALSE)</f>
        <v>1</v>
      </c>
      <c r="AB3776" t="b">
        <f>IF(Auswahlhilfe!$C$17=F3776,TRUE,FALSE)</f>
        <v>0</v>
      </c>
      <c r="AC3776" t="b">
        <f>IFERROR(IF(FIND("P2",PGOptionList!D3776)&gt;0,TRUE),FALSE)</f>
        <v>1</v>
      </c>
      <c r="AD3776" t="b">
        <f>IFERROR(IF(FIND("P1",PGOptionList!D3776)&gt;0,TRUE),FALSE)</f>
        <v>0</v>
      </c>
      <c r="AE3776" t="b">
        <f>IFERROR(IF(FIND("P0",PGOptionList!D3776)&gt;0,TRUE),FALSE)</f>
        <v>0</v>
      </c>
      <c r="AF3776" t="b">
        <f>IF(AND(Z3776,AA3776,AB3776,AC3776,IF(C3776=Auswahlhilfe!$L$7,TRUE,FALSE)),D3776,FALSE)</f>
        <v>0</v>
      </c>
      <c r="AG3776" t="b">
        <f>IF(AND(Z3776,AA3776,AB3776,AD3776,IF(C3776=Auswahlhilfe!$L$17,TRUE,FALSE)),D3776,FALSE)</f>
        <v>0</v>
      </c>
      <c r="AH3776" t="b">
        <f>IF(AND(Z3776,AA3776,AB3776,AE3776,IF(C3776=Auswahlhilfe!$L$17,TRUE,FALSE)),D3776,FALSE)</f>
        <v>0</v>
      </c>
      <c r="AI3776" t="s">
        <v>4817</v>
      </c>
      <c r="AJ3776" s="90" t="str">
        <f t="shared" si="176"/>
        <v>mailto:info@oxni.ch?subject=Anfrage TCBR-042-100-S1-P2</v>
      </c>
    </row>
    <row r="3777" spans="2:36" x14ac:dyDescent="0.2">
      <c r="B3777" s="78" t="str">
        <f t="shared" si="174"/>
        <v/>
      </c>
      <c r="C3777" s="19" t="s">
        <v>143</v>
      </c>
      <c r="D3777" s="19" t="s">
        <v>4078</v>
      </c>
      <c r="E3777" s="19">
        <v>42</v>
      </c>
      <c r="F3777" s="19" t="s">
        <v>58</v>
      </c>
      <c r="G3777" s="19">
        <v>100</v>
      </c>
      <c r="H3777" s="19">
        <v>12</v>
      </c>
      <c r="I3777" s="19">
        <v>3</v>
      </c>
      <c r="J3777" s="19">
        <v>92</v>
      </c>
      <c r="K3777" s="19">
        <v>13</v>
      </c>
      <c r="L3777" s="19">
        <v>39</v>
      </c>
      <c r="M3777" s="19" t="s">
        <v>145</v>
      </c>
      <c r="N3777" s="19">
        <v>3000</v>
      </c>
      <c r="O3777" s="19">
        <v>6000</v>
      </c>
      <c r="P3777" s="19">
        <v>760</v>
      </c>
      <c r="Q3777" s="19" t="s">
        <v>57</v>
      </c>
      <c r="R3777" s="19">
        <v>380</v>
      </c>
      <c r="S3777" s="19">
        <v>20000</v>
      </c>
      <c r="T3777" s="19">
        <v>0.09</v>
      </c>
      <c r="U3777" s="19">
        <v>1.1000000000000001</v>
      </c>
      <c r="V3777" s="19">
        <v>0.24</v>
      </c>
      <c r="W3777" s="19">
        <v>63</v>
      </c>
      <c r="X3777" s="93"/>
      <c r="Y3777">
        <f t="shared" si="175"/>
        <v>30</v>
      </c>
      <c r="Z3777" t="b">
        <f>IF(N3777/G3777&gt;=Auswahlhilfe!$C$8,TRUE,FALSE)</f>
        <v>1</v>
      </c>
      <c r="AA3777" t="b">
        <f>IF(K3777&gt;Auswahlhilfe!$C$7,TRUE,FALSE)</f>
        <v>1</v>
      </c>
      <c r="AB3777" t="b">
        <f>IF(Auswahlhilfe!$C$17=F3777,TRUE,FALSE)</f>
        <v>1</v>
      </c>
      <c r="AC3777" t="b">
        <f>IFERROR(IF(FIND("P2",PGOptionList!D3777)&gt;0,TRUE),FALSE)</f>
        <v>1</v>
      </c>
      <c r="AD3777" t="b">
        <f>IFERROR(IF(FIND("P1",PGOptionList!D3777)&gt;0,TRUE),FALSE)</f>
        <v>0</v>
      </c>
      <c r="AE3777" t="b">
        <f>IFERROR(IF(FIND("P0",PGOptionList!D3777)&gt;0,TRUE),FALSE)</f>
        <v>0</v>
      </c>
      <c r="AF3777" t="b">
        <f>IF(AND(Z3777,AA3777,AB3777,AC3777,IF(C3777=Auswahlhilfe!$L$7,TRUE,FALSE)),D3777,FALSE)</f>
        <v>0</v>
      </c>
      <c r="AG3777" t="b">
        <f>IF(AND(Z3777,AA3777,AB3777,AD3777,IF(C3777=Auswahlhilfe!$L$17,TRUE,FALSE)),D3777,FALSE)</f>
        <v>0</v>
      </c>
      <c r="AH3777" t="b">
        <f>IF(AND(Z3777,AA3777,AB3777,AE3777,IF(C3777=Auswahlhilfe!$L$17,TRUE,FALSE)),D3777,FALSE)</f>
        <v>0</v>
      </c>
      <c r="AI3777" t="s">
        <v>4817</v>
      </c>
      <c r="AJ3777" s="90" t="str">
        <f t="shared" si="176"/>
        <v>mailto:info@oxni.ch?subject=Anfrage TCBR-042-100-S2-P2</v>
      </c>
    </row>
    <row r="3778" spans="2:36" x14ac:dyDescent="0.2">
      <c r="B3778" s="78" t="str">
        <f t="shared" si="174"/>
        <v/>
      </c>
      <c r="C3778" s="19" t="s">
        <v>143</v>
      </c>
      <c r="D3778" s="19" t="s">
        <v>4079</v>
      </c>
      <c r="E3778" s="19">
        <v>42</v>
      </c>
      <c r="F3778" s="19" t="s">
        <v>55</v>
      </c>
      <c r="G3778" s="19">
        <v>80</v>
      </c>
      <c r="H3778" s="19">
        <v>9</v>
      </c>
      <c r="I3778" s="19">
        <v>3</v>
      </c>
      <c r="J3778" s="19">
        <v>92</v>
      </c>
      <c r="K3778" s="19">
        <v>15</v>
      </c>
      <c r="L3778" s="19">
        <v>45</v>
      </c>
      <c r="M3778" s="19" t="s">
        <v>56</v>
      </c>
      <c r="N3778" s="19">
        <v>3000</v>
      </c>
      <c r="O3778" s="19">
        <v>6000</v>
      </c>
      <c r="P3778" s="19">
        <v>760</v>
      </c>
      <c r="Q3778" s="19" t="s">
        <v>57</v>
      </c>
      <c r="R3778" s="19">
        <v>380</v>
      </c>
      <c r="S3778" s="19">
        <v>20000</v>
      </c>
      <c r="T3778" s="19">
        <v>0.09</v>
      </c>
      <c r="U3778" s="19">
        <v>1.1000000000000001</v>
      </c>
      <c r="V3778" s="19">
        <v>0.24</v>
      </c>
      <c r="W3778" s="19">
        <v>63</v>
      </c>
      <c r="X3778" s="93"/>
      <c r="Y3778">
        <f t="shared" si="175"/>
        <v>37.5</v>
      </c>
      <c r="Z3778" t="b">
        <f>IF(N3778/G3778&gt;=Auswahlhilfe!$C$8,TRUE,FALSE)</f>
        <v>1</v>
      </c>
      <c r="AA3778" t="b">
        <f>IF(K3778&gt;Auswahlhilfe!$C$7,TRUE,FALSE)</f>
        <v>1</v>
      </c>
      <c r="AB3778" t="b">
        <f>IF(Auswahlhilfe!$C$17=F3778,TRUE,FALSE)</f>
        <v>0</v>
      </c>
      <c r="AC3778" t="b">
        <f>IFERROR(IF(FIND("P2",PGOptionList!D3778)&gt;0,TRUE),FALSE)</f>
        <v>0</v>
      </c>
      <c r="AD3778" t="b">
        <f>IFERROR(IF(FIND("P1",PGOptionList!D3778)&gt;0,TRUE),FALSE)</f>
        <v>1</v>
      </c>
      <c r="AE3778" t="b">
        <f>IFERROR(IF(FIND("P0",PGOptionList!D3778)&gt;0,TRUE),FALSE)</f>
        <v>0</v>
      </c>
      <c r="AF3778" t="b">
        <f>IF(AND(Z3778,AA3778,AB3778,AC3778,IF(C3778=Auswahlhilfe!$L$7,TRUE,FALSE)),D3778,FALSE)</f>
        <v>0</v>
      </c>
      <c r="AG3778" t="b">
        <f>IF(AND(Z3778,AA3778,AB3778,AD3778,IF(C3778=Auswahlhilfe!$L$17,TRUE,FALSE)),D3778,FALSE)</f>
        <v>0</v>
      </c>
      <c r="AH3778" t="b">
        <f>IF(AND(Z3778,AA3778,AB3778,AE3778,IF(C3778=Auswahlhilfe!$L$17,TRUE,FALSE)),D3778,FALSE)</f>
        <v>0</v>
      </c>
      <c r="AI3778" t="s">
        <v>4817</v>
      </c>
      <c r="AJ3778" s="90" t="str">
        <f t="shared" si="176"/>
        <v>mailto:info@oxni.ch?subject=Anfrage TCBR-042-080-S1-P1</v>
      </c>
    </row>
    <row r="3779" spans="2:36" x14ac:dyDescent="0.2">
      <c r="B3779" s="78" t="str">
        <f t="shared" si="174"/>
        <v/>
      </c>
      <c r="C3779" s="19" t="s">
        <v>143</v>
      </c>
      <c r="D3779" s="19" t="s">
        <v>4080</v>
      </c>
      <c r="E3779" s="19">
        <v>42</v>
      </c>
      <c r="F3779" s="19" t="s">
        <v>58</v>
      </c>
      <c r="G3779" s="19">
        <v>80</v>
      </c>
      <c r="H3779" s="19">
        <v>9</v>
      </c>
      <c r="I3779" s="19">
        <v>3</v>
      </c>
      <c r="J3779" s="19">
        <v>92</v>
      </c>
      <c r="K3779" s="19">
        <v>15</v>
      </c>
      <c r="L3779" s="19">
        <v>45</v>
      </c>
      <c r="M3779" s="19" t="s">
        <v>56</v>
      </c>
      <c r="N3779" s="19">
        <v>3000</v>
      </c>
      <c r="O3779" s="19">
        <v>6000</v>
      </c>
      <c r="P3779" s="19">
        <v>760</v>
      </c>
      <c r="Q3779" s="19" t="s">
        <v>57</v>
      </c>
      <c r="R3779" s="19">
        <v>380</v>
      </c>
      <c r="S3779" s="19">
        <v>20000</v>
      </c>
      <c r="T3779" s="19">
        <v>0.09</v>
      </c>
      <c r="U3779" s="19">
        <v>1.1000000000000001</v>
      </c>
      <c r="V3779" s="19">
        <v>0.24</v>
      </c>
      <c r="W3779" s="19">
        <v>63</v>
      </c>
      <c r="X3779" s="93"/>
      <c r="Y3779">
        <f t="shared" si="175"/>
        <v>37.5</v>
      </c>
      <c r="Z3779" t="b">
        <f>IF(N3779/G3779&gt;=Auswahlhilfe!$C$8,TRUE,FALSE)</f>
        <v>1</v>
      </c>
      <c r="AA3779" t="b">
        <f>IF(K3779&gt;Auswahlhilfe!$C$7,TRUE,FALSE)</f>
        <v>1</v>
      </c>
      <c r="AB3779" t="b">
        <f>IF(Auswahlhilfe!$C$17=F3779,TRUE,FALSE)</f>
        <v>1</v>
      </c>
      <c r="AC3779" t="b">
        <f>IFERROR(IF(FIND("P2",PGOptionList!D3779)&gt;0,TRUE),FALSE)</f>
        <v>0</v>
      </c>
      <c r="AD3779" t="b">
        <f>IFERROR(IF(FIND("P1",PGOptionList!D3779)&gt;0,TRUE),FALSE)</f>
        <v>1</v>
      </c>
      <c r="AE3779" t="b">
        <f>IFERROR(IF(FIND("P0",PGOptionList!D3779)&gt;0,TRUE),FALSE)</f>
        <v>0</v>
      </c>
      <c r="AF3779" t="b">
        <f>IF(AND(Z3779,AA3779,AB3779,AC3779,IF(C3779=Auswahlhilfe!$L$7,TRUE,FALSE)),D3779,FALSE)</f>
        <v>0</v>
      </c>
      <c r="AG3779" t="b">
        <f>IF(AND(Z3779,AA3779,AB3779,AD3779,IF(C3779=Auswahlhilfe!$L$17,TRUE,FALSE)),D3779,FALSE)</f>
        <v>0</v>
      </c>
      <c r="AH3779" t="b">
        <f>IF(AND(Z3779,AA3779,AB3779,AE3779,IF(C3779=Auswahlhilfe!$L$17,TRUE,FALSE)),D3779,FALSE)</f>
        <v>0</v>
      </c>
      <c r="AI3779" t="s">
        <v>4817</v>
      </c>
      <c r="AJ3779" s="90" t="str">
        <f t="shared" si="176"/>
        <v>mailto:info@oxni.ch?subject=Anfrage TCBR-042-080-S2-P1</v>
      </c>
    </row>
    <row r="3780" spans="2:36" x14ac:dyDescent="0.2">
      <c r="B3780" s="78" t="str">
        <f t="shared" si="174"/>
        <v/>
      </c>
      <c r="C3780" s="19" t="s">
        <v>143</v>
      </c>
      <c r="D3780" s="19" t="s">
        <v>4081</v>
      </c>
      <c r="E3780" s="19">
        <v>42</v>
      </c>
      <c r="F3780" s="19" t="s">
        <v>55</v>
      </c>
      <c r="G3780" s="19">
        <v>80</v>
      </c>
      <c r="H3780" s="19">
        <v>12</v>
      </c>
      <c r="I3780" s="19">
        <v>3</v>
      </c>
      <c r="J3780" s="19">
        <v>92</v>
      </c>
      <c r="K3780" s="19">
        <v>15</v>
      </c>
      <c r="L3780" s="19">
        <v>45</v>
      </c>
      <c r="M3780" s="19" t="s">
        <v>56</v>
      </c>
      <c r="N3780" s="19">
        <v>3000</v>
      </c>
      <c r="O3780" s="19">
        <v>6000</v>
      </c>
      <c r="P3780" s="19">
        <v>760</v>
      </c>
      <c r="Q3780" s="19" t="s">
        <v>57</v>
      </c>
      <c r="R3780" s="19">
        <v>380</v>
      </c>
      <c r="S3780" s="19">
        <v>20000</v>
      </c>
      <c r="T3780" s="19">
        <v>0.09</v>
      </c>
      <c r="U3780" s="19">
        <v>1.1000000000000001</v>
      </c>
      <c r="V3780" s="19">
        <v>0.24</v>
      </c>
      <c r="W3780" s="19">
        <v>63</v>
      </c>
      <c r="X3780" s="93"/>
      <c r="Y3780">
        <f t="shared" si="175"/>
        <v>37.5</v>
      </c>
      <c r="Z3780" t="b">
        <f>IF(N3780/G3780&gt;=Auswahlhilfe!$C$8,TRUE,FALSE)</f>
        <v>1</v>
      </c>
      <c r="AA3780" t="b">
        <f>IF(K3780&gt;Auswahlhilfe!$C$7,TRUE,FALSE)</f>
        <v>1</v>
      </c>
      <c r="AB3780" t="b">
        <f>IF(Auswahlhilfe!$C$17=F3780,TRUE,FALSE)</f>
        <v>0</v>
      </c>
      <c r="AC3780" t="b">
        <f>IFERROR(IF(FIND("P2",PGOptionList!D3780)&gt;0,TRUE),FALSE)</f>
        <v>1</v>
      </c>
      <c r="AD3780" t="b">
        <f>IFERROR(IF(FIND("P1",PGOptionList!D3780)&gt;0,TRUE),FALSE)</f>
        <v>0</v>
      </c>
      <c r="AE3780" t="b">
        <f>IFERROR(IF(FIND("P0",PGOptionList!D3780)&gt;0,TRUE),FALSE)</f>
        <v>0</v>
      </c>
      <c r="AF3780" t="b">
        <f>IF(AND(Z3780,AA3780,AB3780,AC3780,IF(C3780=Auswahlhilfe!$L$7,TRUE,FALSE)),D3780,FALSE)</f>
        <v>0</v>
      </c>
      <c r="AG3780" t="b">
        <f>IF(AND(Z3780,AA3780,AB3780,AD3780,IF(C3780=Auswahlhilfe!$L$17,TRUE,FALSE)),D3780,FALSE)</f>
        <v>0</v>
      </c>
      <c r="AH3780" t="b">
        <f>IF(AND(Z3780,AA3780,AB3780,AE3780,IF(C3780=Auswahlhilfe!$L$17,TRUE,FALSE)),D3780,FALSE)</f>
        <v>0</v>
      </c>
      <c r="AI3780" t="s">
        <v>4817</v>
      </c>
      <c r="AJ3780" s="90" t="str">
        <f t="shared" si="176"/>
        <v>mailto:info@oxni.ch?subject=Anfrage TCBR-042-080-S1-P2</v>
      </c>
    </row>
    <row r="3781" spans="2:36" x14ac:dyDescent="0.2">
      <c r="B3781" s="78" t="str">
        <f t="shared" si="174"/>
        <v/>
      </c>
      <c r="C3781" s="19" t="s">
        <v>143</v>
      </c>
      <c r="D3781" s="19" t="s">
        <v>4082</v>
      </c>
      <c r="E3781" s="19">
        <v>42</v>
      </c>
      <c r="F3781" s="19" t="s">
        <v>58</v>
      </c>
      <c r="G3781" s="19">
        <v>80</v>
      </c>
      <c r="H3781" s="19">
        <v>12</v>
      </c>
      <c r="I3781" s="19">
        <v>3</v>
      </c>
      <c r="J3781" s="19">
        <v>92</v>
      </c>
      <c r="K3781" s="19">
        <v>15</v>
      </c>
      <c r="L3781" s="19">
        <v>45</v>
      </c>
      <c r="M3781" s="19" t="s">
        <v>56</v>
      </c>
      <c r="N3781" s="19">
        <v>3000</v>
      </c>
      <c r="O3781" s="19">
        <v>6000</v>
      </c>
      <c r="P3781" s="19">
        <v>760</v>
      </c>
      <c r="Q3781" s="19" t="s">
        <v>57</v>
      </c>
      <c r="R3781" s="19">
        <v>380</v>
      </c>
      <c r="S3781" s="19">
        <v>20000</v>
      </c>
      <c r="T3781" s="19">
        <v>0.09</v>
      </c>
      <c r="U3781" s="19">
        <v>1.1000000000000001</v>
      </c>
      <c r="V3781" s="19">
        <v>0.24</v>
      </c>
      <c r="W3781" s="19">
        <v>63</v>
      </c>
      <c r="X3781" s="93"/>
      <c r="Y3781">
        <f t="shared" si="175"/>
        <v>37.5</v>
      </c>
      <c r="Z3781" t="b">
        <f>IF(N3781/G3781&gt;=Auswahlhilfe!$C$8,TRUE,FALSE)</f>
        <v>1</v>
      </c>
      <c r="AA3781" t="b">
        <f>IF(K3781&gt;Auswahlhilfe!$C$7,TRUE,FALSE)</f>
        <v>1</v>
      </c>
      <c r="AB3781" t="b">
        <f>IF(Auswahlhilfe!$C$17=F3781,TRUE,FALSE)</f>
        <v>1</v>
      </c>
      <c r="AC3781" t="b">
        <f>IFERROR(IF(FIND("P2",PGOptionList!D3781)&gt;0,TRUE),FALSE)</f>
        <v>1</v>
      </c>
      <c r="AD3781" t="b">
        <f>IFERROR(IF(FIND("P1",PGOptionList!D3781)&gt;0,TRUE),FALSE)</f>
        <v>0</v>
      </c>
      <c r="AE3781" t="b">
        <f>IFERROR(IF(FIND("P0",PGOptionList!D3781)&gt;0,TRUE),FALSE)</f>
        <v>0</v>
      </c>
      <c r="AF3781" t="b">
        <f>IF(AND(Z3781,AA3781,AB3781,AC3781,IF(C3781=Auswahlhilfe!$L$7,TRUE,FALSE)),D3781,FALSE)</f>
        <v>0</v>
      </c>
      <c r="AG3781" t="b">
        <f>IF(AND(Z3781,AA3781,AB3781,AD3781,IF(C3781=Auswahlhilfe!$L$17,TRUE,FALSE)),D3781,FALSE)</f>
        <v>0</v>
      </c>
      <c r="AH3781" t="b">
        <f>IF(AND(Z3781,AA3781,AB3781,AE3781,IF(C3781=Auswahlhilfe!$L$17,TRUE,FALSE)),D3781,FALSE)</f>
        <v>0</v>
      </c>
      <c r="AI3781" t="s">
        <v>4817</v>
      </c>
      <c r="AJ3781" s="90" t="str">
        <f t="shared" si="176"/>
        <v>mailto:info@oxni.ch?subject=Anfrage TCBR-042-080-S2-P2</v>
      </c>
    </row>
    <row r="3782" spans="2:36" x14ac:dyDescent="0.2">
      <c r="B3782" s="78" t="str">
        <f t="shared" si="174"/>
        <v/>
      </c>
      <c r="C3782" s="19" t="s">
        <v>143</v>
      </c>
      <c r="D3782" s="19" t="s">
        <v>4083</v>
      </c>
      <c r="E3782" s="19">
        <v>42</v>
      </c>
      <c r="F3782" s="19" t="s">
        <v>55</v>
      </c>
      <c r="G3782" s="19">
        <v>70</v>
      </c>
      <c r="H3782" s="19">
        <v>9</v>
      </c>
      <c r="I3782" s="19">
        <v>3</v>
      </c>
      <c r="J3782" s="19">
        <v>92</v>
      </c>
      <c r="K3782" s="19">
        <v>17</v>
      </c>
      <c r="L3782" s="19">
        <v>51</v>
      </c>
      <c r="M3782" s="19" t="s">
        <v>61</v>
      </c>
      <c r="N3782" s="19">
        <v>3000</v>
      </c>
      <c r="O3782" s="19">
        <v>6000</v>
      </c>
      <c r="P3782" s="19">
        <v>760</v>
      </c>
      <c r="Q3782" s="19" t="s">
        <v>57</v>
      </c>
      <c r="R3782" s="19">
        <v>380</v>
      </c>
      <c r="S3782" s="19">
        <v>20000</v>
      </c>
      <c r="T3782" s="19">
        <v>0.09</v>
      </c>
      <c r="U3782" s="19">
        <v>1.1000000000000001</v>
      </c>
      <c r="V3782" s="19">
        <v>0.24</v>
      </c>
      <c r="W3782" s="19">
        <v>63</v>
      </c>
      <c r="X3782" s="93"/>
      <c r="Y3782">
        <f t="shared" si="175"/>
        <v>42.857142857142854</v>
      </c>
      <c r="Z3782" t="b">
        <f>IF(N3782/G3782&gt;=Auswahlhilfe!$C$8,TRUE,FALSE)</f>
        <v>1</v>
      </c>
      <c r="AA3782" t="b">
        <f>IF(K3782&gt;Auswahlhilfe!$C$7,TRUE,FALSE)</f>
        <v>1</v>
      </c>
      <c r="AB3782" t="b">
        <f>IF(Auswahlhilfe!$C$17=F3782,TRUE,FALSE)</f>
        <v>0</v>
      </c>
      <c r="AC3782" t="b">
        <f>IFERROR(IF(FIND("P2",PGOptionList!D3782)&gt;0,TRUE),FALSE)</f>
        <v>0</v>
      </c>
      <c r="AD3782" t="b">
        <f>IFERROR(IF(FIND("P1",PGOptionList!D3782)&gt;0,TRUE),FALSE)</f>
        <v>1</v>
      </c>
      <c r="AE3782" t="b">
        <f>IFERROR(IF(FIND("P0",PGOptionList!D3782)&gt;0,TRUE),FALSE)</f>
        <v>0</v>
      </c>
      <c r="AF3782" t="b">
        <f>IF(AND(Z3782,AA3782,AB3782,AC3782,IF(C3782=Auswahlhilfe!$L$7,TRUE,FALSE)),D3782,FALSE)</f>
        <v>0</v>
      </c>
      <c r="AG3782" t="b">
        <f>IF(AND(Z3782,AA3782,AB3782,AD3782,IF(C3782=Auswahlhilfe!$L$17,TRUE,FALSE)),D3782,FALSE)</f>
        <v>0</v>
      </c>
      <c r="AH3782" t="b">
        <f>IF(AND(Z3782,AA3782,AB3782,AE3782,IF(C3782=Auswahlhilfe!$L$17,TRUE,FALSE)),D3782,FALSE)</f>
        <v>0</v>
      </c>
      <c r="AI3782" t="s">
        <v>4817</v>
      </c>
      <c r="AJ3782" s="90" t="str">
        <f t="shared" si="176"/>
        <v>mailto:info@oxni.ch?subject=Anfrage TCBR-042-070-S1-P1</v>
      </c>
    </row>
    <row r="3783" spans="2:36" x14ac:dyDescent="0.2">
      <c r="B3783" s="78" t="str">
        <f t="shared" si="174"/>
        <v/>
      </c>
      <c r="C3783" s="19" t="s">
        <v>143</v>
      </c>
      <c r="D3783" s="19" t="s">
        <v>4084</v>
      </c>
      <c r="E3783" s="19">
        <v>42</v>
      </c>
      <c r="F3783" s="19" t="s">
        <v>58</v>
      </c>
      <c r="G3783" s="19">
        <v>70</v>
      </c>
      <c r="H3783" s="19">
        <v>9</v>
      </c>
      <c r="I3783" s="19">
        <v>3</v>
      </c>
      <c r="J3783" s="19">
        <v>92</v>
      </c>
      <c r="K3783" s="19">
        <v>17</v>
      </c>
      <c r="L3783" s="19">
        <v>51</v>
      </c>
      <c r="M3783" s="19" t="s">
        <v>61</v>
      </c>
      <c r="N3783" s="19">
        <v>3000</v>
      </c>
      <c r="O3783" s="19">
        <v>6000</v>
      </c>
      <c r="P3783" s="19">
        <v>760</v>
      </c>
      <c r="Q3783" s="19" t="s">
        <v>57</v>
      </c>
      <c r="R3783" s="19">
        <v>380</v>
      </c>
      <c r="S3783" s="19">
        <v>20000</v>
      </c>
      <c r="T3783" s="19">
        <v>0.09</v>
      </c>
      <c r="U3783" s="19">
        <v>1.1000000000000001</v>
      </c>
      <c r="V3783" s="19">
        <v>0.24</v>
      </c>
      <c r="W3783" s="19">
        <v>63</v>
      </c>
      <c r="X3783" s="93"/>
      <c r="Y3783">
        <f t="shared" si="175"/>
        <v>42.857142857142854</v>
      </c>
      <c r="Z3783" t="b">
        <f>IF(N3783/G3783&gt;=Auswahlhilfe!$C$8,TRUE,FALSE)</f>
        <v>1</v>
      </c>
      <c r="AA3783" t="b">
        <f>IF(K3783&gt;Auswahlhilfe!$C$7,TRUE,FALSE)</f>
        <v>1</v>
      </c>
      <c r="AB3783" t="b">
        <f>IF(Auswahlhilfe!$C$17=F3783,TRUE,FALSE)</f>
        <v>1</v>
      </c>
      <c r="AC3783" t="b">
        <f>IFERROR(IF(FIND("P2",PGOptionList!D3783)&gt;0,TRUE),FALSE)</f>
        <v>0</v>
      </c>
      <c r="AD3783" t="b">
        <f>IFERROR(IF(FIND("P1",PGOptionList!D3783)&gt;0,TRUE),FALSE)</f>
        <v>1</v>
      </c>
      <c r="AE3783" t="b">
        <f>IFERROR(IF(FIND("P0",PGOptionList!D3783)&gt;0,TRUE),FALSE)</f>
        <v>0</v>
      </c>
      <c r="AF3783" t="b">
        <f>IF(AND(Z3783,AA3783,AB3783,AC3783,IF(C3783=Auswahlhilfe!$L$7,TRUE,FALSE)),D3783,FALSE)</f>
        <v>0</v>
      </c>
      <c r="AG3783" t="b">
        <f>IF(AND(Z3783,AA3783,AB3783,AD3783,IF(C3783=Auswahlhilfe!$L$17,TRUE,FALSE)),D3783,FALSE)</f>
        <v>0</v>
      </c>
      <c r="AH3783" t="b">
        <f>IF(AND(Z3783,AA3783,AB3783,AE3783,IF(C3783=Auswahlhilfe!$L$17,TRUE,FALSE)),D3783,FALSE)</f>
        <v>0</v>
      </c>
      <c r="AI3783" t="s">
        <v>4817</v>
      </c>
      <c r="AJ3783" s="90" t="str">
        <f t="shared" si="176"/>
        <v>mailto:info@oxni.ch?subject=Anfrage TCBR-042-070-S2-P1</v>
      </c>
    </row>
    <row r="3784" spans="2:36" x14ac:dyDescent="0.2">
      <c r="B3784" s="78" t="str">
        <f t="shared" si="174"/>
        <v/>
      </c>
      <c r="C3784" s="19" t="s">
        <v>143</v>
      </c>
      <c r="D3784" s="19" t="s">
        <v>4085</v>
      </c>
      <c r="E3784" s="19">
        <v>42</v>
      </c>
      <c r="F3784" s="19" t="s">
        <v>55</v>
      </c>
      <c r="G3784" s="19">
        <v>70</v>
      </c>
      <c r="H3784" s="19">
        <v>12</v>
      </c>
      <c r="I3784" s="19">
        <v>3</v>
      </c>
      <c r="J3784" s="19">
        <v>92</v>
      </c>
      <c r="K3784" s="19">
        <v>17</v>
      </c>
      <c r="L3784" s="19">
        <v>51</v>
      </c>
      <c r="M3784" s="19" t="s">
        <v>61</v>
      </c>
      <c r="N3784" s="19">
        <v>3000</v>
      </c>
      <c r="O3784" s="19">
        <v>6000</v>
      </c>
      <c r="P3784" s="19">
        <v>760</v>
      </c>
      <c r="Q3784" s="19" t="s">
        <v>57</v>
      </c>
      <c r="R3784" s="19">
        <v>380</v>
      </c>
      <c r="S3784" s="19">
        <v>20000</v>
      </c>
      <c r="T3784" s="19">
        <v>0.09</v>
      </c>
      <c r="U3784" s="19">
        <v>1.1000000000000001</v>
      </c>
      <c r="V3784" s="19">
        <v>0.24</v>
      </c>
      <c r="W3784" s="19">
        <v>63</v>
      </c>
      <c r="X3784" s="93"/>
      <c r="Y3784">
        <f t="shared" si="175"/>
        <v>42.857142857142854</v>
      </c>
      <c r="Z3784" t="b">
        <f>IF(N3784/G3784&gt;=Auswahlhilfe!$C$8,TRUE,FALSE)</f>
        <v>1</v>
      </c>
      <c r="AA3784" t="b">
        <f>IF(K3784&gt;Auswahlhilfe!$C$7,TRUE,FALSE)</f>
        <v>1</v>
      </c>
      <c r="AB3784" t="b">
        <f>IF(Auswahlhilfe!$C$17=F3784,TRUE,FALSE)</f>
        <v>0</v>
      </c>
      <c r="AC3784" t="b">
        <f>IFERROR(IF(FIND("P2",PGOptionList!D3784)&gt;0,TRUE),FALSE)</f>
        <v>1</v>
      </c>
      <c r="AD3784" t="b">
        <f>IFERROR(IF(FIND("P1",PGOptionList!D3784)&gt;0,TRUE),FALSE)</f>
        <v>0</v>
      </c>
      <c r="AE3784" t="b">
        <f>IFERROR(IF(FIND("P0",PGOptionList!D3784)&gt;0,TRUE),FALSE)</f>
        <v>0</v>
      </c>
      <c r="AF3784" t="b">
        <f>IF(AND(Z3784,AA3784,AB3784,AC3784,IF(C3784=Auswahlhilfe!$L$7,TRUE,FALSE)),D3784,FALSE)</f>
        <v>0</v>
      </c>
      <c r="AG3784" t="b">
        <f>IF(AND(Z3784,AA3784,AB3784,AD3784,IF(C3784=Auswahlhilfe!$L$17,TRUE,FALSE)),D3784,FALSE)</f>
        <v>0</v>
      </c>
      <c r="AH3784" t="b">
        <f>IF(AND(Z3784,AA3784,AB3784,AE3784,IF(C3784=Auswahlhilfe!$L$17,TRUE,FALSE)),D3784,FALSE)</f>
        <v>0</v>
      </c>
      <c r="AI3784" t="s">
        <v>4817</v>
      </c>
      <c r="AJ3784" s="90" t="str">
        <f t="shared" si="176"/>
        <v>mailto:info@oxni.ch?subject=Anfrage TCBR-042-070-S1-P2</v>
      </c>
    </row>
    <row r="3785" spans="2:36" x14ac:dyDescent="0.2">
      <c r="B3785" s="78" t="str">
        <f t="shared" si="174"/>
        <v/>
      </c>
      <c r="C3785" s="19" t="s">
        <v>143</v>
      </c>
      <c r="D3785" s="19" t="s">
        <v>4086</v>
      </c>
      <c r="E3785" s="19">
        <v>42</v>
      </c>
      <c r="F3785" s="19" t="s">
        <v>58</v>
      </c>
      <c r="G3785" s="19">
        <v>70</v>
      </c>
      <c r="H3785" s="19">
        <v>12</v>
      </c>
      <c r="I3785" s="19">
        <v>3</v>
      </c>
      <c r="J3785" s="19">
        <v>92</v>
      </c>
      <c r="K3785" s="19">
        <v>17</v>
      </c>
      <c r="L3785" s="19">
        <v>51</v>
      </c>
      <c r="M3785" s="19" t="s">
        <v>61</v>
      </c>
      <c r="N3785" s="19">
        <v>3000</v>
      </c>
      <c r="O3785" s="19">
        <v>6000</v>
      </c>
      <c r="P3785" s="19">
        <v>760</v>
      </c>
      <c r="Q3785" s="19" t="s">
        <v>57</v>
      </c>
      <c r="R3785" s="19">
        <v>380</v>
      </c>
      <c r="S3785" s="19">
        <v>20000</v>
      </c>
      <c r="T3785" s="19">
        <v>0.09</v>
      </c>
      <c r="U3785" s="19">
        <v>1.1000000000000001</v>
      </c>
      <c r="V3785" s="19">
        <v>0.24</v>
      </c>
      <c r="W3785" s="19">
        <v>63</v>
      </c>
      <c r="X3785" s="93"/>
      <c r="Y3785">
        <f t="shared" si="175"/>
        <v>42.857142857142854</v>
      </c>
      <c r="Z3785" t="b">
        <f>IF(N3785/G3785&gt;=Auswahlhilfe!$C$8,TRUE,FALSE)</f>
        <v>1</v>
      </c>
      <c r="AA3785" t="b">
        <f>IF(K3785&gt;Auswahlhilfe!$C$7,TRUE,FALSE)</f>
        <v>1</v>
      </c>
      <c r="AB3785" t="b">
        <f>IF(Auswahlhilfe!$C$17=F3785,TRUE,FALSE)</f>
        <v>1</v>
      </c>
      <c r="AC3785" t="b">
        <f>IFERROR(IF(FIND("P2",PGOptionList!D3785)&gt;0,TRUE),FALSE)</f>
        <v>1</v>
      </c>
      <c r="AD3785" t="b">
        <f>IFERROR(IF(FIND("P1",PGOptionList!D3785)&gt;0,TRUE),FALSE)</f>
        <v>0</v>
      </c>
      <c r="AE3785" t="b">
        <f>IFERROR(IF(FIND("P0",PGOptionList!D3785)&gt;0,TRUE),FALSE)</f>
        <v>0</v>
      </c>
      <c r="AF3785" t="b">
        <f>IF(AND(Z3785,AA3785,AB3785,AC3785,IF(C3785=Auswahlhilfe!$L$7,TRUE,FALSE)),D3785,FALSE)</f>
        <v>0</v>
      </c>
      <c r="AG3785" t="b">
        <f>IF(AND(Z3785,AA3785,AB3785,AD3785,IF(C3785=Auswahlhilfe!$L$17,TRUE,FALSE)),D3785,FALSE)</f>
        <v>0</v>
      </c>
      <c r="AH3785" t="b">
        <f>IF(AND(Z3785,AA3785,AB3785,AE3785,IF(C3785=Auswahlhilfe!$L$17,TRUE,FALSE)),D3785,FALSE)</f>
        <v>0</v>
      </c>
      <c r="AI3785" t="s">
        <v>4817</v>
      </c>
      <c r="AJ3785" s="90" t="str">
        <f t="shared" si="176"/>
        <v>mailto:info@oxni.ch?subject=Anfrage TCBR-042-070-S2-P2</v>
      </c>
    </row>
    <row r="3786" spans="2:36" x14ac:dyDescent="0.2">
      <c r="B3786" s="78" t="str">
        <f t="shared" ref="B3786:B3849" si="177">IF(AF3786=D3786,"Economy",IF(AG3786=D3786,"Standard",IF(AH3786=D3786,"Präzision","")))</f>
        <v/>
      </c>
      <c r="C3786" s="19" t="s">
        <v>143</v>
      </c>
      <c r="D3786" s="19" t="s">
        <v>4087</v>
      </c>
      <c r="E3786" s="19">
        <v>42</v>
      </c>
      <c r="F3786" s="19" t="s">
        <v>55</v>
      </c>
      <c r="G3786" s="19">
        <v>60</v>
      </c>
      <c r="H3786" s="19">
        <v>9</v>
      </c>
      <c r="I3786" s="19">
        <v>3</v>
      </c>
      <c r="J3786" s="19">
        <v>92</v>
      </c>
      <c r="K3786" s="19">
        <v>16</v>
      </c>
      <c r="L3786" s="19">
        <v>48</v>
      </c>
      <c r="M3786" s="19" t="s">
        <v>126</v>
      </c>
      <c r="N3786" s="19">
        <v>3000</v>
      </c>
      <c r="O3786" s="19">
        <v>6000</v>
      </c>
      <c r="P3786" s="19">
        <v>760</v>
      </c>
      <c r="Q3786" s="19" t="s">
        <v>57</v>
      </c>
      <c r="R3786" s="19">
        <v>380</v>
      </c>
      <c r="S3786" s="19">
        <v>20000</v>
      </c>
      <c r="T3786" s="19">
        <v>0.09</v>
      </c>
      <c r="U3786" s="19">
        <v>1.1000000000000001</v>
      </c>
      <c r="V3786" s="19">
        <v>0.24</v>
      </c>
      <c r="W3786" s="19">
        <v>63</v>
      </c>
      <c r="X3786" s="93"/>
      <c r="Y3786">
        <f t="shared" ref="Y3786:Y3849" si="178">N3786/G3786</f>
        <v>50</v>
      </c>
      <c r="Z3786" t="b">
        <f>IF(N3786/G3786&gt;=Auswahlhilfe!$C$8,TRUE,FALSE)</f>
        <v>1</v>
      </c>
      <c r="AA3786" t="b">
        <f>IF(K3786&gt;Auswahlhilfe!$C$7,TRUE,FALSE)</f>
        <v>1</v>
      </c>
      <c r="AB3786" t="b">
        <f>IF(Auswahlhilfe!$C$17=F3786,TRUE,FALSE)</f>
        <v>0</v>
      </c>
      <c r="AC3786" t="b">
        <f>IFERROR(IF(FIND("P2",PGOptionList!D3786)&gt;0,TRUE),FALSE)</f>
        <v>0</v>
      </c>
      <c r="AD3786" t="b">
        <f>IFERROR(IF(FIND("P1",PGOptionList!D3786)&gt;0,TRUE),FALSE)</f>
        <v>1</v>
      </c>
      <c r="AE3786" t="b">
        <f>IFERROR(IF(FIND("P0",PGOptionList!D3786)&gt;0,TRUE),FALSE)</f>
        <v>0</v>
      </c>
      <c r="AF3786" t="b">
        <f>IF(AND(Z3786,AA3786,AB3786,AC3786,IF(C3786=Auswahlhilfe!$L$7,TRUE,FALSE)),D3786,FALSE)</f>
        <v>0</v>
      </c>
      <c r="AG3786" t="b">
        <f>IF(AND(Z3786,AA3786,AB3786,AD3786,IF(C3786=Auswahlhilfe!$L$17,TRUE,FALSE)),D3786,FALSE)</f>
        <v>0</v>
      </c>
      <c r="AH3786" t="b">
        <f>IF(AND(Z3786,AA3786,AB3786,AE3786,IF(C3786=Auswahlhilfe!$L$17,TRUE,FALSE)),D3786,FALSE)</f>
        <v>0</v>
      </c>
      <c r="AI3786" t="s">
        <v>4817</v>
      </c>
      <c r="AJ3786" s="90" t="str">
        <f t="shared" ref="AJ3786:AJ3849" si="179">IF(AI3786="ja",HYPERLINK(_xlfn.CONCAT("https://shop.oxni.ch/de/shop/motoren/planetengetriebe/",LOWER(D3786))),_xlfn.CONCAT("mailto:info@oxni.ch?subject=Anfrage ",D3786))</f>
        <v>mailto:info@oxni.ch?subject=Anfrage TCBR-042-060-S1-P1</v>
      </c>
    </row>
    <row r="3787" spans="2:36" x14ac:dyDescent="0.2">
      <c r="B3787" s="78" t="str">
        <f t="shared" si="177"/>
        <v/>
      </c>
      <c r="C3787" s="19" t="s">
        <v>143</v>
      </c>
      <c r="D3787" s="19" t="s">
        <v>4088</v>
      </c>
      <c r="E3787" s="19">
        <v>42</v>
      </c>
      <c r="F3787" s="19" t="s">
        <v>58</v>
      </c>
      <c r="G3787" s="19">
        <v>60</v>
      </c>
      <c r="H3787" s="19">
        <v>9</v>
      </c>
      <c r="I3787" s="19">
        <v>3</v>
      </c>
      <c r="J3787" s="19">
        <v>92</v>
      </c>
      <c r="K3787" s="19">
        <v>16</v>
      </c>
      <c r="L3787" s="19">
        <v>48</v>
      </c>
      <c r="M3787" s="19" t="s">
        <v>126</v>
      </c>
      <c r="N3787" s="19">
        <v>3000</v>
      </c>
      <c r="O3787" s="19">
        <v>6000</v>
      </c>
      <c r="P3787" s="19">
        <v>760</v>
      </c>
      <c r="Q3787" s="19" t="s">
        <v>57</v>
      </c>
      <c r="R3787" s="19">
        <v>380</v>
      </c>
      <c r="S3787" s="19">
        <v>20000</v>
      </c>
      <c r="T3787" s="19">
        <v>0.09</v>
      </c>
      <c r="U3787" s="19">
        <v>1.1000000000000001</v>
      </c>
      <c r="V3787" s="19">
        <v>0.24</v>
      </c>
      <c r="W3787" s="19">
        <v>63</v>
      </c>
      <c r="X3787" s="93"/>
      <c r="Y3787">
        <f t="shared" si="178"/>
        <v>50</v>
      </c>
      <c r="Z3787" t="b">
        <f>IF(N3787/G3787&gt;=Auswahlhilfe!$C$8,TRUE,FALSE)</f>
        <v>1</v>
      </c>
      <c r="AA3787" t="b">
        <f>IF(K3787&gt;Auswahlhilfe!$C$7,TRUE,FALSE)</f>
        <v>1</v>
      </c>
      <c r="AB3787" t="b">
        <f>IF(Auswahlhilfe!$C$17=F3787,TRUE,FALSE)</f>
        <v>1</v>
      </c>
      <c r="AC3787" t="b">
        <f>IFERROR(IF(FIND("P2",PGOptionList!D3787)&gt;0,TRUE),FALSE)</f>
        <v>0</v>
      </c>
      <c r="AD3787" t="b">
        <f>IFERROR(IF(FIND("P1",PGOptionList!D3787)&gt;0,TRUE),FALSE)</f>
        <v>1</v>
      </c>
      <c r="AE3787" t="b">
        <f>IFERROR(IF(FIND("P0",PGOptionList!D3787)&gt;0,TRUE),FALSE)</f>
        <v>0</v>
      </c>
      <c r="AF3787" t="b">
        <f>IF(AND(Z3787,AA3787,AB3787,AC3787,IF(C3787=Auswahlhilfe!$L$7,TRUE,FALSE)),D3787,FALSE)</f>
        <v>0</v>
      </c>
      <c r="AG3787" t="b">
        <f>IF(AND(Z3787,AA3787,AB3787,AD3787,IF(C3787=Auswahlhilfe!$L$17,TRUE,FALSE)),D3787,FALSE)</f>
        <v>0</v>
      </c>
      <c r="AH3787" t="b">
        <f>IF(AND(Z3787,AA3787,AB3787,AE3787,IF(C3787=Auswahlhilfe!$L$17,TRUE,FALSE)),D3787,FALSE)</f>
        <v>0</v>
      </c>
      <c r="AI3787" t="s">
        <v>4817</v>
      </c>
      <c r="AJ3787" s="90" t="str">
        <f t="shared" si="179"/>
        <v>mailto:info@oxni.ch?subject=Anfrage TCBR-042-060-S2-P1</v>
      </c>
    </row>
    <row r="3788" spans="2:36" x14ac:dyDescent="0.2">
      <c r="B3788" s="78" t="str">
        <f t="shared" si="177"/>
        <v/>
      </c>
      <c r="C3788" s="19" t="s">
        <v>143</v>
      </c>
      <c r="D3788" s="19" t="s">
        <v>4089</v>
      </c>
      <c r="E3788" s="19">
        <v>42</v>
      </c>
      <c r="F3788" s="19" t="s">
        <v>55</v>
      </c>
      <c r="G3788" s="19">
        <v>60</v>
      </c>
      <c r="H3788" s="19">
        <v>12</v>
      </c>
      <c r="I3788" s="19">
        <v>3</v>
      </c>
      <c r="J3788" s="19">
        <v>92</v>
      </c>
      <c r="K3788" s="19">
        <v>16</v>
      </c>
      <c r="L3788" s="19">
        <v>48</v>
      </c>
      <c r="M3788" s="19" t="s">
        <v>126</v>
      </c>
      <c r="N3788" s="19">
        <v>3000</v>
      </c>
      <c r="O3788" s="19">
        <v>6000</v>
      </c>
      <c r="P3788" s="19">
        <v>760</v>
      </c>
      <c r="Q3788" s="19" t="s">
        <v>57</v>
      </c>
      <c r="R3788" s="19">
        <v>380</v>
      </c>
      <c r="S3788" s="19">
        <v>20000</v>
      </c>
      <c r="T3788" s="19">
        <v>0.09</v>
      </c>
      <c r="U3788" s="19">
        <v>1.1000000000000001</v>
      </c>
      <c r="V3788" s="19">
        <v>0.24</v>
      </c>
      <c r="W3788" s="19">
        <v>63</v>
      </c>
      <c r="X3788" s="93"/>
      <c r="Y3788">
        <f t="shared" si="178"/>
        <v>50</v>
      </c>
      <c r="Z3788" t="b">
        <f>IF(N3788/G3788&gt;=Auswahlhilfe!$C$8,TRUE,FALSE)</f>
        <v>1</v>
      </c>
      <c r="AA3788" t="b">
        <f>IF(K3788&gt;Auswahlhilfe!$C$7,TRUE,FALSE)</f>
        <v>1</v>
      </c>
      <c r="AB3788" t="b">
        <f>IF(Auswahlhilfe!$C$17=F3788,TRUE,FALSE)</f>
        <v>0</v>
      </c>
      <c r="AC3788" t="b">
        <f>IFERROR(IF(FIND("P2",PGOptionList!D3788)&gt;0,TRUE),FALSE)</f>
        <v>1</v>
      </c>
      <c r="AD3788" t="b">
        <f>IFERROR(IF(FIND("P1",PGOptionList!D3788)&gt;0,TRUE),FALSE)</f>
        <v>0</v>
      </c>
      <c r="AE3788" t="b">
        <f>IFERROR(IF(FIND("P0",PGOptionList!D3788)&gt;0,TRUE),FALSE)</f>
        <v>0</v>
      </c>
      <c r="AF3788" t="b">
        <f>IF(AND(Z3788,AA3788,AB3788,AC3788,IF(C3788=Auswahlhilfe!$L$7,TRUE,FALSE)),D3788,FALSE)</f>
        <v>0</v>
      </c>
      <c r="AG3788" t="b">
        <f>IF(AND(Z3788,AA3788,AB3788,AD3788,IF(C3788=Auswahlhilfe!$L$17,TRUE,FALSE)),D3788,FALSE)</f>
        <v>0</v>
      </c>
      <c r="AH3788" t="b">
        <f>IF(AND(Z3788,AA3788,AB3788,AE3788,IF(C3788=Auswahlhilfe!$L$17,TRUE,FALSE)),D3788,FALSE)</f>
        <v>0</v>
      </c>
      <c r="AI3788" t="s">
        <v>4817</v>
      </c>
      <c r="AJ3788" s="90" t="str">
        <f t="shared" si="179"/>
        <v>mailto:info@oxni.ch?subject=Anfrage TCBR-042-060-S1-P2</v>
      </c>
    </row>
    <row r="3789" spans="2:36" x14ac:dyDescent="0.2">
      <c r="B3789" s="78" t="str">
        <f t="shared" si="177"/>
        <v/>
      </c>
      <c r="C3789" s="19" t="s">
        <v>143</v>
      </c>
      <c r="D3789" s="19" t="s">
        <v>4090</v>
      </c>
      <c r="E3789" s="19">
        <v>42</v>
      </c>
      <c r="F3789" s="19" t="s">
        <v>58</v>
      </c>
      <c r="G3789" s="19">
        <v>60</v>
      </c>
      <c r="H3789" s="19">
        <v>12</v>
      </c>
      <c r="I3789" s="19">
        <v>3</v>
      </c>
      <c r="J3789" s="19">
        <v>92</v>
      </c>
      <c r="K3789" s="19">
        <v>16</v>
      </c>
      <c r="L3789" s="19">
        <v>48</v>
      </c>
      <c r="M3789" s="19" t="s">
        <v>126</v>
      </c>
      <c r="N3789" s="19">
        <v>3000</v>
      </c>
      <c r="O3789" s="19">
        <v>6000</v>
      </c>
      <c r="P3789" s="19">
        <v>760</v>
      </c>
      <c r="Q3789" s="19" t="s">
        <v>57</v>
      </c>
      <c r="R3789" s="19">
        <v>380</v>
      </c>
      <c r="S3789" s="19">
        <v>20000</v>
      </c>
      <c r="T3789" s="19">
        <v>0.09</v>
      </c>
      <c r="U3789" s="19">
        <v>1.1000000000000001</v>
      </c>
      <c r="V3789" s="19">
        <v>0.24</v>
      </c>
      <c r="W3789" s="19">
        <v>63</v>
      </c>
      <c r="X3789" s="93"/>
      <c r="Y3789">
        <f t="shared" si="178"/>
        <v>50</v>
      </c>
      <c r="Z3789" t="b">
        <f>IF(N3789/G3789&gt;=Auswahlhilfe!$C$8,TRUE,FALSE)</f>
        <v>1</v>
      </c>
      <c r="AA3789" t="b">
        <f>IF(K3789&gt;Auswahlhilfe!$C$7,TRUE,FALSE)</f>
        <v>1</v>
      </c>
      <c r="AB3789" t="b">
        <f>IF(Auswahlhilfe!$C$17=F3789,TRUE,FALSE)</f>
        <v>1</v>
      </c>
      <c r="AC3789" t="b">
        <f>IFERROR(IF(FIND("P2",PGOptionList!D3789)&gt;0,TRUE),FALSE)</f>
        <v>1</v>
      </c>
      <c r="AD3789" t="b">
        <f>IFERROR(IF(FIND("P1",PGOptionList!D3789)&gt;0,TRUE),FALSE)</f>
        <v>0</v>
      </c>
      <c r="AE3789" t="b">
        <f>IFERROR(IF(FIND("P0",PGOptionList!D3789)&gt;0,TRUE),FALSE)</f>
        <v>0</v>
      </c>
      <c r="AF3789" t="b">
        <f>IF(AND(Z3789,AA3789,AB3789,AC3789,IF(C3789=Auswahlhilfe!$L$7,TRUE,FALSE)),D3789,FALSE)</f>
        <v>0</v>
      </c>
      <c r="AG3789" t="b">
        <f>IF(AND(Z3789,AA3789,AB3789,AD3789,IF(C3789=Auswahlhilfe!$L$17,TRUE,FALSE)),D3789,FALSE)</f>
        <v>0</v>
      </c>
      <c r="AH3789" t="b">
        <f>IF(AND(Z3789,AA3789,AB3789,AE3789,IF(C3789=Auswahlhilfe!$L$17,TRUE,FALSE)),D3789,FALSE)</f>
        <v>0</v>
      </c>
      <c r="AI3789" t="s">
        <v>4817</v>
      </c>
      <c r="AJ3789" s="90" t="str">
        <f t="shared" si="179"/>
        <v>mailto:info@oxni.ch?subject=Anfrage TCBR-042-060-S2-P2</v>
      </c>
    </row>
    <row r="3790" spans="2:36" x14ac:dyDescent="0.2">
      <c r="B3790" s="78" t="str">
        <f t="shared" si="177"/>
        <v/>
      </c>
      <c r="C3790" s="19" t="s">
        <v>143</v>
      </c>
      <c r="D3790" s="19" t="s">
        <v>4091</v>
      </c>
      <c r="E3790" s="19">
        <v>42</v>
      </c>
      <c r="F3790" s="19" t="s">
        <v>55</v>
      </c>
      <c r="G3790" s="19">
        <v>50</v>
      </c>
      <c r="H3790" s="19">
        <v>9</v>
      </c>
      <c r="I3790" s="19">
        <v>3</v>
      </c>
      <c r="J3790" s="19">
        <v>92</v>
      </c>
      <c r="K3790" s="19">
        <v>13</v>
      </c>
      <c r="L3790" s="19">
        <v>39</v>
      </c>
      <c r="M3790" s="19" t="s">
        <v>145</v>
      </c>
      <c r="N3790" s="19">
        <v>3000</v>
      </c>
      <c r="O3790" s="19">
        <v>6000</v>
      </c>
      <c r="P3790" s="19">
        <v>760</v>
      </c>
      <c r="Q3790" s="19" t="s">
        <v>57</v>
      </c>
      <c r="R3790" s="19">
        <v>380</v>
      </c>
      <c r="S3790" s="19">
        <v>20000</v>
      </c>
      <c r="T3790" s="19">
        <v>0.09</v>
      </c>
      <c r="U3790" s="19">
        <v>1.1000000000000001</v>
      </c>
      <c r="V3790" s="19">
        <v>0.24</v>
      </c>
      <c r="W3790" s="19">
        <v>63</v>
      </c>
      <c r="X3790" s="93"/>
      <c r="Y3790">
        <f t="shared" si="178"/>
        <v>60</v>
      </c>
      <c r="Z3790" t="b">
        <f>IF(N3790/G3790&gt;=Auswahlhilfe!$C$8,TRUE,FALSE)</f>
        <v>1</v>
      </c>
      <c r="AA3790" t="b">
        <f>IF(K3790&gt;Auswahlhilfe!$C$7,TRUE,FALSE)</f>
        <v>1</v>
      </c>
      <c r="AB3790" t="b">
        <f>IF(Auswahlhilfe!$C$17=F3790,TRUE,FALSE)</f>
        <v>0</v>
      </c>
      <c r="AC3790" t="b">
        <f>IFERROR(IF(FIND("P2",PGOptionList!D3790)&gt;0,TRUE),FALSE)</f>
        <v>0</v>
      </c>
      <c r="AD3790" t="b">
        <f>IFERROR(IF(FIND("P1",PGOptionList!D3790)&gt;0,TRUE),FALSE)</f>
        <v>1</v>
      </c>
      <c r="AE3790" t="b">
        <f>IFERROR(IF(FIND("P0",PGOptionList!D3790)&gt;0,TRUE),FALSE)</f>
        <v>0</v>
      </c>
      <c r="AF3790" t="b">
        <f>IF(AND(Z3790,AA3790,AB3790,AC3790,IF(C3790=Auswahlhilfe!$L$7,TRUE,FALSE)),D3790,FALSE)</f>
        <v>0</v>
      </c>
      <c r="AG3790" t="b">
        <f>IF(AND(Z3790,AA3790,AB3790,AD3790,IF(C3790=Auswahlhilfe!$L$17,TRUE,FALSE)),D3790,FALSE)</f>
        <v>0</v>
      </c>
      <c r="AH3790" t="b">
        <f>IF(AND(Z3790,AA3790,AB3790,AE3790,IF(C3790=Auswahlhilfe!$L$17,TRUE,FALSE)),D3790,FALSE)</f>
        <v>0</v>
      </c>
      <c r="AI3790" t="s">
        <v>4817</v>
      </c>
      <c r="AJ3790" s="90" t="str">
        <f t="shared" si="179"/>
        <v>mailto:info@oxni.ch?subject=Anfrage TCBR-042-050-S1-P1</v>
      </c>
    </row>
    <row r="3791" spans="2:36" x14ac:dyDescent="0.2">
      <c r="B3791" s="78" t="str">
        <f t="shared" si="177"/>
        <v/>
      </c>
      <c r="C3791" s="19" t="s">
        <v>143</v>
      </c>
      <c r="D3791" s="19" t="s">
        <v>4092</v>
      </c>
      <c r="E3791" s="19">
        <v>42</v>
      </c>
      <c r="F3791" s="19" t="s">
        <v>58</v>
      </c>
      <c r="G3791" s="19">
        <v>50</v>
      </c>
      <c r="H3791" s="19">
        <v>9</v>
      </c>
      <c r="I3791" s="19">
        <v>3</v>
      </c>
      <c r="J3791" s="19">
        <v>92</v>
      </c>
      <c r="K3791" s="19">
        <v>13</v>
      </c>
      <c r="L3791" s="19">
        <v>39</v>
      </c>
      <c r="M3791" s="19" t="s">
        <v>145</v>
      </c>
      <c r="N3791" s="19">
        <v>3000</v>
      </c>
      <c r="O3791" s="19">
        <v>6000</v>
      </c>
      <c r="P3791" s="19">
        <v>760</v>
      </c>
      <c r="Q3791" s="19" t="s">
        <v>57</v>
      </c>
      <c r="R3791" s="19">
        <v>380</v>
      </c>
      <c r="S3791" s="19">
        <v>20000</v>
      </c>
      <c r="T3791" s="19">
        <v>0.09</v>
      </c>
      <c r="U3791" s="19">
        <v>1.1000000000000001</v>
      </c>
      <c r="V3791" s="19">
        <v>0.24</v>
      </c>
      <c r="W3791" s="19">
        <v>63</v>
      </c>
      <c r="X3791" s="93"/>
      <c r="Y3791">
        <f t="shared" si="178"/>
        <v>60</v>
      </c>
      <c r="Z3791" t="b">
        <f>IF(N3791/G3791&gt;=Auswahlhilfe!$C$8,TRUE,FALSE)</f>
        <v>1</v>
      </c>
      <c r="AA3791" t="b">
        <f>IF(K3791&gt;Auswahlhilfe!$C$7,TRUE,FALSE)</f>
        <v>1</v>
      </c>
      <c r="AB3791" t="b">
        <f>IF(Auswahlhilfe!$C$17=F3791,TRUE,FALSE)</f>
        <v>1</v>
      </c>
      <c r="AC3791" t="b">
        <f>IFERROR(IF(FIND("P2",PGOptionList!D3791)&gt;0,TRUE),FALSE)</f>
        <v>0</v>
      </c>
      <c r="AD3791" t="b">
        <f>IFERROR(IF(FIND("P1",PGOptionList!D3791)&gt;0,TRUE),FALSE)</f>
        <v>1</v>
      </c>
      <c r="AE3791" t="b">
        <f>IFERROR(IF(FIND("P0",PGOptionList!D3791)&gt;0,TRUE),FALSE)</f>
        <v>0</v>
      </c>
      <c r="AF3791" t="b">
        <f>IF(AND(Z3791,AA3791,AB3791,AC3791,IF(C3791=Auswahlhilfe!$L$7,TRUE,FALSE)),D3791,FALSE)</f>
        <v>0</v>
      </c>
      <c r="AG3791" t="b">
        <f>IF(AND(Z3791,AA3791,AB3791,AD3791,IF(C3791=Auswahlhilfe!$L$17,TRUE,FALSE)),D3791,FALSE)</f>
        <v>0</v>
      </c>
      <c r="AH3791" t="b">
        <f>IF(AND(Z3791,AA3791,AB3791,AE3791,IF(C3791=Auswahlhilfe!$L$17,TRUE,FALSE)),D3791,FALSE)</f>
        <v>0</v>
      </c>
      <c r="AI3791" t="s">
        <v>4817</v>
      </c>
      <c r="AJ3791" s="90" t="str">
        <f t="shared" si="179"/>
        <v>mailto:info@oxni.ch?subject=Anfrage TCBR-042-050-S2-P1</v>
      </c>
    </row>
    <row r="3792" spans="2:36" x14ac:dyDescent="0.2">
      <c r="B3792" s="78" t="str">
        <f t="shared" si="177"/>
        <v/>
      </c>
      <c r="C3792" s="19" t="s">
        <v>143</v>
      </c>
      <c r="D3792" s="19" t="s">
        <v>4093</v>
      </c>
      <c r="E3792" s="19">
        <v>42</v>
      </c>
      <c r="F3792" s="19" t="s">
        <v>55</v>
      </c>
      <c r="G3792" s="19">
        <v>50</v>
      </c>
      <c r="H3792" s="19">
        <v>12</v>
      </c>
      <c r="I3792" s="19">
        <v>3</v>
      </c>
      <c r="J3792" s="19">
        <v>92</v>
      </c>
      <c r="K3792" s="19">
        <v>13</v>
      </c>
      <c r="L3792" s="19">
        <v>39</v>
      </c>
      <c r="M3792" s="19" t="s">
        <v>145</v>
      </c>
      <c r="N3792" s="19">
        <v>3000</v>
      </c>
      <c r="O3792" s="19">
        <v>6000</v>
      </c>
      <c r="P3792" s="19">
        <v>760</v>
      </c>
      <c r="Q3792" s="19" t="s">
        <v>57</v>
      </c>
      <c r="R3792" s="19">
        <v>380</v>
      </c>
      <c r="S3792" s="19">
        <v>20000</v>
      </c>
      <c r="T3792" s="19">
        <v>0.09</v>
      </c>
      <c r="U3792" s="19">
        <v>1.1000000000000001</v>
      </c>
      <c r="V3792" s="19">
        <v>0.24</v>
      </c>
      <c r="W3792" s="19">
        <v>63</v>
      </c>
      <c r="X3792" s="93"/>
      <c r="Y3792">
        <f t="shared" si="178"/>
        <v>60</v>
      </c>
      <c r="Z3792" t="b">
        <f>IF(N3792/G3792&gt;=Auswahlhilfe!$C$8,TRUE,FALSE)</f>
        <v>1</v>
      </c>
      <c r="AA3792" t="b">
        <f>IF(K3792&gt;Auswahlhilfe!$C$7,TRUE,FALSE)</f>
        <v>1</v>
      </c>
      <c r="AB3792" t="b">
        <f>IF(Auswahlhilfe!$C$17=F3792,TRUE,FALSE)</f>
        <v>0</v>
      </c>
      <c r="AC3792" t="b">
        <f>IFERROR(IF(FIND("P2",PGOptionList!D3792)&gt;0,TRUE),FALSE)</f>
        <v>1</v>
      </c>
      <c r="AD3792" t="b">
        <f>IFERROR(IF(FIND("P1",PGOptionList!D3792)&gt;0,TRUE),FALSE)</f>
        <v>0</v>
      </c>
      <c r="AE3792" t="b">
        <f>IFERROR(IF(FIND("P0",PGOptionList!D3792)&gt;0,TRUE),FALSE)</f>
        <v>0</v>
      </c>
      <c r="AF3792" t="b">
        <f>IF(AND(Z3792,AA3792,AB3792,AC3792,IF(C3792=Auswahlhilfe!$L$7,TRUE,FALSE)),D3792,FALSE)</f>
        <v>0</v>
      </c>
      <c r="AG3792" t="b">
        <f>IF(AND(Z3792,AA3792,AB3792,AD3792,IF(C3792=Auswahlhilfe!$L$17,TRUE,FALSE)),D3792,FALSE)</f>
        <v>0</v>
      </c>
      <c r="AH3792" t="b">
        <f>IF(AND(Z3792,AA3792,AB3792,AE3792,IF(C3792=Auswahlhilfe!$L$17,TRUE,FALSE)),D3792,FALSE)</f>
        <v>0</v>
      </c>
      <c r="AI3792" t="s">
        <v>4817</v>
      </c>
      <c r="AJ3792" s="90" t="str">
        <f t="shared" si="179"/>
        <v>mailto:info@oxni.ch?subject=Anfrage TCBR-042-050-S1-P2</v>
      </c>
    </row>
    <row r="3793" spans="2:36" x14ac:dyDescent="0.2">
      <c r="B3793" s="78" t="str">
        <f t="shared" si="177"/>
        <v/>
      </c>
      <c r="C3793" s="19" t="s">
        <v>143</v>
      </c>
      <c r="D3793" s="19" t="s">
        <v>4094</v>
      </c>
      <c r="E3793" s="19">
        <v>42</v>
      </c>
      <c r="F3793" s="19" t="s">
        <v>58</v>
      </c>
      <c r="G3793" s="19">
        <v>50</v>
      </c>
      <c r="H3793" s="19">
        <v>12</v>
      </c>
      <c r="I3793" s="19">
        <v>3</v>
      </c>
      <c r="J3793" s="19">
        <v>92</v>
      </c>
      <c r="K3793" s="19">
        <v>13</v>
      </c>
      <c r="L3793" s="19">
        <v>39</v>
      </c>
      <c r="M3793" s="19" t="s">
        <v>145</v>
      </c>
      <c r="N3793" s="19">
        <v>3000</v>
      </c>
      <c r="O3793" s="19">
        <v>6000</v>
      </c>
      <c r="P3793" s="19">
        <v>760</v>
      </c>
      <c r="Q3793" s="19" t="s">
        <v>57</v>
      </c>
      <c r="R3793" s="19">
        <v>380</v>
      </c>
      <c r="S3793" s="19">
        <v>20000</v>
      </c>
      <c r="T3793" s="19">
        <v>0.09</v>
      </c>
      <c r="U3793" s="19">
        <v>1.1000000000000001</v>
      </c>
      <c r="V3793" s="19">
        <v>0.24</v>
      </c>
      <c r="W3793" s="19">
        <v>63</v>
      </c>
      <c r="X3793" s="93"/>
      <c r="Y3793">
        <f t="shared" si="178"/>
        <v>60</v>
      </c>
      <c r="Z3793" t="b">
        <f>IF(N3793/G3793&gt;=Auswahlhilfe!$C$8,TRUE,FALSE)</f>
        <v>1</v>
      </c>
      <c r="AA3793" t="b">
        <f>IF(K3793&gt;Auswahlhilfe!$C$7,TRUE,FALSE)</f>
        <v>1</v>
      </c>
      <c r="AB3793" t="b">
        <f>IF(Auswahlhilfe!$C$17=F3793,TRUE,FALSE)</f>
        <v>1</v>
      </c>
      <c r="AC3793" t="b">
        <f>IFERROR(IF(FIND("P2",PGOptionList!D3793)&gt;0,TRUE),FALSE)</f>
        <v>1</v>
      </c>
      <c r="AD3793" t="b">
        <f>IFERROR(IF(FIND("P1",PGOptionList!D3793)&gt;0,TRUE),FALSE)</f>
        <v>0</v>
      </c>
      <c r="AE3793" t="b">
        <f>IFERROR(IF(FIND("P0",PGOptionList!D3793)&gt;0,TRUE),FALSE)</f>
        <v>0</v>
      </c>
      <c r="AF3793" t="b">
        <f>IF(AND(Z3793,AA3793,AB3793,AC3793,IF(C3793=Auswahlhilfe!$L$7,TRUE,FALSE)),D3793,FALSE)</f>
        <v>0</v>
      </c>
      <c r="AG3793" t="b">
        <f>IF(AND(Z3793,AA3793,AB3793,AD3793,IF(C3793=Auswahlhilfe!$L$17,TRUE,FALSE)),D3793,FALSE)</f>
        <v>0</v>
      </c>
      <c r="AH3793" t="b">
        <f>IF(AND(Z3793,AA3793,AB3793,AE3793,IF(C3793=Auswahlhilfe!$L$17,TRUE,FALSE)),D3793,FALSE)</f>
        <v>0</v>
      </c>
      <c r="AI3793" t="s">
        <v>4817</v>
      </c>
      <c r="AJ3793" s="90" t="str">
        <f t="shared" si="179"/>
        <v>mailto:info@oxni.ch?subject=Anfrage TCBR-042-050-S2-P2</v>
      </c>
    </row>
    <row r="3794" spans="2:36" x14ac:dyDescent="0.2">
      <c r="B3794" s="78" t="str">
        <f t="shared" si="177"/>
        <v/>
      </c>
      <c r="C3794" s="19" t="s">
        <v>143</v>
      </c>
      <c r="D3794" s="19" t="s">
        <v>4095</v>
      </c>
      <c r="E3794" s="19">
        <v>42</v>
      </c>
      <c r="F3794" s="19" t="s">
        <v>55</v>
      </c>
      <c r="G3794" s="19">
        <v>40</v>
      </c>
      <c r="H3794" s="19">
        <v>9</v>
      </c>
      <c r="I3794" s="19">
        <v>3</v>
      </c>
      <c r="J3794" s="19">
        <v>92</v>
      </c>
      <c r="K3794" s="19">
        <v>15</v>
      </c>
      <c r="L3794" s="19">
        <v>45</v>
      </c>
      <c r="M3794" s="19" t="s">
        <v>56</v>
      </c>
      <c r="N3794" s="19">
        <v>3000</v>
      </c>
      <c r="O3794" s="19">
        <v>6000</v>
      </c>
      <c r="P3794" s="19">
        <v>760</v>
      </c>
      <c r="Q3794" s="19" t="s">
        <v>57</v>
      </c>
      <c r="R3794" s="19">
        <v>380</v>
      </c>
      <c r="S3794" s="19">
        <v>20000</v>
      </c>
      <c r="T3794" s="19">
        <v>0.09</v>
      </c>
      <c r="U3794" s="19">
        <v>1.1000000000000001</v>
      </c>
      <c r="V3794" s="19">
        <v>0.24</v>
      </c>
      <c r="W3794" s="19">
        <v>63</v>
      </c>
      <c r="X3794" s="93"/>
      <c r="Y3794">
        <f t="shared" si="178"/>
        <v>75</v>
      </c>
      <c r="Z3794" t="b">
        <f>IF(N3794/G3794&gt;=Auswahlhilfe!$C$8,TRUE,FALSE)</f>
        <v>1</v>
      </c>
      <c r="AA3794" t="b">
        <f>IF(K3794&gt;Auswahlhilfe!$C$7,TRUE,FALSE)</f>
        <v>1</v>
      </c>
      <c r="AB3794" t="b">
        <f>IF(Auswahlhilfe!$C$17=F3794,TRUE,FALSE)</f>
        <v>0</v>
      </c>
      <c r="AC3794" t="b">
        <f>IFERROR(IF(FIND("P2",PGOptionList!D3794)&gt;0,TRUE),FALSE)</f>
        <v>0</v>
      </c>
      <c r="AD3794" t="b">
        <f>IFERROR(IF(FIND("P1",PGOptionList!D3794)&gt;0,TRUE),FALSE)</f>
        <v>1</v>
      </c>
      <c r="AE3794" t="b">
        <f>IFERROR(IF(FIND("P0",PGOptionList!D3794)&gt;0,TRUE),FALSE)</f>
        <v>0</v>
      </c>
      <c r="AF3794" t="b">
        <f>IF(AND(Z3794,AA3794,AB3794,AC3794,IF(C3794=Auswahlhilfe!$L$7,TRUE,FALSE)),D3794,FALSE)</f>
        <v>0</v>
      </c>
      <c r="AG3794" t="b">
        <f>IF(AND(Z3794,AA3794,AB3794,AD3794,IF(C3794=Auswahlhilfe!$L$17,TRUE,FALSE)),D3794,FALSE)</f>
        <v>0</v>
      </c>
      <c r="AH3794" t="b">
        <f>IF(AND(Z3794,AA3794,AB3794,AE3794,IF(C3794=Auswahlhilfe!$L$17,TRUE,FALSE)),D3794,FALSE)</f>
        <v>0</v>
      </c>
      <c r="AI3794" t="s">
        <v>4817</v>
      </c>
      <c r="AJ3794" s="90" t="str">
        <f t="shared" si="179"/>
        <v>mailto:info@oxni.ch?subject=Anfrage TCBR-042-040-S1-P1</v>
      </c>
    </row>
    <row r="3795" spans="2:36" x14ac:dyDescent="0.2">
      <c r="B3795" s="78" t="str">
        <f t="shared" si="177"/>
        <v/>
      </c>
      <c r="C3795" s="19" t="s">
        <v>143</v>
      </c>
      <c r="D3795" s="19" t="s">
        <v>4096</v>
      </c>
      <c r="E3795" s="19">
        <v>42</v>
      </c>
      <c r="F3795" s="19" t="s">
        <v>58</v>
      </c>
      <c r="G3795" s="19">
        <v>40</v>
      </c>
      <c r="H3795" s="19">
        <v>9</v>
      </c>
      <c r="I3795" s="19">
        <v>3</v>
      </c>
      <c r="J3795" s="19">
        <v>92</v>
      </c>
      <c r="K3795" s="19">
        <v>15</v>
      </c>
      <c r="L3795" s="19">
        <v>45</v>
      </c>
      <c r="M3795" s="19" t="s">
        <v>56</v>
      </c>
      <c r="N3795" s="19">
        <v>3000</v>
      </c>
      <c r="O3795" s="19">
        <v>6000</v>
      </c>
      <c r="P3795" s="19">
        <v>760</v>
      </c>
      <c r="Q3795" s="19" t="s">
        <v>57</v>
      </c>
      <c r="R3795" s="19">
        <v>380</v>
      </c>
      <c r="S3795" s="19">
        <v>20000</v>
      </c>
      <c r="T3795" s="19">
        <v>0.09</v>
      </c>
      <c r="U3795" s="19">
        <v>1.1000000000000001</v>
      </c>
      <c r="V3795" s="19">
        <v>0.24</v>
      </c>
      <c r="W3795" s="19">
        <v>63</v>
      </c>
      <c r="X3795" s="93"/>
      <c r="Y3795">
        <f t="shared" si="178"/>
        <v>75</v>
      </c>
      <c r="Z3795" t="b">
        <f>IF(N3795/G3795&gt;=Auswahlhilfe!$C$8,TRUE,FALSE)</f>
        <v>1</v>
      </c>
      <c r="AA3795" t="b">
        <f>IF(K3795&gt;Auswahlhilfe!$C$7,TRUE,FALSE)</f>
        <v>1</v>
      </c>
      <c r="AB3795" t="b">
        <f>IF(Auswahlhilfe!$C$17=F3795,TRUE,FALSE)</f>
        <v>1</v>
      </c>
      <c r="AC3795" t="b">
        <f>IFERROR(IF(FIND("P2",PGOptionList!D3795)&gt;0,TRUE),FALSE)</f>
        <v>0</v>
      </c>
      <c r="AD3795" t="b">
        <f>IFERROR(IF(FIND("P1",PGOptionList!D3795)&gt;0,TRUE),FALSE)</f>
        <v>1</v>
      </c>
      <c r="AE3795" t="b">
        <f>IFERROR(IF(FIND("P0",PGOptionList!D3795)&gt;0,TRUE),FALSE)</f>
        <v>0</v>
      </c>
      <c r="AF3795" t="b">
        <f>IF(AND(Z3795,AA3795,AB3795,AC3795,IF(C3795=Auswahlhilfe!$L$7,TRUE,FALSE)),D3795,FALSE)</f>
        <v>0</v>
      </c>
      <c r="AG3795" t="b">
        <f>IF(AND(Z3795,AA3795,AB3795,AD3795,IF(C3795=Auswahlhilfe!$L$17,TRUE,FALSE)),D3795,FALSE)</f>
        <v>0</v>
      </c>
      <c r="AH3795" t="b">
        <f>IF(AND(Z3795,AA3795,AB3795,AE3795,IF(C3795=Auswahlhilfe!$L$17,TRUE,FALSE)),D3795,FALSE)</f>
        <v>0</v>
      </c>
      <c r="AI3795" t="s">
        <v>4817</v>
      </c>
      <c r="AJ3795" s="90" t="str">
        <f t="shared" si="179"/>
        <v>mailto:info@oxni.ch?subject=Anfrage TCBR-042-040-S2-P1</v>
      </c>
    </row>
    <row r="3796" spans="2:36" x14ac:dyDescent="0.2">
      <c r="B3796" s="78" t="str">
        <f t="shared" si="177"/>
        <v/>
      </c>
      <c r="C3796" s="19" t="s">
        <v>143</v>
      </c>
      <c r="D3796" s="19" t="s">
        <v>4097</v>
      </c>
      <c r="E3796" s="19">
        <v>42</v>
      </c>
      <c r="F3796" s="19" t="s">
        <v>55</v>
      </c>
      <c r="G3796" s="19">
        <v>40</v>
      </c>
      <c r="H3796" s="19">
        <v>12</v>
      </c>
      <c r="I3796" s="19">
        <v>3</v>
      </c>
      <c r="J3796" s="19">
        <v>92</v>
      </c>
      <c r="K3796" s="19">
        <v>15</v>
      </c>
      <c r="L3796" s="19">
        <v>45</v>
      </c>
      <c r="M3796" s="19" t="s">
        <v>56</v>
      </c>
      <c r="N3796" s="19">
        <v>3000</v>
      </c>
      <c r="O3796" s="19">
        <v>6000</v>
      </c>
      <c r="P3796" s="19">
        <v>760</v>
      </c>
      <c r="Q3796" s="19" t="s">
        <v>57</v>
      </c>
      <c r="R3796" s="19">
        <v>380</v>
      </c>
      <c r="S3796" s="19">
        <v>20000</v>
      </c>
      <c r="T3796" s="19">
        <v>0.09</v>
      </c>
      <c r="U3796" s="19">
        <v>1.1000000000000001</v>
      </c>
      <c r="V3796" s="19">
        <v>0.24</v>
      </c>
      <c r="W3796" s="19">
        <v>63</v>
      </c>
      <c r="X3796" s="93"/>
      <c r="Y3796">
        <f t="shared" si="178"/>
        <v>75</v>
      </c>
      <c r="Z3796" t="b">
        <f>IF(N3796/G3796&gt;=Auswahlhilfe!$C$8,TRUE,FALSE)</f>
        <v>1</v>
      </c>
      <c r="AA3796" t="b">
        <f>IF(K3796&gt;Auswahlhilfe!$C$7,TRUE,FALSE)</f>
        <v>1</v>
      </c>
      <c r="AB3796" t="b">
        <f>IF(Auswahlhilfe!$C$17=F3796,TRUE,FALSE)</f>
        <v>0</v>
      </c>
      <c r="AC3796" t="b">
        <f>IFERROR(IF(FIND("P2",PGOptionList!D3796)&gt;0,TRUE),FALSE)</f>
        <v>1</v>
      </c>
      <c r="AD3796" t="b">
        <f>IFERROR(IF(FIND("P1",PGOptionList!D3796)&gt;0,TRUE),FALSE)</f>
        <v>0</v>
      </c>
      <c r="AE3796" t="b">
        <f>IFERROR(IF(FIND("P0",PGOptionList!D3796)&gt;0,TRUE),FALSE)</f>
        <v>0</v>
      </c>
      <c r="AF3796" t="b">
        <f>IF(AND(Z3796,AA3796,AB3796,AC3796,IF(C3796=Auswahlhilfe!$L$7,TRUE,FALSE)),D3796,FALSE)</f>
        <v>0</v>
      </c>
      <c r="AG3796" t="b">
        <f>IF(AND(Z3796,AA3796,AB3796,AD3796,IF(C3796=Auswahlhilfe!$L$17,TRUE,FALSE)),D3796,FALSE)</f>
        <v>0</v>
      </c>
      <c r="AH3796" t="b">
        <f>IF(AND(Z3796,AA3796,AB3796,AE3796,IF(C3796=Auswahlhilfe!$L$17,TRUE,FALSE)),D3796,FALSE)</f>
        <v>0</v>
      </c>
      <c r="AI3796" t="s">
        <v>4817</v>
      </c>
      <c r="AJ3796" s="90" t="str">
        <f t="shared" si="179"/>
        <v>mailto:info@oxni.ch?subject=Anfrage TCBR-042-040-S1-P2</v>
      </c>
    </row>
    <row r="3797" spans="2:36" x14ac:dyDescent="0.2">
      <c r="B3797" s="78" t="str">
        <f t="shared" si="177"/>
        <v/>
      </c>
      <c r="C3797" s="19" t="s">
        <v>143</v>
      </c>
      <c r="D3797" s="19" t="s">
        <v>4098</v>
      </c>
      <c r="E3797" s="19">
        <v>42</v>
      </c>
      <c r="F3797" s="19" t="s">
        <v>58</v>
      </c>
      <c r="G3797" s="19">
        <v>40</v>
      </c>
      <c r="H3797" s="19">
        <v>12</v>
      </c>
      <c r="I3797" s="19">
        <v>3</v>
      </c>
      <c r="J3797" s="19">
        <v>92</v>
      </c>
      <c r="K3797" s="19">
        <v>15</v>
      </c>
      <c r="L3797" s="19">
        <v>45</v>
      </c>
      <c r="M3797" s="19" t="s">
        <v>56</v>
      </c>
      <c r="N3797" s="19">
        <v>3000</v>
      </c>
      <c r="O3797" s="19">
        <v>6000</v>
      </c>
      <c r="P3797" s="19">
        <v>760</v>
      </c>
      <c r="Q3797" s="19" t="s">
        <v>57</v>
      </c>
      <c r="R3797" s="19">
        <v>380</v>
      </c>
      <c r="S3797" s="19">
        <v>20000</v>
      </c>
      <c r="T3797" s="19">
        <v>0.09</v>
      </c>
      <c r="U3797" s="19">
        <v>1.1000000000000001</v>
      </c>
      <c r="V3797" s="19">
        <v>0.24</v>
      </c>
      <c r="W3797" s="19">
        <v>63</v>
      </c>
      <c r="X3797" s="93"/>
      <c r="Y3797">
        <f t="shared" si="178"/>
        <v>75</v>
      </c>
      <c r="Z3797" t="b">
        <f>IF(N3797/G3797&gt;=Auswahlhilfe!$C$8,TRUE,FALSE)</f>
        <v>1</v>
      </c>
      <c r="AA3797" t="b">
        <f>IF(K3797&gt;Auswahlhilfe!$C$7,TRUE,FALSE)</f>
        <v>1</v>
      </c>
      <c r="AB3797" t="b">
        <f>IF(Auswahlhilfe!$C$17=F3797,TRUE,FALSE)</f>
        <v>1</v>
      </c>
      <c r="AC3797" t="b">
        <f>IFERROR(IF(FIND("P2",PGOptionList!D3797)&gt;0,TRUE),FALSE)</f>
        <v>1</v>
      </c>
      <c r="AD3797" t="b">
        <f>IFERROR(IF(FIND("P1",PGOptionList!D3797)&gt;0,TRUE),FALSE)</f>
        <v>0</v>
      </c>
      <c r="AE3797" t="b">
        <f>IFERROR(IF(FIND("P0",PGOptionList!D3797)&gt;0,TRUE),FALSE)</f>
        <v>0</v>
      </c>
      <c r="AF3797" t="b">
        <f>IF(AND(Z3797,AA3797,AB3797,AC3797,IF(C3797=Auswahlhilfe!$L$7,TRUE,FALSE)),D3797,FALSE)</f>
        <v>0</v>
      </c>
      <c r="AG3797" t="b">
        <f>IF(AND(Z3797,AA3797,AB3797,AD3797,IF(C3797=Auswahlhilfe!$L$17,TRUE,FALSE)),D3797,FALSE)</f>
        <v>0</v>
      </c>
      <c r="AH3797" t="b">
        <f>IF(AND(Z3797,AA3797,AB3797,AE3797,IF(C3797=Auswahlhilfe!$L$17,TRUE,FALSE)),D3797,FALSE)</f>
        <v>0</v>
      </c>
      <c r="AI3797" t="s">
        <v>4817</v>
      </c>
      <c r="AJ3797" s="90" t="str">
        <f t="shared" si="179"/>
        <v>mailto:info@oxni.ch?subject=Anfrage TCBR-042-040-S2-P2</v>
      </c>
    </row>
    <row r="3798" spans="2:36" x14ac:dyDescent="0.2">
      <c r="B3798" s="78" t="str">
        <f t="shared" si="177"/>
        <v/>
      </c>
      <c r="C3798" s="19" t="s">
        <v>143</v>
      </c>
      <c r="D3798" s="19" t="s">
        <v>4099</v>
      </c>
      <c r="E3798" s="19">
        <v>42</v>
      </c>
      <c r="F3798" s="19" t="s">
        <v>55</v>
      </c>
      <c r="G3798" s="19">
        <v>35</v>
      </c>
      <c r="H3798" s="19">
        <v>9</v>
      </c>
      <c r="I3798" s="19">
        <v>3</v>
      </c>
      <c r="J3798" s="19">
        <v>92</v>
      </c>
      <c r="K3798" s="19">
        <v>17</v>
      </c>
      <c r="L3798" s="19">
        <v>51</v>
      </c>
      <c r="M3798" s="19" t="s">
        <v>61</v>
      </c>
      <c r="N3798" s="19">
        <v>3000</v>
      </c>
      <c r="O3798" s="19">
        <v>6000</v>
      </c>
      <c r="P3798" s="19">
        <v>760</v>
      </c>
      <c r="Q3798" s="19" t="s">
        <v>57</v>
      </c>
      <c r="R3798" s="19">
        <v>380</v>
      </c>
      <c r="S3798" s="19">
        <v>20000</v>
      </c>
      <c r="T3798" s="19">
        <v>0.09</v>
      </c>
      <c r="U3798" s="19">
        <v>1.1000000000000001</v>
      </c>
      <c r="V3798" s="19">
        <v>0.24</v>
      </c>
      <c r="W3798" s="19">
        <v>63</v>
      </c>
      <c r="X3798" s="93"/>
      <c r="Y3798">
        <f t="shared" si="178"/>
        <v>85.714285714285708</v>
      </c>
      <c r="Z3798" t="b">
        <f>IF(N3798/G3798&gt;=Auswahlhilfe!$C$8,TRUE,FALSE)</f>
        <v>1</v>
      </c>
      <c r="AA3798" t="b">
        <f>IF(K3798&gt;Auswahlhilfe!$C$7,TRUE,FALSE)</f>
        <v>1</v>
      </c>
      <c r="AB3798" t="b">
        <f>IF(Auswahlhilfe!$C$17=F3798,TRUE,FALSE)</f>
        <v>0</v>
      </c>
      <c r="AC3798" t="b">
        <f>IFERROR(IF(FIND("P2",PGOptionList!D3798)&gt;0,TRUE),FALSE)</f>
        <v>0</v>
      </c>
      <c r="AD3798" t="b">
        <f>IFERROR(IF(FIND("P1",PGOptionList!D3798)&gt;0,TRUE),FALSE)</f>
        <v>1</v>
      </c>
      <c r="AE3798" t="b">
        <f>IFERROR(IF(FIND("P0",PGOptionList!D3798)&gt;0,TRUE),FALSE)</f>
        <v>0</v>
      </c>
      <c r="AF3798" t="b">
        <f>IF(AND(Z3798,AA3798,AB3798,AC3798,IF(C3798=Auswahlhilfe!$L$7,TRUE,FALSE)),D3798,FALSE)</f>
        <v>0</v>
      </c>
      <c r="AG3798" t="b">
        <f>IF(AND(Z3798,AA3798,AB3798,AD3798,IF(C3798=Auswahlhilfe!$L$17,TRUE,FALSE)),D3798,FALSE)</f>
        <v>0</v>
      </c>
      <c r="AH3798" t="b">
        <f>IF(AND(Z3798,AA3798,AB3798,AE3798,IF(C3798=Auswahlhilfe!$L$17,TRUE,FALSE)),D3798,FALSE)</f>
        <v>0</v>
      </c>
      <c r="AI3798" t="s">
        <v>4817</v>
      </c>
      <c r="AJ3798" s="90" t="str">
        <f t="shared" si="179"/>
        <v>mailto:info@oxni.ch?subject=Anfrage TCBR-042-035-S1-P1</v>
      </c>
    </row>
    <row r="3799" spans="2:36" x14ac:dyDescent="0.2">
      <c r="B3799" s="78" t="str">
        <f t="shared" si="177"/>
        <v/>
      </c>
      <c r="C3799" s="19" t="s">
        <v>143</v>
      </c>
      <c r="D3799" s="19" t="s">
        <v>4100</v>
      </c>
      <c r="E3799" s="19">
        <v>42</v>
      </c>
      <c r="F3799" s="19" t="s">
        <v>58</v>
      </c>
      <c r="G3799" s="19">
        <v>35</v>
      </c>
      <c r="H3799" s="19">
        <v>9</v>
      </c>
      <c r="I3799" s="19">
        <v>3</v>
      </c>
      <c r="J3799" s="19">
        <v>92</v>
      </c>
      <c r="K3799" s="19">
        <v>17</v>
      </c>
      <c r="L3799" s="19">
        <v>51</v>
      </c>
      <c r="M3799" s="19" t="s">
        <v>61</v>
      </c>
      <c r="N3799" s="19">
        <v>3000</v>
      </c>
      <c r="O3799" s="19">
        <v>6000</v>
      </c>
      <c r="P3799" s="19">
        <v>760</v>
      </c>
      <c r="Q3799" s="19" t="s">
        <v>57</v>
      </c>
      <c r="R3799" s="19">
        <v>380</v>
      </c>
      <c r="S3799" s="19">
        <v>20000</v>
      </c>
      <c r="T3799" s="19">
        <v>0.09</v>
      </c>
      <c r="U3799" s="19">
        <v>1.1000000000000001</v>
      </c>
      <c r="V3799" s="19">
        <v>0.24</v>
      </c>
      <c r="W3799" s="19">
        <v>63</v>
      </c>
      <c r="X3799" s="93"/>
      <c r="Y3799">
        <f t="shared" si="178"/>
        <v>85.714285714285708</v>
      </c>
      <c r="Z3799" t="b">
        <f>IF(N3799/G3799&gt;=Auswahlhilfe!$C$8,TRUE,FALSE)</f>
        <v>1</v>
      </c>
      <c r="AA3799" t="b">
        <f>IF(K3799&gt;Auswahlhilfe!$C$7,TRUE,FALSE)</f>
        <v>1</v>
      </c>
      <c r="AB3799" t="b">
        <f>IF(Auswahlhilfe!$C$17=F3799,TRUE,FALSE)</f>
        <v>1</v>
      </c>
      <c r="AC3799" t="b">
        <f>IFERROR(IF(FIND("P2",PGOptionList!D3799)&gt;0,TRUE),FALSE)</f>
        <v>0</v>
      </c>
      <c r="AD3799" t="b">
        <f>IFERROR(IF(FIND("P1",PGOptionList!D3799)&gt;0,TRUE),FALSE)</f>
        <v>1</v>
      </c>
      <c r="AE3799" t="b">
        <f>IFERROR(IF(FIND("P0",PGOptionList!D3799)&gt;0,TRUE),FALSE)</f>
        <v>0</v>
      </c>
      <c r="AF3799" t="b">
        <f>IF(AND(Z3799,AA3799,AB3799,AC3799,IF(C3799=Auswahlhilfe!$L$7,TRUE,FALSE)),D3799,FALSE)</f>
        <v>0</v>
      </c>
      <c r="AG3799" t="b">
        <f>IF(AND(Z3799,AA3799,AB3799,AD3799,IF(C3799=Auswahlhilfe!$L$17,TRUE,FALSE)),D3799,FALSE)</f>
        <v>0</v>
      </c>
      <c r="AH3799" t="b">
        <f>IF(AND(Z3799,AA3799,AB3799,AE3799,IF(C3799=Auswahlhilfe!$L$17,TRUE,FALSE)),D3799,FALSE)</f>
        <v>0</v>
      </c>
      <c r="AI3799" t="s">
        <v>4817</v>
      </c>
      <c r="AJ3799" s="90" t="str">
        <f t="shared" si="179"/>
        <v>mailto:info@oxni.ch?subject=Anfrage TCBR-042-035-S2-P1</v>
      </c>
    </row>
    <row r="3800" spans="2:36" x14ac:dyDescent="0.2">
      <c r="B3800" s="78" t="str">
        <f t="shared" si="177"/>
        <v/>
      </c>
      <c r="C3800" s="19" t="s">
        <v>143</v>
      </c>
      <c r="D3800" s="19" t="s">
        <v>4101</v>
      </c>
      <c r="E3800" s="19">
        <v>42</v>
      </c>
      <c r="F3800" s="19" t="s">
        <v>55</v>
      </c>
      <c r="G3800" s="19">
        <v>35</v>
      </c>
      <c r="H3800" s="19">
        <v>12</v>
      </c>
      <c r="I3800" s="19">
        <v>3</v>
      </c>
      <c r="J3800" s="19">
        <v>92</v>
      </c>
      <c r="K3800" s="19">
        <v>17</v>
      </c>
      <c r="L3800" s="19">
        <v>51</v>
      </c>
      <c r="M3800" s="19" t="s">
        <v>61</v>
      </c>
      <c r="N3800" s="19">
        <v>3000</v>
      </c>
      <c r="O3800" s="19">
        <v>6000</v>
      </c>
      <c r="P3800" s="19">
        <v>760</v>
      </c>
      <c r="Q3800" s="19" t="s">
        <v>57</v>
      </c>
      <c r="R3800" s="19">
        <v>380</v>
      </c>
      <c r="S3800" s="19">
        <v>20000</v>
      </c>
      <c r="T3800" s="19">
        <v>0.09</v>
      </c>
      <c r="U3800" s="19">
        <v>1.1000000000000001</v>
      </c>
      <c r="V3800" s="19">
        <v>0.24</v>
      </c>
      <c r="W3800" s="19">
        <v>63</v>
      </c>
      <c r="X3800" s="93"/>
      <c r="Y3800">
        <f t="shared" si="178"/>
        <v>85.714285714285708</v>
      </c>
      <c r="Z3800" t="b">
        <f>IF(N3800/G3800&gt;=Auswahlhilfe!$C$8,TRUE,FALSE)</f>
        <v>1</v>
      </c>
      <c r="AA3800" t="b">
        <f>IF(K3800&gt;Auswahlhilfe!$C$7,TRUE,FALSE)</f>
        <v>1</v>
      </c>
      <c r="AB3800" t="b">
        <f>IF(Auswahlhilfe!$C$17=F3800,TRUE,FALSE)</f>
        <v>0</v>
      </c>
      <c r="AC3800" t="b">
        <f>IFERROR(IF(FIND("P2",PGOptionList!D3800)&gt;0,TRUE),FALSE)</f>
        <v>1</v>
      </c>
      <c r="AD3800" t="b">
        <f>IFERROR(IF(FIND("P1",PGOptionList!D3800)&gt;0,TRUE),FALSE)</f>
        <v>0</v>
      </c>
      <c r="AE3800" t="b">
        <f>IFERROR(IF(FIND("P0",PGOptionList!D3800)&gt;0,TRUE),FALSE)</f>
        <v>0</v>
      </c>
      <c r="AF3800" t="b">
        <f>IF(AND(Z3800,AA3800,AB3800,AC3800,IF(C3800=Auswahlhilfe!$L$7,TRUE,FALSE)),D3800,FALSE)</f>
        <v>0</v>
      </c>
      <c r="AG3800" t="b">
        <f>IF(AND(Z3800,AA3800,AB3800,AD3800,IF(C3800=Auswahlhilfe!$L$17,TRUE,FALSE)),D3800,FALSE)</f>
        <v>0</v>
      </c>
      <c r="AH3800" t="b">
        <f>IF(AND(Z3800,AA3800,AB3800,AE3800,IF(C3800=Auswahlhilfe!$L$17,TRUE,FALSE)),D3800,FALSE)</f>
        <v>0</v>
      </c>
      <c r="AI3800" t="s">
        <v>4817</v>
      </c>
      <c r="AJ3800" s="90" t="str">
        <f t="shared" si="179"/>
        <v>mailto:info@oxni.ch?subject=Anfrage TCBR-042-035-S1-P2</v>
      </c>
    </row>
    <row r="3801" spans="2:36" x14ac:dyDescent="0.2">
      <c r="B3801" s="78" t="str">
        <f t="shared" si="177"/>
        <v/>
      </c>
      <c r="C3801" s="19" t="s">
        <v>143</v>
      </c>
      <c r="D3801" s="19" t="s">
        <v>4102</v>
      </c>
      <c r="E3801" s="19">
        <v>42</v>
      </c>
      <c r="F3801" s="19" t="s">
        <v>58</v>
      </c>
      <c r="G3801" s="19">
        <v>35</v>
      </c>
      <c r="H3801" s="19">
        <v>12</v>
      </c>
      <c r="I3801" s="19">
        <v>3</v>
      </c>
      <c r="J3801" s="19">
        <v>92</v>
      </c>
      <c r="K3801" s="19">
        <v>17</v>
      </c>
      <c r="L3801" s="19">
        <v>51</v>
      </c>
      <c r="M3801" s="19" t="s">
        <v>61</v>
      </c>
      <c r="N3801" s="19">
        <v>3000</v>
      </c>
      <c r="O3801" s="19">
        <v>6000</v>
      </c>
      <c r="P3801" s="19">
        <v>760</v>
      </c>
      <c r="Q3801" s="19" t="s">
        <v>57</v>
      </c>
      <c r="R3801" s="19">
        <v>380</v>
      </c>
      <c r="S3801" s="19">
        <v>20000</v>
      </c>
      <c r="T3801" s="19">
        <v>0.09</v>
      </c>
      <c r="U3801" s="19">
        <v>1.1000000000000001</v>
      </c>
      <c r="V3801" s="19">
        <v>0.24</v>
      </c>
      <c r="W3801" s="19">
        <v>63</v>
      </c>
      <c r="X3801" s="93"/>
      <c r="Y3801">
        <f t="shared" si="178"/>
        <v>85.714285714285708</v>
      </c>
      <c r="Z3801" t="b">
        <f>IF(N3801/G3801&gt;=Auswahlhilfe!$C$8,TRUE,FALSE)</f>
        <v>1</v>
      </c>
      <c r="AA3801" t="b">
        <f>IF(K3801&gt;Auswahlhilfe!$C$7,TRUE,FALSE)</f>
        <v>1</v>
      </c>
      <c r="AB3801" t="b">
        <f>IF(Auswahlhilfe!$C$17=F3801,TRUE,FALSE)</f>
        <v>1</v>
      </c>
      <c r="AC3801" t="b">
        <f>IFERROR(IF(FIND("P2",PGOptionList!D3801)&gt;0,TRUE),FALSE)</f>
        <v>1</v>
      </c>
      <c r="AD3801" t="b">
        <f>IFERROR(IF(FIND("P1",PGOptionList!D3801)&gt;0,TRUE),FALSE)</f>
        <v>0</v>
      </c>
      <c r="AE3801" t="b">
        <f>IFERROR(IF(FIND("P0",PGOptionList!D3801)&gt;0,TRUE),FALSE)</f>
        <v>0</v>
      </c>
      <c r="AF3801" t="b">
        <f>IF(AND(Z3801,AA3801,AB3801,AC3801,IF(C3801=Auswahlhilfe!$L$7,TRUE,FALSE)),D3801,FALSE)</f>
        <v>0</v>
      </c>
      <c r="AG3801" t="b">
        <f>IF(AND(Z3801,AA3801,AB3801,AD3801,IF(C3801=Auswahlhilfe!$L$17,TRUE,FALSE)),D3801,FALSE)</f>
        <v>0</v>
      </c>
      <c r="AH3801" t="b">
        <f>IF(AND(Z3801,AA3801,AB3801,AE3801,IF(C3801=Auswahlhilfe!$L$17,TRUE,FALSE)),D3801,FALSE)</f>
        <v>0</v>
      </c>
      <c r="AI3801" t="s">
        <v>4817</v>
      </c>
      <c r="AJ3801" s="90" t="str">
        <f t="shared" si="179"/>
        <v>mailto:info@oxni.ch?subject=Anfrage TCBR-042-035-S2-P2</v>
      </c>
    </row>
    <row r="3802" spans="2:36" x14ac:dyDescent="0.2">
      <c r="B3802" s="78" t="str">
        <f t="shared" si="177"/>
        <v/>
      </c>
      <c r="C3802" s="19" t="s">
        <v>143</v>
      </c>
      <c r="D3802" s="19" t="s">
        <v>4103</v>
      </c>
      <c r="E3802" s="19">
        <v>42</v>
      </c>
      <c r="F3802" s="19" t="s">
        <v>55</v>
      </c>
      <c r="G3802" s="19">
        <v>30</v>
      </c>
      <c r="H3802" s="19">
        <v>9</v>
      </c>
      <c r="I3802" s="19">
        <v>3</v>
      </c>
      <c r="J3802" s="19">
        <v>92</v>
      </c>
      <c r="K3802" s="19">
        <v>16</v>
      </c>
      <c r="L3802" s="19">
        <v>48</v>
      </c>
      <c r="M3802" s="19" t="s">
        <v>126</v>
      </c>
      <c r="N3802" s="19">
        <v>3000</v>
      </c>
      <c r="O3802" s="19">
        <v>6000</v>
      </c>
      <c r="P3802" s="19">
        <v>760</v>
      </c>
      <c r="Q3802" s="19" t="s">
        <v>57</v>
      </c>
      <c r="R3802" s="19">
        <v>380</v>
      </c>
      <c r="S3802" s="19">
        <v>20000</v>
      </c>
      <c r="T3802" s="19">
        <v>0.09</v>
      </c>
      <c r="U3802" s="19">
        <v>1.1000000000000001</v>
      </c>
      <c r="V3802" s="19">
        <v>0.24</v>
      </c>
      <c r="W3802" s="19">
        <v>63</v>
      </c>
      <c r="X3802" s="93"/>
      <c r="Y3802">
        <f t="shared" si="178"/>
        <v>100</v>
      </c>
      <c r="Z3802" t="b">
        <f>IF(N3802/G3802&gt;=Auswahlhilfe!$C$8,TRUE,FALSE)</f>
        <v>1</v>
      </c>
      <c r="AA3802" t="b">
        <f>IF(K3802&gt;Auswahlhilfe!$C$7,TRUE,FALSE)</f>
        <v>1</v>
      </c>
      <c r="AB3802" t="b">
        <f>IF(Auswahlhilfe!$C$17=F3802,TRUE,FALSE)</f>
        <v>0</v>
      </c>
      <c r="AC3802" t="b">
        <f>IFERROR(IF(FIND("P2",PGOptionList!D3802)&gt;0,TRUE),FALSE)</f>
        <v>0</v>
      </c>
      <c r="AD3802" t="b">
        <f>IFERROR(IF(FIND("P1",PGOptionList!D3802)&gt;0,TRUE),FALSE)</f>
        <v>1</v>
      </c>
      <c r="AE3802" t="b">
        <f>IFERROR(IF(FIND("P0",PGOptionList!D3802)&gt;0,TRUE),FALSE)</f>
        <v>0</v>
      </c>
      <c r="AF3802" t="b">
        <f>IF(AND(Z3802,AA3802,AB3802,AC3802,IF(C3802=Auswahlhilfe!$L$7,TRUE,FALSE)),D3802,FALSE)</f>
        <v>0</v>
      </c>
      <c r="AG3802" t="b">
        <f>IF(AND(Z3802,AA3802,AB3802,AD3802,IF(C3802=Auswahlhilfe!$L$17,TRUE,FALSE)),D3802,FALSE)</f>
        <v>0</v>
      </c>
      <c r="AH3802" t="b">
        <f>IF(AND(Z3802,AA3802,AB3802,AE3802,IF(C3802=Auswahlhilfe!$L$17,TRUE,FALSE)),D3802,FALSE)</f>
        <v>0</v>
      </c>
      <c r="AI3802" t="s">
        <v>4817</v>
      </c>
      <c r="AJ3802" s="90" t="str">
        <f t="shared" si="179"/>
        <v>mailto:info@oxni.ch?subject=Anfrage TCBR-042-030-S1-P1</v>
      </c>
    </row>
    <row r="3803" spans="2:36" x14ac:dyDescent="0.2">
      <c r="B3803" s="78" t="str">
        <f t="shared" si="177"/>
        <v/>
      </c>
      <c r="C3803" s="19" t="s">
        <v>143</v>
      </c>
      <c r="D3803" s="19" t="s">
        <v>4104</v>
      </c>
      <c r="E3803" s="19">
        <v>42</v>
      </c>
      <c r="F3803" s="19" t="s">
        <v>58</v>
      </c>
      <c r="G3803" s="19">
        <v>30</v>
      </c>
      <c r="H3803" s="19">
        <v>9</v>
      </c>
      <c r="I3803" s="19">
        <v>3</v>
      </c>
      <c r="J3803" s="19">
        <v>92</v>
      </c>
      <c r="K3803" s="19">
        <v>16</v>
      </c>
      <c r="L3803" s="19">
        <v>48</v>
      </c>
      <c r="M3803" s="19" t="s">
        <v>126</v>
      </c>
      <c r="N3803" s="19">
        <v>3000</v>
      </c>
      <c r="O3803" s="19">
        <v>6000</v>
      </c>
      <c r="P3803" s="19">
        <v>760</v>
      </c>
      <c r="Q3803" s="19" t="s">
        <v>57</v>
      </c>
      <c r="R3803" s="19">
        <v>380</v>
      </c>
      <c r="S3803" s="19">
        <v>20000</v>
      </c>
      <c r="T3803" s="19">
        <v>0.09</v>
      </c>
      <c r="U3803" s="19">
        <v>1.1000000000000001</v>
      </c>
      <c r="V3803" s="19">
        <v>0.24</v>
      </c>
      <c r="W3803" s="19">
        <v>63</v>
      </c>
      <c r="X3803" s="93"/>
      <c r="Y3803">
        <f t="shared" si="178"/>
        <v>100</v>
      </c>
      <c r="Z3803" t="b">
        <f>IF(N3803/G3803&gt;=Auswahlhilfe!$C$8,TRUE,FALSE)</f>
        <v>1</v>
      </c>
      <c r="AA3803" t="b">
        <f>IF(K3803&gt;Auswahlhilfe!$C$7,TRUE,FALSE)</f>
        <v>1</v>
      </c>
      <c r="AB3803" t="b">
        <f>IF(Auswahlhilfe!$C$17=F3803,TRUE,FALSE)</f>
        <v>1</v>
      </c>
      <c r="AC3803" t="b">
        <f>IFERROR(IF(FIND("P2",PGOptionList!D3803)&gt;0,TRUE),FALSE)</f>
        <v>0</v>
      </c>
      <c r="AD3803" t="b">
        <f>IFERROR(IF(FIND("P1",PGOptionList!D3803)&gt;0,TRUE),FALSE)</f>
        <v>1</v>
      </c>
      <c r="AE3803" t="b">
        <f>IFERROR(IF(FIND("P0",PGOptionList!D3803)&gt;0,TRUE),FALSE)</f>
        <v>0</v>
      </c>
      <c r="AF3803" t="b">
        <f>IF(AND(Z3803,AA3803,AB3803,AC3803,IF(C3803=Auswahlhilfe!$L$7,TRUE,FALSE)),D3803,FALSE)</f>
        <v>0</v>
      </c>
      <c r="AG3803" t="b">
        <f>IF(AND(Z3803,AA3803,AB3803,AD3803,IF(C3803=Auswahlhilfe!$L$17,TRUE,FALSE)),D3803,FALSE)</f>
        <v>0</v>
      </c>
      <c r="AH3803" t="b">
        <f>IF(AND(Z3803,AA3803,AB3803,AE3803,IF(C3803=Auswahlhilfe!$L$17,TRUE,FALSE)),D3803,FALSE)</f>
        <v>0</v>
      </c>
      <c r="AI3803" t="s">
        <v>4817</v>
      </c>
      <c r="AJ3803" s="90" t="str">
        <f t="shared" si="179"/>
        <v>mailto:info@oxni.ch?subject=Anfrage TCBR-042-030-S2-P1</v>
      </c>
    </row>
    <row r="3804" spans="2:36" x14ac:dyDescent="0.2">
      <c r="B3804" s="78" t="str">
        <f t="shared" si="177"/>
        <v/>
      </c>
      <c r="C3804" s="19" t="s">
        <v>143</v>
      </c>
      <c r="D3804" s="19" t="s">
        <v>4105</v>
      </c>
      <c r="E3804" s="19">
        <v>42</v>
      </c>
      <c r="F3804" s="19" t="s">
        <v>55</v>
      </c>
      <c r="G3804" s="19">
        <v>30</v>
      </c>
      <c r="H3804" s="19">
        <v>12</v>
      </c>
      <c r="I3804" s="19">
        <v>3</v>
      </c>
      <c r="J3804" s="19">
        <v>92</v>
      </c>
      <c r="K3804" s="19">
        <v>16</v>
      </c>
      <c r="L3804" s="19">
        <v>48</v>
      </c>
      <c r="M3804" s="19" t="s">
        <v>126</v>
      </c>
      <c r="N3804" s="19">
        <v>3000</v>
      </c>
      <c r="O3804" s="19">
        <v>6000</v>
      </c>
      <c r="P3804" s="19">
        <v>760</v>
      </c>
      <c r="Q3804" s="19" t="s">
        <v>57</v>
      </c>
      <c r="R3804" s="19">
        <v>380</v>
      </c>
      <c r="S3804" s="19">
        <v>20000</v>
      </c>
      <c r="T3804" s="19">
        <v>0.09</v>
      </c>
      <c r="U3804" s="19">
        <v>1.1000000000000001</v>
      </c>
      <c r="V3804" s="19">
        <v>0.24</v>
      </c>
      <c r="W3804" s="19">
        <v>63</v>
      </c>
      <c r="X3804" s="93"/>
      <c r="Y3804">
        <f t="shared" si="178"/>
        <v>100</v>
      </c>
      <c r="Z3804" t="b">
        <f>IF(N3804/G3804&gt;=Auswahlhilfe!$C$8,TRUE,FALSE)</f>
        <v>1</v>
      </c>
      <c r="AA3804" t="b">
        <f>IF(K3804&gt;Auswahlhilfe!$C$7,TRUE,FALSE)</f>
        <v>1</v>
      </c>
      <c r="AB3804" t="b">
        <f>IF(Auswahlhilfe!$C$17=F3804,TRUE,FALSE)</f>
        <v>0</v>
      </c>
      <c r="AC3804" t="b">
        <f>IFERROR(IF(FIND("P2",PGOptionList!D3804)&gt;0,TRUE),FALSE)</f>
        <v>1</v>
      </c>
      <c r="AD3804" t="b">
        <f>IFERROR(IF(FIND("P1",PGOptionList!D3804)&gt;0,TRUE),FALSE)</f>
        <v>0</v>
      </c>
      <c r="AE3804" t="b">
        <f>IFERROR(IF(FIND("P0",PGOptionList!D3804)&gt;0,TRUE),FALSE)</f>
        <v>0</v>
      </c>
      <c r="AF3804" t="b">
        <f>IF(AND(Z3804,AA3804,AB3804,AC3804,IF(C3804=Auswahlhilfe!$L$7,TRUE,FALSE)),D3804,FALSE)</f>
        <v>0</v>
      </c>
      <c r="AG3804" t="b">
        <f>IF(AND(Z3804,AA3804,AB3804,AD3804,IF(C3804=Auswahlhilfe!$L$17,TRUE,FALSE)),D3804,FALSE)</f>
        <v>0</v>
      </c>
      <c r="AH3804" t="b">
        <f>IF(AND(Z3804,AA3804,AB3804,AE3804,IF(C3804=Auswahlhilfe!$L$17,TRUE,FALSE)),D3804,FALSE)</f>
        <v>0</v>
      </c>
      <c r="AI3804" t="s">
        <v>4817</v>
      </c>
      <c r="AJ3804" s="90" t="str">
        <f t="shared" si="179"/>
        <v>mailto:info@oxni.ch?subject=Anfrage TCBR-042-030-S1-P2</v>
      </c>
    </row>
    <row r="3805" spans="2:36" x14ac:dyDescent="0.2">
      <c r="B3805" s="78" t="str">
        <f t="shared" si="177"/>
        <v/>
      </c>
      <c r="C3805" s="19" t="s">
        <v>143</v>
      </c>
      <c r="D3805" s="19" t="s">
        <v>4106</v>
      </c>
      <c r="E3805" s="19">
        <v>42</v>
      </c>
      <c r="F3805" s="19" t="s">
        <v>58</v>
      </c>
      <c r="G3805" s="19">
        <v>30</v>
      </c>
      <c r="H3805" s="19">
        <v>12</v>
      </c>
      <c r="I3805" s="19">
        <v>3</v>
      </c>
      <c r="J3805" s="19">
        <v>92</v>
      </c>
      <c r="K3805" s="19">
        <v>16</v>
      </c>
      <c r="L3805" s="19">
        <v>48</v>
      </c>
      <c r="M3805" s="19" t="s">
        <v>126</v>
      </c>
      <c r="N3805" s="19">
        <v>3000</v>
      </c>
      <c r="O3805" s="19">
        <v>6000</v>
      </c>
      <c r="P3805" s="19">
        <v>760</v>
      </c>
      <c r="Q3805" s="19" t="s">
        <v>57</v>
      </c>
      <c r="R3805" s="19">
        <v>380</v>
      </c>
      <c r="S3805" s="19">
        <v>20000</v>
      </c>
      <c r="T3805" s="19">
        <v>0.09</v>
      </c>
      <c r="U3805" s="19">
        <v>1.1000000000000001</v>
      </c>
      <c r="V3805" s="19">
        <v>0.24</v>
      </c>
      <c r="W3805" s="19">
        <v>63</v>
      </c>
      <c r="X3805" s="93"/>
      <c r="Y3805">
        <f t="shared" si="178"/>
        <v>100</v>
      </c>
      <c r="Z3805" t="b">
        <f>IF(N3805/G3805&gt;=Auswahlhilfe!$C$8,TRUE,FALSE)</f>
        <v>1</v>
      </c>
      <c r="AA3805" t="b">
        <f>IF(K3805&gt;Auswahlhilfe!$C$7,TRUE,FALSE)</f>
        <v>1</v>
      </c>
      <c r="AB3805" t="b">
        <f>IF(Auswahlhilfe!$C$17=F3805,TRUE,FALSE)</f>
        <v>1</v>
      </c>
      <c r="AC3805" t="b">
        <f>IFERROR(IF(FIND("P2",PGOptionList!D3805)&gt;0,TRUE),FALSE)</f>
        <v>1</v>
      </c>
      <c r="AD3805" t="b">
        <f>IFERROR(IF(FIND("P1",PGOptionList!D3805)&gt;0,TRUE),FALSE)</f>
        <v>0</v>
      </c>
      <c r="AE3805" t="b">
        <f>IFERROR(IF(FIND("P0",PGOptionList!D3805)&gt;0,TRUE),FALSE)</f>
        <v>0</v>
      </c>
      <c r="AF3805" t="b">
        <f>IF(AND(Z3805,AA3805,AB3805,AC3805,IF(C3805=Auswahlhilfe!$L$7,TRUE,FALSE)),D3805,FALSE)</f>
        <v>0</v>
      </c>
      <c r="AG3805" t="b">
        <f>IF(AND(Z3805,AA3805,AB3805,AD3805,IF(C3805=Auswahlhilfe!$L$17,TRUE,FALSE)),D3805,FALSE)</f>
        <v>0</v>
      </c>
      <c r="AH3805" t="b">
        <f>IF(AND(Z3805,AA3805,AB3805,AE3805,IF(C3805=Auswahlhilfe!$L$17,TRUE,FALSE)),D3805,FALSE)</f>
        <v>0</v>
      </c>
      <c r="AI3805" t="s">
        <v>4817</v>
      </c>
      <c r="AJ3805" s="90" t="str">
        <f t="shared" si="179"/>
        <v>mailto:info@oxni.ch?subject=Anfrage TCBR-042-030-S2-P2</v>
      </c>
    </row>
    <row r="3806" spans="2:36" x14ac:dyDescent="0.2">
      <c r="B3806" s="78" t="str">
        <f t="shared" si="177"/>
        <v/>
      </c>
      <c r="C3806" s="19" t="s">
        <v>143</v>
      </c>
      <c r="D3806" s="19" t="s">
        <v>4107</v>
      </c>
      <c r="E3806" s="19">
        <v>42</v>
      </c>
      <c r="F3806" s="19" t="s">
        <v>55</v>
      </c>
      <c r="G3806" s="19">
        <v>25</v>
      </c>
      <c r="H3806" s="19">
        <v>9</v>
      </c>
      <c r="I3806" s="19">
        <v>3</v>
      </c>
      <c r="J3806" s="19">
        <v>92</v>
      </c>
      <c r="K3806" s="19">
        <v>13</v>
      </c>
      <c r="L3806" s="19">
        <v>39</v>
      </c>
      <c r="M3806" s="19" t="s">
        <v>145</v>
      </c>
      <c r="N3806" s="19">
        <v>3000</v>
      </c>
      <c r="O3806" s="19">
        <v>6000</v>
      </c>
      <c r="P3806" s="19">
        <v>760</v>
      </c>
      <c r="Q3806" s="19" t="s">
        <v>57</v>
      </c>
      <c r="R3806" s="19">
        <v>380</v>
      </c>
      <c r="S3806" s="19">
        <v>20000</v>
      </c>
      <c r="T3806" s="19">
        <v>0.09</v>
      </c>
      <c r="U3806" s="19">
        <v>1.1000000000000001</v>
      </c>
      <c r="V3806" s="19">
        <v>0.24</v>
      </c>
      <c r="W3806" s="19">
        <v>63</v>
      </c>
      <c r="X3806" s="93"/>
      <c r="Y3806">
        <f t="shared" si="178"/>
        <v>120</v>
      </c>
      <c r="Z3806" t="b">
        <f>IF(N3806/G3806&gt;=Auswahlhilfe!$C$8,TRUE,FALSE)</f>
        <v>1</v>
      </c>
      <c r="AA3806" t="b">
        <f>IF(K3806&gt;Auswahlhilfe!$C$7,TRUE,FALSE)</f>
        <v>1</v>
      </c>
      <c r="AB3806" t="b">
        <f>IF(Auswahlhilfe!$C$17=F3806,TRUE,FALSE)</f>
        <v>0</v>
      </c>
      <c r="AC3806" t="b">
        <f>IFERROR(IF(FIND("P2",PGOptionList!D3806)&gt;0,TRUE),FALSE)</f>
        <v>0</v>
      </c>
      <c r="AD3806" t="b">
        <f>IFERROR(IF(FIND("P1",PGOptionList!D3806)&gt;0,TRUE),FALSE)</f>
        <v>1</v>
      </c>
      <c r="AE3806" t="b">
        <f>IFERROR(IF(FIND("P0",PGOptionList!D3806)&gt;0,TRUE),FALSE)</f>
        <v>0</v>
      </c>
      <c r="AF3806" t="b">
        <f>IF(AND(Z3806,AA3806,AB3806,AC3806,IF(C3806=Auswahlhilfe!$L$7,TRUE,FALSE)),D3806,FALSE)</f>
        <v>0</v>
      </c>
      <c r="AG3806" t="b">
        <f>IF(AND(Z3806,AA3806,AB3806,AD3806,IF(C3806=Auswahlhilfe!$L$17,TRUE,FALSE)),D3806,FALSE)</f>
        <v>0</v>
      </c>
      <c r="AH3806" t="b">
        <f>IF(AND(Z3806,AA3806,AB3806,AE3806,IF(C3806=Auswahlhilfe!$L$17,TRUE,FALSE)),D3806,FALSE)</f>
        <v>0</v>
      </c>
      <c r="AI3806" t="s">
        <v>4817</v>
      </c>
      <c r="AJ3806" s="90" t="str">
        <f t="shared" si="179"/>
        <v>mailto:info@oxni.ch?subject=Anfrage TCBR-042-025-S1-P1</v>
      </c>
    </row>
    <row r="3807" spans="2:36" x14ac:dyDescent="0.2">
      <c r="B3807" s="78" t="str">
        <f t="shared" si="177"/>
        <v/>
      </c>
      <c r="C3807" s="19" t="s">
        <v>143</v>
      </c>
      <c r="D3807" s="19" t="s">
        <v>4108</v>
      </c>
      <c r="E3807" s="19">
        <v>42</v>
      </c>
      <c r="F3807" s="19" t="s">
        <v>58</v>
      </c>
      <c r="G3807" s="19">
        <v>25</v>
      </c>
      <c r="H3807" s="19">
        <v>9</v>
      </c>
      <c r="I3807" s="19">
        <v>3</v>
      </c>
      <c r="J3807" s="19">
        <v>92</v>
      </c>
      <c r="K3807" s="19">
        <v>13</v>
      </c>
      <c r="L3807" s="19">
        <v>39</v>
      </c>
      <c r="M3807" s="19" t="s">
        <v>145</v>
      </c>
      <c r="N3807" s="19">
        <v>3000</v>
      </c>
      <c r="O3807" s="19">
        <v>6000</v>
      </c>
      <c r="P3807" s="19">
        <v>760</v>
      </c>
      <c r="Q3807" s="19" t="s">
        <v>57</v>
      </c>
      <c r="R3807" s="19">
        <v>380</v>
      </c>
      <c r="S3807" s="19">
        <v>20000</v>
      </c>
      <c r="T3807" s="19">
        <v>0.09</v>
      </c>
      <c r="U3807" s="19">
        <v>1.1000000000000001</v>
      </c>
      <c r="V3807" s="19">
        <v>0.24</v>
      </c>
      <c r="W3807" s="19">
        <v>63</v>
      </c>
      <c r="X3807" s="93"/>
      <c r="Y3807">
        <f t="shared" si="178"/>
        <v>120</v>
      </c>
      <c r="Z3807" t="b">
        <f>IF(N3807/G3807&gt;=Auswahlhilfe!$C$8,TRUE,FALSE)</f>
        <v>1</v>
      </c>
      <c r="AA3807" t="b">
        <f>IF(K3807&gt;Auswahlhilfe!$C$7,TRUE,FALSE)</f>
        <v>1</v>
      </c>
      <c r="AB3807" t="b">
        <f>IF(Auswahlhilfe!$C$17=F3807,TRUE,FALSE)</f>
        <v>1</v>
      </c>
      <c r="AC3807" t="b">
        <f>IFERROR(IF(FIND("P2",PGOptionList!D3807)&gt;0,TRUE),FALSE)</f>
        <v>0</v>
      </c>
      <c r="AD3807" t="b">
        <f>IFERROR(IF(FIND("P1",PGOptionList!D3807)&gt;0,TRUE),FALSE)</f>
        <v>1</v>
      </c>
      <c r="AE3807" t="b">
        <f>IFERROR(IF(FIND("P0",PGOptionList!D3807)&gt;0,TRUE),FALSE)</f>
        <v>0</v>
      </c>
      <c r="AF3807" t="b">
        <f>IF(AND(Z3807,AA3807,AB3807,AC3807,IF(C3807=Auswahlhilfe!$L$7,TRUE,FALSE)),D3807,FALSE)</f>
        <v>0</v>
      </c>
      <c r="AG3807" t="b">
        <f>IF(AND(Z3807,AA3807,AB3807,AD3807,IF(C3807=Auswahlhilfe!$L$17,TRUE,FALSE)),D3807,FALSE)</f>
        <v>0</v>
      </c>
      <c r="AH3807" t="b">
        <f>IF(AND(Z3807,AA3807,AB3807,AE3807,IF(C3807=Auswahlhilfe!$L$17,TRUE,FALSE)),D3807,FALSE)</f>
        <v>0</v>
      </c>
      <c r="AI3807" t="s">
        <v>4817</v>
      </c>
      <c r="AJ3807" s="90" t="str">
        <f t="shared" si="179"/>
        <v>mailto:info@oxni.ch?subject=Anfrage TCBR-042-025-S2-P1</v>
      </c>
    </row>
    <row r="3808" spans="2:36" x14ac:dyDescent="0.2">
      <c r="B3808" s="78" t="str">
        <f t="shared" si="177"/>
        <v/>
      </c>
      <c r="C3808" s="19" t="s">
        <v>143</v>
      </c>
      <c r="D3808" s="19" t="s">
        <v>4109</v>
      </c>
      <c r="E3808" s="19">
        <v>42</v>
      </c>
      <c r="F3808" s="19" t="s">
        <v>55</v>
      </c>
      <c r="G3808" s="19">
        <v>25</v>
      </c>
      <c r="H3808" s="19">
        <v>12</v>
      </c>
      <c r="I3808" s="19">
        <v>3</v>
      </c>
      <c r="J3808" s="19">
        <v>92</v>
      </c>
      <c r="K3808" s="19">
        <v>13</v>
      </c>
      <c r="L3808" s="19">
        <v>39</v>
      </c>
      <c r="M3808" s="19" t="s">
        <v>145</v>
      </c>
      <c r="N3808" s="19">
        <v>3000</v>
      </c>
      <c r="O3808" s="19">
        <v>6000</v>
      </c>
      <c r="P3808" s="19">
        <v>760</v>
      </c>
      <c r="Q3808" s="19" t="s">
        <v>57</v>
      </c>
      <c r="R3808" s="19">
        <v>380</v>
      </c>
      <c r="S3808" s="19">
        <v>20000</v>
      </c>
      <c r="T3808" s="19">
        <v>0.09</v>
      </c>
      <c r="U3808" s="19">
        <v>1.1000000000000001</v>
      </c>
      <c r="V3808" s="19">
        <v>0.24</v>
      </c>
      <c r="W3808" s="19">
        <v>63</v>
      </c>
      <c r="X3808" s="93"/>
      <c r="Y3808">
        <f t="shared" si="178"/>
        <v>120</v>
      </c>
      <c r="Z3808" t="b">
        <f>IF(N3808/G3808&gt;=Auswahlhilfe!$C$8,TRUE,FALSE)</f>
        <v>1</v>
      </c>
      <c r="AA3808" t="b">
        <f>IF(K3808&gt;Auswahlhilfe!$C$7,TRUE,FALSE)</f>
        <v>1</v>
      </c>
      <c r="AB3808" t="b">
        <f>IF(Auswahlhilfe!$C$17=F3808,TRUE,FALSE)</f>
        <v>0</v>
      </c>
      <c r="AC3808" t="b">
        <f>IFERROR(IF(FIND("P2",PGOptionList!D3808)&gt;0,TRUE),FALSE)</f>
        <v>1</v>
      </c>
      <c r="AD3808" t="b">
        <f>IFERROR(IF(FIND("P1",PGOptionList!D3808)&gt;0,TRUE),FALSE)</f>
        <v>0</v>
      </c>
      <c r="AE3808" t="b">
        <f>IFERROR(IF(FIND("P0",PGOptionList!D3808)&gt;0,TRUE),FALSE)</f>
        <v>0</v>
      </c>
      <c r="AF3808" t="b">
        <f>IF(AND(Z3808,AA3808,AB3808,AC3808,IF(C3808=Auswahlhilfe!$L$7,TRUE,FALSE)),D3808,FALSE)</f>
        <v>0</v>
      </c>
      <c r="AG3808" t="b">
        <f>IF(AND(Z3808,AA3808,AB3808,AD3808,IF(C3808=Auswahlhilfe!$L$17,TRUE,FALSE)),D3808,FALSE)</f>
        <v>0</v>
      </c>
      <c r="AH3808" t="b">
        <f>IF(AND(Z3808,AA3808,AB3808,AE3808,IF(C3808=Auswahlhilfe!$L$17,TRUE,FALSE)),D3808,FALSE)</f>
        <v>0</v>
      </c>
      <c r="AI3808" t="s">
        <v>4817</v>
      </c>
      <c r="AJ3808" s="90" t="str">
        <f t="shared" si="179"/>
        <v>mailto:info@oxni.ch?subject=Anfrage TCBR-042-025-S1-P2</v>
      </c>
    </row>
    <row r="3809" spans="2:36" x14ac:dyDescent="0.2">
      <c r="B3809" s="78" t="str">
        <f t="shared" si="177"/>
        <v/>
      </c>
      <c r="C3809" s="19" t="s">
        <v>143</v>
      </c>
      <c r="D3809" s="19" t="s">
        <v>4110</v>
      </c>
      <c r="E3809" s="19">
        <v>42</v>
      </c>
      <c r="F3809" s="19" t="s">
        <v>58</v>
      </c>
      <c r="G3809" s="19">
        <v>25</v>
      </c>
      <c r="H3809" s="19">
        <v>12</v>
      </c>
      <c r="I3809" s="19">
        <v>3</v>
      </c>
      <c r="J3809" s="19">
        <v>92</v>
      </c>
      <c r="K3809" s="19">
        <v>13</v>
      </c>
      <c r="L3809" s="19">
        <v>39</v>
      </c>
      <c r="M3809" s="19" t="s">
        <v>145</v>
      </c>
      <c r="N3809" s="19">
        <v>3000</v>
      </c>
      <c r="O3809" s="19">
        <v>6000</v>
      </c>
      <c r="P3809" s="19">
        <v>760</v>
      </c>
      <c r="Q3809" s="19" t="s">
        <v>57</v>
      </c>
      <c r="R3809" s="19">
        <v>380</v>
      </c>
      <c r="S3809" s="19">
        <v>20000</v>
      </c>
      <c r="T3809" s="19">
        <v>0.09</v>
      </c>
      <c r="U3809" s="19">
        <v>1.1000000000000001</v>
      </c>
      <c r="V3809" s="19">
        <v>0.24</v>
      </c>
      <c r="W3809" s="19">
        <v>63</v>
      </c>
      <c r="X3809" s="93"/>
      <c r="Y3809">
        <f t="shared" si="178"/>
        <v>120</v>
      </c>
      <c r="Z3809" t="b">
        <f>IF(N3809/G3809&gt;=Auswahlhilfe!$C$8,TRUE,FALSE)</f>
        <v>1</v>
      </c>
      <c r="AA3809" t="b">
        <f>IF(K3809&gt;Auswahlhilfe!$C$7,TRUE,FALSE)</f>
        <v>1</v>
      </c>
      <c r="AB3809" t="b">
        <f>IF(Auswahlhilfe!$C$17=F3809,TRUE,FALSE)</f>
        <v>1</v>
      </c>
      <c r="AC3809" t="b">
        <f>IFERROR(IF(FIND("P2",PGOptionList!D3809)&gt;0,TRUE),FALSE)</f>
        <v>1</v>
      </c>
      <c r="AD3809" t="b">
        <f>IFERROR(IF(FIND("P1",PGOptionList!D3809)&gt;0,TRUE),FALSE)</f>
        <v>0</v>
      </c>
      <c r="AE3809" t="b">
        <f>IFERROR(IF(FIND("P0",PGOptionList!D3809)&gt;0,TRUE),FALSE)</f>
        <v>0</v>
      </c>
      <c r="AF3809" t="b">
        <f>IF(AND(Z3809,AA3809,AB3809,AC3809,IF(C3809=Auswahlhilfe!$L$7,TRUE,FALSE)),D3809,FALSE)</f>
        <v>0</v>
      </c>
      <c r="AG3809" t="b">
        <f>IF(AND(Z3809,AA3809,AB3809,AD3809,IF(C3809=Auswahlhilfe!$L$17,TRUE,FALSE)),D3809,FALSE)</f>
        <v>0</v>
      </c>
      <c r="AH3809" t="b">
        <f>IF(AND(Z3809,AA3809,AB3809,AE3809,IF(C3809=Auswahlhilfe!$L$17,TRUE,FALSE)),D3809,FALSE)</f>
        <v>0</v>
      </c>
      <c r="AI3809" t="s">
        <v>4817</v>
      </c>
      <c r="AJ3809" s="90" t="str">
        <f t="shared" si="179"/>
        <v>mailto:info@oxni.ch?subject=Anfrage TCBR-042-025-S2-P2</v>
      </c>
    </row>
    <row r="3810" spans="2:36" x14ac:dyDescent="0.2">
      <c r="B3810" s="78" t="str">
        <f t="shared" si="177"/>
        <v/>
      </c>
      <c r="C3810" s="19" t="s">
        <v>143</v>
      </c>
      <c r="D3810" s="19" t="s">
        <v>4111</v>
      </c>
      <c r="E3810" s="19">
        <v>42</v>
      </c>
      <c r="F3810" s="19" t="s">
        <v>55</v>
      </c>
      <c r="G3810" s="19">
        <v>20</v>
      </c>
      <c r="H3810" s="19">
        <v>9</v>
      </c>
      <c r="I3810" s="19">
        <v>3</v>
      </c>
      <c r="J3810" s="19">
        <v>92</v>
      </c>
      <c r="K3810" s="19">
        <v>13</v>
      </c>
      <c r="L3810" s="19">
        <v>39</v>
      </c>
      <c r="M3810" s="19" t="s">
        <v>145</v>
      </c>
      <c r="N3810" s="19">
        <v>3000</v>
      </c>
      <c r="O3810" s="19">
        <v>6000</v>
      </c>
      <c r="P3810" s="19">
        <v>760</v>
      </c>
      <c r="Q3810" s="19" t="s">
        <v>57</v>
      </c>
      <c r="R3810" s="19">
        <v>380</v>
      </c>
      <c r="S3810" s="19">
        <v>20000</v>
      </c>
      <c r="T3810" s="19">
        <v>0.09</v>
      </c>
      <c r="U3810" s="19">
        <v>1.1000000000000001</v>
      </c>
      <c r="V3810" s="19">
        <v>0.24</v>
      </c>
      <c r="W3810" s="19">
        <v>63</v>
      </c>
      <c r="X3810" s="93"/>
      <c r="Y3810">
        <f t="shared" si="178"/>
        <v>150</v>
      </c>
      <c r="Z3810" t="b">
        <f>IF(N3810/G3810&gt;=Auswahlhilfe!$C$8,TRUE,FALSE)</f>
        <v>1</v>
      </c>
      <c r="AA3810" t="b">
        <f>IF(K3810&gt;Auswahlhilfe!$C$7,TRUE,FALSE)</f>
        <v>1</v>
      </c>
      <c r="AB3810" t="b">
        <f>IF(Auswahlhilfe!$C$17=F3810,TRUE,FALSE)</f>
        <v>0</v>
      </c>
      <c r="AC3810" t="b">
        <f>IFERROR(IF(FIND("P2",PGOptionList!D3810)&gt;0,TRUE),FALSE)</f>
        <v>0</v>
      </c>
      <c r="AD3810" t="b">
        <f>IFERROR(IF(FIND("P1",PGOptionList!D3810)&gt;0,TRUE),FALSE)</f>
        <v>1</v>
      </c>
      <c r="AE3810" t="b">
        <f>IFERROR(IF(FIND("P0",PGOptionList!D3810)&gt;0,TRUE),FALSE)</f>
        <v>0</v>
      </c>
      <c r="AF3810" t="b">
        <f>IF(AND(Z3810,AA3810,AB3810,AC3810,IF(C3810=Auswahlhilfe!$L$7,TRUE,FALSE)),D3810,FALSE)</f>
        <v>0</v>
      </c>
      <c r="AG3810" t="b">
        <f>IF(AND(Z3810,AA3810,AB3810,AD3810,IF(C3810=Auswahlhilfe!$L$17,TRUE,FALSE)),D3810,FALSE)</f>
        <v>0</v>
      </c>
      <c r="AH3810" t="b">
        <f>IF(AND(Z3810,AA3810,AB3810,AE3810,IF(C3810=Auswahlhilfe!$L$17,TRUE,FALSE)),D3810,FALSE)</f>
        <v>0</v>
      </c>
      <c r="AI3810" t="s">
        <v>4817</v>
      </c>
      <c r="AJ3810" s="90" t="str">
        <f t="shared" si="179"/>
        <v>mailto:info@oxni.ch?subject=Anfrage TCBR-042-020-S1-P1</v>
      </c>
    </row>
    <row r="3811" spans="2:36" x14ac:dyDescent="0.2">
      <c r="B3811" s="78" t="str">
        <f t="shared" si="177"/>
        <v/>
      </c>
      <c r="C3811" s="19" t="s">
        <v>143</v>
      </c>
      <c r="D3811" s="19" t="s">
        <v>4112</v>
      </c>
      <c r="E3811" s="19">
        <v>42</v>
      </c>
      <c r="F3811" s="19" t="s">
        <v>58</v>
      </c>
      <c r="G3811" s="19">
        <v>20</v>
      </c>
      <c r="H3811" s="19">
        <v>9</v>
      </c>
      <c r="I3811" s="19">
        <v>3</v>
      </c>
      <c r="J3811" s="19">
        <v>92</v>
      </c>
      <c r="K3811" s="19">
        <v>13</v>
      </c>
      <c r="L3811" s="19">
        <v>39</v>
      </c>
      <c r="M3811" s="19" t="s">
        <v>145</v>
      </c>
      <c r="N3811" s="19">
        <v>3000</v>
      </c>
      <c r="O3811" s="19">
        <v>6000</v>
      </c>
      <c r="P3811" s="19">
        <v>760</v>
      </c>
      <c r="Q3811" s="19" t="s">
        <v>57</v>
      </c>
      <c r="R3811" s="19">
        <v>380</v>
      </c>
      <c r="S3811" s="19">
        <v>20000</v>
      </c>
      <c r="T3811" s="19">
        <v>0.09</v>
      </c>
      <c r="U3811" s="19">
        <v>1.1000000000000001</v>
      </c>
      <c r="V3811" s="19">
        <v>0.24</v>
      </c>
      <c r="W3811" s="19">
        <v>63</v>
      </c>
      <c r="X3811" s="93"/>
      <c r="Y3811">
        <f t="shared" si="178"/>
        <v>150</v>
      </c>
      <c r="Z3811" t="b">
        <f>IF(N3811/G3811&gt;=Auswahlhilfe!$C$8,TRUE,FALSE)</f>
        <v>1</v>
      </c>
      <c r="AA3811" t="b">
        <f>IF(K3811&gt;Auswahlhilfe!$C$7,TRUE,FALSE)</f>
        <v>1</v>
      </c>
      <c r="AB3811" t="b">
        <f>IF(Auswahlhilfe!$C$17=F3811,TRUE,FALSE)</f>
        <v>1</v>
      </c>
      <c r="AC3811" t="b">
        <f>IFERROR(IF(FIND("P2",PGOptionList!D3811)&gt;0,TRUE),FALSE)</f>
        <v>0</v>
      </c>
      <c r="AD3811" t="b">
        <f>IFERROR(IF(FIND("P1",PGOptionList!D3811)&gt;0,TRUE),FALSE)</f>
        <v>1</v>
      </c>
      <c r="AE3811" t="b">
        <f>IFERROR(IF(FIND("P0",PGOptionList!D3811)&gt;0,TRUE),FALSE)</f>
        <v>0</v>
      </c>
      <c r="AF3811" t="b">
        <f>IF(AND(Z3811,AA3811,AB3811,AC3811,IF(C3811=Auswahlhilfe!$L$7,TRUE,FALSE)),D3811,FALSE)</f>
        <v>0</v>
      </c>
      <c r="AG3811" t="b">
        <f>IF(AND(Z3811,AA3811,AB3811,AD3811,IF(C3811=Auswahlhilfe!$L$17,TRUE,FALSE)),D3811,FALSE)</f>
        <v>0</v>
      </c>
      <c r="AH3811" t="b">
        <f>IF(AND(Z3811,AA3811,AB3811,AE3811,IF(C3811=Auswahlhilfe!$L$17,TRUE,FALSE)),D3811,FALSE)</f>
        <v>0</v>
      </c>
      <c r="AI3811" t="s">
        <v>4817</v>
      </c>
      <c r="AJ3811" s="90" t="str">
        <f t="shared" si="179"/>
        <v>mailto:info@oxni.ch?subject=Anfrage TCBR-042-020-S2-P1</v>
      </c>
    </row>
    <row r="3812" spans="2:36" x14ac:dyDescent="0.2">
      <c r="B3812" s="78" t="str">
        <f t="shared" si="177"/>
        <v/>
      </c>
      <c r="C3812" s="19" t="s">
        <v>143</v>
      </c>
      <c r="D3812" s="19" t="s">
        <v>4113</v>
      </c>
      <c r="E3812" s="19">
        <v>42</v>
      </c>
      <c r="F3812" s="19" t="s">
        <v>55</v>
      </c>
      <c r="G3812" s="19">
        <v>20</v>
      </c>
      <c r="H3812" s="19">
        <v>12</v>
      </c>
      <c r="I3812" s="19">
        <v>3</v>
      </c>
      <c r="J3812" s="19">
        <v>92</v>
      </c>
      <c r="K3812" s="19">
        <v>13</v>
      </c>
      <c r="L3812" s="19">
        <v>39</v>
      </c>
      <c r="M3812" s="19" t="s">
        <v>145</v>
      </c>
      <c r="N3812" s="19">
        <v>3000</v>
      </c>
      <c r="O3812" s="19">
        <v>6000</v>
      </c>
      <c r="P3812" s="19">
        <v>760</v>
      </c>
      <c r="Q3812" s="19" t="s">
        <v>57</v>
      </c>
      <c r="R3812" s="19">
        <v>380</v>
      </c>
      <c r="S3812" s="19">
        <v>20000</v>
      </c>
      <c r="T3812" s="19">
        <v>0.09</v>
      </c>
      <c r="U3812" s="19">
        <v>1.1000000000000001</v>
      </c>
      <c r="V3812" s="19">
        <v>0.24</v>
      </c>
      <c r="W3812" s="19">
        <v>63</v>
      </c>
      <c r="X3812" s="93"/>
      <c r="Y3812">
        <f t="shared" si="178"/>
        <v>150</v>
      </c>
      <c r="Z3812" t="b">
        <f>IF(N3812/G3812&gt;=Auswahlhilfe!$C$8,TRUE,FALSE)</f>
        <v>1</v>
      </c>
      <c r="AA3812" t="b">
        <f>IF(K3812&gt;Auswahlhilfe!$C$7,TRUE,FALSE)</f>
        <v>1</v>
      </c>
      <c r="AB3812" t="b">
        <f>IF(Auswahlhilfe!$C$17=F3812,TRUE,FALSE)</f>
        <v>0</v>
      </c>
      <c r="AC3812" t="b">
        <f>IFERROR(IF(FIND("P2",PGOptionList!D3812)&gt;0,TRUE),FALSE)</f>
        <v>1</v>
      </c>
      <c r="AD3812" t="b">
        <f>IFERROR(IF(FIND("P1",PGOptionList!D3812)&gt;0,TRUE),FALSE)</f>
        <v>0</v>
      </c>
      <c r="AE3812" t="b">
        <f>IFERROR(IF(FIND("P0",PGOptionList!D3812)&gt;0,TRUE),FALSE)</f>
        <v>0</v>
      </c>
      <c r="AF3812" t="b">
        <f>IF(AND(Z3812,AA3812,AB3812,AC3812,IF(C3812=Auswahlhilfe!$L$7,TRUE,FALSE)),D3812,FALSE)</f>
        <v>0</v>
      </c>
      <c r="AG3812" t="b">
        <f>IF(AND(Z3812,AA3812,AB3812,AD3812,IF(C3812=Auswahlhilfe!$L$17,TRUE,FALSE)),D3812,FALSE)</f>
        <v>0</v>
      </c>
      <c r="AH3812" t="b">
        <f>IF(AND(Z3812,AA3812,AB3812,AE3812,IF(C3812=Auswahlhilfe!$L$17,TRUE,FALSE)),D3812,FALSE)</f>
        <v>0</v>
      </c>
      <c r="AI3812" t="s">
        <v>4817</v>
      </c>
      <c r="AJ3812" s="90" t="str">
        <f t="shared" si="179"/>
        <v>mailto:info@oxni.ch?subject=Anfrage TCBR-042-020-S1-P2</v>
      </c>
    </row>
    <row r="3813" spans="2:36" x14ac:dyDescent="0.2">
      <c r="B3813" s="78" t="str">
        <f t="shared" si="177"/>
        <v/>
      </c>
      <c r="C3813" s="19" t="s">
        <v>143</v>
      </c>
      <c r="D3813" s="19" t="s">
        <v>4114</v>
      </c>
      <c r="E3813" s="19">
        <v>42</v>
      </c>
      <c r="F3813" s="19" t="s">
        <v>58</v>
      </c>
      <c r="G3813" s="19">
        <v>20</v>
      </c>
      <c r="H3813" s="19">
        <v>12</v>
      </c>
      <c r="I3813" s="19">
        <v>3</v>
      </c>
      <c r="J3813" s="19">
        <v>92</v>
      </c>
      <c r="K3813" s="19">
        <v>13</v>
      </c>
      <c r="L3813" s="19">
        <v>39</v>
      </c>
      <c r="M3813" s="19" t="s">
        <v>145</v>
      </c>
      <c r="N3813" s="19">
        <v>3000</v>
      </c>
      <c r="O3813" s="19">
        <v>6000</v>
      </c>
      <c r="P3813" s="19">
        <v>760</v>
      </c>
      <c r="Q3813" s="19" t="s">
        <v>57</v>
      </c>
      <c r="R3813" s="19">
        <v>380</v>
      </c>
      <c r="S3813" s="19">
        <v>20000</v>
      </c>
      <c r="T3813" s="19">
        <v>0.09</v>
      </c>
      <c r="U3813" s="19">
        <v>1.1000000000000001</v>
      </c>
      <c r="V3813" s="19">
        <v>0.24</v>
      </c>
      <c r="W3813" s="19">
        <v>63</v>
      </c>
      <c r="X3813" s="93"/>
      <c r="Y3813">
        <f t="shared" si="178"/>
        <v>150</v>
      </c>
      <c r="Z3813" t="b">
        <f>IF(N3813/G3813&gt;=Auswahlhilfe!$C$8,TRUE,FALSE)</f>
        <v>1</v>
      </c>
      <c r="AA3813" t="b">
        <f>IF(K3813&gt;Auswahlhilfe!$C$7,TRUE,FALSE)</f>
        <v>1</v>
      </c>
      <c r="AB3813" t="b">
        <f>IF(Auswahlhilfe!$C$17=F3813,TRUE,FALSE)</f>
        <v>1</v>
      </c>
      <c r="AC3813" t="b">
        <f>IFERROR(IF(FIND("P2",PGOptionList!D3813)&gt;0,TRUE),FALSE)</f>
        <v>1</v>
      </c>
      <c r="AD3813" t="b">
        <f>IFERROR(IF(FIND("P1",PGOptionList!D3813)&gt;0,TRUE),FALSE)</f>
        <v>0</v>
      </c>
      <c r="AE3813" t="b">
        <f>IFERROR(IF(FIND("P0",PGOptionList!D3813)&gt;0,TRUE),FALSE)</f>
        <v>0</v>
      </c>
      <c r="AF3813" t="b">
        <f>IF(AND(Z3813,AA3813,AB3813,AC3813,IF(C3813=Auswahlhilfe!$L$7,TRUE,FALSE)),D3813,FALSE)</f>
        <v>0</v>
      </c>
      <c r="AG3813" t="b">
        <f>IF(AND(Z3813,AA3813,AB3813,AD3813,IF(C3813=Auswahlhilfe!$L$17,TRUE,FALSE)),D3813,FALSE)</f>
        <v>0</v>
      </c>
      <c r="AH3813" t="b">
        <f>IF(AND(Z3813,AA3813,AB3813,AE3813,IF(C3813=Auswahlhilfe!$L$17,TRUE,FALSE)),D3813,FALSE)</f>
        <v>0</v>
      </c>
      <c r="AI3813" t="s">
        <v>4817</v>
      </c>
      <c r="AJ3813" s="90" t="str">
        <f t="shared" si="179"/>
        <v>mailto:info@oxni.ch?subject=Anfrage TCBR-042-020-S2-P2</v>
      </c>
    </row>
    <row r="3814" spans="2:36" x14ac:dyDescent="0.2">
      <c r="B3814" s="78" t="str">
        <f t="shared" si="177"/>
        <v/>
      </c>
      <c r="C3814" s="19" t="s">
        <v>143</v>
      </c>
      <c r="D3814" s="19" t="s">
        <v>4115</v>
      </c>
      <c r="E3814" s="19">
        <v>42</v>
      </c>
      <c r="F3814" s="19" t="s">
        <v>55</v>
      </c>
      <c r="G3814" s="19">
        <v>10</v>
      </c>
      <c r="H3814" s="19">
        <v>6</v>
      </c>
      <c r="I3814" s="19">
        <v>3</v>
      </c>
      <c r="J3814" s="19">
        <v>95</v>
      </c>
      <c r="K3814" s="19">
        <v>13</v>
      </c>
      <c r="L3814" s="19">
        <v>39</v>
      </c>
      <c r="M3814" s="19" t="s">
        <v>145</v>
      </c>
      <c r="N3814" s="19">
        <v>3000</v>
      </c>
      <c r="O3814" s="19">
        <v>6000</v>
      </c>
      <c r="P3814" s="19">
        <v>760</v>
      </c>
      <c r="Q3814" s="19" t="s">
        <v>57</v>
      </c>
      <c r="R3814" s="19">
        <v>380</v>
      </c>
      <c r="S3814" s="19">
        <v>20000</v>
      </c>
      <c r="T3814" s="19">
        <v>0.99</v>
      </c>
      <c r="U3814" s="19">
        <v>0.9</v>
      </c>
      <c r="V3814" s="19">
        <v>0.24</v>
      </c>
      <c r="W3814" s="19">
        <v>63</v>
      </c>
      <c r="X3814" s="93"/>
      <c r="Y3814">
        <f t="shared" si="178"/>
        <v>300</v>
      </c>
      <c r="Z3814" t="b">
        <f>IF(N3814/G3814&gt;=Auswahlhilfe!$C$8,TRUE,FALSE)</f>
        <v>1</v>
      </c>
      <c r="AA3814" t="b">
        <f>IF(K3814&gt;Auswahlhilfe!$C$7,TRUE,FALSE)</f>
        <v>1</v>
      </c>
      <c r="AB3814" t="b">
        <f>IF(Auswahlhilfe!$C$17=F3814,TRUE,FALSE)</f>
        <v>0</v>
      </c>
      <c r="AC3814" t="b">
        <f>IFERROR(IF(FIND("P2",PGOptionList!D3814)&gt;0,TRUE),FALSE)</f>
        <v>0</v>
      </c>
      <c r="AD3814" t="b">
        <f>IFERROR(IF(FIND("P1",PGOptionList!D3814)&gt;0,TRUE),FALSE)</f>
        <v>1</v>
      </c>
      <c r="AE3814" t="b">
        <f>IFERROR(IF(FIND("P0",PGOptionList!D3814)&gt;0,TRUE),FALSE)</f>
        <v>0</v>
      </c>
      <c r="AF3814" t="b">
        <f>IF(AND(Z3814,AA3814,AB3814,AC3814,IF(C3814=Auswahlhilfe!$L$7,TRUE,FALSE)),D3814,FALSE)</f>
        <v>0</v>
      </c>
      <c r="AG3814" t="b">
        <f>IF(AND(Z3814,AA3814,AB3814,AD3814,IF(C3814=Auswahlhilfe!$L$17,TRUE,FALSE)),D3814,FALSE)</f>
        <v>0</v>
      </c>
      <c r="AH3814" t="b">
        <f>IF(AND(Z3814,AA3814,AB3814,AE3814,IF(C3814=Auswahlhilfe!$L$17,TRUE,FALSE)),D3814,FALSE)</f>
        <v>0</v>
      </c>
      <c r="AI3814" t="s">
        <v>4817</v>
      </c>
      <c r="AJ3814" s="90" t="str">
        <f t="shared" si="179"/>
        <v>mailto:info@oxni.ch?subject=Anfrage TCBR-042-010-S1-P1</v>
      </c>
    </row>
    <row r="3815" spans="2:36" x14ac:dyDescent="0.2">
      <c r="B3815" s="78" t="str">
        <f t="shared" si="177"/>
        <v/>
      </c>
      <c r="C3815" s="19" t="s">
        <v>143</v>
      </c>
      <c r="D3815" s="19" t="s">
        <v>4116</v>
      </c>
      <c r="E3815" s="19">
        <v>42</v>
      </c>
      <c r="F3815" s="19" t="s">
        <v>58</v>
      </c>
      <c r="G3815" s="19">
        <v>10</v>
      </c>
      <c r="H3815" s="19">
        <v>6</v>
      </c>
      <c r="I3815" s="19">
        <v>3</v>
      </c>
      <c r="J3815" s="19">
        <v>95</v>
      </c>
      <c r="K3815" s="19">
        <v>13</v>
      </c>
      <c r="L3815" s="19">
        <v>39</v>
      </c>
      <c r="M3815" s="19" t="s">
        <v>145</v>
      </c>
      <c r="N3815" s="19">
        <v>3000</v>
      </c>
      <c r="O3815" s="19">
        <v>6000</v>
      </c>
      <c r="P3815" s="19">
        <v>760</v>
      </c>
      <c r="Q3815" s="19" t="s">
        <v>57</v>
      </c>
      <c r="R3815" s="19">
        <v>380</v>
      </c>
      <c r="S3815" s="19">
        <v>20000</v>
      </c>
      <c r="T3815" s="19">
        <v>0.99</v>
      </c>
      <c r="U3815" s="19">
        <v>0.9</v>
      </c>
      <c r="V3815" s="19">
        <v>0.24</v>
      </c>
      <c r="W3815" s="19">
        <v>63</v>
      </c>
      <c r="X3815" s="93"/>
      <c r="Y3815">
        <f t="shared" si="178"/>
        <v>300</v>
      </c>
      <c r="Z3815" t="b">
        <f>IF(N3815/G3815&gt;=Auswahlhilfe!$C$8,TRUE,FALSE)</f>
        <v>1</v>
      </c>
      <c r="AA3815" t="b">
        <f>IF(K3815&gt;Auswahlhilfe!$C$7,TRUE,FALSE)</f>
        <v>1</v>
      </c>
      <c r="AB3815" t="b">
        <f>IF(Auswahlhilfe!$C$17=F3815,TRUE,FALSE)</f>
        <v>1</v>
      </c>
      <c r="AC3815" t="b">
        <f>IFERROR(IF(FIND("P2",PGOptionList!D3815)&gt;0,TRUE),FALSE)</f>
        <v>0</v>
      </c>
      <c r="AD3815" t="b">
        <f>IFERROR(IF(FIND("P1",PGOptionList!D3815)&gt;0,TRUE),FALSE)</f>
        <v>1</v>
      </c>
      <c r="AE3815" t="b">
        <f>IFERROR(IF(FIND("P0",PGOptionList!D3815)&gt;0,TRUE),FALSE)</f>
        <v>0</v>
      </c>
      <c r="AF3815" t="b">
        <f>IF(AND(Z3815,AA3815,AB3815,AC3815,IF(C3815=Auswahlhilfe!$L$7,TRUE,FALSE)),D3815,FALSE)</f>
        <v>0</v>
      </c>
      <c r="AG3815" t="b">
        <f>IF(AND(Z3815,AA3815,AB3815,AD3815,IF(C3815=Auswahlhilfe!$L$17,TRUE,FALSE)),D3815,FALSE)</f>
        <v>0</v>
      </c>
      <c r="AH3815" t="b">
        <f>IF(AND(Z3815,AA3815,AB3815,AE3815,IF(C3815=Auswahlhilfe!$L$17,TRUE,FALSE)),D3815,FALSE)</f>
        <v>0</v>
      </c>
      <c r="AI3815" t="s">
        <v>4817</v>
      </c>
      <c r="AJ3815" s="90" t="str">
        <f t="shared" si="179"/>
        <v>mailto:info@oxni.ch?subject=Anfrage TCBR-042-010-S2-P1</v>
      </c>
    </row>
    <row r="3816" spans="2:36" x14ac:dyDescent="0.2">
      <c r="B3816" s="78" t="str">
        <f t="shared" si="177"/>
        <v/>
      </c>
      <c r="C3816" s="19" t="s">
        <v>143</v>
      </c>
      <c r="D3816" s="19" t="s">
        <v>4117</v>
      </c>
      <c r="E3816" s="19">
        <v>42</v>
      </c>
      <c r="F3816" s="19" t="s">
        <v>55</v>
      </c>
      <c r="G3816" s="19">
        <v>10</v>
      </c>
      <c r="H3816" s="19">
        <v>8</v>
      </c>
      <c r="I3816" s="19">
        <v>3</v>
      </c>
      <c r="J3816" s="19">
        <v>95</v>
      </c>
      <c r="K3816" s="19">
        <v>13</v>
      </c>
      <c r="L3816" s="19">
        <v>39</v>
      </c>
      <c r="M3816" s="19" t="s">
        <v>145</v>
      </c>
      <c r="N3816" s="19">
        <v>3000</v>
      </c>
      <c r="O3816" s="19">
        <v>6000</v>
      </c>
      <c r="P3816" s="19">
        <v>760</v>
      </c>
      <c r="Q3816" s="19" t="s">
        <v>57</v>
      </c>
      <c r="R3816" s="19">
        <v>380</v>
      </c>
      <c r="S3816" s="19">
        <v>20000</v>
      </c>
      <c r="T3816" s="19">
        <v>0.99</v>
      </c>
      <c r="U3816" s="19">
        <v>0.9</v>
      </c>
      <c r="V3816" s="19">
        <v>0.24</v>
      </c>
      <c r="W3816" s="19">
        <v>63</v>
      </c>
      <c r="X3816" s="93"/>
      <c r="Y3816">
        <f t="shared" si="178"/>
        <v>300</v>
      </c>
      <c r="Z3816" t="b">
        <f>IF(N3816/G3816&gt;=Auswahlhilfe!$C$8,TRUE,FALSE)</f>
        <v>1</v>
      </c>
      <c r="AA3816" t="b">
        <f>IF(K3816&gt;Auswahlhilfe!$C$7,TRUE,FALSE)</f>
        <v>1</v>
      </c>
      <c r="AB3816" t="b">
        <f>IF(Auswahlhilfe!$C$17=F3816,TRUE,FALSE)</f>
        <v>0</v>
      </c>
      <c r="AC3816" t="b">
        <f>IFERROR(IF(FIND("P2",PGOptionList!D3816)&gt;0,TRUE),FALSE)</f>
        <v>1</v>
      </c>
      <c r="AD3816" t="b">
        <f>IFERROR(IF(FIND("P1",PGOptionList!D3816)&gt;0,TRUE),FALSE)</f>
        <v>0</v>
      </c>
      <c r="AE3816" t="b">
        <f>IFERROR(IF(FIND("P0",PGOptionList!D3816)&gt;0,TRUE),FALSE)</f>
        <v>0</v>
      </c>
      <c r="AF3816" t="b">
        <f>IF(AND(Z3816,AA3816,AB3816,AC3816,IF(C3816=Auswahlhilfe!$L$7,TRUE,FALSE)),D3816,FALSE)</f>
        <v>0</v>
      </c>
      <c r="AG3816" t="b">
        <f>IF(AND(Z3816,AA3816,AB3816,AD3816,IF(C3816=Auswahlhilfe!$L$17,TRUE,FALSE)),D3816,FALSE)</f>
        <v>0</v>
      </c>
      <c r="AH3816" t="b">
        <f>IF(AND(Z3816,AA3816,AB3816,AE3816,IF(C3816=Auswahlhilfe!$L$17,TRUE,FALSE)),D3816,FALSE)</f>
        <v>0</v>
      </c>
      <c r="AI3816" t="s">
        <v>4817</v>
      </c>
      <c r="AJ3816" s="90" t="str">
        <f t="shared" si="179"/>
        <v>mailto:info@oxni.ch?subject=Anfrage TCBR-042-010-S1-P2</v>
      </c>
    </row>
    <row r="3817" spans="2:36" x14ac:dyDescent="0.2">
      <c r="B3817" s="78" t="str">
        <f t="shared" si="177"/>
        <v/>
      </c>
      <c r="C3817" s="19" t="s">
        <v>143</v>
      </c>
      <c r="D3817" s="19" t="s">
        <v>4118</v>
      </c>
      <c r="E3817" s="19">
        <v>42</v>
      </c>
      <c r="F3817" s="19" t="s">
        <v>58</v>
      </c>
      <c r="G3817" s="19">
        <v>10</v>
      </c>
      <c r="H3817" s="19">
        <v>8</v>
      </c>
      <c r="I3817" s="19">
        <v>3</v>
      </c>
      <c r="J3817" s="19">
        <v>95</v>
      </c>
      <c r="K3817" s="19">
        <v>13</v>
      </c>
      <c r="L3817" s="19">
        <v>39</v>
      </c>
      <c r="M3817" s="19" t="s">
        <v>145</v>
      </c>
      <c r="N3817" s="19">
        <v>3000</v>
      </c>
      <c r="O3817" s="19">
        <v>6000</v>
      </c>
      <c r="P3817" s="19">
        <v>760</v>
      </c>
      <c r="Q3817" s="19" t="s">
        <v>57</v>
      </c>
      <c r="R3817" s="19">
        <v>380</v>
      </c>
      <c r="S3817" s="19">
        <v>20000</v>
      </c>
      <c r="T3817" s="19">
        <v>0.99</v>
      </c>
      <c r="U3817" s="19">
        <v>0.9</v>
      </c>
      <c r="V3817" s="19">
        <v>0.24</v>
      </c>
      <c r="W3817" s="19">
        <v>63</v>
      </c>
      <c r="X3817" s="93"/>
      <c r="Y3817">
        <f t="shared" si="178"/>
        <v>300</v>
      </c>
      <c r="Z3817" t="b">
        <f>IF(N3817/G3817&gt;=Auswahlhilfe!$C$8,TRUE,FALSE)</f>
        <v>1</v>
      </c>
      <c r="AA3817" t="b">
        <f>IF(K3817&gt;Auswahlhilfe!$C$7,TRUE,FALSE)</f>
        <v>1</v>
      </c>
      <c r="AB3817" t="b">
        <f>IF(Auswahlhilfe!$C$17=F3817,TRUE,FALSE)</f>
        <v>1</v>
      </c>
      <c r="AC3817" t="b">
        <f>IFERROR(IF(FIND("P2",PGOptionList!D3817)&gt;0,TRUE),FALSE)</f>
        <v>1</v>
      </c>
      <c r="AD3817" t="b">
        <f>IFERROR(IF(FIND("P1",PGOptionList!D3817)&gt;0,TRUE),FALSE)</f>
        <v>0</v>
      </c>
      <c r="AE3817" t="b">
        <f>IFERROR(IF(FIND("P0",PGOptionList!D3817)&gt;0,TRUE),FALSE)</f>
        <v>0</v>
      </c>
      <c r="AF3817" t="b">
        <f>IF(AND(Z3817,AA3817,AB3817,AC3817,IF(C3817=Auswahlhilfe!$L$7,TRUE,FALSE)),D3817,FALSE)</f>
        <v>0</v>
      </c>
      <c r="AG3817" t="b">
        <f>IF(AND(Z3817,AA3817,AB3817,AD3817,IF(C3817=Auswahlhilfe!$L$17,TRUE,FALSE)),D3817,FALSE)</f>
        <v>0</v>
      </c>
      <c r="AH3817" t="b">
        <f>IF(AND(Z3817,AA3817,AB3817,AE3817,IF(C3817=Auswahlhilfe!$L$17,TRUE,FALSE)),D3817,FALSE)</f>
        <v>0</v>
      </c>
      <c r="AI3817" t="s">
        <v>4817</v>
      </c>
      <c r="AJ3817" s="90" t="str">
        <f t="shared" si="179"/>
        <v>mailto:info@oxni.ch?subject=Anfrage TCBR-042-010-S2-P2</v>
      </c>
    </row>
    <row r="3818" spans="2:36" x14ac:dyDescent="0.2">
      <c r="B3818" s="78" t="str">
        <f t="shared" si="177"/>
        <v/>
      </c>
      <c r="C3818" s="19" t="s">
        <v>143</v>
      </c>
      <c r="D3818" s="19" t="s">
        <v>4119</v>
      </c>
      <c r="E3818" s="19">
        <v>42</v>
      </c>
      <c r="F3818" s="19" t="s">
        <v>55</v>
      </c>
      <c r="G3818" s="19">
        <v>8</v>
      </c>
      <c r="H3818" s="19">
        <v>6</v>
      </c>
      <c r="I3818" s="19">
        <v>3</v>
      </c>
      <c r="J3818" s="19">
        <v>95</v>
      </c>
      <c r="K3818" s="19">
        <v>15</v>
      </c>
      <c r="L3818" s="19">
        <v>45</v>
      </c>
      <c r="M3818" s="19" t="s">
        <v>56</v>
      </c>
      <c r="N3818" s="19">
        <v>3000</v>
      </c>
      <c r="O3818" s="19">
        <v>6000</v>
      </c>
      <c r="P3818" s="19">
        <v>760</v>
      </c>
      <c r="Q3818" s="19" t="s">
        <v>57</v>
      </c>
      <c r="R3818" s="19">
        <v>380</v>
      </c>
      <c r="S3818" s="19">
        <v>20000</v>
      </c>
      <c r="T3818" s="19">
        <v>0.99</v>
      </c>
      <c r="U3818" s="19">
        <v>0.9</v>
      </c>
      <c r="V3818" s="19">
        <v>0.24</v>
      </c>
      <c r="W3818" s="19">
        <v>63</v>
      </c>
      <c r="X3818" s="93"/>
      <c r="Y3818">
        <f t="shared" si="178"/>
        <v>375</v>
      </c>
      <c r="Z3818" t="b">
        <f>IF(N3818/G3818&gt;=Auswahlhilfe!$C$8,TRUE,FALSE)</f>
        <v>1</v>
      </c>
      <c r="AA3818" t="b">
        <f>IF(K3818&gt;Auswahlhilfe!$C$7,TRUE,FALSE)</f>
        <v>1</v>
      </c>
      <c r="AB3818" t="b">
        <f>IF(Auswahlhilfe!$C$17=F3818,TRUE,FALSE)</f>
        <v>0</v>
      </c>
      <c r="AC3818" t="b">
        <f>IFERROR(IF(FIND("P2",PGOptionList!D3818)&gt;0,TRUE),FALSE)</f>
        <v>0</v>
      </c>
      <c r="AD3818" t="b">
        <f>IFERROR(IF(FIND("P1",PGOptionList!D3818)&gt;0,TRUE),FALSE)</f>
        <v>1</v>
      </c>
      <c r="AE3818" t="b">
        <f>IFERROR(IF(FIND("P0",PGOptionList!D3818)&gt;0,TRUE),FALSE)</f>
        <v>0</v>
      </c>
      <c r="AF3818" t="b">
        <f>IF(AND(Z3818,AA3818,AB3818,AC3818,IF(C3818=Auswahlhilfe!$L$7,TRUE,FALSE)),D3818,FALSE)</f>
        <v>0</v>
      </c>
      <c r="AG3818" t="b">
        <f>IF(AND(Z3818,AA3818,AB3818,AD3818,IF(C3818=Auswahlhilfe!$L$17,TRUE,FALSE)),D3818,FALSE)</f>
        <v>0</v>
      </c>
      <c r="AH3818" t="b">
        <f>IF(AND(Z3818,AA3818,AB3818,AE3818,IF(C3818=Auswahlhilfe!$L$17,TRUE,FALSE)),D3818,FALSE)</f>
        <v>0</v>
      </c>
      <c r="AI3818" t="s">
        <v>4817</v>
      </c>
      <c r="AJ3818" s="90" t="str">
        <f t="shared" si="179"/>
        <v>mailto:info@oxni.ch?subject=Anfrage TCBR-042-008-S1-P1</v>
      </c>
    </row>
    <row r="3819" spans="2:36" x14ac:dyDescent="0.2">
      <c r="B3819" s="78" t="str">
        <f t="shared" si="177"/>
        <v/>
      </c>
      <c r="C3819" s="19" t="s">
        <v>143</v>
      </c>
      <c r="D3819" s="19" t="s">
        <v>4120</v>
      </c>
      <c r="E3819" s="19">
        <v>42</v>
      </c>
      <c r="F3819" s="19" t="s">
        <v>58</v>
      </c>
      <c r="G3819" s="19">
        <v>8</v>
      </c>
      <c r="H3819" s="19">
        <v>6</v>
      </c>
      <c r="I3819" s="19">
        <v>3</v>
      </c>
      <c r="J3819" s="19">
        <v>95</v>
      </c>
      <c r="K3819" s="19">
        <v>15</v>
      </c>
      <c r="L3819" s="19">
        <v>45</v>
      </c>
      <c r="M3819" s="19" t="s">
        <v>56</v>
      </c>
      <c r="N3819" s="19">
        <v>3000</v>
      </c>
      <c r="O3819" s="19">
        <v>6000</v>
      </c>
      <c r="P3819" s="19">
        <v>760</v>
      </c>
      <c r="Q3819" s="19" t="s">
        <v>57</v>
      </c>
      <c r="R3819" s="19">
        <v>380</v>
      </c>
      <c r="S3819" s="19">
        <v>20000</v>
      </c>
      <c r="T3819" s="19">
        <v>0.99</v>
      </c>
      <c r="U3819" s="19">
        <v>0.9</v>
      </c>
      <c r="V3819" s="19">
        <v>0.24</v>
      </c>
      <c r="W3819" s="19">
        <v>63</v>
      </c>
      <c r="X3819" s="93"/>
      <c r="Y3819">
        <f t="shared" si="178"/>
        <v>375</v>
      </c>
      <c r="Z3819" t="b">
        <f>IF(N3819/G3819&gt;=Auswahlhilfe!$C$8,TRUE,FALSE)</f>
        <v>1</v>
      </c>
      <c r="AA3819" t="b">
        <f>IF(K3819&gt;Auswahlhilfe!$C$7,TRUE,FALSE)</f>
        <v>1</v>
      </c>
      <c r="AB3819" t="b">
        <f>IF(Auswahlhilfe!$C$17=F3819,TRUE,FALSE)</f>
        <v>1</v>
      </c>
      <c r="AC3819" t="b">
        <f>IFERROR(IF(FIND("P2",PGOptionList!D3819)&gt;0,TRUE),FALSE)</f>
        <v>0</v>
      </c>
      <c r="AD3819" t="b">
        <f>IFERROR(IF(FIND("P1",PGOptionList!D3819)&gt;0,TRUE),FALSE)</f>
        <v>1</v>
      </c>
      <c r="AE3819" t="b">
        <f>IFERROR(IF(FIND("P0",PGOptionList!D3819)&gt;0,TRUE),FALSE)</f>
        <v>0</v>
      </c>
      <c r="AF3819" t="b">
        <f>IF(AND(Z3819,AA3819,AB3819,AC3819,IF(C3819=Auswahlhilfe!$L$7,TRUE,FALSE)),D3819,FALSE)</f>
        <v>0</v>
      </c>
      <c r="AG3819" t="b">
        <f>IF(AND(Z3819,AA3819,AB3819,AD3819,IF(C3819=Auswahlhilfe!$L$17,TRUE,FALSE)),D3819,FALSE)</f>
        <v>0</v>
      </c>
      <c r="AH3819" t="b">
        <f>IF(AND(Z3819,AA3819,AB3819,AE3819,IF(C3819=Auswahlhilfe!$L$17,TRUE,FALSE)),D3819,FALSE)</f>
        <v>0</v>
      </c>
      <c r="AI3819" t="s">
        <v>4817</v>
      </c>
      <c r="AJ3819" s="90" t="str">
        <f t="shared" si="179"/>
        <v>mailto:info@oxni.ch?subject=Anfrage TCBR-042-008-S2-P1</v>
      </c>
    </row>
    <row r="3820" spans="2:36" x14ac:dyDescent="0.2">
      <c r="B3820" s="78" t="str">
        <f t="shared" si="177"/>
        <v/>
      </c>
      <c r="C3820" s="19" t="s">
        <v>143</v>
      </c>
      <c r="D3820" s="19" t="s">
        <v>4121</v>
      </c>
      <c r="E3820" s="19">
        <v>42</v>
      </c>
      <c r="F3820" s="19" t="s">
        <v>55</v>
      </c>
      <c r="G3820" s="19">
        <v>8</v>
      </c>
      <c r="H3820" s="19">
        <v>8</v>
      </c>
      <c r="I3820" s="19">
        <v>3</v>
      </c>
      <c r="J3820" s="19">
        <v>95</v>
      </c>
      <c r="K3820" s="19">
        <v>15</v>
      </c>
      <c r="L3820" s="19">
        <v>45</v>
      </c>
      <c r="M3820" s="19" t="s">
        <v>56</v>
      </c>
      <c r="N3820" s="19">
        <v>3000</v>
      </c>
      <c r="O3820" s="19">
        <v>6000</v>
      </c>
      <c r="P3820" s="19">
        <v>760</v>
      </c>
      <c r="Q3820" s="19" t="s">
        <v>57</v>
      </c>
      <c r="R3820" s="19">
        <v>380</v>
      </c>
      <c r="S3820" s="19">
        <v>20000</v>
      </c>
      <c r="T3820" s="19">
        <v>0.99</v>
      </c>
      <c r="U3820" s="19">
        <v>0.9</v>
      </c>
      <c r="V3820" s="19">
        <v>0.24</v>
      </c>
      <c r="W3820" s="19">
        <v>63</v>
      </c>
      <c r="X3820" s="93"/>
      <c r="Y3820">
        <f t="shared" si="178"/>
        <v>375</v>
      </c>
      <c r="Z3820" t="b">
        <f>IF(N3820/G3820&gt;=Auswahlhilfe!$C$8,TRUE,FALSE)</f>
        <v>1</v>
      </c>
      <c r="AA3820" t="b">
        <f>IF(K3820&gt;Auswahlhilfe!$C$7,TRUE,FALSE)</f>
        <v>1</v>
      </c>
      <c r="AB3820" t="b">
        <f>IF(Auswahlhilfe!$C$17=F3820,TRUE,FALSE)</f>
        <v>0</v>
      </c>
      <c r="AC3820" t="b">
        <f>IFERROR(IF(FIND("P2",PGOptionList!D3820)&gt;0,TRUE),FALSE)</f>
        <v>1</v>
      </c>
      <c r="AD3820" t="b">
        <f>IFERROR(IF(FIND("P1",PGOptionList!D3820)&gt;0,TRUE),FALSE)</f>
        <v>0</v>
      </c>
      <c r="AE3820" t="b">
        <f>IFERROR(IF(FIND("P0",PGOptionList!D3820)&gt;0,TRUE),FALSE)</f>
        <v>0</v>
      </c>
      <c r="AF3820" t="b">
        <f>IF(AND(Z3820,AA3820,AB3820,AC3820,IF(C3820=Auswahlhilfe!$L$7,TRUE,FALSE)),D3820,FALSE)</f>
        <v>0</v>
      </c>
      <c r="AG3820" t="b">
        <f>IF(AND(Z3820,AA3820,AB3820,AD3820,IF(C3820=Auswahlhilfe!$L$17,TRUE,FALSE)),D3820,FALSE)</f>
        <v>0</v>
      </c>
      <c r="AH3820" t="b">
        <f>IF(AND(Z3820,AA3820,AB3820,AE3820,IF(C3820=Auswahlhilfe!$L$17,TRUE,FALSE)),D3820,FALSE)</f>
        <v>0</v>
      </c>
      <c r="AI3820" t="s">
        <v>4817</v>
      </c>
      <c r="AJ3820" s="90" t="str">
        <f t="shared" si="179"/>
        <v>mailto:info@oxni.ch?subject=Anfrage TCBR-042-008-S1-P2</v>
      </c>
    </row>
    <row r="3821" spans="2:36" x14ac:dyDescent="0.2">
      <c r="B3821" s="78" t="str">
        <f t="shared" si="177"/>
        <v/>
      </c>
      <c r="C3821" s="19" t="s">
        <v>143</v>
      </c>
      <c r="D3821" s="19" t="s">
        <v>4122</v>
      </c>
      <c r="E3821" s="19">
        <v>42</v>
      </c>
      <c r="F3821" s="19" t="s">
        <v>58</v>
      </c>
      <c r="G3821" s="19">
        <v>8</v>
      </c>
      <c r="H3821" s="19">
        <v>8</v>
      </c>
      <c r="I3821" s="19">
        <v>3</v>
      </c>
      <c r="J3821" s="19">
        <v>95</v>
      </c>
      <c r="K3821" s="19">
        <v>15</v>
      </c>
      <c r="L3821" s="19">
        <v>45</v>
      </c>
      <c r="M3821" s="19" t="s">
        <v>56</v>
      </c>
      <c r="N3821" s="19">
        <v>3000</v>
      </c>
      <c r="O3821" s="19">
        <v>6000</v>
      </c>
      <c r="P3821" s="19">
        <v>760</v>
      </c>
      <c r="Q3821" s="19" t="s">
        <v>57</v>
      </c>
      <c r="R3821" s="19">
        <v>380</v>
      </c>
      <c r="S3821" s="19">
        <v>20000</v>
      </c>
      <c r="T3821" s="19">
        <v>0.99</v>
      </c>
      <c r="U3821" s="19">
        <v>0.9</v>
      </c>
      <c r="V3821" s="19">
        <v>0.24</v>
      </c>
      <c r="W3821" s="19">
        <v>63</v>
      </c>
      <c r="X3821" s="93"/>
      <c r="Y3821">
        <f t="shared" si="178"/>
        <v>375</v>
      </c>
      <c r="Z3821" t="b">
        <f>IF(N3821/G3821&gt;=Auswahlhilfe!$C$8,TRUE,FALSE)</f>
        <v>1</v>
      </c>
      <c r="AA3821" t="b">
        <f>IF(K3821&gt;Auswahlhilfe!$C$7,TRUE,FALSE)</f>
        <v>1</v>
      </c>
      <c r="AB3821" t="b">
        <f>IF(Auswahlhilfe!$C$17=F3821,TRUE,FALSE)</f>
        <v>1</v>
      </c>
      <c r="AC3821" t="b">
        <f>IFERROR(IF(FIND("P2",PGOptionList!D3821)&gt;0,TRUE),FALSE)</f>
        <v>1</v>
      </c>
      <c r="AD3821" t="b">
        <f>IFERROR(IF(FIND("P1",PGOptionList!D3821)&gt;0,TRUE),FALSE)</f>
        <v>0</v>
      </c>
      <c r="AE3821" t="b">
        <f>IFERROR(IF(FIND("P0",PGOptionList!D3821)&gt;0,TRUE),FALSE)</f>
        <v>0</v>
      </c>
      <c r="AF3821" t="b">
        <f>IF(AND(Z3821,AA3821,AB3821,AC3821,IF(C3821=Auswahlhilfe!$L$7,TRUE,FALSE)),D3821,FALSE)</f>
        <v>0</v>
      </c>
      <c r="AG3821" t="b">
        <f>IF(AND(Z3821,AA3821,AB3821,AD3821,IF(C3821=Auswahlhilfe!$L$17,TRUE,FALSE)),D3821,FALSE)</f>
        <v>0</v>
      </c>
      <c r="AH3821" t="b">
        <f>IF(AND(Z3821,AA3821,AB3821,AE3821,IF(C3821=Auswahlhilfe!$L$17,TRUE,FALSE)),D3821,FALSE)</f>
        <v>0</v>
      </c>
      <c r="AI3821" t="s">
        <v>4817</v>
      </c>
      <c r="AJ3821" s="90" t="str">
        <f t="shared" si="179"/>
        <v>mailto:info@oxni.ch?subject=Anfrage TCBR-042-008-S2-P2</v>
      </c>
    </row>
    <row r="3822" spans="2:36" x14ac:dyDescent="0.2">
      <c r="B3822" s="78" t="str">
        <f t="shared" si="177"/>
        <v/>
      </c>
      <c r="C3822" s="19" t="s">
        <v>143</v>
      </c>
      <c r="D3822" s="19" t="s">
        <v>4123</v>
      </c>
      <c r="E3822" s="19">
        <v>42</v>
      </c>
      <c r="F3822" s="19" t="s">
        <v>55</v>
      </c>
      <c r="G3822" s="19">
        <v>7</v>
      </c>
      <c r="H3822" s="19">
        <v>6</v>
      </c>
      <c r="I3822" s="19">
        <v>3</v>
      </c>
      <c r="J3822" s="19">
        <v>95</v>
      </c>
      <c r="K3822" s="19">
        <v>17</v>
      </c>
      <c r="L3822" s="19">
        <v>51</v>
      </c>
      <c r="M3822" s="19" t="s">
        <v>61</v>
      </c>
      <c r="N3822" s="19">
        <v>3000</v>
      </c>
      <c r="O3822" s="19">
        <v>6000</v>
      </c>
      <c r="P3822" s="19">
        <v>760</v>
      </c>
      <c r="Q3822" s="19" t="s">
        <v>57</v>
      </c>
      <c r="R3822" s="19">
        <v>380</v>
      </c>
      <c r="S3822" s="19">
        <v>20000</v>
      </c>
      <c r="T3822" s="19">
        <v>0.99</v>
      </c>
      <c r="U3822" s="19">
        <v>0.9</v>
      </c>
      <c r="V3822" s="19">
        <v>0.24</v>
      </c>
      <c r="W3822" s="19">
        <v>63</v>
      </c>
      <c r="X3822" s="93"/>
      <c r="Y3822">
        <f t="shared" si="178"/>
        <v>428.57142857142856</v>
      </c>
      <c r="Z3822" t="b">
        <f>IF(N3822/G3822&gt;=Auswahlhilfe!$C$8,TRUE,FALSE)</f>
        <v>1</v>
      </c>
      <c r="AA3822" t="b">
        <f>IF(K3822&gt;Auswahlhilfe!$C$7,TRUE,FALSE)</f>
        <v>1</v>
      </c>
      <c r="AB3822" t="b">
        <f>IF(Auswahlhilfe!$C$17=F3822,TRUE,FALSE)</f>
        <v>0</v>
      </c>
      <c r="AC3822" t="b">
        <f>IFERROR(IF(FIND("P2",PGOptionList!D3822)&gt;0,TRUE),FALSE)</f>
        <v>0</v>
      </c>
      <c r="AD3822" t="b">
        <f>IFERROR(IF(FIND("P1",PGOptionList!D3822)&gt;0,TRUE),FALSE)</f>
        <v>1</v>
      </c>
      <c r="AE3822" t="b">
        <f>IFERROR(IF(FIND("P0",PGOptionList!D3822)&gt;0,TRUE),FALSE)</f>
        <v>0</v>
      </c>
      <c r="AF3822" t="b">
        <f>IF(AND(Z3822,AA3822,AB3822,AC3822,IF(C3822=Auswahlhilfe!$L$7,TRUE,FALSE)),D3822,FALSE)</f>
        <v>0</v>
      </c>
      <c r="AG3822" t="b">
        <f>IF(AND(Z3822,AA3822,AB3822,AD3822,IF(C3822=Auswahlhilfe!$L$17,TRUE,FALSE)),D3822,FALSE)</f>
        <v>0</v>
      </c>
      <c r="AH3822" t="b">
        <f>IF(AND(Z3822,AA3822,AB3822,AE3822,IF(C3822=Auswahlhilfe!$L$17,TRUE,FALSE)),D3822,FALSE)</f>
        <v>0</v>
      </c>
      <c r="AI3822" t="s">
        <v>4817</v>
      </c>
      <c r="AJ3822" s="90" t="str">
        <f t="shared" si="179"/>
        <v>mailto:info@oxni.ch?subject=Anfrage TCBR-042-007-S1-P1</v>
      </c>
    </row>
    <row r="3823" spans="2:36" x14ac:dyDescent="0.2">
      <c r="B3823" s="78" t="str">
        <f t="shared" si="177"/>
        <v/>
      </c>
      <c r="C3823" s="19" t="s">
        <v>143</v>
      </c>
      <c r="D3823" s="19" t="s">
        <v>4124</v>
      </c>
      <c r="E3823" s="19">
        <v>42</v>
      </c>
      <c r="F3823" s="19" t="s">
        <v>58</v>
      </c>
      <c r="G3823" s="19">
        <v>7</v>
      </c>
      <c r="H3823" s="19">
        <v>6</v>
      </c>
      <c r="I3823" s="19">
        <v>3</v>
      </c>
      <c r="J3823" s="19">
        <v>95</v>
      </c>
      <c r="K3823" s="19">
        <v>17</v>
      </c>
      <c r="L3823" s="19">
        <v>51</v>
      </c>
      <c r="M3823" s="19" t="s">
        <v>61</v>
      </c>
      <c r="N3823" s="19">
        <v>3000</v>
      </c>
      <c r="O3823" s="19">
        <v>6000</v>
      </c>
      <c r="P3823" s="19">
        <v>760</v>
      </c>
      <c r="Q3823" s="19" t="s">
        <v>57</v>
      </c>
      <c r="R3823" s="19">
        <v>380</v>
      </c>
      <c r="S3823" s="19">
        <v>20000</v>
      </c>
      <c r="T3823" s="19">
        <v>0.99</v>
      </c>
      <c r="U3823" s="19">
        <v>0.9</v>
      </c>
      <c r="V3823" s="19">
        <v>0.24</v>
      </c>
      <c r="W3823" s="19">
        <v>63</v>
      </c>
      <c r="X3823" s="93"/>
      <c r="Y3823">
        <f t="shared" si="178"/>
        <v>428.57142857142856</v>
      </c>
      <c r="Z3823" t="b">
        <f>IF(N3823/G3823&gt;=Auswahlhilfe!$C$8,TRUE,FALSE)</f>
        <v>1</v>
      </c>
      <c r="AA3823" t="b">
        <f>IF(K3823&gt;Auswahlhilfe!$C$7,TRUE,FALSE)</f>
        <v>1</v>
      </c>
      <c r="AB3823" t="b">
        <f>IF(Auswahlhilfe!$C$17=F3823,TRUE,FALSE)</f>
        <v>1</v>
      </c>
      <c r="AC3823" t="b">
        <f>IFERROR(IF(FIND("P2",PGOptionList!D3823)&gt;0,TRUE),FALSE)</f>
        <v>0</v>
      </c>
      <c r="AD3823" t="b">
        <f>IFERROR(IF(FIND("P1",PGOptionList!D3823)&gt;0,TRUE),FALSE)</f>
        <v>1</v>
      </c>
      <c r="AE3823" t="b">
        <f>IFERROR(IF(FIND("P0",PGOptionList!D3823)&gt;0,TRUE),FALSE)</f>
        <v>0</v>
      </c>
      <c r="AF3823" t="b">
        <f>IF(AND(Z3823,AA3823,AB3823,AC3823,IF(C3823=Auswahlhilfe!$L$7,TRUE,FALSE)),D3823,FALSE)</f>
        <v>0</v>
      </c>
      <c r="AG3823" t="b">
        <f>IF(AND(Z3823,AA3823,AB3823,AD3823,IF(C3823=Auswahlhilfe!$L$17,TRUE,FALSE)),D3823,FALSE)</f>
        <v>0</v>
      </c>
      <c r="AH3823" t="b">
        <f>IF(AND(Z3823,AA3823,AB3823,AE3823,IF(C3823=Auswahlhilfe!$L$17,TRUE,FALSE)),D3823,FALSE)</f>
        <v>0</v>
      </c>
      <c r="AI3823" t="s">
        <v>4817</v>
      </c>
      <c r="AJ3823" s="90" t="str">
        <f t="shared" si="179"/>
        <v>mailto:info@oxni.ch?subject=Anfrage TCBR-042-007-S2-P1</v>
      </c>
    </row>
    <row r="3824" spans="2:36" x14ac:dyDescent="0.2">
      <c r="B3824" s="78" t="str">
        <f t="shared" si="177"/>
        <v/>
      </c>
      <c r="C3824" s="19" t="s">
        <v>143</v>
      </c>
      <c r="D3824" s="19" t="s">
        <v>4125</v>
      </c>
      <c r="E3824" s="19">
        <v>42</v>
      </c>
      <c r="F3824" s="19" t="s">
        <v>55</v>
      </c>
      <c r="G3824" s="19">
        <v>7</v>
      </c>
      <c r="H3824" s="19">
        <v>8</v>
      </c>
      <c r="I3824" s="19">
        <v>3</v>
      </c>
      <c r="J3824" s="19">
        <v>95</v>
      </c>
      <c r="K3824" s="19">
        <v>17</v>
      </c>
      <c r="L3824" s="19">
        <v>51</v>
      </c>
      <c r="M3824" s="19" t="s">
        <v>61</v>
      </c>
      <c r="N3824" s="19">
        <v>3000</v>
      </c>
      <c r="O3824" s="19">
        <v>6000</v>
      </c>
      <c r="P3824" s="19">
        <v>760</v>
      </c>
      <c r="Q3824" s="19" t="s">
        <v>57</v>
      </c>
      <c r="R3824" s="19">
        <v>380</v>
      </c>
      <c r="S3824" s="19">
        <v>20000</v>
      </c>
      <c r="T3824" s="19">
        <v>0.99</v>
      </c>
      <c r="U3824" s="19">
        <v>0.9</v>
      </c>
      <c r="V3824" s="19">
        <v>0.24</v>
      </c>
      <c r="W3824" s="19">
        <v>63</v>
      </c>
      <c r="X3824" s="93"/>
      <c r="Y3824">
        <f t="shared" si="178"/>
        <v>428.57142857142856</v>
      </c>
      <c r="Z3824" t="b">
        <f>IF(N3824/G3824&gt;=Auswahlhilfe!$C$8,TRUE,FALSE)</f>
        <v>1</v>
      </c>
      <c r="AA3824" t="b">
        <f>IF(K3824&gt;Auswahlhilfe!$C$7,TRUE,FALSE)</f>
        <v>1</v>
      </c>
      <c r="AB3824" t="b">
        <f>IF(Auswahlhilfe!$C$17=F3824,TRUE,FALSE)</f>
        <v>0</v>
      </c>
      <c r="AC3824" t="b">
        <f>IFERROR(IF(FIND("P2",PGOptionList!D3824)&gt;0,TRUE),FALSE)</f>
        <v>1</v>
      </c>
      <c r="AD3824" t="b">
        <f>IFERROR(IF(FIND("P1",PGOptionList!D3824)&gt;0,TRUE),FALSE)</f>
        <v>0</v>
      </c>
      <c r="AE3824" t="b">
        <f>IFERROR(IF(FIND("P0",PGOptionList!D3824)&gt;0,TRUE),FALSE)</f>
        <v>0</v>
      </c>
      <c r="AF3824" t="b">
        <f>IF(AND(Z3824,AA3824,AB3824,AC3824,IF(C3824=Auswahlhilfe!$L$7,TRUE,FALSE)),D3824,FALSE)</f>
        <v>0</v>
      </c>
      <c r="AG3824" t="b">
        <f>IF(AND(Z3824,AA3824,AB3824,AD3824,IF(C3824=Auswahlhilfe!$L$17,TRUE,FALSE)),D3824,FALSE)</f>
        <v>0</v>
      </c>
      <c r="AH3824" t="b">
        <f>IF(AND(Z3824,AA3824,AB3824,AE3824,IF(C3824=Auswahlhilfe!$L$17,TRUE,FALSE)),D3824,FALSE)</f>
        <v>0</v>
      </c>
      <c r="AI3824" t="s">
        <v>4817</v>
      </c>
      <c r="AJ3824" s="90" t="str">
        <f t="shared" si="179"/>
        <v>mailto:info@oxni.ch?subject=Anfrage TCBR-042-007-S1-P2</v>
      </c>
    </row>
    <row r="3825" spans="2:36" x14ac:dyDescent="0.2">
      <c r="B3825" s="78" t="str">
        <f t="shared" si="177"/>
        <v/>
      </c>
      <c r="C3825" s="19" t="s">
        <v>143</v>
      </c>
      <c r="D3825" s="19" t="s">
        <v>4126</v>
      </c>
      <c r="E3825" s="19">
        <v>42</v>
      </c>
      <c r="F3825" s="19" t="s">
        <v>58</v>
      </c>
      <c r="G3825" s="19">
        <v>7</v>
      </c>
      <c r="H3825" s="19">
        <v>8</v>
      </c>
      <c r="I3825" s="19">
        <v>3</v>
      </c>
      <c r="J3825" s="19">
        <v>95</v>
      </c>
      <c r="K3825" s="19">
        <v>17</v>
      </c>
      <c r="L3825" s="19">
        <v>51</v>
      </c>
      <c r="M3825" s="19" t="s">
        <v>61</v>
      </c>
      <c r="N3825" s="19">
        <v>3000</v>
      </c>
      <c r="O3825" s="19">
        <v>6000</v>
      </c>
      <c r="P3825" s="19">
        <v>760</v>
      </c>
      <c r="Q3825" s="19" t="s">
        <v>57</v>
      </c>
      <c r="R3825" s="19">
        <v>380</v>
      </c>
      <c r="S3825" s="19">
        <v>20000</v>
      </c>
      <c r="T3825" s="19">
        <v>0.99</v>
      </c>
      <c r="U3825" s="19">
        <v>0.9</v>
      </c>
      <c r="V3825" s="19">
        <v>0.24</v>
      </c>
      <c r="W3825" s="19">
        <v>63</v>
      </c>
      <c r="X3825" s="93"/>
      <c r="Y3825">
        <f t="shared" si="178"/>
        <v>428.57142857142856</v>
      </c>
      <c r="Z3825" t="b">
        <f>IF(N3825/G3825&gt;=Auswahlhilfe!$C$8,TRUE,FALSE)</f>
        <v>1</v>
      </c>
      <c r="AA3825" t="b">
        <f>IF(K3825&gt;Auswahlhilfe!$C$7,TRUE,FALSE)</f>
        <v>1</v>
      </c>
      <c r="AB3825" t="b">
        <f>IF(Auswahlhilfe!$C$17=F3825,TRUE,FALSE)</f>
        <v>1</v>
      </c>
      <c r="AC3825" t="b">
        <f>IFERROR(IF(FIND("P2",PGOptionList!D3825)&gt;0,TRUE),FALSE)</f>
        <v>1</v>
      </c>
      <c r="AD3825" t="b">
        <f>IFERROR(IF(FIND("P1",PGOptionList!D3825)&gt;0,TRUE),FALSE)</f>
        <v>0</v>
      </c>
      <c r="AE3825" t="b">
        <f>IFERROR(IF(FIND("P0",PGOptionList!D3825)&gt;0,TRUE),FALSE)</f>
        <v>0</v>
      </c>
      <c r="AF3825" t="b">
        <f>IF(AND(Z3825,AA3825,AB3825,AC3825,IF(C3825=Auswahlhilfe!$L$7,TRUE,FALSE)),D3825,FALSE)</f>
        <v>0</v>
      </c>
      <c r="AG3825" t="b">
        <f>IF(AND(Z3825,AA3825,AB3825,AD3825,IF(C3825=Auswahlhilfe!$L$17,TRUE,FALSE)),D3825,FALSE)</f>
        <v>0</v>
      </c>
      <c r="AH3825" t="b">
        <f>IF(AND(Z3825,AA3825,AB3825,AE3825,IF(C3825=Auswahlhilfe!$L$17,TRUE,FALSE)),D3825,FALSE)</f>
        <v>0</v>
      </c>
      <c r="AI3825" t="s">
        <v>4817</v>
      </c>
      <c r="AJ3825" s="90" t="str">
        <f t="shared" si="179"/>
        <v>mailto:info@oxni.ch?subject=Anfrage TCBR-042-007-S2-P2</v>
      </c>
    </row>
    <row r="3826" spans="2:36" x14ac:dyDescent="0.2">
      <c r="B3826" s="78" t="str">
        <f t="shared" si="177"/>
        <v/>
      </c>
      <c r="C3826" s="19" t="s">
        <v>143</v>
      </c>
      <c r="D3826" s="19" t="s">
        <v>4127</v>
      </c>
      <c r="E3826" s="19">
        <v>42</v>
      </c>
      <c r="F3826" s="19" t="s">
        <v>55</v>
      </c>
      <c r="G3826" s="19">
        <v>6</v>
      </c>
      <c r="H3826" s="19">
        <v>6</v>
      </c>
      <c r="I3826" s="19">
        <v>3</v>
      </c>
      <c r="J3826" s="19">
        <v>95</v>
      </c>
      <c r="K3826" s="19">
        <v>16</v>
      </c>
      <c r="L3826" s="19">
        <v>48</v>
      </c>
      <c r="M3826" s="19" t="s">
        <v>126</v>
      </c>
      <c r="N3826" s="19">
        <v>3000</v>
      </c>
      <c r="O3826" s="19">
        <v>6000</v>
      </c>
      <c r="P3826" s="19">
        <v>760</v>
      </c>
      <c r="Q3826" s="19" t="s">
        <v>57</v>
      </c>
      <c r="R3826" s="19">
        <v>380</v>
      </c>
      <c r="S3826" s="19">
        <v>20000</v>
      </c>
      <c r="T3826" s="19">
        <v>0.99</v>
      </c>
      <c r="U3826" s="19">
        <v>0.9</v>
      </c>
      <c r="V3826" s="19">
        <v>0.24</v>
      </c>
      <c r="W3826" s="19">
        <v>63</v>
      </c>
      <c r="X3826" s="93"/>
      <c r="Y3826">
        <f t="shared" si="178"/>
        <v>500</v>
      </c>
      <c r="Z3826" t="b">
        <f>IF(N3826/G3826&gt;=Auswahlhilfe!$C$8,TRUE,FALSE)</f>
        <v>1</v>
      </c>
      <c r="AA3826" t="b">
        <f>IF(K3826&gt;Auswahlhilfe!$C$7,TRUE,FALSE)</f>
        <v>1</v>
      </c>
      <c r="AB3826" t="b">
        <f>IF(Auswahlhilfe!$C$17=F3826,TRUE,FALSE)</f>
        <v>0</v>
      </c>
      <c r="AC3826" t="b">
        <f>IFERROR(IF(FIND("P2",PGOptionList!D3826)&gt;0,TRUE),FALSE)</f>
        <v>0</v>
      </c>
      <c r="AD3826" t="b">
        <f>IFERROR(IF(FIND("P1",PGOptionList!D3826)&gt;0,TRUE),FALSE)</f>
        <v>1</v>
      </c>
      <c r="AE3826" t="b">
        <f>IFERROR(IF(FIND("P0",PGOptionList!D3826)&gt;0,TRUE),FALSE)</f>
        <v>0</v>
      </c>
      <c r="AF3826" t="b">
        <f>IF(AND(Z3826,AA3826,AB3826,AC3826,IF(C3826=Auswahlhilfe!$L$7,TRUE,FALSE)),D3826,FALSE)</f>
        <v>0</v>
      </c>
      <c r="AG3826" t="b">
        <f>IF(AND(Z3826,AA3826,AB3826,AD3826,IF(C3826=Auswahlhilfe!$L$17,TRUE,FALSE)),D3826,FALSE)</f>
        <v>0</v>
      </c>
      <c r="AH3826" t="b">
        <f>IF(AND(Z3826,AA3826,AB3826,AE3826,IF(C3826=Auswahlhilfe!$L$17,TRUE,FALSE)),D3826,FALSE)</f>
        <v>0</v>
      </c>
      <c r="AI3826" t="s">
        <v>4817</v>
      </c>
      <c r="AJ3826" s="90" t="str">
        <f t="shared" si="179"/>
        <v>mailto:info@oxni.ch?subject=Anfrage TCBR-042-006-S1-P1</v>
      </c>
    </row>
    <row r="3827" spans="2:36" x14ac:dyDescent="0.2">
      <c r="B3827" s="78" t="str">
        <f t="shared" si="177"/>
        <v/>
      </c>
      <c r="C3827" s="19" t="s">
        <v>143</v>
      </c>
      <c r="D3827" s="19" t="s">
        <v>4128</v>
      </c>
      <c r="E3827" s="19">
        <v>42</v>
      </c>
      <c r="F3827" s="19" t="s">
        <v>58</v>
      </c>
      <c r="G3827" s="19">
        <v>6</v>
      </c>
      <c r="H3827" s="19">
        <v>6</v>
      </c>
      <c r="I3827" s="19">
        <v>3</v>
      </c>
      <c r="J3827" s="19">
        <v>95</v>
      </c>
      <c r="K3827" s="19">
        <v>16</v>
      </c>
      <c r="L3827" s="19">
        <v>48</v>
      </c>
      <c r="M3827" s="19" t="s">
        <v>126</v>
      </c>
      <c r="N3827" s="19">
        <v>3000</v>
      </c>
      <c r="O3827" s="19">
        <v>6000</v>
      </c>
      <c r="P3827" s="19">
        <v>760</v>
      </c>
      <c r="Q3827" s="19" t="s">
        <v>57</v>
      </c>
      <c r="R3827" s="19">
        <v>380</v>
      </c>
      <c r="S3827" s="19">
        <v>20000</v>
      </c>
      <c r="T3827" s="19">
        <v>0.99</v>
      </c>
      <c r="U3827" s="19">
        <v>0.9</v>
      </c>
      <c r="V3827" s="19">
        <v>0.24</v>
      </c>
      <c r="W3827" s="19">
        <v>63</v>
      </c>
      <c r="X3827" s="93"/>
      <c r="Y3827">
        <f t="shared" si="178"/>
        <v>500</v>
      </c>
      <c r="Z3827" t="b">
        <f>IF(N3827/G3827&gt;=Auswahlhilfe!$C$8,TRUE,FALSE)</f>
        <v>1</v>
      </c>
      <c r="AA3827" t="b">
        <f>IF(K3827&gt;Auswahlhilfe!$C$7,TRUE,FALSE)</f>
        <v>1</v>
      </c>
      <c r="AB3827" t="b">
        <f>IF(Auswahlhilfe!$C$17=F3827,TRUE,FALSE)</f>
        <v>1</v>
      </c>
      <c r="AC3827" t="b">
        <f>IFERROR(IF(FIND("P2",PGOptionList!D3827)&gt;0,TRUE),FALSE)</f>
        <v>0</v>
      </c>
      <c r="AD3827" t="b">
        <f>IFERROR(IF(FIND("P1",PGOptionList!D3827)&gt;0,TRUE),FALSE)</f>
        <v>1</v>
      </c>
      <c r="AE3827" t="b">
        <f>IFERROR(IF(FIND("P0",PGOptionList!D3827)&gt;0,TRUE),FALSE)</f>
        <v>0</v>
      </c>
      <c r="AF3827" t="b">
        <f>IF(AND(Z3827,AA3827,AB3827,AC3827,IF(C3827=Auswahlhilfe!$L$7,TRUE,FALSE)),D3827,FALSE)</f>
        <v>0</v>
      </c>
      <c r="AG3827" t="b">
        <f>IF(AND(Z3827,AA3827,AB3827,AD3827,IF(C3827=Auswahlhilfe!$L$17,TRUE,FALSE)),D3827,FALSE)</f>
        <v>0</v>
      </c>
      <c r="AH3827" t="b">
        <f>IF(AND(Z3827,AA3827,AB3827,AE3827,IF(C3827=Auswahlhilfe!$L$17,TRUE,FALSE)),D3827,FALSE)</f>
        <v>0</v>
      </c>
      <c r="AI3827" t="s">
        <v>4817</v>
      </c>
      <c r="AJ3827" s="90" t="str">
        <f t="shared" si="179"/>
        <v>mailto:info@oxni.ch?subject=Anfrage TCBR-042-006-S2-P1</v>
      </c>
    </row>
    <row r="3828" spans="2:36" x14ac:dyDescent="0.2">
      <c r="B3828" s="78" t="str">
        <f t="shared" si="177"/>
        <v/>
      </c>
      <c r="C3828" s="19" t="s">
        <v>143</v>
      </c>
      <c r="D3828" s="19" t="s">
        <v>4129</v>
      </c>
      <c r="E3828" s="19">
        <v>42</v>
      </c>
      <c r="F3828" s="19" t="s">
        <v>55</v>
      </c>
      <c r="G3828" s="19">
        <v>6</v>
      </c>
      <c r="H3828" s="19">
        <v>8</v>
      </c>
      <c r="I3828" s="19">
        <v>3</v>
      </c>
      <c r="J3828" s="19">
        <v>95</v>
      </c>
      <c r="K3828" s="19">
        <v>16</v>
      </c>
      <c r="L3828" s="19">
        <v>48</v>
      </c>
      <c r="M3828" s="19" t="s">
        <v>126</v>
      </c>
      <c r="N3828" s="19">
        <v>3000</v>
      </c>
      <c r="O3828" s="19">
        <v>6000</v>
      </c>
      <c r="P3828" s="19">
        <v>760</v>
      </c>
      <c r="Q3828" s="19" t="s">
        <v>57</v>
      </c>
      <c r="R3828" s="19">
        <v>380</v>
      </c>
      <c r="S3828" s="19">
        <v>20000</v>
      </c>
      <c r="T3828" s="19">
        <v>0.99</v>
      </c>
      <c r="U3828" s="19">
        <v>0.9</v>
      </c>
      <c r="V3828" s="19">
        <v>0.24</v>
      </c>
      <c r="W3828" s="19">
        <v>63</v>
      </c>
      <c r="X3828" s="93"/>
      <c r="Y3828">
        <f t="shared" si="178"/>
        <v>500</v>
      </c>
      <c r="Z3828" t="b">
        <f>IF(N3828/G3828&gt;=Auswahlhilfe!$C$8,TRUE,FALSE)</f>
        <v>1</v>
      </c>
      <c r="AA3828" t="b">
        <f>IF(K3828&gt;Auswahlhilfe!$C$7,TRUE,FALSE)</f>
        <v>1</v>
      </c>
      <c r="AB3828" t="b">
        <f>IF(Auswahlhilfe!$C$17=F3828,TRUE,FALSE)</f>
        <v>0</v>
      </c>
      <c r="AC3828" t="b">
        <f>IFERROR(IF(FIND("P2",PGOptionList!D3828)&gt;0,TRUE),FALSE)</f>
        <v>1</v>
      </c>
      <c r="AD3828" t="b">
        <f>IFERROR(IF(FIND("P1",PGOptionList!D3828)&gt;0,TRUE),FALSE)</f>
        <v>0</v>
      </c>
      <c r="AE3828" t="b">
        <f>IFERROR(IF(FIND("P0",PGOptionList!D3828)&gt;0,TRUE),FALSE)</f>
        <v>0</v>
      </c>
      <c r="AF3828" t="b">
        <f>IF(AND(Z3828,AA3828,AB3828,AC3828,IF(C3828=Auswahlhilfe!$L$7,TRUE,FALSE)),D3828,FALSE)</f>
        <v>0</v>
      </c>
      <c r="AG3828" t="b">
        <f>IF(AND(Z3828,AA3828,AB3828,AD3828,IF(C3828=Auswahlhilfe!$L$17,TRUE,FALSE)),D3828,FALSE)</f>
        <v>0</v>
      </c>
      <c r="AH3828" t="b">
        <f>IF(AND(Z3828,AA3828,AB3828,AE3828,IF(C3828=Auswahlhilfe!$L$17,TRUE,FALSE)),D3828,FALSE)</f>
        <v>0</v>
      </c>
      <c r="AI3828" t="s">
        <v>4817</v>
      </c>
      <c r="AJ3828" s="90" t="str">
        <f t="shared" si="179"/>
        <v>mailto:info@oxni.ch?subject=Anfrage TCBR-042-006-S1-P2</v>
      </c>
    </row>
    <row r="3829" spans="2:36" x14ac:dyDescent="0.2">
      <c r="B3829" s="78" t="str">
        <f t="shared" si="177"/>
        <v/>
      </c>
      <c r="C3829" s="19" t="s">
        <v>143</v>
      </c>
      <c r="D3829" s="19" t="s">
        <v>4130</v>
      </c>
      <c r="E3829" s="19">
        <v>42</v>
      </c>
      <c r="F3829" s="19" t="s">
        <v>58</v>
      </c>
      <c r="G3829" s="19">
        <v>6</v>
      </c>
      <c r="H3829" s="19">
        <v>8</v>
      </c>
      <c r="I3829" s="19">
        <v>3</v>
      </c>
      <c r="J3829" s="19">
        <v>95</v>
      </c>
      <c r="K3829" s="19">
        <v>16</v>
      </c>
      <c r="L3829" s="19">
        <v>48</v>
      </c>
      <c r="M3829" s="19" t="s">
        <v>126</v>
      </c>
      <c r="N3829" s="19">
        <v>3000</v>
      </c>
      <c r="O3829" s="19">
        <v>6000</v>
      </c>
      <c r="P3829" s="19">
        <v>760</v>
      </c>
      <c r="Q3829" s="19" t="s">
        <v>57</v>
      </c>
      <c r="R3829" s="19">
        <v>380</v>
      </c>
      <c r="S3829" s="19">
        <v>20000</v>
      </c>
      <c r="T3829" s="19">
        <v>0.99</v>
      </c>
      <c r="U3829" s="19">
        <v>0.9</v>
      </c>
      <c r="V3829" s="19">
        <v>0.24</v>
      </c>
      <c r="W3829" s="19">
        <v>63</v>
      </c>
      <c r="X3829" s="93"/>
      <c r="Y3829">
        <f t="shared" si="178"/>
        <v>500</v>
      </c>
      <c r="Z3829" t="b">
        <f>IF(N3829/G3829&gt;=Auswahlhilfe!$C$8,TRUE,FALSE)</f>
        <v>1</v>
      </c>
      <c r="AA3829" t="b">
        <f>IF(K3829&gt;Auswahlhilfe!$C$7,TRUE,FALSE)</f>
        <v>1</v>
      </c>
      <c r="AB3829" t="b">
        <f>IF(Auswahlhilfe!$C$17=F3829,TRUE,FALSE)</f>
        <v>1</v>
      </c>
      <c r="AC3829" t="b">
        <f>IFERROR(IF(FIND("P2",PGOptionList!D3829)&gt;0,TRUE),FALSE)</f>
        <v>1</v>
      </c>
      <c r="AD3829" t="b">
        <f>IFERROR(IF(FIND("P1",PGOptionList!D3829)&gt;0,TRUE),FALSE)</f>
        <v>0</v>
      </c>
      <c r="AE3829" t="b">
        <f>IFERROR(IF(FIND("P0",PGOptionList!D3829)&gt;0,TRUE),FALSE)</f>
        <v>0</v>
      </c>
      <c r="AF3829" t="b">
        <f>IF(AND(Z3829,AA3829,AB3829,AC3829,IF(C3829=Auswahlhilfe!$L$7,TRUE,FALSE)),D3829,FALSE)</f>
        <v>0</v>
      </c>
      <c r="AG3829" t="b">
        <f>IF(AND(Z3829,AA3829,AB3829,AD3829,IF(C3829=Auswahlhilfe!$L$17,TRUE,FALSE)),D3829,FALSE)</f>
        <v>0</v>
      </c>
      <c r="AH3829" t="b">
        <f>IF(AND(Z3829,AA3829,AB3829,AE3829,IF(C3829=Auswahlhilfe!$L$17,TRUE,FALSE)),D3829,FALSE)</f>
        <v>0</v>
      </c>
      <c r="AI3829" t="s">
        <v>4817</v>
      </c>
      <c r="AJ3829" s="90" t="str">
        <f t="shared" si="179"/>
        <v>mailto:info@oxni.ch?subject=Anfrage TCBR-042-006-S2-P2</v>
      </c>
    </row>
    <row r="3830" spans="2:36" x14ac:dyDescent="0.2">
      <c r="B3830" s="78" t="str">
        <f t="shared" si="177"/>
        <v/>
      </c>
      <c r="C3830" s="19" t="s">
        <v>143</v>
      </c>
      <c r="D3830" s="19" t="s">
        <v>4131</v>
      </c>
      <c r="E3830" s="19">
        <v>42</v>
      </c>
      <c r="F3830" s="19" t="s">
        <v>55</v>
      </c>
      <c r="G3830" s="19">
        <v>5</v>
      </c>
      <c r="H3830" s="19">
        <v>6</v>
      </c>
      <c r="I3830" s="19">
        <v>3</v>
      </c>
      <c r="J3830" s="19">
        <v>95</v>
      </c>
      <c r="K3830" s="19">
        <v>13</v>
      </c>
      <c r="L3830" s="19">
        <v>39</v>
      </c>
      <c r="M3830" s="19" t="s">
        <v>145</v>
      </c>
      <c r="N3830" s="19">
        <v>3000</v>
      </c>
      <c r="O3830" s="19">
        <v>6000</v>
      </c>
      <c r="P3830" s="19">
        <v>760</v>
      </c>
      <c r="Q3830" s="19" t="s">
        <v>57</v>
      </c>
      <c r="R3830" s="19">
        <v>380</v>
      </c>
      <c r="S3830" s="19">
        <v>20000</v>
      </c>
      <c r="T3830" s="19">
        <v>0.99</v>
      </c>
      <c r="U3830" s="19">
        <v>0.9</v>
      </c>
      <c r="V3830" s="19">
        <v>0.24</v>
      </c>
      <c r="W3830" s="19">
        <v>63</v>
      </c>
      <c r="X3830" s="93"/>
      <c r="Y3830">
        <f t="shared" si="178"/>
        <v>600</v>
      </c>
      <c r="Z3830" t="b">
        <f>IF(N3830/G3830&gt;=Auswahlhilfe!$C$8,TRUE,FALSE)</f>
        <v>1</v>
      </c>
      <c r="AA3830" t="b">
        <f>IF(K3830&gt;Auswahlhilfe!$C$7,TRUE,FALSE)</f>
        <v>1</v>
      </c>
      <c r="AB3830" t="b">
        <f>IF(Auswahlhilfe!$C$17=F3830,TRUE,FALSE)</f>
        <v>0</v>
      </c>
      <c r="AC3830" t="b">
        <f>IFERROR(IF(FIND("P2",PGOptionList!D3830)&gt;0,TRUE),FALSE)</f>
        <v>0</v>
      </c>
      <c r="AD3830" t="b">
        <f>IFERROR(IF(FIND("P1",PGOptionList!D3830)&gt;0,TRUE),FALSE)</f>
        <v>1</v>
      </c>
      <c r="AE3830" t="b">
        <f>IFERROR(IF(FIND("P0",PGOptionList!D3830)&gt;0,TRUE),FALSE)</f>
        <v>0</v>
      </c>
      <c r="AF3830" t="b">
        <f>IF(AND(Z3830,AA3830,AB3830,AC3830,IF(C3830=Auswahlhilfe!$L$7,TRUE,FALSE)),D3830,FALSE)</f>
        <v>0</v>
      </c>
      <c r="AG3830" t="b">
        <f>IF(AND(Z3830,AA3830,AB3830,AD3830,IF(C3830=Auswahlhilfe!$L$17,TRUE,FALSE)),D3830,FALSE)</f>
        <v>0</v>
      </c>
      <c r="AH3830" t="b">
        <f>IF(AND(Z3830,AA3830,AB3830,AE3830,IF(C3830=Auswahlhilfe!$L$17,TRUE,FALSE)),D3830,FALSE)</f>
        <v>0</v>
      </c>
      <c r="AI3830" t="s">
        <v>4817</v>
      </c>
      <c r="AJ3830" s="90" t="str">
        <f t="shared" si="179"/>
        <v>mailto:info@oxni.ch?subject=Anfrage TCBR-042-005-S1-P1</v>
      </c>
    </row>
    <row r="3831" spans="2:36" x14ac:dyDescent="0.2">
      <c r="B3831" s="78" t="str">
        <f t="shared" si="177"/>
        <v/>
      </c>
      <c r="C3831" s="19" t="s">
        <v>143</v>
      </c>
      <c r="D3831" s="19" t="s">
        <v>4132</v>
      </c>
      <c r="E3831" s="19">
        <v>42</v>
      </c>
      <c r="F3831" s="19" t="s">
        <v>58</v>
      </c>
      <c r="G3831" s="19">
        <v>5</v>
      </c>
      <c r="H3831" s="19">
        <v>6</v>
      </c>
      <c r="I3831" s="19">
        <v>3</v>
      </c>
      <c r="J3831" s="19">
        <v>95</v>
      </c>
      <c r="K3831" s="19">
        <v>13</v>
      </c>
      <c r="L3831" s="19">
        <v>39</v>
      </c>
      <c r="M3831" s="19" t="s">
        <v>145</v>
      </c>
      <c r="N3831" s="19">
        <v>3000</v>
      </c>
      <c r="O3831" s="19">
        <v>6000</v>
      </c>
      <c r="P3831" s="19">
        <v>760</v>
      </c>
      <c r="Q3831" s="19" t="s">
        <v>57</v>
      </c>
      <c r="R3831" s="19">
        <v>380</v>
      </c>
      <c r="S3831" s="19">
        <v>20000</v>
      </c>
      <c r="T3831" s="19">
        <v>0.99</v>
      </c>
      <c r="U3831" s="19">
        <v>0.9</v>
      </c>
      <c r="V3831" s="19">
        <v>0.24</v>
      </c>
      <c r="W3831" s="19">
        <v>63</v>
      </c>
      <c r="X3831" s="93"/>
      <c r="Y3831">
        <f t="shared" si="178"/>
        <v>600</v>
      </c>
      <c r="Z3831" t="b">
        <f>IF(N3831/G3831&gt;=Auswahlhilfe!$C$8,TRUE,FALSE)</f>
        <v>1</v>
      </c>
      <c r="AA3831" t="b">
        <f>IF(K3831&gt;Auswahlhilfe!$C$7,TRUE,FALSE)</f>
        <v>1</v>
      </c>
      <c r="AB3831" t="b">
        <f>IF(Auswahlhilfe!$C$17=F3831,TRUE,FALSE)</f>
        <v>1</v>
      </c>
      <c r="AC3831" t="b">
        <f>IFERROR(IF(FIND("P2",PGOptionList!D3831)&gt;0,TRUE),FALSE)</f>
        <v>0</v>
      </c>
      <c r="AD3831" t="b">
        <f>IFERROR(IF(FIND("P1",PGOptionList!D3831)&gt;0,TRUE),FALSE)</f>
        <v>1</v>
      </c>
      <c r="AE3831" t="b">
        <f>IFERROR(IF(FIND("P0",PGOptionList!D3831)&gt;0,TRUE),FALSE)</f>
        <v>0</v>
      </c>
      <c r="AF3831" t="b">
        <f>IF(AND(Z3831,AA3831,AB3831,AC3831,IF(C3831=Auswahlhilfe!$L$7,TRUE,FALSE)),D3831,FALSE)</f>
        <v>0</v>
      </c>
      <c r="AG3831" t="b">
        <f>IF(AND(Z3831,AA3831,AB3831,AD3831,IF(C3831=Auswahlhilfe!$L$17,TRUE,FALSE)),D3831,FALSE)</f>
        <v>0</v>
      </c>
      <c r="AH3831" t="b">
        <f>IF(AND(Z3831,AA3831,AB3831,AE3831,IF(C3831=Auswahlhilfe!$L$17,TRUE,FALSE)),D3831,FALSE)</f>
        <v>0</v>
      </c>
      <c r="AI3831" t="s">
        <v>4817</v>
      </c>
      <c r="AJ3831" s="90" t="str">
        <f t="shared" si="179"/>
        <v>mailto:info@oxni.ch?subject=Anfrage TCBR-042-005-S2-P1</v>
      </c>
    </row>
    <row r="3832" spans="2:36" x14ac:dyDescent="0.2">
      <c r="B3832" s="78" t="str">
        <f t="shared" si="177"/>
        <v/>
      </c>
      <c r="C3832" s="19" t="s">
        <v>143</v>
      </c>
      <c r="D3832" s="19" t="s">
        <v>4133</v>
      </c>
      <c r="E3832" s="19">
        <v>42</v>
      </c>
      <c r="F3832" s="19" t="s">
        <v>55</v>
      </c>
      <c r="G3832" s="19">
        <v>5</v>
      </c>
      <c r="H3832" s="19">
        <v>8</v>
      </c>
      <c r="I3832" s="19">
        <v>3</v>
      </c>
      <c r="J3832" s="19">
        <v>95</v>
      </c>
      <c r="K3832" s="19">
        <v>13</v>
      </c>
      <c r="L3832" s="19">
        <v>39</v>
      </c>
      <c r="M3832" s="19" t="s">
        <v>145</v>
      </c>
      <c r="N3832" s="19">
        <v>3000</v>
      </c>
      <c r="O3832" s="19">
        <v>6000</v>
      </c>
      <c r="P3832" s="19">
        <v>760</v>
      </c>
      <c r="Q3832" s="19" t="s">
        <v>57</v>
      </c>
      <c r="R3832" s="19">
        <v>380</v>
      </c>
      <c r="S3832" s="19">
        <v>20000</v>
      </c>
      <c r="T3832" s="19">
        <v>0.99</v>
      </c>
      <c r="U3832" s="19">
        <v>0.9</v>
      </c>
      <c r="V3832" s="19">
        <v>0.24</v>
      </c>
      <c r="W3832" s="19">
        <v>63</v>
      </c>
      <c r="X3832" s="93"/>
      <c r="Y3832">
        <f t="shared" si="178"/>
        <v>600</v>
      </c>
      <c r="Z3832" t="b">
        <f>IF(N3832/G3832&gt;=Auswahlhilfe!$C$8,TRUE,FALSE)</f>
        <v>1</v>
      </c>
      <c r="AA3832" t="b">
        <f>IF(K3832&gt;Auswahlhilfe!$C$7,TRUE,FALSE)</f>
        <v>1</v>
      </c>
      <c r="AB3832" t="b">
        <f>IF(Auswahlhilfe!$C$17=F3832,TRUE,FALSE)</f>
        <v>0</v>
      </c>
      <c r="AC3832" t="b">
        <f>IFERROR(IF(FIND("P2",PGOptionList!D3832)&gt;0,TRUE),FALSE)</f>
        <v>1</v>
      </c>
      <c r="AD3832" t="b">
        <f>IFERROR(IF(FIND("P1",PGOptionList!D3832)&gt;0,TRUE),FALSE)</f>
        <v>0</v>
      </c>
      <c r="AE3832" t="b">
        <f>IFERROR(IF(FIND("P0",PGOptionList!D3832)&gt;0,TRUE),FALSE)</f>
        <v>0</v>
      </c>
      <c r="AF3832" t="b">
        <f>IF(AND(Z3832,AA3832,AB3832,AC3832,IF(C3832=Auswahlhilfe!$L$7,TRUE,FALSE)),D3832,FALSE)</f>
        <v>0</v>
      </c>
      <c r="AG3832" t="b">
        <f>IF(AND(Z3832,AA3832,AB3832,AD3832,IF(C3832=Auswahlhilfe!$L$17,TRUE,FALSE)),D3832,FALSE)</f>
        <v>0</v>
      </c>
      <c r="AH3832" t="b">
        <f>IF(AND(Z3832,AA3832,AB3832,AE3832,IF(C3832=Auswahlhilfe!$L$17,TRUE,FALSE)),D3832,FALSE)</f>
        <v>0</v>
      </c>
      <c r="AI3832" t="s">
        <v>4817</v>
      </c>
      <c r="AJ3832" s="90" t="str">
        <f t="shared" si="179"/>
        <v>mailto:info@oxni.ch?subject=Anfrage TCBR-042-005-S1-P2</v>
      </c>
    </row>
    <row r="3833" spans="2:36" x14ac:dyDescent="0.2">
      <c r="B3833" s="78" t="str">
        <f t="shared" si="177"/>
        <v/>
      </c>
      <c r="C3833" s="19" t="s">
        <v>143</v>
      </c>
      <c r="D3833" s="19" t="s">
        <v>4134</v>
      </c>
      <c r="E3833" s="19">
        <v>42</v>
      </c>
      <c r="F3833" s="19" t="s">
        <v>58</v>
      </c>
      <c r="G3833" s="19">
        <v>5</v>
      </c>
      <c r="H3833" s="19">
        <v>8</v>
      </c>
      <c r="I3833" s="19">
        <v>3</v>
      </c>
      <c r="J3833" s="19">
        <v>95</v>
      </c>
      <c r="K3833" s="19">
        <v>13</v>
      </c>
      <c r="L3833" s="19">
        <v>39</v>
      </c>
      <c r="M3833" s="19" t="s">
        <v>145</v>
      </c>
      <c r="N3833" s="19">
        <v>3000</v>
      </c>
      <c r="O3833" s="19">
        <v>6000</v>
      </c>
      <c r="P3833" s="19">
        <v>760</v>
      </c>
      <c r="Q3833" s="19" t="s">
        <v>57</v>
      </c>
      <c r="R3833" s="19">
        <v>380</v>
      </c>
      <c r="S3833" s="19">
        <v>20000</v>
      </c>
      <c r="T3833" s="19">
        <v>0.99</v>
      </c>
      <c r="U3833" s="19">
        <v>0.9</v>
      </c>
      <c r="V3833" s="19">
        <v>0.24</v>
      </c>
      <c r="W3833" s="19">
        <v>63</v>
      </c>
      <c r="X3833" s="93"/>
      <c r="Y3833">
        <f t="shared" si="178"/>
        <v>600</v>
      </c>
      <c r="Z3833" t="b">
        <f>IF(N3833/G3833&gt;=Auswahlhilfe!$C$8,TRUE,FALSE)</f>
        <v>1</v>
      </c>
      <c r="AA3833" t="b">
        <f>IF(K3833&gt;Auswahlhilfe!$C$7,TRUE,FALSE)</f>
        <v>1</v>
      </c>
      <c r="AB3833" t="b">
        <f>IF(Auswahlhilfe!$C$17=F3833,TRUE,FALSE)</f>
        <v>1</v>
      </c>
      <c r="AC3833" t="b">
        <f>IFERROR(IF(FIND("P2",PGOptionList!D3833)&gt;0,TRUE),FALSE)</f>
        <v>1</v>
      </c>
      <c r="AD3833" t="b">
        <f>IFERROR(IF(FIND("P1",PGOptionList!D3833)&gt;0,TRUE),FALSE)</f>
        <v>0</v>
      </c>
      <c r="AE3833" t="b">
        <f>IFERROR(IF(FIND("P0",PGOptionList!D3833)&gt;0,TRUE),FALSE)</f>
        <v>0</v>
      </c>
      <c r="AF3833" t="b">
        <f>IF(AND(Z3833,AA3833,AB3833,AC3833,IF(C3833=Auswahlhilfe!$L$7,TRUE,FALSE)),D3833,FALSE)</f>
        <v>0</v>
      </c>
      <c r="AG3833" t="b">
        <f>IF(AND(Z3833,AA3833,AB3833,AD3833,IF(C3833=Auswahlhilfe!$L$17,TRUE,FALSE)),D3833,FALSE)</f>
        <v>0</v>
      </c>
      <c r="AH3833" t="b">
        <f>IF(AND(Z3833,AA3833,AB3833,AE3833,IF(C3833=Auswahlhilfe!$L$17,TRUE,FALSE)),D3833,FALSE)</f>
        <v>0</v>
      </c>
      <c r="AI3833" t="s">
        <v>4817</v>
      </c>
      <c r="AJ3833" s="90" t="str">
        <f t="shared" si="179"/>
        <v>mailto:info@oxni.ch?subject=Anfrage TCBR-042-005-S2-P2</v>
      </c>
    </row>
    <row r="3834" spans="2:36" x14ac:dyDescent="0.2">
      <c r="B3834" s="78" t="str">
        <f t="shared" si="177"/>
        <v/>
      </c>
      <c r="C3834" s="19" t="s">
        <v>143</v>
      </c>
      <c r="D3834" s="19" t="s">
        <v>4135</v>
      </c>
      <c r="E3834" s="19">
        <v>42</v>
      </c>
      <c r="F3834" s="19" t="s">
        <v>55</v>
      </c>
      <c r="G3834" s="19">
        <v>4</v>
      </c>
      <c r="H3834" s="19">
        <v>6</v>
      </c>
      <c r="I3834" s="19">
        <v>3</v>
      </c>
      <c r="J3834" s="19">
        <v>95</v>
      </c>
      <c r="K3834" s="19">
        <v>11</v>
      </c>
      <c r="L3834" s="19">
        <v>33</v>
      </c>
      <c r="M3834" s="19" t="s">
        <v>144</v>
      </c>
      <c r="N3834" s="19">
        <v>3000</v>
      </c>
      <c r="O3834" s="19">
        <v>6000</v>
      </c>
      <c r="P3834" s="19">
        <v>760</v>
      </c>
      <c r="Q3834" s="19" t="s">
        <v>57</v>
      </c>
      <c r="R3834" s="19">
        <v>380</v>
      </c>
      <c r="S3834" s="19">
        <v>20000</v>
      </c>
      <c r="T3834" s="19">
        <v>0.99</v>
      </c>
      <c r="U3834" s="19">
        <v>0.9</v>
      </c>
      <c r="V3834" s="19">
        <v>0.24</v>
      </c>
      <c r="W3834" s="19">
        <v>63</v>
      </c>
      <c r="X3834" s="93"/>
      <c r="Y3834">
        <f t="shared" si="178"/>
        <v>750</v>
      </c>
      <c r="Z3834" t="b">
        <f>IF(N3834/G3834&gt;=Auswahlhilfe!$C$8,TRUE,FALSE)</f>
        <v>1</v>
      </c>
      <c r="AA3834" t="b">
        <f>IF(K3834&gt;Auswahlhilfe!$C$7,TRUE,FALSE)</f>
        <v>1</v>
      </c>
      <c r="AB3834" t="b">
        <f>IF(Auswahlhilfe!$C$17=F3834,TRUE,FALSE)</f>
        <v>0</v>
      </c>
      <c r="AC3834" t="b">
        <f>IFERROR(IF(FIND("P2",PGOptionList!D3834)&gt;0,TRUE),FALSE)</f>
        <v>0</v>
      </c>
      <c r="AD3834" t="b">
        <f>IFERROR(IF(FIND("P1",PGOptionList!D3834)&gt;0,TRUE),FALSE)</f>
        <v>1</v>
      </c>
      <c r="AE3834" t="b">
        <f>IFERROR(IF(FIND("P0",PGOptionList!D3834)&gt;0,TRUE),FALSE)</f>
        <v>0</v>
      </c>
      <c r="AF3834" t="b">
        <f>IF(AND(Z3834,AA3834,AB3834,AC3834,IF(C3834=Auswahlhilfe!$L$7,TRUE,FALSE)),D3834,FALSE)</f>
        <v>0</v>
      </c>
      <c r="AG3834" t="b">
        <f>IF(AND(Z3834,AA3834,AB3834,AD3834,IF(C3834=Auswahlhilfe!$L$17,TRUE,FALSE)),D3834,FALSE)</f>
        <v>0</v>
      </c>
      <c r="AH3834" t="b">
        <f>IF(AND(Z3834,AA3834,AB3834,AE3834,IF(C3834=Auswahlhilfe!$L$17,TRUE,FALSE)),D3834,FALSE)</f>
        <v>0</v>
      </c>
      <c r="AI3834" t="s">
        <v>4817</v>
      </c>
      <c r="AJ3834" s="90" t="str">
        <f t="shared" si="179"/>
        <v>mailto:info@oxni.ch?subject=Anfrage TCBR-042-004-S1-P1</v>
      </c>
    </row>
    <row r="3835" spans="2:36" x14ac:dyDescent="0.2">
      <c r="B3835" s="78" t="str">
        <f t="shared" si="177"/>
        <v/>
      </c>
      <c r="C3835" s="19" t="s">
        <v>143</v>
      </c>
      <c r="D3835" s="19" t="s">
        <v>4136</v>
      </c>
      <c r="E3835" s="19">
        <v>42</v>
      </c>
      <c r="F3835" s="19" t="s">
        <v>58</v>
      </c>
      <c r="G3835" s="19">
        <v>4</v>
      </c>
      <c r="H3835" s="19">
        <v>6</v>
      </c>
      <c r="I3835" s="19">
        <v>3</v>
      </c>
      <c r="J3835" s="19">
        <v>95</v>
      </c>
      <c r="K3835" s="19">
        <v>11</v>
      </c>
      <c r="L3835" s="19">
        <v>33</v>
      </c>
      <c r="M3835" s="19" t="s">
        <v>144</v>
      </c>
      <c r="N3835" s="19">
        <v>3000</v>
      </c>
      <c r="O3835" s="19">
        <v>6000</v>
      </c>
      <c r="P3835" s="19">
        <v>760</v>
      </c>
      <c r="Q3835" s="19" t="s">
        <v>57</v>
      </c>
      <c r="R3835" s="19">
        <v>380</v>
      </c>
      <c r="S3835" s="19">
        <v>20000</v>
      </c>
      <c r="T3835" s="19">
        <v>0.99</v>
      </c>
      <c r="U3835" s="19">
        <v>0.9</v>
      </c>
      <c r="V3835" s="19">
        <v>0.24</v>
      </c>
      <c r="W3835" s="19">
        <v>63</v>
      </c>
      <c r="X3835" s="93"/>
      <c r="Y3835">
        <f t="shared" si="178"/>
        <v>750</v>
      </c>
      <c r="Z3835" t="b">
        <f>IF(N3835/G3835&gt;=Auswahlhilfe!$C$8,TRUE,FALSE)</f>
        <v>1</v>
      </c>
      <c r="AA3835" t="b">
        <f>IF(K3835&gt;Auswahlhilfe!$C$7,TRUE,FALSE)</f>
        <v>1</v>
      </c>
      <c r="AB3835" t="b">
        <f>IF(Auswahlhilfe!$C$17=F3835,TRUE,FALSE)</f>
        <v>1</v>
      </c>
      <c r="AC3835" t="b">
        <f>IFERROR(IF(FIND("P2",PGOptionList!D3835)&gt;0,TRUE),FALSE)</f>
        <v>0</v>
      </c>
      <c r="AD3835" t="b">
        <f>IFERROR(IF(FIND("P1",PGOptionList!D3835)&gt;0,TRUE),FALSE)</f>
        <v>1</v>
      </c>
      <c r="AE3835" t="b">
        <f>IFERROR(IF(FIND("P0",PGOptionList!D3835)&gt;0,TRUE),FALSE)</f>
        <v>0</v>
      </c>
      <c r="AF3835" t="b">
        <f>IF(AND(Z3835,AA3835,AB3835,AC3835,IF(C3835=Auswahlhilfe!$L$7,TRUE,FALSE)),D3835,FALSE)</f>
        <v>0</v>
      </c>
      <c r="AG3835" t="b">
        <f>IF(AND(Z3835,AA3835,AB3835,AD3835,IF(C3835=Auswahlhilfe!$L$17,TRUE,FALSE)),D3835,FALSE)</f>
        <v>0</v>
      </c>
      <c r="AH3835" t="b">
        <f>IF(AND(Z3835,AA3835,AB3835,AE3835,IF(C3835=Auswahlhilfe!$L$17,TRUE,FALSE)),D3835,FALSE)</f>
        <v>0</v>
      </c>
      <c r="AI3835" t="s">
        <v>4817</v>
      </c>
      <c r="AJ3835" s="90" t="str">
        <f t="shared" si="179"/>
        <v>mailto:info@oxni.ch?subject=Anfrage TCBR-042-004-S2-P1</v>
      </c>
    </row>
    <row r="3836" spans="2:36" x14ac:dyDescent="0.2">
      <c r="B3836" s="78" t="str">
        <f t="shared" si="177"/>
        <v/>
      </c>
      <c r="C3836" s="19" t="s">
        <v>143</v>
      </c>
      <c r="D3836" s="19" t="s">
        <v>4137</v>
      </c>
      <c r="E3836" s="19">
        <v>42</v>
      </c>
      <c r="F3836" s="19" t="s">
        <v>55</v>
      </c>
      <c r="G3836" s="19">
        <v>4</v>
      </c>
      <c r="H3836" s="19">
        <v>8</v>
      </c>
      <c r="I3836" s="19">
        <v>3</v>
      </c>
      <c r="J3836" s="19">
        <v>95</v>
      </c>
      <c r="K3836" s="19">
        <v>11</v>
      </c>
      <c r="L3836" s="19">
        <v>33</v>
      </c>
      <c r="M3836" s="19" t="s">
        <v>144</v>
      </c>
      <c r="N3836" s="19">
        <v>3000</v>
      </c>
      <c r="O3836" s="19">
        <v>6000</v>
      </c>
      <c r="P3836" s="19">
        <v>760</v>
      </c>
      <c r="Q3836" s="19" t="s">
        <v>57</v>
      </c>
      <c r="R3836" s="19">
        <v>380</v>
      </c>
      <c r="S3836" s="19">
        <v>20000</v>
      </c>
      <c r="T3836" s="19">
        <v>0.99</v>
      </c>
      <c r="U3836" s="19">
        <v>0.9</v>
      </c>
      <c r="V3836" s="19">
        <v>0.24</v>
      </c>
      <c r="W3836" s="19">
        <v>63</v>
      </c>
      <c r="X3836" s="93"/>
      <c r="Y3836">
        <f t="shared" si="178"/>
        <v>750</v>
      </c>
      <c r="Z3836" t="b">
        <f>IF(N3836/G3836&gt;=Auswahlhilfe!$C$8,TRUE,FALSE)</f>
        <v>1</v>
      </c>
      <c r="AA3836" t="b">
        <f>IF(K3836&gt;Auswahlhilfe!$C$7,TRUE,FALSE)</f>
        <v>1</v>
      </c>
      <c r="AB3836" t="b">
        <f>IF(Auswahlhilfe!$C$17=F3836,TRUE,FALSE)</f>
        <v>0</v>
      </c>
      <c r="AC3836" t="b">
        <f>IFERROR(IF(FIND("P2",PGOptionList!D3836)&gt;0,TRUE),FALSE)</f>
        <v>1</v>
      </c>
      <c r="AD3836" t="b">
        <f>IFERROR(IF(FIND("P1",PGOptionList!D3836)&gt;0,TRUE),FALSE)</f>
        <v>0</v>
      </c>
      <c r="AE3836" t="b">
        <f>IFERROR(IF(FIND("P0",PGOptionList!D3836)&gt;0,TRUE),FALSE)</f>
        <v>0</v>
      </c>
      <c r="AF3836" t="b">
        <f>IF(AND(Z3836,AA3836,AB3836,AC3836,IF(C3836=Auswahlhilfe!$L$7,TRUE,FALSE)),D3836,FALSE)</f>
        <v>0</v>
      </c>
      <c r="AG3836" t="b">
        <f>IF(AND(Z3836,AA3836,AB3836,AD3836,IF(C3836=Auswahlhilfe!$L$17,TRUE,FALSE)),D3836,FALSE)</f>
        <v>0</v>
      </c>
      <c r="AH3836" t="b">
        <f>IF(AND(Z3836,AA3836,AB3836,AE3836,IF(C3836=Auswahlhilfe!$L$17,TRUE,FALSE)),D3836,FALSE)</f>
        <v>0</v>
      </c>
      <c r="AI3836" t="s">
        <v>4817</v>
      </c>
      <c r="AJ3836" s="90" t="str">
        <f t="shared" si="179"/>
        <v>mailto:info@oxni.ch?subject=Anfrage TCBR-042-004-S1-P2</v>
      </c>
    </row>
    <row r="3837" spans="2:36" x14ac:dyDescent="0.2">
      <c r="B3837" s="78" t="str">
        <f t="shared" si="177"/>
        <v/>
      </c>
      <c r="C3837" s="19" t="s">
        <v>143</v>
      </c>
      <c r="D3837" s="19" t="s">
        <v>4138</v>
      </c>
      <c r="E3837" s="19">
        <v>42</v>
      </c>
      <c r="F3837" s="19" t="s">
        <v>58</v>
      </c>
      <c r="G3837" s="19">
        <v>4</v>
      </c>
      <c r="H3837" s="19">
        <v>8</v>
      </c>
      <c r="I3837" s="19">
        <v>3</v>
      </c>
      <c r="J3837" s="19">
        <v>95</v>
      </c>
      <c r="K3837" s="19">
        <v>11</v>
      </c>
      <c r="L3837" s="19">
        <v>33</v>
      </c>
      <c r="M3837" s="19" t="s">
        <v>144</v>
      </c>
      <c r="N3837" s="19">
        <v>3000</v>
      </c>
      <c r="O3837" s="19">
        <v>6000</v>
      </c>
      <c r="P3837" s="19">
        <v>760</v>
      </c>
      <c r="Q3837" s="19" t="s">
        <v>57</v>
      </c>
      <c r="R3837" s="19">
        <v>380</v>
      </c>
      <c r="S3837" s="19">
        <v>20000</v>
      </c>
      <c r="T3837" s="19">
        <v>0.99</v>
      </c>
      <c r="U3837" s="19">
        <v>0.9</v>
      </c>
      <c r="V3837" s="19">
        <v>0.24</v>
      </c>
      <c r="W3837" s="19">
        <v>63</v>
      </c>
      <c r="X3837" s="93"/>
      <c r="Y3837">
        <f t="shared" si="178"/>
        <v>750</v>
      </c>
      <c r="Z3837" t="b">
        <f>IF(N3837/G3837&gt;=Auswahlhilfe!$C$8,TRUE,FALSE)</f>
        <v>1</v>
      </c>
      <c r="AA3837" t="b">
        <f>IF(K3837&gt;Auswahlhilfe!$C$7,TRUE,FALSE)</f>
        <v>1</v>
      </c>
      <c r="AB3837" t="b">
        <f>IF(Auswahlhilfe!$C$17=F3837,TRUE,FALSE)</f>
        <v>1</v>
      </c>
      <c r="AC3837" t="b">
        <f>IFERROR(IF(FIND("P2",PGOptionList!D3837)&gt;0,TRUE),FALSE)</f>
        <v>1</v>
      </c>
      <c r="AD3837" t="b">
        <f>IFERROR(IF(FIND("P1",PGOptionList!D3837)&gt;0,TRUE),FALSE)</f>
        <v>0</v>
      </c>
      <c r="AE3837" t="b">
        <f>IFERROR(IF(FIND("P0",PGOptionList!D3837)&gt;0,TRUE),FALSE)</f>
        <v>0</v>
      </c>
      <c r="AF3837" t="b">
        <f>IF(AND(Z3837,AA3837,AB3837,AC3837,IF(C3837=Auswahlhilfe!$L$7,TRUE,FALSE)),D3837,FALSE)</f>
        <v>0</v>
      </c>
      <c r="AG3837" t="b">
        <f>IF(AND(Z3837,AA3837,AB3837,AD3837,IF(C3837=Auswahlhilfe!$L$17,TRUE,FALSE)),D3837,FALSE)</f>
        <v>0</v>
      </c>
      <c r="AH3837" t="b">
        <f>IF(AND(Z3837,AA3837,AB3837,AE3837,IF(C3837=Auswahlhilfe!$L$17,TRUE,FALSE)),D3837,FALSE)</f>
        <v>0</v>
      </c>
      <c r="AI3837" t="s">
        <v>4817</v>
      </c>
      <c r="AJ3837" s="90" t="str">
        <f t="shared" si="179"/>
        <v>mailto:info@oxni.ch?subject=Anfrage TCBR-042-004-S2-P2</v>
      </c>
    </row>
    <row r="3838" spans="2:36" x14ac:dyDescent="0.2">
      <c r="B3838" s="78" t="str">
        <f t="shared" si="177"/>
        <v/>
      </c>
      <c r="C3838" s="19" t="s">
        <v>143</v>
      </c>
      <c r="D3838" s="19" t="s">
        <v>4139</v>
      </c>
      <c r="E3838" s="19">
        <v>60</v>
      </c>
      <c r="F3838" s="19" t="s">
        <v>55</v>
      </c>
      <c r="G3838" s="19">
        <v>200</v>
      </c>
      <c r="H3838" s="19">
        <v>9</v>
      </c>
      <c r="I3838" s="19">
        <v>6</v>
      </c>
      <c r="J3838" s="19">
        <v>92</v>
      </c>
      <c r="K3838" s="19">
        <v>40</v>
      </c>
      <c r="L3838" s="19">
        <v>120</v>
      </c>
      <c r="M3838" s="19" t="s">
        <v>127</v>
      </c>
      <c r="N3838" s="19">
        <v>3000</v>
      </c>
      <c r="O3838" s="19">
        <v>6000</v>
      </c>
      <c r="P3838" s="19">
        <v>1450</v>
      </c>
      <c r="Q3838" s="19" t="s">
        <v>57</v>
      </c>
      <c r="R3838" s="19">
        <v>724</v>
      </c>
      <c r="S3838" s="19">
        <v>20000</v>
      </c>
      <c r="T3838" s="19">
        <v>0.09</v>
      </c>
      <c r="U3838" s="19">
        <v>2.1</v>
      </c>
      <c r="V3838" s="19">
        <v>0.24</v>
      </c>
      <c r="W3838" s="19">
        <v>66</v>
      </c>
      <c r="X3838" s="93"/>
      <c r="Y3838">
        <f t="shared" si="178"/>
        <v>15</v>
      </c>
      <c r="Z3838" t="b">
        <f>IF(N3838/G3838&gt;=Auswahlhilfe!$C$8,TRUE,FALSE)</f>
        <v>1</v>
      </c>
      <c r="AA3838" t="b">
        <f>IF(K3838&gt;Auswahlhilfe!$C$7,TRUE,FALSE)</f>
        <v>1</v>
      </c>
      <c r="AB3838" t="b">
        <f>IF(Auswahlhilfe!$C$17=F3838,TRUE,FALSE)</f>
        <v>0</v>
      </c>
      <c r="AC3838" t="b">
        <f>IFERROR(IF(FIND("P2",PGOptionList!D3838)&gt;0,TRUE),FALSE)</f>
        <v>0</v>
      </c>
      <c r="AD3838" t="b">
        <f>IFERROR(IF(FIND("P1",PGOptionList!D3838)&gt;0,TRUE),FALSE)</f>
        <v>1</v>
      </c>
      <c r="AE3838" t="b">
        <f>IFERROR(IF(FIND("P0",PGOptionList!D3838)&gt;0,TRUE),FALSE)</f>
        <v>0</v>
      </c>
      <c r="AF3838" t="b">
        <f>IF(AND(Z3838,AA3838,AB3838,AC3838,IF(C3838=Auswahlhilfe!$L$7,TRUE,FALSE)),D3838,FALSE)</f>
        <v>0</v>
      </c>
      <c r="AG3838" t="b">
        <f>IF(AND(Z3838,AA3838,AB3838,AD3838,IF(C3838=Auswahlhilfe!$L$17,TRUE,FALSE)),D3838,FALSE)</f>
        <v>0</v>
      </c>
      <c r="AH3838" t="b">
        <f>IF(AND(Z3838,AA3838,AB3838,AE3838,IF(C3838=Auswahlhilfe!$L$17,TRUE,FALSE)),D3838,FALSE)</f>
        <v>0</v>
      </c>
      <c r="AI3838" t="s">
        <v>4817</v>
      </c>
      <c r="AJ3838" s="90" t="str">
        <f t="shared" si="179"/>
        <v>mailto:info@oxni.ch?subject=Anfrage TCBR-060-200-S1-P1</v>
      </c>
    </row>
    <row r="3839" spans="2:36" x14ac:dyDescent="0.2">
      <c r="B3839" s="78" t="str">
        <f t="shared" si="177"/>
        <v/>
      </c>
      <c r="C3839" s="19" t="s">
        <v>143</v>
      </c>
      <c r="D3839" s="19" t="s">
        <v>4140</v>
      </c>
      <c r="E3839" s="19">
        <v>60</v>
      </c>
      <c r="F3839" s="19" t="s">
        <v>58</v>
      </c>
      <c r="G3839" s="19">
        <v>200</v>
      </c>
      <c r="H3839" s="19">
        <v>9</v>
      </c>
      <c r="I3839" s="19">
        <v>6</v>
      </c>
      <c r="J3839" s="19">
        <v>92</v>
      </c>
      <c r="K3839" s="19">
        <v>40</v>
      </c>
      <c r="L3839" s="19">
        <v>120</v>
      </c>
      <c r="M3839" s="19" t="s">
        <v>127</v>
      </c>
      <c r="N3839" s="19">
        <v>3000</v>
      </c>
      <c r="O3839" s="19">
        <v>6000</v>
      </c>
      <c r="P3839" s="19">
        <v>1450</v>
      </c>
      <c r="Q3839" s="19" t="s">
        <v>57</v>
      </c>
      <c r="R3839" s="19">
        <v>724</v>
      </c>
      <c r="S3839" s="19">
        <v>20000</v>
      </c>
      <c r="T3839" s="19">
        <v>0.09</v>
      </c>
      <c r="U3839" s="19">
        <v>2.1</v>
      </c>
      <c r="V3839" s="19">
        <v>0.24</v>
      </c>
      <c r="W3839" s="19">
        <v>66</v>
      </c>
      <c r="X3839" s="93"/>
      <c r="Y3839">
        <f t="shared" si="178"/>
        <v>15</v>
      </c>
      <c r="Z3839" t="b">
        <f>IF(N3839/G3839&gt;=Auswahlhilfe!$C$8,TRUE,FALSE)</f>
        <v>1</v>
      </c>
      <c r="AA3839" t="b">
        <f>IF(K3839&gt;Auswahlhilfe!$C$7,TRUE,FALSE)</f>
        <v>1</v>
      </c>
      <c r="AB3839" t="b">
        <f>IF(Auswahlhilfe!$C$17=F3839,TRUE,FALSE)</f>
        <v>1</v>
      </c>
      <c r="AC3839" t="b">
        <f>IFERROR(IF(FIND("P2",PGOptionList!D3839)&gt;0,TRUE),FALSE)</f>
        <v>0</v>
      </c>
      <c r="AD3839" t="b">
        <f>IFERROR(IF(FIND("P1",PGOptionList!D3839)&gt;0,TRUE),FALSE)</f>
        <v>1</v>
      </c>
      <c r="AE3839" t="b">
        <f>IFERROR(IF(FIND("P0",PGOptionList!D3839)&gt;0,TRUE),FALSE)</f>
        <v>0</v>
      </c>
      <c r="AF3839" t="b">
        <f>IF(AND(Z3839,AA3839,AB3839,AC3839,IF(C3839=Auswahlhilfe!$L$7,TRUE,FALSE)),D3839,FALSE)</f>
        <v>0</v>
      </c>
      <c r="AG3839" t="b">
        <f>IF(AND(Z3839,AA3839,AB3839,AD3839,IF(C3839=Auswahlhilfe!$L$17,TRUE,FALSE)),D3839,FALSE)</f>
        <v>0</v>
      </c>
      <c r="AH3839" t="b">
        <f>IF(AND(Z3839,AA3839,AB3839,AE3839,IF(C3839=Auswahlhilfe!$L$17,TRUE,FALSE)),D3839,FALSE)</f>
        <v>0</v>
      </c>
      <c r="AI3839" t="s">
        <v>4817</v>
      </c>
      <c r="AJ3839" s="90" t="str">
        <f t="shared" si="179"/>
        <v>mailto:info@oxni.ch?subject=Anfrage TCBR-060-200-S2-P1</v>
      </c>
    </row>
    <row r="3840" spans="2:36" x14ac:dyDescent="0.2">
      <c r="B3840" s="78" t="str">
        <f t="shared" si="177"/>
        <v/>
      </c>
      <c r="C3840" s="19" t="s">
        <v>143</v>
      </c>
      <c r="D3840" s="19" t="s">
        <v>4141</v>
      </c>
      <c r="E3840" s="19">
        <v>60</v>
      </c>
      <c r="F3840" s="19" t="s">
        <v>55</v>
      </c>
      <c r="G3840" s="19">
        <v>200</v>
      </c>
      <c r="H3840" s="19">
        <v>12</v>
      </c>
      <c r="I3840" s="19">
        <v>6</v>
      </c>
      <c r="J3840" s="19">
        <v>92</v>
      </c>
      <c r="K3840" s="19">
        <v>40</v>
      </c>
      <c r="L3840" s="19">
        <v>120</v>
      </c>
      <c r="M3840" s="19" t="s">
        <v>127</v>
      </c>
      <c r="N3840" s="19">
        <v>3000</v>
      </c>
      <c r="O3840" s="19">
        <v>6000</v>
      </c>
      <c r="P3840" s="19">
        <v>1450</v>
      </c>
      <c r="Q3840" s="19" t="s">
        <v>57</v>
      </c>
      <c r="R3840" s="19">
        <v>724</v>
      </c>
      <c r="S3840" s="19">
        <v>20000</v>
      </c>
      <c r="T3840" s="19">
        <v>0.09</v>
      </c>
      <c r="U3840" s="19">
        <v>2.1</v>
      </c>
      <c r="V3840" s="19">
        <v>0.24</v>
      </c>
      <c r="W3840" s="19">
        <v>66</v>
      </c>
      <c r="X3840" s="93"/>
      <c r="Y3840">
        <f t="shared" si="178"/>
        <v>15</v>
      </c>
      <c r="Z3840" t="b">
        <f>IF(N3840/G3840&gt;=Auswahlhilfe!$C$8,TRUE,FALSE)</f>
        <v>1</v>
      </c>
      <c r="AA3840" t="b">
        <f>IF(K3840&gt;Auswahlhilfe!$C$7,TRUE,FALSE)</f>
        <v>1</v>
      </c>
      <c r="AB3840" t="b">
        <f>IF(Auswahlhilfe!$C$17=F3840,TRUE,FALSE)</f>
        <v>0</v>
      </c>
      <c r="AC3840" t="b">
        <f>IFERROR(IF(FIND("P2",PGOptionList!D3840)&gt;0,TRUE),FALSE)</f>
        <v>1</v>
      </c>
      <c r="AD3840" t="b">
        <f>IFERROR(IF(FIND("P1",PGOptionList!D3840)&gt;0,TRUE),FALSE)</f>
        <v>0</v>
      </c>
      <c r="AE3840" t="b">
        <f>IFERROR(IF(FIND("P0",PGOptionList!D3840)&gt;0,TRUE),FALSE)</f>
        <v>0</v>
      </c>
      <c r="AF3840" t="b">
        <f>IF(AND(Z3840,AA3840,AB3840,AC3840,IF(C3840=Auswahlhilfe!$L$7,TRUE,FALSE)),D3840,FALSE)</f>
        <v>0</v>
      </c>
      <c r="AG3840" t="b">
        <f>IF(AND(Z3840,AA3840,AB3840,AD3840,IF(C3840=Auswahlhilfe!$L$17,TRUE,FALSE)),D3840,FALSE)</f>
        <v>0</v>
      </c>
      <c r="AH3840" t="b">
        <f>IF(AND(Z3840,AA3840,AB3840,AE3840,IF(C3840=Auswahlhilfe!$L$17,TRUE,FALSE)),D3840,FALSE)</f>
        <v>0</v>
      </c>
      <c r="AI3840" t="s">
        <v>4817</v>
      </c>
      <c r="AJ3840" s="90" t="str">
        <f t="shared" si="179"/>
        <v>mailto:info@oxni.ch?subject=Anfrage TCBR-060-200-S1-P2</v>
      </c>
    </row>
    <row r="3841" spans="2:36" x14ac:dyDescent="0.2">
      <c r="B3841" s="78" t="str">
        <f t="shared" si="177"/>
        <v/>
      </c>
      <c r="C3841" s="19" t="s">
        <v>143</v>
      </c>
      <c r="D3841" s="19" t="s">
        <v>4142</v>
      </c>
      <c r="E3841" s="19">
        <v>60</v>
      </c>
      <c r="F3841" s="19" t="s">
        <v>58</v>
      </c>
      <c r="G3841" s="19">
        <v>200</v>
      </c>
      <c r="H3841" s="19">
        <v>12</v>
      </c>
      <c r="I3841" s="19">
        <v>6</v>
      </c>
      <c r="J3841" s="19">
        <v>92</v>
      </c>
      <c r="K3841" s="19">
        <v>40</v>
      </c>
      <c r="L3841" s="19">
        <v>120</v>
      </c>
      <c r="M3841" s="19" t="s">
        <v>127</v>
      </c>
      <c r="N3841" s="19">
        <v>3000</v>
      </c>
      <c r="O3841" s="19">
        <v>6000</v>
      </c>
      <c r="P3841" s="19">
        <v>1450</v>
      </c>
      <c r="Q3841" s="19" t="s">
        <v>57</v>
      </c>
      <c r="R3841" s="19">
        <v>724</v>
      </c>
      <c r="S3841" s="19">
        <v>20000</v>
      </c>
      <c r="T3841" s="19">
        <v>0.09</v>
      </c>
      <c r="U3841" s="19">
        <v>2.1</v>
      </c>
      <c r="V3841" s="19">
        <v>0.24</v>
      </c>
      <c r="W3841" s="19">
        <v>66</v>
      </c>
      <c r="X3841" s="93"/>
      <c r="Y3841">
        <f t="shared" si="178"/>
        <v>15</v>
      </c>
      <c r="Z3841" t="b">
        <f>IF(N3841/G3841&gt;=Auswahlhilfe!$C$8,TRUE,FALSE)</f>
        <v>1</v>
      </c>
      <c r="AA3841" t="b">
        <f>IF(K3841&gt;Auswahlhilfe!$C$7,TRUE,FALSE)</f>
        <v>1</v>
      </c>
      <c r="AB3841" t="b">
        <f>IF(Auswahlhilfe!$C$17=F3841,TRUE,FALSE)</f>
        <v>1</v>
      </c>
      <c r="AC3841" t="b">
        <f>IFERROR(IF(FIND("P2",PGOptionList!D3841)&gt;0,TRUE),FALSE)</f>
        <v>1</v>
      </c>
      <c r="AD3841" t="b">
        <f>IFERROR(IF(FIND("P1",PGOptionList!D3841)&gt;0,TRUE),FALSE)</f>
        <v>0</v>
      </c>
      <c r="AE3841" t="b">
        <f>IFERROR(IF(FIND("P0",PGOptionList!D3841)&gt;0,TRUE),FALSE)</f>
        <v>0</v>
      </c>
      <c r="AF3841" t="b">
        <f>IF(AND(Z3841,AA3841,AB3841,AC3841,IF(C3841=Auswahlhilfe!$L$7,TRUE,FALSE)),D3841,FALSE)</f>
        <v>0</v>
      </c>
      <c r="AG3841" t="b">
        <f>IF(AND(Z3841,AA3841,AB3841,AD3841,IF(C3841=Auswahlhilfe!$L$17,TRUE,FALSE)),D3841,FALSE)</f>
        <v>0</v>
      </c>
      <c r="AH3841" t="b">
        <f>IF(AND(Z3841,AA3841,AB3841,AE3841,IF(C3841=Auswahlhilfe!$L$17,TRUE,FALSE)),D3841,FALSE)</f>
        <v>0</v>
      </c>
      <c r="AI3841" t="s">
        <v>4817</v>
      </c>
      <c r="AJ3841" s="90" t="str">
        <f t="shared" si="179"/>
        <v>mailto:info@oxni.ch?subject=Anfrage TCBR-060-200-S2-P2</v>
      </c>
    </row>
    <row r="3842" spans="2:36" x14ac:dyDescent="0.2">
      <c r="B3842" s="78" t="str">
        <f t="shared" si="177"/>
        <v/>
      </c>
      <c r="C3842" s="19" t="s">
        <v>143</v>
      </c>
      <c r="D3842" s="19" t="s">
        <v>4143</v>
      </c>
      <c r="E3842" s="19">
        <v>60</v>
      </c>
      <c r="F3842" s="19" t="s">
        <v>55</v>
      </c>
      <c r="G3842" s="19">
        <v>160</v>
      </c>
      <c r="H3842" s="19">
        <v>9</v>
      </c>
      <c r="I3842" s="19">
        <v>6</v>
      </c>
      <c r="J3842" s="19">
        <v>92</v>
      </c>
      <c r="K3842" s="19">
        <v>43</v>
      </c>
      <c r="L3842" s="19">
        <v>129</v>
      </c>
      <c r="M3842" s="19" t="s">
        <v>147</v>
      </c>
      <c r="N3842" s="19">
        <v>3000</v>
      </c>
      <c r="O3842" s="19">
        <v>6000</v>
      </c>
      <c r="P3842" s="19">
        <v>1450</v>
      </c>
      <c r="Q3842" s="19" t="s">
        <v>57</v>
      </c>
      <c r="R3842" s="19">
        <v>724</v>
      </c>
      <c r="S3842" s="19">
        <v>20000</v>
      </c>
      <c r="T3842" s="19">
        <v>0.09</v>
      </c>
      <c r="U3842" s="19">
        <v>2.1</v>
      </c>
      <c r="V3842" s="19">
        <v>0.24</v>
      </c>
      <c r="W3842" s="19">
        <v>66</v>
      </c>
      <c r="X3842" s="93"/>
      <c r="Y3842">
        <f t="shared" si="178"/>
        <v>18.75</v>
      </c>
      <c r="Z3842" t="b">
        <f>IF(N3842/G3842&gt;=Auswahlhilfe!$C$8,TRUE,FALSE)</f>
        <v>1</v>
      </c>
      <c r="AA3842" t="b">
        <f>IF(K3842&gt;Auswahlhilfe!$C$7,TRUE,FALSE)</f>
        <v>1</v>
      </c>
      <c r="AB3842" t="b">
        <f>IF(Auswahlhilfe!$C$17=F3842,TRUE,FALSE)</f>
        <v>0</v>
      </c>
      <c r="AC3842" t="b">
        <f>IFERROR(IF(FIND("P2",PGOptionList!D3842)&gt;0,TRUE),FALSE)</f>
        <v>0</v>
      </c>
      <c r="AD3842" t="b">
        <f>IFERROR(IF(FIND("P1",PGOptionList!D3842)&gt;0,TRUE),FALSE)</f>
        <v>1</v>
      </c>
      <c r="AE3842" t="b">
        <f>IFERROR(IF(FIND("P0",PGOptionList!D3842)&gt;0,TRUE),FALSE)</f>
        <v>0</v>
      </c>
      <c r="AF3842" t="b">
        <f>IF(AND(Z3842,AA3842,AB3842,AC3842,IF(C3842=Auswahlhilfe!$L$7,TRUE,FALSE)),D3842,FALSE)</f>
        <v>0</v>
      </c>
      <c r="AG3842" t="b">
        <f>IF(AND(Z3842,AA3842,AB3842,AD3842,IF(C3842=Auswahlhilfe!$L$17,TRUE,FALSE)),D3842,FALSE)</f>
        <v>0</v>
      </c>
      <c r="AH3842" t="b">
        <f>IF(AND(Z3842,AA3842,AB3842,AE3842,IF(C3842=Auswahlhilfe!$L$17,TRUE,FALSE)),D3842,FALSE)</f>
        <v>0</v>
      </c>
      <c r="AI3842" t="s">
        <v>4817</v>
      </c>
      <c r="AJ3842" s="90" t="str">
        <f t="shared" si="179"/>
        <v>mailto:info@oxni.ch?subject=Anfrage TCBR-060-160-S1-P1</v>
      </c>
    </row>
    <row r="3843" spans="2:36" x14ac:dyDescent="0.2">
      <c r="B3843" s="78" t="str">
        <f t="shared" si="177"/>
        <v/>
      </c>
      <c r="C3843" s="19" t="s">
        <v>143</v>
      </c>
      <c r="D3843" s="19" t="s">
        <v>4144</v>
      </c>
      <c r="E3843" s="19">
        <v>60</v>
      </c>
      <c r="F3843" s="19" t="s">
        <v>58</v>
      </c>
      <c r="G3843" s="19">
        <v>160</v>
      </c>
      <c r="H3843" s="19">
        <v>9</v>
      </c>
      <c r="I3843" s="19">
        <v>6</v>
      </c>
      <c r="J3843" s="19">
        <v>92</v>
      </c>
      <c r="K3843" s="19">
        <v>43</v>
      </c>
      <c r="L3843" s="19">
        <v>129</v>
      </c>
      <c r="M3843" s="19" t="s">
        <v>147</v>
      </c>
      <c r="N3843" s="19">
        <v>3000</v>
      </c>
      <c r="O3843" s="19">
        <v>6000</v>
      </c>
      <c r="P3843" s="19">
        <v>1450</v>
      </c>
      <c r="Q3843" s="19" t="s">
        <v>57</v>
      </c>
      <c r="R3843" s="19">
        <v>724</v>
      </c>
      <c r="S3843" s="19">
        <v>20000</v>
      </c>
      <c r="T3843" s="19">
        <v>0.09</v>
      </c>
      <c r="U3843" s="19">
        <v>2.1</v>
      </c>
      <c r="V3843" s="19">
        <v>0.24</v>
      </c>
      <c r="W3843" s="19">
        <v>66</v>
      </c>
      <c r="X3843" s="93"/>
      <c r="Y3843">
        <f t="shared" si="178"/>
        <v>18.75</v>
      </c>
      <c r="Z3843" t="b">
        <f>IF(N3843/G3843&gt;=Auswahlhilfe!$C$8,TRUE,FALSE)</f>
        <v>1</v>
      </c>
      <c r="AA3843" t="b">
        <f>IF(K3843&gt;Auswahlhilfe!$C$7,TRUE,FALSE)</f>
        <v>1</v>
      </c>
      <c r="AB3843" t="b">
        <f>IF(Auswahlhilfe!$C$17=F3843,TRUE,FALSE)</f>
        <v>1</v>
      </c>
      <c r="AC3843" t="b">
        <f>IFERROR(IF(FIND("P2",PGOptionList!D3843)&gt;0,TRUE),FALSE)</f>
        <v>0</v>
      </c>
      <c r="AD3843" t="b">
        <f>IFERROR(IF(FIND("P1",PGOptionList!D3843)&gt;0,TRUE),FALSE)</f>
        <v>1</v>
      </c>
      <c r="AE3843" t="b">
        <f>IFERROR(IF(FIND("P0",PGOptionList!D3843)&gt;0,TRUE),FALSE)</f>
        <v>0</v>
      </c>
      <c r="AF3843" t="b">
        <f>IF(AND(Z3843,AA3843,AB3843,AC3843,IF(C3843=Auswahlhilfe!$L$7,TRUE,FALSE)),D3843,FALSE)</f>
        <v>0</v>
      </c>
      <c r="AG3843" t="b">
        <f>IF(AND(Z3843,AA3843,AB3843,AD3843,IF(C3843=Auswahlhilfe!$L$17,TRUE,FALSE)),D3843,FALSE)</f>
        <v>0</v>
      </c>
      <c r="AH3843" t="b">
        <f>IF(AND(Z3843,AA3843,AB3843,AE3843,IF(C3843=Auswahlhilfe!$L$17,TRUE,FALSE)),D3843,FALSE)</f>
        <v>0</v>
      </c>
      <c r="AI3843" t="s">
        <v>4817</v>
      </c>
      <c r="AJ3843" s="90" t="str">
        <f t="shared" si="179"/>
        <v>mailto:info@oxni.ch?subject=Anfrage TCBR-060-160-S2-P1</v>
      </c>
    </row>
    <row r="3844" spans="2:36" x14ac:dyDescent="0.2">
      <c r="B3844" s="78" t="str">
        <f t="shared" si="177"/>
        <v/>
      </c>
      <c r="C3844" s="19" t="s">
        <v>143</v>
      </c>
      <c r="D3844" s="19" t="s">
        <v>4145</v>
      </c>
      <c r="E3844" s="19">
        <v>60</v>
      </c>
      <c r="F3844" s="19" t="s">
        <v>55</v>
      </c>
      <c r="G3844" s="19">
        <v>160</v>
      </c>
      <c r="H3844" s="19">
        <v>12</v>
      </c>
      <c r="I3844" s="19">
        <v>6</v>
      </c>
      <c r="J3844" s="19">
        <v>92</v>
      </c>
      <c r="K3844" s="19">
        <v>43</v>
      </c>
      <c r="L3844" s="19">
        <v>129</v>
      </c>
      <c r="M3844" s="19" t="s">
        <v>147</v>
      </c>
      <c r="N3844" s="19">
        <v>3000</v>
      </c>
      <c r="O3844" s="19">
        <v>6000</v>
      </c>
      <c r="P3844" s="19">
        <v>1450</v>
      </c>
      <c r="Q3844" s="19" t="s">
        <v>57</v>
      </c>
      <c r="R3844" s="19">
        <v>724</v>
      </c>
      <c r="S3844" s="19">
        <v>20000</v>
      </c>
      <c r="T3844" s="19">
        <v>0.09</v>
      </c>
      <c r="U3844" s="19">
        <v>2.1</v>
      </c>
      <c r="V3844" s="19">
        <v>0.24</v>
      </c>
      <c r="W3844" s="19">
        <v>66</v>
      </c>
      <c r="X3844" s="93"/>
      <c r="Y3844">
        <f t="shared" si="178"/>
        <v>18.75</v>
      </c>
      <c r="Z3844" t="b">
        <f>IF(N3844/G3844&gt;=Auswahlhilfe!$C$8,TRUE,FALSE)</f>
        <v>1</v>
      </c>
      <c r="AA3844" t="b">
        <f>IF(K3844&gt;Auswahlhilfe!$C$7,TRUE,FALSE)</f>
        <v>1</v>
      </c>
      <c r="AB3844" t="b">
        <f>IF(Auswahlhilfe!$C$17=F3844,TRUE,FALSE)</f>
        <v>0</v>
      </c>
      <c r="AC3844" t="b">
        <f>IFERROR(IF(FIND("P2",PGOptionList!D3844)&gt;0,TRUE),FALSE)</f>
        <v>1</v>
      </c>
      <c r="AD3844" t="b">
        <f>IFERROR(IF(FIND("P1",PGOptionList!D3844)&gt;0,TRUE),FALSE)</f>
        <v>0</v>
      </c>
      <c r="AE3844" t="b">
        <f>IFERROR(IF(FIND("P0",PGOptionList!D3844)&gt;0,TRUE),FALSE)</f>
        <v>0</v>
      </c>
      <c r="AF3844" t="b">
        <f>IF(AND(Z3844,AA3844,AB3844,AC3844,IF(C3844=Auswahlhilfe!$L$7,TRUE,FALSE)),D3844,FALSE)</f>
        <v>0</v>
      </c>
      <c r="AG3844" t="b">
        <f>IF(AND(Z3844,AA3844,AB3844,AD3844,IF(C3844=Auswahlhilfe!$L$17,TRUE,FALSE)),D3844,FALSE)</f>
        <v>0</v>
      </c>
      <c r="AH3844" t="b">
        <f>IF(AND(Z3844,AA3844,AB3844,AE3844,IF(C3844=Auswahlhilfe!$L$17,TRUE,FALSE)),D3844,FALSE)</f>
        <v>0</v>
      </c>
      <c r="AI3844" t="s">
        <v>4817</v>
      </c>
      <c r="AJ3844" s="90" t="str">
        <f t="shared" si="179"/>
        <v>mailto:info@oxni.ch?subject=Anfrage TCBR-060-160-S1-P2</v>
      </c>
    </row>
    <row r="3845" spans="2:36" x14ac:dyDescent="0.2">
      <c r="B3845" s="78" t="str">
        <f t="shared" si="177"/>
        <v/>
      </c>
      <c r="C3845" s="19" t="s">
        <v>143</v>
      </c>
      <c r="D3845" s="19" t="s">
        <v>4146</v>
      </c>
      <c r="E3845" s="19">
        <v>60</v>
      </c>
      <c r="F3845" s="19" t="s">
        <v>58</v>
      </c>
      <c r="G3845" s="19">
        <v>160</v>
      </c>
      <c r="H3845" s="19">
        <v>12</v>
      </c>
      <c r="I3845" s="19">
        <v>6</v>
      </c>
      <c r="J3845" s="19">
        <v>92</v>
      </c>
      <c r="K3845" s="19">
        <v>43</v>
      </c>
      <c r="L3845" s="19">
        <v>129</v>
      </c>
      <c r="M3845" s="19" t="s">
        <v>147</v>
      </c>
      <c r="N3845" s="19">
        <v>3000</v>
      </c>
      <c r="O3845" s="19">
        <v>6000</v>
      </c>
      <c r="P3845" s="19">
        <v>1450</v>
      </c>
      <c r="Q3845" s="19" t="s">
        <v>57</v>
      </c>
      <c r="R3845" s="19">
        <v>724</v>
      </c>
      <c r="S3845" s="19">
        <v>20000</v>
      </c>
      <c r="T3845" s="19">
        <v>0.09</v>
      </c>
      <c r="U3845" s="19">
        <v>2.1</v>
      </c>
      <c r="V3845" s="19">
        <v>0.24</v>
      </c>
      <c r="W3845" s="19">
        <v>66</v>
      </c>
      <c r="X3845" s="93"/>
      <c r="Y3845">
        <f t="shared" si="178"/>
        <v>18.75</v>
      </c>
      <c r="Z3845" t="b">
        <f>IF(N3845/G3845&gt;=Auswahlhilfe!$C$8,TRUE,FALSE)</f>
        <v>1</v>
      </c>
      <c r="AA3845" t="b">
        <f>IF(K3845&gt;Auswahlhilfe!$C$7,TRUE,FALSE)</f>
        <v>1</v>
      </c>
      <c r="AB3845" t="b">
        <f>IF(Auswahlhilfe!$C$17=F3845,TRUE,FALSE)</f>
        <v>1</v>
      </c>
      <c r="AC3845" t="b">
        <f>IFERROR(IF(FIND("P2",PGOptionList!D3845)&gt;0,TRUE),FALSE)</f>
        <v>1</v>
      </c>
      <c r="AD3845" t="b">
        <f>IFERROR(IF(FIND("P1",PGOptionList!D3845)&gt;0,TRUE),FALSE)</f>
        <v>0</v>
      </c>
      <c r="AE3845" t="b">
        <f>IFERROR(IF(FIND("P0",PGOptionList!D3845)&gt;0,TRUE),FALSE)</f>
        <v>0</v>
      </c>
      <c r="AF3845" t="b">
        <f>IF(AND(Z3845,AA3845,AB3845,AC3845,IF(C3845=Auswahlhilfe!$L$7,TRUE,FALSE)),D3845,FALSE)</f>
        <v>0</v>
      </c>
      <c r="AG3845" t="b">
        <f>IF(AND(Z3845,AA3845,AB3845,AD3845,IF(C3845=Auswahlhilfe!$L$17,TRUE,FALSE)),D3845,FALSE)</f>
        <v>0</v>
      </c>
      <c r="AH3845" t="b">
        <f>IF(AND(Z3845,AA3845,AB3845,AE3845,IF(C3845=Auswahlhilfe!$L$17,TRUE,FALSE)),D3845,FALSE)</f>
        <v>0</v>
      </c>
      <c r="AI3845" t="s">
        <v>4817</v>
      </c>
      <c r="AJ3845" s="90" t="str">
        <f t="shared" si="179"/>
        <v>mailto:info@oxni.ch?subject=Anfrage TCBR-060-160-S2-P2</v>
      </c>
    </row>
    <row r="3846" spans="2:36" x14ac:dyDescent="0.2">
      <c r="B3846" s="78" t="str">
        <f t="shared" si="177"/>
        <v/>
      </c>
      <c r="C3846" s="19" t="s">
        <v>143</v>
      </c>
      <c r="D3846" s="19" t="s">
        <v>4147</v>
      </c>
      <c r="E3846" s="19">
        <v>60</v>
      </c>
      <c r="F3846" s="19" t="s">
        <v>55</v>
      </c>
      <c r="G3846" s="19">
        <v>140</v>
      </c>
      <c r="H3846" s="19">
        <v>9</v>
      </c>
      <c r="I3846" s="19">
        <v>6</v>
      </c>
      <c r="J3846" s="19">
        <v>92</v>
      </c>
      <c r="K3846" s="19">
        <v>46</v>
      </c>
      <c r="L3846" s="19">
        <v>138</v>
      </c>
      <c r="M3846" s="19" t="s">
        <v>146</v>
      </c>
      <c r="N3846" s="19">
        <v>3000</v>
      </c>
      <c r="O3846" s="19">
        <v>6000</v>
      </c>
      <c r="P3846" s="19">
        <v>1450</v>
      </c>
      <c r="Q3846" s="19" t="s">
        <v>57</v>
      </c>
      <c r="R3846" s="19">
        <v>724</v>
      </c>
      <c r="S3846" s="19">
        <v>20000</v>
      </c>
      <c r="T3846" s="19">
        <v>0.09</v>
      </c>
      <c r="U3846" s="19">
        <v>2.1</v>
      </c>
      <c r="V3846" s="19">
        <v>0.24</v>
      </c>
      <c r="W3846" s="19">
        <v>66</v>
      </c>
      <c r="X3846" s="93"/>
      <c r="Y3846">
        <f t="shared" si="178"/>
        <v>21.428571428571427</v>
      </c>
      <c r="Z3846" t="b">
        <f>IF(N3846/G3846&gt;=Auswahlhilfe!$C$8,TRUE,FALSE)</f>
        <v>1</v>
      </c>
      <c r="AA3846" t="b">
        <f>IF(K3846&gt;Auswahlhilfe!$C$7,TRUE,FALSE)</f>
        <v>1</v>
      </c>
      <c r="AB3846" t="b">
        <f>IF(Auswahlhilfe!$C$17=F3846,TRUE,FALSE)</f>
        <v>0</v>
      </c>
      <c r="AC3846" t="b">
        <f>IFERROR(IF(FIND("P2",PGOptionList!D3846)&gt;0,TRUE),FALSE)</f>
        <v>0</v>
      </c>
      <c r="AD3846" t="b">
        <f>IFERROR(IF(FIND("P1",PGOptionList!D3846)&gt;0,TRUE),FALSE)</f>
        <v>1</v>
      </c>
      <c r="AE3846" t="b">
        <f>IFERROR(IF(FIND("P0",PGOptionList!D3846)&gt;0,TRUE),FALSE)</f>
        <v>0</v>
      </c>
      <c r="AF3846" t="b">
        <f>IF(AND(Z3846,AA3846,AB3846,AC3846,IF(C3846=Auswahlhilfe!$L$7,TRUE,FALSE)),D3846,FALSE)</f>
        <v>0</v>
      </c>
      <c r="AG3846" t="b">
        <f>IF(AND(Z3846,AA3846,AB3846,AD3846,IF(C3846=Auswahlhilfe!$L$17,TRUE,FALSE)),D3846,FALSE)</f>
        <v>0</v>
      </c>
      <c r="AH3846" t="b">
        <f>IF(AND(Z3846,AA3846,AB3846,AE3846,IF(C3846=Auswahlhilfe!$L$17,TRUE,FALSE)),D3846,FALSE)</f>
        <v>0</v>
      </c>
      <c r="AI3846" t="s">
        <v>4817</v>
      </c>
      <c r="AJ3846" s="90" t="str">
        <f t="shared" si="179"/>
        <v>mailto:info@oxni.ch?subject=Anfrage TCBR-060-140-S1-P1</v>
      </c>
    </row>
    <row r="3847" spans="2:36" x14ac:dyDescent="0.2">
      <c r="B3847" s="78" t="str">
        <f t="shared" si="177"/>
        <v/>
      </c>
      <c r="C3847" s="19" t="s">
        <v>143</v>
      </c>
      <c r="D3847" s="19" t="s">
        <v>4148</v>
      </c>
      <c r="E3847" s="19">
        <v>60</v>
      </c>
      <c r="F3847" s="19" t="s">
        <v>58</v>
      </c>
      <c r="G3847" s="19">
        <v>140</v>
      </c>
      <c r="H3847" s="19">
        <v>9</v>
      </c>
      <c r="I3847" s="19">
        <v>6</v>
      </c>
      <c r="J3847" s="19">
        <v>92</v>
      </c>
      <c r="K3847" s="19">
        <v>46</v>
      </c>
      <c r="L3847" s="19">
        <v>138</v>
      </c>
      <c r="M3847" s="19" t="s">
        <v>146</v>
      </c>
      <c r="N3847" s="19">
        <v>3000</v>
      </c>
      <c r="O3847" s="19">
        <v>6000</v>
      </c>
      <c r="P3847" s="19">
        <v>1450</v>
      </c>
      <c r="Q3847" s="19" t="s">
        <v>57</v>
      </c>
      <c r="R3847" s="19">
        <v>724</v>
      </c>
      <c r="S3847" s="19">
        <v>20000</v>
      </c>
      <c r="T3847" s="19">
        <v>0.09</v>
      </c>
      <c r="U3847" s="19">
        <v>2.1</v>
      </c>
      <c r="V3847" s="19">
        <v>0.24</v>
      </c>
      <c r="W3847" s="19">
        <v>66</v>
      </c>
      <c r="X3847" s="93"/>
      <c r="Y3847">
        <f t="shared" si="178"/>
        <v>21.428571428571427</v>
      </c>
      <c r="Z3847" t="b">
        <f>IF(N3847/G3847&gt;=Auswahlhilfe!$C$8,TRUE,FALSE)</f>
        <v>1</v>
      </c>
      <c r="AA3847" t="b">
        <f>IF(K3847&gt;Auswahlhilfe!$C$7,TRUE,FALSE)</f>
        <v>1</v>
      </c>
      <c r="AB3847" t="b">
        <f>IF(Auswahlhilfe!$C$17=F3847,TRUE,FALSE)</f>
        <v>1</v>
      </c>
      <c r="AC3847" t="b">
        <f>IFERROR(IF(FIND("P2",PGOptionList!D3847)&gt;0,TRUE),FALSE)</f>
        <v>0</v>
      </c>
      <c r="AD3847" t="b">
        <f>IFERROR(IF(FIND("P1",PGOptionList!D3847)&gt;0,TRUE),FALSE)</f>
        <v>1</v>
      </c>
      <c r="AE3847" t="b">
        <f>IFERROR(IF(FIND("P0",PGOptionList!D3847)&gt;0,TRUE),FALSE)</f>
        <v>0</v>
      </c>
      <c r="AF3847" t="b">
        <f>IF(AND(Z3847,AA3847,AB3847,AC3847,IF(C3847=Auswahlhilfe!$L$7,TRUE,FALSE)),D3847,FALSE)</f>
        <v>0</v>
      </c>
      <c r="AG3847" t="b">
        <f>IF(AND(Z3847,AA3847,AB3847,AD3847,IF(C3847=Auswahlhilfe!$L$17,TRUE,FALSE)),D3847,FALSE)</f>
        <v>0</v>
      </c>
      <c r="AH3847" t="b">
        <f>IF(AND(Z3847,AA3847,AB3847,AE3847,IF(C3847=Auswahlhilfe!$L$17,TRUE,FALSE)),D3847,FALSE)</f>
        <v>0</v>
      </c>
      <c r="AI3847" t="s">
        <v>4817</v>
      </c>
      <c r="AJ3847" s="90" t="str">
        <f t="shared" si="179"/>
        <v>mailto:info@oxni.ch?subject=Anfrage TCBR-060-140-S2-P1</v>
      </c>
    </row>
    <row r="3848" spans="2:36" x14ac:dyDescent="0.2">
      <c r="B3848" s="78" t="str">
        <f t="shared" si="177"/>
        <v/>
      </c>
      <c r="C3848" s="19" t="s">
        <v>143</v>
      </c>
      <c r="D3848" s="19" t="s">
        <v>4149</v>
      </c>
      <c r="E3848" s="19">
        <v>60</v>
      </c>
      <c r="F3848" s="19" t="s">
        <v>55</v>
      </c>
      <c r="G3848" s="19">
        <v>140</v>
      </c>
      <c r="H3848" s="19">
        <v>12</v>
      </c>
      <c r="I3848" s="19">
        <v>6</v>
      </c>
      <c r="J3848" s="19">
        <v>92</v>
      </c>
      <c r="K3848" s="19">
        <v>46</v>
      </c>
      <c r="L3848" s="19">
        <v>138</v>
      </c>
      <c r="M3848" s="19" t="s">
        <v>146</v>
      </c>
      <c r="N3848" s="19">
        <v>3000</v>
      </c>
      <c r="O3848" s="19">
        <v>6000</v>
      </c>
      <c r="P3848" s="19">
        <v>1450</v>
      </c>
      <c r="Q3848" s="19" t="s">
        <v>57</v>
      </c>
      <c r="R3848" s="19">
        <v>724</v>
      </c>
      <c r="S3848" s="19">
        <v>20000</v>
      </c>
      <c r="T3848" s="19">
        <v>0.09</v>
      </c>
      <c r="U3848" s="19">
        <v>2.1</v>
      </c>
      <c r="V3848" s="19">
        <v>0.24</v>
      </c>
      <c r="W3848" s="19">
        <v>66</v>
      </c>
      <c r="X3848" s="93"/>
      <c r="Y3848">
        <f t="shared" si="178"/>
        <v>21.428571428571427</v>
      </c>
      <c r="Z3848" t="b">
        <f>IF(N3848/G3848&gt;=Auswahlhilfe!$C$8,TRUE,FALSE)</f>
        <v>1</v>
      </c>
      <c r="AA3848" t="b">
        <f>IF(K3848&gt;Auswahlhilfe!$C$7,TRUE,FALSE)</f>
        <v>1</v>
      </c>
      <c r="AB3848" t="b">
        <f>IF(Auswahlhilfe!$C$17=F3848,TRUE,FALSE)</f>
        <v>0</v>
      </c>
      <c r="AC3848" t="b">
        <f>IFERROR(IF(FIND("P2",PGOptionList!D3848)&gt;0,TRUE),FALSE)</f>
        <v>1</v>
      </c>
      <c r="AD3848" t="b">
        <f>IFERROR(IF(FIND("P1",PGOptionList!D3848)&gt;0,TRUE),FALSE)</f>
        <v>0</v>
      </c>
      <c r="AE3848" t="b">
        <f>IFERROR(IF(FIND("P0",PGOptionList!D3848)&gt;0,TRUE),FALSE)</f>
        <v>0</v>
      </c>
      <c r="AF3848" t="b">
        <f>IF(AND(Z3848,AA3848,AB3848,AC3848,IF(C3848=Auswahlhilfe!$L$7,TRUE,FALSE)),D3848,FALSE)</f>
        <v>0</v>
      </c>
      <c r="AG3848" t="b">
        <f>IF(AND(Z3848,AA3848,AB3848,AD3848,IF(C3848=Auswahlhilfe!$L$17,TRUE,FALSE)),D3848,FALSE)</f>
        <v>0</v>
      </c>
      <c r="AH3848" t="b">
        <f>IF(AND(Z3848,AA3848,AB3848,AE3848,IF(C3848=Auswahlhilfe!$L$17,TRUE,FALSE)),D3848,FALSE)</f>
        <v>0</v>
      </c>
      <c r="AI3848" t="s">
        <v>4817</v>
      </c>
      <c r="AJ3848" s="90" t="str">
        <f t="shared" si="179"/>
        <v>mailto:info@oxni.ch?subject=Anfrage TCBR-060-140-S1-P2</v>
      </c>
    </row>
    <row r="3849" spans="2:36" x14ac:dyDescent="0.2">
      <c r="B3849" s="78" t="str">
        <f t="shared" si="177"/>
        <v/>
      </c>
      <c r="C3849" s="19" t="s">
        <v>143</v>
      </c>
      <c r="D3849" s="19" t="s">
        <v>4150</v>
      </c>
      <c r="E3849" s="19">
        <v>60</v>
      </c>
      <c r="F3849" s="19" t="s">
        <v>58</v>
      </c>
      <c r="G3849" s="19">
        <v>140</v>
      </c>
      <c r="H3849" s="19">
        <v>12</v>
      </c>
      <c r="I3849" s="19">
        <v>6</v>
      </c>
      <c r="J3849" s="19">
        <v>92</v>
      </c>
      <c r="K3849" s="19">
        <v>46</v>
      </c>
      <c r="L3849" s="19">
        <v>138</v>
      </c>
      <c r="M3849" s="19" t="s">
        <v>146</v>
      </c>
      <c r="N3849" s="19">
        <v>3000</v>
      </c>
      <c r="O3849" s="19">
        <v>6000</v>
      </c>
      <c r="P3849" s="19">
        <v>1450</v>
      </c>
      <c r="Q3849" s="19" t="s">
        <v>57</v>
      </c>
      <c r="R3849" s="19">
        <v>724</v>
      </c>
      <c r="S3849" s="19">
        <v>20000</v>
      </c>
      <c r="T3849" s="19">
        <v>0.09</v>
      </c>
      <c r="U3849" s="19">
        <v>2.1</v>
      </c>
      <c r="V3849" s="19">
        <v>0.24</v>
      </c>
      <c r="W3849" s="19">
        <v>66</v>
      </c>
      <c r="X3849" s="93"/>
      <c r="Y3849">
        <f t="shared" si="178"/>
        <v>21.428571428571427</v>
      </c>
      <c r="Z3849" t="b">
        <f>IF(N3849/G3849&gt;=Auswahlhilfe!$C$8,TRUE,FALSE)</f>
        <v>1</v>
      </c>
      <c r="AA3849" t="b">
        <f>IF(K3849&gt;Auswahlhilfe!$C$7,TRUE,FALSE)</f>
        <v>1</v>
      </c>
      <c r="AB3849" t="b">
        <f>IF(Auswahlhilfe!$C$17=F3849,TRUE,FALSE)</f>
        <v>1</v>
      </c>
      <c r="AC3849" t="b">
        <f>IFERROR(IF(FIND("P2",PGOptionList!D3849)&gt;0,TRUE),FALSE)</f>
        <v>1</v>
      </c>
      <c r="AD3849" t="b">
        <f>IFERROR(IF(FIND("P1",PGOptionList!D3849)&gt;0,TRUE),FALSE)</f>
        <v>0</v>
      </c>
      <c r="AE3849" t="b">
        <f>IFERROR(IF(FIND("P0",PGOptionList!D3849)&gt;0,TRUE),FALSE)</f>
        <v>0</v>
      </c>
      <c r="AF3849" t="b">
        <f>IF(AND(Z3849,AA3849,AB3849,AC3849,IF(C3849=Auswahlhilfe!$L$7,TRUE,FALSE)),D3849,FALSE)</f>
        <v>0</v>
      </c>
      <c r="AG3849" t="b">
        <f>IF(AND(Z3849,AA3849,AB3849,AD3849,IF(C3849=Auswahlhilfe!$L$17,TRUE,FALSE)),D3849,FALSE)</f>
        <v>0</v>
      </c>
      <c r="AH3849" t="b">
        <f>IF(AND(Z3849,AA3849,AB3849,AE3849,IF(C3849=Auswahlhilfe!$L$17,TRUE,FALSE)),D3849,FALSE)</f>
        <v>0</v>
      </c>
      <c r="AI3849" t="s">
        <v>4817</v>
      </c>
      <c r="AJ3849" s="90" t="str">
        <f t="shared" si="179"/>
        <v>mailto:info@oxni.ch?subject=Anfrage TCBR-060-140-S2-P2</v>
      </c>
    </row>
    <row r="3850" spans="2:36" x14ac:dyDescent="0.2">
      <c r="B3850" s="78" t="str">
        <f t="shared" ref="B3850:B3913" si="180">IF(AF3850=D3850,"Economy",IF(AG3850=D3850,"Standard",IF(AH3850=D3850,"Präzision","")))</f>
        <v/>
      </c>
      <c r="C3850" s="19" t="s">
        <v>143</v>
      </c>
      <c r="D3850" s="19" t="s">
        <v>4151</v>
      </c>
      <c r="E3850" s="19">
        <v>60</v>
      </c>
      <c r="F3850" s="19" t="s">
        <v>55</v>
      </c>
      <c r="G3850" s="19">
        <v>120</v>
      </c>
      <c r="H3850" s="19">
        <v>9</v>
      </c>
      <c r="I3850" s="19">
        <v>6</v>
      </c>
      <c r="J3850" s="19">
        <v>92</v>
      </c>
      <c r="K3850" s="19">
        <v>50</v>
      </c>
      <c r="L3850" s="19">
        <v>150</v>
      </c>
      <c r="M3850" s="19" t="s">
        <v>64</v>
      </c>
      <c r="N3850" s="19">
        <v>3000</v>
      </c>
      <c r="O3850" s="19">
        <v>6000</v>
      </c>
      <c r="P3850" s="19">
        <v>1450</v>
      </c>
      <c r="Q3850" s="19" t="s">
        <v>57</v>
      </c>
      <c r="R3850" s="19">
        <v>724</v>
      </c>
      <c r="S3850" s="19">
        <v>20000</v>
      </c>
      <c r="T3850" s="19">
        <v>0.09</v>
      </c>
      <c r="U3850" s="19">
        <v>2.1</v>
      </c>
      <c r="V3850" s="19">
        <v>0.24</v>
      </c>
      <c r="W3850" s="19">
        <v>66</v>
      </c>
      <c r="X3850" s="93"/>
      <c r="Y3850">
        <f t="shared" ref="Y3850:Y3913" si="181">N3850/G3850</f>
        <v>25</v>
      </c>
      <c r="Z3850" t="b">
        <f>IF(N3850/G3850&gt;=Auswahlhilfe!$C$8,TRUE,FALSE)</f>
        <v>1</v>
      </c>
      <c r="AA3850" t="b">
        <f>IF(K3850&gt;Auswahlhilfe!$C$7,TRUE,FALSE)</f>
        <v>1</v>
      </c>
      <c r="AB3850" t="b">
        <f>IF(Auswahlhilfe!$C$17=F3850,TRUE,FALSE)</f>
        <v>0</v>
      </c>
      <c r="AC3850" t="b">
        <f>IFERROR(IF(FIND("P2",PGOptionList!D3850)&gt;0,TRUE),FALSE)</f>
        <v>0</v>
      </c>
      <c r="AD3850" t="b">
        <f>IFERROR(IF(FIND("P1",PGOptionList!D3850)&gt;0,TRUE),FALSE)</f>
        <v>1</v>
      </c>
      <c r="AE3850" t="b">
        <f>IFERROR(IF(FIND("P0",PGOptionList!D3850)&gt;0,TRUE),FALSE)</f>
        <v>0</v>
      </c>
      <c r="AF3850" t="b">
        <f>IF(AND(Z3850,AA3850,AB3850,AC3850,IF(C3850=Auswahlhilfe!$L$7,TRUE,FALSE)),D3850,FALSE)</f>
        <v>0</v>
      </c>
      <c r="AG3850" t="b">
        <f>IF(AND(Z3850,AA3850,AB3850,AD3850,IF(C3850=Auswahlhilfe!$L$17,TRUE,FALSE)),D3850,FALSE)</f>
        <v>0</v>
      </c>
      <c r="AH3850" t="b">
        <f>IF(AND(Z3850,AA3850,AB3850,AE3850,IF(C3850=Auswahlhilfe!$L$17,TRUE,FALSE)),D3850,FALSE)</f>
        <v>0</v>
      </c>
      <c r="AI3850" t="s">
        <v>4817</v>
      </c>
      <c r="AJ3850" s="90" t="str">
        <f t="shared" ref="AJ3850:AJ3913" si="182">IF(AI3850="ja",HYPERLINK(_xlfn.CONCAT("https://shop.oxni.ch/de/shop/motoren/planetengetriebe/",LOWER(D3850))),_xlfn.CONCAT("mailto:info@oxni.ch?subject=Anfrage ",D3850))</f>
        <v>mailto:info@oxni.ch?subject=Anfrage TCBR-060-120-S1-P1</v>
      </c>
    </row>
    <row r="3851" spans="2:36" x14ac:dyDescent="0.2">
      <c r="B3851" s="78" t="str">
        <f t="shared" si="180"/>
        <v/>
      </c>
      <c r="C3851" s="19" t="s">
        <v>143</v>
      </c>
      <c r="D3851" s="19" t="s">
        <v>4152</v>
      </c>
      <c r="E3851" s="19">
        <v>60</v>
      </c>
      <c r="F3851" s="19" t="s">
        <v>58</v>
      </c>
      <c r="G3851" s="19">
        <v>120</v>
      </c>
      <c r="H3851" s="19">
        <v>9</v>
      </c>
      <c r="I3851" s="19">
        <v>6</v>
      </c>
      <c r="J3851" s="19">
        <v>92</v>
      </c>
      <c r="K3851" s="19">
        <v>50</v>
      </c>
      <c r="L3851" s="19">
        <v>150</v>
      </c>
      <c r="M3851" s="19" t="s">
        <v>64</v>
      </c>
      <c r="N3851" s="19">
        <v>3000</v>
      </c>
      <c r="O3851" s="19">
        <v>6000</v>
      </c>
      <c r="P3851" s="19">
        <v>1450</v>
      </c>
      <c r="Q3851" s="19" t="s">
        <v>57</v>
      </c>
      <c r="R3851" s="19">
        <v>724</v>
      </c>
      <c r="S3851" s="19">
        <v>20000</v>
      </c>
      <c r="T3851" s="19">
        <v>0.09</v>
      </c>
      <c r="U3851" s="19">
        <v>2.1</v>
      </c>
      <c r="V3851" s="19">
        <v>0.24</v>
      </c>
      <c r="W3851" s="19">
        <v>66</v>
      </c>
      <c r="X3851" s="93"/>
      <c r="Y3851">
        <f t="shared" si="181"/>
        <v>25</v>
      </c>
      <c r="Z3851" t="b">
        <f>IF(N3851/G3851&gt;=Auswahlhilfe!$C$8,TRUE,FALSE)</f>
        <v>1</v>
      </c>
      <c r="AA3851" t="b">
        <f>IF(K3851&gt;Auswahlhilfe!$C$7,TRUE,FALSE)</f>
        <v>1</v>
      </c>
      <c r="AB3851" t="b">
        <f>IF(Auswahlhilfe!$C$17=F3851,TRUE,FALSE)</f>
        <v>1</v>
      </c>
      <c r="AC3851" t="b">
        <f>IFERROR(IF(FIND("P2",PGOptionList!D3851)&gt;0,TRUE),FALSE)</f>
        <v>0</v>
      </c>
      <c r="AD3851" t="b">
        <f>IFERROR(IF(FIND("P1",PGOptionList!D3851)&gt;0,TRUE),FALSE)</f>
        <v>1</v>
      </c>
      <c r="AE3851" t="b">
        <f>IFERROR(IF(FIND("P0",PGOptionList!D3851)&gt;0,TRUE),FALSE)</f>
        <v>0</v>
      </c>
      <c r="AF3851" t="b">
        <f>IF(AND(Z3851,AA3851,AB3851,AC3851,IF(C3851=Auswahlhilfe!$L$7,TRUE,FALSE)),D3851,FALSE)</f>
        <v>0</v>
      </c>
      <c r="AG3851" t="b">
        <f>IF(AND(Z3851,AA3851,AB3851,AD3851,IF(C3851=Auswahlhilfe!$L$17,TRUE,FALSE)),D3851,FALSE)</f>
        <v>0</v>
      </c>
      <c r="AH3851" t="b">
        <f>IF(AND(Z3851,AA3851,AB3851,AE3851,IF(C3851=Auswahlhilfe!$L$17,TRUE,FALSE)),D3851,FALSE)</f>
        <v>0</v>
      </c>
      <c r="AI3851" t="s">
        <v>4817</v>
      </c>
      <c r="AJ3851" s="90" t="str">
        <f t="shared" si="182"/>
        <v>mailto:info@oxni.ch?subject=Anfrage TCBR-060-120-S2-P1</v>
      </c>
    </row>
    <row r="3852" spans="2:36" x14ac:dyDescent="0.2">
      <c r="B3852" s="78" t="str">
        <f t="shared" si="180"/>
        <v/>
      </c>
      <c r="C3852" s="19" t="s">
        <v>143</v>
      </c>
      <c r="D3852" s="19" t="s">
        <v>4153</v>
      </c>
      <c r="E3852" s="19">
        <v>60</v>
      </c>
      <c r="F3852" s="19" t="s">
        <v>55</v>
      </c>
      <c r="G3852" s="19">
        <v>120</v>
      </c>
      <c r="H3852" s="19">
        <v>12</v>
      </c>
      <c r="I3852" s="19">
        <v>6</v>
      </c>
      <c r="J3852" s="19">
        <v>92</v>
      </c>
      <c r="K3852" s="19">
        <v>50</v>
      </c>
      <c r="L3852" s="19">
        <v>150</v>
      </c>
      <c r="M3852" s="19" t="s">
        <v>64</v>
      </c>
      <c r="N3852" s="19">
        <v>3000</v>
      </c>
      <c r="O3852" s="19">
        <v>6000</v>
      </c>
      <c r="P3852" s="19">
        <v>1450</v>
      </c>
      <c r="Q3852" s="19" t="s">
        <v>57</v>
      </c>
      <c r="R3852" s="19">
        <v>724</v>
      </c>
      <c r="S3852" s="19">
        <v>20000</v>
      </c>
      <c r="T3852" s="19">
        <v>0.09</v>
      </c>
      <c r="U3852" s="19">
        <v>2.1</v>
      </c>
      <c r="V3852" s="19">
        <v>0.24</v>
      </c>
      <c r="W3852" s="19">
        <v>66</v>
      </c>
      <c r="X3852" s="93"/>
      <c r="Y3852">
        <f t="shared" si="181"/>
        <v>25</v>
      </c>
      <c r="Z3852" t="b">
        <f>IF(N3852/G3852&gt;=Auswahlhilfe!$C$8,TRUE,FALSE)</f>
        <v>1</v>
      </c>
      <c r="AA3852" t="b">
        <f>IF(K3852&gt;Auswahlhilfe!$C$7,TRUE,FALSE)</f>
        <v>1</v>
      </c>
      <c r="AB3852" t="b">
        <f>IF(Auswahlhilfe!$C$17=F3852,TRUE,FALSE)</f>
        <v>0</v>
      </c>
      <c r="AC3852" t="b">
        <f>IFERROR(IF(FIND("P2",PGOptionList!D3852)&gt;0,TRUE),FALSE)</f>
        <v>1</v>
      </c>
      <c r="AD3852" t="b">
        <f>IFERROR(IF(FIND("P1",PGOptionList!D3852)&gt;0,TRUE),FALSE)</f>
        <v>0</v>
      </c>
      <c r="AE3852" t="b">
        <f>IFERROR(IF(FIND("P0",PGOptionList!D3852)&gt;0,TRUE),FALSE)</f>
        <v>0</v>
      </c>
      <c r="AF3852" t="b">
        <f>IF(AND(Z3852,AA3852,AB3852,AC3852,IF(C3852=Auswahlhilfe!$L$7,TRUE,FALSE)),D3852,FALSE)</f>
        <v>0</v>
      </c>
      <c r="AG3852" t="b">
        <f>IF(AND(Z3852,AA3852,AB3852,AD3852,IF(C3852=Auswahlhilfe!$L$17,TRUE,FALSE)),D3852,FALSE)</f>
        <v>0</v>
      </c>
      <c r="AH3852" t="b">
        <f>IF(AND(Z3852,AA3852,AB3852,AE3852,IF(C3852=Auswahlhilfe!$L$17,TRUE,FALSE)),D3852,FALSE)</f>
        <v>0</v>
      </c>
      <c r="AI3852" t="s">
        <v>4817</v>
      </c>
      <c r="AJ3852" s="90" t="str">
        <f t="shared" si="182"/>
        <v>mailto:info@oxni.ch?subject=Anfrage TCBR-060-120-S1-P2</v>
      </c>
    </row>
    <row r="3853" spans="2:36" x14ac:dyDescent="0.2">
      <c r="B3853" s="78" t="str">
        <f t="shared" si="180"/>
        <v/>
      </c>
      <c r="C3853" s="19" t="s">
        <v>143</v>
      </c>
      <c r="D3853" s="19" t="s">
        <v>4154</v>
      </c>
      <c r="E3853" s="19">
        <v>60</v>
      </c>
      <c r="F3853" s="19" t="s">
        <v>58</v>
      </c>
      <c r="G3853" s="19">
        <v>120</v>
      </c>
      <c r="H3853" s="19">
        <v>12</v>
      </c>
      <c r="I3853" s="19">
        <v>6</v>
      </c>
      <c r="J3853" s="19">
        <v>92</v>
      </c>
      <c r="K3853" s="19">
        <v>50</v>
      </c>
      <c r="L3853" s="19">
        <v>150</v>
      </c>
      <c r="M3853" s="19" t="s">
        <v>64</v>
      </c>
      <c r="N3853" s="19">
        <v>3000</v>
      </c>
      <c r="O3853" s="19">
        <v>6000</v>
      </c>
      <c r="P3853" s="19">
        <v>1450</v>
      </c>
      <c r="Q3853" s="19" t="s">
        <v>57</v>
      </c>
      <c r="R3853" s="19">
        <v>724</v>
      </c>
      <c r="S3853" s="19">
        <v>20000</v>
      </c>
      <c r="T3853" s="19">
        <v>0.09</v>
      </c>
      <c r="U3853" s="19">
        <v>2.1</v>
      </c>
      <c r="V3853" s="19">
        <v>0.24</v>
      </c>
      <c r="W3853" s="19">
        <v>66</v>
      </c>
      <c r="X3853" s="93"/>
      <c r="Y3853">
        <f t="shared" si="181"/>
        <v>25</v>
      </c>
      <c r="Z3853" t="b">
        <f>IF(N3853/G3853&gt;=Auswahlhilfe!$C$8,TRUE,FALSE)</f>
        <v>1</v>
      </c>
      <c r="AA3853" t="b">
        <f>IF(K3853&gt;Auswahlhilfe!$C$7,TRUE,FALSE)</f>
        <v>1</v>
      </c>
      <c r="AB3853" t="b">
        <f>IF(Auswahlhilfe!$C$17=F3853,TRUE,FALSE)</f>
        <v>1</v>
      </c>
      <c r="AC3853" t="b">
        <f>IFERROR(IF(FIND("P2",PGOptionList!D3853)&gt;0,TRUE),FALSE)</f>
        <v>1</v>
      </c>
      <c r="AD3853" t="b">
        <f>IFERROR(IF(FIND("P1",PGOptionList!D3853)&gt;0,TRUE),FALSE)</f>
        <v>0</v>
      </c>
      <c r="AE3853" t="b">
        <f>IFERROR(IF(FIND("P0",PGOptionList!D3853)&gt;0,TRUE),FALSE)</f>
        <v>0</v>
      </c>
      <c r="AF3853" t="b">
        <f>IF(AND(Z3853,AA3853,AB3853,AC3853,IF(C3853=Auswahlhilfe!$L$7,TRUE,FALSE)),D3853,FALSE)</f>
        <v>0</v>
      </c>
      <c r="AG3853" t="b">
        <f>IF(AND(Z3853,AA3853,AB3853,AD3853,IF(C3853=Auswahlhilfe!$L$17,TRUE,FALSE)),D3853,FALSE)</f>
        <v>0</v>
      </c>
      <c r="AH3853" t="b">
        <f>IF(AND(Z3853,AA3853,AB3853,AE3853,IF(C3853=Auswahlhilfe!$L$17,TRUE,FALSE)),D3853,FALSE)</f>
        <v>0</v>
      </c>
      <c r="AI3853" t="s">
        <v>4817</v>
      </c>
      <c r="AJ3853" s="90" t="str">
        <f t="shared" si="182"/>
        <v>mailto:info@oxni.ch?subject=Anfrage TCBR-060-120-S2-P2</v>
      </c>
    </row>
    <row r="3854" spans="2:36" x14ac:dyDescent="0.2">
      <c r="B3854" s="78" t="str">
        <f t="shared" si="180"/>
        <v/>
      </c>
      <c r="C3854" s="19" t="s">
        <v>143</v>
      </c>
      <c r="D3854" s="19" t="s">
        <v>4155</v>
      </c>
      <c r="E3854" s="19">
        <v>60</v>
      </c>
      <c r="F3854" s="19" t="s">
        <v>55</v>
      </c>
      <c r="G3854" s="19">
        <v>100</v>
      </c>
      <c r="H3854" s="19">
        <v>9</v>
      </c>
      <c r="I3854" s="19">
        <v>6</v>
      </c>
      <c r="J3854" s="19">
        <v>92</v>
      </c>
      <c r="K3854" s="19">
        <v>40</v>
      </c>
      <c r="L3854" s="19">
        <v>120</v>
      </c>
      <c r="M3854" s="19" t="s">
        <v>127</v>
      </c>
      <c r="N3854" s="19">
        <v>3000</v>
      </c>
      <c r="O3854" s="19">
        <v>6000</v>
      </c>
      <c r="P3854" s="19">
        <v>1450</v>
      </c>
      <c r="Q3854" s="19" t="s">
        <v>57</v>
      </c>
      <c r="R3854" s="19">
        <v>724</v>
      </c>
      <c r="S3854" s="19">
        <v>20000</v>
      </c>
      <c r="T3854" s="19">
        <v>0.09</v>
      </c>
      <c r="U3854" s="19">
        <v>2.1</v>
      </c>
      <c r="V3854" s="19">
        <v>0.24</v>
      </c>
      <c r="W3854" s="19">
        <v>66</v>
      </c>
      <c r="X3854" s="93"/>
      <c r="Y3854">
        <f t="shared" si="181"/>
        <v>30</v>
      </c>
      <c r="Z3854" t="b">
        <f>IF(N3854/G3854&gt;=Auswahlhilfe!$C$8,TRUE,FALSE)</f>
        <v>1</v>
      </c>
      <c r="AA3854" t="b">
        <f>IF(K3854&gt;Auswahlhilfe!$C$7,TRUE,FALSE)</f>
        <v>1</v>
      </c>
      <c r="AB3854" t="b">
        <f>IF(Auswahlhilfe!$C$17=F3854,TRUE,FALSE)</f>
        <v>0</v>
      </c>
      <c r="AC3854" t="b">
        <f>IFERROR(IF(FIND("P2",PGOptionList!D3854)&gt;0,TRUE),FALSE)</f>
        <v>0</v>
      </c>
      <c r="AD3854" t="b">
        <f>IFERROR(IF(FIND("P1",PGOptionList!D3854)&gt;0,TRUE),FALSE)</f>
        <v>1</v>
      </c>
      <c r="AE3854" t="b">
        <f>IFERROR(IF(FIND("P0",PGOptionList!D3854)&gt;0,TRUE),FALSE)</f>
        <v>0</v>
      </c>
      <c r="AF3854" t="b">
        <f>IF(AND(Z3854,AA3854,AB3854,AC3854,IF(C3854=Auswahlhilfe!$L$7,TRUE,FALSE)),D3854,FALSE)</f>
        <v>0</v>
      </c>
      <c r="AG3854" t="b">
        <f>IF(AND(Z3854,AA3854,AB3854,AD3854,IF(C3854=Auswahlhilfe!$L$17,TRUE,FALSE)),D3854,FALSE)</f>
        <v>0</v>
      </c>
      <c r="AH3854" t="b">
        <f>IF(AND(Z3854,AA3854,AB3854,AE3854,IF(C3854=Auswahlhilfe!$L$17,TRUE,FALSE)),D3854,FALSE)</f>
        <v>0</v>
      </c>
      <c r="AI3854" t="s">
        <v>4817</v>
      </c>
      <c r="AJ3854" s="90" t="str">
        <f t="shared" si="182"/>
        <v>mailto:info@oxni.ch?subject=Anfrage TCBR-060-100-S1-P1</v>
      </c>
    </row>
    <row r="3855" spans="2:36" x14ac:dyDescent="0.2">
      <c r="B3855" s="78" t="str">
        <f t="shared" si="180"/>
        <v/>
      </c>
      <c r="C3855" s="19" t="s">
        <v>143</v>
      </c>
      <c r="D3855" s="19" t="s">
        <v>4156</v>
      </c>
      <c r="E3855" s="19">
        <v>60</v>
      </c>
      <c r="F3855" s="19" t="s">
        <v>58</v>
      </c>
      <c r="G3855" s="19">
        <v>100</v>
      </c>
      <c r="H3855" s="19">
        <v>9</v>
      </c>
      <c r="I3855" s="19">
        <v>6</v>
      </c>
      <c r="J3855" s="19">
        <v>92</v>
      </c>
      <c r="K3855" s="19">
        <v>40</v>
      </c>
      <c r="L3855" s="19">
        <v>120</v>
      </c>
      <c r="M3855" s="19" t="s">
        <v>127</v>
      </c>
      <c r="N3855" s="19">
        <v>3000</v>
      </c>
      <c r="O3855" s="19">
        <v>6000</v>
      </c>
      <c r="P3855" s="19">
        <v>1450</v>
      </c>
      <c r="Q3855" s="19" t="s">
        <v>57</v>
      </c>
      <c r="R3855" s="19">
        <v>724</v>
      </c>
      <c r="S3855" s="19">
        <v>20000</v>
      </c>
      <c r="T3855" s="19">
        <v>0.09</v>
      </c>
      <c r="U3855" s="19">
        <v>2.1</v>
      </c>
      <c r="V3855" s="19">
        <v>0.24</v>
      </c>
      <c r="W3855" s="19">
        <v>66</v>
      </c>
      <c r="X3855" s="93"/>
      <c r="Y3855">
        <f t="shared" si="181"/>
        <v>30</v>
      </c>
      <c r="Z3855" t="b">
        <f>IF(N3855/G3855&gt;=Auswahlhilfe!$C$8,TRUE,FALSE)</f>
        <v>1</v>
      </c>
      <c r="AA3855" t="b">
        <f>IF(K3855&gt;Auswahlhilfe!$C$7,TRUE,FALSE)</f>
        <v>1</v>
      </c>
      <c r="AB3855" t="b">
        <f>IF(Auswahlhilfe!$C$17=F3855,TRUE,FALSE)</f>
        <v>1</v>
      </c>
      <c r="AC3855" t="b">
        <f>IFERROR(IF(FIND("P2",PGOptionList!D3855)&gt;0,TRUE),FALSE)</f>
        <v>0</v>
      </c>
      <c r="AD3855" t="b">
        <f>IFERROR(IF(FIND("P1",PGOptionList!D3855)&gt;0,TRUE),FALSE)</f>
        <v>1</v>
      </c>
      <c r="AE3855" t="b">
        <f>IFERROR(IF(FIND("P0",PGOptionList!D3855)&gt;0,TRUE),FALSE)</f>
        <v>0</v>
      </c>
      <c r="AF3855" t="b">
        <f>IF(AND(Z3855,AA3855,AB3855,AC3855,IF(C3855=Auswahlhilfe!$L$7,TRUE,FALSE)),D3855,FALSE)</f>
        <v>0</v>
      </c>
      <c r="AG3855" t="b">
        <f>IF(AND(Z3855,AA3855,AB3855,AD3855,IF(C3855=Auswahlhilfe!$L$17,TRUE,FALSE)),D3855,FALSE)</f>
        <v>0</v>
      </c>
      <c r="AH3855" t="b">
        <f>IF(AND(Z3855,AA3855,AB3855,AE3855,IF(C3855=Auswahlhilfe!$L$17,TRUE,FALSE)),D3855,FALSE)</f>
        <v>0</v>
      </c>
      <c r="AI3855" t="s">
        <v>4817</v>
      </c>
      <c r="AJ3855" s="90" t="str">
        <f t="shared" si="182"/>
        <v>mailto:info@oxni.ch?subject=Anfrage TCBR-060-100-S2-P1</v>
      </c>
    </row>
    <row r="3856" spans="2:36" x14ac:dyDescent="0.2">
      <c r="B3856" s="78" t="str">
        <f t="shared" si="180"/>
        <v/>
      </c>
      <c r="C3856" s="19" t="s">
        <v>143</v>
      </c>
      <c r="D3856" s="19" t="s">
        <v>4157</v>
      </c>
      <c r="E3856" s="19">
        <v>60</v>
      </c>
      <c r="F3856" s="19" t="s">
        <v>55</v>
      </c>
      <c r="G3856" s="19">
        <v>100</v>
      </c>
      <c r="H3856" s="19">
        <v>12</v>
      </c>
      <c r="I3856" s="19">
        <v>6</v>
      </c>
      <c r="J3856" s="19">
        <v>92</v>
      </c>
      <c r="K3856" s="19">
        <v>40</v>
      </c>
      <c r="L3856" s="19">
        <v>120</v>
      </c>
      <c r="M3856" s="19" t="s">
        <v>127</v>
      </c>
      <c r="N3856" s="19">
        <v>3000</v>
      </c>
      <c r="O3856" s="19">
        <v>6000</v>
      </c>
      <c r="P3856" s="19">
        <v>1450</v>
      </c>
      <c r="Q3856" s="19" t="s">
        <v>57</v>
      </c>
      <c r="R3856" s="19">
        <v>724</v>
      </c>
      <c r="S3856" s="19">
        <v>20000</v>
      </c>
      <c r="T3856" s="19">
        <v>0.09</v>
      </c>
      <c r="U3856" s="19">
        <v>2.1</v>
      </c>
      <c r="V3856" s="19">
        <v>0.24</v>
      </c>
      <c r="W3856" s="19">
        <v>66</v>
      </c>
      <c r="X3856" s="93"/>
      <c r="Y3856">
        <f t="shared" si="181"/>
        <v>30</v>
      </c>
      <c r="Z3856" t="b">
        <f>IF(N3856/G3856&gt;=Auswahlhilfe!$C$8,TRUE,FALSE)</f>
        <v>1</v>
      </c>
      <c r="AA3856" t="b">
        <f>IF(K3856&gt;Auswahlhilfe!$C$7,TRUE,FALSE)</f>
        <v>1</v>
      </c>
      <c r="AB3856" t="b">
        <f>IF(Auswahlhilfe!$C$17=F3856,TRUE,FALSE)</f>
        <v>0</v>
      </c>
      <c r="AC3856" t="b">
        <f>IFERROR(IF(FIND("P2",PGOptionList!D3856)&gt;0,TRUE),FALSE)</f>
        <v>1</v>
      </c>
      <c r="AD3856" t="b">
        <f>IFERROR(IF(FIND("P1",PGOptionList!D3856)&gt;0,TRUE),FALSE)</f>
        <v>0</v>
      </c>
      <c r="AE3856" t="b">
        <f>IFERROR(IF(FIND("P0",PGOptionList!D3856)&gt;0,TRUE),FALSE)</f>
        <v>0</v>
      </c>
      <c r="AF3856" t="b">
        <f>IF(AND(Z3856,AA3856,AB3856,AC3856,IF(C3856=Auswahlhilfe!$L$7,TRUE,FALSE)),D3856,FALSE)</f>
        <v>0</v>
      </c>
      <c r="AG3856" t="b">
        <f>IF(AND(Z3856,AA3856,AB3856,AD3856,IF(C3856=Auswahlhilfe!$L$17,TRUE,FALSE)),D3856,FALSE)</f>
        <v>0</v>
      </c>
      <c r="AH3856" t="b">
        <f>IF(AND(Z3856,AA3856,AB3856,AE3856,IF(C3856=Auswahlhilfe!$L$17,TRUE,FALSE)),D3856,FALSE)</f>
        <v>0</v>
      </c>
      <c r="AI3856" t="s">
        <v>4817</v>
      </c>
      <c r="AJ3856" s="90" t="str">
        <f t="shared" si="182"/>
        <v>mailto:info@oxni.ch?subject=Anfrage TCBR-060-100-S1-P2</v>
      </c>
    </row>
    <row r="3857" spans="2:36" x14ac:dyDescent="0.2">
      <c r="B3857" s="78" t="str">
        <f t="shared" si="180"/>
        <v/>
      </c>
      <c r="C3857" s="19" t="s">
        <v>143</v>
      </c>
      <c r="D3857" s="19" t="s">
        <v>4158</v>
      </c>
      <c r="E3857" s="19">
        <v>60</v>
      </c>
      <c r="F3857" s="19" t="s">
        <v>58</v>
      </c>
      <c r="G3857" s="19">
        <v>100</v>
      </c>
      <c r="H3857" s="19">
        <v>12</v>
      </c>
      <c r="I3857" s="19">
        <v>6</v>
      </c>
      <c r="J3857" s="19">
        <v>92</v>
      </c>
      <c r="K3857" s="19">
        <v>40</v>
      </c>
      <c r="L3857" s="19">
        <v>120</v>
      </c>
      <c r="M3857" s="19" t="s">
        <v>127</v>
      </c>
      <c r="N3857" s="19">
        <v>3000</v>
      </c>
      <c r="O3857" s="19">
        <v>6000</v>
      </c>
      <c r="P3857" s="19">
        <v>1450</v>
      </c>
      <c r="Q3857" s="19" t="s">
        <v>57</v>
      </c>
      <c r="R3857" s="19">
        <v>724</v>
      </c>
      <c r="S3857" s="19">
        <v>20000</v>
      </c>
      <c r="T3857" s="19">
        <v>0.09</v>
      </c>
      <c r="U3857" s="19">
        <v>2.1</v>
      </c>
      <c r="V3857" s="19">
        <v>0.24</v>
      </c>
      <c r="W3857" s="19">
        <v>66</v>
      </c>
      <c r="X3857" s="93"/>
      <c r="Y3857">
        <f t="shared" si="181"/>
        <v>30</v>
      </c>
      <c r="Z3857" t="b">
        <f>IF(N3857/G3857&gt;=Auswahlhilfe!$C$8,TRUE,FALSE)</f>
        <v>1</v>
      </c>
      <c r="AA3857" t="b">
        <f>IF(K3857&gt;Auswahlhilfe!$C$7,TRUE,FALSE)</f>
        <v>1</v>
      </c>
      <c r="AB3857" t="b">
        <f>IF(Auswahlhilfe!$C$17=F3857,TRUE,FALSE)</f>
        <v>1</v>
      </c>
      <c r="AC3857" t="b">
        <f>IFERROR(IF(FIND("P2",PGOptionList!D3857)&gt;0,TRUE),FALSE)</f>
        <v>1</v>
      </c>
      <c r="AD3857" t="b">
        <f>IFERROR(IF(FIND("P1",PGOptionList!D3857)&gt;0,TRUE),FALSE)</f>
        <v>0</v>
      </c>
      <c r="AE3857" t="b">
        <f>IFERROR(IF(FIND("P0",PGOptionList!D3857)&gt;0,TRUE),FALSE)</f>
        <v>0</v>
      </c>
      <c r="AF3857" t="b">
        <f>IF(AND(Z3857,AA3857,AB3857,AC3857,IF(C3857=Auswahlhilfe!$L$7,TRUE,FALSE)),D3857,FALSE)</f>
        <v>0</v>
      </c>
      <c r="AG3857" t="b">
        <f>IF(AND(Z3857,AA3857,AB3857,AD3857,IF(C3857=Auswahlhilfe!$L$17,TRUE,FALSE)),D3857,FALSE)</f>
        <v>0</v>
      </c>
      <c r="AH3857" t="b">
        <f>IF(AND(Z3857,AA3857,AB3857,AE3857,IF(C3857=Auswahlhilfe!$L$17,TRUE,FALSE)),D3857,FALSE)</f>
        <v>0</v>
      </c>
      <c r="AI3857" t="s">
        <v>4817</v>
      </c>
      <c r="AJ3857" s="90" t="str">
        <f t="shared" si="182"/>
        <v>mailto:info@oxni.ch?subject=Anfrage TCBR-060-100-S2-P2</v>
      </c>
    </row>
    <row r="3858" spans="2:36" x14ac:dyDescent="0.2">
      <c r="B3858" s="78" t="str">
        <f t="shared" si="180"/>
        <v/>
      </c>
      <c r="C3858" s="19" t="s">
        <v>143</v>
      </c>
      <c r="D3858" s="19" t="s">
        <v>4159</v>
      </c>
      <c r="E3858" s="19">
        <v>60</v>
      </c>
      <c r="F3858" s="19" t="s">
        <v>55</v>
      </c>
      <c r="G3858" s="19">
        <v>80</v>
      </c>
      <c r="H3858" s="19">
        <v>9</v>
      </c>
      <c r="I3858" s="19">
        <v>6</v>
      </c>
      <c r="J3858" s="19">
        <v>92</v>
      </c>
      <c r="K3858" s="19">
        <v>43</v>
      </c>
      <c r="L3858" s="19">
        <v>129</v>
      </c>
      <c r="M3858" s="19" t="s">
        <v>147</v>
      </c>
      <c r="N3858" s="19">
        <v>3000</v>
      </c>
      <c r="O3858" s="19">
        <v>6000</v>
      </c>
      <c r="P3858" s="19">
        <v>1450</v>
      </c>
      <c r="Q3858" s="19" t="s">
        <v>57</v>
      </c>
      <c r="R3858" s="19">
        <v>724</v>
      </c>
      <c r="S3858" s="19">
        <v>20000</v>
      </c>
      <c r="T3858" s="19">
        <v>0.09</v>
      </c>
      <c r="U3858" s="19">
        <v>2.1</v>
      </c>
      <c r="V3858" s="19">
        <v>0.24</v>
      </c>
      <c r="W3858" s="19">
        <v>66</v>
      </c>
      <c r="X3858" s="93"/>
      <c r="Y3858">
        <f t="shared" si="181"/>
        <v>37.5</v>
      </c>
      <c r="Z3858" t="b">
        <f>IF(N3858/G3858&gt;=Auswahlhilfe!$C$8,TRUE,FALSE)</f>
        <v>1</v>
      </c>
      <c r="AA3858" t="b">
        <f>IF(K3858&gt;Auswahlhilfe!$C$7,TRUE,FALSE)</f>
        <v>1</v>
      </c>
      <c r="AB3858" t="b">
        <f>IF(Auswahlhilfe!$C$17=F3858,TRUE,FALSE)</f>
        <v>0</v>
      </c>
      <c r="AC3858" t="b">
        <f>IFERROR(IF(FIND("P2",PGOptionList!D3858)&gt;0,TRUE),FALSE)</f>
        <v>0</v>
      </c>
      <c r="AD3858" t="b">
        <f>IFERROR(IF(FIND("P1",PGOptionList!D3858)&gt;0,TRUE),FALSE)</f>
        <v>1</v>
      </c>
      <c r="AE3858" t="b">
        <f>IFERROR(IF(FIND("P0",PGOptionList!D3858)&gt;0,TRUE),FALSE)</f>
        <v>0</v>
      </c>
      <c r="AF3858" t="b">
        <f>IF(AND(Z3858,AA3858,AB3858,AC3858,IF(C3858=Auswahlhilfe!$L$7,TRUE,FALSE)),D3858,FALSE)</f>
        <v>0</v>
      </c>
      <c r="AG3858" t="b">
        <f>IF(AND(Z3858,AA3858,AB3858,AD3858,IF(C3858=Auswahlhilfe!$L$17,TRUE,FALSE)),D3858,FALSE)</f>
        <v>0</v>
      </c>
      <c r="AH3858" t="b">
        <f>IF(AND(Z3858,AA3858,AB3858,AE3858,IF(C3858=Auswahlhilfe!$L$17,TRUE,FALSE)),D3858,FALSE)</f>
        <v>0</v>
      </c>
      <c r="AI3858" t="s">
        <v>4817</v>
      </c>
      <c r="AJ3858" s="90" t="str">
        <f t="shared" si="182"/>
        <v>mailto:info@oxni.ch?subject=Anfrage TCBR-060-080-S1-P1</v>
      </c>
    </row>
    <row r="3859" spans="2:36" x14ac:dyDescent="0.2">
      <c r="B3859" s="78" t="str">
        <f t="shared" si="180"/>
        <v/>
      </c>
      <c r="C3859" s="19" t="s">
        <v>143</v>
      </c>
      <c r="D3859" s="19" t="s">
        <v>4160</v>
      </c>
      <c r="E3859" s="19">
        <v>60</v>
      </c>
      <c r="F3859" s="19" t="s">
        <v>58</v>
      </c>
      <c r="G3859" s="19">
        <v>80</v>
      </c>
      <c r="H3859" s="19">
        <v>9</v>
      </c>
      <c r="I3859" s="19">
        <v>6</v>
      </c>
      <c r="J3859" s="19">
        <v>92</v>
      </c>
      <c r="K3859" s="19">
        <v>43</v>
      </c>
      <c r="L3859" s="19">
        <v>129</v>
      </c>
      <c r="M3859" s="19" t="s">
        <v>147</v>
      </c>
      <c r="N3859" s="19">
        <v>3000</v>
      </c>
      <c r="O3859" s="19">
        <v>6000</v>
      </c>
      <c r="P3859" s="19">
        <v>1450</v>
      </c>
      <c r="Q3859" s="19" t="s">
        <v>57</v>
      </c>
      <c r="R3859" s="19">
        <v>724</v>
      </c>
      <c r="S3859" s="19">
        <v>20000</v>
      </c>
      <c r="T3859" s="19">
        <v>0.09</v>
      </c>
      <c r="U3859" s="19">
        <v>2.1</v>
      </c>
      <c r="V3859" s="19">
        <v>0.24</v>
      </c>
      <c r="W3859" s="19">
        <v>66</v>
      </c>
      <c r="X3859" s="93"/>
      <c r="Y3859">
        <f t="shared" si="181"/>
        <v>37.5</v>
      </c>
      <c r="Z3859" t="b">
        <f>IF(N3859/G3859&gt;=Auswahlhilfe!$C$8,TRUE,FALSE)</f>
        <v>1</v>
      </c>
      <c r="AA3859" t="b">
        <f>IF(K3859&gt;Auswahlhilfe!$C$7,TRUE,FALSE)</f>
        <v>1</v>
      </c>
      <c r="AB3859" t="b">
        <f>IF(Auswahlhilfe!$C$17=F3859,TRUE,FALSE)</f>
        <v>1</v>
      </c>
      <c r="AC3859" t="b">
        <f>IFERROR(IF(FIND("P2",PGOptionList!D3859)&gt;0,TRUE),FALSE)</f>
        <v>0</v>
      </c>
      <c r="AD3859" t="b">
        <f>IFERROR(IF(FIND("P1",PGOptionList!D3859)&gt;0,TRUE),FALSE)</f>
        <v>1</v>
      </c>
      <c r="AE3859" t="b">
        <f>IFERROR(IF(FIND("P0",PGOptionList!D3859)&gt;0,TRUE),FALSE)</f>
        <v>0</v>
      </c>
      <c r="AF3859" t="b">
        <f>IF(AND(Z3859,AA3859,AB3859,AC3859,IF(C3859=Auswahlhilfe!$L$7,TRUE,FALSE)),D3859,FALSE)</f>
        <v>0</v>
      </c>
      <c r="AG3859" t="b">
        <f>IF(AND(Z3859,AA3859,AB3859,AD3859,IF(C3859=Auswahlhilfe!$L$17,TRUE,FALSE)),D3859,FALSE)</f>
        <v>0</v>
      </c>
      <c r="AH3859" t="b">
        <f>IF(AND(Z3859,AA3859,AB3859,AE3859,IF(C3859=Auswahlhilfe!$L$17,TRUE,FALSE)),D3859,FALSE)</f>
        <v>0</v>
      </c>
      <c r="AI3859" t="s">
        <v>4817</v>
      </c>
      <c r="AJ3859" s="90" t="str">
        <f t="shared" si="182"/>
        <v>mailto:info@oxni.ch?subject=Anfrage TCBR-060-080-S2-P1</v>
      </c>
    </row>
    <row r="3860" spans="2:36" x14ac:dyDescent="0.2">
      <c r="B3860" s="78" t="str">
        <f t="shared" si="180"/>
        <v/>
      </c>
      <c r="C3860" s="19" t="s">
        <v>143</v>
      </c>
      <c r="D3860" s="19" t="s">
        <v>4161</v>
      </c>
      <c r="E3860" s="19">
        <v>60</v>
      </c>
      <c r="F3860" s="19" t="s">
        <v>55</v>
      </c>
      <c r="G3860" s="19">
        <v>80</v>
      </c>
      <c r="H3860" s="19">
        <v>12</v>
      </c>
      <c r="I3860" s="19">
        <v>6</v>
      </c>
      <c r="J3860" s="19">
        <v>92</v>
      </c>
      <c r="K3860" s="19">
        <v>43</v>
      </c>
      <c r="L3860" s="19">
        <v>129</v>
      </c>
      <c r="M3860" s="19" t="s">
        <v>147</v>
      </c>
      <c r="N3860" s="19">
        <v>3000</v>
      </c>
      <c r="O3860" s="19">
        <v>6000</v>
      </c>
      <c r="P3860" s="19">
        <v>1450</v>
      </c>
      <c r="Q3860" s="19" t="s">
        <v>57</v>
      </c>
      <c r="R3860" s="19">
        <v>724</v>
      </c>
      <c r="S3860" s="19">
        <v>20000</v>
      </c>
      <c r="T3860" s="19">
        <v>0.09</v>
      </c>
      <c r="U3860" s="19">
        <v>2.1</v>
      </c>
      <c r="V3860" s="19">
        <v>0.24</v>
      </c>
      <c r="W3860" s="19">
        <v>66</v>
      </c>
      <c r="X3860" s="93"/>
      <c r="Y3860">
        <f t="shared" si="181"/>
        <v>37.5</v>
      </c>
      <c r="Z3860" t="b">
        <f>IF(N3860/G3860&gt;=Auswahlhilfe!$C$8,TRUE,FALSE)</f>
        <v>1</v>
      </c>
      <c r="AA3860" t="b">
        <f>IF(K3860&gt;Auswahlhilfe!$C$7,TRUE,FALSE)</f>
        <v>1</v>
      </c>
      <c r="AB3860" t="b">
        <f>IF(Auswahlhilfe!$C$17=F3860,TRUE,FALSE)</f>
        <v>0</v>
      </c>
      <c r="AC3860" t="b">
        <f>IFERROR(IF(FIND("P2",PGOptionList!D3860)&gt;0,TRUE),FALSE)</f>
        <v>1</v>
      </c>
      <c r="AD3860" t="b">
        <f>IFERROR(IF(FIND("P1",PGOptionList!D3860)&gt;0,TRUE),FALSE)</f>
        <v>0</v>
      </c>
      <c r="AE3860" t="b">
        <f>IFERROR(IF(FIND("P0",PGOptionList!D3860)&gt;0,TRUE),FALSE)</f>
        <v>0</v>
      </c>
      <c r="AF3860" t="b">
        <f>IF(AND(Z3860,AA3860,AB3860,AC3860,IF(C3860=Auswahlhilfe!$L$7,TRUE,FALSE)),D3860,FALSE)</f>
        <v>0</v>
      </c>
      <c r="AG3860" t="b">
        <f>IF(AND(Z3860,AA3860,AB3860,AD3860,IF(C3860=Auswahlhilfe!$L$17,TRUE,FALSE)),D3860,FALSE)</f>
        <v>0</v>
      </c>
      <c r="AH3860" t="b">
        <f>IF(AND(Z3860,AA3860,AB3860,AE3860,IF(C3860=Auswahlhilfe!$L$17,TRUE,FALSE)),D3860,FALSE)</f>
        <v>0</v>
      </c>
      <c r="AI3860" t="s">
        <v>4817</v>
      </c>
      <c r="AJ3860" s="90" t="str">
        <f t="shared" si="182"/>
        <v>mailto:info@oxni.ch?subject=Anfrage TCBR-060-080-S1-P2</v>
      </c>
    </row>
    <row r="3861" spans="2:36" x14ac:dyDescent="0.2">
      <c r="B3861" s="78" t="str">
        <f t="shared" si="180"/>
        <v/>
      </c>
      <c r="C3861" s="19" t="s">
        <v>143</v>
      </c>
      <c r="D3861" s="19" t="s">
        <v>4162</v>
      </c>
      <c r="E3861" s="19">
        <v>60</v>
      </c>
      <c r="F3861" s="19" t="s">
        <v>58</v>
      </c>
      <c r="G3861" s="19">
        <v>80</v>
      </c>
      <c r="H3861" s="19">
        <v>12</v>
      </c>
      <c r="I3861" s="19">
        <v>6</v>
      </c>
      <c r="J3861" s="19">
        <v>92</v>
      </c>
      <c r="K3861" s="19">
        <v>43</v>
      </c>
      <c r="L3861" s="19">
        <v>129</v>
      </c>
      <c r="M3861" s="19" t="s">
        <v>147</v>
      </c>
      <c r="N3861" s="19">
        <v>3000</v>
      </c>
      <c r="O3861" s="19">
        <v>6000</v>
      </c>
      <c r="P3861" s="19">
        <v>1450</v>
      </c>
      <c r="Q3861" s="19" t="s">
        <v>57</v>
      </c>
      <c r="R3861" s="19">
        <v>724</v>
      </c>
      <c r="S3861" s="19">
        <v>20000</v>
      </c>
      <c r="T3861" s="19">
        <v>0.09</v>
      </c>
      <c r="U3861" s="19">
        <v>2.1</v>
      </c>
      <c r="V3861" s="19">
        <v>0.24</v>
      </c>
      <c r="W3861" s="19">
        <v>66</v>
      </c>
      <c r="X3861" s="93"/>
      <c r="Y3861">
        <f t="shared" si="181"/>
        <v>37.5</v>
      </c>
      <c r="Z3861" t="b">
        <f>IF(N3861/G3861&gt;=Auswahlhilfe!$C$8,TRUE,FALSE)</f>
        <v>1</v>
      </c>
      <c r="AA3861" t="b">
        <f>IF(K3861&gt;Auswahlhilfe!$C$7,TRUE,FALSE)</f>
        <v>1</v>
      </c>
      <c r="AB3861" t="b">
        <f>IF(Auswahlhilfe!$C$17=F3861,TRUE,FALSE)</f>
        <v>1</v>
      </c>
      <c r="AC3861" t="b">
        <f>IFERROR(IF(FIND("P2",PGOptionList!D3861)&gt;0,TRUE),FALSE)</f>
        <v>1</v>
      </c>
      <c r="AD3861" t="b">
        <f>IFERROR(IF(FIND("P1",PGOptionList!D3861)&gt;0,TRUE),FALSE)</f>
        <v>0</v>
      </c>
      <c r="AE3861" t="b">
        <f>IFERROR(IF(FIND("P0",PGOptionList!D3861)&gt;0,TRUE),FALSE)</f>
        <v>0</v>
      </c>
      <c r="AF3861" t="b">
        <f>IF(AND(Z3861,AA3861,AB3861,AC3861,IF(C3861=Auswahlhilfe!$L$7,TRUE,FALSE)),D3861,FALSE)</f>
        <v>0</v>
      </c>
      <c r="AG3861" t="b">
        <f>IF(AND(Z3861,AA3861,AB3861,AD3861,IF(C3861=Auswahlhilfe!$L$17,TRUE,FALSE)),D3861,FALSE)</f>
        <v>0</v>
      </c>
      <c r="AH3861" t="b">
        <f>IF(AND(Z3861,AA3861,AB3861,AE3861,IF(C3861=Auswahlhilfe!$L$17,TRUE,FALSE)),D3861,FALSE)</f>
        <v>0</v>
      </c>
      <c r="AI3861" t="s">
        <v>4817</v>
      </c>
      <c r="AJ3861" s="90" t="str">
        <f t="shared" si="182"/>
        <v>mailto:info@oxni.ch?subject=Anfrage TCBR-060-080-S2-P2</v>
      </c>
    </row>
    <row r="3862" spans="2:36" x14ac:dyDescent="0.2">
      <c r="B3862" s="78" t="str">
        <f t="shared" si="180"/>
        <v/>
      </c>
      <c r="C3862" s="19" t="s">
        <v>143</v>
      </c>
      <c r="D3862" s="19" t="s">
        <v>4163</v>
      </c>
      <c r="E3862" s="19">
        <v>60</v>
      </c>
      <c r="F3862" s="19" t="s">
        <v>55</v>
      </c>
      <c r="G3862" s="19">
        <v>70</v>
      </c>
      <c r="H3862" s="19">
        <v>9</v>
      </c>
      <c r="I3862" s="19">
        <v>6</v>
      </c>
      <c r="J3862" s="19">
        <v>92</v>
      </c>
      <c r="K3862" s="19">
        <v>46</v>
      </c>
      <c r="L3862" s="19">
        <v>138</v>
      </c>
      <c r="M3862" s="19" t="s">
        <v>146</v>
      </c>
      <c r="N3862" s="19">
        <v>3000</v>
      </c>
      <c r="O3862" s="19">
        <v>6000</v>
      </c>
      <c r="P3862" s="19">
        <v>1450</v>
      </c>
      <c r="Q3862" s="19" t="s">
        <v>57</v>
      </c>
      <c r="R3862" s="19">
        <v>724</v>
      </c>
      <c r="S3862" s="19">
        <v>20000</v>
      </c>
      <c r="T3862" s="19">
        <v>0.09</v>
      </c>
      <c r="U3862" s="19">
        <v>2.1</v>
      </c>
      <c r="V3862" s="19">
        <v>0.24</v>
      </c>
      <c r="W3862" s="19">
        <v>66</v>
      </c>
      <c r="X3862" s="93"/>
      <c r="Y3862">
        <f t="shared" si="181"/>
        <v>42.857142857142854</v>
      </c>
      <c r="Z3862" t="b">
        <f>IF(N3862/G3862&gt;=Auswahlhilfe!$C$8,TRUE,FALSE)</f>
        <v>1</v>
      </c>
      <c r="AA3862" t="b">
        <f>IF(K3862&gt;Auswahlhilfe!$C$7,TRUE,FALSE)</f>
        <v>1</v>
      </c>
      <c r="AB3862" t="b">
        <f>IF(Auswahlhilfe!$C$17=F3862,TRUE,FALSE)</f>
        <v>0</v>
      </c>
      <c r="AC3862" t="b">
        <f>IFERROR(IF(FIND("P2",PGOptionList!D3862)&gt;0,TRUE),FALSE)</f>
        <v>0</v>
      </c>
      <c r="AD3862" t="b">
        <f>IFERROR(IF(FIND("P1",PGOptionList!D3862)&gt;0,TRUE),FALSE)</f>
        <v>1</v>
      </c>
      <c r="AE3862" t="b">
        <f>IFERROR(IF(FIND("P0",PGOptionList!D3862)&gt;0,TRUE),FALSE)</f>
        <v>0</v>
      </c>
      <c r="AF3862" t="b">
        <f>IF(AND(Z3862,AA3862,AB3862,AC3862,IF(C3862=Auswahlhilfe!$L$7,TRUE,FALSE)),D3862,FALSE)</f>
        <v>0</v>
      </c>
      <c r="AG3862" t="b">
        <f>IF(AND(Z3862,AA3862,AB3862,AD3862,IF(C3862=Auswahlhilfe!$L$17,TRUE,FALSE)),D3862,FALSE)</f>
        <v>0</v>
      </c>
      <c r="AH3862" t="b">
        <f>IF(AND(Z3862,AA3862,AB3862,AE3862,IF(C3862=Auswahlhilfe!$L$17,TRUE,FALSE)),D3862,FALSE)</f>
        <v>0</v>
      </c>
      <c r="AI3862" t="s">
        <v>4817</v>
      </c>
      <c r="AJ3862" s="90" t="str">
        <f t="shared" si="182"/>
        <v>mailto:info@oxni.ch?subject=Anfrage TCBR-060-070-S1-P1</v>
      </c>
    </row>
    <row r="3863" spans="2:36" x14ac:dyDescent="0.2">
      <c r="B3863" s="78" t="str">
        <f t="shared" si="180"/>
        <v/>
      </c>
      <c r="C3863" s="19" t="s">
        <v>143</v>
      </c>
      <c r="D3863" s="19" t="s">
        <v>4164</v>
      </c>
      <c r="E3863" s="19">
        <v>60</v>
      </c>
      <c r="F3863" s="19" t="s">
        <v>58</v>
      </c>
      <c r="G3863" s="19">
        <v>70</v>
      </c>
      <c r="H3863" s="19">
        <v>9</v>
      </c>
      <c r="I3863" s="19">
        <v>6</v>
      </c>
      <c r="J3863" s="19">
        <v>92</v>
      </c>
      <c r="K3863" s="19">
        <v>46</v>
      </c>
      <c r="L3863" s="19">
        <v>138</v>
      </c>
      <c r="M3863" s="19" t="s">
        <v>146</v>
      </c>
      <c r="N3863" s="19">
        <v>3000</v>
      </c>
      <c r="O3863" s="19">
        <v>6000</v>
      </c>
      <c r="P3863" s="19">
        <v>1450</v>
      </c>
      <c r="Q3863" s="19" t="s">
        <v>57</v>
      </c>
      <c r="R3863" s="19">
        <v>724</v>
      </c>
      <c r="S3863" s="19">
        <v>20000</v>
      </c>
      <c r="T3863" s="19">
        <v>0.09</v>
      </c>
      <c r="U3863" s="19">
        <v>2.1</v>
      </c>
      <c r="V3863" s="19">
        <v>0.24</v>
      </c>
      <c r="W3863" s="19">
        <v>66</v>
      </c>
      <c r="X3863" s="93"/>
      <c r="Y3863">
        <f t="shared" si="181"/>
        <v>42.857142857142854</v>
      </c>
      <c r="Z3863" t="b">
        <f>IF(N3863/G3863&gt;=Auswahlhilfe!$C$8,TRUE,FALSE)</f>
        <v>1</v>
      </c>
      <c r="AA3863" t="b">
        <f>IF(K3863&gt;Auswahlhilfe!$C$7,TRUE,FALSE)</f>
        <v>1</v>
      </c>
      <c r="AB3863" t="b">
        <f>IF(Auswahlhilfe!$C$17=F3863,TRUE,FALSE)</f>
        <v>1</v>
      </c>
      <c r="AC3863" t="b">
        <f>IFERROR(IF(FIND("P2",PGOptionList!D3863)&gt;0,TRUE),FALSE)</f>
        <v>0</v>
      </c>
      <c r="AD3863" t="b">
        <f>IFERROR(IF(FIND("P1",PGOptionList!D3863)&gt;0,TRUE),FALSE)</f>
        <v>1</v>
      </c>
      <c r="AE3863" t="b">
        <f>IFERROR(IF(FIND("P0",PGOptionList!D3863)&gt;0,TRUE),FALSE)</f>
        <v>0</v>
      </c>
      <c r="AF3863" t="b">
        <f>IF(AND(Z3863,AA3863,AB3863,AC3863,IF(C3863=Auswahlhilfe!$L$7,TRUE,FALSE)),D3863,FALSE)</f>
        <v>0</v>
      </c>
      <c r="AG3863" t="b">
        <f>IF(AND(Z3863,AA3863,AB3863,AD3863,IF(C3863=Auswahlhilfe!$L$17,TRUE,FALSE)),D3863,FALSE)</f>
        <v>0</v>
      </c>
      <c r="AH3863" t="b">
        <f>IF(AND(Z3863,AA3863,AB3863,AE3863,IF(C3863=Auswahlhilfe!$L$17,TRUE,FALSE)),D3863,FALSE)</f>
        <v>0</v>
      </c>
      <c r="AI3863" t="s">
        <v>4817</v>
      </c>
      <c r="AJ3863" s="90" t="str">
        <f t="shared" si="182"/>
        <v>mailto:info@oxni.ch?subject=Anfrage TCBR-060-070-S2-P1</v>
      </c>
    </row>
    <row r="3864" spans="2:36" x14ac:dyDescent="0.2">
      <c r="B3864" s="78" t="str">
        <f t="shared" si="180"/>
        <v/>
      </c>
      <c r="C3864" s="19" t="s">
        <v>143</v>
      </c>
      <c r="D3864" s="19" t="s">
        <v>4165</v>
      </c>
      <c r="E3864" s="19">
        <v>60</v>
      </c>
      <c r="F3864" s="19" t="s">
        <v>55</v>
      </c>
      <c r="G3864" s="19">
        <v>70</v>
      </c>
      <c r="H3864" s="19">
        <v>12</v>
      </c>
      <c r="I3864" s="19">
        <v>6</v>
      </c>
      <c r="J3864" s="19">
        <v>92</v>
      </c>
      <c r="K3864" s="19">
        <v>46</v>
      </c>
      <c r="L3864" s="19">
        <v>138</v>
      </c>
      <c r="M3864" s="19" t="s">
        <v>146</v>
      </c>
      <c r="N3864" s="19">
        <v>3000</v>
      </c>
      <c r="O3864" s="19">
        <v>6000</v>
      </c>
      <c r="P3864" s="19">
        <v>1450</v>
      </c>
      <c r="Q3864" s="19" t="s">
        <v>57</v>
      </c>
      <c r="R3864" s="19">
        <v>724</v>
      </c>
      <c r="S3864" s="19">
        <v>20000</v>
      </c>
      <c r="T3864" s="19">
        <v>0.09</v>
      </c>
      <c r="U3864" s="19">
        <v>2.1</v>
      </c>
      <c r="V3864" s="19">
        <v>0.24</v>
      </c>
      <c r="W3864" s="19">
        <v>66</v>
      </c>
      <c r="X3864" s="93"/>
      <c r="Y3864">
        <f t="shared" si="181"/>
        <v>42.857142857142854</v>
      </c>
      <c r="Z3864" t="b">
        <f>IF(N3864/G3864&gt;=Auswahlhilfe!$C$8,TRUE,FALSE)</f>
        <v>1</v>
      </c>
      <c r="AA3864" t="b">
        <f>IF(K3864&gt;Auswahlhilfe!$C$7,TRUE,FALSE)</f>
        <v>1</v>
      </c>
      <c r="AB3864" t="b">
        <f>IF(Auswahlhilfe!$C$17=F3864,TRUE,FALSE)</f>
        <v>0</v>
      </c>
      <c r="AC3864" t="b">
        <f>IFERROR(IF(FIND("P2",PGOptionList!D3864)&gt;0,TRUE),FALSE)</f>
        <v>1</v>
      </c>
      <c r="AD3864" t="b">
        <f>IFERROR(IF(FIND("P1",PGOptionList!D3864)&gt;0,TRUE),FALSE)</f>
        <v>0</v>
      </c>
      <c r="AE3864" t="b">
        <f>IFERROR(IF(FIND("P0",PGOptionList!D3864)&gt;0,TRUE),FALSE)</f>
        <v>0</v>
      </c>
      <c r="AF3864" t="b">
        <f>IF(AND(Z3864,AA3864,AB3864,AC3864,IF(C3864=Auswahlhilfe!$L$7,TRUE,FALSE)),D3864,FALSE)</f>
        <v>0</v>
      </c>
      <c r="AG3864" t="b">
        <f>IF(AND(Z3864,AA3864,AB3864,AD3864,IF(C3864=Auswahlhilfe!$L$17,TRUE,FALSE)),D3864,FALSE)</f>
        <v>0</v>
      </c>
      <c r="AH3864" t="b">
        <f>IF(AND(Z3864,AA3864,AB3864,AE3864,IF(C3864=Auswahlhilfe!$L$17,TRUE,FALSE)),D3864,FALSE)</f>
        <v>0</v>
      </c>
      <c r="AI3864" t="s">
        <v>4817</v>
      </c>
      <c r="AJ3864" s="90" t="str">
        <f t="shared" si="182"/>
        <v>mailto:info@oxni.ch?subject=Anfrage TCBR-060-070-S1-P2</v>
      </c>
    </row>
    <row r="3865" spans="2:36" x14ac:dyDescent="0.2">
      <c r="B3865" s="78" t="str">
        <f t="shared" si="180"/>
        <v/>
      </c>
      <c r="C3865" s="19" t="s">
        <v>143</v>
      </c>
      <c r="D3865" s="19" t="s">
        <v>4166</v>
      </c>
      <c r="E3865" s="19">
        <v>60</v>
      </c>
      <c r="F3865" s="19" t="s">
        <v>58</v>
      </c>
      <c r="G3865" s="19">
        <v>70</v>
      </c>
      <c r="H3865" s="19">
        <v>12</v>
      </c>
      <c r="I3865" s="19">
        <v>6</v>
      </c>
      <c r="J3865" s="19">
        <v>92</v>
      </c>
      <c r="K3865" s="19">
        <v>46</v>
      </c>
      <c r="L3865" s="19">
        <v>138</v>
      </c>
      <c r="M3865" s="19" t="s">
        <v>146</v>
      </c>
      <c r="N3865" s="19">
        <v>3000</v>
      </c>
      <c r="O3865" s="19">
        <v>6000</v>
      </c>
      <c r="P3865" s="19">
        <v>1450</v>
      </c>
      <c r="Q3865" s="19" t="s">
        <v>57</v>
      </c>
      <c r="R3865" s="19">
        <v>724</v>
      </c>
      <c r="S3865" s="19">
        <v>20000</v>
      </c>
      <c r="T3865" s="19">
        <v>0.09</v>
      </c>
      <c r="U3865" s="19">
        <v>2.1</v>
      </c>
      <c r="V3865" s="19">
        <v>0.24</v>
      </c>
      <c r="W3865" s="19">
        <v>66</v>
      </c>
      <c r="X3865" s="93"/>
      <c r="Y3865">
        <f t="shared" si="181"/>
        <v>42.857142857142854</v>
      </c>
      <c r="Z3865" t="b">
        <f>IF(N3865/G3865&gt;=Auswahlhilfe!$C$8,TRUE,FALSE)</f>
        <v>1</v>
      </c>
      <c r="AA3865" t="b">
        <f>IF(K3865&gt;Auswahlhilfe!$C$7,TRUE,FALSE)</f>
        <v>1</v>
      </c>
      <c r="AB3865" t="b">
        <f>IF(Auswahlhilfe!$C$17=F3865,TRUE,FALSE)</f>
        <v>1</v>
      </c>
      <c r="AC3865" t="b">
        <f>IFERROR(IF(FIND("P2",PGOptionList!D3865)&gt;0,TRUE),FALSE)</f>
        <v>1</v>
      </c>
      <c r="AD3865" t="b">
        <f>IFERROR(IF(FIND("P1",PGOptionList!D3865)&gt;0,TRUE),FALSE)</f>
        <v>0</v>
      </c>
      <c r="AE3865" t="b">
        <f>IFERROR(IF(FIND("P0",PGOptionList!D3865)&gt;0,TRUE),FALSE)</f>
        <v>0</v>
      </c>
      <c r="AF3865" t="b">
        <f>IF(AND(Z3865,AA3865,AB3865,AC3865,IF(C3865=Auswahlhilfe!$L$7,TRUE,FALSE)),D3865,FALSE)</f>
        <v>0</v>
      </c>
      <c r="AG3865" t="b">
        <f>IF(AND(Z3865,AA3865,AB3865,AD3865,IF(C3865=Auswahlhilfe!$L$17,TRUE,FALSE)),D3865,FALSE)</f>
        <v>0</v>
      </c>
      <c r="AH3865" t="b">
        <f>IF(AND(Z3865,AA3865,AB3865,AE3865,IF(C3865=Auswahlhilfe!$L$17,TRUE,FALSE)),D3865,FALSE)</f>
        <v>0</v>
      </c>
      <c r="AI3865" t="s">
        <v>4817</v>
      </c>
      <c r="AJ3865" s="90" t="str">
        <f t="shared" si="182"/>
        <v>mailto:info@oxni.ch?subject=Anfrage TCBR-060-070-S2-P2</v>
      </c>
    </row>
    <row r="3866" spans="2:36" x14ac:dyDescent="0.2">
      <c r="B3866" s="78" t="str">
        <f t="shared" si="180"/>
        <v/>
      </c>
      <c r="C3866" s="19" t="s">
        <v>143</v>
      </c>
      <c r="D3866" s="19" t="s">
        <v>4167</v>
      </c>
      <c r="E3866" s="19">
        <v>60</v>
      </c>
      <c r="F3866" s="19" t="s">
        <v>55</v>
      </c>
      <c r="G3866" s="19">
        <v>60</v>
      </c>
      <c r="H3866" s="19">
        <v>9</v>
      </c>
      <c r="I3866" s="19">
        <v>6</v>
      </c>
      <c r="J3866" s="19">
        <v>92</v>
      </c>
      <c r="K3866" s="19">
        <v>50</v>
      </c>
      <c r="L3866" s="19">
        <v>150</v>
      </c>
      <c r="M3866" s="19" t="s">
        <v>64</v>
      </c>
      <c r="N3866" s="19">
        <v>3000</v>
      </c>
      <c r="O3866" s="19">
        <v>6000</v>
      </c>
      <c r="P3866" s="19">
        <v>1450</v>
      </c>
      <c r="Q3866" s="19" t="s">
        <v>57</v>
      </c>
      <c r="R3866" s="19">
        <v>724</v>
      </c>
      <c r="S3866" s="19">
        <v>20000</v>
      </c>
      <c r="T3866" s="19">
        <v>0.09</v>
      </c>
      <c r="U3866" s="19">
        <v>2.1</v>
      </c>
      <c r="V3866" s="19">
        <v>0.24</v>
      </c>
      <c r="W3866" s="19">
        <v>66</v>
      </c>
      <c r="X3866" s="93"/>
      <c r="Y3866">
        <f t="shared" si="181"/>
        <v>50</v>
      </c>
      <c r="Z3866" t="b">
        <f>IF(N3866/G3866&gt;=Auswahlhilfe!$C$8,TRUE,FALSE)</f>
        <v>1</v>
      </c>
      <c r="AA3866" t="b">
        <f>IF(K3866&gt;Auswahlhilfe!$C$7,TRUE,FALSE)</f>
        <v>1</v>
      </c>
      <c r="AB3866" t="b">
        <f>IF(Auswahlhilfe!$C$17=F3866,TRUE,FALSE)</f>
        <v>0</v>
      </c>
      <c r="AC3866" t="b">
        <f>IFERROR(IF(FIND("P2",PGOptionList!D3866)&gt;0,TRUE),FALSE)</f>
        <v>0</v>
      </c>
      <c r="AD3866" t="b">
        <f>IFERROR(IF(FIND("P1",PGOptionList!D3866)&gt;0,TRUE),FALSE)</f>
        <v>1</v>
      </c>
      <c r="AE3866" t="b">
        <f>IFERROR(IF(FIND("P0",PGOptionList!D3866)&gt;0,TRUE),FALSE)</f>
        <v>0</v>
      </c>
      <c r="AF3866" t="b">
        <f>IF(AND(Z3866,AA3866,AB3866,AC3866,IF(C3866=Auswahlhilfe!$L$7,TRUE,FALSE)),D3866,FALSE)</f>
        <v>0</v>
      </c>
      <c r="AG3866" t="b">
        <f>IF(AND(Z3866,AA3866,AB3866,AD3866,IF(C3866=Auswahlhilfe!$L$17,TRUE,FALSE)),D3866,FALSE)</f>
        <v>0</v>
      </c>
      <c r="AH3866" t="b">
        <f>IF(AND(Z3866,AA3866,AB3866,AE3866,IF(C3866=Auswahlhilfe!$L$17,TRUE,FALSE)),D3866,FALSE)</f>
        <v>0</v>
      </c>
      <c r="AI3866" t="s">
        <v>4817</v>
      </c>
      <c r="AJ3866" s="90" t="str">
        <f t="shared" si="182"/>
        <v>mailto:info@oxni.ch?subject=Anfrage TCBR-060-060-S1-P1</v>
      </c>
    </row>
    <row r="3867" spans="2:36" x14ac:dyDescent="0.2">
      <c r="B3867" s="78" t="str">
        <f t="shared" si="180"/>
        <v/>
      </c>
      <c r="C3867" s="19" t="s">
        <v>143</v>
      </c>
      <c r="D3867" s="19" t="s">
        <v>4168</v>
      </c>
      <c r="E3867" s="19">
        <v>60</v>
      </c>
      <c r="F3867" s="19" t="s">
        <v>58</v>
      </c>
      <c r="G3867" s="19">
        <v>60</v>
      </c>
      <c r="H3867" s="19">
        <v>9</v>
      </c>
      <c r="I3867" s="19">
        <v>6</v>
      </c>
      <c r="J3867" s="19">
        <v>92</v>
      </c>
      <c r="K3867" s="19">
        <v>50</v>
      </c>
      <c r="L3867" s="19">
        <v>150</v>
      </c>
      <c r="M3867" s="19" t="s">
        <v>64</v>
      </c>
      <c r="N3867" s="19">
        <v>3000</v>
      </c>
      <c r="O3867" s="19">
        <v>6000</v>
      </c>
      <c r="P3867" s="19">
        <v>1450</v>
      </c>
      <c r="Q3867" s="19" t="s">
        <v>57</v>
      </c>
      <c r="R3867" s="19">
        <v>724</v>
      </c>
      <c r="S3867" s="19">
        <v>20000</v>
      </c>
      <c r="T3867" s="19">
        <v>0.09</v>
      </c>
      <c r="U3867" s="19">
        <v>2.1</v>
      </c>
      <c r="V3867" s="19">
        <v>0.24</v>
      </c>
      <c r="W3867" s="19">
        <v>66</v>
      </c>
      <c r="X3867" s="93"/>
      <c r="Y3867">
        <f t="shared" si="181"/>
        <v>50</v>
      </c>
      <c r="Z3867" t="b">
        <f>IF(N3867/G3867&gt;=Auswahlhilfe!$C$8,TRUE,FALSE)</f>
        <v>1</v>
      </c>
      <c r="AA3867" t="b">
        <f>IF(K3867&gt;Auswahlhilfe!$C$7,TRUE,FALSE)</f>
        <v>1</v>
      </c>
      <c r="AB3867" t="b">
        <f>IF(Auswahlhilfe!$C$17=F3867,TRUE,FALSE)</f>
        <v>1</v>
      </c>
      <c r="AC3867" t="b">
        <f>IFERROR(IF(FIND("P2",PGOptionList!D3867)&gt;0,TRUE),FALSE)</f>
        <v>0</v>
      </c>
      <c r="AD3867" t="b">
        <f>IFERROR(IF(FIND("P1",PGOptionList!D3867)&gt;0,TRUE),FALSE)</f>
        <v>1</v>
      </c>
      <c r="AE3867" t="b">
        <f>IFERROR(IF(FIND("P0",PGOptionList!D3867)&gt;0,TRUE),FALSE)</f>
        <v>0</v>
      </c>
      <c r="AF3867" t="b">
        <f>IF(AND(Z3867,AA3867,AB3867,AC3867,IF(C3867=Auswahlhilfe!$L$7,TRUE,FALSE)),D3867,FALSE)</f>
        <v>0</v>
      </c>
      <c r="AG3867" t="b">
        <f>IF(AND(Z3867,AA3867,AB3867,AD3867,IF(C3867=Auswahlhilfe!$L$17,TRUE,FALSE)),D3867,FALSE)</f>
        <v>0</v>
      </c>
      <c r="AH3867" t="b">
        <f>IF(AND(Z3867,AA3867,AB3867,AE3867,IF(C3867=Auswahlhilfe!$L$17,TRUE,FALSE)),D3867,FALSE)</f>
        <v>0</v>
      </c>
      <c r="AI3867" t="s">
        <v>4817</v>
      </c>
      <c r="AJ3867" s="90" t="str">
        <f t="shared" si="182"/>
        <v>mailto:info@oxni.ch?subject=Anfrage TCBR-060-060-S2-P1</v>
      </c>
    </row>
    <row r="3868" spans="2:36" x14ac:dyDescent="0.2">
      <c r="B3868" s="78" t="str">
        <f t="shared" si="180"/>
        <v/>
      </c>
      <c r="C3868" s="19" t="s">
        <v>143</v>
      </c>
      <c r="D3868" s="19" t="s">
        <v>4169</v>
      </c>
      <c r="E3868" s="19">
        <v>60</v>
      </c>
      <c r="F3868" s="19" t="s">
        <v>55</v>
      </c>
      <c r="G3868" s="19">
        <v>60</v>
      </c>
      <c r="H3868" s="19">
        <v>12</v>
      </c>
      <c r="I3868" s="19">
        <v>6</v>
      </c>
      <c r="J3868" s="19">
        <v>92</v>
      </c>
      <c r="K3868" s="19">
        <v>50</v>
      </c>
      <c r="L3868" s="19">
        <v>150</v>
      </c>
      <c r="M3868" s="19" t="s">
        <v>64</v>
      </c>
      <c r="N3868" s="19">
        <v>3000</v>
      </c>
      <c r="O3868" s="19">
        <v>6000</v>
      </c>
      <c r="P3868" s="19">
        <v>1450</v>
      </c>
      <c r="Q3868" s="19" t="s">
        <v>57</v>
      </c>
      <c r="R3868" s="19">
        <v>724</v>
      </c>
      <c r="S3868" s="19">
        <v>20000</v>
      </c>
      <c r="T3868" s="19">
        <v>0.09</v>
      </c>
      <c r="U3868" s="19">
        <v>2.1</v>
      </c>
      <c r="V3868" s="19">
        <v>0.24</v>
      </c>
      <c r="W3868" s="19">
        <v>66</v>
      </c>
      <c r="X3868" s="93"/>
      <c r="Y3868">
        <f t="shared" si="181"/>
        <v>50</v>
      </c>
      <c r="Z3868" t="b">
        <f>IF(N3868/G3868&gt;=Auswahlhilfe!$C$8,TRUE,FALSE)</f>
        <v>1</v>
      </c>
      <c r="AA3868" t="b">
        <f>IF(K3868&gt;Auswahlhilfe!$C$7,TRUE,FALSE)</f>
        <v>1</v>
      </c>
      <c r="AB3868" t="b">
        <f>IF(Auswahlhilfe!$C$17=F3868,TRUE,FALSE)</f>
        <v>0</v>
      </c>
      <c r="AC3868" t="b">
        <f>IFERROR(IF(FIND("P2",PGOptionList!D3868)&gt;0,TRUE),FALSE)</f>
        <v>1</v>
      </c>
      <c r="AD3868" t="b">
        <f>IFERROR(IF(FIND("P1",PGOptionList!D3868)&gt;0,TRUE),FALSE)</f>
        <v>0</v>
      </c>
      <c r="AE3868" t="b">
        <f>IFERROR(IF(FIND("P0",PGOptionList!D3868)&gt;0,TRUE),FALSE)</f>
        <v>0</v>
      </c>
      <c r="AF3868" t="b">
        <f>IF(AND(Z3868,AA3868,AB3868,AC3868,IF(C3868=Auswahlhilfe!$L$7,TRUE,FALSE)),D3868,FALSE)</f>
        <v>0</v>
      </c>
      <c r="AG3868" t="b">
        <f>IF(AND(Z3868,AA3868,AB3868,AD3868,IF(C3868=Auswahlhilfe!$L$17,TRUE,FALSE)),D3868,FALSE)</f>
        <v>0</v>
      </c>
      <c r="AH3868" t="b">
        <f>IF(AND(Z3868,AA3868,AB3868,AE3868,IF(C3868=Auswahlhilfe!$L$17,TRUE,FALSE)),D3868,FALSE)</f>
        <v>0</v>
      </c>
      <c r="AI3868" t="s">
        <v>4817</v>
      </c>
      <c r="AJ3868" s="90" t="str">
        <f t="shared" si="182"/>
        <v>mailto:info@oxni.ch?subject=Anfrage TCBR-060-060-S1-P2</v>
      </c>
    </row>
    <row r="3869" spans="2:36" x14ac:dyDescent="0.2">
      <c r="B3869" s="78" t="str">
        <f t="shared" si="180"/>
        <v/>
      </c>
      <c r="C3869" s="19" t="s">
        <v>143</v>
      </c>
      <c r="D3869" s="19" t="s">
        <v>4170</v>
      </c>
      <c r="E3869" s="19">
        <v>60</v>
      </c>
      <c r="F3869" s="19" t="s">
        <v>58</v>
      </c>
      <c r="G3869" s="19">
        <v>60</v>
      </c>
      <c r="H3869" s="19">
        <v>12</v>
      </c>
      <c r="I3869" s="19">
        <v>6</v>
      </c>
      <c r="J3869" s="19">
        <v>92</v>
      </c>
      <c r="K3869" s="19">
        <v>50</v>
      </c>
      <c r="L3869" s="19">
        <v>150</v>
      </c>
      <c r="M3869" s="19" t="s">
        <v>64</v>
      </c>
      <c r="N3869" s="19">
        <v>3000</v>
      </c>
      <c r="O3869" s="19">
        <v>6000</v>
      </c>
      <c r="P3869" s="19">
        <v>1450</v>
      </c>
      <c r="Q3869" s="19" t="s">
        <v>57</v>
      </c>
      <c r="R3869" s="19">
        <v>724</v>
      </c>
      <c r="S3869" s="19">
        <v>20000</v>
      </c>
      <c r="T3869" s="19">
        <v>0.09</v>
      </c>
      <c r="U3869" s="19">
        <v>2.1</v>
      </c>
      <c r="V3869" s="19">
        <v>0.24</v>
      </c>
      <c r="W3869" s="19">
        <v>66</v>
      </c>
      <c r="X3869" s="93"/>
      <c r="Y3869">
        <f t="shared" si="181"/>
        <v>50</v>
      </c>
      <c r="Z3869" t="b">
        <f>IF(N3869/G3869&gt;=Auswahlhilfe!$C$8,TRUE,FALSE)</f>
        <v>1</v>
      </c>
      <c r="AA3869" t="b">
        <f>IF(K3869&gt;Auswahlhilfe!$C$7,TRUE,FALSE)</f>
        <v>1</v>
      </c>
      <c r="AB3869" t="b">
        <f>IF(Auswahlhilfe!$C$17=F3869,TRUE,FALSE)</f>
        <v>1</v>
      </c>
      <c r="AC3869" t="b">
        <f>IFERROR(IF(FIND("P2",PGOptionList!D3869)&gt;0,TRUE),FALSE)</f>
        <v>1</v>
      </c>
      <c r="AD3869" t="b">
        <f>IFERROR(IF(FIND("P1",PGOptionList!D3869)&gt;0,TRUE),FALSE)</f>
        <v>0</v>
      </c>
      <c r="AE3869" t="b">
        <f>IFERROR(IF(FIND("P0",PGOptionList!D3869)&gt;0,TRUE),FALSE)</f>
        <v>0</v>
      </c>
      <c r="AF3869" t="b">
        <f>IF(AND(Z3869,AA3869,AB3869,AC3869,IF(C3869=Auswahlhilfe!$L$7,TRUE,FALSE)),D3869,FALSE)</f>
        <v>0</v>
      </c>
      <c r="AG3869" t="b">
        <f>IF(AND(Z3869,AA3869,AB3869,AD3869,IF(C3869=Auswahlhilfe!$L$17,TRUE,FALSE)),D3869,FALSE)</f>
        <v>0</v>
      </c>
      <c r="AH3869" t="b">
        <f>IF(AND(Z3869,AA3869,AB3869,AE3869,IF(C3869=Auswahlhilfe!$L$17,TRUE,FALSE)),D3869,FALSE)</f>
        <v>0</v>
      </c>
      <c r="AI3869" t="s">
        <v>4817</v>
      </c>
      <c r="AJ3869" s="90" t="str">
        <f t="shared" si="182"/>
        <v>mailto:info@oxni.ch?subject=Anfrage TCBR-060-060-S2-P2</v>
      </c>
    </row>
    <row r="3870" spans="2:36" x14ac:dyDescent="0.2">
      <c r="B3870" s="78" t="str">
        <f t="shared" si="180"/>
        <v/>
      </c>
      <c r="C3870" s="19" t="s">
        <v>143</v>
      </c>
      <c r="D3870" s="19" t="s">
        <v>4171</v>
      </c>
      <c r="E3870" s="19">
        <v>60</v>
      </c>
      <c r="F3870" s="19" t="s">
        <v>55</v>
      </c>
      <c r="G3870" s="19">
        <v>50</v>
      </c>
      <c r="H3870" s="19">
        <v>9</v>
      </c>
      <c r="I3870" s="19">
        <v>6</v>
      </c>
      <c r="J3870" s="19">
        <v>92</v>
      </c>
      <c r="K3870" s="19">
        <v>55</v>
      </c>
      <c r="L3870" s="19">
        <v>165</v>
      </c>
      <c r="M3870" s="19" t="s">
        <v>66</v>
      </c>
      <c r="N3870" s="19">
        <v>3000</v>
      </c>
      <c r="O3870" s="19">
        <v>6000</v>
      </c>
      <c r="P3870" s="19">
        <v>1450</v>
      </c>
      <c r="Q3870" s="19" t="s">
        <v>57</v>
      </c>
      <c r="R3870" s="19">
        <v>724</v>
      </c>
      <c r="S3870" s="19">
        <v>20000</v>
      </c>
      <c r="T3870" s="19">
        <v>0.09</v>
      </c>
      <c r="U3870" s="19">
        <v>2.1</v>
      </c>
      <c r="V3870" s="19">
        <v>0.24</v>
      </c>
      <c r="W3870" s="19">
        <v>66</v>
      </c>
      <c r="X3870" s="93"/>
      <c r="Y3870">
        <f t="shared" si="181"/>
        <v>60</v>
      </c>
      <c r="Z3870" t="b">
        <f>IF(N3870/G3870&gt;=Auswahlhilfe!$C$8,TRUE,FALSE)</f>
        <v>1</v>
      </c>
      <c r="AA3870" t="b">
        <f>IF(K3870&gt;Auswahlhilfe!$C$7,TRUE,FALSE)</f>
        <v>1</v>
      </c>
      <c r="AB3870" t="b">
        <f>IF(Auswahlhilfe!$C$17=F3870,TRUE,FALSE)</f>
        <v>0</v>
      </c>
      <c r="AC3870" t="b">
        <f>IFERROR(IF(FIND("P2",PGOptionList!D3870)&gt;0,TRUE),FALSE)</f>
        <v>0</v>
      </c>
      <c r="AD3870" t="b">
        <f>IFERROR(IF(FIND("P1",PGOptionList!D3870)&gt;0,TRUE),FALSE)</f>
        <v>1</v>
      </c>
      <c r="AE3870" t="b">
        <f>IFERROR(IF(FIND("P0",PGOptionList!D3870)&gt;0,TRUE),FALSE)</f>
        <v>0</v>
      </c>
      <c r="AF3870" t="b">
        <f>IF(AND(Z3870,AA3870,AB3870,AC3870,IF(C3870=Auswahlhilfe!$L$7,TRUE,FALSE)),D3870,FALSE)</f>
        <v>0</v>
      </c>
      <c r="AG3870" t="b">
        <f>IF(AND(Z3870,AA3870,AB3870,AD3870,IF(C3870=Auswahlhilfe!$L$17,TRUE,FALSE)),D3870,FALSE)</f>
        <v>0</v>
      </c>
      <c r="AH3870" t="b">
        <f>IF(AND(Z3870,AA3870,AB3870,AE3870,IF(C3870=Auswahlhilfe!$L$17,TRUE,FALSE)),D3870,FALSE)</f>
        <v>0</v>
      </c>
      <c r="AI3870" t="s">
        <v>4817</v>
      </c>
      <c r="AJ3870" s="90" t="str">
        <f t="shared" si="182"/>
        <v>mailto:info@oxni.ch?subject=Anfrage TCBR-060-050-S1-P1</v>
      </c>
    </row>
    <row r="3871" spans="2:36" x14ac:dyDescent="0.2">
      <c r="B3871" s="78" t="str">
        <f t="shared" si="180"/>
        <v/>
      </c>
      <c r="C3871" s="19" t="s">
        <v>143</v>
      </c>
      <c r="D3871" s="19" t="s">
        <v>4172</v>
      </c>
      <c r="E3871" s="19">
        <v>60</v>
      </c>
      <c r="F3871" s="19" t="s">
        <v>58</v>
      </c>
      <c r="G3871" s="19">
        <v>50</v>
      </c>
      <c r="H3871" s="19">
        <v>9</v>
      </c>
      <c r="I3871" s="19">
        <v>6</v>
      </c>
      <c r="J3871" s="19">
        <v>92</v>
      </c>
      <c r="K3871" s="19">
        <v>55</v>
      </c>
      <c r="L3871" s="19">
        <v>165</v>
      </c>
      <c r="M3871" s="19" t="s">
        <v>66</v>
      </c>
      <c r="N3871" s="19">
        <v>3000</v>
      </c>
      <c r="O3871" s="19">
        <v>6000</v>
      </c>
      <c r="P3871" s="19">
        <v>1450</v>
      </c>
      <c r="Q3871" s="19" t="s">
        <v>57</v>
      </c>
      <c r="R3871" s="19">
        <v>724</v>
      </c>
      <c r="S3871" s="19">
        <v>20000</v>
      </c>
      <c r="T3871" s="19">
        <v>0.09</v>
      </c>
      <c r="U3871" s="19">
        <v>2.1</v>
      </c>
      <c r="V3871" s="19">
        <v>0.24</v>
      </c>
      <c r="W3871" s="19">
        <v>66</v>
      </c>
      <c r="X3871" s="93"/>
      <c r="Y3871">
        <f t="shared" si="181"/>
        <v>60</v>
      </c>
      <c r="Z3871" t="b">
        <f>IF(N3871/G3871&gt;=Auswahlhilfe!$C$8,TRUE,FALSE)</f>
        <v>1</v>
      </c>
      <c r="AA3871" t="b">
        <f>IF(K3871&gt;Auswahlhilfe!$C$7,TRUE,FALSE)</f>
        <v>1</v>
      </c>
      <c r="AB3871" t="b">
        <f>IF(Auswahlhilfe!$C$17=F3871,TRUE,FALSE)</f>
        <v>1</v>
      </c>
      <c r="AC3871" t="b">
        <f>IFERROR(IF(FIND("P2",PGOptionList!D3871)&gt;0,TRUE),FALSE)</f>
        <v>0</v>
      </c>
      <c r="AD3871" t="b">
        <f>IFERROR(IF(FIND("P1",PGOptionList!D3871)&gt;0,TRUE),FALSE)</f>
        <v>1</v>
      </c>
      <c r="AE3871" t="b">
        <f>IFERROR(IF(FIND("P0",PGOptionList!D3871)&gt;0,TRUE),FALSE)</f>
        <v>0</v>
      </c>
      <c r="AF3871" t="b">
        <f>IF(AND(Z3871,AA3871,AB3871,AC3871,IF(C3871=Auswahlhilfe!$L$7,TRUE,FALSE)),D3871,FALSE)</f>
        <v>0</v>
      </c>
      <c r="AG3871" t="b">
        <f>IF(AND(Z3871,AA3871,AB3871,AD3871,IF(C3871=Auswahlhilfe!$L$17,TRUE,FALSE)),D3871,FALSE)</f>
        <v>0</v>
      </c>
      <c r="AH3871" t="b">
        <f>IF(AND(Z3871,AA3871,AB3871,AE3871,IF(C3871=Auswahlhilfe!$L$17,TRUE,FALSE)),D3871,FALSE)</f>
        <v>0</v>
      </c>
      <c r="AI3871" t="s">
        <v>4817</v>
      </c>
      <c r="AJ3871" s="90" t="str">
        <f t="shared" si="182"/>
        <v>mailto:info@oxni.ch?subject=Anfrage TCBR-060-050-S2-P1</v>
      </c>
    </row>
    <row r="3872" spans="2:36" x14ac:dyDescent="0.2">
      <c r="B3872" s="78" t="str">
        <f t="shared" si="180"/>
        <v/>
      </c>
      <c r="C3872" s="19" t="s">
        <v>143</v>
      </c>
      <c r="D3872" s="19" t="s">
        <v>4173</v>
      </c>
      <c r="E3872" s="19">
        <v>60</v>
      </c>
      <c r="F3872" s="19" t="s">
        <v>55</v>
      </c>
      <c r="G3872" s="19">
        <v>50</v>
      </c>
      <c r="H3872" s="19">
        <v>12</v>
      </c>
      <c r="I3872" s="19">
        <v>6</v>
      </c>
      <c r="J3872" s="19">
        <v>92</v>
      </c>
      <c r="K3872" s="19">
        <v>55</v>
      </c>
      <c r="L3872" s="19">
        <v>165</v>
      </c>
      <c r="M3872" s="19" t="s">
        <v>66</v>
      </c>
      <c r="N3872" s="19">
        <v>3000</v>
      </c>
      <c r="O3872" s="19">
        <v>6000</v>
      </c>
      <c r="P3872" s="19">
        <v>1450</v>
      </c>
      <c r="Q3872" s="19" t="s">
        <v>57</v>
      </c>
      <c r="R3872" s="19">
        <v>724</v>
      </c>
      <c r="S3872" s="19">
        <v>20000</v>
      </c>
      <c r="T3872" s="19">
        <v>0.09</v>
      </c>
      <c r="U3872" s="19">
        <v>2.1</v>
      </c>
      <c r="V3872" s="19">
        <v>0.24</v>
      </c>
      <c r="W3872" s="19">
        <v>66</v>
      </c>
      <c r="X3872" s="93"/>
      <c r="Y3872">
        <f t="shared" si="181"/>
        <v>60</v>
      </c>
      <c r="Z3872" t="b">
        <f>IF(N3872/G3872&gt;=Auswahlhilfe!$C$8,TRUE,FALSE)</f>
        <v>1</v>
      </c>
      <c r="AA3872" t="b">
        <f>IF(K3872&gt;Auswahlhilfe!$C$7,TRUE,FALSE)</f>
        <v>1</v>
      </c>
      <c r="AB3872" t="b">
        <f>IF(Auswahlhilfe!$C$17=F3872,TRUE,FALSE)</f>
        <v>0</v>
      </c>
      <c r="AC3872" t="b">
        <f>IFERROR(IF(FIND("P2",PGOptionList!D3872)&gt;0,TRUE),FALSE)</f>
        <v>1</v>
      </c>
      <c r="AD3872" t="b">
        <f>IFERROR(IF(FIND("P1",PGOptionList!D3872)&gt;0,TRUE),FALSE)</f>
        <v>0</v>
      </c>
      <c r="AE3872" t="b">
        <f>IFERROR(IF(FIND("P0",PGOptionList!D3872)&gt;0,TRUE),FALSE)</f>
        <v>0</v>
      </c>
      <c r="AF3872" t="b">
        <f>IF(AND(Z3872,AA3872,AB3872,AC3872,IF(C3872=Auswahlhilfe!$L$7,TRUE,FALSE)),D3872,FALSE)</f>
        <v>0</v>
      </c>
      <c r="AG3872" t="b">
        <f>IF(AND(Z3872,AA3872,AB3872,AD3872,IF(C3872=Auswahlhilfe!$L$17,TRUE,FALSE)),D3872,FALSE)</f>
        <v>0</v>
      </c>
      <c r="AH3872" t="b">
        <f>IF(AND(Z3872,AA3872,AB3872,AE3872,IF(C3872=Auswahlhilfe!$L$17,TRUE,FALSE)),D3872,FALSE)</f>
        <v>0</v>
      </c>
      <c r="AI3872" t="s">
        <v>4817</v>
      </c>
      <c r="AJ3872" s="90" t="str">
        <f t="shared" si="182"/>
        <v>mailto:info@oxni.ch?subject=Anfrage TCBR-060-050-S1-P2</v>
      </c>
    </row>
    <row r="3873" spans="2:36" x14ac:dyDescent="0.2">
      <c r="B3873" s="78" t="str">
        <f t="shared" si="180"/>
        <v/>
      </c>
      <c r="C3873" s="19" t="s">
        <v>143</v>
      </c>
      <c r="D3873" s="19" t="s">
        <v>4174</v>
      </c>
      <c r="E3873" s="19">
        <v>60</v>
      </c>
      <c r="F3873" s="19" t="s">
        <v>58</v>
      </c>
      <c r="G3873" s="19">
        <v>50</v>
      </c>
      <c r="H3873" s="19">
        <v>12</v>
      </c>
      <c r="I3873" s="19">
        <v>6</v>
      </c>
      <c r="J3873" s="19">
        <v>92</v>
      </c>
      <c r="K3873" s="19">
        <v>55</v>
      </c>
      <c r="L3873" s="19">
        <v>165</v>
      </c>
      <c r="M3873" s="19" t="s">
        <v>66</v>
      </c>
      <c r="N3873" s="19">
        <v>3000</v>
      </c>
      <c r="O3873" s="19">
        <v>6000</v>
      </c>
      <c r="P3873" s="19">
        <v>1450</v>
      </c>
      <c r="Q3873" s="19" t="s">
        <v>57</v>
      </c>
      <c r="R3873" s="19">
        <v>724</v>
      </c>
      <c r="S3873" s="19">
        <v>20000</v>
      </c>
      <c r="T3873" s="19">
        <v>0.09</v>
      </c>
      <c r="U3873" s="19">
        <v>2.1</v>
      </c>
      <c r="V3873" s="19">
        <v>0.24</v>
      </c>
      <c r="W3873" s="19">
        <v>66</v>
      </c>
      <c r="X3873" s="93"/>
      <c r="Y3873">
        <f t="shared" si="181"/>
        <v>60</v>
      </c>
      <c r="Z3873" t="b">
        <f>IF(N3873/G3873&gt;=Auswahlhilfe!$C$8,TRUE,FALSE)</f>
        <v>1</v>
      </c>
      <c r="AA3873" t="b">
        <f>IF(K3873&gt;Auswahlhilfe!$C$7,TRUE,FALSE)</f>
        <v>1</v>
      </c>
      <c r="AB3873" t="b">
        <f>IF(Auswahlhilfe!$C$17=F3873,TRUE,FALSE)</f>
        <v>1</v>
      </c>
      <c r="AC3873" t="b">
        <f>IFERROR(IF(FIND("P2",PGOptionList!D3873)&gt;0,TRUE),FALSE)</f>
        <v>1</v>
      </c>
      <c r="AD3873" t="b">
        <f>IFERROR(IF(FIND("P1",PGOptionList!D3873)&gt;0,TRUE),FALSE)</f>
        <v>0</v>
      </c>
      <c r="AE3873" t="b">
        <f>IFERROR(IF(FIND("P0",PGOptionList!D3873)&gt;0,TRUE),FALSE)</f>
        <v>0</v>
      </c>
      <c r="AF3873" t="b">
        <f>IF(AND(Z3873,AA3873,AB3873,AC3873,IF(C3873=Auswahlhilfe!$L$7,TRUE,FALSE)),D3873,FALSE)</f>
        <v>0</v>
      </c>
      <c r="AG3873" t="b">
        <f>IF(AND(Z3873,AA3873,AB3873,AD3873,IF(C3873=Auswahlhilfe!$L$17,TRUE,FALSE)),D3873,FALSE)</f>
        <v>0</v>
      </c>
      <c r="AH3873" t="b">
        <f>IF(AND(Z3873,AA3873,AB3873,AE3873,IF(C3873=Auswahlhilfe!$L$17,TRUE,FALSE)),D3873,FALSE)</f>
        <v>0</v>
      </c>
      <c r="AI3873" t="s">
        <v>4817</v>
      </c>
      <c r="AJ3873" s="90" t="str">
        <f t="shared" si="182"/>
        <v>mailto:info@oxni.ch?subject=Anfrage TCBR-060-050-S2-P2</v>
      </c>
    </row>
    <row r="3874" spans="2:36" x14ac:dyDescent="0.2">
      <c r="B3874" s="78" t="str">
        <f t="shared" si="180"/>
        <v/>
      </c>
      <c r="C3874" s="19" t="s">
        <v>143</v>
      </c>
      <c r="D3874" s="19" t="s">
        <v>4175</v>
      </c>
      <c r="E3874" s="19">
        <v>60</v>
      </c>
      <c r="F3874" s="19" t="s">
        <v>55</v>
      </c>
      <c r="G3874" s="19">
        <v>40</v>
      </c>
      <c r="H3874" s="19">
        <v>9</v>
      </c>
      <c r="I3874" s="19">
        <v>6</v>
      </c>
      <c r="J3874" s="19">
        <v>92</v>
      </c>
      <c r="K3874" s="19">
        <v>43</v>
      </c>
      <c r="L3874" s="19">
        <v>129</v>
      </c>
      <c r="M3874" s="19" t="s">
        <v>147</v>
      </c>
      <c r="N3874" s="19">
        <v>3000</v>
      </c>
      <c r="O3874" s="19">
        <v>6000</v>
      </c>
      <c r="P3874" s="19">
        <v>1450</v>
      </c>
      <c r="Q3874" s="19" t="s">
        <v>57</v>
      </c>
      <c r="R3874" s="19">
        <v>724</v>
      </c>
      <c r="S3874" s="19">
        <v>20000</v>
      </c>
      <c r="T3874" s="19">
        <v>0.09</v>
      </c>
      <c r="U3874" s="19">
        <v>2.1</v>
      </c>
      <c r="V3874" s="19">
        <v>0.24</v>
      </c>
      <c r="W3874" s="19">
        <v>66</v>
      </c>
      <c r="X3874" s="93"/>
      <c r="Y3874">
        <f t="shared" si="181"/>
        <v>75</v>
      </c>
      <c r="Z3874" t="b">
        <f>IF(N3874/G3874&gt;=Auswahlhilfe!$C$8,TRUE,FALSE)</f>
        <v>1</v>
      </c>
      <c r="AA3874" t="b">
        <f>IF(K3874&gt;Auswahlhilfe!$C$7,TRUE,FALSE)</f>
        <v>1</v>
      </c>
      <c r="AB3874" t="b">
        <f>IF(Auswahlhilfe!$C$17=F3874,TRUE,FALSE)</f>
        <v>0</v>
      </c>
      <c r="AC3874" t="b">
        <f>IFERROR(IF(FIND("P2",PGOptionList!D3874)&gt;0,TRUE),FALSE)</f>
        <v>0</v>
      </c>
      <c r="AD3874" t="b">
        <f>IFERROR(IF(FIND("P1",PGOptionList!D3874)&gt;0,TRUE),FALSE)</f>
        <v>1</v>
      </c>
      <c r="AE3874" t="b">
        <f>IFERROR(IF(FIND("P0",PGOptionList!D3874)&gt;0,TRUE),FALSE)</f>
        <v>0</v>
      </c>
      <c r="AF3874" t="b">
        <f>IF(AND(Z3874,AA3874,AB3874,AC3874,IF(C3874=Auswahlhilfe!$L$7,TRUE,FALSE)),D3874,FALSE)</f>
        <v>0</v>
      </c>
      <c r="AG3874" t="b">
        <f>IF(AND(Z3874,AA3874,AB3874,AD3874,IF(C3874=Auswahlhilfe!$L$17,TRUE,FALSE)),D3874,FALSE)</f>
        <v>0</v>
      </c>
      <c r="AH3874" t="b">
        <f>IF(AND(Z3874,AA3874,AB3874,AE3874,IF(C3874=Auswahlhilfe!$L$17,TRUE,FALSE)),D3874,FALSE)</f>
        <v>0</v>
      </c>
      <c r="AI3874" t="s">
        <v>4817</v>
      </c>
      <c r="AJ3874" s="90" t="str">
        <f t="shared" si="182"/>
        <v>mailto:info@oxni.ch?subject=Anfrage TCBR-060-040-S1-P1</v>
      </c>
    </row>
    <row r="3875" spans="2:36" x14ac:dyDescent="0.2">
      <c r="B3875" s="78" t="str">
        <f t="shared" si="180"/>
        <v/>
      </c>
      <c r="C3875" s="19" t="s">
        <v>143</v>
      </c>
      <c r="D3875" s="19" t="s">
        <v>4176</v>
      </c>
      <c r="E3875" s="19">
        <v>60</v>
      </c>
      <c r="F3875" s="19" t="s">
        <v>58</v>
      </c>
      <c r="G3875" s="19">
        <v>40</v>
      </c>
      <c r="H3875" s="19">
        <v>9</v>
      </c>
      <c r="I3875" s="19">
        <v>6</v>
      </c>
      <c r="J3875" s="19">
        <v>92</v>
      </c>
      <c r="K3875" s="19">
        <v>43</v>
      </c>
      <c r="L3875" s="19">
        <v>129</v>
      </c>
      <c r="M3875" s="19" t="s">
        <v>147</v>
      </c>
      <c r="N3875" s="19">
        <v>3000</v>
      </c>
      <c r="O3875" s="19">
        <v>6000</v>
      </c>
      <c r="P3875" s="19">
        <v>1450</v>
      </c>
      <c r="Q3875" s="19" t="s">
        <v>57</v>
      </c>
      <c r="R3875" s="19">
        <v>724</v>
      </c>
      <c r="S3875" s="19">
        <v>20000</v>
      </c>
      <c r="T3875" s="19">
        <v>0.09</v>
      </c>
      <c r="U3875" s="19">
        <v>2.1</v>
      </c>
      <c r="V3875" s="19">
        <v>0.24</v>
      </c>
      <c r="W3875" s="19">
        <v>66</v>
      </c>
      <c r="X3875" s="93"/>
      <c r="Y3875">
        <f t="shared" si="181"/>
        <v>75</v>
      </c>
      <c r="Z3875" t="b">
        <f>IF(N3875/G3875&gt;=Auswahlhilfe!$C$8,TRUE,FALSE)</f>
        <v>1</v>
      </c>
      <c r="AA3875" t="b">
        <f>IF(K3875&gt;Auswahlhilfe!$C$7,TRUE,FALSE)</f>
        <v>1</v>
      </c>
      <c r="AB3875" t="b">
        <f>IF(Auswahlhilfe!$C$17=F3875,TRUE,FALSE)</f>
        <v>1</v>
      </c>
      <c r="AC3875" t="b">
        <f>IFERROR(IF(FIND("P2",PGOptionList!D3875)&gt;0,TRUE),FALSE)</f>
        <v>0</v>
      </c>
      <c r="AD3875" t="b">
        <f>IFERROR(IF(FIND("P1",PGOptionList!D3875)&gt;0,TRUE),FALSE)</f>
        <v>1</v>
      </c>
      <c r="AE3875" t="b">
        <f>IFERROR(IF(FIND("P0",PGOptionList!D3875)&gt;0,TRUE),FALSE)</f>
        <v>0</v>
      </c>
      <c r="AF3875" t="b">
        <f>IF(AND(Z3875,AA3875,AB3875,AC3875,IF(C3875=Auswahlhilfe!$L$7,TRUE,FALSE)),D3875,FALSE)</f>
        <v>0</v>
      </c>
      <c r="AG3875" t="b">
        <f>IF(AND(Z3875,AA3875,AB3875,AD3875,IF(C3875=Auswahlhilfe!$L$17,TRUE,FALSE)),D3875,FALSE)</f>
        <v>0</v>
      </c>
      <c r="AH3875" t="b">
        <f>IF(AND(Z3875,AA3875,AB3875,AE3875,IF(C3875=Auswahlhilfe!$L$17,TRUE,FALSE)),D3875,FALSE)</f>
        <v>0</v>
      </c>
      <c r="AI3875" t="s">
        <v>4817</v>
      </c>
      <c r="AJ3875" s="90" t="str">
        <f t="shared" si="182"/>
        <v>mailto:info@oxni.ch?subject=Anfrage TCBR-060-040-S2-P1</v>
      </c>
    </row>
    <row r="3876" spans="2:36" x14ac:dyDescent="0.2">
      <c r="B3876" s="78" t="str">
        <f t="shared" si="180"/>
        <v/>
      </c>
      <c r="C3876" s="19" t="s">
        <v>143</v>
      </c>
      <c r="D3876" s="19" t="s">
        <v>4177</v>
      </c>
      <c r="E3876" s="19">
        <v>60</v>
      </c>
      <c r="F3876" s="19" t="s">
        <v>55</v>
      </c>
      <c r="G3876" s="19">
        <v>40</v>
      </c>
      <c r="H3876" s="19">
        <v>12</v>
      </c>
      <c r="I3876" s="19">
        <v>6</v>
      </c>
      <c r="J3876" s="19">
        <v>92</v>
      </c>
      <c r="K3876" s="19">
        <v>43</v>
      </c>
      <c r="L3876" s="19">
        <v>129</v>
      </c>
      <c r="M3876" s="19" t="s">
        <v>147</v>
      </c>
      <c r="N3876" s="19">
        <v>3000</v>
      </c>
      <c r="O3876" s="19">
        <v>6000</v>
      </c>
      <c r="P3876" s="19">
        <v>1450</v>
      </c>
      <c r="Q3876" s="19" t="s">
        <v>57</v>
      </c>
      <c r="R3876" s="19">
        <v>724</v>
      </c>
      <c r="S3876" s="19">
        <v>20000</v>
      </c>
      <c r="T3876" s="19">
        <v>0.09</v>
      </c>
      <c r="U3876" s="19">
        <v>2.1</v>
      </c>
      <c r="V3876" s="19">
        <v>0.24</v>
      </c>
      <c r="W3876" s="19">
        <v>66</v>
      </c>
      <c r="X3876" s="93"/>
      <c r="Y3876">
        <f t="shared" si="181"/>
        <v>75</v>
      </c>
      <c r="Z3876" t="b">
        <f>IF(N3876/G3876&gt;=Auswahlhilfe!$C$8,TRUE,FALSE)</f>
        <v>1</v>
      </c>
      <c r="AA3876" t="b">
        <f>IF(K3876&gt;Auswahlhilfe!$C$7,TRUE,FALSE)</f>
        <v>1</v>
      </c>
      <c r="AB3876" t="b">
        <f>IF(Auswahlhilfe!$C$17=F3876,TRUE,FALSE)</f>
        <v>0</v>
      </c>
      <c r="AC3876" t="b">
        <f>IFERROR(IF(FIND("P2",PGOptionList!D3876)&gt;0,TRUE),FALSE)</f>
        <v>1</v>
      </c>
      <c r="AD3876" t="b">
        <f>IFERROR(IF(FIND("P1",PGOptionList!D3876)&gt;0,TRUE),FALSE)</f>
        <v>0</v>
      </c>
      <c r="AE3876" t="b">
        <f>IFERROR(IF(FIND("P0",PGOptionList!D3876)&gt;0,TRUE),FALSE)</f>
        <v>0</v>
      </c>
      <c r="AF3876" t="b">
        <f>IF(AND(Z3876,AA3876,AB3876,AC3876,IF(C3876=Auswahlhilfe!$L$7,TRUE,FALSE)),D3876,FALSE)</f>
        <v>0</v>
      </c>
      <c r="AG3876" t="b">
        <f>IF(AND(Z3876,AA3876,AB3876,AD3876,IF(C3876=Auswahlhilfe!$L$17,TRUE,FALSE)),D3876,FALSE)</f>
        <v>0</v>
      </c>
      <c r="AH3876" t="b">
        <f>IF(AND(Z3876,AA3876,AB3876,AE3876,IF(C3876=Auswahlhilfe!$L$17,TRUE,FALSE)),D3876,FALSE)</f>
        <v>0</v>
      </c>
      <c r="AI3876" t="s">
        <v>4817</v>
      </c>
      <c r="AJ3876" s="90" t="str">
        <f t="shared" si="182"/>
        <v>mailto:info@oxni.ch?subject=Anfrage TCBR-060-040-S1-P2</v>
      </c>
    </row>
    <row r="3877" spans="2:36" x14ac:dyDescent="0.2">
      <c r="B3877" s="78" t="str">
        <f t="shared" si="180"/>
        <v/>
      </c>
      <c r="C3877" s="19" t="s">
        <v>143</v>
      </c>
      <c r="D3877" s="19" t="s">
        <v>4178</v>
      </c>
      <c r="E3877" s="19">
        <v>60</v>
      </c>
      <c r="F3877" s="19" t="s">
        <v>58</v>
      </c>
      <c r="G3877" s="19">
        <v>40</v>
      </c>
      <c r="H3877" s="19">
        <v>12</v>
      </c>
      <c r="I3877" s="19">
        <v>6</v>
      </c>
      <c r="J3877" s="19">
        <v>92</v>
      </c>
      <c r="K3877" s="19">
        <v>43</v>
      </c>
      <c r="L3877" s="19">
        <v>129</v>
      </c>
      <c r="M3877" s="19" t="s">
        <v>147</v>
      </c>
      <c r="N3877" s="19">
        <v>3000</v>
      </c>
      <c r="O3877" s="19">
        <v>6000</v>
      </c>
      <c r="P3877" s="19">
        <v>1450</v>
      </c>
      <c r="Q3877" s="19" t="s">
        <v>57</v>
      </c>
      <c r="R3877" s="19">
        <v>724</v>
      </c>
      <c r="S3877" s="19">
        <v>20000</v>
      </c>
      <c r="T3877" s="19">
        <v>0.09</v>
      </c>
      <c r="U3877" s="19">
        <v>2.1</v>
      </c>
      <c r="V3877" s="19">
        <v>0.24</v>
      </c>
      <c r="W3877" s="19">
        <v>66</v>
      </c>
      <c r="X3877" s="93"/>
      <c r="Y3877">
        <f t="shared" si="181"/>
        <v>75</v>
      </c>
      <c r="Z3877" t="b">
        <f>IF(N3877/G3877&gt;=Auswahlhilfe!$C$8,TRUE,FALSE)</f>
        <v>1</v>
      </c>
      <c r="AA3877" t="b">
        <f>IF(K3877&gt;Auswahlhilfe!$C$7,TRUE,FALSE)</f>
        <v>1</v>
      </c>
      <c r="AB3877" t="b">
        <f>IF(Auswahlhilfe!$C$17=F3877,TRUE,FALSE)</f>
        <v>1</v>
      </c>
      <c r="AC3877" t="b">
        <f>IFERROR(IF(FIND("P2",PGOptionList!D3877)&gt;0,TRUE),FALSE)</f>
        <v>1</v>
      </c>
      <c r="AD3877" t="b">
        <f>IFERROR(IF(FIND("P1",PGOptionList!D3877)&gt;0,TRUE),FALSE)</f>
        <v>0</v>
      </c>
      <c r="AE3877" t="b">
        <f>IFERROR(IF(FIND("P0",PGOptionList!D3877)&gt;0,TRUE),FALSE)</f>
        <v>0</v>
      </c>
      <c r="AF3877" t="b">
        <f>IF(AND(Z3877,AA3877,AB3877,AC3877,IF(C3877=Auswahlhilfe!$L$7,TRUE,FALSE)),D3877,FALSE)</f>
        <v>0</v>
      </c>
      <c r="AG3877" t="b">
        <f>IF(AND(Z3877,AA3877,AB3877,AD3877,IF(C3877=Auswahlhilfe!$L$17,TRUE,FALSE)),D3877,FALSE)</f>
        <v>0</v>
      </c>
      <c r="AH3877" t="b">
        <f>IF(AND(Z3877,AA3877,AB3877,AE3877,IF(C3877=Auswahlhilfe!$L$17,TRUE,FALSE)),D3877,FALSE)</f>
        <v>0</v>
      </c>
      <c r="AI3877" t="s">
        <v>4817</v>
      </c>
      <c r="AJ3877" s="90" t="str">
        <f t="shared" si="182"/>
        <v>mailto:info@oxni.ch?subject=Anfrage TCBR-060-040-S2-P2</v>
      </c>
    </row>
    <row r="3878" spans="2:36" x14ac:dyDescent="0.2">
      <c r="B3878" s="78" t="str">
        <f t="shared" si="180"/>
        <v/>
      </c>
      <c r="C3878" s="19" t="s">
        <v>143</v>
      </c>
      <c r="D3878" s="19" t="s">
        <v>4179</v>
      </c>
      <c r="E3878" s="19">
        <v>60</v>
      </c>
      <c r="F3878" s="19" t="s">
        <v>55</v>
      </c>
      <c r="G3878" s="19">
        <v>35</v>
      </c>
      <c r="H3878" s="19">
        <v>9</v>
      </c>
      <c r="I3878" s="19">
        <v>6</v>
      </c>
      <c r="J3878" s="19">
        <v>92</v>
      </c>
      <c r="K3878" s="19">
        <v>46</v>
      </c>
      <c r="L3878" s="19">
        <v>138</v>
      </c>
      <c r="M3878" s="19" t="s">
        <v>146</v>
      </c>
      <c r="N3878" s="19">
        <v>3000</v>
      </c>
      <c r="O3878" s="19">
        <v>6000</v>
      </c>
      <c r="P3878" s="19">
        <v>1450</v>
      </c>
      <c r="Q3878" s="19" t="s">
        <v>57</v>
      </c>
      <c r="R3878" s="19">
        <v>724</v>
      </c>
      <c r="S3878" s="19">
        <v>20000</v>
      </c>
      <c r="T3878" s="19">
        <v>0.09</v>
      </c>
      <c r="U3878" s="19">
        <v>2.1</v>
      </c>
      <c r="V3878" s="19">
        <v>0.24</v>
      </c>
      <c r="W3878" s="19">
        <v>66</v>
      </c>
      <c r="X3878" s="93"/>
      <c r="Y3878">
        <f t="shared" si="181"/>
        <v>85.714285714285708</v>
      </c>
      <c r="Z3878" t="b">
        <f>IF(N3878/G3878&gt;=Auswahlhilfe!$C$8,TRUE,FALSE)</f>
        <v>1</v>
      </c>
      <c r="AA3878" t="b">
        <f>IF(K3878&gt;Auswahlhilfe!$C$7,TRUE,FALSE)</f>
        <v>1</v>
      </c>
      <c r="AB3878" t="b">
        <f>IF(Auswahlhilfe!$C$17=F3878,TRUE,FALSE)</f>
        <v>0</v>
      </c>
      <c r="AC3878" t="b">
        <f>IFERROR(IF(FIND("P2",PGOptionList!D3878)&gt;0,TRUE),FALSE)</f>
        <v>0</v>
      </c>
      <c r="AD3878" t="b">
        <f>IFERROR(IF(FIND("P1",PGOptionList!D3878)&gt;0,TRUE),FALSE)</f>
        <v>1</v>
      </c>
      <c r="AE3878" t="b">
        <f>IFERROR(IF(FIND("P0",PGOptionList!D3878)&gt;0,TRUE),FALSE)</f>
        <v>0</v>
      </c>
      <c r="AF3878" t="b">
        <f>IF(AND(Z3878,AA3878,AB3878,AC3878,IF(C3878=Auswahlhilfe!$L$7,TRUE,FALSE)),D3878,FALSE)</f>
        <v>0</v>
      </c>
      <c r="AG3878" t="b">
        <f>IF(AND(Z3878,AA3878,AB3878,AD3878,IF(C3878=Auswahlhilfe!$L$17,TRUE,FALSE)),D3878,FALSE)</f>
        <v>0</v>
      </c>
      <c r="AH3878" t="b">
        <f>IF(AND(Z3878,AA3878,AB3878,AE3878,IF(C3878=Auswahlhilfe!$L$17,TRUE,FALSE)),D3878,FALSE)</f>
        <v>0</v>
      </c>
      <c r="AI3878" t="s">
        <v>4817</v>
      </c>
      <c r="AJ3878" s="90" t="str">
        <f t="shared" si="182"/>
        <v>mailto:info@oxni.ch?subject=Anfrage TCBR-060-035-S1-P1</v>
      </c>
    </row>
    <row r="3879" spans="2:36" x14ac:dyDescent="0.2">
      <c r="B3879" s="78" t="str">
        <f t="shared" si="180"/>
        <v/>
      </c>
      <c r="C3879" s="19" t="s">
        <v>143</v>
      </c>
      <c r="D3879" s="19" t="s">
        <v>4180</v>
      </c>
      <c r="E3879" s="19">
        <v>60</v>
      </c>
      <c r="F3879" s="19" t="s">
        <v>58</v>
      </c>
      <c r="G3879" s="19">
        <v>35</v>
      </c>
      <c r="H3879" s="19">
        <v>9</v>
      </c>
      <c r="I3879" s="19">
        <v>6</v>
      </c>
      <c r="J3879" s="19">
        <v>92</v>
      </c>
      <c r="K3879" s="19">
        <v>46</v>
      </c>
      <c r="L3879" s="19">
        <v>138</v>
      </c>
      <c r="M3879" s="19" t="s">
        <v>146</v>
      </c>
      <c r="N3879" s="19">
        <v>3000</v>
      </c>
      <c r="O3879" s="19">
        <v>6000</v>
      </c>
      <c r="P3879" s="19">
        <v>1450</v>
      </c>
      <c r="Q3879" s="19" t="s">
        <v>57</v>
      </c>
      <c r="R3879" s="19">
        <v>724</v>
      </c>
      <c r="S3879" s="19">
        <v>20000</v>
      </c>
      <c r="T3879" s="19">
        <v>0.09</v>
      </c>
      <c r="U3879" s="19">
        <v>2.1</v>
      </c>
      <c r="V3879" s="19">
        <v>0.24</v>
      </c>
      <c r="W3879" s="19">
        <v>66</v>
      </c>
      <c r="X3879" s="93"/>
      <c r="Y3879">
        <f t="shared" si="181"/>
        <v>85.714285714285708</v>
      </c>
      <c r="Z3879" t="b">
        <f>IF(N3879/G3879&gt;=Auswahlhilfe!$C$8,TRUE,FALSE)</f>
        <v>1</v>
      </c>
      <c r="AA3879" t="b">
        <f>IF(K3879&gt;Auswahlhilfe!$C$7,TRUE,FALSE)</f>
        <v>1</v>
      </c>
      <c r="AB3879" t="b">
        <f>IF(Auswahlhilfe!$C$17=F3879,TRUE,FALSE)</f>
        <v>1</v>
      </c>
      <c r="AC3879" t="b">
        <f>IFERROR(IF(FIND("P2",PGOptionList!D3879)&gt;0,TRUE),FALSE)</f>
        <v>0</v>
      </c>
      <c r="AD3879" t="b">
        <f>IFERROR(IF(FIND("P1",PGOptionList!D3879)&gt;0,TRUE),FALSE)</f>
        <v>1</v>
      </c>
      <c r="AE3879" t="b">
        <f>IFERROR(IF(FIND("P0",PGOptionList!D3879)&gt;0,TRUE),FALSE)</f>
        <v>0</v>
      </c>
      <c r="AF3879" t="b">
        <f>IF(AND(Z3879,AA3879,AB3879,AC3879,IF(C3879=Auswahlhilfe!$L$7,TRUE,FALSE)),D3879,FALSE)</f>
        <v>0</v>
      </c>
      <c r="AG3879" t="b">
        <f>IF(AND(Z3879,AA3879,AB3879,AD3879,IF(C3879=Auswahlhilfe!$L$17,TRUE,FALSE)),D3879,FALSE)</f>
        <v>0</v>
      </c>
      <c r="AH3879" t="b">
        <f>IF(AND(Z3879,AA3879,AB3879,AE3879,IF(C3879=Auswahlhilfe!$L$17,TRUE,FALSE)),D3879,FALSE)</f>
        <v>0</v>
      </c>
      <c r="AI3879" t="s">
        <v>4817</v>
      </c>
      <c r="AJ3879" s="90" t="str">
        <f t="shared" si="182"/>
        <v>mailto:info@oxni.ch?subject=Anfrage TCBR-060-035-S2-P1</v>
      </c>
    </row>
    <row r="3880" spans="2:36" x14ac:dyDescent="0.2">
      <c r="B3880" s="78" t="str">
        <f t="shared" si="180"/>
        <v/>
      </c>
      <c r="C3880" s="19" t="s">
        <v>143</v>
      </c>
      <c r="D3880" s="19" t="s">
        <v>4181</v>
      </c>
      <c r="E3880" s="19">
        <v>60</v>
      </c>
      <c r="F3880" s="19" t="s">
        <v>55</v>
      </c>
      <c r="G3880" s="19">
        <v>35</v>
      </c>
      <c r="H3880" s="19">
        <v>12</v>
      </c>
      <c r="I3880" s="19">
        <v>6</v>
      </c>
      <c r="J3880" s="19">
        <v>92</v>
      </c>
      <c r="K3880" s="19">
        <v>46</v>
      </c>
      <c r="L3880" s="19">
        <v>138</v>
      </c>
      <c r="M3880" s="19" t="s">
        <v>146</v>
      </c>
      <c r="N3880" s="19">
        <v>3000</v>
      </c>
      <c r="O3880" s="19">
        <v>6000</v>
      </c>
      <c r="P3880" s="19">
        <v>1450</v>
      </c>
      <c r="Q3880" s="19" t="s">
        <v>57</v>
      </c>
      <c r="R3880" s="19">
        <v>724</v>
      </c>
      <c r="S3880" s="19">
        <v>20000</v>
      </c>
      <c r="T3880" s="19">
        <v>0.09</v>
      </c>
      <c r="U3880" s="19">
        <v>2.1</v>
      </c>
      <c r="V3880" s="19">
        <v>0.24</v>
      </c>
      <c r="W3880" s="19">
        <v>66</v>
      </c>
      <c r="X3880" s="93"/>
      <c r="Y3880">
        <f t="shared" si="181"/>
        <v>85.714285714285708</v>
      </c>
      <c r="Z3880" t="b">
        <f>IF(N3880/G3880&gt;=Auswahlhilfe!$C$8,TRUE,FALSE)</f>
        <v>1</v>
      </c>
      <c r="AA3880" t="b">
        <f>IF(K3880&gt;Auswahlhilfe!$C$7,TRUE,FALSE)</f>
        <v>1</v>
      </c>
      <c r="AB3880" t="b">
        <f>IF(Auswahlhilfe!$C$17=F3880,TRUE,FALSE)</f>
        <v>0</v>
      </c>
      <c r="AC3880" t="b">
        <f>IFERROR(IF(FIND("P2",PGOptionList!D3880)&gt;0,TRUE),FALSE)</f>
        <v>1</v>
      </c>
      <c r="AD3880" t="b">
        <f>IFERROR(IF(FIND("P1",PGOptionList!D3880)&gt;0,TRUE),FALSE)</f>
        <v>0</v>
      </c>
      <c r="AE3880" t="b">
        <f>IFERROR(IF(FIND("P0",PGOptionList!D3880)&gt;0,TRUE),FALSE)</f>
        <v>0</v>
      </c>
      <c r="AF3880" t="b">
        <f>IF(AND(Z3880,AA3880,AB3880,AC3880,IF(C3880=Auswahlhilfe!$L$7,TRUE,FALSE)),D3880,FALSE)</f>
        <v>0</v>
      </c>
      <c r="AG3880" t="b">
        <f>IF(AND(Z3880,AA3880,AB3880,AD3880,IF(C3880=Auswahlhilfe!$L$17,TRUE,FALSE)),D3880,FALSE)</f>
        <v>0</v>
      </c>
      <c r="AH3880" t="b">
        <f>IF(AND(Z3880,AA3880,AB3880,AE3880,IF(C3880=Auswahlhilfe!$L$17,TRUE,FALSE)),D3880,FALSE)</f>
        <v>0</v>
      </c>
      <c r="AI3880" t="s">
        <v>4817</v>
      </c>
      <c r="AJ3880" s="90" t="str">
        <f t="shared" si="182"/>
        <v>mailto:info@oxni.ch?subject=Anfrage TCBR-060-035-S1-P2</v>
      </c>
    </row>
    <row r="3881" spans="2:36" x14ac:dyDescent="0.2">
      <c r="B3881" s="78" t="str">
        <f t="shared" si="180"/>
        <v/>
      </c>
      <c r="C3881" s="19" t="s">
        <v>143</v>
      </c>
      <c r="D3881" s="19" t="s">
        <v>4182</v>
      </c>
      <c r="E3881" s="19">
        <v>60</v>
      </c>
      <c r="F3881" s="19" t="s">
        <v>58</v>
      </c>
      <c r="G3881" s="19">
        <v>35</v>
      </c>
      <c r="H3881" s="19">
        <v>12</v>
      </c>
      <c r="I3881" s="19">
        <v>6</v>
      </c>
      <c r="J3881" s="19">
        <v>92</v>
      </c>
      <c r="K3881" s="19">
        <v>46</v>
      </c>
      <c r="L3881" s="19">
        <v>138</v>
      </c>
      <c r="M3881" s="19" t="s">
        <v>146</v>
      </c>
      <c r="N3881" s="19">
        <v>3000</v>
      </c>
      <c r="O3881" s="19">
        <v>6000</v>
      </c>
      <c r="P3881" s="19">
        <v>1450</v>
      </c>
      <c r="Q3881" s="19" t="s">
        <v>57</v>
      </c>
      <c r="R3881" s="19">
        <v>724</v>
      </c>
      <c r="S3881" s="19">
        <v>20000</v>
      </c>
      <c r="T3881" s="19">
        <v>0.09</v>
      </c>
      <c r="U3881" s="19">
        <v>2.1</v>
      </c>
      <c r="V3881" s="19">
        <v>0.24</v>
      </c>
      <c r="W3881" s="19">
        <v>66</v>
      </c>
      <c r="X3881" s="93"/>
      <c r="Y3881">
        <f t="shared" si="181"/>
        <v>85.714285714285708</v>
      </c>
      <c r="Z3881" t="b">
        <f>IF(N3881/G3881&gt;=Auswahlhilfe!$C$8,TRUE,FALSE)</f>
        <v>1</v>
      </c>
      <c r="AA3881" t="b">
        <f>IF(K3881&gt;Auswahlhilfe!$C$7,TRUE,FALSE)</f>
        <v>1</v>
      </c>
      <c r="AB3881" t="b">
        <f>IF(Auswahlhilfe!$C$17=F3881,TRUE,FALSE)</f>
        <v>1</v>
      </c>
      <c r="AC3881" t="b">
        <f>IFERROR(IF(FIND("P2",PGOptionList!D3881)&gt;0,TRUE),FALSE)</f>
        <v>1</v>
      </c>
      <c r="AD3881" t="b">
        <f>IFERROR(IF(FIND("P1",PGOptionList!D3881)&gt;0,TRUE),FALSE)</f>
        <v>0</v>
      </c>
      <c r="AE3881" t="b">
        <f>IFERROR(IF(FIND("P0",PGOptionList!D3881)&gt;0,TRUE),FALSE)</f>
        <v>0</v>
      </c>
      <c r="AF3881" t="b">
        <f>IF(AND(Z3881,AA3881,AB3881,AC3881,IF(C3881=Auswahlhilfe!$L$7,TRUE,FALSE)),D3881,FALSE)</f>
        <v>0</v>
      </c>
      <c r="AG3881" t="b">
        <f>IF(AND(Z3881,AA3881,AB3881,AD3881,IF(C3881=Auswahlhilfe!$L$17,TRUE,FALSE)),D3881,FALSE)</f>
        <v>0</v>
      </c>
      <c r="AH3881" t="b">
        <f>IF(AND(Z3881,AA3881,AB3881,AE3881,IF(C3881=Auswahlhilfe!$L$17,TRUE,FALSE)),D3881,FALSE)</f>
        <v>0</v>
      </c>
      <c r="AI3881" t="s">
        <v>4817</v>
      </c>
      <c r="AJ3881" s="90" t="str">
        <f t="shared" si="182"/>
        <v>mailto:info@oxni.ch?subject=Anfrage TCBR-060-035-S2-P2</v>
      </c>
    </row>
    <row r="3882" spans="2:36" x14ac:dyDescent="0.2">
      <c r="B3882" s="78" t="str">
        <f t="shared" si="180"/>
        <v/>
      </c>
      <c r="C3882" s="19" t="s">
        <v>143</v>
      </c>
      <c r="D3882" s="19" t="s">
        <v>4183</v>
      </c>
      <c r="E3882" s="19">
        <v>60</v>
      </c>
      <c r="F3882" s="19" t="s">
        <v>55</v>
      </c>
      <c r="G3882" s="19">
        <v>30</v>
      </c>
      <c r="H3882" s="19">
        <v>9</v>
      </c>
      <c r="I3882" s="19">
        <v>6</v>
      </c>
      <c r="J3882" s="19">
        <v>92</v>
      </c>
      <c r="K3882" s="19">
        <v>50</v>
      </c>
      <c r="L3882" s="19">
        <v>150</v>
      </c>
      <c r="M3882" s="19" t="s">
        <v>64</v>
      </c>
      <c r="N3882" s="19">
        <v>3000</v>
      </c>
      <c r="O3882" s="19">
        <v>6000</v>
      </c>
      <c r="P3882" s="19">
        <v>1450</v>
      </c>
      <c r="Q3882" s="19" t="s">
        <v>57</v>
      </c>
      <c r="R3882" s="19">
        <v>724</v>
      </c>
      <c r="S3882" s="19">
        <v>20000</v>
      </c>
      <c r="T3882" s="19">
        <v>0.09</v>
      </c>
      <c r="U3882" s="19">
        <v>2.1</v>
      </c>
      <c r="V3882" s="19">
        <v>0.24</v>
      </c>
      <c r="W3882" s="19">
        <v>66</v>
      </c>
      <c r="X3882" s="93"/>
      <c r="Y3882">
        <f t="shared" si="181"/>
        <v>100</v>
      </c>
      <c r="Z3882" t="b">
        <f>IF(N3882/G3882&gt;=Auswahlhilfe!$C$8,TRUE,FALSE)</f>
        <v>1</v>
      </c>
      <c r="AA3882" t="b">
        <f>IF(K3882&gt;Auswahlhilfe!$C$7,TRUE,FALSE)</f>
        <v>1</v>
      </c>
      <c r="AB3882" t="b">
        <f>IF(Auswahlhilfe!$C$17=F3882,TRUE,FALSE)</f>
        <v>0</v>
      </c>
      <c r="AC3882" t="b">
        <f>IFERROR(IF(FIND("P2",PGOptionList!D3882)&gt;0,TRUE),FALSE)</f>
        <v>0</v>
      </c>
      <c r="AD3882" t="b">
        <f>IFERROR(IF(FIND("P1",PGOptionList!D3882)&gt;0,TRUE),FALSE)</f>
        <v>1</v>
      </c>
      <c r="AE3882" t="b">
        <f>IFERROR(IF(FIND("P0",PGOptionList!D3882)&gt;0,TRUE),FALSE)</f>
        <v>0</v>
      </c>
      <c r="AF3882" t="b">
        <f>IF(AND(Z3882,AA3882,AB3882,AC3882,IF(C3882=Auswahlhilfe!$L$7,TRUE,FALSE)),D3882,FALSE)</f>
        <v>0</v>
      </c>
      <c r="AG3882" t="b">
        <f>IF(AND(Z3882,AA3882,AB3882,AD3882,IF(C3882=Auswahlhilfe!$L$17,TRUE,FALSE)),D3882,FALSE)</f>
        <v>0</v>
      </c>
      <c r="AH3882" t="b">
        <f>IF(AND(Z3882,AA3882,AB3882,AE3882,IF(C3882=Auswahlhilfe!$L$17,TRUE,FALSE)),D3882,FALSE)</f>
        <v>0</v>
      </c>
      <c r="AI3882" t="s">
        <v>4817</v>
      </c>
      <c r="AJ3882" s="90" t="str">
        <f t="shared" si="182"/>
        <v>mailto:info@oxni.ch?subject=Anfrage TCBR-060-030-S1-P1</v>
      </c>
    </row>
    <row r="3883" spans="2:36" x14ac:dyDescent="0.2">
      <c r="B3883" s="78" t="str">
        <f t="shared" si="180"/>
        <v/>
      </c>
      <c r="C3883" s="19" t="s">
        <v>143</v>
      </c>
      <c r="D3883" s="19" t="s">
        <v>4184</v>
      </c>
      <c r="E3883" s="19">
        <v>60</v>
      </c>
      <c r="F3883" s="19" t="s">
        <v>58</v>
      </c>
      <c r="G3883" s="19">
        <v>30</v>
      </c>
      <c r="H3883" s="19">
        <v>9</v>
      </c>
      <c r="I3883" s="19">
        <v>6</v>
      </c>
      <c r="J3883" s="19">
        <v>92</v>
      </c>
      <c r="K3883" s="19">
        <v>50</v>
      </c>
      <c r="L3883" s="19">
        <v>150</v>
      </c>
      <c r="M3883" s="19" t="s">
        <v>64</v>
      </c>
      <c r="N3883" s="19">
        <v>3000</v>
      </c>
      <c r="O3883" s="19">
        <v>6000</v>
      </c>
      <c r="P3883" s="19">
        <v>1450</v>
      </c>
      <c r="Q3883" s="19" t="s">
        <v>57</v>
      </c>
      <c r="R3883" s="19">
        <v>724</v>
      </c>
      <c r="S3883" s="19">
        <v>20000</v>
      </c>
      <c r="T3883" s="19">
        <v>0.09</v>
      </c>
      <c r="U3883" s="19">
        <v>2.1</v>
      </c>
      <c r="V3883" s="19">
        <v>0.24</v>
      </c>
      <c r="W3883" s="19">
        <v>66</v>
      </c>
      <c r="X3883" s="93"/>
      <c r="Y3883">
        <f t="shared" si="181"/>
        <v>100</v>
      </c>
      <c r="Z3883" t="b">
        <f>IF(N3883/G3883&gt;=Auswahlhilfe!$C$8,TRUE,FALSE)</f>
        <v>1</v>
      </c>
      <c r="AA3883" t="b">
        <f>IF(K3883&gt;Auswahlhilfe!$C$7,TRUE,FALSE)</f>
        <v>1</v>
      </c>
      <c r="AB3883" t="b">
        <f>IF(Auswahlhilfe!$C$17=F3883,TRUE,FALSE)</f>
        <v>1</v>
      </c>
      <c r="AC3883" t="b">
        <f>IFERROR(IF(FIND("P2",PGOptionList!D3883)&gt;0,TRUE),FALSE)</f>
        <v>0</v>
      </c>
      <c r="AD3883" t="b">
        <f>IFERROR(IF(FIND("P1",PGOptionList!D3883)&gt;0,TRUE),FALSE)</f>
        <v>1</v>
      </c>
      <c r="AE3883" t="b">
        <f>IFERROR(IF(FIND("P0",PGOptionList!D3883)&gt;0,TRUE),FALSE)</f>
        <v>0</v>
      </c>
      <c r="AF3883" t="b">
        <f>IF(AND(Z3883,AA3883,AB3883,AC3883,IF(C3883=Auswahlhilfe!$L$7,TRUE,FALSE)),D3883,FALSE)</f>
        <v>0</v>
      </c>
      <c r="AG3883" t="b">
        <f>IF(AND(Z3883,AA3883,AB3883,AD3883,IF(C3883=Auswahlhilfe!$L$17,TRUE,FALSE)),D3883,FALSE)</f>
        <v>0</v>
      </c>
      <c r="AH3883" t="b">
        <f>IF(AND(Z3883,AA3883,AB3883,AE3883,IF(C3883=Auswahlhilfe!$L$17,TRUE,FALSE)),D3883,FALSE)</f>
        <v>0</v>
      </c>
      <c r="AI3883" t="s">
        <v>4817</v>
      </c>
      <c r="AJ3883" s="90" t="str">
        <f t="shared" si="182"/>
        <v>mailto:info@oxni.ch?subject=Anfrage TCBR-060-030-S2-P1</v>
      </c>
    </row>
    <row r="3884" spans="2:36" x14ac:dyDescent="0.2">
      <c r="B3884" s="78" t="str">
        <f t="shared" si="180"/>
        <v/>
      </c>
      <c r="C3884" s="19" t="s">
        <v>143</v>
      </c>
      <c r="D3884" s="19" t="s">
        <v>4185</v>
      </c>
      <c r="E3884" s="19">
        <v>60</v>
      </c>
      <c r="F3884" s="19" t="s">
        <v>55</v>
      </c>
      <c r="G3884" s="19">
        <v>30</v>
      </c>
      <c r="H3884" s="19">
        <v>12</v>
      </c>
      <c r="I3884" s="19">
        <v>6</v>
      </c>
      <c r="J3884" s="19">
        <v>92</v>
      </c>
      <c r="K3884" s="19">
        <v>50</v>
      </c>
      <c r="L3884" s="19">
        <v>150</v>
      </c>
      <c r="M3884" s="19" t="s">
        <v>64</v>
      </c>
      <c r="N3884" s="19">
        <v>3000</v>
      </c>
      <c r="O3884" s="19">
        <v>6000</v>
      </c>
      <c r="P3884" s="19">
        <v>1450</v>
      </c>
      <c r="Q3884" s="19" t="s">
        <v>57</v>
      </c>
      <c r="R3884" s="19">
        <v>724</v>
      </c>
      <c r="S3884" s="19">
        <v>20000</v>
      </c>
      <c r="T3884" s="19">
        <v>0.09</v>
      </c>
      <c r="U3884" s="19">
        <v>2.1</v>
      </c>
      <c r="V3884" s="19">
        <v>0.24</v>
      </c>
      <c r="W3884" s="19">
        <v>66</v>
      </c>
      <c r="X3884" s="93"/>
      <c r="Y3884">
        <f t="shared" si="181"/>
        <v>100</v>
      </c>
      <c r="Z3884" t="b">
        <f>IF(N3884/G3884&gt;=Auswahlhilfe!$C$8,TRUE,FALSE)</f>
        <v>1</v>
      </c>
      <c r="AA3884" t="b">
        <f>IF(K3884&gt;Auswahlhilfe!$C$7,TRUE,FALSE)</f>
        <v>1</v>
      </c>
      <c r="AB3884" t="b">
        <f>IF(Auswahlhilfe!$C$17=F3884,TRUE,FALSE)</f>
        <v>0</v>
      </c>
      <c r="AC3884" t="b">
        <f>IFERROR(IF(FIND("P2",PGOptionList!D3884)&gt;0,TRUE),FALSE)</f>
        <v>1</v>
      </c>
      <c r="AD3884" t="b">
        <f>IFERROR(IF(FIND("P1",PGOptionList!D3884)&gt;0,TRUE),FALSE)</f>
        <v>0</v>
      </c>
      <c r="AE3884" t="b">
        <f>IFERROR(IF(FIND("P0",PGOptionList!D3884)&gt;0,TRUE),FALSE)</f>
        <v>0</v>
      </c>
      <c r="AF3884" t="b">
        <f>IF(AND(Z3884,AA3884,AB3884,AC3884,IF(C3884=Auswahlhilfe!$L$7,TRUE,FALSE)),D3884,FALSE)</f>
        <v>0</v>
      </c>
      <c r="AG3884" t="b">
        <f>IF(AND(Z3884,AA3884,AB3884,AD3884,IF(C3884=Auswahlhilfe!$L$17,TRUE,FALSE)),D3884,FALSE)</f>
        <v>0</v>
      </c>
      <c r="AH3884" t="b">
        <f>IF(AND(Z3884,AA3884,AB3884,AE3884,IF(C3884=Auswahlhilfe!$L$17,TRUE,FALSE)),D3884,FALSE)</f>
        <v>0</v>
      </c>
      <c r="AI3884" t="s">
        <v>4817</v>
      </c>
      <c r="AJ3884" s="90" t="str">
        <f t="shared" si="182"/>
        <v>mailto:info@oxni.ch?subject=Anfrage TCBR-060-030-S1-P2</v>
      </c>
    </row>
    <row r="3885" spans="2:36" x14ac:dyDescent="0.2">
      <c r="B3885" s="78" t="str">
        <f t="shared" si="180"/>
        <v/>
      </c>
      <c r="C3885" s="19" t="s">
        <v>143</v>
      </c>
      <c r="D3885" s="19" t="s">
        <v>4186</v>
      </c>
      <c r="E3885" s="19">
        <v>60</v>
      </c>
      <c r="F3885" s="19" t="s">
        <v>58</v>
      </c>
      <c r="G3885" s="19">
        <v>30</v>
      </c>
      <c r="H3885" s="19">
        <v>12</v>
      </c>
      <c r="I3885" s="19">
        <v>6</v>
      </c>
      <c r="J3885" s="19">
        <v>92</v>
      </c>
      <c r="K3885" s="19">
        <v>50</v>
      </c>
      <c r="L3885" s="19">
        <v>150</v>
      </c>
      <c r="M3885" s="19" t="s">
        <v>64</v>
      </c>
      <c r="N3885" s="19">
        <v>3000</v>
      </c>
      <c r="O3885" s="19">
        <v>6000</v>
      </c>
      <c r="P3885" s="19">
        <v>1450</v>
      </c>
      <c r="Q3885" s="19" t="s">
        <v>57</v>
      </c>
      <c r="R3885" s="19">
        <v>724</v>
      </c>
      <c r="S3885" s="19">
        <v>20000</v>
      </c>
      <c r="T3885" s="19">
        <v>0.09</v>
      </c>
      <c r="U3885" s="19">
        <v>2.1</v>
      </c>
      <c r="V3885" s="19">
        <v>0.24</v>
      </c>
      <c r="W3885" s="19">
        <v>66</v>
      </c>
      <c r="X3885" s="93"/>
      <c r="Y3885">
        <f t="shared" si="181"/>
        <v>100</v>
      </c>
      <c r="Z3885" t="b">
        <f>IF(N3885/G3885&gt;=Auswahlhilfe!$C$8,TRUE,FALSE)</f>
        <v>1</v>
      </c>
      <c r="AA3885" t="b">
        <f>IF(K3885&gt;Auswahlhilfe!$C$7,TRUE,FALSE)</f>
        <v>1</v>
      </c>
      <c r="AB3885" t="b">
        <f>IF(Auswahlhilfe!$C$17=F3885,TRUE,FALSE)</f>
        <v>1</v>
      </c>
      <c r="AC3885" t="b">
        <f>IFERROR(IF(FIND("P2",PGOptionList!D3885)&gt;0,TRUE),FALSE)</f>
        <v>1</v>
      </c>
      <c r="AD3885" t="b">
        <f>IFERROR(IF(FIND("P1",PGOptionList!D3885)&gt;0,TRUE),FALSE)</f>
        <v>0</v>
      </c>
      <c r="AE3885" t="b">
        <f>IFERROR(IF(FIND("P0",PGOptionList!D3885)&gt;0,TRUE),FALSE)</f>
        <v>0</v>
      </c>
      <c r="AF3885" t="b">
        <f>IF(AND(Z3885,AA3885,AB3885,AC3885,IF(C3885=Auswahlhilfe!$L$7,TRUE,FALSE)),D3885,FALSE)</f>
        <v>0</v>
      </c>
      <c r="AG3885" t="b">
        <f>IF(AND(Z3885,AA3885,AB3885,AD3885,IF(C3885=Auswahlhilfe!$L$17,TRUE,FALSE)),D3885,FALSE)</f>
        <v>0</v>
      </c>
      <c r="AH3885" t="b">
        <f>IF(AND(Z3885,AA3885,AB3885,AE3885,IF(C3885=Auswahlhilfe!$L$17,TRUE,FALSE)),D3885,FALSE)</f>
        <v>0</v>
      </c>
      <c r="AI3885" t="s">
        <v>4817</v>
      </c>
      <c r="AJ3885" s="90" t="str">
        <f t="shared" si="182"/>
        <v>mailto:info@oxni.ch?subject=Anfrage TCBR-060-030-S2-P2</v>
      </c>
    </row>
    <row r="3886" spans="2:36" x14ac:dyDescent="0.2">
      <c r="B3886" s="78" t="str">
        <f t="shared" si="180"/>
        <v/>
      </c>
      <c r="C3886" s="19" t="s">
        <v>143</v>
      </c>
      <c r="D3886" s="19" t="s">
        <v>4187</v>
      </c>
      <c r="E3886" s="19">
        <v>60</v>
      </c>
      <c r="F3886" s="19" t="s">
        <v>55</v>
      </c>
      <c r="G3886" s="19">
        <v>25</v>
      </c>
      <c r="H3886" s="19">
        <v>9</v>
      </c>
      <c r="I3886" s="19">
        <v>6</v>
      </c>
      <c r="J3886" s="19">
        <v>92</v>
      </c>
      <c r="K3886" s="19">
        <v>55</v>
      </c>
      <c r="L3886" s="19">
        <v>165</v>
      </c>
      <c r="M3886" s="19" t="s">
        <v>66</v>
      </c>
      <c r="N3886" s="19">
        <v>3000</v>
      </c>
      <c r="O3886" s="19">
        <v>6000</v>
      </c>
      <c r="P3886" s="19">
        <v>1450</v>
      </c>
      <c r="Q3886" s="19" t="s">
        <v>57</v>
      </c>
      <c r="R3886" s="19">
        <v>724</v>
      </c>
      <c r="S3886" s="19">
        <v>20000</v>
      </c>
      <c r="T3886" s="19">
        <v>0.09</v>
      </c>
      <c r="U3886" s="19">
        <v>2.1</v>
      </c>
      <c r="V3886" s="19">
        <v>0.24</v>
      </c>
      <c r="W3886" s="19">
        <v>66</v>
      </c>
      <c r="X3886" s="93"/>
      <c r="Y3886">
        <f t="shared" si="181"/>
        <v>120</v>
      </c>
      <c r="Z3886" t="b">
        <f>IF(N3886/G3886&gt;=Auswahlhilfe!$C$8,TRUE,FALSE)</f>
        <v>1</v>
      </c>
      <c r="AA3886" t="b">
        <f>IF(K3886&gt;Auswahlhilfe!$C$7,TRUE,FALSE)</f>
        <v>1</v>
      </c>
      <c r="AB3886" t="b">
        <f>IF(Auswahlhilfe!$C$17=F3886,TRUE,FALSE)</f>
        <v>0</v>
      </c>
      <c r="AC3886" t="b">
        <f>IFERROR(IF(FIND("P2",PGOptionList!D3886)&gt;0,TRUE),FALSE)</f>
        <v>0</v>
      </c>
      <c r="AD3886" t="b">
        <f>IFERROR(IF(FIND("P1",PGOptionList!D3886)&gt;0,TRUE),FALSE)</f>
        <v>1</v>
      </c>
      <c r="AE3886" t="b">
        <f>IFERROR(IF(FIND("P0",PGOptionList!D3886)&gt;0,TRUE),FALSE)</f>
        <v>0</v>
      </c>
      <c r="AF3886" t="b">
        <f>IF(AND(Z3886,AA3886,AB3886,AC3886,IF(C3886=Auswahlhilfe!$L$7,TRUE,FALSE)),D3886,FALSE)</f>
        <v>0</v>
      </c>
      <c r="AG3886" t="b">
        <f>IF(AND(Z3886,AA3886,AB3886,AD3886,IF(C3886=Auswahlhilfe!$L$17,TRUE,FALSE)),D3886,FALSE)</f>
        <v>0</v>
      </c>
      <c r="AH3886" t="b">
        <f>IF(AND(Z3886,AA3886,AB3886,AE3886,IF(C3886=Auswahlhilfe!$L$17,TRUE,FALSE)),D3886,FALSE)</f>
        <v>0</v>
      </c>
      <c r="AI3886" t="s">
        <v>4817</v>
      </c>
      <c r="AJ3886" s="90" t="str">
        <f t="shared" si="182"/>
        <v>mailto:info@oxni.ch?subject=Anfrage TCBR-060-025-S1-P1</v>
      </c>
    </row>
    <row r="3887" spans="2:36" x14ac:dyDescent="0.2">
      <c r="B3887" s="78" t="str">
        <f t="shared" si="180"/>
        <v/>
      </c>
      <c r="C3887" s="19" t="s">
        <v>143</v>
      </c>
      <c r="D3887" s="19" t="s">
        <v>4188</v>
      </c>
      <c r="E3887" s="19">
        <v>60</v>
      </c>
      <c r="F3887" s="19" t="s">
        <v>58</v>
      </c>
      <c r="G3887" s="19">
        <v>25</v>
      </c>
      <c r="H3887" s="19">
        <v>9</v>
      </c>
      <c r="I3887" s="19">
        <v>6</v>
      </c>
      <c r="J3887" s="19">
        <v>92</v>
      </c>
      <c r="K3887" s="19">
        <v>55</v>
      </c>
      <c r="L3887" s="19">
        <v>165</v>
      </c>
      <c r="M3887" s="19" t="s">
        <v>66</v>
      </c>
      <c r="N3887" s="19">
        <v>3000</v>
      </c>
      <c r="O3887" s="19">
        <v>6000</v>
      </c>
      <c r="P3887" s="19">
        <v>1450</v>
      </c>
      <c r="Q3887" s="19" t="s">
        <v>57</v>
      </c>
      <c r="R3887" s="19">
        <v>724</v>
      </c>
      <c r="S3887" s="19">
        <v>20000</v>
      </c>
      <c r="T3887" s="19">
        <v>0.09</v>
      </c>
      <c r="U3887" s="19">
        <v>2.1</v>
      </c>
      <c r="V3887" s="19">
        <v>0.24</v>
      </c>
      <c r="W3887" s="19">
        <v>66</v>
      </c>
      <c r="X3887" s="93"/>
      <c r="Y3887">
        <f t="shared" si="181"/>
        <v>120</v>
      </c>
      <c r="Z3887" t="b">
        <f>IF(N3887/G3887&gt;=Auswahlhilfe!$C$8,TRUE,FALSE)</f>
        <v>1</v>
      </c>
      <c r="AA3887" t="b">
        <f>IF(K3887&gt;Auswahlhilfe!$C$7,TRUE,FALSE)</f>
        <v>1</v>
      </c>
      <c r="AB3887" t="b">
        <f>IF(Auswahlhilfe!$C$17=F3887,TRUE,FALSE)</f>
        <v>1</v>
      </c>
      <c r="AC3887" t="b">
        <f>IFERROR(IF(FIND("P2",PGOptionList!D3887)&gt;0,TRUE),FALSE)</f>
        <v>0</v>
      </c>
      <c r="AD3887" t="b">
        <f>IFERROR(IF(FIND("P1",PGOptionList!D3887)&gt;0,TRUE),FALSE)</f>
        <v>1</v>
      </c>
      <c r="AE3887" t="b">
        <f>IFERROR(IF(FIND("P0",PGOptionList!D3887)&gt;0,TRUE),FALSE)</f>
        <v>0</v>
      </c>
      <c r="AF3887" t="b">
        <f>IF(AND(Z3887,AA3887,AB3887,AC3887,IF(C3887=Auswahlhilfe!$L$7,TRUE,FALSE)),D3887,FALSE)</f>
        <v>0</v>
      </c>
      <c r="AG3887" t="b">
        <f>IF(AND(Z3887,AA3887,AB3887,AD3887,IF(C3887=Auswahlhilfe!$L$17,TRUE,FALSE)),D3887,FALSE)</f>
        <v>0</v>
      </c>
      <c r="AH3887" t="b">
        <f>IF(AND(Z3887,AA3887,AB3887,AE3887,IF(C3887=Auswahlhilfe!$L$17,TRUE,FALSE)),D3887,FALSE)</f>
        <v>0</v>
      </c>
      <c r="AI3887" t="s">
        <v>4817</v>
      </c>
      <c r="AJ3887" s="90" t="str">
        <f t="shared" si="182"/>
        <v>mailto:info@oxni.ch?subject=Anfrage TCBR-060-025-S2-P1</v>
      </c>
    </row>
    <row r="3888" spans="2:36" x14ac:dyDescent="0.2">
      <c r="B3888" s="78" t="str">
        <f t="shared" si="180"/>
        <v/>
      </c>
      <c r="C3888" s="19" t="s">
        <v>143</v>
      </c>
      <c r="D3888" s="19" t="s">
        <v>4189</v>
      </c>
      <c r="E3888" s="19">
        <v>60</v>
      </c>
      <c r="F3888" s="19" t="s">
        <v>55</v>
      </c>
      <c r="G3888" s="19">
        <v>25</v>
      </c>
      <c r="H3888" s="19">
        <v>12</v>
      </c>
      <c r="I3888" s="19">
        <v>6</v>
      </c>
      <c r="J3888" s="19">
        <v>92</v>
      </c>
      <c r="K3888" s="19">
        <v>55</v>
      </c>
      <c r="L3888" s="19">
        <v>165</v>
      </c>
      <c r="M3888" s="19" t="s">
        <v>66</v>
      </c>
      <c r="N3888" s="19">
        <v>3000</v>
      </c>
      <c r="O3888" s="19">
        <v>6000</v>
      </c>
      <c r="P3888" s="19">
        <v>1450</v>
      </c>
      <c r="Q3888" s="19" t="s">
        <v>57</v>
      </c>
      <c r="R3888" s="19">
        <v>724</v>
      </c>
      <c r="S3888" s="19">
        <v>20000</v>
      </c>
      <c r="T3888" s="19">
        <v>0.09</v>
      </c>
      <c r="U3888" s="19">
        <v>2.1</v>
      </c>
      <c r="V3888" s="19">
        <v>0.24</v>
      </c>
      <c r="W3888" s="19">
        <v>66</v>
      </c>
      <c r="X3888" s="93"/>
      <c r="Y3888">
        <f t="shared" si="181"/>
        <v>120</v>
      </c>
      <c r="Z3888" t="b">
        <f>IF(N3888/G3888&gt;=Auswahlhilfe!$C$8,TRUE,FALSE)</f>
        <v>1</v>
      </c>
      <c r="AA3888" t="b">
        <f>IF(K3888&gt;Auswahlhilfe!$C$7,TRUE,FALSE)</f>
        <v>1</v>
      </c>
      <c r="AB3888" t="b">
        <f>IF(Auswahlhilfe!$C$17=F3888,TRUE,FALSE)</f>
        <v>0</v>
      </c>
      <c r="AC3888" t="b">
        <f>IFERROR(IF(FIND("P2",PGOptionList!D3888)&gt;0,TRUE),FALSE)</f>
        <v>1</v>
      </c>
      <c r="AD3888" t="b">
        <f>IFERROR(IF(FIND("P1",PGOptionList!D3888)&gt;0,TRUE),FALSE)</f>
        <v>0</v>
      </c>
      <c r="AE3888" t="b">
        <f>IFERROR(IF(FIND("P0",PGOptionList!D3888)&gt;0,TRUE),FALSE)</f>
        <v>0</v>
      </c>
      <c r="AF3888" t="b">
        <f>IF(AND(Z3888,AA3888,AB3888,AC3888,IF(C3888=Auswahlhilfe!$L$7,TRUE,FALSE)),D3888,FALSE)</f>
        <v>0</v>
      </c>
      <c r="AG3888" t="b">
        <f>IF(AND(Z3888,AA3888,AB3888,AD3888,IF(C3888=Auswahlhilfe!$L$17,TRUE,FALSE)),D3888,FALSE)</f>
        <v>0</v>
      </c>
      <c r="AH3888" t="b">
        <f>IF(AND(Z3888,AA3888,AB3888,AE3888,IF(C3888=Auswahlhilfe!$L$17,TRUE,FALSE)),D3888,FALSE)</f>
        <v>0</v>
      </c>
      <c r="AI3888" t="s">
        <v>4817</v>
      </c>
      <c r="AJ3888" s="90" t="str">
        <f t="shared" si="182"/>
        <v>mailto:info@oxni.ch?subject=Anfrage TCBR-060-025-S1-P2</v>
      </c>
    </row>
    <row r="3889" spans="2:36" x14ac:dyDescent="0.2">
      <c r="B3889" s="78" t="str">
        <f t="shared" si="180"/>
        <v/>
      </c>
      <c r="C3889" s="19" t="s">
        <v>143</v>
      </c>
      <c r="D3889" s="19" t="s">
        <v>4190</v>
      </c>
      <c r="E3889" s="19">
        <v>60</v>
      </c>
      <c r="F3889" s="19" t="s">
        <v>58</v>
      </c>
      <c r="G3889" s="19">
        <v>25</v>
      </c>
      <c r="H3889" s="19">
        <v>12</v>
      </c>
      <c r="I3889" s="19">
        <v>6</v>
      </c>
      <c r="J3889" s="19">
        <v>92</v>
      </c>
      <c r="K3889" s="19">
        <v>55</v>
      </c>
      <c r="L3889" s="19">
        <v>165</v>
      </c>
      <c r="M3889" s="19" t="s">
        <v>66</v>
      </c>
      <c r="N3889" s="19">
        <v>3000</v>
      </c>
      <c r="O3889" s="19">
        <v>6000</v>
      </c>
      <c r="P3889" s="19">
        <v>1450</v>
      </c>
      <c r="Q3889" s="19" t="s">
        <v>57</v>
      </c>
      <c r="R3889" s="19">
        <v>724</v>
      </c>
      <c r="S3889" s="19">
        <v>20000</v>
      </c>
      <c r="T3889" s="19">
        <v>0.09</v>
      </c>
      <c r="U3889" s="19">
        <v>2.1</v>
      </c>
      <c r="V3889" s="19">
        <v>0.24</v>
      </c>
      <c r="W3889" s="19">
        <v>66</v>
      </c>
      <c r="X3889" s="93"/>
      <c r="Y3889">
        <f t="shared" si="181"/>
        <v>120</v>
      </c>
      <c r="Z3889" t="b">
        <f>IF(N3889/G3889&gt;=Auswahlhilfe!$C$8,TRUE,FALSE)</f>
        <v>1</v>
      </c>
      <c r="AA3889" t="b">
        <f>IF(K3889&gt;Auswahlhilfe!$C$7,TRUE,FALSE)</f>
        <v>1</v>
      </c>
      <c r="AB3889" t="b">
        <f>IF(Auswahlhilfe!$C$17=F3889,TRUE,FALSE)</f>
        <v>1</v>
      </c>
      <c r="AC3889" t="b">
        <f>IFERROR(IF(FIND("P2",PGOptionList!D3889)&gt;0,TRUE),FALSE)</f>
        <v>1</v>
      </c>
      <c r="AD3889" t="b">
        <f>IFERROR(IF(FIND("P1",PGOptionList!D3889)&gt;0,TRUE),FALSE)</f>
        <v>0</v>
      </c>
      <c r="AE3889" t="b">
        <f>IFERROR(IF(FIND("P0",PGOptionList!D3889)&gt;0,TRUE),FALSE)</f>
        <v>0</v>
      </c>
      <c r="AF3889" t="b">
        <f>IF(AND(Z3889,AA3889,AB3889,AC3889,IF(C3889=Auswahlhilfe!$L$7,TRUE,FALSE)),D3889,FALSE)</f>
        <v>0</v>
      </c>
      <c r="AG3889" t="b">
        <f>IF(AND(Z3889,AA3889,AB3889,AD3889,IF(C3889=Auswahlhilfe!$L$17,TRUE,FALSE)),D3889,FALSE)</f>
        <v>0</v>
      </c>
      <c r="AH3889" t="b">
        <f>IF(AND(Z3889,AA3889,AB3889,AE3889,IF(C3889=Auswahlhilfe!$L$17,TRUE,FALSE)),D3889,FALSE)</f>
        <v>0</v>
      </c>
      <c r="AI3889" t="s">
        <v>4817</v>
      </c>
      <c r="AJ3889" s="90" t="str">
        <f t="shared" si="182"/>
        <v>mailto:info@oxni.ch?subject=Anfrage TCBR-060-025-S2-P2</v>
      </c>
    </row>
    <row r="3890" spans="2:36" x14ac:dyDescent="0.2">
      <c r="B3890" s="78" t="str">
        <f t="shared" si="180"/>
        <v/>
      </c>
      <c r="C3890" s="19" t="s">
        <v>143</v>
      </c>
      <c r="D3890" s="19" t="s">
        <v>4191</v>
      </c>
      <c r="E3890" s="19">
        <v>60</v>
      </c>
      <c r="F3890" s="19" t="s">
        <v>55</v>
      </c>
      <c r="G3890" s="19">
        <v>20</v>
      </c>
      <c r="H3890" s="19">
        <v>6</v>
      </c>
      <c r="I3890" s="19">
        <v>6</v>
      </c>
      <c r="J3890" s="19">
        <v>95</v>
      </c>
      <c r="K3890" s="19">
        <v>40</v>
      </c>
      <c r="L3890" s="19">
        <v>120</v>
      </c>
      <c r="M3890" s="19" t="s">
        <v>127</v>
      </c>
      <c r="N3890" s="19">
        <v>3000</v>
      </c>
      <c r="O3890" s="19">
        <v>6000</v>
      </c>
      <c r="P3890" s="19">
        <v>1450</v>
      </c>
      <c r="Q3890" s="19" t="s">
        <v>57</v>
      </c>
      <c r="R3890" s="19">
        <v>724</v>
      </c>
      <c r="S3890" s="19">
        <v>20000</v>
      </c>
      <c r="T3890" s="19">
        <v>7.0000000000000007E-2</v>
      </c>
      <c r="U3890" s="19">
        <v>1.5</v>
      </c>
      <c r="V3890" s="19">
        <v>0.24</v>
      </c>
      <c r="W3890" s="19">
        <v>66</v>
      </c>
      <c r="X3890" s="93"/>
      <c r="Y3890">
        <f t="shared" si="181"/>
        <v>150</v>
      </c>
      <c r="Z3890" t="b">
        <f>IF(N3890/G3890&gt;=Auswahlhilfe!$C$8,TRUE,FALSE)</f>
        <v>1</v>
      </c>
      <c r="AA3890" t="b">
        <f>IF(K3890&gt;Auswahlhilfe!$C$7,TRUE,FALSE)</f>
        <v>1</v>
      </c>
      <c r="AB3890" t="b">
        <f>IF(Auswahlhilfe!$C$17=F3890,TRUE,FALSE)</f>
        <v>0</v>
      </c>
      <c r="AC3890" t="b">
        <f>IFERROR(IF(FIND("P2",PGOptionList!D3890)&gt;0,TRUE),FALSE)</f>
        <v>0</v>
      </c>
      <c r="AD3890" t="b">
        <f>IFERROR(IF(FIND("P1",PGOptionList!D3890)&gt;0,TRUE),FALSE)</f>
        <v>1</v>
      </c>
      <c r="AE3890" t="b">
        <f>IFERROR(IF(FIND("P0",PGOptionList!D3890)&gt;0,TRUE),FALSE)</f>
        <v>0</v>
      </c>
      <c r="AF3890" t="b">
        <f>IF(AND(Z3890,AA3890,AB3890,AC3890,IF(C3890=Auswahlhilfe!$L$7,TRUE,FALSE)),D3890,FALSE)</f>
        <v>0</v>
      </c>
      <c r="AG3890" t="b">
        <f>IF(AND(Z3890,AA3890,AB3890,AD3890,IF(C3890=Auswahlhilfe!$L$17,TRUE,FALSE)),D3890,FALSE)</f>
        <v>0</v>
      </c>
      <c r="AH3890" t="b">
        <f>IF(AND(Z3890,AA3890,AB3890,AE3890,IF(C3890=Auswahlhilfe!$L$17,TRUE,FALSE)),D3890,FALSE)</f>
        <v>0</v>
      </c>
      <c r="AI3890" t="s">
        <v>4817</v>
      </c>
      <c r="AJ3890" s="90" t="str">
        <f t="shared" si="182"/>
        <v>mailto:info@oxni.ch?subject=Anfrage TCBR-060-020-S1-P1</v>
      </c>
    </row>
    <row r="3891" spans="2:36" x14ac:dyDescent="0.2">
      <c r="B3891" s="78" t="str">
        <f t="shared" si="180"/>
        <v/>
      </c>
      <c r="C3891" s="19" t="s">
        <v>143</v>
      </c>
      <c r="D3891" s="19" t="s">
        <v>4192</v>
      </c>
      <c r="E3891" s="19">
        <v>60</v>
      </c>
      <c r="F3891" s="19" t="s">
        <v>58</v>
      </c>
      <c r="G3891" s="19">
        <v>20</v>
      </c>
      <c r="H3891" s="19">
        <v>6</v>
      </c>
      <c r="I3891" s="19">
        <v>6</v>
      </c>
      <c r="J3891" s="19">
        <v>95</v>
      </c>
      <c r="K3891" s="19">
        <v>40</v>
      </c>
      <c r="L3891" s="19">
        <v>120</v>
      </c>
      <c r="M3891" s="19" t="s">
        <v>127</v>
      </c>
      <c r="N3891" s="19">
        <v>3000</v>
      </c>
      <c r="O3891" s="19">
        <v>6000</v>
      </c>
      <c r="P3891" s="19">
        <v>1450</v>
      </c>
      <c r="Q3891" s="19" t="s">
        <v>57</v>
      </c>
      <c r="R3891" s="19">
        <v>724</v>
      </c>
      <c r="S3891" s="19">
        <v>20000</v>
      </c>
      <c r="T3891" s="19">
        <v>7.0000000000000007E-2</v>
      </c>
      <c r="U3891" s="19">
        <v>1.5</v>
      </c>
      <c r="V3891" s="19">
        <v>0.24</v>
      </c>
      <c r="W3891" s="19">
        <v>66</v>
      </c>
      <c r="X3891" s="93"/>
      <c r="Y3891">
        <f t="shared" si="181"/>
        <v>150</v>
      </c>
      <c r="Z3891" t="b">
        <f>IF(N3891/G3891&gt;=Auswahlhilfe!$C$8,TRUE,FALSE)</f>
        <v>1</v>
      </c>
      <c r="AA3891" t="b">
        <f>IF(K3891&gt;Auswahlhilfe!$C$7,TRUE,FALSE)</f>
        <v>1</v>
      </c>
      <c r="AB3891" t="b">
        <f>IF(Auswahlhilfe!$C$17=F3891,TRUE,FALSE)</f>
        <v>1</v>
      </c>
      <c r="AC3891" t="b">
        <f>IFERROR(IF(FIND("P2",PGOptionList!D3891)&gt;0,TRUE),FALSE)</f>
        <v>0</v>
      </c>
      <c r="AD3891" t="b">
        <f>IFERROR(IF(FIND("P1",PGOptionList!D3891)&gt;0,TRUE),FALSE)</f>
        <v>1</v>
      </c>
      <c r="AE3891" t="b">
        <f>IFERROR(IF(FIND("P0",PGOptionList!D3891)&gt;0,TRUE),FALSE)</f>
        <v>0</v>
      </c>
      <c r="AF3891" t="b">
        <f>IF(AND(Z3891,AA3891,AB3891,AC3891,IF(C3891=Auswahlhilfe!$L$7,TRUE,FALSE)),D3891,FALSE)</f>
        <v>0</v>
      </c>
      <c r="AG3891" t="b">
        <f>IF(AND(Z3891,AA3891,AB3891,AD3891,IF(C3891=Auswahlhilfe!$L$17,TRUE,FALSE)),D3891,FALSE)</f>
        <v>0</v>
      </c>
      <c r="AH3891" t="b">
        <f>IF(AND(Z3891,AA3891,AB3891,AE3891,IF(C3891=Auswahlhilfe!$L$17,TRUE,FALSE)),D3891,FALSE)</f>
        <v>0</v>
      </c>
      <c r="AI3891" t="s">
        <v>4817</v>
      </c>
      <c r="AJ3891" s="90" t="str">
        <f t="shared" si="182"/>
        <v>mailto:info@oxni.ch?subject=Anfrage TCBR-060-020-S2-P1</v>
      </c>
    </row>
    <row r="3892" spans="2:36" x14ac:dyDescent="0.2">
      <c r="B3892" s="78" t="str">
        <f t="shared" si="180"/>
        <v/>
      </c>
      <c r="C3892" s="19" t="s">
        <v>143</v>
      </c>
      <c r="D3892" s="19" t="s">
        <v>4193</v>
      </c>
      <c r="E3892" s="19">
        <v>60</v>
      </c>
      <c r="F3892" s="19" t="s">
        <v>55</v>
      </c>
      <c r="G3892" s="19">
        <v>20</v>
      </c>
      <c r="H3892" s="19">
        <v>8</v>
      </c>
      <c r="I3892" s="19">
        <v>6</v>
      </c>
      <c r="J3892" s="19">
        <v>95</v>
      </c>
      <c r="K3892" s="19">
        <v>40</v>
      </c>
      <c r="L3892" s="19">
        <v>120</v>
      </c>
      <c r="M3892" s="19" t="s">
        <v>127</v>
      </c>
      <c r="N3892" s="19">
        <v>3000</v>
      </c>
      <c r="O3892" s="19">
        <v>6000</v>
      </c>
      <c r="P3892" s="19">
        <v>1450</v>
      </c>
      <c r="Q3892" s="19" t="s">
        <v>57</v>
      </c>
      <c r="R3892" s="19">
        <v>724</v>
      </c>
      <c r="S3892" s="19">
        <v>20000</v>
      </c>
      <c r="T3892" s="19">
        <v>7.0000000000000007E-2</v>
      </c>
      <c r="U3892" s="19">
        <v>1.5</v>
      </c>
      <c r="V3892" s="19">
        <v>0.24</v>
      </c>
      <c r="W3892" s="19">
        <v>66</v>
      </c>
      <c r="X3892" s="93"/>
      <c r="Y3892">
        <f t="shared" si="181"/>
        <v>150</v>
      </c>
      <c r="Z3892" t="b">
        <f>IF(N3892/G3892&gt;=Auswahlhilfe!$C$8,TRUE,FALSE)</f>
        <v>1</v>
      </c>
      <c r="AA3892" t="b">
        <f>IF(K3892&gt;Auswahlhilfe!$C$7,TRUE,FALSE)</f>
        <v>1</v>
      </c>
      <c r="AB3892" t="b">
        <f>IF(Auswahlhilfe!$C$17=F3892,TRUE,FALSE)</f>
        <v>0</v>
      </c>
      <c r="AC3892" t="b">
        <f>IFERROR(IF(FIND("P2",PGOptionList!D3892)&gt;0,TRUE),FALSE)</f>
        <v>1</v>
      </c>
      <c r="AD3892" t="b">
        <f>IFERROR(IF(FIND("P1",PGOptionList!D3892)&gt;0,TRUE),FALSE)</f>
        <v>0</v>
      </c>
      <c r="AE3892" t="b">
        <f>IFERROR(IF(FIND("P0",PGOptionList!D3892)&gt;0,TRUE),FALSE)</f>
        <v>0</v>
      </c>
      <c r="AF3892" t="b">
        <f>IF(AND(Z3892,AA3892,AB3892,AC3892,IF(C3892=Auswahlhilfe!$L$7,TRUE,FALSE)),D3892,FALSE)</f>
        <v>0</v>
      </c>
      <c r="AG3892" t="b">
        <f>IF(AND(Z3892,AA3892,AB3892,AD3892,IF(C3892=Auswahlhilfe!$L$17,TRUE,FALSE)),D3892,FALSE)</f>
        <v>0</v>
      </c>
      <c r="AH3892" t="b">
        <f>IF(AND(Z3892,AA3892,AB3892,AE3892,IF(C3892=Auswahlhilfe!$L$17,TRUE,FALSE)),D3892,FALSE)</f>
        <v>0</v>
      </c>
      <c r="AI3892" t="s">
        <v>4817</v>
      </c>
      <c r="AJ3892" s="90" t="str">
        <f t="shared" si="182"/>
        <v>mailto:info@oxni.ch?subject=Anfrage TCBR-060-020-S1-P2</v>
      </c>
    </row>
    <row r="3893" spans="2:36" x14ac:dyDescent="0.2">
      <c r="B3893" s="78" t="str">
        <f t="shared" si="180"/>
        <v/>
      </c>
      <c r="C3893" s="19" t="s">
        <v>143</v>
      </c>
      <c r="D3893" s="19" t="s">
        <v>4194</v>
      </c>
      <c r="E3893" s="19">
        <v>60</v>
      </c>
      <c r="F3893" s="19" t="s">
        <v>58</v>
      </c>
      <c r="G3893" s="19">
        <v>20</v>
      </c>
      <c r="H3893" s="19">
        <v>8</v>
      </c>
      <c r="I3893" s="19">
        <v>6</v>
      </c>
      <c r="J3893" s="19">
        <v>95</v>
      </c>
      <c r="K3893" s="19">
        <v>40</v>
      </c>
      <c r="L3893" s="19">
        <v>120</v>
      </c>
      <c r="M3893" s="19" t="s">
        <v>127</v>
      </c>
      <c r="N3893" s="19">
        <v>3000</v>
      </c>
      <c r="O3893" s="19">
        <v>6000</v>
      </c>
      <c r="P3893" s="19">
        <v>1450</v>
      </c>
      <c r="Q3893" s="19" t="s">
        <v>57</v>
      </c>
      <c r="R3893" s="19">
        <v>724</v>
      </c>
      <c r="S3893" s="19">
        <v>20000</v>
      </c>
      <c r="T3893" s="19">
        <v>7.0000000000000007E-2</v>
      </c>
      <c r="U3893" s="19">
        <v>1.5</v>
      </c>
      <c r="V3893" s="19">
        <v>0.24</v>
      </c>
      <c r="W3893" s="19">
        <v>66</v>
      </c>
      <c r="X3893" s="93"/>
      <c r="Y3893">
        <f t="shared" si="181"/>
        <v>150</v>
      </c>
      <c r="Z3893" t="b">
        <f>IF(N3893/G3893&gt;=Auswahlhilfe!$C$8,TRUE,FALSE)</f>
        <v>1</v>
      </c>
      <c r="AA3893" t="b">
        <f>IF(K3893&gt;Auswahlhilfe!$C$7,TRUE,FALSE)</f>
        <v>1</v>
      </c>
      <c r="AB3893" t="b">
        <f>IF(Auswahlhilfe!$C$17=F3893,TRUE,FALSE)</f>
        <v>1</v>
      </c>
      <c r="AC3893" t="b">
        <f>IFERROR(IF(FIND("P2",PGOptionList!D3893)&gt;0,TRUE),FALSE)</f>
        <v>1</v>
      </c>
      <c r="AD3893" t="b">
        <f>IFERROR(IF(FIND("P1",PGOptionList!D3893)&gt;0,TRUE),FALSE)</f>
        <v>0</v>
      </c>
      <c r="AE3893" t="b">
        <f>IFERROR(IF(FIND("P0",PGOptionList!D3893)&gt;0,TRUE),FALSE)</f>
        <v>0</v>
      </c>
      <c r="AF3893" t="b">
        <f>IF(AND(Z3893,AA3893,AB3893,AC3893,IF(C3893=Auswahlhilfe!$L$7,TRUE,FALSE)),D3893,FALSE)</f>
        <v>0</v>
      </c>
      <c r="AG3893" t="b">
        <f>IF(AND(Z3893,AA3893,AB3893,AD3893,IF(C3893=Auswahlhilfe!$L$17,TRUE,FALSE)),D3893,FALSE)</f>
        <v>0</v>
      </c>
      <c r="AH3893" t="b">
        <f>IF(AND(Z3893,AA3893,AB3893,AE3893,IF(C3893=Auswahlhilfe!$L$17,TRUE,FALSE)),D3893,FALSE)</f>
        <v>0</v>
      </c>
      <c r="AI3893" t="s">
        <v>4817</v>
      </c>
      <c r="AJ3893" s="90" t="str">
        <f t="shared" si="182"/>
        <v>mailto:info@oxni.ch?subject=Anfrage TCBR-060-020-S2-P2</v>
      </c>
    </row>
    <row r="3894" spans="2:36" x14ac:dyDescent="0.2">
      <c r="B3894" s="78" t="str">
        <f t="shared" si="180"/>
        <v/>
      </c>
      <c r="C3894" s="19" t="s">
        <v>143</v>
      </c>
      <c r="D3894" s="19" t="s">
        <v>4195</v>
      </c>
      <c r="E3894" s="19">
        <v>60</v>
      </c>
      <c r="F3894" s="19" t="s">
        <v>55</v>
      </c>
      <c r="G3894" s="19">
        <v>16</v>
      </c>
      <c r="H3894" s="19">
        <v>6</v>
      </c>
      <c r="I3894" s="19">
        <v>6</v>
      </c>
      <c r="J3894" s="19">
        <v>95</v>
      </c>
      <c r="K3894" s="19">
        <v>43</v>
      </c>
      <c r="L3894" s="19">
        <v>129</v>
      </c>
      <c r="M3894" s="19" t="s">
        <v>147</v>
      </c>
      <c r="N3894" s="19">
        <v>3000</v>
      </c>
      <c r="O3894" s="19">
        <v>6000</v>
      </c>
      <c r="P3894" s="19">
        <v>1450</v>
      </c>
      <c r="Q3894" s="19" t="s">
        <v>57</v>
      </c>
      <c r="R3894" s="19">
        <v>724</v>
      </c>
      <c r="S3894" s="19">
        <v>20000</v>
      </c>
      <c r="T3894" s="19">
        <v>7.0000000000000007E-2</v>
      </c>
      <c r="U3894" s="19">
        <v>1.5</v>
      </c>
      <c r="V3894" s="19">
        <v>0.24</v>
      </c>
      <c r="W3894" s="19">
        <v>66</v>
      </c>
      <c r="X3894" s="93"/>
      <c r="Y3894">
        <f t="shared" si="181"/>
        <v>187.5</v>
      </c>
      <c r="Z3894" t="b">
        <f>IF(N3894/G3894&gt;=Auswahlhilfe!$C$8,TRUE,FALSE)</f>
        <v>1</v>
      </c>
      <c r="AA3894" t="b">
        <f>IF(K3894&gt;Auswahlhilfe!$C$7,TRUE,FALSE)</f>
        <v>1</v>
      </c>
      <c r="AB3894" t="b">
        <f>IF(Auswahlhilfe!$C$17=F3894,TRUE,FALSE)</f>
        <v>0</v>
      </c>
      <c r="AC3894" t="b">
        <f>IFERROR(IF(FIND("P2",PGOptionList!D3894)&gt;0,TRUE),FALSE)</f>
        <v>0</v>
      </c>
      <c r="AD3894" t="b">
        <f>IFERROR(IF(FIND("P1",PGOptionList!D3894)&gt;0,TRUE),FALSE)</f>
        <v>1</v>
      </c>
      <c r="AE3894" t="b">
        <f>IFERROR(IF(FIND("P0",PGOptionList!D3894)&gt;0,TRUE),FALSE)</f>
        <v>0</v>
      </c>
      <c r="AF3894" t="b">
        <f>IF(AND(Z3894,AA3894,AB3894,AC3894,IF(C3894=Auswahlhilfe!$L$7,TRUE,FALSE)),D3894,FALSE)</f>
        <v>0</v>
      </c>
      <c r="AG3894" t="b">
        <f>IF(AND(Z3894,AA3894,AB3894,AD3894,IF(C3894=Auswahlhilfe!$L$17,TRUE,FALSE)),D3894,FALSE)</f>
        <v>0</v>
      </c>
      <c r="AH3894" t="b">
        <f>IF(AND(Z3894,AA3894,AB3894,AE3894,IF(C3894=Auswahlhilfe!$L$17,TRUE,FALSE)),D3894,FALSE)</f>
        <v>0</v>
      </c>
      <c r="AI3894" t="s">
        <v>4817</v>
      </c>
      <c r="AJ3894" s="90" t="str">
        <f t="shared" si="182"/>
        <v>mailto:info@oxni.ch?subject=Anfrage TCBR-060-016-S1-P1</v>
      </c>
    </row>
    <row r="3895" spans="2:36" x14ac:dyDescent="0.2">
      <c r="B3895" s="78" t="str">
        <f t="shared" si="180"/>
        <v/>
      </c>
      <c r="C3895" s="19" t="s">
        <v>143</v>
      </c>
      <c r="D3895" s="19" t="s">
        <v>4196</v>
      </c>
      <c r="E3895" s="19">
        <v>60</v>
      </c>
      <c r="F3895" s="19" t="s">
        <v>58</v>
      </c>
      <c r="G3895" s="19">
        <v>16</v>
      </c>
      <c r="H3895" s="19">
        <v>6</v>
      </c>
      <c r="I3895" s="19">
        <v>6</v>
      </c>
      <c r="J3895" s="19">
        <v>95</v>
      </c>
      <c r="K3895" s="19">
        <v>43</v>
      </c>
      <c r="L3895" s="19">
        <v>129</v>
      </c>
      <c r="M3895" s="19" t="s">
        <v>147</v>
      </c>
      <c r="N3895" s="19">
        <v>3000</v>
      </c>
      <c r="O3895" s="19">
        <v>6000</v>
      </c>
      <c r="P3895" s="19">
        <v>1450</v>
      </c>
      <c r="Q3895" s="19" t="s">
        <v>57</v>
      </c>
      <c r="R3895" s="19">
        <v>724</v>
      </c>
      <c r="S3895" s="19">
        <v>20000</v>
      </c>
      <c r="T3895" s="19">
        <v>7.0000000000000007E-2</v>
      </c>
      <c r="U3895" s="19">
        <v>1.5</v>
      </c>
      <c r="V3895" s="19">
        <v>0.24</v>
      </c>
      <c r="W3895" s="19">
        <v>66</v>
      </c>
      <c r="X3895" s="93"/>
      <c r="Y3895">
        <f t="shared" si="181"/>
        <v>187.5</v>
      </c>
      <c r="Z3895" t="b">
        <f>IF(N3895/G3895&gt;=Auswahlhilfe!$C$8,TRUE,FALSE)</f>
        <v>1</v>
      </c>
      <c r="AA3895" t="b">
        <f>IF(K3895&gt;Auswahlhilfe!$C$7,TRUE,FALSE)</f>
        <v>1</v>
      </c>
      <c r="AB3895" t="b">
        <f>IF(Auswahlhilfe!$C$17=F3895,TRUE,FALSE)</f>
        <v>1</v>
      </c>
      <c r="AC3895" t="b">
        <f>IFERROR(IF(FIND("P2",PGOptionList!D3895)&gt;0,TRUE),FALSE)</f>
        <v>0</v>
      </c>
      <c r="AD3895" t="b">
        <f>IFERROR(IF(FIND("P1",PGOptionList!D3895)&gt;0,TRUE),FALSE)</f>
        <v>1</v>
      </c>
      <c r="AE3895" t="b">
        <f>IFERROR(IF(FIND("P0",PGOptionList!D3895)&gt;0,TRUE),FALSE)</f>
        <v>0</v>
      </c>
      <c r="AF3895" t="b">
        <f>IF(AND(Z3895,AA3895,AB3895,AC3895,IF(C3895=Auswahlhilfe!$L$7,TRUE,FALSE)),D3895,FALSE)</f>
        <v>0</v>
      </c>
      <c r="AG3895" t="b">
        <f>IF(AND(Z3895,AA3895,AB3895,AD3895,IF(C3895=Auswahlhilfe!$L$17,TRUE,FALSE)),D3895,FALSE)</f>
        <v>0</v>
      </c>
      <c r="AH3895" t="b">
        <f>IF(AND(Z3895,AA3895,AB3895,AE3895,IF(C3895=Auswahlhilfe!$L$17,TRUE,FALSE)),D3895,FALSE)</f>
        <v>0</v>
      </c>
      <c r="AI3895" t="s">
        <v>4817</v>
      </c>
      <c r="AJ3895" s="90" t="str">
        <f t="shared" si="182"/>
        <v>mailto:info@oxni.ch?subject=Anfrage TCBR-060-016-S2-P1</v>
      </c>
    </row>
    <row r="3896" spans="2:36" x14ac:dyDescent="0.2">
      <c r="B3896" s="78" t="str">
        <f t="shared" si="180"/>
        <v/>
      </c>
      <c r="C3896" s="19" t="s">
        <v>143</v>
      </c>
      <c r="D3896" s="19" t="s">
        <v>4197</v>
      </c>
      <c r="E3896" s="19">
        <v>60</v>
      </c>
      <c r="F3896" s="19" t="s">
        <v>55</v>
      </c>
      <c r="G3896" s="19">
        <v>16</v>
      </c>
      <c r="H3896" s="19">
        <v>8</v>
      </c>
      <c r="I3896" s="19">
        <v>6</v>
      </c>
      <c r="J3896" s="19">
        <v>95</v>
      </c>
      <c r="K3896" s="19">
        <v>43</v>
      </c>
      <c r="L3896" s="19">
        <v>129</v>
      </c>
      <c r="M3896" s="19" t="s">
        <v>147</v>
      </c>
      <c r="N3896" s="19">
        <v>3000</v>
      </c>
      <c r="O3896" s="19">
        <v>6000</v>
      </c>
      <c r="P3896" s="19">
        <v>1450</v>
      </c>
      <c r="Q3896" s="19" t="s">
        <v>57</v>
      </c>
      <c r="R3896" s="19">
        <v>724</v>
      </c>
      <c r="S3896" s="19">
        <v>20000</v>
      </c>
      <c r="T3896" s="19">
        <v>7.0000000000000007E-2</v>
      </c>
      <c r="U3896" s="19">
        <v>1.5</v>
      </c>
      <c r="V3896" s="19">
        <v>0.24</v>
      </c>
      <c r="W3896" s="19">
        <v>66</v>
      </c>
      <c r="X3896" s="93"/>
      <c r="Y3896">
        <f t="shared" si="181"/>
        <v>187.5</v>
      </c>
      <c r="Z3896" t="b">
        <f>IF(N3896/G3896&gt;=Auswahlhilfe!$C$8,TRUE,FALSE)</f>
        <v>1</v>
      </c>
      <c r="AA3896" t="b">
        <f>IF(K3896&gt;Auswahlhilfe!$C$7,TRUE,FALSE)</f>
        <v>1</v>
      </c>
      <c r="AB3896" t="b">
        <f>IF(Auswahlhilfe!$C$17=F3896,TRUE,FALSE)</f>
        <v>0</v>
      </c>
      <c r="AC3896" t="b">
        <f>IFERROR(IF(FIND("P2",PGOptionList!D3896)&gt;0,TRUE),FALSE)</f>
        <v>1</v>
      </c>
      <c r="AD3896" t="b">
        <f>IFERROR(IF(FIND("P1",PGOptionList!D3896)&gt;0,TRUE),FALSE)</f>
        <v>0</v>
      </c>
      <c r="AE3896" t="b">
        <f>IFERROR(IF(FIND("P0",PGOptionList!D3896)&gt;0,TRUE),FALSE)</f>
        <v>0</v>
      </c>
      <c r="AF3896" t="b">
        <f>IF(AND(Z3896,AA3896,AB3896,AC3896,IF(C3896=Auswahlhilfe!$L$7,TRUE,FALSE)),D3896,FALSE)</f>
        <v>0</v>
      </c>
      <c r="AG3896" t="b">
        <f>IF(AND(Z3896,AA3896,AB3896,AD3896,IF(C3896=Auswahlhilfe!$L$17,TRUE,FALSE)),D3896,FALSE)</f>
        <v>0</v>
      </c>
      <c r="AH3896" t="b">
        <f>IF(AND(Z3896,AA3896,AB3896,AE3896,IF(C3896=Auswahlhilfe!$L$17,TRUE,FALSE)),D3896,FALSE)</f>
        <v>0</v>
      </c>
      <c r="AI3896" t="s">
        <v>4817</v>
      </c>
      <c r="AJ3896" s="90" t="str">
        <f t="shared" si="182"/>
        <v>mailto:info@oxni.ch?subject=Anfrage TCBR-060-016-S1-P2</v>
      </c>
    </row>
    <row r="3897" spans="2:36" x14ac:dyDescent="0.2">
      <c r="B3897" s="78" t="str">
        <f t="shared" si="180"/>
        <v/>
      </c>
      <c r="C3897" s="19" t="s">
        <v>143</v>
      </c>
      <c r="D3897" s="19" t="s">
        <v>4198</v>
      </c>
      <c r="E3897" s="19">
        <v>60</v>
      </c>
      <c r="F3897" s="19" t="s">
        <v>58</v>
      </c>
      <c r="G3897" s="19">
        <v>16</v>
      </c>
      <c r="H3897" s="19">
        <v>8</v>
      </c>
      <c r="I3897" s="19">
        <v>6</v>
      </c>
      <c r="J3897" s="19">
        <v>95</v>
      </c>
      <c r="K3897" s="19">
        <v>43</v>
      </c>
      <c r="L3897" s="19">
        <v>129</v>
      </c>
      <c r="M3897" s="19" t="s">
        <v>147</v>
      </c>
      <c r="N3897" s="19">
        <v>3000</v>
      </c>
      <c r="O3897" s="19">
        <v>6000</v>
      </c>
      <c r="P3897" s="19">
        <v>1450</v>
      </c>
      <c r="Q3897" s="19" t="s">
        <v>57</v>
      </c>
      <c r="R3897" s="19">
        <v>724</v>
      </c>
      <c r="S3897" s="19">
        <v>20000</v>
      </c>
      <c r="T3897" s="19">
        <v>7.0000000000000007E-2</v>
      </c>
      <c r="U3897" s="19">
        <v>1.5</v>
      </c>
      <c r="V3897" s="19">
        <v>0.24</v>
      </c>
      <c r="W3897" s="19">
        <v>66</v>
      </c>
      <c r="X3897" s="93"/>
      <c r="Y3897">
        <f t="shared" si="181"/>
        <v>187.5</v>
      </c>
      <c r="Z3897" t="b">
        <f>IF(N3897/G3897&gt;=Auswahlhilfe!$C$8,TRUE,FALSE)</f>
        <v>1</v>
      </c>
      <c r="AA3897" t="b">
        <f>IF(K3897&gt;Auswahlhilfe!$C$7,TRUE,FALSE)</f>
        <v>1</v>
      </c>
      <c r="AB3897" t="b">
        <f>IF(Auswahlhilfe!$C$17=F3897,TRUE,FALSE)</f>
        <v>1</v>
      </c>
      <c r="AC3897" t="b">
        <f>IFERROR(IF(FIND("P2",PGOptionList!D3897)&gt;0,TRUE),FALSE)</f>
        <v>1</v>
      </c>
      <c r="AD3897" t="b">
        <f>IFERROR(IF(FIND("P1",PGOptionList!D3897)&gt;0,TRUE),FALSE)</f>
        <v>0</v>
      </c>
      <c r="AE3897" t="b">
        <f>IFERROR(IF(FIND("P0",PGOptionList!D3897)&gt;0,TRUE),FALSE)</f>
        <v>0</v>
      </c>
      <c r="AF3897" t="b">
        <f>IF(AND(Z3897,AA3897,AB3897,AC3897,IF(C3897=Auswahlhilfe!$L$7,TRUE,FALSE)),D3897,FALSE)</f>
        <v>0</v>
      </c>
      <c r="AG3897" t="b">
        <f>IF(AND(Z3897,AA3897,AB3897,AD3897,IF(C3897=Auswahlhilfe!$L$17,TRUE,FALSE)),D3897,FALSE)</f>
        <v>0</v>
      </c>
      <c r="AH3897" t="b">
        <f>IF(AND(Z3897,AA3897,AB3897,AE3897,IF(C3897=Auswahlhilfe!$L$17,TRUE,FALSE)),D3897,FALSE)</f>
        <v>0</v>
      </c>
      <c r="AI3897" t="s">
        <v>4817</v>
      </c>
      <c r="AJ3897" s="90" t="str">
        <f t="shared" si="182"/>
        <v>mailto:info@oxni.ch?subject=Anfrage TCBR-060-016-S2-P2</v>
      </c>
    </row>
    <row r="3898" spans="2:36" x14ac:dyDescent="0.2">
      <c r="B3898" s="78" t="str">
        <f t="shared" si="180"/>
        <v/>
      </c>
      <c r="C3898" s="19" t="s">
        <v>143</v>
      </c>
      <c r="D3898" s="19" t="s">
        <v>4199</v>
      </c>
      <c r="E3898" s="19">
        <v>60</v>
      </c>
      <c r="F3898" s="19" t="s">
        <v>55</v>
      </c>
      <c r="G3898" s="19">
        <v>14</v>
      </c>
      <c r="H3898" s="19">
        <v>6</v>
      </c>
      <c r="I3898" s="19">
        <v>6</v>
      </c>
      <c r="J3898" s="19">
        <v>95</v>
      </c>
      <c r="K3898" s="19">
        <v>40</v>
      </c>
      <c r="L3898" s="19">
        <v>120</v>
      </c>
      <c r="M3898" s="19" t="s">
        <v>127</v>
      </c>
      <c r="N3898" s="19">
        <v>3000</v>
      </c>
      <c r="O3898" s="19">
        <v>6000</v>
      </c>
      <c r="P3898" s="19">
        <v>1450</v>
      </c>
      <c r="Q3898" s="19" t="s">
        <v>57</v>
      </c>
      <c r="R3898" s="19">
        <v>724</v>
      </c>
      <c r="S3898" s="19">
        <v>20000</v>
      </c>
      <c r="T3898" s="19">
        <v>7.0000000000000007E-2</v>
      </c>
      <c r="U3898" s="19">
        <v>1.5</v>
      </c>
      <c r="V3898" s="19">
        <v>0.24</v>
      </c>
      <c r="W3898" s="19">
        <v>66</v>
      </c>
      <c r="X3898" s="93"/>
      <c r="Y3898">
        <f t="shared" si="181"/>
        <v>214.28571428571428</v>
      </c>
      <c r="Z3898" t="b">
        <f>IF(N3898/G3898&gt;=Auswahlhilfe!$C$8,TRUE,FALSE)</f>
        <v>1</v>
      </c>
      <c r="AA3898" t="b">
        <f>IF(K3898&gt;Auswahlhilfe!$C$7,TRUE,FALSE)</f>
        <v>1</v>
      </c>
      <c r="AB3898" t="b">
        <f>IF(Auswahlhilfe!$C$17=F3898,TRUE,FALSE)</f>
        <v>0</v>
      </c>
      <c r="AC3898" t="b">
        <f>IFERROR(IF(FIND("P2",PGOptionList!D3898)&gt;0,TRUE),FALSE)</f>
        <v>0</v>
      </c>
      <c r="AD3898" t="b">
        <f>IFERROR(IF(FIND("P1",PGOptionList!D3898)&gt;0,TRUE),FALSE)</f>
        <v>1</v>
      </c>
      <c r="AE3898" t="b">
        <f>IFERROR(IF(FIND("P0",PGOptionList!D3898)&gt;0,TRUE),FALSE)</f>
        <v>0</v>
      </c>
      <c r="AF3898" t="b">
        <f>IF(AND(Z3898,AA3898,AB3898,AC3898,IF(C3898=Auswahlhilfe!$L$7,TRUE,FALSE)),D3898,FALSE)</f>
        <v>0</v>
      </c>
      <c r="AG3898" t="b">
        <f>IF(AND(Z3898,AA3898,AB3898,AD3898,IF(C3898=Auswahlhilfe!$L$17,TRUE,FALSE)),D3898,FALSE)</f>
        <v>0</v>
      </c>
      <c r="AH3898" t="b">
        <f>IF(AND(Z3898,AA3898,AB3898,AE3898,IF(C3898=Auswahlhilfe!$L$17,TRUE,FALSE)),D3898,FALSE)</f>
        <v>0</v>
      </c>
      <c r="AI3898" t="s">
        <v>4817</v>
      </c>
      <c r="AJ3898" s="90" t="str">
        <f t="shared" si="182"/>
        <v>mailto:info@oxni.ch?subject=Anfrage TCBR-060-014-S1-P1</v>
      </c>
    </row>
    <row r="3899" spans="2:36" x14ac:dyDescent="0.2">
      <c r="B3899" s="78" t="str">
        <f t="shared" si="180"/>
        <v/>
      </c>
      <c r="C3899" s="19" t="s">
        <v>143</v>
      </c>
      <c r="D3899" s="19" t="s">
        <v>4200</v>
      </c>
      <c r="E3899" s="19">
        <v>60</v>
      </c>
      <c r="F3899" s="19" t="s">
        <v>58</v>
      </c>
      <c r="G3899" s="19">
        <v>14</v>
      </c>
      <c r="H3899" s="19">
        <v>6</v>
      </c>
      <c r="I3899" s="19">
        <v>6</v>
      </c>
      <c r="J3899" s="19">
        <v>95</v>
      </c>
      <c r="K3899" s="19">
        <v>40</v>
      </c>
      <c r="L3899" s="19">
        <v>120</v>
      </c>
      <c r="M3899" s="19" t="s">
        <v>127</v>
      </c>
      <c r="N3899" s="19">
        <v>3000</v>
      </c>
      <c r="O3899" s="19">
        <v>6000</v>
      </c>
      <c r="P3899" s="19">
        <v>1450</v>
      </c>
      <c r="Q3899" s="19" t="s">
        <v>57</v>
      </c>
      <c r="R3899" s="19">
        <v>724</v>
      </c>
      <c r="S3899" s="19">
        <v>20000</v>
      </c>
      <c r="T3899" s="19">
        <v>7.0000000000000007E-2</v>
      </c>
      <c r="U3899" s="19">
        <v>1.5</v>
      </c>
      <c r="V3899" s="19">
        <v>0.24</v>
      </c>
      <c r="W3899" s="19">
        <v>66</v>
      </c>
      <c r="X3899" s="93"/>
      <c r="Y3899">
        <f t="shared" si="181"/>
        <v>214.28571428571428</v>
      </c>
      <c r="Z3899" t="b">
        <f>IF(N3899/G3899&gt;=Auswahlhilfe!$C$8,TRUE,FALSE)</f>
        <v>1</v>
      </c>
      <c r="AA3899" t="b">
        <f>IF(K3899&gt;Auswahlhilfe!$C$7,TRUE,FALSE)</f>
        <v>1</v>
      </c>
      <c r="AB3899" t="b">
        <f>IF(Auswahlhilfe!$C$17=F3899,TRUE,FALSE)</f>
        <v>1</v>
      </c>
      <c r="AC3899" t="b">
        <f>IFERROR(IF(FIND("P2",PGOptionList!D3899)&gt;0,TRUE),FALSE)</f>
        <v>0</v>
      </c>
      <c r="AD3899" t="b">
        <f>IFERROR(IF(FIND("P1",PGOptionList!D3899)&gt;0,TRUE),FALSE)</f>
        <v>1</v>
      </c>
      <c r="AE3899" t="b">
        <f>IFERROR(IF(FIND("P0",PGOptionList!D3899)&gt;0,TRUE),FALSE)</f>
        <v>0</v>
      </c>
      <c r="AF3899" t="b">
        <f>IF(AND(Z3899,AA3899,AB3899,AC3899,IF(C3899=Auswahlhilfe!$L$7,TRUE,FALSE)),D3899,FALSE)</f>
        <v>0</v>
      </c>
      <c r="AG3899" t="b">
        <f>IF(AND(Z3899,AA3899,AB3899,AD3899,IF(C3899=Auswahlhilfe!$L$17,TRUE,FALSE)),D3899,FALSE)</f>
        <v>0</v>
      </c>
      <c r="AH3899" t="b">
        <f>IF(AND(Z3899,AA3899,AB3899,AE3899,IF(C3899=Auswahlhilfe!$L$17,TRUE,FALSE)),D3899,FALSE)</f>
        <v>0</v>
      </c>
      <c r="AI3899" t="s">
        <v>4817</v>
      </c>
      <c r="AJ3899" s="90" t="str">
        <f t="shared" si="182"/>
        <v>mailto:info@oxni.ch?subject=Anfrage TCBR-060-014-S2-P1</v>
      </c>
    </row>
    <row r="3900" spans="2:36" x14ac:dyDescent="0.2">
      <c r="B3900" s="78" t="str">
        <f t="shared" si="180"/>
        <v/>
      </c>
      <c r="C3900" s="19" t="s">
        <v>143</v>
      </c>
      <c r="D3900" s="19" t="s">
        <v>4201</v>
      </c>
      <c r="E3900" s="19">
        <v>60</v>
      </c>
      <c r="F3900" s="19" t="s">
        <v>55</v>
      </c>
      <c r="G3900" s="19">
        <v>14</v>
      </c>
      <c r="H3900" s="19">
        <v>8</v>
      </c>
      <c r="I3900" s="19">
        <v>6</v>
      </c>
      <c r="J3900" s="19">
        <v>95</v>
      </c>
      <c r="K3900" s="19">
        <v>40</v>
      </c>
      <c r="L3900" s="19">
        <v>120</v>
      </c>
      <c r="M3900" s="19" t="s">
        <v>127</v>
      </c>
      <c r="N3900" s="19">
        <v>3000</v>
      </c>
      <c r="O3900" s="19">
        <v>6000</v>
      </c>
      <c r="P3900" s="19">
        <v>1450</v>
      </c>
      <c r="Q3900" s="19" t="s">
        <v>57</v>
      </c>
      <c r="R3900" s="19">
        <v>724</v>
      </c>
      <c r="S3900" s="19">
        <v>20000</v>
      </c>
      <c r="T3900" s="19">
        <v>7.0000000000000007E-2</v>
      </c>
      <c r="U3900" s="19">
        <v>1.5</v>
      </c>
      <c r="V3900" s="19">
        <v>0.24</v>
      </c>
      <c r="W3900" s="19">
        <v>66</v>
      </c>
      <c r="X3900" s="93"/>
      <c r="Y3900">
        <f t="shared" si="181"/>
        <v>214.28571428571428</v>
      </c>
      <c r="Z3900" t="b">
        <f>IF(N3900/G3900&gt;=Auswahlhilfe!$C$8,TRUE,FALSE)</f>
        <v>1</v>
      </c>
      <c r="AA3900" t="b">
        <f>IF(K3900&gt;Auswahlhilfe!$C$7,TRUE,FALSE)</f>
        <v>1</v>
      </c>
      <c r="AB3900" t="b">
        <f>IF(Auswahlhilfe!$C$17=F3900,TRUE,FALSE)</f>
        <v>0</v>
      </c>
      <c r="AC3900" t="b">
        <f>IFERROR(IF(FIND("P2",PGOptionList!D3900)&gt;0,TRUE),FALSE)</f>
        <v>1</v>
      </c>
      <c r="AD3900" t="b">
        <f>IFERROR(IF(FIND("P1",PGOptionList!D3900)&gt;0,TRUE),FALSE)</f>
        <v>0</v>
      </c>
      <c r="AE3900" t="b">
        <f>IFERROR(IF(FIND("P0",PGOptionList!D3900)&gt;0,TRUE),FALSE)</f>
        <v>0</v>
      </c>
      <c r="AF3900" t="b">
        <f>IF(AND(Z3900,AA3900,AB3900,AC3900,IF(C3900=Auswahlhilfe!$L$7,TRUE,FALSE)),D3900,FALSE)</f>
        <v>0</v>
      </c>
      <c r="AG3900" t="b">
        <f>IF(AND(Z3900,AA3900,AB3900,AD3900,IF(C3900=Auswahlhilfe!$L$17,TRUE,FALSE)),D3900,FALSE)</f>
        <v>0</v>
      </c>
      <c r="AH3900" t="b">
        <f>IF(AND(Z3900,AA3900,AB3900,AE3900,IF(C3900=Auswahlhilfe!$L$17,TRUE,FALSE)),D3900,FALSE)</f>
        <v>0</v>
      </c>
      <c r="AI3900" t="s">
        <v>4817</v>
      </c>
      <c r="AJ3900" s="90" t="str">
        <f t="shared" si="182"/>
        <v>mailto:info@oxni.ch?subject=Anfrage TCBR-060-014-S1-P2</v>
      </c>
    </row>
    <row r="3901" spans="2:36" x14ac:dyDescent="0.2">
      <c r="B3901" s="78" t="str">
        <f t="shared" si="180"/>
        <v/>
      </c>
      <c r="C3901" s="19" t="s">
        <v>143</v>
      </c>
      <c r="D3901" s="19" t="s">
        <v>4202</v>
      </c>
      <c r="E3901" s="19">
        <v>60</v>
      </c>
      <c r="F3901" s="19" t="s">
        <v>58</v>
      </c>
      <c r="G3901" s="19">
        <v>14</v>
      </c>
      <c r="H3901" s="19">
        <v>8</v>
      </c>
      <c r="I3901" s="19">
        <v>6</v>
      </c>
      <c r="J3901" s="19">
        <v>95</v>
      </c>
      <c r="K3901" s="19">
        <v>40</v>
      </c>
      <c r="L3901" s="19">
        <v>120</v>
      </c>
      <c r="M3901" s="19" t="s">
        <v>127</v>
      </c>
      <c r="N3901" s="19">
        <v>3000</v>
      </c>
      <c r="O3901" s="19">
        <v>6000</v>
      </c>
      <c r="P3901" s="19">
        <v>1450</v>
      </c>
      <c r="Q3901" s="19" t="s">
        <v>57</v>
      </c>
      <c r="R3901" s="19">
        <v>724</v>
      </c>
      <c r="S3901" s="19">
        <v>20000</v>
      </c>
      <c r="T3901" s="19">
        <v>7.0000000000000007E-2</v>
      </c>
      <c r="U3901" s="19">
        <v>1.5</v>
      </c>
      <c r="V3901" s="19">
        <v>0.24</v>
      </c>
      <c r="W3901" s="19">
        <v>66</v>
      </c>
      <c r="X3901" s="93"/>
      <c r="Y3901">
        <f t="shared" si="181"/>
        <v>214.28571428571428</v>
      </c>
      <c r="Z3901" t="b">
        <f>IF(N3901/G3901&gt;=Auswahlhilfe!$C$8,TRUE,FALSE)</f>
        <v>1</v>
      </c>
      <c r="AA3901" t="b">
        <f>IF(K3901&gt;Auswahlhilfe!$C$7,TRUE,FALSE)</f>
        <v>1</v>
      </c>
      <c r="AB3901" t="b">
        <f>IF(Auswahlhilfe!$C$17=F3901,TRUE,FALSE)</f>
        <v>1</v>
      </c>
      <c r="AC3901" t="b">
        <f>IFERROR(IF(FIND("P2",PGOptionList!D3901)&gt;0,TRUE),FALSE)</f>
        <v>1</v>
      </c>
      <c r="AD3901" t="b">
        <f>IFERROR(IF(FIND("P1",PGOptionList!D3901)&gt;0,TRUE),FALSE)</f>
        <v>0</v>
      </c>
      <c r="AE3901" t="b">
        <f>IFERROR(IF(FIND("P0",PGOptionList!D3901)&gt;0,TRUE),FALSE)</f>
        <v>0</v>
      </c>
      <c r="AF3901" t="b">
        <f>IF(AND(Z3901,AA3901,AB3901,AC3901,IF(C3901=Auswahlhilfe!$L$7,TRUE,FALSE)),D3901,FALSE)</f>
        <v>0</v>
      </c>
      <c r="AG3901" t="b">
        <f>IF(AND(Z3901,AA3901,AB3901,AD3901,IF(C3901=Auswahlhilfe!$L$17,TRUE,FALSE)),D3901,FALSE)</f>
        <v>0</v>
      </c>
      <c r="AH3901" t="b">
        <f>IF(AND(Z3901,AA3901,AB3901,AE3901,IF(C3901=Auswahlhilfe!$L$17,TRUE,FALSE)),D3901,FALSE)</f>
        <v>0</v>
      </c>
      <c r="AI3901" t="s">
        <v>4817</v>
      </c>
      <c r="AJ3901" s="90" t="str">
        <f t="shared" si="182"/>
        <v>mailto:info@oxni.ch?subject=Anfrage TCBR-060-014-S2-P2</v>
      </c>
    </row>
    <row r="3902" spans="2:36" x14ac:dyDescent="0.2">
      <c r="B3902" s="78" t="str">
        <f t="shared" si="180"/>
        <v/>
      </c>
      <c r="C3902" s="19" t="s">
        <v>143</v>
      </c>
      <c r="D3902" s="19" t="s">
        <v>4203</v>
      </c>
      <c r="E3902" s="19">
        <v>60</v>
      </c>
      <c r="F3902" s="19" t="s">
        <v>55</v>
      </c>
      <c r="G3902" s="19">
        <v>12</v>
      </c>
      <c r="H3902" s="19">
        <v>6</v>
      </c>
      <c r="I3902" s="19">
        <v>6</v>
      </c>
      <c r="J3902" s="19">
        <v>95</v>
      </c>
      <c r="K3902" s="19">
        <v>50</v>
      </c>
      <c r="L3902" s="19">
        <v>150</v>
      </c>
      <c r="M3902" s="19" t="s">
        <v>64</v>
      </c>
      <c r="N3902" s="19">
        <v>3000</v>
      </c>
      <c r="O3902" s="19">
        <v>6000</v>
      </c>
      <c r="P3902" s="19">
        <v>1450</v>
      </c>
      <c r="Q3902" s="19" t="s">
        <v>57</v>
      </c>
      <c r="R3902" s="19">
        <v>724</v>
      </c>
      <c r="S3902" s="19">
        <v>20000</v>
      </c>
      <c r="T3902" s="19">
        <v>0.35</v>
      </c>
      <c r="U3902" s="19">
        <v>1.5</v>
      </c>
      <c r="V3902" s="19">
        <v>0.24</v>
      </c>
      <c r="W3902" s="19">
        <v>66</v>
      </c>
      <c r="X3902" s="93"/>
      <c r="Y3902">
        <f t="shared" si="181"/>
        <v>250</v>
      </c>
      <c r="Z3902" t="b">
        <f>IF(N3902/G3902&gt;=Auswahlhilfe!$C$8,TRUE,FALSE)</f>
        <v>1</v>
      </c>
      <c r="AA3902" t="b">
        <f>IF(K3902&gt;Auswahlhilfe!$C$7,TRUE,FALSE)</f>
        <v>1</v>
      </c>
      <c r="AB3902" t="b">
        <f>IF(Auswahlhilfe!$C$17=F3902,TRUE,FALSE)</f>
        <v>0</v>
      </c>
      <c r="AC3902" t="b">
        <f>IFERROR(IF(FIND("P2",PGOptionList!D3902)&gt;0,TRUE),FALSE)</f>
        <v>0</v>
      </c>
      <c r="AD3902" t="b">
        <f>IFERROR(IF(FIND("P1",PGOptionList!D3902)&gt;0,TRUE),FALSE)</f>
        <v>1</v>
      </c>
      <c r="AE3902" t="b">
        <f>IFERROR(IF(FIND("P0",PGOptionList!D3902)&gt;0,TRUE),FALSE)</f>
        <v>0</v>
      </c>
      <c r="AF3902" t="b">
        <f>IF(AND(Z3902,AA3902,AB3902,AC3902,IF(C3902=Auswahlhilfe!$L$7,TRUE,FALSE)),D3902,FALSE)</f>
        <v>0</v>
      </c>
      <c r="AG3902" t="b">
        <f>IF(AND(Z3902,AA3902,AB3902,AD3902,IF(C3902=Auswahlhilfe!$L$17,TRUE,FALSE)),D3902,FALSE)</f>
        <v>0</v>
      </c>
      <c r="AH3902" t="b">
        <f>IF(AND(Z3902,AA3902,AB3902,AE3902,IF(C3902=Auswahlhilfe!$L$17,TRUE,FALSE)),D3902,FALSE)</f>
        <v>0</v>
      </c>
      <c r="AI3902" t="s">
        <v>4817</v>
      </c>
      <c r="AJ3902" s="90" t="str">
        <f t="shared" si="182"/>
        <v>mailto:info@oxni.ch?subject=Anfrage TCBR-060-012-S1-P1</v>
      </c>
    </row>
    <row r="3903" spans="2:36" x14ac:dyDescent="0.2">
      <c r="B3903" s="78" t="str">
        <f t="shared" si="180"/>
        <v/>
      </c>
      <c r="C3903" s="19" t="s">
        <v>143</v>
      </c>
      <c r="D3903" s="19" t="s">
        <v>4204</v>
      </c>
      <c r="E3903" s="19">
        <v>60</v>
      </c>
      <c r="F3903" s="19" t="s">
        <v>58</v>
      </c>
      <c r="G3903" s="19">
        <v>12</v>
      </c>
      <c r="H3903" s="19">
        <v>6</v>
      </c>
      <c r="I3903" s="19">
        <v>6</v>
      </c>
      <c r="J3903" s="19">
        <v>95</v>
      </c>
      <c r="K3903" s="19">
        <v>50</v>
      </c>
      <c r="L3903" s="19">
        <v>150</v>
      </c>
      <c r="M3903" s="19" t="s">
        <v>64</v>
      </c>
      <c r="N3903" s="19">
        <v>3000</v>
      </c>
      <c r="O3903" s="19">
        <v>6000</v>
      </c>
      <c r="P3903" s="19">
        <v>1450</v>
      </c>
      <c r="Q3903" s="19" t="s">
        <v>57</v>
      </c>
      <c r="R3903" s="19">
        <v>724</v>
      </c>
      <c r="S3903" s="19">
        <v>20000</v>
      </c>
      <c r="T3903" s="19">
        <v>0.35</v>
      </c>
      <c r="U3903" s="19">
        <v>1.5</v>
      </c>
      <c r="V3903" s="19">
        <v>0.24</v>
      </c>
      <c r="W3903" s="19">
        <v>66</v>
      </c>
      <c r="X3903" s="93"/>
      <c r="Y3903">
        <f t="shared" si="181"/>
        <v>250</v>
      </c>
      <c r="Z3903" t="b">
        <f>IF(N3903/G3903&gt;=Auswahlhilfe!$C$8,TRUE,FALSE)</f>
        <v>1</v>
      </c>
      <c r="AA3903" t="b">
        <f>IF(K3903&gt;Auswahlhilfe!$C$7,TRUE,FALSE)</f>
        <v>1</v>
      </c>
      <c r="AB3903" t="b">
        <f>IF(Auswahlhilfe!$C$17=F3903,TRUE,FALSE)</f>
        <v>1</v>
      </c>
      <c r="AC3903" t="b">
        <f>IFERROR(IF(FIND("P2",PGOptionList!D3903)&gt;0,TRUE),FALSE)</f>
        <v>0</v>
      </c>
      <c r="AD3903" t="b">
        <f>IFERROR(IF(FIND("P1",PGOptionList!D3903)&gt;0,TRUE),FALSE)</f>
        <v>1</v>
      </c>
      <c r="AE3903" t="b">
        <f>IFERROR(IF(FIND("P0",PGOptionList!D3903)&gt;0,TRUE),FALSE)</f>
        <v>0</v>
      </c>
      <c r="AF3903" t="b">
        <f>IF(AND(Z3903,AA3903,AB3903,AC3903,IF(C3903=Auswahlhilfe!$L$7,TRUE,FALSE)),D3903,FALSE)</f>
        <v>0</v>
      </c>
      <c r="AG3903" t="b">
        <f>IF(AND(Z3903,AA3903,AB3903,AD3903,IF(C3903=Auswahlhilfe!$L$17,TRUE,FALSE)),D3903,FALSE)</f>
        <v>0</v>
      </c>
      <c r="AH3903" t="b">
        <f>IF(AND(Z3903,AA3903,AB3903,AE3903,IF(C3903=Auswahlhilfe!$L$17,TRUE,FALSE)),D3903,FALSE)</f>
        <v>0</v>
      </c>
      <c r="AI3903" t="s">
        <v>4817</v>
      </c>
      <c r="AJ3903" s="90" t="str">
        <f t="shared" si="182"/>
        <v>mailto:info@oxni.ch?subject=Anfrage TCBR-060-012-S2-P1</v>
      </c>
    </row>
    <row r="3904" spans="2:36" x14ac:dyDescent="0.2">
      <c r="B3904" s="78" t="str">
        <f t="shared" si="180"/>
        <v/>
      </c>
      <c r="C3904" s="19" t="s">
        <v>143</v>
      </c>
      <c r="D3904" s="19" t="s">
        <v>4205</v>
      </c>
      <c r="E3904" s="19">
        <v>60</v>
      </c>
      <c r="F3904" s="19" t="s">
        <v>55</v>
      </c>
      <c r="G3904" s="19">
        <v>12</v>
      </c>
      <c r="H3904" s="19">
        <v>8</v>
      </c>
      <c r="I3904" s="19">
        <v>6</v>
      </c>
      <c r="J3904" s="19">
        <v>95</v>
      </c>
      <c r="K3904" s="19">
        <v>50</v>
      </c>
      <c r="L3904" s="19">
        <v>150</v>
      </c>
      <c r="M3904" s="19" t="s">
        <v>64</v>
      </c>
      <c r="N3904" s="19">
        <v>3000</v>
      </c>
      <c r="O3904" s="19">
        <v>6000</v>
      </c>
      <c r="P3904" s="19">
        <v>1450</v>
      </c>
      <c r="Q3904" s="19" t="s">
        <v>57</v>
      </c>
      <c r="R3904" s="19">
        <v>724</v>
      </c>
      <c r="S3904" s="19">
        <v>20000</v>
      </c>
      <c r="T3904" s="19">
        <v>0.35</v>
      </c>
      <c r="U3904" s="19">
        <v>1.5</v>
      </c>
      <c r="V3904" s="19">
        <v>0.24</v>
      </c>
      <c r="W3904" s="19">
        <v>66</v>
      </c>
      <c r="X3904" s="93"/>
      <c r="Y3904">
        <f t="shared" si="181"/>
        <v>250</v>
      </c>
      <c r="Z3904" t="b">
        <f>IF(N3904/G3904&gt;=Auswahlhilfe!$C$8,TRUE,FALSE)</f>
        <v>1</v>
      </c>
      <c r="AA3904" t="b">
        <f>IF(K3904&gt;Auswahlhilfe!$C$7,TRUE,FALSE)</f>
        <v>1</v>
      </c>
      <c r="AB3904" t="b">
        <f>IF(Auswahlhilfe!$C$17=F3904,TRUE,FALSE)</f>
        <v>0</v>
      </c>
      <c r="AC3904" t="b">
        <f>IFERROR(IF(FIND("P2",PGOptionList!D3904)&gt;0,TRUE),FALSE)</f>
        <v>1</v>
      </c>
      <c r="AD3904" t="b">
        <f>IFERROR(IF(FIND("P1",PGOptionList!D3904)&gt;0,TRUE),FALSE)</f>
        <v>0</v>
      </c>
      <c r="AE3904" t="b">
        <f>IFERROR(IF(FIND("P0",PGOptionList!D3904)&gt;0,TRUE),FALSE)</f>
        <v>0</v>
      </c>
      <c r="AF3904" t="b">
        <f>IF(AND(Z3904,AA3904,AB3904,AC3904,IF(C3904=Auswahlhilfe!$L$7,TRUE,FALSE)),D3904,FALSE)</f>
        <v>0</v>
      </c>
      <c r="AG3904" t="b">
        <f>IF(AND(Z3904,AA3904,AB3904,AD3904,IF(C3904=Auswahlhilfe!$L$17,TRUE,FALSE)),D3904,FALSE)</f>
        <v>0</v>
      </c>
      <c r="AH3904" t="b">
        <f>IF(AND(Z3904,AA3904,AB3904,AE3904,IF(C3904=Auswahlhilfe!$L$17,TRUE,FALSE)),D3904,FALSE)</f>
        <v>0</v>
      </c>
      <c r="AI3904" t="s">
        <v>4817</v>
      </c>
      <c r="AJ3904" s="90" t="str">
        <f t="shared" si="182"/>
        <v>mailto:info@oxni.ch?subject=Anfrage TCBR-060-012-S1-P2</v>
      </c>
    </row>
    <row r="3905" spans="2:36" x14ac:dyDescent="0.2">
      <c r="B3905" s="78" t="str">
        <f t="shared" si="180"/>
        <v/>
      </c>
      <c r="C3905" s="19" t="s">
        <v>143</v>
      </c>
      <c r="D3905" s="19" t="s">
        <v>4206</v>
      </c>
      <c r="E3905" s="19">
        <v>60</v>
      </c>
      <c r="F3905" s="19" t="s">
        <v>58</v>
      </c>
      <c r="G3905" s="19">
        <v>12</v>
      </c>
      <c r="H3905" s="19">
        <v>8</v>
      </c>
      <c r="I3905" s="19">
        <v>6</v>
      </c>
      <c r="J3905" s="19">
        <v>95</v>
      </c>
      <c r="K3905" s="19">
        <v>50</v>
      </c>
      <c r="L3905" s="19">
        <v>150</v>
      </c>
      <c r="M3905" s="19" t="s">
        <v>64</v>
      </c>
      <c r="N3905" s="19">
        <v>3000</v>
      </c>
      <c r="O3905" s="19">
        <v>6000</v>
      </c>
      <c r="P3905" s="19">
        <v>1450</v>
      </c>
      <c r="Q3905" s="19" t="s">
        <v>57</v>
      </c>
      <c r="R3905" s="19">
        <v>724</v>
      </c>
      <c r="S3905" s="19">
        <v>20000</v>
      </c>
      <c r="T3905" s="19">
        <v>0.35</v>
      </c>
      <c r="U3905" s="19">
        <v>1.5</v>
      </c>
      <c r="V3905" s="19">
        <v>0.24</v>
      </c>
      <c r="W3905" s="19">
        <v>66</v>
      </c>
      <c r="X3905" s="93"/>
      <c r="Y3905">
        <f t="shared" si="181"/>
        <v>250</v>
      </c>
      <c r="Z3905" t="b">
        <f>IF(N3905/G3905&gt;=Auswahlhilfe!$C$8,TRUE,FALSE)</f>
        <v>1</v>
      </c>
      <c r="AA3905" t="b">
        <f>IF(K3905&gt;Auswahlhilfe!$C$7,TRUE,FALSE)</f>
        <v>1</v>
      </c>
      <c r="AB3905" t="b">
        <f>IF(Auswahlhilfe!$C$17=F3905,TRUE,FALSE)</f>
        <v>1</v>
      </c>
      <c r="AC3905" t="b">
        <f>IFERROR(IF(FIND("P2",PGOptionList!D3905)&gt;0,TRUE),FALSE)</f>
        <v>1</v>
      </c>
      <c r="AD3905" t="b">
        <f>IFERROR(IF(FIND("P1",PGOptionList!D3905)&gt;0,TRUE),FALSE)</f>
        <v>0</v>
      </c>
      <c r="AE3905" t="b">
        <f>IFERROR(IF(FIND("P0",PGOptionList!D3905)&gt;0,TRUE),FALSE)</f>
        <v>0</v>
      </c>
      <c r="AF3905" t="b">
        <f>IF(AND(Z3905,AA3905,AB3905,AC3905,IF(C3905=Auswahlhilfe!$L$7,TRUE,FALSE)),D3905,FALSE)</f>
        <v>0</v>
      </c>
      <c r="AG3905" t="b">
        <f>IF(AND(Z3905,AA3905,AB3905,AD3905,IF(C3905=Auswahlhilfe!$L$17,TRUE,FALSE)),D3905,FALSE)</f>
        <v>0</v>
      </c>
      <c r="AH3905" t="b">
        <f>IF(AND(Z3905,AA3905,AB3905,AE3905,IF(C3905=Auswahlhilfe!$L$17,TRUE,FALSE)),D3905,FALSE)</f>
        <v>0</v>
      </c>
      <c r="AI3905" t="s">
        <v>4817</v>
      </c>
      <c r="AJ3905" s="90" t="str">
        <f t="shared" si="182"/>
        <v>mailto:info@oxni.ch?subject=Anfrage TCBR-060-012-S2-P2</v>
      </c>
    </row>
    <row r="3906" spans="2:36" x14ac:dyDescent="0.2">
      <c r="B3906" s="78" t="str">
        <f t="shared" si="180"/>
        <v/>
      </c>
      <c r="C3906" s="19" t="s">
        <v>143</v>
      </c>
      <c r="D3906" s="19" t="s">
        <v>4207</v>
      </c>
      <c r="E3906" s="19">
        <v>60</v>
      </c>
      <c r="F3906" s="19" t="s">
        <v>55</v>
      </c>
      <c r="G3906" s="19">
        <v>10</v>
      </c>
      <c r="H3906" s="19">
        <v>6</v>
      </c>
      <c r="I3906" s="19">
        <v>6</v>
      </c>
      <c r="J3906" s="19">
        <v>95</v>
      </c>
      <c r="K3906" s="19">
        <v>40</v>
      </c>
      <c r="L3906" s="19">
        <v>120</v>
      </c>
      <c r="M3906" s="19" t="s">
        <v>127</v>
      </c>
      <c r="N3906" s="19">
        <v>3000</v>
      </c>
      <c r="O3906" s="19">
        <v>6000</v>
      </c>
      <c r="P3906" s="19">
        <v>1450</v>
      </c>
      <c r="Q3906" s="19" t="s">
        <v>57</v>
      </c>
      <c r="R3906" s="19">
        <v>724</v>
      </c>
      <c r="S3906" s="19">
        <v>20000</v>
      </c>
      <c r="T3906" s="19">
        <v>0.35</v>
      </c>
      <c r="U3906" s="19">
        <v>1.5</v>
      </c>
      <c r="V3906" s="19">
        <v>0.24</v>
      </c>
      <c r="W3906" s="19">
        <v>66</v>
      </c>
      <c r="X3906" s="93"/>
      <c r="Y3906">
        <f t="shared" si="181"/>
        <v>300</v>
      </c>
      <c r="Z3906" t="b">
        <f>IF(N3906/G3906&gt;=Auswahlhilfe!$C$8,TRUE,FALSE)</f>
        <v>1</v>
      </c>
      <c r="AA3906" t="b">
        <f>IF(K3906&gt;Auswahlhilfe!$C$7,TRUE,FALSE)</f>
        <v>1</v>
      </c>
      <c r="AB3906" t="b">
        <f>IF(Auswahlhilfe!$C$17=F3906,TRUE,FALSE)</f>
        <v>0</v>
      </c>
      <c r="AC3906" t="b">
        <f>IFERROR(IF(FIND("P2",PGOptionList!D3906)&gt;0,TRUE),FALSE)</f>
        <v>0</v>
      </c>
      <c r="AD3906" t="b">
        <f>IFERROR(IF(FIND("P1",PGOptionList!D3906)&gt;0,TRUE),FALSE)</f>
        <v>1</v>
      </c>
      <c r="AE3906" t="b">
        <f>IFERROR(IF(FIND("P0",PGOptionList!D3906)&gt;0,TRUE),FALSE)</f>
        <v>0</v>
      </c>
      <c r="AF3906" t="b">
        <f>IF(AND(Z3906,AA3906,AB3906,AC3906,IF(C3906=Auswahlhilfe!$L$7,TRUE,FALSE)),D3906,FALSE)</f>
        <v>0</v>
      </c>
      <c r="AG3906" t="b">
        <f>IF(AND(Z3906,AA3906,AB3906,AD3906,IF(C3906=Auswahlhilfe!$L$17,TRUE,FALSE)),D3906,FALSE)</f>
        <v>0</v>
      </c>
      <c r="AH3906" t="b">
        <f>IF(AND(Z3906,AA3906,AB3906,AE3906,IF(C3906=Auswahlhilfe!$L$17,TRUE,FALSE)),D3906,FALSE)</f>
        <v>0</v>
      </c>
      <c r="AI3906" t="s">
        <v>4817</v>
      </c>
      <c r="AJ3906" s="90" t="str">
        <f t="shared" si="182"/>
        <v>mailto:info@oxni.ch?subject=Anfrage TCBR-060-010-S1-P1</v>
      </c>
    </row>
    <row r="3907" spans="2:36" x14ac:dyDescent="0.2">
      <c r="B3907" s="78" t="str">
        <f t="shared" si="180"/>
        <v/>
      </c>
      <c r="C3907" s="19" t="s">
        <v>143</v>
      </c>
      <c r="D3907" s="19" t="s">
        <v>4208</v>
      </c>
      <c r="E3907" s="19">
        <v>60</v>
      </c>
      <c r="F3907" s="19" t="s">
        <v>58</v>
      </c>
      <c r="G3907" s="19">
        <v>10</v>
      </c>
      <c r="H3907" s="19">
        <v>6</v>
      </c>
      <c r="I3907" s="19">
        <v>6</v>
      </c>
      <c r="J3907" s="19">
        <v>95</v>
      </c>
      <c r="K3907" s="19">
        <v>40</v>
      </c>
      <c r="L3907" s="19">
        <v>120</v>
      </c>
      <c r="M3907" s="19" t="s">
        <v>127</v>
      </c>
      <c r="N3907" s="19">
        <v>3000</v>
      </c>
      <c r="O3907" s="19">
        <v>6000</v>
      </c>
      <c r="P3907" s="19">
        <v>1450</v>
      </c>
      <c r="Q3907" s="19" t="s">
        <v>57</v>
      </c>
      <c r="R3907" s="19">
        <v>724</v>
      </c>
      <c r="S3907" s="19">
        <v>20000</v>
      </c>
      <c r="T3907" s="19">
        <v>0.35</v>
      </c>
      <c r="U3907" s="19">
        <v>1.5</v>
      </c>
      <c r="V3907" s="19">
        <v>0.24</v>
      </c>
      <c r="W3907" s="19">
        <v>66</v>
      </c>
      <c r="X3907" s="93"/>
      <c r="Y3907">
        <f t="shared" si="181"/>
        <v>300</v>
      </c>
      <c r="Z3907" t="b">
        <f>IF(N3907/G3907&gt;=Auswahlhilfe!$C$8,TRUE,FALSE)</f>
        <v>1</v>
      </c>
      <c r="AA3907" t="b">
        <f>IF(K3907&gt;Auswahlhilfe!$C$7,TRUE,FALSE)</f>
        <v>1</v>
      </c>
      <c r="AB3907" t="b">
        <f>IF(Auswahlhilfe!$C$17=F3907,TRUE,FALSE)</f>
        <v>1</v>
      </c>
      <c r="AC3907" t="b">
        <f>IFERROR(IF(FIND("P2",PGOptionList!D3907)&gt;0,TRUE),FALSE)</f>
        <v>0</v>
      </c>
      <c r="AD3907" t="b">
        <f>IFERROR(IF(FIND("P1",PGOptionList!D3907)&gt;0,TRUE),FALSE)</f>
        <v>1</v>
      </c>
      <c r="AE3907" t="b">
        <f>IFERROR(IF(FIND("P0",PGOptionList!D3907)&gt;0,TRUE),FALSE)</f>
        <v>0</v>
      </c>
      <c r="AF3907" t="b">
        <f>IF(AND(Z3907,AA3907,AB3907,AC3907,IF(C3907=Auswahlhilfe!$L$7,TRUE,FALSE)),D3907,FALSE)</f>
        <v>0</v>
      </c>
      <c r="AG3907" t="b">
        <f>IF(AND(Z3907,AA3907,AB3907,AD3907,IF(C3907=Auswahlhilfe!$L$17,TRUE,FALSE)),D3907,FALSE)</f>
        <v>0</v>
      </c>
      <c r="AH3907" t="b">
        <f>IF(AND(Z3907,AA3907,AB3907,AE3907,IF(C3907=Auswahlhilfe!$L$17,TRUE,FALSE)),D3907,FALSE)</f>
        <v>0</v>
      </c>
      <c r="AI3907" t="s">
        <v>4817</v>
      </c>
      <c r="AJ3907" s="90" t="str">
        <f t="shared" si="182"/>
        <v>mailto:info@oxni.ch?subject=Anfrage TCBR-060-010-S2-P1</v>
      </c>
    </row>
    <row r="3908" spans="2:36" x14ac:dyDescent="0.2">
      <c r="B3908" s="78" t="str">
        <f t="shared" si="180"/>
        <v/>
      </c>
      <c r="C3908" s="19" t="s">
        <v>143</v>
      </c>
      <c r="D3908" s="19" t="s">
        <v>4209</v>
      </c>
      <c r="E3908" s="19">
        <v>60</v>
      </c>
      <c r="F3908" s="19" t="s">
        <v>55</v>
      </c>
      <c r="G3908" s="19">
        <v>10</v>
      </c>
      <c r="H3908" s="19">
        <v>8</v>
      </c>
      <c r="I3908" s="19">
        <v>6</v>
      </c>
      <c r="J3908" s="19">
        <v>95</v>
      </c>
      <c r="K3908" s="19">
        <v>40</v>
      </c>
      <c r="L3908" s="19">
        <v>120</v>
      </c>
      <c r="M3908" s="19" t="s">
        <v>127</v>
      </c>
      <c r="N3908" s="19">
        <v>3000</v>
      </c>
      <c r="O3908" s="19">
        <v>6000</v>
      </c>
      <c r="P3908" s="19">
        <v>1450</v>
      </c>
      <c r="Q3908" s="19" t="s">
        <v>57</v>
      </c>
      <c r="R3908" s="19">
        <v>724</v>
      </c>
      <c r="S3908" s="19">
        <v>20000</v>
      </c>
      <c r="T3908" s="19">
        <v>0.35</v>
      </c>
      <c r="U3908" s="19">
        <v>1.5</v>
      </c>
      <c r="V3908" s="19">
        <v>0.24</v>
      </c>
      <c r="W3908" s="19">
        <v>66</v>
      </c>
      <c r="X3908" s="93"/>
      <c r="Y3908">
        <f t="shared" si="181"/>
        <v>300</v>
      </c>
      <c r="Z3908" t="b">
        <f>IF(N3908/G3908&gt;=Auswahlhilfe!$C$8,TRUE,FALSE)</f>
        <v>1</v>
      </c>
      <c r="AA3908" t="b">
        <f>IF(K3908&gt;Auswahlhilfe!$C$7,TRUE,FALSE)</f>
        <v>1</v>
      </c>
      <c r="AB3908" t="b">
        <f>IF(Auswahlhilfe!$C$17=F3908,TRUE,FALSE)</f>
        <v>0</v>
      </c>
      <c r="AC3908" t="b">
        <f>IFERROR(IF(FIND("P2",PGOptionList!D3908)&gt;0,TRUE),FALSE)</f>
        <v>1</v>
      </c>
      <c r="AD3908" t="b">
        <f>IFERROR(IF(FIND("P1",PGOptionList!D3908)&gt;0,TRUE),FALSE)</f>
        <v>0</v>
      </c>
      <c r="AE3908" t="b">
        <f>IFERROR(IF(FIND("P0",PGOptionList!D3908)&gt;0,TRUE),FALSE)</f>
        <v>0</v>
      </c>
      <c r="AF3908" t="b">
        <f>IF(AND(Z3908,AA3908,AB3908,AC3908,IF(C3908=Auswahlhilfe!$L$7,TRUE,FALSE)),D3908,FALSE)</f>
        <v>0</v>
      </c>
      <c r="AG3908" t="b">
        <f>IF(AND(Z3908,AA3908,AB3908,AD3908,IF(C3908=Auswahlhilfe!$L$17,TRUE,FALSE)),D3908,FALSE)</f>
        <v>0</v>
      </c>
      <c r="AH3908" t="b">
        <f>IF(AND(Z3908,AA3908,AB3908,AE3908,IF(C3908=Auswahlhilfe!$L$17,TRUE,FALSE)),D3908,FALSE)</f>
        <v>0</v>
      </c>
      <c r="AI3908" t="s">
        <v>4817</v>
      </c>
      <c r="AJ3908" s="90" t="str">
        <f t="shared" si="182"/>
        <v>mailto:info@oxni.ch?subject=Anfrage TCBR-060-010-S1-P2</v>
      </c>
    </row>
    <row r="3909" spans="2:36" x14ac:dyDescent="0.2">
      <c r="B3909" s="78" t="str">
        <f t="shared" si="180"/>
        <v/>
      </c>
      <c r="C3909" s="19" t="s">
        <v>143</v>
      </c>
      <c r="D3909" s="19" t="s">
        <v>4210</v>
      </c>
      <c r="E3909" s="19">
        <v>60</v>
      </c>
      <c r="F3909" s="19" t="s">
        <v>58</v>
      </c>
      <c r="G3909" s="19">
        <v>10</v>
      </c>
      <c r="H3909" s="19">
        <v>8</v>
      </c>
      <c r="I3909" s="19">
        <v>6</v>
      </c>
      <c r="J3909" s="19">
        <v>95</v>
      </c>
      <c r="K3909" s="19">
        <v>40</v>
      </c>
      <c r="L3909" s="19">
        <v>120</v>
      </c>
      <c r="M3909" s="19" t="s">
        <v>127</v>
      </c>
      <c r="N3909" s="19">
        <v>3000</v>
      </c>
      <c r="O3909" s="19">
        <v>6000</v>
      </c>
      <c r="P3909" s="19">
        <v>1450</v>
      </c>
      <c r="Q3909" s="19" t="s">
        <v>57</v>
      </c>
      <c r="R3909" s="19">
        <v>724</v>
      </c>
      <c r="S3909" s="19">
        <v>20000</v>
      </c>
      <c r="T3909" s="19">
        <v>0.35</v>
      </c>
      <c r="U3909" s="19">
        <v>1.5</v>
      </c>
      <c r="V3909" s="19">
        <v>0.24</v>
      </c>
      <c r="W3909" s="19">
        <v>66</v>
      </c>
      <c r="X3909" s="93"/>
      <c r="Y3909">
        <f t="shared" si="181"/>
        <v>300</v>
      </c>
      <c r="Z3909" t="b">
        <f>IF(N3909/G3909&gt;=Auswahlhilfe!$C$8,TRUE,FALSE)</f>
        <v>1</v>
      </c>
      <c r="AA3909" t="b">
        <f>IF(K3909&gt;Auswahlhilfe!$C$7,TRUE,FALSE)</f>
        <v>1</v>
      </c>
      <c r="AB3909" t="b">
        <f>IF(Auswahlhilfe!$C$17=F3909,TRUE,FALSE)</f>
        <v>1</v>
      </c>
      <c r="AC3909" t="b">
        <f>IFERROR(IF(FIND("P2",PGOptionList!D3909)&gt;0,TRUE),FALSE)</f>
        <v>1</v>
      </c>
      <c r="AD3909" t="b">
        <f>IFERROR(IF(FIND("P1",PGOptionList!D3909)&gt;0,TRUE),FALSE)</f>
        <v>0</v>
      </c>
      <c r="AE3909" t="b">
        <f>IFERROR(IF(FIND("P0",PGOptionList!D3909)&gt;0,TRUE),FALSE)</f>
        <v>0</v>
      </c>
      <c r="AF3909" t="b">
        <f>IF(AND(Z3909,AA3909,AB3909,AC3909,IF(C3909=Auswahlhilfe!$L$7,TRUE,FALSE)),D3909,FALSE)</f>
        <v>0</v>
      </c>
      <c r="AG3909" t="b">
        <f>IF(AND(Z3909,AA3909,AB3909,AD3909,IF(C3909=Auswahlhilfe!$L$17,TRUE,FALSE)),D3909,FALSE)</f>
        <v>0</v>
      </c>
      <c r="AH3909" t="b">
        <f>IF(AND(Z3909,AA3909,AB3909,AE3909,IF(C3909=Auswahlhilfe!$L$17,TRUE,FALSE)),D3909,FALSE)</f>
        <v>0</v>
      </c>
      <c r="AI3909" t="s">
        <v>4817</v>
      </c>
      <c r="AJ3909" s="90" t="str">
        <f t="shared" si="182"/>
        <v>mailto:info@oxni.ch?subject=Anfrage TCBR-060-010-S2-P2</v>
      </c>
    </row>
    <row r="3910" spans="2:36" x14ac:dyDescent="0.2">
      <c r="B3910" s="78" t="str">
        <f t="shared" si="180"/>
        <v/>
      </c>
      <c r="C3910" s="19" t="s">
        <v>143</v>
      </c>
      <c r="D3910" s="19" t="s">
        <v>4211</v>
      </c>
      <c r="E3910" s="19">
        <v>60</v>
      </c>
      <c r="F3910" s="19" t="s">
        <v>55</v>
      </c>
      <c r="G3910" s="19">
        <v>8</v>
      </c>
      <c r="H3910" s="19">
        <v>6</v>
      </c>
      <c r="I3910" s="19">
        <v>6</v>
      </c>
      <c r="J3910" s="19">
        <v>95</v>
      </c>
      <c r="K3910" s="19">
        <v>43</v>
      </c>
      <c r="L3910" s="19">
        <v>129</v>
      </c>
      <c r="M3910" s="19" t="s">
        <v>147</v>
      </c>
      <c r="N3910" s="19">
        <v>3000</v>
      </c>
      <c r="O3910" s="19">
        <v>6000</v>
      </c>
      <c r="P3910" s="19">
        <v>1450</v>
      </c>
      <c r="Q3910" s="19" t="s">
        <v>57</v>
      </c>
      <c r="R3910" s="19">
        <v>724</v>
      </c>
      <c r="S3910" s="19">
        <v>20000</v>
      </c>
      <c r="T3910" s="19">
        <v>0.35</v>
      </c>
      <c r="U3910" s="19">
        <v>1.5</v>
      </c>
      <c r="V3910" s="19">
        <v>0.24</v>
      </c>
      <c r="W3910" s="19">
        <v>66</v>
      </c>
      <c r="X3910" s="93"/>
      <c r="Y3910">
        <f t="shared" si="181"/>
        <v>375</v>
      </c>
      <c r="Z3910" t="b">
        <f>IF(N3910/G3910&gt;=Auswahlhilfe!$C$8,TRUE,FALSE)</f>
        <v>1</v>
      </c>
      <c r="AA3910" t="b">
        <f>IF(K3910&gt;Auswahlhilfe!$C$7,TRUE,FALSE)</f>
        <v>1</v>
      </c>
      <c r="AB3910" t="b">
        <f>IF(Auswahlhilfe!$C$17=F3910,TRUE,FALSE)</f>
        <v>0</v>
      </c>
      <c r="AC3910" t="b">
        <f>IFERROR(IF(FIND("P2",PGOptionList!D3910)&gt;0,TRUE),FALSE)</f>
        <v>0</v>
      </c>
      <c r="AD3910" t="b">
        <f>IFERROR(IF(FIND("P1",PGOptionList!D3910)&gt;0,TRUE),FALSE)</f>
        <v>1</v>
      </c>
      <c r="AE3910" t="b">
        <f>IFERROR(IF(FIND("P0",PGOptionList!D3910)&gt;0,TRUE),FALSE)</f>
        <v>0</v>
      </c>
      <c r="AF3910" t="b">
        <f>IF(AND(Z3910,AA3910,AB3910,AC3910,IF(C3910=Auswahlhilfe!$L$7,TRUE,FALSE)),D3910,FALSE)</f>
        <v>0</v>
      </c>
      <c r="AG3910" t="b">
        <f>IF(AND(Z3910,AA3910,AB3910,AD3910,IF(C3910=Auswahlhilfe!$L$17,TRUE,FALSE)),D3910,FALSE)</f>
        <v>0</v>
      </c>
      <c r="AH3910" t="b">
        <f>IF(AND(Z3910,AA3910,AB3910,AE3910,IF(C3910=Auswahlhilfe!$L$17,TRUE,FALSE)),D3910,FALSE)</f>
        <v>0</v>
      </c>
      <c r="AI3910" t="s">
        <v>4817</v>
      </c>
      <c r="AJ3910" s="90" t="str">
        <f t="shared" si="182"/>
        <v>mailto:info@oxni.ch?subject=Anfrage TCBR-060-008-S1-P1</v>
      </c>
    </row>
    <row r="3911" spans="2:36" x14ac:dyDescent="0.2">
      <c r="B3911" s="78" t="str">
        <f t="shared" si="180"/>
        <v/>
      </c>
      <c r="C3911" s="19" t="s">
        <v>143</v>
      </c>
      <c r="D3911" s="19" t="s">
        <v>4212</v>
      </c>
      <c r="E3911" s="19">
        <v>60</v>
      </c>
      <c r="F3911" s="19" t="s">
        <v>58</v>
      </c>
      <c r="G3911" s="19">
        <v>8</v>
      </c>
      <c r="H3911" s="19">
        <v>6</v>
      </c>
      <c r="I3911" s="19">
        <v>6</v>
      </c>
      <c r="J3911" s="19">
        <v>95</v>
      </c>
      <c r="K3911" s="19">
        <v>43</v>
      </c>
      <c r="L3911" s="19">
        <v>129</v>
      </c>
      <c r="M3911" s="19" t="s">
        <v>147</v>
      </c>
      <c r="N3911" s="19">
        <v>3000</v>
      </c>
      <c r="O3911" s="19">
        <v>6000</v>
      </c>
      <c r="P3911" s="19">
        <v>1450</v>
      </c>
      <c r="Q3911" s="19" t="s">
        <v>57</v>
      </c>
      <c r="R3911" s="19">
        <v>724</v>
      </c>
      <c r="S3911" s="19">
        <v>20000</v>
      </c>
      <c r="T3911" s="19">
        <v>0.35</v>
      </c>
      <c r="U3911" s="19">
        <v>1.5</v>
      </c>
      <c r="V3911" s="19">
        <v>0.24</v>
      </c>
      <c r="W3911" s="19">
        <v>66</v>
      </c>
      <c r="X3911" s="93"/>
      <c r="Y3911">
        <f t="shared" si="181"/>
        <v>375</v>
      </c>
      <c r="Z3911" t="b">
        <f>IF(N3911/G3911&gt;=Auswahlhilfe!$C$8,TRUE,FALSE)</f>
        <v>1</v>
      </c>
      <c r="AA3911" t="b">
        <f>IF(K3911&gt;Auswahlhilfe!$C$7,TRUE,FALSE)</f>
        <v>1</v>
      </c>
      <c r="AB3911" t="b">
        <f>IF(Auswahlhilfe!$C$17=F3911,TRUE,FALSE)</f>
        <v>1</v>
      </c>
      <c r="AC3911" t="b">
        <f>IFERROR(IF(FIND("P2",PGOptionList!D3911)&gt;0,TRUE),FALSE)</f>
        <v>0</v>
      </c>
      <c r="AD3911" t="b">
        <f>IFERROR(IF(FIND("P1",PGOptionList!D3911)&gt;0,TRUE),FALSE)</f>
        <v>1</v>
      </c>
      <c r="AE3911" t="b">
        <f>IFERROR(IF(FIND("P0",PGOptionList!D3911)&gt;0,TRUE),FALSE)</f>
        <v>0</v>
      </c>
      <c r="AF3911" t="b">
        <f>IF(AND(Z3911,AA3911,AB3911,AC3911,IF(C3911=Auswahlhilfe!$L$7,TRUE,FALSE)),D3911,FALSE)</f>
        <v>0</v>
      </c>
      <c r="AG3911" t="b">
        <f>IF(AND(Z3911,AA3911,AB3911,AD3911,IF(C3911=Auswahlhilfe!$L$17,TRUE,FALSE)),D3911,FALSE)</f>
        <v>0</v>
      </c>
      <c r="AH3911" t="b">
        <f>IF(AND(Z3911,AA3911,AB3911,AE3911,IF(C3911=Auswahlhilfe!$L$17,TRUE,FALSE)),D3911,FALSE)</f>
        <v>0</v>
      </c>
      <c r="AI3911" t="s">
        <v>4817</v>
      </c>
      <c r="AJ3911" s="90" t="str">
        <f t="shared" si="182"/>
        <v>mailto:info@oxni.ch?subject=Anfrage TCBR-060-008-S2-P1</v>
      </c>
    </row>
    <row r="3912" spans="2:36" x14ac:dyDescent="0.2">
      <c r="B3912" s="78" t="str">
        <f t="shared" si="180"/>
        <v/>
      </c>
      <c r="C3912" s="19" t="s">
        <v>143</v>
      </c>
      <c r="D3912" s="19" t="s">
        <v>4213</v>
      </c>
      <c r="E3912" s="19">
        <v>60</v>
      </c>
      <c r="F3912" s="19" t="s">
        <v>55</v>
      </c>
      <c r="G3912" s="19">
        <v>8</v>
      </c>
      <c r="H3912" s="19">
        <v>8</v>
      </c>
      <c r="I3912" s="19">
        <v>6</v>
      </c>
      <c r="J3912" s="19">
        <v>95</v>
      </c>
      <c r="K3912" s="19">
        <v>43</v>
      </c>
      <c r="L3912" s="19">
        <v>129</v>
      </c>
      <c r="M3912" s="19" t="s">
        <v>147</v>
      </c>
      <c r="N3912" s="19">
        <v>3000</v>
      </c>
      <c r="O3912" s="19">
        <v>6000</v>
      </c>
      <c r="P3912" s="19">
        <v>1450</v>
      </c>
      <c r="Q3912" s="19" t="s">
        <v>57</v>
      </c>
      <c r="R3912" s="19">
        <v>724</v>
      </c>
      <c r="S3912" s="19">
        <v>20000</v>
      </c>
      <c r="T3912" s="19">
        <v>0.35</v>
      </c>
      <c r="U3912" s="19">
        <v>1.5</v>
      </c>
      <c r="V3912" s="19">
        <v>0.24</v>
      </c>
      <c r="W3912" s="19">
        <v>66</v>
      </c>
      <c r="X3912" s="93"/>
      <c r="Y3912">
        <f t="shared" si="181"/>
        <v>375</v>
      </c>
      <c r="Z3912" t="b">
        <f>IF(N3912/G3912&gt;=Auswahlhilfe!$C$8,TRUE,FALSE)</f>
        <v>1</v>
      </c>
      <c r="AA3912" t="b">
        <f>IF(K3912&gt;Auswahlhilfe!$C$7,TRUE,FALSE)</f>
        <v>1</v>
      </c>
      <c r="AB3912" t="b">
        <f>IF(Auswahlhilfe!$C$17=F3912,TRUE,FALSE)</f>
        <v>0</v>
      </c>
      <c r="AC3912" t="b">
        <f>IFERROR(IF(FIND("P2",PGOptionList!D3912)&gt;0,TRUE),FALSE)</f>
        <v>1</v>
      </c>
      <c r="AD3912" t="b">
        <f>IFERROR(IF(FIND("P1",PGOptionList!D3912)&gt;0,TRUE),FALSE)</f>
        <v>0</v>
      </c>
      <c r="AE3912" t="b">
        <f>IFERROR(IF(FIND("P0",PGOptionList!D3912)&gt;0,TRUE),FALSE)</f>
        <v>0</v>
      </c>
      <c r="AF3912" t="b">
        <f>IF(AND(Z3912,AA3912,AB3912,AC3912,IF(C3912=Auswahlhilfe!$L$7,TRUE,FALSE)),D3912,FALSE)</f>
        <v>0</v>
      </c>
      <c r="AG3912" t="b">
        <f>IF(AND(Z3912,AA3912,AB3912,AD3912,IF(C3912=Auswahlhilfe!$L$17,TRUE,FALSE)),D3912,FALSE)</f>
        <v>0</v>
      </c>
      <c r="AH3912" t="b">
        <f>IF(AND(Z3912,AA3912,AB3912,AE3912,IF(C3912=Auswahlhilfe!$L$17,TRUE,FALSE)),D3912,FALSE)</f>
        <v>0</v>
      </c>
      <c r="AI3912" t="s">
        <v>4817</v>
      </c>
      <c r="AJ3912" s="90" t="str">
        <f t="shared" si="182"/>
        <v>mailto:info@oxni.ch?subject=Anfrage TCBR-060-008-S1-P2</v>
      </c>
    </row>
    <row r="3913" spans="2:36" x14ac:dyDescent="0.2">
      <c r="B3913" s="78" t="str">
        <f t="shared" si="180"/>
        <v/>
      </c>
      <c r="C3913" s="19" t="s">
        <v>143</v>
      </c>
      <c r="D3913" s="19" t="s">
        <v>4214</v>
      </c>
      <c r="E3913" s="19">
        <v>60</v>
      </c>
      <c r="F3913" s="19" t="s">
        <v>58</v>
      </c>
      <c r="G3913" s="19">
        <v>8</v>
      </c>
      <c r="H3913" s="19">
        <v>8</v>
      </c>
      <c r="I3913" s="19">
        <v>6</v>
      </c>
      <c r="J3913" s="19">
        <v>95</v>
      </c>
      <c r="K3913" s="19">
        <v>43</v>
      </c>
      <c r="L3913" s="19">
        <v>129</v>
      </c>
      <c r="M3913" s="19" t="s">
        <v>147</v>
      </c>
      <c r="N3913" s="19">
        <v>3000</v>
      </c>
      <c r="O3913" s="19">
        <v>6000</v>
      </c>
      <c r="P3913" s="19">
        <v>1450</v>
      </c>
      <c r="Q3913" s="19" t="s">
        <v>57</v>
      </c>
      <c r="R3913" s="19">
        <v>724</v>
      </c>
      <c r="S3913" s="19">
        <v>20000</v>
      </c>
      <c r="T3913" s="19">
        <v>0.35</v>
      </c>
      <c r="U3913" s="19">
        <v>1.5</v>
      </c>
      <c r="V3913" s="19">
        <v>0.24</v>
      </c>
      <c r="W3913" s="19">
        <v>66</v>
      </c>
      <c r="X3913" s="93"/>
      <c r="Y3913">
        <f t="shared" si="181"/>
        <v>375</v>
      </c>
      <c r="Z3913" t="b">
        <f>IF(N3913/G3913&gt;=Auswahlhilfe!$C$8,TRUE,FALSE)</f>
        <v>1</v>
      </c>
      <c r="AA3913" t="b">
        <f>IF(K3913&gt;Auswahlhilfe!$C$7,TRUE,FALSE)</f>
        <v>1</v>
      </c>
      <c r="AB3913" t="b">
        <f>IF(Auswahlhilfe!$C$17=F3913,TRUE,FALSE)</f>
        <v>1</v>
      </c>
      <c r="AC3913" t="b">
        <f>IFERROR(IF(FIND("P2",PGOptionList!D3913)&gt;0,TRUE),FALSE)</f>
        <v>1</v>
      </c>
      <c r="AD3913" t="b">
        <f>IFERROR(IF(FIND("P1",PGOptionList!D3913)&gt;0,TRUE),FALSE)</f>
        <v>0</v>
      </c>
      <c r="AE3913" t="b">
        <f>IFERROR(IF(FIND("P0",PGOptionList!D3913)&gt;0,TRUE),FALSE)</f>
        <v>0</v>
      </c>
      <c r="AF3913" t="b">
        <f>IF(AND(Z3913,AA3913,AB3913,AC3913,IF(C3913=Auswahlhilfe!$L$7,TRUE,FALSE)),D3913,FALSE)</f>
        <v>0</v>
      </c>
      <c r="AG3913" t="b">
        <f>IF(AND(Z3913,AA3913,AB3913,AD3913,IF(C3913=Auswahlhilfe!$L$17,TRUE,FALSE)),D3913,FALSE)</f>
        <v>0</v>
      </c>
      <c r="AH3913" t="b">
        <f>IF(AND(Z3913,AA3913,AB3913,AE3913,IF(C3913=Auswahlhilfe!$L$17,TRUE,FALSE)),D3913,FALSE)</f>
        <v>0</v>
      </c>
      <c r="AI3913" t="s">
        <v>4817</v>
      </c>
      <c r="AJ3913" s="90" t="str">
        <f t="shared" si="182"/>
        <v>mailto:info@oxni.ch?subject=Anfrage TCBR-060-008-S2-P2</v>
      </c>
    </row>
    <row r="3914" spans="2:36" x14ac:dyDescent="0.2">
      <c r="B3914" s="78" t="str">
        <f t="shared" ref="B3914:B3977" si="183">IF(AF3914=D3914,"Economy",IF(AG3914=D3914,"Standard",IF(AH3914=D3914,"Präzision","")))</f>
        <v/>
      </c>
      <c r="C3914" s="19" t="s">
        <v>143</v>
      </c>
      <c r="D3914" s="19" t="s">
        <v>4215</v>
      </c>
      <c r="E3914" s="19">
        <v>60</v>
      </c>
      <c r="F3914" s="19" t="s">
        <v>55</v>
      </c>
      <c r="G3914" s="19">
        <v>7</v>
      </c>
      <c r="H3914" s="19">
        <v>6</v>
      </c>
      <c r="I3914" s="19">
        <v>6</v>
      </c>
      <c r="J3914" s="19">
        <v>95</v>
      </c>
      <c r="K3914" s="19">
        <v>46</v>
      </c>
      <c r="L3914" s="19">
        <v>138</v>
      </c>
      <c r="M3914" s="19" t="s">
        <v>146</v>
      </c>
      <c r="N3914" s="19">
        <v>3000</v>
      </c>
      <c r="O3914" s="19">
        <v>6000</v>
      </c>
      <c r="P3914" s="19">
        <v>1450</v>
      </c>
      <c r="Q3914" s="19" t="s">
        <v>57</v>
      </c>
      <c r="R3914" s="19">
        <v>724</v>
      </c>
      <c r="S3914" s="19">
        <v>20000</v>
      </c>
      <c r="T3914" s="19">
        <v>0.35</v>
      </c>
      <c r="U3914" s="19">
        <v>1.5</v>
      </c>
      <c r="V3914" s="19">
        <v>0.24</v>
      </c>
      <c r="W3914" s="19">
        <v>66</v>
      </c>
      <c r="X3914" s="93"/>
      <c r="Y3914">
        <f t="shared" ref="Y3914:Y3977" si="184">N3914/G3914</f>
        <v>428.57142857142856</v>
      </c>
      <c r="Z3914" t="b">
        <f>IF(N3914/G3914&gt;=Auswahlhilfe!$C$8,TRUE,FALSE)</f>
        <v>1</v>
      </c>
      <c r="AA3914" t="b">
        <f>IF(K3914&gt;Auswahlhilfe!$C$7,TRUE,FALSE)</f>
        <v>1</v>
      </c>
      <c r="AB3914" t="b">
        <f>IF(Auswahlhilfe!$C$17=F3914,TRUE,FALSE)</f>
        <v>0</v>
      </c>
      <c r="AC3914" t="b">
        <f>IFERROR(IF(FIND("P2",PGOptionList!D3914)&gt;0,TRUE),FALSE)</f>
        <v>0</v>
      </c>
      <c r="AD3914" t="b">
        <f>IFERROR(IF(FIND("P1",PGOptionList!D3914)&gt;0,TRUE),FALSE)</f>
        <v>1</v>
      </c>
      <c r="AE3914" t="b">
        <f>IFERROR(IF(FIND("P0",PGOptionList!D3914)&gt;0,TRUE),FALSE)</f>
        <v>0</v>
      </c>
      <c r="AF3914" t="b">
        <f>IF(AND(Z3914,AA3914,AB3914,AC3914,IF(C3914=Auswahlhilfe!$L$7,TRUE,FALSE)),D3914,FALSE)</f>
        <v>0</v>
      </c>
      <c r="AG3914" t="b">
        <f>IF(AND(Z3914,AA3914,AB3914,AD3914,IF(C3914=Auswahlhilfe!$L$17,TRUE,FALSE)),D3914,FALSE)</f>
        <v>0</v>
      </c>
      <c r="AH3914" t="b">
        <f>IF(AND(Z3914,AA3914,AB3914,AE3914,IF(C3914=Auswahlhilfe!$L$17,TRUE,FALSE)),D3914,FALSE)</f>
        <v>0</v>
      </c>
      <c r="AI3914" t="s">
        <v>4817</v>
      </c>
      <c r="AJ3914" s="90" t="str">
        <f t="shared" ref="AJ3914:AJ3977" si="185">IF(AI3914="ja",HYPERLINK(_xlfn.CONCAT("https://shop.oxni.ch/de/shop/motoren/planetengetriebe/",LOWER(D3914))),_xlfn.CONCAT("mailto:info@oxni.ch?subject=Anfrage ",D3914))</f>
        <v>mailto:info@oxni.ch?subject=Anfrage TCBR-060-007-S1-P1</v>
      </c>
    </row>
    <row r="3915" spans="2:36" x14ac:dyDescent="0.2">
      <c r="B3915" s="78" t="str">
        <f t="shared" si="183"/>
        <v/>
      </c>
      <c r="C3915" s="19" t="s">
        <v>143</v>
      </c>
      <c r="D3915" s="19" t="s">
        <v>4216</v>
      </c>
      <c r="E3915" s="19">
        <v>60</v>
      </c>
      <c r="F3915" s="19" t="s">
        <v>58</v>
      </c>
      <c r="G3915" s="19">
        <v>7</v>
      </c>
      <c r="H3915" s="19">
        <v>6</v>
      </c>
      <c r="I3915" s="19">
        <v>6</v>
      </c>
      <c r="J3915" s="19">
        <v>95</v>
      </c>
      <c r="K3915" s="19">
        <v>46</v>
      </c>
      <c r="L3915" s="19">
        <v>138</v>
      </c>
      <c r="M3915" s="19" t="s">
        <v>146</v>
      </c>
      <c r="N3915" s="19">
        <v>3000</v>
      </c>
      <c r="O3915" s="19">
        <v>6000</v>
      </c>
      <c r="P3915" s="19">
        <v>1450</v>
      </c>
      <c r="Q3915" s="19" t="s">
        <v>57</v>
      </c>
      <c r="R3915" s="19">
        <v>724</v>
      </c>
      <c r="S3915" s="19">
        <v>20000</v>
      </c>
      <c r="T3915" s="19">
        <v>0.35</v>
      </c>
      <c r="U3915" s="19">
        <v>1.5</v>
      </c>
      <c r="V3915" s="19">
        <v>0.24</v>
      </c>
      <c r="W3915" s="19">
        <v>66</v>
      </c>
      <c r="X3915" s="93"/>
      <c r="Y3915">
        <f t="shared" si="184"/>
        <v>428.57142857142856</v>
      </c>
      <c r="Z3915" t="b">
        <f>IF(N3915/G3915&gt;=Auswahlhilfe!$C$8,TRUE,FALSE)</f>
        <v>1</v>
      </c>
      <c r="AA3915" t="b">
        <f>IF(K3915&gt;Auswahlhilfe!$C$7,TRUE,FALSE)</f>
        <v>1</v>
      </c>
      <c r="AB3915" t="b">
        <f>IF(Auswahlhilfe!$C$17=F3915,TRUE,FALSE)</f>
        <v>1</v>
      </c>
      <c r="AC3915" t="b">
        <f>IFERROR(IF(FIND("P2",PGOptionList!D3915)&gt;0,TRUE),FALSE)</f>
        <v>0</v>
      </c>
      <c r="AD3915" t="b">
        <f>IFERROR(IF(FIND("P1",PGOptionList!D3915)&gt;0,TRUE),FALSE)</f>
        <v>1</v>
      </c>
      <c r="AE3915" t="b">
        <f>IFERROR(IF(FIND("P0",PGOptionList!D3915)&gt;0,TRUE),FALSE)</f>
        <v>0</v>
      </c>
      <c r="AF3915" t="b">
        <f>IF(AND(Z3915,AA3915,AB3915,AC3915,IF(C3915=Auswahlhilfe!$L$7,TRUE,FALSE)),D3915,FALSE)</f>
        <v>0</v>
      </c>
      <c r="AG3915" t="b">
        <f>IF(AND(Z3915,AA3915,AB3915,AD3915,IF(C3915=Auswahlhilfe!$L$17,TRUE,FALSE)),D3915,FALSE)</f>
        <v>0</v>
      </c>
      <c r="AH3915" t="b">
        <f>IF(AND(Z3915,AA3915,AB3915,AE3915,IF(C3915=Auswahlhilfe!$L$17,TRUE,FALSE)),D3915,FALSE)</f>
        <v>0</v>
      </c>
      <c r="AI3915" t="s">
        <v>4817</v>
      </c>
      <c r="AJ3915" s="90" t="str">
        <f t="shared" si="185"/>
        <v>mailto:info@oxni.ch?subject=Anfrage TCBR-060-007-S2-P1</v>
      </c>
    </row>
    <row r="3916" spans="2:36" x14ac:dyDescent="0.2">
      <c r="B3916" s="78" t="str">
        <f t="shared" si="183"/>
        <v/>
      </c>
      <c r="C3916" s="19" t="s">
        <v>143</v>
      </c>
      <c r="D3916" s="19" t="s">
        <v>4217</v>
      </c>
      <c r="E3916" s="19">
        <v>60</v>
      </c>
      <c r="F3916" s="19" t="s">
        <v>55</v>
      </c>
      <c r="G3916" s="19">
        <v>7</v>
      </c>
      <c r="H3916" s="19">
        <v>8</v>
      </c>
      <c r="I3916" s="19">
        <v>6</v>
      </c>
      <c r="J3916" s="19">
        <v>95</v>
      </c>
      <c r="K3916" s="19">
        <v>46</v>
      </c>
      <c r="L3916" s="19">
        <v>138</v>
      </c>
      <c r="M3916" s="19" t="s">
        <v>146</v>
      </c>
      <c r="N3916" s="19">
        <v>3000</v>
      </c>
      <c r="O3916" s="19">
        <v>6000</v>
      </c>
      <c r="P3916" s="19">
        <v>1450</v>
      </c>
      <c r="Q3916" s="19" t="s">
        <v>57</v>
      </c>
      <c r="R3916" s="19">
        <v>724</v>
      </c>
      <c r="S3916" s="19">
        <v>20000</v>
      </c>
      <c r="T3916" s="19">
        <v>0.35</v>
      </c>
      <c r="U3916" s="19">
        <v>1.5</v>
      </c>
      <c r="V3916" s="19">
        <v>0.24</v>
      </c>
      <c r="W3916" s="19">
        <v>66</v>
      </c>
      <c r="X3916" s="93"/>
      <c r="Y3916">
        <f t="shared" si="184"/>
        <v>428.57142857142856</v>
      </c>
      <c r="Z3916" t="b">
        <f>IF(N3916/G3916&gt;=Auswahlhilfe!$C$8,TRUE,FALSE)</f>
        <v>1</v>
      </c>
      <c r="AA3916" t="b">
        <f>IF(K3916&gt;Auswahlhilfe!$C$7,TRUE,FALSE)</f>
        <v>1</v>
      </c>
      <c r="AB3916" t="b">
        <f>IF(Auswahlhilfe!$C$17=F3916,TRUE,FALSE)</f>
        <v>0</v>
      </c>
      <c r="AC3916" t="b">
        <f>IFERROR(IF(FIND("P2",PGOptionList!D3916)&gt;0,TRUE),FALSE)</f>
        <v>1</v>
      </c>
      <c r="AD3916" t="b">
        <f>IFERROR(IF(FIND("P1",PGOptionList!D3916)&gt;0,TRUE),FALSE)</f>
        <v>0</v>
      </c>
      <c r="AE3916" t="b">
        <f>IFERROR(IF(FIND("P0",PGOptionList!D3916)&gt;0,TRUE),FALSE)</f>
        <v>0</v>
      </c>
      <c r="AF3916" t="b">
        <f>IF(AND(Z3916,AA3916,AB3916,AC3916,IF(C3916=Auswahlhilfe!$L$7,TRUE,FALSE)),D3916,FALSE)</f>
        <v>0</v>
      </c>
      <c r="AG3916" t="b">
        <f>IF(AND(Z3916,AA3916,AB3916,AD3916,IF(C3916=Auswahlhilfe!$L$17,TRUE,FALSE)),D3916,FALSE)</f>
        <v>0</v>
      </c>
      <c r="AH3916" t="b">
        <f>IF(AND(Z3916,AA3916,AB3916,AE3916,IF(C3916=Auswahlhilfe!$L$17,TRUE,FALSE)),D3916,FALSE)</f>
        <v>0</v>
      </c>
      <c r="AI3916" t="s">
        <v>4817</v>
      </c>
      <c r="AJ3916" s="90" t="str">
        <f t="shared" si="185"/>
        <v>mailto:info@oxni.ch?subject=Anfrage TCBR-060-007-S1-P2</v>
      </c>
    </row>
    <row r="3917" spans="2:36" x14ac:dyDescent="0.2">
      <c r="B3917" s="78" t="str">
        <f t="shared" si="183"/>
        <v/>
      </c>
      <c r="C3917" s="19" t="s">
        <v>143</v>
      </c>
      <c r="D3917" s="19" t="s">
        <v>4218</v>
      </c>
      <c r="E3917" s="19">
        <v>60</v>
      </c>
      <c r="F3917" s="19" t="s">
        <v>58</v>
      </c>
      <c r="G3917" s="19">
        <v>7</v>
      </c>
      <c r="H3917" s="19">
        <v>8</v>
      </c>
      <c r="I3917" s="19">
        <v>6</v>
      </c>
      <c r="J3917" s="19">
        <v>95</v>
      </c>
      <c r="K3917" s="19">
        <v>46</v>
      </c>
      <c r="L3917" s="19">
        <v>138</v>
      </c>
      <c r="M3917" s="19" t="s">
        <v>146</v>
      </c>
      <c r="N3917" s="19">
        <v>3000</v>
      </c>
      <c r="O3917" s="19">
        <v>6000</v>
      </c>
      <c r="P3917" s="19">
        <v>1450</v>
      </c>
      <c r="Q3917" s="19" t="s">
        <v>57</v>
      </c>
      <c r="R3917" s="19">
        <v>724</v>
      </c>
      <c r="S3917" s="19">
        <v>20000</v>
      </c>
      <c r="T3917" s="19">
        <v>0.35</v>
      </c>
      <c r="U3917" s="19">
        <v>1.5</v>
      </c>
      <c r="V3917" s="19">
        <v>0.24</v>
      </c>
      <c r="W3917" s="19">
        <v>66</v>
      </c>
      <c r="X3917" s="93"/>
      <c r="Y3917">
        <f t="shared" si="184"/>
        <v>428.57142857142856</v>
      </c>
      <c r="Z3917" t="b">
        <f>IF(N3917/G3917&gt;=Auswahlhilfe!$C$8,TRUE,FALSE)</f>
        <v>1</v>
      </c>
      <c r="AA3917" t="b">
        <f>IF(K3917&gt;Auswahlhilfe!$C$7,TRUE,FALSE)</f>
        <v>1</v>
      </c>
      <c r="AB3917" t="b">
        <f>IF(Auswahlhilfe!$C$17=F3917,TRUE,FALSE)</f>
        <v>1</v>
      </c>
      <c r="AC3917" t="b">
        <f>IFERROR(IF(FIND("P2",PGOptionList!D3917)&gt;0,TRUE),FALSE)</f>
        <v>1</v>
      </c>
      <c r="AD3917" t="b">
        <f>IFERROR(IF(FIND("P1",PGOptionList!D3917)&gt;0,TRUE),FALSE)</f>
        <v>0</v>
      </c>
      <c r="AE3917" t="b">
        <f>IFERROR(IF(FIND("P0",PGOptionList!D3917)&gt;0,TRUE),FALSE)</f>
        <v>0</v>
      </c>
      <c r="AF3917" t="b">
        <f>IF(AND(Z3917,AA3917,AB3917,AC3917,IF(C3917=Auswahlhilfe!$L$7,TRUE,FALSE)),D3917,FALSE)</f>
        <v>0</v>
      </c>
      <c r="AG3917" t="b">
        <f>IF(AND(Z3917,AA3917,AB3917,AD3917,IF(C3917=Auswahlhilfe!$L$17,TRUE,FALSE)),D3917,FALSE)</f>
        <v>0</v>
      </c>
      <c r="AH3917" t="b">
        <f>IF(AND(Z3917,AA3917,AB3917,AE3917,IF(C3917=Auswahlhilfe!$L$17,TRUE,FALSE)),D3917,FALSE)</f>
        <v>0</v>
      </c>
      <c r="AI3917" t="s">
        <v>4817</v>
      </c>
      <c r="AJ3917" s="90" t="str">
        <f t="shared" si="185"/>
        <v>mailto:info@oxni.ch?subject=Anfrage TCBR-060-007-S2-P2</v>
      </c>
    </row>
    <row r="3918" spans="2:36" x14ac:dyDescent="0.2">
      <c r="B3918" s="78" t="str">
        <f t="shared" si="183"/>
        <v/>
      </c>
      <c r="C3918" s="19" t="s">
        <v>143</v>
      </c>
      <c r="D3918" s="19" t="s">
        <v>4219</v>
      </c>
      <c r="E3918" s="19">
        <v>60</v>
      </c>
      <c r="F3918" s="19" t="s">
        <v>55</v>
      </c>
      <c r="G3918" s="19">
        <v>6</v>
      </c>
      <c r="H3918" s="19">
        <v>6</v>
      </c>
      <c r="I3918" s="19">
        <v>6</v>
      </c>
      <c r="J3918" s="19">
        <v>95</v>
      </c>
      <c r="K3918" s="19">
        <v>50</v>
      </c>
      <c r="L3918" s="19">
        <v>150</v>
      </c>
      <c r="M3918" s="19" t="s">
        <v>64</v>
      </c>
      <c r="N3918" s="19">
        <v>3000</v>
      </c>
      <c r="O3918" s="19">
        <v>6000</v>
      </c>
      <c r="P3918" s="19">
        <v>1450</v>
      </c>
      <c r="Q3918" s="19" t="s">
        <v>57</v>
      </c>
      <c r="R3918" s="19">
        <v>724</v>
      </c>
      <c r="S3918" s="19">
        <v>20000</v>
      </c>
      <c r="T3918" s="19">
        <v>0.35</v>
      </c>
      <c r="U3918" s="19">
        <v>1.5</v>
      </c>
      <c r="V3918" s="19">
        <v>0.24</v>
      </c>
      <c r="W3918" s="19">
        <v>66</v>
      </c>
      <c r="X3918" s="93"/>
      <c r="Y3918">
        <f t="shared" si="184"/>
        <v>500</v>
      </c>
      <c r="Z3918" t="b">
        <f>IF(N3918/G3918&gt;=Auswahlhilfe!$C$8,TRUE,FALSE)</f>
        <v>1</v>
      </c>
      <c r="AA3918" t="b">
        <f>IF(K3918&gt;Auswahlhilfe!$C$7,TRUE,FALSE)</f>
        <v>1</v>
      </c>
      <c r="AB3918" t="b">
        <f>IF(Auswahlhilfe!$C$17=F3918,TRUE,FALSE)</f>
        <v>0</v>
      </c>
      <c r="AC3918" t="b">
        <f>IFERROR(IF(FIND("P2",PGOptionList!D3918)&gt;0,TRUE),FALSE)</f>
        <v>0</v>
      </c>
      <c r="AD3918" t="b">
        <f>IFERROR(IF(FIND("P1",PGOptionList!D3918)&gt;0,TRUE),FALSE)</f>
        <v>1</v>
      </c>
      <c r="AE3918" t="b">
        <f>IFERROR(IF(FIND("P0",PGOptionList!D3918)&gt;0,TRUE),FALSE)</f>
        <v>0</v>
      </c>
      <c r="AF3918" t="b">
        <f>IF(AND(Z3918,AA3918,AB3918,AC3918,IF(C3918=Auswahlhilfe!$L$7,TRUE,FALSE)),D3918,FALSE)</f>
        <v>0</v>
      </c>
      <c r="AG3918" t="b">
        <f>IF(AND(Z3918,AA3918,AB3918,AD3918,IF(C3918=Auswahlhilfe!$L$17,TRUE,FALSE)),D3918,FALSE)</f>
        <v>0</v>
      </c>
      <c r="AH3918" t="b">
        <f>IF(AND(Z3918,AA3918,AB3918,AE3918,IF(C3918=Auswahlhilfe!$L$17,TRUE,FALSE)),D3918,FALSE)</f>
        <v>0</v>
      </c>
      <c r="AI3918" t="s">
        <v>4817</v>
      </c>
      <c r="AJ3918" s="90" t="str">
        <f t="shared" si="185"/>
        <v>mailto:info@oxni.ch?subject=Anfrage TCBR-060-006-S1-P1</v>
      </c>
    </row>
    <row r="3919" spans="2:36" x14ac:dyDescent="0.2">
      <c r="B3919" s="78" t="str">
        <f t="shared" si="183"/>
        <v/>
      </c>
      <c r="C3919" s="19" t="s">
        <v>143</v>
      </c>
      <c r="D3919" s="19" t="s">
        <v>4220</v>
      </c>
      <c r="E3919" s="19">
        <v>60</v>
      </c>
      <c r="F3919" s="19" t="s">
        <v>58</v>
      </c>
      <c r="G3919" s="19">
        <v>6</v>
      </c>
      <c r="H3919" s="19">
        <v>6</v>
      </c>
      <c r="I3919" s="19">
        <v>6</v>
      </c>
      <c r="J3919" s="19">
        <v>95</v>
      </c>
      <c r="K3919" s="19">
        <v>50</v>
      </c>
      <c r="L3919" s="19">
        <v>150</v>
      </c>
      <c r="M3919" s="19" t="s">
        <v>64</v>
      </c>
      <c r="N3919" s="19">
        <v>3000</v>
      </c>
      <c r="O3919" s="19">
        <v>6000</v>
      </c>
      <c r="P3919" s="19">
        <v>1450</v>
      </c>
      <c r="Q3919" s="19" t="s">
        <v>57</v>
      </c>
      <c r="R3919" s="19">
        <v>724</v>
      </c>
      <c r="S3919" s="19">
        <v>20000</v>
      </c>
      <c r="T3919" s="19">
        <v>0.35</v>
      </c>
      <c r="U3919" s="19">
        <v>1.5</v>
      </c>
      <c r="V3919" s="19">
        <v>0.24</v>
      </c>
      <c r="W3919" s="19">
        <v>66</v>
      </c>
      <c r="X3919" s="93"/>
      <c r="Y3919">
        <f t="shared" si="184"/>
        <v>500</v>
      </c>
      <c r="Z3919" t="b">
        <f>IF(N3919/G3919&gt;=Auswahlhilfe!$C$8,TRUE,FALSE)</f>
        <v>1</v>
      </c>
      <c r="AA3919" t="b">
        <f>IF(K3919&gt;Auswahlhilfe!$C$7,TRUE,FALSE)</f>
        <v>1</v>
      </c>
      <c r="AB3919" t="b">
        <f>IF(Auswahlhilfe!$C$17=F3919,TRUE,FALSE)</f>
        <v>1</v>
      </c>
      <c r="AC3919" t="b">
        <f>IFERROR(IF(FIND("P2",PGOptionList!D3919)&gt;0,TRUE),FALSE)</f>
        <v>0</v>
      </c>
      <c r="AD3919" t="b">
        <f>IFERROR(IF(FIND("P1",PGOptionList!D3919)&gt;0,TRUE),FALSE)</f>
        <v>1</v>
      </c>
      <c r="AE3919" t="b">
        <f>IFERROR(IF(FIND("P0",PGOptionList!D3919)&gt;0,TRUE),FALSE)</f>
        <v>0</v>
      </c>
      <c r="AF3919" t="b">
        <f>IF(AND(Z3919,AA3919,AB3919,AC3919,IF(C3919=Auswahlhilfe!$L$7,TRUE,FALSE)),D3919,FALSE)</f>
        <v>0</v>
      </c>
      <c r="AG3919" t="b">
        <f>IF(AND(Z3919,AA3919,AB3919,AD3919,IF(C3919=Auswahlhilfe!$L$17,TRUE,FALSE)),D3919,FALSE)</f>
        <v>0</v>
      </c>
      <c r="AH3919" t="b">
        <f>IF(AND(Z3919,AA3919,AB3919,AE3919,IF(C3919=Auswahlhilfe!$L$17,TRUE,FALSE)),D3919,FALSE)</f>
        <v>0</v>
      </c>
      <c r="AI3919" t="s">
        <v>4817</v>
      </c>
      <c r="AJ3919" s="90" t="str">
        <f t="shared" si="185"/>
        <v>mailto:info@oxni.ch?subject=Anfrage TCBR-060-006-S2-P1</v>
      </c>
    </row>
    <row r="3920" spans="2:36" x14ac:dyDescent="0.2">
      <c r="B3920" s="78" t="str">
        <f t="shared" si="183"/>
        <v/>
      </c>
      <c r="C3920" s="19" t="s">
        <v>143</v>
      </c>
      <c r="D3920" s="19" t="s">
        <v>4221</v>
      </c>
      <c r="E3920" s="19">
        <v>60</v>
      </c>
      <c r="F3920" s="19" t="s">
        <v>55</v>
      </c>
      <c r="G3920" s="19">
        <v>6</v>
      </c>
      <c r="H3920" s="19">
        <v>8</v>
      </c>
      <c r="I3920" s="19">
        <v>6</v>
      </c>
      <c r="J3920" s="19">
        <v>95</v>
      </c>
      <c r="K3920" s="19">
        <v>50</v>
      </c>
      <c r="L3920" s="19">
        <v>150</v>
      </c>
      <c r="M3920" s="19" t="s">
        <v>64</v>
      </c>
      <c r="N3920" s="19">
        <v>3000</v>
      </c>
      <c r="O3920" s="19">
        <v>6000</v>
      </c>
      <c r="P3920" s="19">
        <v>1450</v>
      </c>
      <c r="Q3920" s="19" t="s">
        <v>57</v>
      </c>
      <c r="R3920" s="19">
        <v>724</v>
      </c>
      <c r="S3920" s="19">
        <v>20000</v>
      </c>
      <c r="T3920" s="19">
        <v>0.35</v>
      </c>
      <c r="U3920" s="19">
        <v>1.5</v>
      </c>
      <c r="V3920" s="19">
        <v>0.24</v>
      </c>
      <c r="W3920" s="19">
        <v>66</v>
      </c>
      <c r="X3920" s="93"/>
      <c r="Y3920">
        <f t="shared" si="184"/>
        <v>500</v>
      </c>
      <c r="Z3920" t="b">
        <f>IF(N3920/G3920&gt;=Auswahlhilfe!$C$8,TRUE,FALSE)</f>
        <v>1</v>
      </c>
      <c r="AA3920" t="b">
        <f>IF(K3920&gt;Auswahlhilfe!$C$7,TRUE,FALSE)</f>
        <v>1</v>
      </c>
      <c r="AB3920" t="b">
        <f>IF(Auswahlhilfe!$C$17=F3920,TRUE,FALSE)</f>
        <v>0</v>
      </c>
      <c r="AC3920" t="b">
        <f>IFERROR(IF(FIND("P2",PGOptionList!D3920)&gt;0,TRUE),FALSE)</f>
        <v>1</v>
      </c>
      <c r="AD3920" t="b">
        <f>IFERROR(IF(FIND("P1",PGOptionList!D3920)&gt;0,TRUE),FALSE)</f>
        <v>0</v>
      </c>
      <c r="AE3920" t="b">
        <f>IFERROR(IF(FIND("P0",PGOptionList!D3920)&gt;0,TRUE),FALSE)</f>
        <v>0</v>
      </c>
      <c r="AF3920" t="b">
        <f>IF(AND(Z3920,AA3920,AB3920,AC3920,IF(C3920=Auswahlhilfe!$L$7,TRUE,FALSE)),D3920,FALSE)</f>
        <v>0</v>
      </c>
      <c r="AG3920" t="b">
        <f>IF(AND(Z3920,AA3920,AB3920,AD3920,IF(C3920=Auswahlhilfe!$L$17,TRUE,FALSE)),D3920,FALSE)</f>
        <v>0</v>
      </c>
      <c r="AH3920" t="b">
        <f>IF(AND(Z3920,AA3920,AB3920,AE3920,IF(C3920=Auswahlhilfe!$L$17,TRUE,FALSE)),D3920,FALSE)</f>
        <v>0</v>
      </c>
      <c r="AI3920" t="s">
        <v>4817</v>
      </c>
      <c r="AJ3920" s="90" t="str">
        <f t="shared" si="185"/>
        <v>mailto:info@oxni.ch?subject=Anfrage TCBR-060-006-S1-P2</v>
      </c>
    </row>
    <row r="3921" spans="2:36" x14ac:dyDescent="0.2">
      <c r="B3921" s="78" t="str">
        <f t="shared" si="183"/>
        <v/>
      </c>
      <c r="C3921" s="19" t="s">
        <v>143</v>
      </c>
      <c r="D3921" s="19" t="s">
        <v>4222</v>
      </c>
      <c r="E3921" s="19">
        <v>60</v>
      </c>
      <c r="F3921" s="19" t="s">
        <v>58</v>
      </c>
      <c r="G3921" s="19">
        <v>6</v>
      </c>
      <c r="H3921" s="19">
        <v>8</v>
      </c>
      <c r="I3921" s="19">
        <v>6</v>
      </c>
      <c r="J3921" s="19">
        <v>95</v>
      </c>
      <c r="K3921" s="19">
        <v>50</v>
      </c>
      <c r="L3921" s="19">
        <v>150</v>
      </c>
      <c r="M3921" s="19" t="s">
        <v>64</v>
      </c>
      <c r="N3921" s="19">
        <v>3000</v>
      </c>
      <c r="O3921" s="19">
        <v>6000</v>
      </c>
      <c r="P3921" s="19">
        <v>1450</v>
      </c>
      <c r="Q3921" s="19" t="s">
        <v>57</v>
      </c>
      <c r="R3921" s="19">
        <v>724</v>
      </c>
      <c r="S3921" s="19">
        <v>20000</v>
      </c>
      <c r="T3921" s="19">
        <v>0.35</v>
      </c>
      <c r="U3921" s="19">
        <v>1.5</v>
      </c>
      <c r="V3921" s="19">
        <v>0.24</v>
      </c>
      <c r="W3921" s="19">
        <v>66</v>
      </c>
      <c r="X3921" s="93"/>
      <c r="Y3921">
        <f t="shared" si="184"/>
        <v>500</v>
      </c>
      <c r="Z3921" t="b">
        <f>IF(N3921/G3921&gt;=Auswahlhilfe!$C$8,TRUE,FALSE)</f>
        <v>1</v>
      </c>
      <c r="AA3921" t="b">
        <f>IF(K3921&gt;Auswahlhilfe!$C$7,TRUE,FALSE)</f>
        <v>1</v>
      </c>
      <c r="AB3921" t="b">
        <f>IF(Auswahlhilfe!$C$17=F3921,TRUE,FALSE)</f>
        <v>1</v>
      </c>
      <c r="AC3921" t="b">
        <f>IFERROR(IF(FIND("P2",PGOptionList!D3921)&gt;0,TRUE),FALSE)</f>
        <v>1</v>
      </c>
      <c r="AD3921" t="b">
        <f>IFERROR(IF(FIND("P1",PGOptionList!D3921)&gt;0,TRUE),FALSE)</f>
        <v>0</v>
      </c>
      <c r="AE3921" t="b">
        <f>IFERROR(IF(FIND("P0",PGOptionList!D3921)&gt;0,TRUE),FALSE)</f>
        <v>0</v>
      </c>
      <c r="AF3921" t="b">
        <f>IF(AND(Z3921,AA3921,AB3921,AC3921,IF(C3921=Auswahlhilfe!$L$7,TRUE,FALSE)),D3921,FALSE)</f>
        <v>0</v>
      </c>
      <c r="AG3921" t="b">
        <f>IF(AND(Z3921,AA3921,AB3921,AD3921,IF(C3921=Auswahlhilfe!$L$17,TRUE,FALSE)),D3921,FALSE)</f>
        <v>0</v>
      </c>
      <c r="AH3921" t="b">
        <f>IF(AND(Z3921,AA3921,AB3921,AE3921,IF(C3921=Auswahlhilfe!$L$17,TRUE,FALSE)),D3921,FALSE)</f>
        <v>0</v>
      </c>
      <c r="AI3921" t="s">
        <v>4817</v>
      </c>
      <c r="AJ3921" s="90" t="str">
        <f t="shared" si="185"/>
        <v>mailto:info@oxni.ch?subject=Anfrage TCBR-060-006-S2-P2</v>
      </c>
    </row>
    <row r="3922" spans="2:36" x14ac:dyDescent="0.2">
      <c r="B3922" s="78" t="str">
        <f t="shared" si="183"/>
        <v/>
      </c>
      <c r="C3922" s="19" t="s">
        <v>143</v>
      </c>
      <c r="D3922" s="19" t="s">
        <v>4223</v>
      </c>
      <c r="E3922" s="19">
        <v>60</v>
      </c>
      <c r="F3922" s="19" t="s">
        <v>55</v>
      </c>
      <c r="G3922" s="19">
        <v>5</v>
      </c>
      <c r="H3922" s="19">
        <v>6</v>
      </c>
      <c r="I3922" s="19">
        <v>6</v>
      </c>
      <c r="J3922" s="19">
        <v>95</v>
      </c>
      <c r="K3922" s="19">
        <v>55</v>
      </c>
      <c r="L3922" s="19">
        <v>165</v>
      </c>
      <c r="M3922" s="19" t="s">
        <v>66</v>
      </c>
      <c r="N3922" s="19">
        <v>3000</v>
      </c>
      <c r="O3922" s="19">
        <v>6000</v>
      </c>
      <c r="P3922" s="19">
        <v>1450</v>
      </c>
      <c r="Q3922" s="19" t="s">
        <v>57</v>
      </c>
      <c r="R3922" s="19">
        <v>724</v>
      </c>
      <c r="S3922" s="19">
        <v>20000</v>
      </c>
      <c r="T3922" s="19">
        <v>0.35</v>
      </c>
      <c r="U3922" s="19">
        <v>1.5</v>
      </c>
      <c r="V3922" s="19">
        <v>0.24</v>
      </c>
      <c r="W3922" s="19">
        <v>66</v>
      </c>
      <c r="X3922" s="93"/>
      <c r="Y3922">
        <f t="shared" si="184"/>
        <v>600</v>
      </c>
      <c r="Z3922" t="b">
        <f>IF(N3922/G3922&gt;=Auswahlhilfe!$C$8,TRUE,FALSE)</f>
        <v>1</v>
      </c>
      <c r="AA3922" t="b">
        <f>IF(K3922&gt;Auswahlhilfe!$C$7,TRUE,FALSE)</f>
        <v>1</v>
      </c>
      <c r="AB3922" t="b">
        <f>IF(Auswahlhilfe!$C$17=F3922,TRUE,FALSE)</f>
        <v>0</v>
      </c>
      <c r="AC3922" t="b">
        <f>IFERROR(IF(FIND("P2",PGOptionList!D3922)&gt;0,TRUE),FALSE)</f>
        <v>0</v>
      </c>
      <c r="AD3922" t="b">
        <f>IFERROR(IF(FIND("P1",PGOptionList!D3922)&gt;0,TRUE),FALSE)</f>
        <v>1</v>
      </c>
      <c r="AE3922" t="b">
        <f>IFERROR(IF(FIND("P0",PGOptionList!D3922)&gt;0,TRUE),FALSE)</f>
        <v>0</v>
      </c>
      <c r="AF3922" t="b">
        <f>IF(AND(Z3922,AA3922,AB3922,AC3922,IF(C3922=Auswahlhilfe!$L$7,TRUE,FALSE)),D3922,FALSE)</f>
        <v>0</v>
      </c>
      <c r="AG3922" t="b">
        <f>IF(AND(Z3922,AA3922,AB3922,AD3922,IF(C3922=Auswahlhilfe!$L$17,TRUE,FALSE)),D3922,FALSE)</f>
        <v>0</v>
      </c>
      <c r="AH3922" t="b">
        <f>IF(AND(Z3922,AA3922,AB3922,AE3922,IF(C3922=Auswahlhilfe!$L$17,TRUE,FALSE)),D3922,FALSE)</f>
        <v>0</v>
      </c>
      <c r="AI3922" t="s">
        <v>4817</v>
      </c>
      <c r="AJ3922" s="90" t="str">
        <f t="shared" si="185"/>
        <v>mailto:info@oxni.ch?subject=Anfrage TCBR-060-005-S1-P1</v>
      </c>
    </row>
    <row r="3923" spans="2:36" x14ac:dyDescent="0.2">
      <c r="B3923" s="78" t="str">
        <f t="shared" si="183"/>
        <v/>
      </c>
      <c r="C3923" s="19" t="s">
        <v>143</v>
      </c>
      <c r="D3923" s="19" t="s">
        <v>4224</v>
      </c>
      <c r="E3923" s="19">
        <v>60</v>
      </c>
      <c r="F3923" s="19" t="s">
        <v>58</v>
      </c>
      <c r="G3923" s="19">
        <v>5</v>
      </c>
      <c r="H3923" s="19">
        <v>6</v>
      </c>
      <c r="I3923" s="19">
        <v>6</v>
      </c>
      <c r="J3923" s="19">
        <v>95</v>
      </c>
      <c r="K3923" s="19">
        <v>55</v>
      </c>
      <c r="L3923" s="19">
        <v>165</v>
      </c>
      <c r="M3923" s="19" t="s">
        <v>66</v>
      </c>
      <c r="N3923" s="19">
        <v>3000</v>
      </c>
      <c r="O3923" s="19">
        <v>6000</v>
      </c>
      <c r="P3923" s="19">
        <v>1450</v>
      </c>
      <c r="Q3923" s="19" t="s">
        <v>57</v>
      </c>
      <c r="R3923" s="19">
        <v>724</v>
      </c>
      <c r="S3923" s="19">
        <v>20000</v>
      </c>
      <c r="T3923" s="19">
        <v>0.35</v>
      </c>
      <c r="U3923" s="19">
        <v>1.5</v>
      </c>
      <c r="V3923" s="19">
        <v>0.24</v>
      </c>
      <c r="W3923" s="19">
        <v>66</v>
      </c>
      <c r="X3923" s="93"/>
      <c r="Y3923">
        <f t="shared" si="184"/>
        <v>600</v>
      </c>
      <c r="Z3923" t="b">
        <f>IF(N3923/G3923&gt;=Auswahlhilfe!$C$8,TRUE,FALSE)</f>
        <v>1</v>
      </c>
      <c r="AA3923" t="b">
        <f>IF(K3923&gt;Auswahlhilfe!$C$7,TRUE,FALSE)</f>
        <v>1</v>
      </c>
      <c r="AB3923" t="b">
        <f>IF(Auswahlhilfe!$C$17=F3923,TRUE,FALSE)</f>
        <v>1</v>
      </c>
      <c r="AC3923" t="b">
        <f>IFERROR(IF(FIND("P2",PGOptionList!D3923)&gt;0,TRUE),FALSE)</f>
        <v>0</v>
      </c>
      <c r="AD3923" t="b">
        <f>IFERROR(IF(FIND("P1",PGOptionList!D3923)&gt;0,TRUE),FALSE)</f>
        <v>1</v>
      </c>
      <c r="AE3923" t="b">
        <f>IFERROR(IF(FIND("P0",PGOptionList!D3923)&gt;0,TRUE),FALSE)</f>
        <v>0</v>
      </c>
      <c r="AF3923" t="b">
        <f>IF(AND(Z3923,AA3923,AB3923,AC3923,IF(C3923=Auswahlhilfe!$L$7,TRUE,FALSE)),D3923,FALSE)</f>
        <v>0</v>
      </c>
      <c r="AG3923" t="b">
        <f>IF(AND(Z3923,AA3923,AB3923,AD3923,IF(C3923=Auswahlhilfe!$L$17,TRUE,FALSE)),D3923,FALSE)</f>
        <v>0</v>
      </c>
      <c r="AH3923" t="b">
        <f>IF(AND(Z3923,AA3923,AB3923,AE3923,IF(C3923=Auswahlhilfe!$L$17,TRUE,FALSE)),D3923,FALSE)</f>
        <v>0</v>
      </c>
      <c r="AI3923" t="s">
        <v>4817</v>
      </c>
      <c r="AJ3923" s="90" t="str">
        <f t="shared" si="185"/>
        <v>mailto:info@oxni.ch?subject=Anfrage TCBR-060-005-S2-P1</v>
      </c>
    </row>
    <row r="3924" spans="2:36" x14ac:dyDescent="0.2">
      <c r="B3924" s="78" t="str">
        <f t="shared" si="183"/>
        <v/>
      </c>
      <c r="C3924" s="19" t="s">
        <v>143</v>
      </c>
      <c r="D3924" s="19" t="s">
        <v>4225</v>
      </c>
      <c r="E3924" s="19">
        <v>60</v>
      </c>
      <c r="F3924" s="19" t="s">
        <v>55</v>
      </c>
      <c r="G3924" s="19">
        <v>5</v>
      </c>
      <c r="H3924" s="19">
        <v>8</v>
      </c>
      <c r="I3924" s="19">
        <v>6</v>
      </c>
      <c r="J3924" s="19">
        <v>95</v>
      </c>
      <c r="K3924" s="19">
        <v>55</v>
      </c>
      <c r="L3924" s="19">
        <v>165</v>
      </c>
      <c r="M3924" s="19" t="s">
        <v>66</v>
      </c>
      <c r="N3924" s="19">
        <v>3000</v>
      </c>
      <c r="O3924" s="19">
        <v>6000</v>
      </c>
      <c r="P3924" s="19">
        <v>1450</v>
      </c>
      <c r="Q3924" s="19" t="s">
        <v>57</v>
      </c>
      <c r="R3924" s="19">
        <v>724</v>
      </c>
      <c r="S3924" s="19">
        <v>20000</v>
      </c>
      <c r="T3924" s="19">
        <v>0.35</v>
      </c>
      <c r="U3924" s="19">
        <v>1.5</v>
      </c>
      <c r="V3924" s="19">
        <v>0.24</v>
      </c>
      <c r="W3924" s="19">
        <v>66</v>
      </c>
      <c r="X3924" s="93"/>
      <c r="Y3924">
        <f t="shared" si="184"/>
        <v>600</v>
      </c>
      <c r="Z3924" t="b">
        <f>IF(N3924/G3924&gt;=Auswahlhilfe!$C$8,TRUE,FALSE)</f>
        <v>1</v>
      </c>
      <c r="AA3924" t="b">
        <f>IF(K3924&gt;Auswahlhilfe!$C$7,TRUE,FALSE)</f>
        <v>1</v>
      </c>
      <c r="AB3924" t="b">
        <f>IF(Auswahlhilfe!$C$17=F3924,TRUE,FALSE)</f>
        <v>0</v>
      </c>
      <c r="AC3924" t="b">
        <f>IFERROR(IF(FIND("P2",PGOptionList!D3924)&gt;0,TRUE),FALSE)</f>
        <v>1</v>
      </c>
      <c r="AD3924" t="b">
        <f>IFERROR(IF(FIND("P1",PGOptionList!D3924)&gt;0,TRUE),FALSE)</f>
        <v>0</v>
      </c>
      <c r="AE3924" t="b">
        <f>IFERROR(IF(FIND("P0",PGOptionList!D3924)&gt;0,TRUE),FALSE)</f>
        <v>0</v>
      </c>
      <c r="AF3924" t="b">
        <f>IF(AND(Z3924,AA3924,AB3924,AC3924,IF(C3924=Auswahlhilfe!$L$7,TRUE,FALSE)),D3924,FALSE)</f>
        <v>0</v>
      </c>
      <c r="AG3924" t="b">
        <f>IF(AND(Z3924,AA3924,AB3924,AD3924,IF(C3924=Auswahlhilfe!$L$17,TRUE,FALSE)),D3924,FALSE)</f>
        <v>0</v>
      </c>
      <c r="AH3924" t="b">
        <f>IF(AND(Z3924,AA3924,AB3924,AE3924,IF(C3924=Auswahlhilfe!$L$17,TRUE,FALSE)),D3924,FALSE)</f>
        <v>0</v>
      </c>
      <c r="AI3924" t="s">
        <v>4817</v>
      </c>
      <c r="AJ3924" s="90" t="str">
        <f t="shared" si="185"/>
        <v>mailto:info@oxni.ch?subject=Anfrage TCBR-060-005-S1-P2</v>
      </c>
    </row>
    <row r="3925" spans="2:36" x14ac:dyDescent="0.2">
      <c r="B3925" s="78" t="str">
        <f t="shared" si="183"/>
        <v/>
      </c>
      <c r="C3925" s="19" t="s">
        <v>143</v>
      </c>
      <c r="D3925" s="19" t="s">
        <v>4226</v>
      </c>
      <c r="E3925" s="19">
        <v>60</v>
      </c>
      <c r="F3925" s="19" t="s">
        <v>58</v>
      </c>
      <c r="G3925" s="19">
        <v>5</v>
      </c>
      <c r="H3925" s="19">
        <v>8</v>
      </c>
      <c r="I3925" s="19">
        <v>6</v>
      </c>
      <c r="J3925" s="19">
        <v>95</v>
      </c>
      <c r="K3925" s="19">
        <v>55</v>
      </c>
      <c r="L3925" s="19">
        <v>165</v>
      </c>
      <c r="M3925" s="19" t="s">
        <v>66</v>
      </c>
      <c r="N3925" s="19">
        <v>3000</v>
      </c>
      <c r="O3925" s="19">
        <v>6000</v>
      </c>
      <c r="P3925" s="19">
        <v>1450</v>
      </c>
      <c r="Q3925" s="19" t="s">
        <v>57</v>
      </c>
      <c r="R3925" s="19">
        <v>724</v>
      </c>
      <c r="S3925" s="19">
        <v>20000</v>
      </c>
      <c r="T3925" s="19">
        <v>0.35</v>
      </c>
      <c r="U3925" s="19">
        <v>1.5</v>
      </c>
      <c r="V3925" s="19">
        <v>0.24</v>
      </c>
      <c r="W3925" s="19">
        <v>66</v>
      </c>
      <c r="X3925" s="93"/>
      <c r="Y3925">
        <f t="shared" si="184"/>
        <v>600</v>
      </c>
      <c r="Z3925" t="b">
        <f>IF(N3925/G3925&gt;=Auswahlhilfe!$C$8,TRUE,FALSE)</f>
        <v>1</v>
      </c>
      <c r="AA3925" t="b">
        <f>IF(K3925&gt;Auswahlhilfe!$C$7,TRUE,FALSE)</f>
        <v>1</v>
      </c>
      <c r="AB3925" t="b">
        <f>IF(Auswahlhilfe!$C$17=F3925,TRUE,FALSE)</f>
        <v>1</v>
      </c>
      <c r="AC3925" t="b">
        <f>IFERROR(IF(FIND("P2",PGOptionList!D3925)&gt;0,TRUE),FALSE)</f>
        <v>1</v>
      </c>
      <c r="AD3925" t="b">
        <f>IFERROR(IF(FIND("P1",PGOptionList!D3925)&gt;0,TRUE),FALSE)</f>
        <v>0</v>
      </c>
      <c r="AE3925" t="b">
        <f>IFERROR(IF(FIND("P0",PGOptionList!D3925)&gt;0,TRUE),FALSE)</f>
        <v>0</v>
      </c>
      <c r="AF3925" t="b">
        <f>IF(AND(Z3925,AA3925,AB3925,AC3925,IF(C3925=Auswahlhilfe!$L$7,TRUE,FALSE)),D3925,FALSE)</f>
        <v>0</v>
      </c>
      <c r="AG3925" t="b">
        <f>IF(AND(Z3925,AA3925,AB3925,AD3925,IF(C3925=Auswahlhilfe!$L$17,TRUE,FALSE)),D3925,FALSE)</f>
        <v>0</v>
      </c>
      <c r="AH3925" t="b">
        <f>IF(AND(Z3925,AA3925,AB3925,AE3925,IF(C3925=Auswahlhilfe!$L$17,TRUE,FALSE)),D3925,FALSE)</f>
        <v>0</v>
      </c>
      <c r="AI3925" t="s">
        <v>4817</v>
      </c>
      <c r="AJ3925" s="90" t="str">
        <f t="shared" si="185"/>
        <v>mailto:info@oxni.ch?subject=Anfrage TCBR-060-005-S2-P2</v>
      </c>
    </row>
    <row r="3926" spans="2:36" x14ac:dyDescent="0.2">
      <c r="B3926" s="78" t="str">
        <f t="shared" si="183"/>
        <v/>
      </c>
      <c r="C3926" s="19" t="s">
        <v>143</v>
      </c>
      <c r="D3926" s="19" t="s">
        <v>4227</v>
      </c>
      <c r="E3926" s="19">
        <v>60</v>
      </c>
      <c r="F3926" s="19" t="s">
        <v>55</v>
      </c>
      <c r="G3926" s="19">
        <v>4</v>
      </c>
      <c r="H3926" s="19">
        <v>6</v>
      </c>
      <c r="I3926" s="19">
        <v>6</v>
      </c>
      <c r="J3926" s="19">
        <v>95</v>
      </c>
      <c r="K3926" s="19">
        <v>45</v>
      </c>
      <c r="L3926" s="19">
        <v>135</v>
      </c>
      <c r="M3926" s="19" t="s">
        <v>67</v>
      </c>
      <c r="N3926" s="19">
        <v>3000</v>
      </c>
      <c r="O3926" s="19">
        <v>6000</v>
      </c>
      <c r="P3926" s="19">
        <v>1450</v>
      </c>
      <c r="Q3926" s="19" t="s">
        <v>57</v>
      </c>
      <c r="R3926" s="19">
        <v>724</v>
      </c>
      <c r="S3926" s="19">
        <v>20000</v>
      </c>
      <c r="T3926" s="19">
        <v>0.35</v>
      </c>
      <c r="U3926" s="19">
        <v>1.5</v>
      </c>
      <c r="V3926" s="19">
        <v>0.24</v>
      </c>
      <c r="W3926" s="19">
        <v>66</v>
      </c>
      <c r="X3926" s="93"/>
      <c r="Y3926">
        <f t="shared" si="184"/>
        <v>750</v>
      </c>
      <c r="Z3926" t="b">
        <f>IF(N3926/G3926&gt;=Auswahlhilfe!$C$8,TRUE,FALSE)</f>
        <v>1</v>
      </c>
      <c r="AA3926" t="b">
        <f>IF(K3926&gt;Auswahlhilfe!$C$7,TRUE,FALSE)</f>
        <v>1</v>
      </c>
      <c r="AB3926" t="b">
        <f>IF(Auswahlhilfe!$C$17=F3926,TRUE,FALSE)</f>
        <v>0</v>
      </c>
      <c r="AC3926" t="b">
        <f>IFERROR(IF(FIND("P2",PGOptionList!D3926)&gt;0,TRUE),FALSE)</f>
        <v>0</v>
      </c>
      <c r="AD3926" t="b">
        <f>IFERROR(IF(FIND("P1",PGOptionList!D3926)&gt;0,TRUE),FALSE)</f>
        <v>1</v>
      </c>
      <c r="AE3926" t="b">
        <f>IFERROR(IF(FIND("P0",PGOptionList!D3926)&gt;0,TRUE),FALSE)</f>
        <v>0</v>
      </c>
      <c r="AF3926" t="b">
        <f>IF(AND(Z3926,AA3926,AB3926,AC3926,IF(C3926=Auswahlhilfe!$L$7,TRUE,FALSE)),D3926,FALSE)</f>
        <v>0</v>
      </c>
      <c r="AG3926" t="b">
        <f>IF(AND(Z3926,AA3926,AB3926,AD3926,IF(C3926=Auswahlhilfe!$L$17,TRUE,FALSE)),D3926,FALSE)</f>
        <v>0</v>
      </c>
      <c r="AH3926" t="b">
        <f>IF(AND(Z3926,AA3926,AB3926,AE3926,IF(C3926=Auswahlhilfe!$L$17,TRUE,FALSE)),D3926,FALSE)</f>
        <v>0</v>
      </c>
      <c r="AI3926" t="s">
        <v>4817</v>
      </c>
      <c r="AJ3926" s="90" t="str">
        <f t="shared" si="185"/>
        <v>mailto:info@oxni.ch?subject=Anfrage TCBR-060-004-S1-P1</v>
      </c>
    </row>
    <row r="3927" spans="2:36" x14ac:dyDescent="0.2">
      <c r="B3927" s="78" t="str">
        <f t="shared" si="183"/>
        <v/>
      </c>
      <c r="C3927" s="19" t="s">
        <v>143</v>
      </c>
      <c r="D3927" s="19" t="s">
        <v>4228</v>
      </c>
      <c r="E3927" s="19">
        <v>60</v>
      </c>
      <c r="F3927" s="19" t="s">
        <v>58</v>
      </c>
      <c r="G3927" s="19">
        <v>4</v>
      </c>
      <c r="H3927" s="19">
        <v>6</v>
      </c>
      <c r="I3927" s="19">
        <v>6</v>
      </c>
      <c r="J3927" s="19">
        <v>95</v>
      </c>
      <c r="K3927" s="19">
        <v>45</v>
      </c>
      <c r="L3927" s="19">
        <v>135</v>
      </c>
      <c r="M3927" s="19" t="s">
        <v>67</v>
      </c>
      <c r="N3927" s="19">
        <v>3000</v>
      </c>
      <c r="O3927" s="19">
        <v>6000</v>
      </c>
      <c r="P3927" s="19">
        <v>1450</v>
      </c>
      <c r="Q3927" s="19" t="s">
        <v>57</v>
      </c>
      <c r="R3927" s="19">
        <v>724</v>
      </c>
      <c r="S3927" s="19">
        <v>20000</v>
      </c>
      <c r="T3927" s="19">
        <v>0.35</v>
      </c>
      <c r="U3927" s="19">
        <v>1.5</v>
      </c>
      <c r="V3927" s="19">
        <v>0.24</v>
      </c>
      <c r="W3927" s="19">
        <v>66</v>
      </c>
      <c r="X3927" s="93"/>
      <c r="Y3927">
        <f t="shared" si="184"/>
        <v>750</v>
      </c>
      <c r="Z3927" t="b">
        <f>IF(N3927/G3927&gt;=Auswahlhilfe!$C$8,TRUE,FALSE)</f>
        <v>1</v>
      </c>
      <c r="AA3927" t="b">
        <f>IF(K3927&gt;Auswahlhilfe!$C$7,TRUE,FALSE)</f>
        <v>1</v>
      </c>
      <c r="AB3927" t="b">
        <f>IF(Auswahlhilfe!$C$17=F3927,TRUE,FALSE)</f>
        <v>1</v>
      </c>
      <c r="AC3927" t="b">
        <f>IFERROR(IF(FIND("P2",PGOptionList!D3927)&gt;0,TRUE),FALSE)</f>
        <v>0</v>
      </c>
      <c r="AD3927" t="b">
        <f>IFERROR(IF(FIND("P1",PGOptionList!D3927)&gt;0,TRUE),FALSE)</f>
        <v>1</v>
      </c>
      <c r="AE3927" t="b">
        <f>IFERROR(IF(FIND("P0",PGOptionList!D3927)&gt;0,TRUE),FALSE)</f>
        <v>0</v>
      </c>
      <c r="AF3927" t="b">
        <f>IF(AND(Z3927,AA3927,AB3927,AC3927,IF(C3927=Auswahlhilfe!$L$7,TRUE,FALSE)),D3927,FALSE)</f>
        <v>0</v>
      </c>
      <c r="AG3927" t="b">
        <f>IF(AND(Z3927,AA3927,AB3927,AD3927,IF(C3927=Auswahlhilfe!$L$17,TRUE,FALSE)),D3927,FALSE)</f>
        <v>0</v>
      </c>
      <c r="AH3927" t="b">
        <f>IF(AND(Z3927,AA3927,AB3927,AE3927,IF(C3927=Auswahlhilfe!$L$17,TRUE,FALSE)),D3927,FALSE)</f>
        <v>0</v>
      </c>
      <c r="AI3927" t="s">
        <v>4817</v>
      </c>
      <c r="AJ3927" s="90" t="str">
        <f t="shared" si="185"/>
        <v>mailto:info@oxni.ch?subject=Anfrage TCBR-060-004-S2-P1</v>
      </c>
    </row>
    <row r="3928" spans="2:36" x14ac:dyDescent="0.2">
      <c r="B3928" s="78" t="str">
        <f t="shared" si="183"/>
        <v/>
      </c>
      <c r="C3928" s="19" t="s">
        <v>143</v>
      </c>
      <c r="D3928" s="19" t="s">
        <v>4229</v>
      </c>
      <c r="E3928" s="19">
        <v>60</v>
      </c>
      <c r="F3928" s="19" t="s">
        <v>55</v>
      </c>
      <c r="G3928" s="19">
        <v>4</v>
      </c>
      <c r="H3928" s="19">
        <v>8</v>
      </c>
      <c r="I3928" s="19">
        <v>6</v>
      </c>
      <c r="J3928" s="19">
        <v>95</v>
      </c>
      <c r="K3928" s="19">
        <v>45</v>
      </c>
      <c r="L3928" s="19">
        <v>135</v>
      </c>
      <c r="M3928" s="19" t="s">
        <v>67</v>
      </c>
      <c r="N3928" s="19">
        <v>3000</v>
      </c>
      <c r="O3928" s="19">
        <v>6000</v>
      </c>
      <c r="P3928" s="19">
        <v>1450</v>
      </c>
      <c r="Q3928" s="19" t="s">
        <v>57</v>
      </c>
      <c r="R3928" s="19">
        <v>724</v>
      </c>
      <c r="S3928" s="19">
        <v>20000</v>
      </c>
      <c r="T3928" s="19">
        <v>0.35</v>
      </c>
      <c r="U3928" s="19">
        <v>1.5</v>
      </c>
      <c r="V3928" s="19">
        <v>0.24</v>
      </c>
      <c r="W3928" s="19">
        <v>66</v>
      </c>
      <c r="X3928" s="93"/>
      <c r="Y3928">
        <f t="shared" si="184"/>
        <v>750</v>
      </c>
      <c r="Z3928" t="b">
        <f>IF(N3928/G3928&gt;=Auswahlhilfe!$C$8,TRUE,FALSE)</f>
        <v>1</v>
      </c>
      <c r="AA3928" t="b">
        <f>IF(K3928&gt;Auswahlhilfe!$C$7,TRUE,FALSE)</f>
        <v>1</v>
      </c>
      <c r="AB3928" t="b">
        <f>IF(Auswahlhilfe!$C$17=F3928,TRUE,FALSE)</f>
        <v>0</v>
      </c>
      <c r="AC3928" t="b">
        <f>IFERROR(IF(FIND("P2",PGOptionList!D3928)&gt;0,TRUE),FALSE)</f>
        <v>1</v>
      </c>
      <c r="AD3928" t="b">
        <f>IFERROR(IF(FIND("P1",PGOptionList!D3928)&gt;0,TRUE),FALSE)</f>
        <v>0</v>
      </c>
      <c r="AE3928" t="b">
        <f>IFERROR(IF(FIND("P0",PGOptionList!D3928)&gt;0,TRUE),FALSE)</f>
        <v>0</v>
      </c>
      <c r="AF3928" t="b">
        <f>IF(AND(Z3928,AA3928,AB3928,AC3928,IF(C3928=Auswahlhilfe!$L$7,TRUE,FALSE)),D3928,FALSE)</f>
        <v>0</v>
      </c>
      <c r="AG3928" t="b">
        <f>IF(AND(Z3928,AA3928,AB3928,AD3928,IF(C3928=Auswahlhilfe!$L$17,TRUE,FALSE)),D3928,FALSE)</f>
        <v>0</v>
      </c>
      <c r="AH3928" t="b">
        <f>IF(AND(Z3928,AA3928,AB3928,AE3928,IF(C3928=Auswahlhilfe!$L$17,TRUE,FALSE)),D3928,FALSE)</f>
        <v>0</v>
      </c>
      <c r="AI3928" t="s">
        <v>4817</v>
      </c>
      <c r="AJ3928" s="90" t="str">
        <f t="shared" si="185"/>
        <v>mailto:info@oxni.ch?subject=Anfrage TCBR-060-004-S1-P2</v>
      </c>
    </row>
    <row r="3929" spans="2:36" x14ac:dyDescent="0.2">
      <c r="B3929" s="78" t="str">
        <f t="shared" si="183"/>
        <v/>
      </c>
      <c r="C3929" s="19" t="s">
        <v>143</v>
      </c>
      <c r="D3929" s="19" t="s">
        <v>4230</v>
      </c>
      <c r="E3929" s="19">
        <v>60</v>
      </c>
      <c r="F3929" s="19" t="s">
        <v>58</v>
      </c>
      <c r="G3929" s="19">
        <v>4</v>
      </c>
      <c r="H3929" s="19">
        <v>8</v>
      </c>
      <c r="I3929" s="19">
        <v>6</v>
      </c>
      <c r="J3929" s="19">
        <v>95</v>
      </c>
      <c r="K3929" s="19">
        <v>45</v>
      </c>
      <c r="L3929" s="19">
        <v>135</v>
      </c>
      <c r="M3929" s="19" t="s">
        <v>67</v>
      </c>
      <c r="N3929" s="19">
        <v>3000</v>
      </c>
      <c r="O3929" s="19">
        <v>6000</v>
      </c>
      <c r="P3929" s="19">
        <v>1450</v>
      </c>
      <c r="Q3929" s="19" t="s">
        <v>57</v>
      </c>
      <c r="R3929" s="19">
        <v>724</v>
      </c>
      <c r="S3929" s="19">
        <v>20000</v>
      </c>
      <c r="T3929" s="19">
        <v>0.35</v>
      </c>
      <c r="U3929" s="19">
        <v>1.5</v>
      </c>
      <c r="V3929" s="19">
        <v>0.24</v>
      </c>
      <c r="W3929" s="19">
        <v>66</v>
      </c>
      <c r="X3929" s="93"/>
      <c r="Y3929">
        <f t="shared" si="184"/>
        <v>750</v>
      </c>
      <c r="Z3929" t="b">
        <f>IF(N3929/G3929&gt;=Auswahlhilfe!$C$8,TRUE,FALSE)</f>
        <v>1</v>
      </c>
      <c r="AA3929" t="b">
        <f>IF(K3929&gt;Auswahlhilfe!$C$7,TRUE,FALSE)</f>
        <v>1</v>
      </c>
      <c r="AB3929" t="b">
        <f>IF(Auswahlhilfe!$C$17=F3929,TRUE,FALSE)</f>
        <v>1</v>
      </c>
      <c r="AC3929" t="b">
        <f>IFERROR(IF(FIND("P2",PGOptionList!D3929)&gt;0,TRUE),FALSE)</f>
        <v>1</v>
      </c>
      <c r="AD3929" t="b">
        <f>IFERROR(IF(FIND("P1",PGOptionList!D3929)&gt;0,TRUE),FALSE)</f>
        <v>0</v>
      </c>
      <c r="AE3929" t="b">
        <f>IFERROR(IF(FIND("P0",PGOptionList!D3929)&gt;0,TRUE),FALSE)</f>
        <v>0</v>
      </c>
      <c r="AF3929" t="b">
        <f>IF(AND(Z3929,AA3929,AB3929,AC3929,IF(C3929=Auswahlhilfe!$L$7,TRUE,FALSE)),D3929,FALSE)</f>
        <v>0</v>
      </c>
      <c r="AG3929" t="b">
        <f>IF(AND(Z3929,AA3929,AB3929,AD3929,IF(C3929=Auswahlhilfe!$L$17,TRUE,FALSE)),D3929,FALSE)</f>
        <v>0</v>
      </c>
      <c r="AH3929" t="b">
        <f>IF(AND(Z3929,AA3929,AB3929,AE3929,IF(C3929=Auswahlhilfe!$L$17,TRUE,FALSE)),D3929,FALSE)</f>
        <v>0</v>
      </c>
      <c r="AI3929" t="s">
        <v>4817</v>
      </c>
      <c r="AJ3929" s="90" t="str">
        <f t="shared" si="185"/>
        <v>mailto:info@oxni.ch?subject=Anfrage TCBR-060-004-S2-P2</v>
      </c>
    </row>
    <row r="3930" spans="2:36" x14ac:dyDescent="0.2">
      <c r="B3930" s="78" t="str">
        <f t="shared" si="183"/>
        <v/>
      </c>
      <c r="C3930" s="19" t="s">
        <v>143</v>
      </c>
      <c r="D3930" s="19" t="s">
        <v>4231</v>
      </c>
      <c r="E3930" s="19">
        <v>60</v>
      </c>
      <c r="F3930" s="19" t="s">
        <v>55</v>
      </c>
      <c r="G3930" s="19">
        <v>3</v>
      </c>
      <c r="H3930" s="19">
        <v>6</v>
      </c>
      <c r="I3930" s="19">
        <v>6</v>
      </c>
      <c r="J3930" s="19">
        <v>95</v>
      </c>
      <c r="K3930" s="19">
        <v>35</v>
      </c>
      <c r="L3930" s="19">
        <v>105</v>
      </c>
      <c r="M3930" s="19" t="s">
        <v>128</v>
      </c>
      <c r="N3930" s="19">
        <v>3000</v>
      </c>
      <c r="O3930" s="19">
        <v>6000</v>
      </c>
      <c r="P3930" s="19">
        <v>1450</v>
      </c>
      <c r="Q3930" s="19" t="s">
        <v>57</v>
      </c>
      <c r="R3930" s="19">
        <v>724</v>
      </c>
      <c r="S3930" s="19">
        <v>20000</v>
      </c>
      <c r="T3930" s="19">
        <v>0.35</v>
      </c>
      <c r="U3930" s="19">
        <v>1.5</v>
      </c>
      <c r="V3930" s="19">
        <v>0.24</v>
      </c>
      <c r="W3930" s="19">
        <v>66</v>
      </c>
      <c r="X3930" s="93"/>
      <c r="Y3930">
        <f t="shared" si="184"/>
        <v>1000</v>
      </c>
      <c r="Z3930" t="b">
        <f>IF(N3930/G3930&gt;=Auswahlhilfe!$C$8,TRUE,FALSE)</f>
        <v>1</v>
      </c>
      <c r="AA3930" t="b">
        <f>IF(K3930&gt;Auswahlhilfe!$C$7,TRUE,FALSE)</f>
        <v>1</v>
      </c>
      <c r="AB3930" t="b">
        <f>IF(Auswahlhilfe!$C$17=F3930,TRUE,FALSE)</f>
        <v>0</v>
      </c>
      <c r="AC3930" t="b">
        <f>IFERROR(IF(FIND("P2",PGOptionList!D3930)&gt;0,TRUE),FALSE)</f>
        <v>0</v>
      </c>
      <c r="AD3930" t="b">
        <f>IFERROR(IF(FIND("P1",PGOptionList!D3930)&gt;0,TRUE),FALSE)</f>
        <v>1</v>
      </c>
      <c r="AE3930" t="b">
        <f>IFERROR(IF(FIND("P0",PGOptionList!D3930)&gt;0,TRUE),FALSE)</f>
        <v>0</v>
      </c>
      <c r="AF3930" t="b">
        <f>IF(AND(Z3930,AA3930,AB3930,AC3930,IF(C3930=Auswahlhilfe!$L$7,TRUE,FALSE)),D3930,FALSE)</f>
        <v>0</v>
      </c>
      <c r="AG3930" t="b">
        <f>IF(AND(Z3930,AA3930,AB3930,AD3930,IF(C3930=Auswahlhilfe!$L$17,TRUE,FALSE)),D3930,FALSE)</f>
        <v>0</v>
      </c>
      <c r="AH3930" t="b">
        <f>IF(AND(Z3930,AA3930,AB3930,AE3930,IF(C3930=Auswahlhilfe!$L$17,TRUE,FALSE)),D3930,FALSE)</f>
        <v>0</v>
      </c>
      <c r="AI3930" t="s">
        <v>4817</v>
      </c>
      <c r="AJ3930" s="90" t="str">
        <f t="shared" si="185"/>
        <v>mailto:info@oxni.ch?subject=Anfrage TCBR-060-003-S1-P1</v>
      </c>
    </row>
    <row r="3931" spans="2:36" x14ac:dyDescent="0.2">
      <c r="B3931" s="78" t="str">
        <f t="shared" si="183"/>
        <v/>
      </c>
      <c r="C3931" s="19" t="s">
        <v>143</v>
      </c>
      <c r="D3931" s="19" t="s">
        <v>4232</v>
      </c>
      <c r="E3931" s="19">
        <v>60</v>
      </c>
      <c r="F3931" s="19" t="s">
        <v>58</v>
      </c>
      <c r="G3931" s="19">
        <v>3</v>
      </c>
      <c r="H3931" s="19">
        <v>6</v>
      </c>
      <c r="I3931" s="19">
        <v>6</v>
      </c>
      <c r="J3931" s="19">
        <v>95</v>
      </c>
      <c r="K3931" s="19">
        <v>35</v>
      </c>
      <c r="L3931" s="19">
        <v>105</v>
      </c>
      <c r="M3931" s="19" t="s">
        <v>128</v>
      </c>
      <c r="N3931" s="19">
        <v>3000</v>
      </c>
      <c r="O3931" s="19">
        <v>6000</v>
      </c>
      <c r="P3931" s="19">
        <v>1450</v>
      </c>
      <c r="Q3931" s="19" t="s">
        <v>57</v>
      </c>
      <c r="R3931" s="19">
        <v>724</v>
      </c>
      <c r="S3931" s="19">
        <v>20000</v>
      </c>
      <c r="T3931" s="19">
        <v>0.35</v>
      </c>
      <c r="U3931" s="19">
        <v>1.5</v>
      </c>
      <c r="V3931" s="19">
        <v>0.24</v>
      </c>
      <c r="W3931" s="19">
        <v>66</v>
      </c>
      <c r="X3931" s="93"/>
      <c r="Y3931">
        <f t="shared" si="184"/>
        <v>1000</v>
      </c>
      <c r="Z3931" t="b">
        <f>IF(N3931/G3931&gt;=Auswahlhilfe!$C$8,TRUE,FALSE)</f>
        <v>1</v>
      </c>
      <c r="AA3931" t="b">
        <f>IF(K3931&gt;Auswahlhilfe!$C$7,TRUE,FALSE)</f>
        <v>1</v>
      </c>
      <c r="AB3931" t="b">
        <f>IF(Auswahlhilfe!$C$17=F3931,TRUE,FALSE)</f>
        <v>1</v>
      </c>
      <c r="AC3931" t="b">
        <f>IFERROR(IF(FIND("P2",PGOptionList!D3931)&gt;0,TRUE),FALSE)</f>
        <v>0</v>
      </c>
      <c r="AD3931" t="b">
        <f>IFERROR(IF(FIND("P1",PGOptionList!D3931)&gt;0,TRUE),FALSE)</f>
        <v>1</v>
      </c>
      <c r="AE3931" t="b">
        <f>IFERROR(IF(FIND("P0",PGOptionList!D3931)&gt;0,TRUE),FALSE)</f>
        <v>0</v>
      </c>
      <c r="AF3931" t="b">
        <f>IF(AND(Z3931,AA3931,AB3931,AC3931,IF(C3931=Auswahlhilfe!$L$7,TRUE,FALSE)),D3931,FALSE)</f>
        <v>0</v>
      </c>
      <c r="AG3931" t="b">
        <f>IF(AND(Z3931,AA3931,AB3931,AD3931,IF(C3931=Auswahlhilfe!$L$17,TRUE,FALSE)),D3931,FALSE)</f>
        <v>0</v>
      </c>
      <c r="AH3931" t="b">
        <f>IF(AND(Z3931,AA3931,AB3931,AE3931,IF(C3931=Auswahlhilfe!$L$17,TRUE,FALSE)),D3931,FALSE)</f>
        <v>0</v>
      </c>
      <c r="AI3931" t="s">
        <v>4817</v>
      </c>
      <c r="AJ3931" s="90" t="str">
        <f t="shared" si="185"/>
        <v>mailto:info@oxni.ch?subject=Anfrage TCBR-060-003-S2-P1</v>
      </c>
    </row>
    <row r="3932" spans="2:36" x14ac:dyDescent="0.2">
      <c r="B3932" s="78" t="str">
        <f t="shared" si="183"/>
        <v/>
      </c>
      <c r="C3932" s="19" t="s">
        <v>143</v>
      </c>
      <c r="D3932" s="19" t="s">
        <v>4233</v>
      </c>
      <c r="E3932" s="19">
        <v>60</v>
      </c>
      <c r="F3932" s="19" t="s">
        <v>55</v>
      </c>
      <c r="G3932" s="19">
        <v>3</v>
      </c>
      <c r="H3932" s="19">
        <v>8</v>
      </c>
      <c r="I3932" s="19">
        <v>6</v>
      </c>
      <c r="J3932" s="19">
        <v>95</v>
      </c>
      <c r="K3932" s="19">
        <v>35</v>
      </c>
      <c r="L3932" s="19">
        <v>105</v>
      </c>
      <c r="M3932" s="19" t="s">
        <v>128</v>
      </c>
      <c r="N3932" s="19">
        <v>3000</v>
      </c>
      <c r="O3932" s="19">
        <v>6000</v>
      </c>
      <c r="P3932" s="19">
        <v>1450</v>
      </c>
      <c r="Q3932" s="19" t="s">
        <v>57</v>
      </c>
      <c r="R3932" s="19">
        <v>724</v>
      </c>
      <c r="S3932" s="19">
        <v>20000</v>
      </c>
      <c r="T3932" s="19">
        <v>0.35</v>
      </c>
      <c r="U3932" s="19">
        <v>1.5</v>
      </c>
      <c r="V3932" s="19">
        <v>0.24</v>
      </c>
      <c r="W3932" s="19">
        <v>66</v>
      </c>
      <c r="X3932" s="93"/>
      <c r="Y3932">
        <f t="shared" si="184"/>
        <v>1000</v>
      </c>
      <c r="Z3932" t="b">
        <f>IF(N3932/G3932&gt;=Auswahlhilfe!$C$8,TRUE,FALSE)</f>
        <v>1</v>
      </c>
      <c r="AA3932" t="b">
        <f>IF(K3932&gt;Auswahlhilfe!$C$7,TRUE,FALSE)</f>
        <v>1</v>
      </c>
      <c r="AB3932" t="b">
        <f>IF(Auswahlhilfe!$C$17=F3932,TRUE,FALSE)</f>
        <v>0</v>
      </c>
      <c r="AC3932" t="b">
        <f>IFERROR(IF(FIND("P2",PGOptionList!D3932)&gt;0,TRUE),FALSE)</f>
        <v>1</v>
      </c>
      <c r="AD3932" t="b">
        <f>IFERROR(IF(FIND("P1",PGOptionList!D3932)&gt;0,TRUE),FALSE)</f>
        <v>0</v>
      </c>
      <c r="AE3932" t="b">
        <f>IFERROR(IF(FIND("P0",PGOptionList!D3932)&gt;0,TRUE),FALSE)</f>
        <v>0</v>
      </c>
      <c r="AF3932" t="b">
        <f>IF(AND(Z3932,AA3932,AB3932,AC3932,IF(C3932=Auswahlhilfe!$L$7,TRUE,FALSE)),D3932,FALSE)</f>
        <v>0</v>
      </c>
      <c r="AG3932" t="b">
        <f>IF(AND(Z3932,AA3932,AB3932,AD3932,IF(C3932=Auswahlhilfe!$L$17,TRUE,FALSE)),D3932,FALSE)</f>
        <v>0</v>
      </c>
      <c r="AH3932" t="b">
        <f>IF(AND(Z3932,AA3932,AB3932,AE3932,IF(C3932=Auswahlhilfe!$L$17,TRUE,FALSE)),D3932,FALSE)</f>
        <v>0</v>
      </c>
      <c r="AI3932" t="s">
        <v>4817</v>
      </c>
      <c r="AJ3932" s="90" t="str">
        <f t="shared" si="185"/>
        <v>mailto:info@oxni.ch?subject=Anfrage TCBR-060-003-S1-P2</v>
      </c>
    </row>
    <row r="3933" spans="2:36" x14ac:dyDescent="0.2">
      <c r="B3933" s="78" t="str">
        <f t="shared" si="183"/>
        <v/>
      </c>
      <c r="C3933" s="19" t="s">
        <v>143</v>
      </c>
      <c r="D3933" s="19" t="s">
        <v>4234</v>
      </c>
      <c r="E3933" s="19">
        <v>60</v>
      </c>
      <c r="F3933" s="19" t="s">
        <v>58</v>
      </c>
      <c r="G3933" s="19">
        <v>3</v>
      </c>
      <c r="H3933" s="19">
        <v>8</v>
      </c>
      <c r="I3933" s="19">
        <v>6</v>
      </c>
      <c r="J3933" s="19">
        <v>95</v>
      </c>
      <c r="K3933" s="19">
        <v>35</v>
      </c>
      <c r="L3933" s="19">
        <v>105</v>
      </c>
      <c r="M3933" s="19" t="s">
        <v>128</v>
      </c>
      <c r="N3933" s="19">
        <v>3000</v>
      </c>
      <c r="O3933" s="19">
        <v>6000</v>
      </c>
      <c r="P3933" s="19">
        <v>1450</v>
      </c>
      <c r="Q3933" s="19" t="s">
        <v>57</v>
      </c>
      <c r="R3933" s="19">
        <v>724</v>
      </c>
      <c r="S3933" s="19">
        <v>20000</v>
      </c>
      <c r="T3933" s="19">
        <v>0.35</v>
      </c>
      <c r="U3933" s="19">
        <v>1.5</v>
      </c>
      <c r="V3933" s="19">
        <v>0.24</v>
      </c>
      <c r="W3933" s="19">
        <v>66</v>
      </c>
      <c r="X3933" s="93"/>
      <c r="Y3933">
        <f t="shared" si="184"/>
        <v>1000</v>
      </c>
      <c r="Z3933" t="b">
        <f>IF(N3933/G3933&gt;=Auswahlhilfe!$C$8,TRUE,FALSE)</f>
        <v>1</v>
      </c>
      <c r="AA3933" t="b">
        <f>IF(K3933&gt;Auswahlhilfe!$C$7,TRUE,FALSE)</f>
        <v>1</v>
      </c>
      <c r="AB3933" t="b">
        <f>IF(Auswahlhilfe!$C$17=F3933,TRUE,FALSE)</f>
        <v>1</v>
      </c>
      <c r="AC3933" t="b">
        <f>IFERROR(IF(FIND("P2",PGOptionList!D3933)&gt;0,TRUE),FALSE)</f>
        <v>1</v>
      </c>
      <c r="AD3933" t="b">
        <f>IFERROR(IF(FIND("P1",PGOptionList!D3933)&gt;0,TRUE),FALSE)</f>
        <v>0</v>
      </c>
      <c r="AE3933" t="b">
        <f>IFERROR(IF(FIND("P0",PGOptionList!D3933)&gt;0,TRUE),FALSE)</f>
        <v>0</v>
      </c>
      <c r="AF3933" t="b">
        <f>IF(AND(Z3933,AA3933,AB3933,AC3933,IF(C3933=Auswahlhilfe!$L$7,TRUE,FALSE)),D3933,FALSE)</f>
        <v>0</v>
      </c>
      <c r="AG3933" t="b">
        <f>IF(AND(Z3933,AA3933,AB3933,AD3933,IF(C3933=Auswahlhilfe!$L$17,TRUE,FALSE)),D3933,FALSE)</f>
        <v>0</v>
      </c>
      <c r="AH3933" t="b">
        <f>IF(AND(Z3933,AA3933,AB3933,AE3933,IF(C3933=Auswahlhilfe!$L$17,TRUE,FALSE)),D3933,FALSE)</f>
        <v>0</v>
      </c>
      <c r="AI3933" t="s">
        <v>4817</v>
      </c>
      <c r="AJ3933" s="90" t="str">
        <f t="shared" si="185"/>
        <v>mailto:info@oxni.ch?subject=Anfrage TCBR-060-003-S2-P2</v>
      </c>
    </row>
    <row r="3934" spans="2:36" x14ac:dyDescent="0.2">
      <c r="B3934" s="78" t="str">
        <f t="shared" si="183"/>
        <v/>
      </c>
      <c r="C3934" s="19" t="s">
        <v>143</v>
      </c>
      <c r="D3934" s="19" t="s">
        <v>4235</v>
      </c>
      <c r="E3934" s="19">
        <v>90</v>
      </c>
      <c r="F3934" s="19" t="s">
        <v>55</v>
      </c>
      <c r="G3934" s="19">
        <v>200</v>
      </c>
      <c r="H3934" s="19">
        <v>7</v>
      </c>
      <c r="I3934" s="19">
        <v>14</v>
      </c>
      <c r="J3934" s="19">
        <v>92</v>
      </c>
      <c r="K3934" s="19">
        <v>97</v>
      </c>
      <c r="L3934" s="19">
        <v>291</v>
      </c>
      <c r="M3934" s="19" t="s">
        <v>150</v>
      </c>
      <c r="N3934" s="19">
        <v>3000</v>
      </c>
      <c r="O3934" s="19">
        <v>6000</v>
      </c>
      <c r="P3934" s="19">
        <v>3200</v>
      </c>
      <c r="Q3934" s="19" t="s">
        <v>57</v>
      </c>
      <c r="R3934" s="19">
        <v>1600</v>
      </c>
      <c r="S3934" s="19">
        <v>20000</v>
      </c>
      <c r="T3934" s="19">
        <v>0.31</v>
      </c>
      <c r="U3934" s="19">
        <v>7.7</v>
      </c>
      <c r="V3934" s="19">
        <v>0.24</v>
      </c>
      <c r="W3934" s="19">
        <v>67</v>
      </c>
      <c r="X3934" s="93"/>
      <c r="Y3934">
        <f t="shared" si="184"/>
        <v>15</v>
      </c>
      <c r="Z3934" t="b">
        <f>IF(N3934/G3934&gt;=Auswahlhilfe!$C$8,TRUE,FALSE)</f>
        <v>1</v>
      </c>
      <c r="AA3934" t="b">
        <f>IF(K3934&gt;Auswahlhilfe!$C$7,TRUE,FALSE)</f>
        <v>1</v>
      </c>
      <c r="AB3934" t="b">
        <f>IF(Auswahlhilfe!$C$17=F3934,TRUE,FALSE)</f>
        <v>0</v>
      </c>
      <c r="AC3934" t="b">
        <f>IFERROR(IF(FIND("P2",PGOptionList!D3934)&gt;0,TRUE),FALSE)</f>
        <v>0</v>
      </c>
      <c r="AD3934" t="b">
        <f>IFERROR(IF(FIND("P1",PGOptionList!D3934)&gt;0,TRUE),FALSE)</f>
        <v>0</v>
      </c>
      <c r="AE3934" t="b">
        <f>IFERROR(IF(FIND("P0",PGOptionList!D3934)&gt;0,TRUE),FALSE)</f>
        <v>1</v>
      </c>
      <c r="AF3934" t="b">
        <f>IF(AND(Z3934,AA3934,AB3934,AC3934,IF(C3934=Auswahlhilfe!$L$7,TRUE,FALSE)),D3934,FALSE)</f>
        <v>0</v>
      </c>
      <c r="AG3934" t="b">
        <f>IF(AND(Z3934,AA3934,AB3934,AD3934,IF(C3934=Auswahlhilfe!$L$17,TRUE,FALSE)),D3934,FALSE)</f>
        <v>0</v>
      </c>
      <c r="AH3934" t="b">
        <f>IF(AND(Z3934,AA3934,AB3934,AE3934,IF(C3934=Auswahlhilfe!$L$17,TRUE,FALSE)),D3934,FALSE)</f>
        <v>0</v>
      </c>
      <c r="AI3934" t="s">
        <v>4817</v>
      </c>
      <c r="AJ3934" s="90" t="str">
        <f t="shared" si="185"/>
        <v>mailto:info@oxni.ch?subject=Anfrage TCBR-090-200-S1-P0</v>
      </c>
    </row>
    <row r="3935" spans="2:36" x14ac:dyDescent="0.2">
      <c r="B3935" s="78" t="str">
        <f t="shared" si="183"/>
        <v/>
      </c>
      <c r="C3935" s="19" t="s">
        <v>143</v>
      </c>
      <c r="D3935" s="19" t="s">
        <v>4236</v>
      </c>
      <c r="E3935" s="19">
        <v>90</v>
      </c>
      <c r="F3935" s="19" t="s">
        <v>58</v>
      </c>
      <c r="G3935" s="19">
        <v>200</v>
      </c>
      <c r="H3935" s="19">
        <v>7</v>
      </c>
      <c r="I3935" s="19">
        <v>14</v>
      </c>
      <c r="J3935" s="19">
        <v>92</v>
      </c>
      <c r="K3935" s="19">
        <v>97</v>
      </c>
      <c r="L3935" s="19">
        <v>291</v>
      </c>
      <c r="M3935" s="19" t="s">
        <v>150</v>
      </c>
      <c r="N3935" s="19">
        <v>3000</v>
      </c>
      <c r="O3935" s="19">
        <v>6000</v>
      </c>
      <c r="P3935" s="19">
        <v>3200</v>
      </c>
      <c r="Q3935" s="19" t="s">
        <v>57</v>
      </c>
      <c r="R3935" s="19">
        <v>1600</v>
      </c>
      <c r="S3935" s="19">
        <v>20000</v>
      </c>
      <c r="T3935" s="19">
        <v>0.31</v>
      </c>
      <c r="U3935" s="19">
        <v>7.7</v>
      </c>
      <c r="V3935" s="19">
        <v>0.24</v>
      </c>
      <c r="W3935" s="19">
        <v>67</v>
      </c>
      <c r="X3935" s="93"/>
      <c r="Y3935">
        <f t="shared" si="184"/>
        <v>15</v>
      </c>
      <c r="Z3935" t="b">
        <f>IF(N3935/G3935&gt;=Auswahlhilfe!$C$8,TRUE,FALSE)</f>
        <v>1</v>
      </c>
      <c r="AA3935" t="b">
        <f>IF(K3935&gt;Auswahlhilfe!$C$7,TRUE,FALSE)</f>
        <v>1</v>
      </c>
      <c r="AB3935" t="b">
        <f>IF(Auswahlhilfe!$C$17=F3935,TRUE,FALSE)</f>
        <v>1</v>
      </c>
      <c r="AC3935" t="b">
        <f>IFERROR(IF(FIND("P2",PGOptionList!D3935)&gt;0,TRUE),FALSE)</f>
        <v>0</v>
      </c>
      <c r="AD3935" t="b">
        <f>IFERROR(IF(FIND("P1",PGOptionList!D3935)&gt;0,TRUE),FALSE)</f>
        <v>0</v>
      </c>
      <c r="AE3935" t="b">
        <f>IFERROR(IF(FIND("P0",PGOptionList!D3935)&gt;0,TRUE),FALSE)</f>
        <v>1</v>
      </c>
      <c r="AF3935" t="b">
        <f>IF(AND(Z3935,AA3935,AB3935,AC3935,IF(C3935=Auswahlhilfe!$L$7,TRUE,FALSE)),D3935,FALSE)</f>
        <v>0</v>
      </c>
      <c r="AG3935" t="b">
        <f>IF(AND(Z3935,AA3935,AB3935,AD3935,IF(C3935=Auswahlhilfe!$L$17,TRUE,FALSE)),D3935,FALSE)</f>
        <v>0</v>
      </c>
      <c r="AH3935" t="b">
        <f>IF(AND(Z3935,AA3935,AB3935,AE3935,IF(C3935=Auswahlhilfe!$L$17,TRUE,FALSE)),D3935,FALSE)</f>
        <v>0</v>
      </c>
      <c r="AI3935" t="s">
        <v>4817</v>
      </c>
      <c r="AJ3935" s="90" t="str">
        <f t="shared" si="185"/>
        <v>mailto:info@oxni.ch?subject=Anfrage TCBR-090-200-S2-P0</v>
      </c>
    </row>
    <row r="3936" spans="2:36" x14ac:dyDescent="0.2">
      <c r="B3936" s="78" t="str">
        <f t="shared" si="183"/>
        <v/>
      </c>
      <c r="C3936" s="19" t="s">
        <v>143</v>
      </c>
      <c r="D3936" s="19" t="s">
        <v>4237</v>
      </c>
      <c r="E3936" s="19">
        <v>90</v>
      </c>
      <c r="F3936" s="19" t="s">
        <v>55</v>
      </c>
      <c r="G3936" s="19">
        <v>200</v>
      </c>
      <c r="H3936" s="19">
        <v>9</v>
      </c>
      <c r="I3936" s="19">
        <v>14</v>
      </c>
      <c r="J3936" s="19">
        <v>92</v>
      </c>
      <c r="K3936" s="19">
        <v>97</v>
      </c>
      <c r="L3936" s="19">
        <v>291</v>
      </c>
      <c r="M3936" s="19" t="s">
        <v>150</v>
      </c>
      <c r="N3936" s="19">
        <v>3000</v>
      </c>
      <c r="O3936" s="19">
        <v>6000</v>
      </c>
      <c r="P3936" s="19">
        <v>3200</v>
      </c>
      <c r="Q3936" s="19" t="s">
        <v>57</v>
      </c>
      <c r="R3936" s="19">
        <v>1600</v>
      </c>
      <c r="S3936" s="19">
        <v>20000</v>
      </c>
      <c r="T3936" s="19">
        <v>0.31</v>
      </c>
      <c r="U3936" s="19">
        <v>7.7</v>
      </c>
      <c r="V3936" s="19">
        <v>0.24</v>
      </c>
      <c r="W3936" s="19">
        <v>67</v>
      </c>
      <c r="X3936" s="93"/>
      <c r="Y3936">
        <f t="shared" si="184"/>
        <v>15</v>
      </c>
      <c r="Z3936" t="b">
        <f>IF(N3936/G3936&gt;=Auswahlhilfe!$C$8,TRUE,FALSE)</f>
        <v>1</v>
      </c>
      <c r="AA3936" t="b">
        <f>IF(K3936&gt;Auswahlhilfe!$C$7,TRUE,FALSE)</f>
        <v>1</v>
      </c>
      <c r="AB3936" t="b">
        <f>IF(Auswahlhilfe!$C$17=F3936,TRUE,FALSE)</f>
        <v>0</v>
      </c>
      <c r="AC3936" t="b">
        <f>IFERROR(IF(FIND("P2",PGOptionList!D3936)&gt;0,TRUE),FALSE)</f>
        <v>0</v>
      </c>
      <c r="AD3936" t="b">
        <f>IFERROR(IF(FIND("P1",PGOptionList!D3936)&gt;0,TRUE),FALSE)</f>
        <v>1</v>
      </c>
      <c r="AE3936" t="b">
        <f>IFERROR(IF(FIND("P0",PGOptionList!D3936)&gt;0,TRUE),FALSE)</f>
        <v>0</v>
      </c>
      <c r="AF3936" t="b">
        <f>IF(AND(Z3936,AA3936,AB3936,AC3936,IF(C3936=Auswahlhilfe!$L$7,TRUE,FALSE)),D3936,FALSE)</f>
        <v>0</v>
      </c>
      <c r="AG3936" t="b">
        <f>IF(AND(Z3936,AA3936,AB3936,AD3936,IF(C3936=Auswahlhilfe!$L$17,TRUE,FALSE)),D3936,FALSE)</f>
        <v>0</v>
      </c>
      <c r="AH3936" t="b">
        <f>IF(AND(Z3936,AA3936,AB3936,AE3936,IF(C3936=Auswahlhilfe!$L$17,TRUE,FALSE)),D3936,FALSE)</f>
        <v>0</v>
      </c>
      <c r="AI3936" t="s">
        <v>4817</v>
      </c>
      <c r="AJ3936" s="90" t="str">
        <f t="shared" si="185"/>
        <v>mailto:info@oxni.ch?subject=Anfrage TCBR-090-200-S1-P1</v>
      </c>
    </row>
    <row r="3937" spans="2:36" x14ac:dyDescent="0.2">
      <c r="B3937" s="78" t="str">
        <f t="shared" si="183"/>
        <v/>
      </c>
      <c r="C3937" s="19" t="s">
        <v>143</v>
      </c>
      <c r="D3937" s="19" t="s">
        <v>4238</v>
      </c>
      <c r="E3937" s="19">
        <v>90</v>
      </c>
      <c r="F3937" s="19" t="s">
        <v>58</v>
      </c>
      <c r="G3937" s="19">
        <v>200</v>
      </c>
      <c r="H3937" s="19">
        <v>9</v>
      </c>
      <c r="I3937" s="19">
        <v>14</v>
      </c>
      <c r="J3937" s="19">
        <v>92</v>
      </c>
      <c r="K3937" s="19">
        <v>97</v>
      </c>
      <c r="L3937" s="19">
        <v>291</v>
      </c>
      <c r="M3937" s="19" t="s">
        <v>150</v>
      </c>
      <c r="N3937" s="19">
        <v>3000</v>
      </c>
      <c r="O3937" s="19">
        <v>6000</v>
      </c>
      <c r="P3937" s="19">
        <v>3200</v>
      </c>
      <c r="Q3937" s="19" t="s">
        <v>57</v>
      </c>
      <c r="R3937" s="19">
        <v>1600</v>
      </c>
      <c r="S3937" s="19">
        <v>20000</v>
      </c>
      <c r="T3937" s="19">
        <v>0.31</v>
      </c>
      <c r="U3937" s="19">
        <v>7.7</v>
      </c>
      <c r="V3937" s="19">
        <v>0.24</v>
      </c>
      <c r="W3937" s="19">
        <v>67</v>
      </c>
      <c r="X3937" s="93"/>
      <c r="Y3937">
        <f t="shared" si="184"/>
        <v>15</v>
      </c>
      <c r="Z3937" t="b">
        <f>IF(N3937/G3937&gt;=Auswahlhilfe!$C$8,TRUE,FALSE)</f>
        <v>1</v>
      </c>
      <c r="AA3937" t="b">
        <f>IF(K3937&gt;Auswahlhilfe!$C$7,TRUE,FALSE)</f>
        <v>1</v>
      </c>
      <c r="AB3937" t="b">
        <f>IF(Auswahlhilfe!$C$17=F3937,TRUE,FALSE)</f>
        <v>1</v>
      </c>
      <c r="AC3937" t="b">
        <f>IFERROR(IF(FIND("P2",PGOptionList!D3937)&gt;0,TRUE),FALSE)</f>
        <v>0</v>
      </c>
      <c r="AD3937" t="b">
        <f>IFERROR(IF(FIND("P1",PGOptionList!D3937)&gt;0,TRUE),FALSE)</f>
        <v>1</v>
      </c>
      <c r="AE3937" t="b">
        <f>IFERROR(IF(FIND("P0",PGOptionList!D3937)&gt;0,TRUE),FALSE)</f>
        <v>0</v>
      </c>
      <c r="AF3937" t="b">
        <f>IF(AND(Z3937,AA3937,AB3937,AC3937,IF(C3937=Auswahlhilfe!$L$7,TRUE,FALSE)),D3937,FALSE)</f>
        <v>0</v>
      </c>
      <c r="AG3937" t="b">
        <f>IF(AND(Z3937,AA3937,AB3937,AD3937,IF(C3937=Auswahlhilfe!$L$17,TRUE,FALSE)),D3937,FALSE)</f>
        <v>0</v>
      </c>
      <c r="AH3937" t="b">
        <f>IF(AND(Z3937,AA3937,AB3937,AE3937,IF(C3937=Auswahlhilfe!$L$17,TRUE,FALSE)),D3937,FALSE)</f>
        <v>0</v>
      </c>
      <c r="AI3937" t="s">
        <v>4817</v>
      </c>
      <c r="AJ3937" s="90" t="str">
        <f t="shared" si="185"/>
        <v>mailto:info@oxni.ch?subject=Anfrage TCBR-090-200-S2-P1</v>
      </c>
    </row>
    <row r="3938" spans="2:36" x14ac:dyDescent="0.2">
      <c r="B3938" s="78" t="str">
        <f t="shared" si="183"/>
        <v/>
      </c>
      <c r="C3938" s="19" t="s">
        <v>143</v>
      </c>
      <c r="D3938" s="19" t="s">
        <v>4239</v>
      </c>
      <c r="E3938" s="19">
        <v>90</v>
      </c>
      <c r="F3938" s="19" t="s">
        <v>55</v>
      </c>
      <c r="G3938" s="19">
        <v>200</v>
      </c>
      <c r="H3938" s="19">
        <v>12</v>
      </c>
      <c r="I3938" s="19">
        <v>14</v>
      </c>
      <c r="J3938" s="19">
        <v>92</v>
      </c>
      <c r="K3938" s="19">
        <v>97</v>
      </c>
      <c r="L3938" s="19">
        <v>291</v>
      </c>
      <c r="M3938" s="19" t="s">
        <v>150</v>
      </c>
      <c r="N3938" s="19">
        <v>3000</v>
      </c>
      <c r="O3938" s="19">
        <v>6000</v>
      </c>
      <c r="P3938" s="19">
        <v>3200</v>
      </c>
      <c r="Q3938" s="19" t="s">
        <v>57</v>
      </c>
      <c r="R3938" s="19">
        <v>1600</v>
      </c>
      <c r="S3938" s="19">
        <v>20000</v>
      </c>
      <c r="T3938" s="19">
        <v>0.31</v>
      </c>
      <c r="U3938" s="19">
        <v>7.7</v>
      </c>
      <c r="V3938" s="19">
        <v>0.24</v>
      </c>
      <c r="W3938" s="19">
        <v>67</v>
      </c>
      <c r="X3938" s="93"/>
      <c r="Y3938">
        <f t="shared" si="184"/>
        <v>15</v>
      </c>
      <c r="Z3938" t="b">
        <f>IF(N3938/G3938&gt;=Auswahlhilfe!$C$8,TRUE,FALSE)</f>
        <v>1</v>
      </c>
      <c r="AA3938" t="b">
        <f>IF(K3938&gt;Auswahlhilfe!$C$7,TRUE,FALSE)</f>
        <v>1</v>
      </c>
      <c r="AB3938" t="b">
        <f>IF(Auswahlhilfe!$C$17=F3938,TRUE,FALSE)</f>
        <v>0</v>
      </c>
      <c r="AC3938" t="b">
        <f>IFERROR(IF(FIND("P2",PGOptionList!D3938)&gt;0,TRUE),FALSE)</f>
        <v>1</v>
      </c>
      <c r="AD3938" t="b">
        <f>IFERROR(IF(FIND("P1",PGOptionList!D3938)&gt;0,TRUE),FALSE)</f>
        <v>0</v>
      </c>
      <c r="AE3938" t="b">
        <f>IFERROR(IF(FIND("P0",PGOptionList!D3938)&gt;0,TRUE),FALSE)</f>
        <v>0</v>
      </c>
      <c r="AF3938" t="b">
        <f>IF(AND(Z3938,AA3938,AB3938,AC3938,IF(C3938=Auswahlhilfe!$L$7,TRUE,FALSE)),D3938,FALSE)</f>
        <v>0</v>
      </c>
      <c r="AG3938" t="b">
        <f>IF(AND(Z3938,AA3938,AB3938,AD3938,IF(C3938=Auswahlhilfe!$L$17,TRUE,FALSE)),D3938,FALSE)</f>
        <v>0</v>
      </c>
      <c r="AH3938" t="b">
        <f>IF(AND(Z3938,AA3938,AB3938,AE3938,IF(C3938=Auswahlhilfe!$L$17,TRUE,FALSE)),D3938,FALSE)</f>
        <v>0</v>
      </c>
      <c r="AI3938" t="s">
        <v>4817</v>
      </c>
      <c r="AJ3938" s="90" t="str">
        <f t="shared" si="185"/>
        <v>mailto:info@oxni.ch?subject=Anfrage TCBR-090-200-S1-P2</v>
      </c>
    </row>
    <row r="3939" spans="2:36" x14ac:dyDescent="0.2">
      <c r="B3939" s="78" t="str">
        <f t="shared" si="183"/>
        <v/>
      </c>
      <c r="C3939" s="19" t="s">
        <v>143</v>
      </c>
      <c r="D3939" s="19" t="s">
        <v>4240</v>
      </c>
      <c r="E3939" s="19">
        <v>90</v>
      </c>
      <c r="F3939" s="19" t="s">
        <v>58</v>
      </c>
      <c r="G3939" s="19">
        <v>200</v>
      </c>
      <c r="H3939" s="19">
        <v>12</v>
      </c>
      <c r="I3939" s="19">
        <v>14</v>
      </c>
      <c r="J3939" s="19">
        <v>92</v>
      </c>
      <c r="K3939" s="19">
        <v>97</v>
      </c>
      <c r="L3939" s="19">
        <v>291</v>
      </c>
      <c r="M3939" s="19" t="s">
        <v>150</v>
      </c>
      <c r="N3939" s="19">
        <v>3000</v>
      </c>
      <c r="O3939" s="19">
        <v>6000</v>
      </c>
      <c r="P3939" s="19">
        <v>3200</v>
      </c>
      <c r="Q3939" s="19" t="s">
        <v>57</v>
      </c>
      <c r="R3939" s="19">
        <v>1600</v>
      </c>
      <c r="S3939" s="19">
        <v>20000</v>
      </c>
      <c r="T3939" s="19">
        <v>0.31</v>
      </c>
      <c r="U3939" s="19">
        <v>7.7</v>
      </c>
      <c r="V3939" s="19">
        <v>0.24</v>
      </c>
      <c r="W3939" s="19">
        <v>67</v>
      </c>
      <c r="X3939" s="93"/>
      <c r="Y3939">
        <f t="shared" si="184"/>
        <v>15</v>
      </c>
      <c r="Z3939" t="b">
        <f>IF(N3939/G3939&gt;=Auswahlhilfe!$C$8,TRUE,FALSE)</f>
        <v>1</v>
      </c>
      <c r="AA3939" t="b">
        <f>IF(K3939&gt;Auswahlhilfe!$C$7,TRUE,FALSE)</f>
        <v>1</v>
      </c>
      <c r="AB3939" t="b">
        <f>IF(Auswahlhilfe!$C$17=F3939,TRUE,FALSE)</f>
        <v>1</v>
      </c>
      <c r="AC3939" t="b">
        <f>IFERROR(IF(FIND("P2",PGOptionList!D3939)&gt;0,TRUE),FALSE)</f>
        <v>1</v>
      </c>
      <c r="AD3939" t="b">
        <f>IFERROR(IF(FIND("P1",PGOptionList!D3939)&gt;0,TRUE),FALSE)</f>
        <v>0</v>
      </c>
      <c r="AE3939" t="b">
        <f>IFERROR(IF(FIND("P0",PGOptionList!D3939)&gt;0,TRUE),FALSE)</f>
        <v>0</v>
      </c>
      <c r="AF3939" t="b">
        <f>IF(AND(Z3939,AA3939,AB3939,AC3939,IF(C3939=Auswahlhilfe!$L$7,TRUE,FALSE)),D3939,FALSE)</f>
        <v>0</v>
      </c>
      <c r="AG3939" t="b">
        <f>IF(AND(Z3939,AA3939,AB3939,AD3939,IF(C3939=Auswahlhilfe!$L$17,TRUE,FALSE)),D3939,FALSE)</f>
        <v>0</v>
      </c>
      <c r="AH3939" t="b">
        <f>IF(AND(Z3939,AA3939,AB3939,AE3939,IF(C3939=Auswahlhilfe!$L$17,TRUE,FALSE)),D3939,FALSE)</f>
        <v>0</v>
      </c>
      <c r="AI3939" t="s">
        <v>4817</v>
      </c>
      <c r="AJ3939" s="90" t="str">
        <f t="shared" si="185"/>
        <v>mailto:info@oxni.ch?subject=Anfrage TCBR-090-200-S2-P2</v>
      </c>
    </row>
    <row r="3940" spans="2:36" x14ac:dyDescent="0.2">
      <c r="B3940" s="78" t="str">
        <f t="shared" si="183"/>
        <v/>
      </c>
      <c r="C3940" s="19" t="s">
        <v>143</v>
      </c>
      <c r="D3940" s="19" t="s">
        <v>4241</v>
      </c>
      <c r="E3940" s="19">
        <v>90</v>
      </c>
      <c r="F3940" s="19" t="s">
        <v>55</v>
      </c>
      <c r="G3940" s="19">
        <v>160</v>
      </c>
      <c r="H3940" s="19">
        <v>7</v>
      </c>
      <c r="I3940" s="19">
        <v>14</v>
      </c>
      <c r="J3940" s="19">
        <v>92</v>
      </c>
      <c r="K3940" s="19">
        <v>115</v>
      </c>
      <c r="L3940" s="19">
        <v>345</v>
      </c>
      <c r="M3940" s="19" t="s">
        <v>149</v>
      </c>
      <c r="N3940" s="19">
        <v>3000</v>
      </c>
      <c r="O3940" s="19">
        <v>6000</v>
      </c>
      <c r="P3940" s="19">
        <v>3200</v>
      </c>
      <c r="Q3940" s="19" t="s">
        <v>57</v>
      </c>
      <c r="R3940" s="19">
        <v>1600</v>
      </c>
      <c r="S3940" s="19">
        <v>20000</v>
      </c>
      <c r="T3940" s="19">
        <v>0.31</v>
      </c>
      <c r="U3940" s="19">
        <v>7.7</v>
      </c>
      <c r="V3940" s="19">
        <v>0.24</v>
      </c>
      <c r="W3940" s="19">
        <v>67</v>
      </c>
      <c r="X3940" s="93"/>
      <c r="Y3940">
        <f t="shared" si="184"/>
        <v>18.75</v>
      </c>
      <c r="Z3940" t="b">
        <f>IF(N3940/G3940&gt;=Auswahlhilfe!$C$8,TRUE,FALSE)</f>
        <v>1</v>
      </c>
      <c r="AA3940" t="b">
        <f>IF(K3940&gt;Auswahlhilfe!$C$7,TRUE,FALSE)</f>
        <v>1</v>
      </c>
      <c r="AB3940" t="b">
        <f>IF(Auswahlhilfe!$C$17=F3940,TRUE,FALSE)</f>
        <v>0</v>
      </c>
      <c r="AC3940" t="b">
        <f>IFERROR(IF(FIND("P2",PGOptionList!D3940)&gt;0,TRUE),FALSE)</f>
        <v>0</v>
      </c>
      <c r="AD3940" t="b">
        <f>IFERROR(IF(FIND("P1",PGOptionList!D3940)&gt;0,TRUE),FALSE)</f>
        <v>0</v>
      </c>
      <c r="AE3940" t="b">
        <f>IFERROR(IF(FIND("P0",PGOptionList!D3940)&gt;0,TRUE),FALSE)</f>
        <v>1</v>
      </c>
      <c r="AF3940" t="b">
        <f>IF(AND(Z3940,AA3940,AB3940,AC3940,IF(C3940=Auswahlhilfe!$L$7,TRUE,FALSE)),D3940,FALSE)</f>
        <v>0</v>
      </c>
      <c r="AG3940" t="b">
        <f>IF(AND(Z3940,AA3940,AB3940,AD3940,IF(C3940=Auswahlhilfe!$L$17,TRUE,FALSE)),D3940,FALSE)</f>
        <v>0</v>
      </c>
      <c r="AH3940" t="b">
        <f>IF(AND(Z3940,AA3940,AB3940,AE3940,IF(C3940=Auswahlhilfe!$L$17,TRUE,FALSE)),D3940,FALSE)</f>
        <v>0</v>
      </c>
      <c r="AI3940" t="s">
        <v>4817</v>
      </c>
      <c r="AJ3940" s="90" t="str">
        <f t="shared" si="185"/>
        <v>mailto:info@oxni.ch?subject=Anfrage TCBR-090-160-S1-P0</v>
      </c>
    </row>
    <row r="3941" spans="2:36" x14ac:dyDescent="0.2">
      <c r="B3941" s="78" t="str">
        <f t="shared" si="183"/>
        <v/>
      </c>
      <c r="C3941" s="19" t="s">
        <v>143</v>
      </c>
      <c r="D3941" s="19" t="s">
        <v>4242</v>
      </c>
      <c r="E3941" s="19">
        <v>90</v>
      </c>
      <c r="F3941" s="19" t="s">
        <v>58</v>
      </c>
      <c r="G3941" s="19">
        <v>160</v>
      </c>
      <c r="H3941" s="19">
        <v>7</v>
      </c>
      <c r="I3941" s="19">
        <v>14</v>
      </c>
      <c r="J3941" s="19">
        <v>92</v>
      </c>
      <c r="K3941" s="19">
        <v>115</v>
      </c>
      <c r="L3941" s="19">
        <v>345</v>
      </c>
      <c r="M3941" s="19" t="s">
        <v>149</v>
      </c>
      <c r="N3941" s="19">
        <v>3000</v>
      </c>
      <c r="O3941" s="19">
        <v>6000</v>
      </c>
      <c r="P3941" s="19">
        <v>3200</v>
      </c>
      <c r="Q3941" s="19" t="s">
        <v>57</v>
      </c>
      <c r="R3941" s="19">
        <v>1600</v>
      </c>
      <c r="S3941" s="19">
        <v>20000</v>
      </c>
      <c r="T3941" s="19">
        <v>0.31</v>
      </c>
      <c r="U3941" s="19">
        <v>7.7</v>
      </c>
      <c r="V3941" s="19">
        <v>0.24</v>
      </c>
      <c r="W3941" s="19">
        <v>67</v>
      </c>
      <c r="X3941" s="93"/>
      <c r="Y3941">
        <f t="shared" si="184"/>
        <v>18.75</v>
      </c>
      <c r="Z3941" t="b">
        <f>IF(N3941/G3941&gt;=Auswahlhilfe!$C$8,TRUE,FALSE)</f>
        <v>1</v>
      </c>
      <c r="AA3941" t="b">
        <f>IF(K3941&gt;Auswahlhilfe!$C$7,TRUE,FALSE)</f>
        <v>1</v>
      </c>
      <c r="AB3941" t="b">
        <f>IF(Auswahlhilfe!$C$17=F3941,TRUE,FALSE)</f>
        <v>1</v>
      </c>
      <c r="AC3941" t="b">
        <f>IFERROR(IF(FIND("P2",PGOptionList!D3941)&gt;0,TRUE),FALSE)</f>
        <v>0</v>
      </c>
      <c r="AD3941" t="b">
        <f>IFERROR(IF(FIND("P1",PGOptionList!D3941)&gt;0,TRUE),FALSE)</f>
        <v>0</v>
      </c>
      <c r="AE3941" t="b">
        <f>IFERROR(IF(FIND("P0",PGOptionList!D3941)&gt;0,TRUE),FALSE)</f>
        <v>1</v>
      </c>
      <c r="AF3941" t="b">
        <f>IF(AND(Z3941,AA3941,AB3941,AC3941,IF(C3941=Auswahlhilfe!$L$7,TRUE,FALSE)),D3941,FALSE)</f>
        <v>0</v>
      </c>
      <c r="AG3941" t="b">
        <f>IF(AND(Z3941,AA3941,AB3941,AD3941,IF(C3941=Auswahlhilfe!$L$17,TRUE,FALSE)),D3941,FALSE)</f>
        <v>0</v>
      </c>
      <c r="AH3941" t="b">
        <f>IF(AND(Z3941,AA3941,AB3941,AE3941,IF(C3941=Auswahlhilfe!$L$17,TRUE,FALSE)),D3941,FALSE)</f>
        <v>0</v>
      </c>
      <c r="AI3941" t="s">
        <v>4817</v>
      </c>
      <c r="AJ3941" s="90" t="str">
        <f t="shared" si="185"/>
        <v>mailto:info@oxni.ch?subject=Anfrage TCBR-090-160-S2-P0</v>
      </c>
    </row>
    <row r="3942" spans="2:36" x14ac:dyDescent="0.2">
      <c r="B3942" s="78" t="str">
        <f t="shared" si="183"/>
        <v/>
      </c>
      <c r="C3942" s="19" t="s">
        <v>143</v>
      </c>
      <c r="D3942" s="19" t="s">
        <v>4243</v>
      </c>
      <c r="E3942" s="19">
        <v>90</v>
      </c>
      <c r="F3942" s="19" t="s">
        <v>55</v>
      </c>
      <c r="G3942" s="19">
        <v>160</v>
      </c>
      <c r="H3942" s="19">
        <v>9</v>
      </c>
      <c r="I3942" s="19">
        <v>14</v>
      </c>
      <c r="J3942" s="19">
        <v>92</v>
      </c>
      <c r="K3942" s="19">
        <v>115</v>
      </c>
      <c r="L3942" s="19">
        <v>345</v>
      </c>
      <c r="M3942" s="19" t="s">
        <v>149</v>
      </c>
      <c r="N3942" s="19">
        <v>3000</v>
      </c>
      <c r="O3942" s="19">
        <v>6000</v>
      </c>
      <c r="P3942" s="19">
        <v>3200</v>
      </c>
      <c r="Q3942" s="19" t="s">
        <v>57</v>
      </c>
      <c r="R3942" s="19">
        <v>1600</v>
      </c>
      <c r="S3942" s="19">
        <v>20000</v>
      </c>
      <c r="T3942" s="19">
        <v>0.31</v>
      </c>
      <c r="U3942" s="19">
        <v>7.7</v>
      </c>
      <c r="V3942" s="19">
        <v>0.24</v>
      </c>
      <c r="W3942" s="19">
        <v>67</v>
      </c>
      <c r="X3942" s="93"/>
      <c r="Y3942">
        <f t="shared" si="184"/>
        <v>18.75</v>
      </c>
      <c r="Z3942" t="b">
        <f>IF(N3942/G3942&gt;=Auswahlhilfe!$C$8,TRUE,FALSE)</f>
        <v>1</v>
      </c>
      <c r="AA3942" t="b">
        <f>IF(K3942&gt;Auswahlhilfe!$C$7,TRUE,FALSE)</f>
        <v>1</v>
      </c>
      <c r="AB3942" t="b">
        <f>IF(Auswahlhilfe!$C$17=F3942,TRUE,FALSE)</f>
        <v>0</v>
      </c>
      <c r="AC3942" t="b">
        <f>IFERROR(IF(FIND("P2",PGOptionList!D3942)&gt;0,TRUE),FALSE)</f>
        <v>0</v>
      </c>
      <c r="AD3942" t="b">
        <f>IFERROR(IF(FIND("P1",PGOptionList!D3942)&gt;0,TRUE),FALSE)</f>
        <v>1</v>
      </c>
      <c r="AE3942" t="b">
        <f>IFERROR(IF(FIND("P0",PGOptionList!D3942)&gt;0,TRUE),FALSE)</f>
        <v>0</v>
      </c>
      <c r="AF3942" t="b">
        <f>IF(AND(Z3942,AA3942,AB3942,AC3942,IF(C3942=Auswahlhilfe!$L$7,TRUE,FALSE)),D3942,FALSE)</f>
        <v>0</v>
      </c>
      <c r="AG3942" t="b">
        <f>IF(AND(Z3942,AA3942,AB3942,AD3942,IF(C3942=Auswahlhilfe!$L$17,TRUE,FALSE)),D3942,FALSE)</f>
        <v>0</v>
      </c>
      <c r="AH3942" t="b">
        <f>IF(AND(Z3942,AA3942,AB3942,AE3942,IF(C3942=Auswahlhilfe!$L$17,TRUE,FALSE)),D3942,FALSE)</f>
        <v>0</v>
      </c>
      <c r="AI3942" t="s">
        <v>4817</v>
      </c>
      <c r="AJ3942" s="90" t="str">
        <f t="shared" si="185"/>
        <v>mailto:info@oxni.ch?subject=Anfrage TCBR-090-160-S1-P1</v>
      </c>
    </row>
    <row r="3943" spans="2:36" x14ac:dyDescent="0.2">
      <c r="B3943" s="78" t="str">
        <f t="shared" si="183"/>
        <v/>
      </c>
      <c r="C3943" s="19" t="s">
        <v>143</v>
      </c>
      <c r="D3943" s="19" t="s">
        <v>4244</v>
      </c>
      <c r="E3943" s="19">
        <v>90</v>
      </c>
      <c r="F3943" s="19" t="s">
        <v>58</v>
      </c>
      <c r="G3943" s="19">
        <v>160</v>
      </c>
      <c r="H3943" s="19">
        <v>9</v>
      </c>
      <c r="I3943" s="19">
        <v>14</v>
      </c>
      <c r="J3943" s="19">
        <v>92</v>
      </c>
      <c r="K3943" s="19">
        <v>115</v>
      </c>
      <c r="L3943" s="19">
        <v>345</v>
      </c>
      <c r="M3943" s="19" t="s">
        <v>149</v>
      </c>
      <c r="N3943" s="19">
        <v>3000</v>
      </c>
      <c r="O3943" s="19">
        <v>6000</v>
      </c>
      <c r="P3943" s="19">
        <v>3200</v>
      </c>
      <c r="Q3943" s="19" t="s">
        <v>57</v>
      </c>
      <c r="R3943" s="19">
        <v>1600</v>
      </c>
      <c r="S3943" s="19">
        <v>20000</v>
      </c>
      <c r="T3943" s="19">
        <v>0.31</v>
      </c>
      <c r="U3943" s="19">
        <v>7.7</v>
      </c>
      <c r="V3943" s="19">
        <v>0.24</v>
      </c>
      <c r="W3943" s="19">
        <v>67</v>
      </c>
      <c r="X3943" s="93"/>
      <c r="Y3943">
        <f t="shared" si="184"/>
        <v>18.75</v>
      </c>
      <c r="Z3943" t="b">
        <f>IF(N3943/G3943&gt;=Auswahlhilfe!$C$8,TRUE,FALSE)</f>
        <v>1</v>
      </c>
      <c r="AA3943" t="b">
        <f>IF(K3943&gt;Auswahlhilfe!$C$7,TRUE,FALSE)</f>
        <v>1</v>
      </c>
      <c r="AB3943" t="b">
        <f>IF(Auswahlhilfe!$C$17=F3943,TRUE,FALSE)</f>
        <v>1</v>
      </c>
      <c r="AC3943" t="b">
        <f>IFERROR(IF(FIND("P2",PGOptionList!D3943)&gt;0,TRUE),FALSE)</f>
        <v>0</v>
      </c>
      <c r="AD3943" t="b">
        <f>IFERROR(IF(FIND("P1",PGOptionList!D3943)&gt;0,TRUE),FALSE)</f>
        <v>1</v>
      </c>
      <c r="AE3943" t="b">
        <f>IFERROR(IF(FIND("P0",PGOptionList!D3943)&gt;0,TRUE),FALSE)</f>
        <v>0</v>
      </c>
      <c r="AF3943" t="b">
        <f>IF(AND(Z3943,AA3943,AB3943,AC3943,IF(C3943=Auswahlhilfe!$L$7,TRUE,FALSE)),D3943,FALSE)</f>
        <v>0</v>
      </c>
      <c r="AG3943" t="b">
        <f>IF(AND(Z3943,AA3943,AB3943,AD3943,IF(C3943=Auswahlhilfe!$L$17,TRUE,FALSE)),D3943,FALSE)</f>
        <v>0</v>
      </c>
      <c r="AH3943" t="b">
        <f>IF(AND(Z3943,AA3943,AB3943,AE3943,IF(C3943=Auswahlhilfe!$L$17,TRUE,FALSE)),D3943,FALSE)</f>
        <v>0</v>
      </c>
      <c r="AI3943" t="s">
        <v>4817</v>
      </c>
      <c r="AJ3943" s="90" t="str">
        <f t="shared" si="185"/>
        <v>mailto:info@oxni.ch?subject=Anfrage TCBR-090-160-S2-P1</v>
      </c>
    </row>
    <row r="3944" spans="2:36" x14ac:dyDescent="0.2">
      <c r="B3944" s="78" t="str">
        <f t="shared" si="183"/>
        <v/>
      </c>
      <c r="C3944" s="19" t="s">
        <v>143</v>
      </c>
      <c r="D3944" s="19" t="s">
        <v>4245</v>
      </c>
      <c r="E3944" s="19">
        <v>90</v>
      </c>
      <c r="F3944" s="19" t="s">
        <v>55</v>
      </c>
      <c r="G3944" s="19">
        <v>160</v>
      </c>
      <c r="H3944" s="19">
        <v>12</v>
      </c>
      <c r="I3944" s="19">
        <v>14</v>
      </c>
      <c r="J3944" s="19">
        <v>92</v>
      </c>
      <c r="K3944" s="19">
        <v>115</v>
      </c>
      <c r="L3944" s="19">
        <v>345</v>
      </c>
      <c r="M3944" s="19" t="s">
        <v>149</v>
      </c>
      <c r="N3944" s="19">
        <v>3000</v>
      </c>
      <c r="O3944" s="19">
        <v>6000</v>
      </c>
      <c r="P3944" s="19">
        <v>3200</v>
      </c>
      <c r="Q3944" s="19" t="s">
        <v>57</v>
      </c>
      <c r="R3944" s="19">
        <v>1600</v>
      </c>
      <c r="S3944" s="19">
        <v>20000</v>
      </c>
      <c r="T3944" s="19">
        <v>0.31</v>
      </c>
      <c r="U3944" s="19">
        <v>7.7</v>
      </c>
      <c r="V3944" s="19">
        <v>0.24</v>
      </c>
      <c r="W3944" s="19">
        <v>67</v>
      </c>
      <c r="X3944" s="93"/>
      <c r="Y3944">
        <f t="shared" si="184"/>
        <v>18.75</v>
      </c>
      <c r="Z3944" t="b">
        <f>IF(N3944/G3944&gt;=Auswahlhilfe!$C$8,TRUE,FALSE)</f>
        <v>1</v>
      </c>
      <c r="AA3944" t="b">
        <f>IF(K3944&gt;Auswahlhilfe!$C$7,TRUE,FALSE)</f>
        <v>1</v>
      </c>
      <c r="AB3944" t="b">
        <f>IF(Auswahlhilfe!$C$17=F3944,TRUE,FALSE)</f>
        <v>0</v>
      </c>
      <c r="AC3944" t="b">
        <f>IFERROR(IF(FIND("P2",PGOptionList!D3944)&gt;0,TRUE),FALSE)</f>
        <v>1</v>
      </c>
      <c r="AD3944" t="b">
        <f>IFERROR(IF(FIND("P1",PGOptionList!D3944)&gt;0,TRUE),FALSE)</f>
        <v>0</v>
      </c>
      <c r="AE3944" t="b">
        <f>IFERROR(IF(FIND("P0",PGOptionList!D3944)&gt;0,TRUE),FALSE)</f>
        <v>0</v>
      </c>
      <c r="AF3944" t="b">
        <f>IF(AND(Z3944,AA3944,AB3944,AC3944,IF(C3944=Auswahlhilfe!$L$7,TRUE,FALSE)),D3944,FALSE)</f>
        <v>0</v>
      </c>
      <c r="AG3944" t="b">
        <f>IF(AND(Z3944,AA3944,AB3944,AD3944,IF(C3944=Auswahlhilfe!$L$17,TRUE,FALSE)),D3944,FALSE)</f>
        <v>0</v>
      </c>
      <c r="AH3944" t="b">
        <f>IF(AND(Z3944,AA3944,AB3944,AE3944,IF(C3944=Auswahlhilfe!$L$17,TRUE,FALSE)),D3944,FALSE)</f>
        <v>0</v>
      </c>
      <c r="AI3944" t="s">
        <v>4817</v>
      </c>
      <c r="AJ3944" s="90" t="str">
        <f t="shared" si="185"/>
        <v>mailto:info@oxni.ch?subject=Anfrage TCBR-090-160-S1-P2</v>
      </c>
    </row>
    <row r="3945" spans="2:36" x14ac:dyDescent="0.2">
      <c r="B3945" s="78" t="str">
        <f t="shared" si="183"/>
        <v/>
      </c>
      <c r="C3945" s="19" t="s">
        <v>143</v>
      </c>
      <c r="D3945" s="19" t="s">
        <v>4246</v>
      </c>
      <c r="E3945" s="19">
        <v>90</v>
      </c>
      <c r="F3945" s="19" t="s">
        <v>58</v>
      </c>
      <c r="G3945" s="19">
        <v>160</v>
      </c>
      <c r="H3945" s="19">
        <v>12</v>
      </c>
      <c r="I3945" s="19">
        <v>14</v>
      </c>
      <c r="J3945" s="19">
        <v>92</v>
      </c>
      <c r="K3945" s="19">
        <v>115</v>
      </c>
      <c r="L3945" s="19">
        <v>345</v>
      </c>
      <c r="M3945" s="19" t="s">
        <v>149</v>
      </c>
      <c r="N3945" s="19">
        <v>3000</v>
      </c>
      <c r="O3945" s="19">
        <v>6000</v>
      </c>
      <c r="P3945" s="19">
        <v>3200</v>
      </c>
      <c r="Q3945" s="19" t="s">
        <v>57</v>
      </c>
      <c r="R3945" s="19">
        <v>1600</v>
      </c>
      <c r="S3945" s="19">
        <v>20000</v>
      </c>
      <c r="T3945" s="19">
        <v>0.31</v>
      </c>
      <c r="U3945" s="19">
        <v>7.7</v>
      </c>
      <c r="V3945" s="19">
        <v>0.24</v>
      </c>
      <c r="W3945" s="19">
        <v>67</v>
      </c>
      <c r="X3945" s="93"/>
      <c r="Y3945">
        <f t="shared" si="184"/>
        <v>18.75</v>
      </c>
      <c r="Z3945" t="b">
        <f>IF(N3945/G3945&gt;=Auswahlhilfe!$C$8,TRUE,FALSE)</f>
        <v>1</v>
      </c>
      <c r="AA3945" t="b">
        <f>IF(K3945&gt;Auswahlhilfe!$C$7,TRUE,FALSE)</f>
        <v>1</v>
      </c>
      <c r="AB3945" t="b">
        <f>IF(Auswahlhilfe!$C$17=F3945,TRUE,FALSE)</f>
        <v>1</v>
      </c>
      <c r="AC3945" t="b">
        <f>IFERROR(IF(FIND("P2",PGOptionList!D3945)&gt;0,TRUE),FALSE)</f>
        <v>1</v>
      </c>
      <c r="AD3945" t="b">
        <f>IFERROR(IF(FIND("P1",PGOptionList!D3945)&gt;0,TRUE),FALSE)</f>
        <v>0</v>
      </c>
      <c r="AE3945" t="b">
        <f>IFERROR(IF(FIND("P0",PGOptionList!D3945)&gt;0,TRUE),FALSE)</f>
        <v>0</v>
      </c>
      <c r="AF3945" t="b">
        <f>IF(AND(Z3945,AA3945,AB3945,AC3945,IF(C3945=Auswahlhilfe!$L$7,TRUE,FALSE)),D3945,FALSE)</f>
        <v>0</v>
      </c>
      <c r="AG3945" t="b">
        <f>IF(AND(Z3945,AA3945,AB3945,AD3945,IF(C3945=Auswahlhilfe!$L$17,TRUE,FALSE)),D3945,FALSE)</f>
        <v>0</v>
      </c>
      <c r="AH3945" t="b">
        <f>IF(AND(Z3945,AA3945,AB3945,AE3945,IF(C3945=Auswahlhilfe!$L$17,TRUE,FALSE)),D3945,FALSE)</f>
        <v>0</v>
      </c>
      <c r="AI3945" t="s">
        <v>4817</v>
      </c>
      <c r="AJ3945" s="90" t="str">
        <f t="shared" si="185"/>
        <v>mailto:info@oxni.ch?subject=Anfrage TCBR-090-160-S2-P2</v>
      </c>
    </row>
    <row r="3946" spans="2:36" x14ac:dyDescent="0.2">
      <c r="B3946" s="78" t="str">
        <f t="shared" si="183"/>
        <v/>
      </c>
      <c r="C3946" s="19" t="s">
        <v>143</v>
      </c>
      <c r="D3946" s="19" t="s">
        <v>4247</v>
      </c>
      <c r="E3946" s="19">
        <v>90</v>
      </c>
      <c r="F3946" s="19" t="s">
        <v>55</v>
      </c>
      <c r="G3946" s="19">
        <v>140</v>
      </c>
      <c r="H3946" s="19">
        <v>7</v>
      </c>
      <c r="I3946" s="19">
        <v>14</v>
      </c>
      <c r="J3946" s="19">
        <v>92</v>
      </c>
      <c r="K3946" s="19">
        <v>135</v>
      </c>
      <c r="L3946" s="19">
        <v>405</v>
      </c>
      <c r="M3946" s="19" t="s">
        <v>130</v>
      </c>
      <c r="N3946" s="19">
        <v>3000</v>
      </c>
      <c r="O3946" s="19">
        <v>6000</v>
      </c>
      <c r="P3946" s="19">
        <v>3200</v>
      </c>
      <c r="Q3946" s="19" t="s">
        <v>57</v>
      </c>
      <c r="R3946" s="19">
        <v>1600</v>
      </c>
      <c r="S3946" s="19">
        <v>20000</v>
      </c>
      <c r="T3946" s="19">
        <v>0.31</v>
      </c>
      <c r="U3946" s="19">
        <v>7.7</v>
      </c>
      <c r="V3946" s="19">
        <v>0.24</v>
      </c>
      <c r="W3946" s="19">
        <v>67</v>
      </c>
      <c r="X3946" s="93"/>
      <c r="Y3946">
        <f t="shared" si="184"/>
        <v>21.428571428571427</v>
      </c>
      <c r="Z3946" t="b">
        <f>IF(N3946/G3946&gt;=Auswahlhilfe!$C$8,TRUE,FALSE)</f>
        <v>1</v>
      </c>
      <c r="AA3946" t="b">
        <f>IF(K3946&gt;Auswahlhilfe!$C$7,TRUE,FALSE)</f>
        <v>1</v>
      </c>
      <c r="AB3946" t="b">
        <f>IF(Auswahlhilfe!$C$17=F3946,TRUE,FALSE)</f>
        <v>0</v>
      </c>
      <c r="AC3946" t="b">
        <f>IFERROR(IF(FIND("P2",PGOptionList!D3946)&gt;0,TRUE),FALSE)</f>
        <v>0</v>
      </c>
      <c r="AD3946" t="b">
        <f>IFERROR(IF(FIND("P1",PGOptionList!D3946)&gt;0,TRUE),FALSE)</f>
        <v>0</v>
      </c>
      <c r="AE3946" t="b">
        <f>IFERROR(IF(FIND("P0",PGOptionList!D3946)&gt;0,TRUE),FALSE)</f>
        <v>1</v>
      </c>
      <c r="AF3946" t="b">
        <f>IF(AND(Z3946,AA3946,AB3946,AC3946,IF(C3946=Auswahlhilfe!$L$7,TRUE,FALSE)),D3946,FALSE)</f>
        <v>0</v>
      </c>
      <c r="AG3946" t="b">
        <f>IF(AND(Z3946,AA3946,AB3946,AD3946,IF(C3946=Auswahlhilfe!$L$17,TRUE,FALSE)),D3946,FALSE)</f>
        <v>0</v>
      </c>
      <c r="AH3946" t="b">
        <f>IF(AND(Z3946,AA3946,AB3946,AE3946,IF(C3946=Auswahlhilfe!$L$17,TRUE,FALSE)),D3946,FALSE)</f>
        <v>0</v>
      </c>
      <c r="AI3946" t="s">
        <v>4817</v>
      </c>
      <c r="AJ3946" s="90" t="str">
        <f t="shared" si="185"/>
        <v>mailto:info@oxni.ch?subject=Anfrage TCBR-090-140-S1-P0</v>
      </c>
    </row>
    <row r="3947" spans="2:36" x14ac:dyDescent="0.2">
      <c r="B3947" s="78" t="str">
        <f t="shared" si="183"/>
        <v/>
      </c>
      <c r="C3947" s="19" t="s">
        <v>143</v>
      </c>
      <c r="D3947" s="19" t="s">
        <v>4248</v>
      </c>
      <c r="E3947" s="19">
        <v>90</v>
      </c>
      <c r="F3947" s="19" t="s">
        <v>58</v>
      </c>
      <c r="G3947" s="19">
        <v>140</v>
      </c>
      <c r="H3947" s="19">
        <v>7</v>
      </c>
      <c r="I3947" s="19">
        <v>14</v>
      </c>
      <c r="J3947" s="19">
        <v>92</v>
      </c>
      <c r="K3947" s="19">
        <v>135</v>
      </c>
      <c r="L3947" s="19">
        <v>405</v>
      </c>
      <c r="M3947" s="19" t="s">
        <v>130</v>
      </c>
      <c r="N3947" s="19">
        <v>3000</v>
      </c>
      <c r="O3947" s="19">
        <v>6000</v>
      </c>
      <c r="P3947" s="19">
        <v>3200</v>
      </c>
      <c r="Q3947" s="19" t="s">
        <v>57</v>
      </c>
      <c r="R3947" s="19">
        <v>1600</v>
      </c>
      <c r="S3947" s="19">
        <v>20000</v>
      </c>
      <c r="T3947" s="19">
        <v>0.31</v>
      </c>
      <c r="U3947" s="19">
        <v>7.7</v>
      </c>
      <c r="V3947" s="19">
        <v>0.24</v>
      </c>
      <c r="W3947" s="19">
        <v>67</v>
      </c>
      <c r="X3947" s="93"/>
      <c r="Y3947">
        <f t="shared" si="184"/>
        <v>21.428571428571427</v>
      </c>
      <c r="Z3947" t="b">
        <f>IF(N3947/G3947&gt;=Auswahlhilfe!$C$8,TRUE,FALSE)</f>
        <v>1</v>
      </c>
      <c r="AA3947" t="b">
        <f>IF(K3947&gt;Auswahlhilfe!$C$7,TRUE,FALSE)</f>
        <v>1</v>
      </c>
      <c r="AB3947" t="b">
        <f>IF(Auswahlhilfe!$C$17=F3947,TRUE,FALSE)</f>
        <v>1</v>
      </c>
      <c r="AC3947" t="b">
        <f>IFERROR(IF(FIND("P2",PGOptionList!D3947)&gt;0,TRUE),FALSE)</f>
        <v>0</v>
      </c>
      <c r="AD3947" t="b">
        <f>IFERROR(IF(FIND("P1",PGOptionList!D3947)&gt;0,TRUE),FALSE)</f>
        <v>0</v>
      </c>
      <c r="AE3947" t="b">
        <f>IFERROR(IF(FIND("P0",PGOptionList!D3947)&gt;0,TRUE),FALSE)</f>
        <v>1</v>
      </c>
      <c r="AF3947" t="b">
        <f>IF(AND(Z3947,AA3947,AB3947,AC3947,IF(C3947=Auswahlhilfe!$L$7,TRUE,FALSE)),D3947,FALSE)</f>
        <v>0</v>
      </c>
      <c r="AG3947" t="b">
        <f>IF(AND(Z3947,AA3947,AB3947,AD3947,IF(C3947=Auswahlhilfe!$L$17,TRUE,FALSE)),D3947,FALSE)</f>
        <v>0</v>
      </c>
      <c r="AH3947" t="b">
        <f>IF(AND(Z3947,AA3947,AB3947,AE3947,IF(C3947=Auswahlhilfe!$L$17,TRUE,FALSE)),D3947,FALSE)</f>
        <v>0</v>
      </c>
      <c r="AI3947" t="s">
        <v>4817</v>
      </c>
      <c r="AJ3947" s="90" t="str">
        <f t="shared" si="185"/>
        <v>mailto:info@oxni.ch?subject=Anfrage TCBR-090-140-S2-P0</v>
      </c>
    </row>
    <row r="3948" spans="2:36" x14ac:dyDescent="0.2">
      <c r="B3948" s="78" t="str">
        <f t="shared" si="183"/>
        <v/>
      </c>
      <c r="C3948" s="19" t="s">
        <v>143</v>
      </c>
      <c r="D3948" s="19" t="s">
        <v>4249</v>
      </c>
      <c r="E3948" s="19">
        <v>90</v>
      </c>
      <c r="F3948" s="19" t="s">
        <v>55</v>
      </c>
      <c r="G3948" s="19">
        <v>140</v>
      </c>
      <c r="H3948" s="19">
        <v>9</v>
      </c>
      <c r="I3948" s="19">
        <v>14</v>
      </c>
      <c r="J3948" s="19">
        <v>92</v>
      </c>
      <c r="K3948" s="19">
        <v>135</v>
      </c>
      <c r="L3948" s="19">
        <v>405</v>
      </c>
      <c r="M3948" s="19" t="s">
        <v>130</v>
      </c>
      <c r="N3948" s="19">
        <v>3000</v>
      </c>
      <c r="O3948" s="19">
        <v>6000</v>
      </c>
      <c r="P3948" s="19">
        <v>3200</v>
      </c>
      <c r="Q3948" s="19" t="s">
        <v>57</v>
      </c>
      <c r="R3948" s="19">
        <v>1600</v>
      </c>
      <c r="S3948" s="19">
        <v>20000</v>
      </c>
      <c r="T3948" s="19">
        <v>0.31</v>
      </c>
      <c r="U3948" s="19">
        <v>7.7</v>
      </c>
      <c r="V3948" s="19">
        <v>0.24</v>
      </c>
      <c r="W3948" s="19">
        <v>67</v>
      </c>
      <c r="X3948" s="93"/>
      <c r="Y3948">
        <f t="shared" si="184"/>
        <v>21.428571428571427</v>
      </c>
      <c r="Z3948" t="b">
        <f>IF(N3948/G3948&gt;=Auswahlhilfe!$C$8,TRUE,FALSE)</f>
        <v>1</v>
      </c>
      <c r="AA3948" t="b">
        <f>IF(K3948&gt;Auswahlhilfe!$C$7,TRUE,FALSE)</f>
        <v>1</v>
      </c>
      <c r="AB3948" t="b">
        <f>IF(Auswahlhilfe!$C$17=F3948,TRUE,FALSE)</f>
        <v>0</v>
      </c>
      <c r="AC3948" t="b">
        <f>IFERROR(IF(FIND("P2",PGOptionList!D3948)&gt;0,TRUE),FALSE)</f>
        <v>0</v>
      </c>
      <c r="AD3948" t="b">
        <f>IFERROR(IF(FIND("P1",PGOptionList!D3948)&gt;0,TRUE),FALSE)</f>
        <v>1</v>
      </c>
      <c r="AE3948" t="b">
        <f>IFERROR(IF(FIND("P0",PGOptionList!D3948)&gt;0,TRUE),FALSE)</f>
        <v>0</v>
      </c>
      <c r="AF3948" t="b">
        <f>IF(AND(Z3948,AA3948,AB3948,AC3948,IF(C3948=Auswahlhilfe!$L$7,TRUE,FALSE)),D3948,FALSE)</f>
        <v>0</v>
      </c>
      <c r="AG3948" t="b">
        <f>IF(AND(Z3948,AA3948,AB3948,AD3948,IF(C3948=Auswahlhilfe!$L$17,TRUE,FALSE)),D3948,FALSE)</f>
        <v>0</v>
      </c>
      <c r="AH3948" t="b">
        <f>IF(AND(Z3948,AA3948,AB3948,AE3948,IF(C3948=Auswahlhilfe!$L$17,TRUE,FALSE)),D3948,FALSE)</f>
        <v>0</v>
      </c>
      <c r="AI3948" t="s">
        <v>4817</v>
      </c>
      <c r="AJ3948" s="90" t="str">
        <f t="shared" si="185"/>
        <v>mailto:info@oxni.ch?subject=Anfrage TCBR-090-140-S1-P1</v>
      </c>
    </row>
    <row r="3949" spans="2:36" x14ac:dyDescent="0.2">
      <c r="B3949" s="78" t="str">
        <f t="shared" si="183"/>
        <v/>
      </c>
      <c r="C3949" s="19" t="s">
        <v>143</v>
      </c>
      <c r="D3949" s="19" t="s">
        <v>4250</v>
      </c>
      <c r="E3949" s="19">
        <v>90</v>
      </c>
      <c r="F3949" s="19" t="s">
        <v>58</v>
      </c>
      <c r="G3949" s="19">
        <v>140</v>
      </c>
      <c r="H3949" s="19">
        <v>9</v>
      </c>
      <c r="I3949" s="19">
        <v>14</v>
      </c>
      <c r="J3949" s="19">
        <v>92</v>
      </c>
      <c r="K3949" s="19">
        <v>135</v>
      </c>
      <c r="L3949" s="19">
        <v>405</v>
      </c>
      <c r="M3949" s="19" t="s">
        <v>130</v>
      </c>
      <c r="N3949" s="19">
        <v>3000</v>
      </c>
      <c r="O3949" s="19">
        <v>6000</v>
      </c>
      <c r="P3949" s="19">
        <v>3200</v>
      </c>
      <c r="Q3949" s="19" t="s">
        <v>57</v>
      </c>
      <c r="R3949" s="19">
        <v>1600</v>
      </c>
      <c r="S3949" s="19">
        <v>20000</v>
      </c>
      <c r="T3949" s="19">
        <v>0.31</v>
      </c>
      <c r="U3949" s="19">
        <v>7.7</v>
      </c>
      <c r="V3949" s="19">
        <v>0.24</v>
      </c>
      <c r="W3949" s="19">
        <v>67</v>
      </c>
      <c r="X3949" s="93"/>
      <c r="Y3949">
        <f t="shared" si="184"/>
        <v>21.428571428571427</v>
      </c>
      <c r="Z3949" t="b">
        <f>IF(N3949/G3949&gt;=Auswahlhilfe!$C$8,TRUE,FALSE)</f>
        <v>1</v>
      </c>
      <c r="AA3949" t="b">
        <f>IF(K3949&gt;Auswahlhilfe!$C$7,TRUE,FALSE)</f>
        <v>1</v>
      </c>
      <c r="AB3949" t="b">
        <f>IF(Auswahlhilfe!$C$17=F3949,TRUE,FALSE)</f>
        <v>1</v>
      </c>
      <c r="AC3949" t="b">
        <f>IFERROR(IF(FIND("P2",PGOptionList!D3949)&gt;0,TRUE),FALSE)</f>
        <v>0</v>
      </c>
      <c r="AD3949" t="b">
        <f>IFERROR(IF(FIND("P1",PGOptionList!D3949)&gt;0,TRUE),FALSE)</f>
        <v>1</v>
      </c>
      <c r="AE3949" t="b">
        <f>IFERROR(IF(FIND("P0",PGOptionList!D3949)&gt;0,TRUE),FALSE)</f>
        <v>0</v>
      </c>
      <c r="AF3949" t="b">
        <f>IF(AND(Z3949,AA3949,AB3949,AC3949,IF(C3949=Auswahlhilfe!$L$7,TRUE,FALSE)),D3949,FALSE)</f>
        <v>0</v>
      </c>
      <c r="AG3949" t="b">
        <f>IF(AND(Z3949,AA3949,AB3949,AD3949,IF(C3949=Auswahlhilfe!$L$17,TRUE,FALSE)),D3949,FALSE)</f>
        <v>0</v>
      </c>
      <c r="AH3949" t="b">
        <f>IF(AND(Z3949,AA3949,AB3949,AE3949,IF(C3949=Auswahlhilfe!$L$17,TRUE,FALSE)),D3949,FALSE)</f>
        <v>0</v>
      </c>
      <c r="AI3949" t="s">
        <v>4817</v>
      </c>
      <c r="AJ3949" s="90" t="str">
        <f t="shared" si="185"/>
        <v>mailto:info@oxni.ch?subject=Anfrage TCBR-090-140-S2-P1</v>
      </c>
    </row>
    <row r="3950" spans="2:36" x14ac:dyDescent="0.2">
      <c r="B3950" s="78" t="str">
        <f t="shared" si="183"/>
        <v/>
      </c>
      <c r="C3950" s="19" t="s">
        <v>143</v>
      </c>
      <c r="D3950" s="19" t="s">
        <v>4251</v>
      </c>
      <c r="E3950" s="19">
        <v>90</v>
      </c>
      <c r="F3950" s="19" t="s">
        <v>55</v>
      </c>
      <c r="G3950" s="19">
        <v>140</v>
      </c>
      <c r="H3950" s="19">
        <v>12</v>
      </c>
      <c r="I3950" s="19">
        <v>14</v>
      </c>
      <c r="J3950" s="19">
        <v>92</v>
      </c>
      <c r="K3950" s="19">
        <v>135</v>
      </c>
      <c r="L3950" s="19">
        <v>405</v>
      </c>
      <c r="M3950" s="19" t="s">
        <v>130</v>
      </c>
      <c r="N3950" s="19">
        <v>3000</v>
      </c>
      <c r="O3950" s="19">
        <v>6000</v>
      </c>
      <c r="P3950" s="19">
        <v>3200</v>
      </c>
      <c r="Q3950" s="19" t="s">
        <v>57</v>
      </c>
      <c r="R3950" s="19">
        <v>1600</v>
      </c>
      <c r="S3950" s="19">
        <v>20000</v>
      </c>
      <c r="T3950" s="19">
        <v>0.31</v>
      </c>
      <c r="U3950" s="19">
        <v>7.7</v>
      </c>
      <c r="V3950" s="19">
        <v>0.24</v>
      </c>
      <c r="W3950" s="19">
        <v>67</v>
      </c>
      <c r="X3950" s="93"/>
      <c r="Y3950">
        <f t="shared" si="184"/>
        <v>21.428571428571427</v>
      </c>
      <c r="Z3950" t="b">
        <f>IF(N3950/G3950&gt;=Auswahlhilfe!$C$8,TRUE,FALSE)</f>
        <v>1</v>
      </c>
      <c r="AA3950" t="b">
        <f>IF(K3950&gt;Auswahlhilfe!$C$7,TRUE,FALSE)</f>
        <v>1</v>
      </c>
      <c r="AB3950" t="b">
        <f>IF(Auswahlhilfe!$C$17=F3950,TRUE,FALSE)</f>
        <v>0</v>
      </c>
      <c r="AC3950" t="b">
        <f>IFERROR(IF(FIND("P2",PGOptionList!D3950)&gt;0,TRUE),FALSE)</f>
        <v>1</v>
      </c>
      <c r="AD3950" t="b">
        <f>IFERROR(IF(FIND("P1",PGOptionList!D3950)&gt;0,TRUE),FALSE)</f>
        <v>0</v>
      </c>
      <c r="AE3950" t="b">
        <f>IFERROR(IF(FIND("P0",PGOptionList!D3950)&gt;0,TRUE),FALSE)</f>
        <v>0</v>
      </c>
      <c r="AF3950" t="b">
        <f>IF(AND(Z3950,AA3950,AB3950,AC3950,IF(C3950=Auswahlhilfe!$L$7,TRUE,FALSE)),D3950,FALSE)</f>
        <v>0</v>
      </c>
      <c r="AG3950" t="b">
        <f>IF(AND(Z3950,AA3950,AB3950,AD3950,IF(C3950=Auswahlhilfe!$L$17,TRUE,FALSE)),D3950,FALSE)</f>
        <v>0</v>
      </c>
      <c r="AH3950" t="b">
        <f>IF(AND(Z3950,AA3950,AB3950,AE3950,IF(C3950=Auswahlhilfe!$L$17,TRUE,FALSE)),D3950,FALSE)</f>
        <v>0</v>
      </c>
      <c r="AI3950" t="s">
        <v>4817</v>
      </c>
      <c r="AJ3950" s="90" t="str">
        <f t="shared" si="185"/>
        <v>mailto:info@oxni.ch?subject=Anfrage TCBR-090-140-S1-P2</v>
      </c>
    </row>
    <row r="3951" spans="2:36" x14ac:dyDescent="0.2">
      <c r="B3951" s="78" t="str">
        <f t="shared" si="183"/>
        <v/>
      </c>
      <c r="C3951" s="19" t="s">
        <v>143</v>
      </c>
      <c r="D3951" s="19" t="s">
        <v>4252</v>
      </c>
      <c r="E3951" s="19">
        <v>90</v>
      </c>
      <c r="F3951" s="19" t="s">
        <v>58</v>
      </c>
      <c r="G3951" s="19">
        <v>140</v>
      </c>
      <c r="H3951" s="19">
        <v>12</v>
      </c>
      <c r="I3951" s="19">
        <v>14</v>
      </c>
      <c r="J3951" s="19">
        <v>92</v>
      </c>
      <c r="K3951" s="19">
        <v>135</v>
      </c>
      <c r="L3951" s="19">
        <v>405</v>
      </c>
      <c r="M3951" s="19" t="s">
        <v>130</v>
      </c>
      <c r="N3951" s="19">
        <v>3000</v>
      </c>
      <c r="O3951" s="19">
        <v>6000</v>
      </c>
      <c r="P3951" s="19">
        <v>3200</v>
      </c>
      <c r="Q3951" s="19" t="s">
        <v>57</v>
      </c>
      <c r="R3951" s="19">
        <v>1600</v>
      </c>
      <c r="S3951" s="19">
        <v>20000</v>
      </c>
      <c r="T3951" s="19">
        <v>0.31</v>
      </c>
      <c r="U3951" s="19">
        <v>7.7</v>
      </c>
      <c r="V3951" s="19">
        <v>0.24</v>
      </c>
      <c r="W3951" s="19">
        <v>67</v>
      </c>
      <c r="X3951" s="93"/>
      <c r="Y3951">
        <f t="shared" si="184"/>
        <v>21.428571428571427</v>
      </c>
      <c r="Z3951" t="b">
        <f>IF(N3951/G3951&gt;=Auswahlhilfe!$C$8,TRUE,FALSE)</f>
        <v>1</v>
      </c>
      <c r="AA3951" t="b">
        <f>IF(K3951&gt;Auswahlhilfe!$C$7,TRUE,FALSE)</f>
        <v>1</v>
      </c>
      <c r="AB3951" t="b">
        <f>IF(Auswahlhilfe!$C$17=F3951,TRUE,FALSE)</f>
        <v>1</v>
      </c>
      <c r="AC3951" t="b">
        <f>IFERROR(IF(FIND("P2",PGOptionList!D3951)&gt;0,TRUE),FALSE)</f>
        <v>1</v>
      </c>
      <c r="AD3951" t="b">
        <f>IFERROR(IF(FIND("P1",PGOptionList!D3951)&gt;0,TRUE),FALSE)</f>
        <v>0</v>
      </c>
      <c r="AE3951" t="b">
        <f>IFERROR(IF(FIND("P0",PGOptionList!D3951)&gt;0,TRUE),FALSE)</f>
        <v>0</v>
      </c>
      <c r="AF3951" t="b">
        <f>IF(AND(Z3951,AA3951,AB3951,AC3951,IF(C3951=Auswahlhilfe!$L$7,TRUE,FALSE)),D3951,FALSE)</f>
        <v>0</v>
      </c>
      <c r="AG3951" t="b">
        <f>IF(AND(Z3951,AA3951,AB3951,AD3951,IF(C3951=Auswahlhilfe!$L$17,TRUE,FALSE)),D3951,FALSE)</f>
        <v>0</v>
      </c>
      <c r="AH3951" t="b">
        <f>IF(AND(Z3951,AA3951,AB3951,AE3951,IF(C3951=Auswahlhilfe!$L$17,TRUE,FALSE)),D3951,FALSE)</f>
        <v>0</v>
      </c>
      <c r="AI3951" t="s">
        <v>4817</v>
      </c>
      <c r="AJ3951" s="90" t="str">
        <f t="shared" si="185"/>
        <v>mailto:info@oxni.ch?subject=Anfrage TCBR-090-140-S2-P2</v>
      </c>
    </row>
    <row r="3952" spans="2:36" x14ac:dyDescent="0.2">
      <c r="B3952" s="78" t="str">
        <f t="shared" si="183"/>
        <v/>
      </c>
      <c r="C3952" s="19" t="s">
        <v>143</v>
      </c>
      <c r="D3952" s="19" t="s">
        <v>4253</v>
      </c>
      <c r="E3952" s="19">
        <v>90</v>
      </c>
      <c r="F3952" s="19" t="s">
        <v>55</v>
      </c>
      <c r="G3952" s="19">
        <v>120</v>
      </c>
      <c r="H3952" s="19">
        <v>7</v>
      </c>
      <c r="I3952" s="19">
        <v>14</v>
      </c>
      <c r="J3952" s="19">
        <v>92</v>
      </c>
      <c r="K3952" s="19">
        <v>140</v>
      </c>
      <c r="L3952" s="19">
        <v>420</v>
      </c>
      <c r="M3952" s="19" t="s">
        <v>70</v>
      </c>
      <c r="N3952" s="19">
        <v>3000</v>
      </c>
      <c r="O3952" s="19">
        <v>6000</v>
      </c>
      <c r="P3952" s="19">
        <v>3200</v>
      </c>
      <c r="Q3952" s="19" t="s">
        <v>57</v>
      </c>
      <c r="R3952" s="19">
        <v>1600</v>
      </c>
      <c r="S3952" s="19">
        <v>20000</v>
      </c>
      <c r="T3952" s="19">
        <v>0.31</v>
      </c>
      <c r="U3952" s="19">
        <v>7.7</v>
      </c>
      <c r="V3952" s="19">
        <v>0.24</v>
      </c>
      <c r="W3952" s="19">
        <v>67</v>
      </c>
      <c r="X3952" s="93"/>
      <c r="Y3952">
        <f t="shared" si="184"/>
        <v>25</v>
      </c>
      <c r="Z3952" t="b">
        <f>IF(N3952/G3952&gt;=Auswahlhilfe!$C$8,TRUE,FALSE)</f>
        <v>1</v>
      </c>
      <c r="AA3952" t="b">
        <f>IF(K3952&gt;Auswahlhilfe!$C$7,TRUE,FALSE)</f>
        <v>1</v>
      </c>
      <c r="AB3952" t="b">
        <f>IF(Auswahlhilfe!$C$17=F3952,TRUE,FALSE)</f>
        <v>0</v>
      </c>
      <c r="AC3952" t="b">
        <f>IFERROR(IF(FIND("P2",PGOptionList!D3952)&gt;0,TRUE),FALSE)</f>
        <v>0</v>
      </c>
      <c r="AD3952" t="b">
        <f>IFERROR(IF(FIND("P1",PGOptionList!D3952)&gt;0,TRUE),FALSE)</f>
        <v>0</v>
      </c>
      <c r="AE3952" t="b">
        <f>IFERROR(IF(FIND("P0",PGOptionList!D3952)&gt;0,TRUE),FALSE)</f>
        <v>1</v>
      </c>
      <c r="AF3952" t="b">
        <f>IF(AND(Z3952,AA3952,AB3952,AC3952,IF(C3952=Auswahlhilfe!$L$7,TRUE,FALSE)),D3952,FALSE)</f>
        <v>0</v>
      </c>
      <c r="AG3952" t="b">
        <f>IF(AND(Z3952,AA3952,AB3952,AD3952,IF(C3952=Auswahlhilfe!$L$17,TRUE,FALSE)),D3952,FALSE)</f>
        <v>0</v>
      </c>
      <c r="AH3952" t="b">
        <f>IF(AND(Z3952,AA3952,AB3952,AE3952,IF(C3952=Auswahlhilfe!$L$17,TRUE,FALSE)),D3952,FALSE)</f>
        <v>0</v>
      </c>
      <c r="AI3952" t="s">
        <v>4817</v>
      </c>
      <c r="AJ3952" s="90" t="str">
        <f t="shared" si="185"/>
        <v>mailto:info@oxni.ch?subject=Anfrage TCBR-090-120-S1-P0</v>
      </c>
    </row>
    <row r="3953" spans="2:36" x14ac:dyDescent="0.2">
      <c r="B3953" s="78" t="str">
        <f t="shared" si="183"/>
        <v/>
      </c>
      <c r="C3953" s="19" t="s">
        <v>143</v>
      </c>
      <c r="D3953" s="19" t="s">
        <v>4254</v>
      </c>
      <c r="E3953" s="19">
        <v>90</v>
      </c>
      <c r="F3953" s="19" t="s">
        <v>58</v>
      </c>
      <c r="G3953" s="19">
        <v>120</v>
      </c>
      <c r="H3953" s="19">
        <v>7</v>
      </c>
      <c r="I3953" s="19">
        <v>14</v>
      </c>
      <c r="J3953" s="19">
        <v>92</v>
      </c>
      <c r="K3953" s="19">
        <v>140</v>
      </c>
      <c r="L3953" s="19">
        <v>420</v>
      </c>
      <c r="M3953" s="19" t="s">
        <v>70</v>
      </c>
      <c r="N3953" s="19">
        <v>3000</v>
      </c>
      <c r="O3953" s="19">
        <v>6000</v>
      </c>
      <c r="P3953" s="19">
        <v>3200</v>
      </c>
      <c r="Q3953" s="19" t="s">
        <v>57</v>
      </c>
      <c r="R3953" s="19">
        <v>1600</v>
      </c>
      <c r="S3953" s="19">
        <v>20000</v>
      </c>
      <c r="T3953" s="19">
        <v>0.31</v>
      </c>
      <c r="U3953" s="19">
        <v>7.7</v>
      </c>
      <c r="V3953" s="19">
        <v>0.24</v>
      </c>
      <c r="W3953" s="19">
        <v>67</v>
      </c>
      <c r="X3953" s="93"/>
      <c r="Y3953">
        <f t="shared" si="184"/>
        <v>25</v>
      </c>
      <c r="Z3953" t="b">
        <f>IF(N3953/G3953&gt;=Auswahlhilfe!$C$8,TRUE,FALSE)</f>
        <v>1</v>
      </c>
      <c r="AA3953" t="b">
        <f>IF(K3953&gt;Auswahlhilfe!$C$7,TRUE,FALSE)</f>
        <v>1</v>
      </c>
      <c r="AB3953" t="b">
        <f>IF(Auswahlhilfe!$C$17=F3953,TRUE,FALSE)</f>
        <v>1</v>
      </c>
      <c r="AC3953" t="b">
        <f>IFERROR(IF(FIND("P2",PGOptionList!D3953)&gt;0,TRUE),FALSE)</f>
        <v>0</v>
      </c>
      <c r="AD3953" t="b">
        <f>IFERROR(IF(FIND("P1",PGOptionList!D3953)&gt;0,TRUE),FALSE)</f>
        <v>0</v>
      </c>
      <c r="AE3953" t="b">
        <f>IFERROR(IF(FIND("P0",PGOptionList!D3953)&gt;0,TRUE),FALSE)</f>
        <v>1</v>
      </c>
      <c r="AF3953" t="b">
        <f>IF(AND(Z3953,AA3953,AB3953,AC3953,IF(C3953=Auswahlhilfe!$L$7,TRUE,FALSE)),D3953,FALSE)</f>
        <v>0</v>
      </c>
      <c r="AG3953" t="b">
        <f>IF(AND(Z3953,AA3953,AB3953,AD3953,IF(C3953=Auswahlhilfe!$L$17,TRUE,FALSE)),D3953,FALSE)</f>
        <v>0</v>
      </c>
      <c r="AH3953" t="b">
        <f>IF(AND(Z3953,AA3953,AB3953,AE3953,IF(C3953=Auswahlhilfe!$L$17,TRUE,FALSE)),D3953,FALSE)</f>
        <v>0</v>
      </c>
      <c r="AI3953" t="s">
        <v>4817</v>
      </c>
      <c r="AJ3953" s="90" t="str">
        <f t="shared" si="185"/>
        <v>mailto:info@oxni.ch?subject=Anfrage TCBR-090-120-S2-P0</v>
      </c>
    </row>
    <row r="3954" spans="2:36" x14ac:dyDescent="0.2">
      <c r="B3954" s="78" t="str">
        <f t="shared" si="183"/>
        <v/>
      </c>
      <c r="C3954" s="19" t="s">
        <v>143</v>
      </c>
      <c r="D3954" s="19" t="s">
        <v>4255</v>
      </c>
      <c r="E3954" s="19">
        <v>90</v>
      </c>
      <c r="F3954" s="19" t="s">
        <v>55</v>
      </c>
      <c r="G3954" s="19">
        <v>120</v>
      </c>
      <c r="H3954" s="19">
        <v>9</v>
      </c>
      <c r="I3954" s="19">
        <v>14</v>
      </c>
      <c r="J3954" s="19">
        <v>92</v>
      </c>
      <c r="K3954" s="19">
        <v>140</v>
      </c>
      <c r="L3954" s="19">
        <v>420</v>
      </c>
      <c r="M3954" s="19" t="s">
        <v>70</v>
      </c>
      <c r="N3954" s="19">
        <v>3000</v>
      </c>
      <c r="O3954" s="19">
        <v>6000</v>
      </c>
      <c r="P3954" s="19">
        <v>3200</v>
      </c>
      <c r="Q3954" s="19" t="s">
        <v>57</v>
      </c>
      <c r="R3954" s="19">
        <v>1600</v>
      </c>
      <c r="S3954" s="19">
        <v>20000</v>
      </c>
      <c r="T3954" s="19">
        <v>0.31</v>
      </c>
      <c r="U3954" s="19">
        <v>7.7</v>
      </c>
      <c r="V3954" s="19">
        <v>0.24</v>
      </c>
      <c r="W3954" s="19">
        <v>67</v>
      </c>
      <c r="X3954" s="93"/>
      <c r="Y3954">
        <f t="shared" si="184"/>
        <v>25</v>
      </c>
      <c r="Z3954" t="b">
        <f>IF(N3954/G3954&gt;=Auswahlhilfe!$C$8,TRUE,FALSE)</f>
        <v>1</v>
      </c>
      <c r="AA3954" t="b">
        <f>IF(K3954&gt;Auswahlhilfe!$C$7,TRUE,FALSE)</f>
        <v>1</v>
      </c>
      <c r="AB3954" t="b">
        <f>IF(Auswahlhilfe!$C$17=F3954,TRUE,FALSE)</f>
        <v>0</v>
      </c>
      <c r="AC3954" t="b">
        <f>IFERROR(IF(FIND("P2",PGOptionList!D3954)&gt;0,TRUE),FALSE)</f>
        <v>0</v>
      </c>
      <c r="AD3954" t="b">
        <f>IFERROR(IF(FIND("P1",PGOptionList!D3954)&gt;0,TRUE),FALSE)</f>
        <v>1</v>
      </c>
      <c r="AE3954" t="b">
        <f>IFERROR(IF(FIND("P0",PGOptionList!D3954)&gt;0,TRUE),FALSE)</f>
        <v>0</v>
      </c>
      <c r="AF3954" t="b">
        <f>IF(AND(Z3954,AA3954,AB3954,AC3954,IF(C3954=Auswahlhilfe!$L$7,TRUE,FALSE)),D3954,FALSE)</f>
        <v>0</v>
      </c>
      <c r="AG3954" t="b">
        <f>IF(AND(Z3954,AA3954,AB3954,AD3954,IF(C3954=Auswahlhilfe!$L$17,TRUE,FALSE)),D3954,FALSE)</f>
        <v>0</v>
      </c>
      <c r="AH3954" t="b">
        <f>IF(AND(Z3954,AA3954,AB3954,AE3954,IF(C3954=Auswahlhilfe!$L$17,TRUE,FALSE)),D3954,FALSE)</f>
        <v>0</v>
      </c>
      <c r="AI3954" t="s">
        <v>4817</v>
      </c>
      <c r="AJ3954" s="90" t="str">
        <f t="shared" si="185"/>
        <v>mailto:info@oxni.ch?subject=Anfrage TCBR-090-120-S1-P1</v>
      </c>
    </row>
    <row r="3955" spans="2:36" x14ac:dyDescent="0.2">
      <c r="B3955" s="78" t="str">
        <f t="shared" si="183"/>
        <v/>
      </c>
      <c r="C3955" s="19" t="s">
        <v>143</v>
      </c>
      <c r="D3955" s="19" t="s">
        <v>4256</v>
      </c>
      <c r="E3955" s="19">
        <v>90</v>
      </c>
      <c r="F3955" s="19" t="s">
        <v>58</v>
      </c>
      <c r="G3955" s="19">
        <v>120</v>
      </c>
      <c r="H3955" s="19">
        <v>9</v>
      </c>
      <c r="I3955" s="19">
        <v>14</v>
      </c>
      <c r="J3955" s="19">
        <v>92</v>
      </c>
      <c r="K3955" s="19">
        <v>140</v>
      </c>
      <c r="L3955" s="19">
        <v>420</v>
      </c>
      <c r="M3955" s="19" t="s">
        <v>70</v>
      </c>
      <c r="N3955" s="19">
        <v>3000</v>
      </c>
      <c r="O3955" s="19">
        <v>6000</v>
      </c>
      <c r="P3955" s="19">
        <v>3200</v>
      </c>
      <c r="Q3955" s="19" t="s">
        <v>57</v>
      </c>
      <c r="R3955" s="19">
        <v>1600</v>
      </c>
      <c r="S3955" s="19">
        <v>20000</v>
      </c>
      <c r="T3955" s="19">
        <v>0.31</v>
      </c>
      <c r="U3955" s="19">
        <v>7.7</v>
      </c>
      <c r="V3955" s="19">
        <v>0.24</v>
      </c>
      <c r="W3955" s="19">
        <v>67</v>
      </c>
      <c r="X3955" s="93"/>
      <c r="Y3955">
        <f t="shared" si="184"/>
        <v>25</v>
      </c>
      <c r="Z3955" t="b">
        <f>IF(N3955/G3955&gt;=Auswahlhilfe!$C$8,TRUE,FALSE)</f>
        <v>1</v>
      </c>
      <c r="AA3955" t="b">
        <f>IF(K3955&gt;Auswahlhilfe!$C$7,TRUE,FALSE)</f>
        <v>1</v>
      </c>
      <c r="AB3955" t="b">
        <f>IF(Auswahlhilfe!$C$17=F3955,TRUE,FALSE)</f>
        <v>1</v>
      </c>
      <c r="AC3955" t="b">
        <f>IFERROR(IF(FIND("P2",PGOptionList!D3955)&gt;0,TRUE),FALSE)</f>
        <v>0</v>
      </c>
      <c r="AD3955" t="b">
        <f>IFERROR(IF(FIND("P1",PGOptionList!D3955)&gt;0,TRUE),FALSE)</f>
        <v>1</v>
      </c>
      <c r="AE3955" t="b">
        <f>IFERROR(IF(FIND("P0",PGOptionList!D3955)&gt;0,TRUE),FALSE)</f>
        <v>0</v>
      </c>
      <c r="AF3955" t="b">
        <f>IF(AND(Z3955,AA3955,AB3955,AC3955,IF(C3955=Auswahlhilfe!$L$7,TRUE,FALSE)),D3955,FALSE)</f>
        <v>0</v>
      </c>
      <c r="AG3955" t="b">
        <f>IF(AND(Z3955,AA3955,AB3955,AD3955,IF(C3955=Auswahlhilfe!$L$17,TRUE,FALSE)),D3955,FALSE)</f>
        <v>0</v>
      </c>
      <c r="AH3955" t="b">
        <f>IF(AND(Z3955,AA3955,AB3955,AE3955,IF(C3955=Auswahlhilfe!$L$17,TRUE,FALSE)),D3955,FALSE)</f>
        <v>0</v>
      </c>
      <c r="AI3955" t="s">
        <v>4817</v>
      </c>
      <c r="AJ3955" s="90" t="str">
        <f t="shared" si="185"/>
        <v>mailto:info@oxni.ch?subject=Anfrage TCBR-090-120-S2-P1</v>
      </c>
    </row>
    <row r="3956" spans="2:36" x14ac:dyDescent="0.2">
      <c r="B3956" s="78" t="str">
        <f t="shared" si="183"/>
        <v/>
      </c>
      <c r="C3956" s="19" t="s">
        <v>143</v>
      </c>
      <c r="D3956" s="19" t="s">
        <v>4257</v>
      </c>
      <c r="E3956" s="19">
        <v>90</v>
      </c>
      <c r="F3956" s="19" t="s">
        <v>55</v>
      </c>
      <c r="G3956" s="19">
        <v>120</v>
      </c>
      <c r="H3956" s="19">
        <v>12</v>
      </c>
      <c r="I3956" s="19">
        <v>14</v>
      </c>
      <c r="J3956" s="19">
        <v>92</v>
      </c>
      <c r="K3956" s="19">
        <v>140</v>
      </c>
      <c r="L3956" s="19">
        <v>420</v>
      </c>
      <c r="M3956" s="19" t="s">
        <v>70</v>
      </c>
      <c r="N3956" s="19">
        <v>3000</v>
      </c>
      <c r="O3956" s="19">
        <v>6000</v>
      </c>
      <c r="P3956" s="19">
        <v>3200</v>
      </c>
      <c r="Q3956" s="19" t="s">
        <v>57</v>
      </c>
      <c r="R3956" s="19">
        <v>1600</v>
      </c>
      <c r="S3956" s="19">
        <v>20000</v>
      </c>
      <c r="T3956" s="19">
        <v>0.31</v>
      </c>
      <c r="U3956" s="19">
        <v>7.7</v>
      </c>
      <c r="V3956" s="19">
        <v>0.24</v>
      </c>
      <c r="W3956" s="19">
        <v>67</v>
      </c>
      <c r="X3956" s="93"/>
      <c r="Y3956">
        <f t="shared" si="184"/>
        <v>25</v>
      </c>
      <c r="Z3956" t="b">
        <f>IF(N3956/G3956&gt;=Auswahlhilfe!$C$8,TRUE,FALSE)</f>
        <v>1</v>
      </c>
      <c r="AA3956" t="b">
        <f>IF(K3956&gt;Auswahlhilfe!$C$7,TRUE,FALSE)</f>
        <v>1</v>
      </c>
      <c r="AB3956" t="b">
        <f>IF(Auswahlhilfe!$C$17=F3956,TRUE,FALSE)</f>
        <v>0</v>
      </c>
      <c r="AC3956" t="b">
        <f>IFERROR(IF(FIND("P2",PGOptionList!D3956)&gt;0,TRUE),FALSE)</f>
        <v>1</v>
      </c>
      <c r="AD3956" t="b">
        <f>IFERROR(IF(FIND("P1",PGOptionList!D3956)&gt;0,TRUE),FALSE)</f>
        <v>0</v>
      </c>
      <c r="AE3956" t="b">
        <f>IFERROR(IF(FIND("P0",PGOptionList!D3956)&gt;0,TRUE),FALSE)</f>
        <v>0</v>
      </c>
      <c r="AF3956" t="b">
        <f>IF(AND(Z3956,AA3956,AB3956,AC3956,IF(C3956=Auswahlhilfe!$L$7,TRUE,FALSE)),D3956,FALSE)</f>
        <v>0</v>
      </c>
      <c r="AG3956" t="b">
        <f>IF(AND(Z3956,AA3956,AB3956,AD3956,IF(C3956=Auswahlhilfe!$L$17,TRUE,FALSE)),D3956,FALSE)</f>
        <v>0</v>
      </c>
      <c r="AH3956" t="b">
        <f>IF(AND(Z3956,AA3956,AB3956,AE3956,IF(C3956=Auswahlhilfe!$L$17,TRUE,FALSE)),D3956,FALSE)</f>
        <v>0</v>
      </c>
      <c r="AI3956" t="s">
        <v>4817</v>
      </c>
      <c r="AJ3956" s="90" t="str">
        <f t="shared" si="185"/>
        <v>mailto:info@oxni.ch?subject=Anfrage TCBR-090-120-S1-P2</v>
      </c>
    </row>
    <row r="3957" spans="2:36" x14ac:dyDescent="0.2">
      <c r="B3957" s="78" t="str">
        <f t="shared" si="183"/>
        <v/>
      </c>
      <c r="C3957" s="19" t="s">
        <v>143</v>
      </c>
      <c r="D3957" s="19" t="s">
        <v>4258</v>
      </c>
      <c r="E3957" s="19">
        <v>90</v>
      </c>
      <c r="F3957" s="19" t="s">
        <v>58</v>
      </c>
      <c r="G3957" s="19">
        <v>120</v>
      </c>
      <c r="H3957" s="19">
        <v>12</v>
      </c>
      <c r="I3957" s="19">
        <v>14</v>
      </c>
      <c r="J3957" s="19">
        <v>92</v>
      </c>
      <c r="K3957" s="19">
        <v>140</v>
      </c>
      <c r="L3957" s="19">
        <v>420</v>
      </c>
      <c r="M3957" s="19" t="s">
        <v>70</v>
      </c>
      <c r="N3957" s="19">
        <v>3000</v>
      </c>
      <c r="O3957" s="19">
        <v>6000</v>
      </c>
      <c r="P3957" s="19">
        <v>3200</v>
      </c>
      <c r="Q3957" s="19" t="s">
        <v>57</v>
      </c>
      <c r="R3957" s="19">
        <v>1600</v>
      </c>
      <c r="S3957" s="19">
        <v>20000</v>
      </c>
      <c r="T3957" s="19">
        <v>0.31</v>
      </c>
      <c r="U3957" s="19">
        <v>7.7</v>
      </c>
      <c r="V3957" s="19">
        <v>0.24</v>
      </c>
      <c r="W3957" s="19">
        <v>67</v>
      </c>
      <c r="X3957" s="93"/>
      <c r="Y3957">
        <f t="shared" si="184"/>
        <v>25</v>
      </c>
      <c r="Z3957" t="b">
        <f>IF(N3957/G3957&gt;=Auswahlhilfe!$C$8,TRUE,FALSE)</f>
        <v>1</v>
      </c>
      <c r="AA3957" t="b">
        <f>IF(K3957&gt;Auswahlhilfe!$C$7,TRUE,FALSE)</f>
        <v>1</v>
      </c>
      <c r="AB3957" t="b">
        <f>IF(Auswahlhilfe!$C$17=F3957,TRUE,FALSE)</f>
        <v>1</v>
      </c>
      <c r="AC3957" t="b">
        <f>IFERROR(IF(FIND("P2",PGOptionList!D3957)&gt;0,TRUE),FALSE)</f>
        <v>1</v>
      </c>
      <c r="AD3957" t="b">
        <f>IFERROR(IF(FIND("P1",PGOptionList!D3957)&gt;0,TRUE),FALSE)</f>
        <v>0</v>
      </c>
      <c r="AE3957" t="b">
        <f>IFERROR(IF(FIND("P0",PGOptionList!D3957)&gt;0,TRUE),FALSE)</f>
        <v>0</v>
      </c>
      <c r="AF3957" t="b">
        <f>IF(AND(Z3957,AA3957,AB3957,AC3957,IF(C3957=Auswahlhilfe!$L$7,TRUE,FALSE)),D3957,FALSE)</f>
        <v>0</v>
      </c>
      <c r="AG3957" t="b">
        <f>IF(AND(Z3957,AA3957,AB3957,AD3957,IF(C3957=Auswahlhilfe!$L$17,TRUE,FALSE)),D3957,FALSE)</f>
        <v>0</v>
      </c>
      <c r="AH3957" t="b">
        <f>IF(AND(Z3957,AA3957,AB3957,AE3957,IF(C3957=Auswahlhilfe!$L$17,TRUE,FALSE)),D3957,FALSE)</f>
        <v>0</v>
      </c>
      <c r="AI3957" t="s">
        <v>4817</v>
      </c>
      <c r="AJ3957" s="90" t="str">
        <f t="shared" si="185"/>
        <v>mailto:info@oxni.ch?subject=Anfrage TCBR-090-120-S2-P2</v>
      </c>
    </row>
    <row r="3958" spans="2:36" x14ac:dyDescent="0.2">
      <c r="B3958" s="78" t="str">
        <f t="shared" si="183"/>
        <v/>
      </c>
      <c r="C3958" s="19" t="s">
        <v>143</v>
      </c>
      <c r="D3958" s="19" t="s">
        <v>4259</v>
      </c>
      <c r="E3958" s="19">
        <v>90</v>
      </c>
      <c r="F3958" s="19" t="s">
        <v>55</v>
      </c>
      <c r="G3958" s="19">
        <v>100</v>
      </c>
      <c r="H3958" s="19">
        <v>7</v>
      </c>
      <c r="I3958" s="19">
        <v>14</v>
      </c>
      <c r="J3958" s="19">
        <v>92</v>
      </c>
      <c r="K3958" s="19">
        <v>97</v>
      </c>
      <c r="L3958" s="19">
        <v>291</v>
      </c>
      <c r="M3958" s="19" t="s">
        <v>150</v>
      </c>
      <c r="N3958" s="19">
        <v>3000</v>
      </c>
      <c r="O3958" s="19">
        <v>6000</v>
      </c>
      <c r="P3958" s="19">
        <v>3200</v>
      </c>
      <c r="Q3958" s="19" t="s">
        <v>57</v>
      </c>
      <c r="R3958" s="19">
        <v>1600</v>
      </c>
      <c r="S3958" s="19">
        <v>20000</v>
      </c>
      <c r="T3958" s="19">
        <v>0.35</v>
      </c>
      <c r="U3958" s="19">
        <v>7.7</v>
      </c>
      <c r="V3958" s="19">
        <v>0.24</v>
      </c>
      <c r="W3958" s="19">
        <v>67</v>
      </c>
      <c r="X3958" s="93"/>
      <c r="Y3958">
        <f t="shared" si="184"/>
        <v>30</v>
      </c>
      <c r="Z3958" t="b">
        <f>IF(N3958/G3958&gt;=Auswahlhilfe!$C$8,TRUE,FALSE)</f>
        <v>1</v>
      </c>
      <c r="AA3958" t="b">
        <f>IF(K3958&gt;Auswahlhilfe!$C$7,TRUE,FALSE)</f>
        <v>1</v>
      </c>
      <c r="AB3958" t="b">
        <f>IF(Auswahlhilfe!$C$17=F3958,TRUE,FALSE)</f>
        <v>0</v>
      </c>
      <c r="AC3958" t="b">
        <f>IFERROR(IF(FIND("P2",PGOptionList!D3958)&gt;0,TRUE),FALSE)</f>
        <v>0</v>
      </c>
      <c r="AD3958" t="b">
        <f>IFERROR(IF(FIND("P1",PGOptionList!D3958)&gt;0,TRUE),FALSE)</f>
        <v>0</v>
      </c>
      <c r="AE3958" t="b">
        <f>IFERROR(IF(FIND("P0",PGOptionList!D3958)&gt;0,TRUE),FALSE)</f>
        <v>1</v>
      </c>
      <c r="AF3958" t="b">
        <f>IF(AND(Z3958,AA3958,AB3958,AC3958,IF(C3958=Auswahlhilfe!$L$7,TRUE,FALSE)),D3958,FALSE)</f>
        <v>0</v>
      </c>
      <c r="AG3958" t="b">
        <f>IF(AND(Z3958,AA3958,AB3958,AD3958,IF(C3958=Auswahlhilfe!$L$17,TRUE,FALSE)),D3958,FALSE)</f>
        <v>0</v>
      </c>
      <c r="AH3958" t="b">
        <f>IF(AND(Z3958,AA3958,AB3958,AE3958,IF(C3958=Auswahlhilfe!$L$17,TRUE,FALSE)),D3958,FALSE)</f>
        <v>0</v>
      </c>
      <c r="AI3958" t="s">
        <v>4817</v>
      </c>
      <c r="AJ3958" s="90" t="str">
        <f t="shared" si="185"/>
        <v>mailto:info@oxni.ch?subject=Anfrage TCBR-090-100-S1-P0</v>
      </c>
    </row>
    <row r="3959" spans="2:36" x14ac:dyDescent="0.2">
      <c r="B3959" s="78" t="str">
        <f t="shared" si="183"/>
        <v/>
      </c>
      <c r="C3959" s="19" t="s">
        <v>143</v>
      </c>
      <c r="D3959" s="19" t="s">
        <v>4260</v>
      </c>
      <c r="E3959" s="19">
        <v>90</v>
      </c>
      <c r="F3959" s="19" t="s">
        <v>58</v>
      </c>
      <c r="G3959" s="19">
        <v>100</v>
      </c>
      <c r="H3959" s="19">
        <v>7</v>
      </c>
      <c r="I3959" s="19">
        <v>14</v>
      </c>
      <c r="J3959" s="19">
        <v>92</v>
      </c>
      <c r="K3959" s="19">
        <v>97</v>
      </c>
      <c r="L3959" s="19">
        <v>291</v>
      </c>
      <c r="M3959" s="19" t="s">
        <v>150</v>
      </c>
      <c r="N3959" s="19">
        <v>3000</v>
      </c>
      <c r="O3959" s="19">
        <v>6000</v>
      </c>
      <c r="P3959" s="19">
        <v>3200</v>
      </c>
      <c r="Q3959" s="19" t="s">
        <v>57</v>
      </c>
      <c r="R3959" s="19">
        <v>1600</v>
      </c>
      <c r="S3959" s="19">
        <v>20000</v>
      </c>
      <c r="T3959" s="19">
        <v>0.35</v>
      </c>
      <c r="U3959" s="19">
        <v>7.7</v>
      </c>
      <c r="V3959" s="19">
        <v>0.24</v>
      </c>
      <c r="W3959" s="19">
        <v>67</v>
      </c>
      <c r="X3959" s="93"/>
      <c r="Y3959">
        <f t="shared" si="184"/>
        <v>30</v>
      </c>
      <c r="Z3959" t="b">
        <f>IF(N3959/G3959&gt;=Auswahlhilfe!$C$8,TRUE,FALSE)</f>
        <v>1</v>
      </c>
      <c r="AA3959" t="b">
        <f>IF(K3959&gt;Auswahlhilfe!$C$7,TRUE,FALSE)</f>
        <v>1</v>
      </c>
      <c r="AB3959" t="b">
        <f>IF(Auswahlhilfe!$C$17=F3959,TRUE,FALSE)</f>
        <v>1</v>
      </c>
      <c r="AC3959" t="b">
        <f>IFERROR(IF(FIND("P2",PGOptionList!D3959)&gt;0,TRUE),FALSE)</f>
        <v>0</v>
      </c>
      <c r="AD3959" t="b">
        <f>IFERROR(IF(FIND("P1",PGOptionList!D3959)&gt;0,TRUE),FALSE)</f>
        <v>0</v>
      </c>
      <c r="AE3959" t="b">
        <f>IFERROR(IF(FIND("P0",PGOptionList!D3959)&gt;0,TRUE),FALSE)</f>
        <v>1</v>
      </c>
      <c r="AF3959" t="b">
        <f>IF(AND(Z3959,AA3959,AB3959,AC3959,IF(C3959=Auswahlhilfe!$L$7,TRUE,FALSE)),D3959,FALSE)</f>
        <v>0</v>
      </c>
      <c r="AG3959" t="b">
        <f>IF(AND(Z3959,AA3959,AB3959,AD3959,IF(C3959=Auswahlhilfe!$L$17,TRUE,FALSE)),D3959,FALSE)</f>
        <v>0</v>
      </c>
      <c r="AH3959" t="b">
        <f>IF(AND(Z3959,AA3959,AB3959,AE3959,IF(C3959=Auswahlhilfe!$L$17,TRUE,FALSE)),D3959,FALSE)</f>
        <v>0</v>
      </c>
      <c r="AI3959" t="s">
        <v>4817</v>
      </c>
      <c r="AJ3959" s="90" t="str">
        <f t="shared" si="185"/>
        <v>mailto:info@oxni.ch?subject=Anfrage TCBR-090-100-S2-P0</v>
      </c>
    </row>
    <row r="3960" spans="2:36" x14ac:dyDescent="0.2">
      <c r="B3960" s="78" t="str">
        <f t="shared" si="183"/>
        <v/>
      </c>
      <c r="C3960" s="19" t="s">
        <v>143</v>
      </c>
      <c r="D3960" s="19" t="s">
        <v>4261</v>
      </c>
      <c r="E3960" s="19">
        <v>90</v>
      </c>
      <c r="F3960" s="19" t="s">
        <v>55</v>
      </c>
      <c r="G3960" s="19">
        <v>100</v>
      </c>
      <c r="H3960" s="19">
        <v>9</v>
      </c>
      <c r="I3960" s="19">
        <v>14</v>
      </c>
      <c r="J3960" s="19">
        <v>92</v>
      </c>
      <c r="K3960" s="19">
        <v>97</v>
      </c>
      <c r="L3960" s="19">
        <v>291</v>
      </c>
      <c r="M3960" s="19" t="s">
        <v>150</v>
      </c>
      <c r="N3960" s="19">
        <v>3000</v>
      </c>
      <c r="O3960" s="19">
        <v>6000</v>
      </c>
      <c r="P3960" s="19">
        <v>3200</v>
      </c>
      <c r="Q3960" s="19" t="s">
        <v>57</v>
      </c>
      <c r="R3960" s="19">
        <v>1600</v>
      </c>
      <c r="S3960" s="19">
        <v>20000</v>
      </c>
      <c r="T3960" s="19">
        <v>0.35</v>
      </c>
      <c r="U3960" s="19">
        <v>7.7</v>
      </c>
      <c r="V3960" s="19">
        <v>0.24</v>
      </c>
      <c r="W3960" s="19">
        <v>67</v>
      </c>
      <c r="X3960" s="93"/>
      <c r="Y3960">
        <f t="shared" si="184"/>
        <v>30</v>
      </c>
      <c r="Z3960" t="b">
        <f>IF(N3960/G3960&gt;=Auswahlhilfe!$C$8,TRUE,FALSE)</f>
        <v>1</v>
      </c>
      <c r="AA3960" t="b">
        <f>IF(K3960&gt;Auswahlhilfe!$C$7,TRUE,FALSE)</f>
        <v>1</v>
      </c>
      <c r="AB3960" t="b">
        <f>IF(Auswahlhilfe!$C$17=F3960,TRUE,FALSE)</f>
        <v>0</v>
      </c>
      <c r="AC3960" t="b">
        <f>IFERROR(IF(FIND("P2",PGOptionList!D3960)&gt;0,TRUE),FALSE)</f>
        <v>0</v>
      </c>
      <c r="AD3960" t="b">
        <f>IFERROR(IF(FIND("P1",PGOptionList!D3960)&gt;0,TRUE),FALSE)</f>
        <v>1</v>
      </c>
      <c r="AE3960" t="b">
        <f>IFERROR(IF(FIND("P0",PGOptionList!D3960)&gt;0,TRUE),FALSE)</f>
        <v>0</v>
      </c>
      <c r="AF3960" t="b">
        <f>IF(AND(Z3960,AA3960,AB3960,AC3960,IF(C3960=Auswahlhilfe!$L$7,TRUE,FALSE)),D3960,FALSE)</f>
        <v>0</v>
      </c>
      <c r="AG3960" t="b">
        <f>IF(AND(Z3960,AA3960,AB3960,AD3960,IF(C3960=Auswahlhilfe!$L$17,TRUE,FALSE)),D3960,FALSE)</f>
        <v>0</v>
      </c>
      <c r="AH3960" t="b">
        <f>IF(AND(Z3960,AA3960,AB3960,AE3960,IF(C3960=Auswahlhilfe!$L$17,TRUE,FALSE)),D3960,FALSE)</f>
        <v>0</v>
      </c>
      <c r="AI3960" t="s">
        <v>4817</v>
      </c>
      <c r="AJ3960" s="90" t="str">
        <f t="shared" si="185"/>
        <v>mailto:info@oxni.ch?subject=Anfrage TCBR-090-100-S1-P1</v>
      </c>
    </row>
    <row r="3961" spans="2:36" x14ac:dyDescent="0.2">
      <c r="B3961" s="78" t="str">
        <f t="shared" si="183"/>
        <v/>
      </c>
      <c r="C3961" s="19" t="s">
        <v>143</v>
      </c>
      <c r="D3961" s="19" t="s">
        <v>4262</v>
      </c>
      <c r="E3961" s="19">
        <v>90</v>
      </c>
      <c r="F3961" s="19" t="s">
        <v>58</v>
      </c>
      <c r="G3961" s="19">
        <v>100</v>
      </c>
      <c r="H3961" s="19">
        <v>9</v>
      </c>
      <c r="I3961" s="19">
        <v>14</v>
      </c>
      <c r="J3961" s="19">
        <v>92</v>
      </c>
      <c r="K3961" s="19">
        <v>97</v>
      </c>
      <c r="L3961" s="19">
        <v>291</v>
      </c>
      <c r="M3961" s="19" t="s">
        <v>150</v>
      </c>
      <c r="N3961" s="19">
        <v>3000</v>
      </c>
      <c r="O3961" s="19">
        <v>6000</v>
      </c>
      <c r="P3961" s="19">
        <v>3200</v>
      </c>
      <c r="Q3961" s="19" t="s">
        <v>57</v>
      </c>
      <c r="R3961" s="19">
        <v>1600</v>
      </c>
      <c r="S3961" s="19">
        <v>20000</v>
      </c>
      <c r="T3961" s="19">
        <v>0.35</v>
      </c>
      <c r="U3961" s="19">
        <v>7.7</v>
      </c>
      <c r="V3961" s="19">
        <v>0.24</v>
      </c>
      <c r="W3961" s="19">
        <v>67</v>
      </c>
      <c r="X3961" s="93"/>
      <c r="Y3961">
        <f t="shared" si="184"/>
        <v>30</v>
      </c>
      <c r="Z3961" t="b">
        <f>IF(N3961/G3961&gt;=Auswahlhilfe!$C$8,TRUE,FALSE)</f>
        <v>1</v>
      </c>
      <c r="AA3961" t="b">
        <f>IF(K3961&gt;Auswahlhilfe!$C$7,TRUE,FALSE)</f>
        <v>1</v>
      </c>
      <c r="AB3961" t="b">
        <f>IF(Auswahlhilfe!$C$17=F3961,TRUE,FALSE)</f>
        <v>1</v>
      </c>
      <c r="AC3961" t="b">
        <f>IFERROR(IF(FIND("P2",PGOptionList!D3961)&gt;0,TRUE),FALSE)</f>
        <v>0</v>
      </c>
      <c r="AD3961" t="b">
        <f>IFERROR(IF(FIND("P1",PGOptionList!D3961)&gt;0,TRUE),FALSE)</f>
        <v>1</v>
      </c>
      <c r="AE3961" t="b">
        <f>IFERROR(IF(FIND("P0",PGOptionList!D3961)&gt;0,TRUE),FALSE)</f>
        <v>0</v>
      </c>
      <c r="AF3961" t="b">
        <f>IF(AND(Z3961,AA3961,AB3961,AC3961,IF(C3961=Auswahlhilfe!$L$7,TRUE,FALSE)),D3961,FALSE)</f>
        <v>0</v>
      </c>
      <c r="AG3961" t="b">
        <f>IF(AND(Z3961,AA3961,AB3961,AD3961,IF(C3961=Auswahlhilfe!$L$17,TRUE,FALSE)),D3961,FALSE)</f>
        <v>0</v>
      </c>
      <c r="AH3961" t="b">
        <f>IF(AND(Z3961,AA3961,AB3961,AE3961,IF(C3961=Auswahlhilfe!$L$17,TRUE,FALSE)),D3961,FALSE)</f>
        <v>0</v>
      </c>
      <c r="AI3961" t="s">
        <v>4817</v>
      </c>
      <c r="AJ3961" s="90" t="str">
        <f t="shared" si="185"/>
        <v>mailto:info@oxni.ch?subject=Anfrage TCBR-090-100-S2-P1</v>
      </c>
    </row>
    <row r="3962" spans="2:36" x14ac:dyDescent="0.2">
      <c r="B3962" s="78" t="str">
        <f t="shared" si="183"/>
        <v/>
      </c>
      <c r="C3962" s="19" t="s">
        <v>143</v>
      </c>
      <c r="D3962" s="19" t="s">
        <v>4263</v>
      </c>
      <c r="E3962" s="19">
        <v>90</v>
      </c>
      <c r="F3962" s="19" t="s">
        <v>55</v>
      </c>
      <c r="G3962" s="19">
        <v>100</v>
      </c>
      <c r="H3962" s="19">
        <v>12</v>
      </c>
      <c r="I3962" s="19">
        <v>14</v>
      </c>
      <c r="J3962" s="19">
        <v>92</v>
      </c>
      <c r="K3962" s="19">
        <v>97</v>
      </c>
      <c r="L3962" s="19">
        <v>291</v>
      </c>
      <c r="M3962" s="19" t="s">
        <v>150</v>
      </c>
      <c r="N3962" s="19">
        <v>3000</v>
      </c>
      <c r="O3962" s="19">
        <v>6000</v>
      </c>
      <c r="P3962" s="19">
        <v>3200</v>
      </c>
      <c r="Q3962" s="19" t="s">
        <v>57</v>
      </c>
      <c r="R3962" s="19">
        <v>1600</v>
      </c>
      <c r="S3962" s="19">
        <v>20000</v>
      </c>
      <c r="T3962" s="19">
        <v>0.35</v>
      </c>
      <c r="U3962" s="19">
        <v>7.7</v>
      </c>
      <c r="V3962" s="19">
        <v>0.24</v>
      </c>
      <c r="W3962" s="19">
        <v>67</v>
      </c>
      <c r="X3962" s="93"/>
      <c r="Y3962">
        <f t="shared" si="184"/>
        <v>30</v>
      </c>
      <c r="Z3962" t="b">
        <f>IF(N3962/G3962&gt;=Auswahlhilfe!$C$8,TRUE,FALSE)</f>
        <v>1</v>
      </c>
      <c r="AA3962" t="b">
        <f>IF(K3962&gt;Auswahlhilfe!$C$7,TRUE,FALSE)</f>
        <v>1</v>
      </c>
      <c r="AB3962" t="b">
        <f>IF(Auswahlhilfe!$C$17=F3962,TRUE,FALSE)</f>
        <v>0</v>
      </c>
      <c r="AC3962" t="b">
        <f>IFERROR(IF(FIND("P2",PGOptionList!D3962)&gt;0,TRUE),FALSE)</f>
        <v>1</v>
      </c>
      <c r="AD3962" t="b">
        <f>IFERROR(IF(FIND("P1",PGOptionList!D3962)&gt;0,TRUE),FALSE)</f>
        <v>0</v>
      </c>
      <c r="AE3962" t="b">
        <f>IFERROR(IF(FIND("P0",PGOptionList!D3962)&gt;0,TRUE),FALSE)</f>
        <v>0</v>
      </c>
      <c r="AF3962" t="b">
        <f>IF(AND(Z3962,AA3962,AB3962,AC3962,IF(C3962=Auswahlhilfe!$L$7,TRUE,FALSE)),D3962,FALSE)</f>
        <v>0</v>
      </c>
      <c r="AG3962" t="b">
        <f>IF(AND(Z3962,AA3962,AB3962,AD3962,IF(C3962=Auswahlhilfe!$L$17,TRUE,FALSE)),D3962,FALSE)</f>
        <v>0</v>
      </c>
      <c r="AH3962" t="b">
        <f>IF(AND(Z3962,AA3962,AB3962,AE3962,IF(C3962=Auswahlhilfe!$L$17,TRUE,FALSE)),D3962,FALSE)</f>
        <v>0</v>
      </c>
      <c r="AI3962" t="s">
        <v>4817</v>
      </c>
      <c r="AJ3962" s="90" t="str">
        <f t="shared" si="185"/>
        <v>mailto:info@oxni.ch?subject=Anfrage TCBR-090-100-S1-P2</v>
      </c>
    </row>
    <row r="3963" spans="2:36" x14ac:dyDescent="0.2">
      <c r="B3963" s="78" t="str">
        <f t="shared" si="183"/>
        <v/>
      </c>
      <c r="C3963" s="19" t="s">
        <v>143</v>
      </c>
      <c r="D3963" s="19" t="s">
        <v>4264</v>
      </c>
      <c r="E3963" s="19">
        <v>90</v>
      </c>
      <c r="F3963" s="19" t="s">
        <v>58</v>
      </c>
      <c r="G3963" s="19">
        <v>100</v>
      </c>
      <c r="H3963" s="19">
        <v>12</v>
      </c>
      <c r="I3963" s="19">
        <v>14</v>
      </c>
      <c r="J3963" s="19">
        <v>92</v>
      </c>
      <c r="K3963" s="19">
        <v>97</v>
      </c>
      <c r="L3963" s="19">
        <v>291</v>
      </c>
      <c r="M3963" s="19" t="s">
        <v>150</v>
      </c>
      <c r="N3963" s="19">
        <v>3000</v>
      </c>
      <c r="O3963" s="19">
        <v>6000</v>
      </c>
      <c r="P3963" s="19">
        <v>3200</v>
      </c>
      <c r="Q3963" s="19" t="s">
        <v>57</v>
      </c>
      <c r="R3963" s="19">
        <v>1600</v>
      </c>
      <c r="S3963" s="19">
        <v>20000</v>
      </c>
      <c r="T3963" s="19">
        <v>0.35</v>
      </c>
      <c r="U3963" s="19">
        <v>7.7</v>
      </c>
      <c r="V3963" s="19">
        <v>0.24</v>
      </c>
      <c r="W3963" s="19">
        <v>67</v>
      </c>
      <c r="X3963" s="93"/>
      <c r="Y3963">
        <f t="shared" si="184"/>
        <v>30</v>
      </c>
      <c r="Z3963" t="b">
        <f>IF(N3963/G3963&gt;=Auswahlhilfe!$C$8,TRUE,FALSE)</f>
        <v>1</v>
      </c>
      <c r="AA3963" t="b">
        <f>IF(K3963&gt;Auswahlhilfe!$C$7,TRUE,FALSE)</f>
        <v>1</v>
      </c>
      <c r="AB3963" t="b">
        <f>IF(Auswahlhilfe!$C$17=F3963,TRUE,FALSE)</f>
        <v>1</v>
      </c>
      <c r="AC3963" t="b">
        <f>IFERROR(IF(FIND("P2",PGOptionList!D3963)&gt;0,TRUE),FALSE)</f>
        <v>1</v>
      </c>
      <c r="AD3963" t="b">
        <f>IFERROR(IF(FIND("P1",PGOptionList!D3963)&gt;0,TRUE),FALSE)</f>
        <v>0</v>
      </c>
      <c r="AE3963" t="b">
        <f>IFERROR(IF(FIND("P0",PGOptionList!D3963)&gt;0,TRUE),FALSE)</f>
        <v>0</v>
      </c>
      <c r="AF3963" t="b">
        <f>IF(AND(Z3963,AA3963,AB3963,AC3963,IF(C3963=Auswahlhilfe!$L$7,TRUE,FALSE)),D3963,FALSE)</f>
        <v>0</v>
      </c>
      <c r="AG3963" t="b">
        <f>IF(AND(Z3963,AA3963,AB3963,AD3963,IF(C3963=Auswahlhilfe!$L$17,TRUE,FALSE)),D3963,FALSE)</f>
        <v>0</v>
      </c>
      <c r="AH3963" t="b">
        <f>IF(AND(Z3963,AA3963,AB3963,AE3963,IF(C3963=Auswahlhilfe!$L$17,TRUE,FALSE)),D3963,FALSE)</f>
        <v>0</v>
      </c>
      <c r="AI3963" t="s">
        <v>4817</v>
      </c>
      <c r="AJ3963" s="90" t="str">
        <f t="shared" si="185"/>
        <v>mailto:info@oxni.ch?subject=Anfrage TCBR-090-100-S2-P2</v>
      </c>
    </row>
    <row r="3964" spans="2:36" x14ac:dyDescent="0.2">
      <c r="B3964" s="78" t="str">
        <f t="shared" si="183"/>
        <v/>
      </c>
      <c r="C3964" s="19" t="s">
        <v>143</v>
      </c>
      <c r="D3964" s="19" t="s">
        <v>4265</v>
      </c>
      <c r="E3964" s="19">
        <v>90</v>
      </c>
      <c r="F3964" s="19" t="s">
        <v>55</v>
      </c>
      <c r="G3964" s="19">
        <v>80</v>
      </c>
      <c r="H3964" s="19">
        <v>7</v>
      </c>
      <c r="I3964" s="19">
        <v>14</v>
      </c>
      <c r="J3964" s="19">
        <v>92</v>
      </c>
      <c r="K3964" s="19">
        <v>115</v>
      </c>
      <c r="L3964" s="19">
        <v>345</v>
      </c>
      <c r="M3964" s="19" t="s">
        <v>149</v>
      </c>
      <c r="N3964" s="19">
        <v>3000</v>
      </c>
      <c r="O3964" s="19">
        <v>6000</v>
      </c>
      <c r="P3964" s="19">
        <v>3200</v>
      </c>
      <c r="Q3964" s="19" t="s">
        <v>57</v>
      </c>
      <c r="R3964" s="19">
        <v>1600</v>
      </c>
      <c r="S3964" s="19">
        <v>20000</v>
      </c>
      <c r="T3964" s="19">
        <v>0.35</v>
      </c>
      <c r="U3964" s="19">
        <v>7.7</v>
      </c>
      <c r="V3964" s="19">
        <v>0.24</v>
      </c>
      <c r="W3964" s="19">
        <v>67</v>
      </c>
      <c r="X3964" s="93"/>
      <c r="Y3964">
        <f t="shared" si="184"/>
        <v>37.5</v>
      </c>
      <c r="Z3964" t="b">
        <f>IF(N3964/G3964&gt;=Auswahlhilfe!$C$8,TRUE,FALSE)</f>
        <v>1</v>
      </c>
      <c r="AA3964" t="b">
        <f>IF(K3964&gt;Auswahlhilfe!$C$7,TRUE,FALSE)</f>
        <v>1</v>
      </c>
      <c r="AB3964" t="b">
        <f>IF(Auswahlhilfe!$C$17=F3964,TRUE,FALSE)</f>
        <v>0</v>
      </c>
      <c r="AC3964" t="b">
        <f>IFERROR(IF(FIND("P2",PGOptionList!D3964)&gt;0,TRUE),FALSE)</f>
        <v>0</v>
      </c>
      <c r="AD3964" t="b">
        <f>IFERROR(IF(FIND("P1",PGOptionList!D3964)&gt;0,TRUE),FALSE)</f>
        <v>0</v>
      </c>
      <c r="AE3964" t="b">
        <f>IFERROR(IF(FIND("P0",PGOptionList!D3964)&gt;0,TRUE),FALSE)</f>
        <v>1</v>
      </c>
      <c r="AF3964" t="b">
        <f>IF(AND(Z3964,AA3964,AB3964,AC3964,IF(C3964=Auswahlhilfe!$L$7,TRUE,FALSE)),D3964,FALSE)</f>
        <v>0</v>
      </c>
      <c r="AG3964" t="b">
        <f>IF(AND(Z3964,AA3964,AB3964,AD3964,IF(C3964=Auswahlhilfe!$L$17,TRUE,FALSE)),D3964,FALSE)</f>
        <v>0</v>
      </c>
      <c r="AH3964" t="b">
        <f>IF(AND(Z3964,AA3964,AB3964,AE3964,IF(C3964=Auswahlhilfe!$L$17,TRUE,FALSE)),D3964,FALSE)</f>
        <v>0</v>
      </c>
      <c r="AI3964" t="s">
        <v>4817</v>
      </c>
      <c r="AJ3964" s="90" t="str">
        <f t="shared" si="185"/>
        <v>mailto:info@oxni.ch?subject=Anfrage TCBR-090-080-S1-P0</v>
      </c>
    </row>
    <row r="3965" spans="2:36" x14ac:dyDescent="0.2">
      <c r="B3965" s="78" t="str">
        <f t="shared" si="183"/>
        <v/>
      </c>
      <c r="C3965" s="19" t="s">
        <v>143</v>
      </c>
      <c r="D3965" s="19" t="s">
        <v>4266</v>
      </c>
      <c r="E3965" s="19">
        <v>90</v>
      </c>
      <c r="F3965" s="19" t="s">
        <v>58</v>
      </c>
      <c r="G3965" s="19">
        <v>80</v>
      </c>
      <c r="H3965" s="19">
        <v>7</v>
      </c>
      <c r="I3965" s="19">
        <v>14</v>
      </c>
      <c r="J3965" s="19">
        <v>92</v>
      </c>
      <c r="K3965" s="19">
        <v>115</v>
      </c>
      <c r="L3965" s="19">
        <v>345</v>
      </c>
      <c r="M3965" s="19" t="s">
        <v>149</v>
      </c>
      <c r="N3965" s="19">
        <v>3000</v>
      </c>
      <c r="O3965" s="19">
        <v>6000</v>
      </c>
      <c r="P3965" s="19">
        <v>3200</v>
      </c>
      <c r="Q3965" s="19" t="s">
        <v>57</v>
      </c>
      <c r="R3965" s="19">
        <v>1600</v>
      </c>
      <c r="S3965" s="19">
        <v>20000</v>
      </c>
      <c r="T3965" s="19">
        <v>0.35</v>
      </c>
      <c r="U3965" s="19">
        <v>7.7</v>
      </c>
      <c r="V3965" s="19">
        <v>0.24</v>
      </c>
      <c r="W3965" s="19">
        <v>67</v>
      </c>
      <c r="X3965" s="93"/>
      <c r="Y3965">
        <f t="shared" si="184"/>
        <v>37.5</v>
      </c>
      <c r="Z3965" t="b">
        <f>IF(N3965/G3965&gt;=Auswahlhilfe!$C$8,TRUE,FALSE)</f>
        <v>1</v>
      </c>
      <c r="AA3965" t="b">
        <f>IF(K3965&gt;Auswahlhilfe!$C$7,TRUE,FALSE)</f>
        <v>1</v>
      </c>
      <c r="AB3965" t="b">
        <f>IF(Auswahlhilfe!$C$17=F3965,TRUE,FALSE)</f>
        <v>1</v>
      </c>
      <c r="AC3965" t="b">
        <f>IFERROR(IF(FIND("P2",PGOptionList!D3965)&gt;0,TRUE),FALSE)</f>
        <v>0</v>
      </c>
      <c r="AD3965" t="b">
        <f>IFERROR(IF(FIND("P1",PGOptionList!D3965)&gt;0,TRUE),FALSE)</f>
        <v>0</v>
      </c>
      <c r="AE3965" t="b">
        <f>IFERROR(IF(FIND("P0",PGOptionList!D3965)&gt;0,TRUE),FALSE)</f>
        <v>1</v>
      </c>
      <c r="AF3965" t="b">
        <f>IF(AND(Z3965,AA3965,AB3965,AC3965,IF(C3965=Auswahlhilfe!$L$7,TRUE,FALSE)),D3965,FALSE)</f>
        <v>0</v>
      </c>
      <c r="AG3965" t="b">
        <f>IF(AND(Z3965,AA3965,AB3965,AD3965,IF(C3965=Auswahlhilfe!$L$17,TRUE,FALSE)),D3965,FALSE)</f>
        <v>0</v>
      </c>
      <c r="AH3965" t="b">
        <f>IF(AND(Z3965,AA3965,AB3965,AE3965,IF(C3965=Auswahlhilfe!$L$17,TRUE,FALSE)),D3965,FALSE)</f>
        <v>0</v>
      </c>
      <c r="AI3965" t="s">
        <v>4817</v>
      </c>
      <c r="AJ3965" s="90" t="str">
        <f t="shared" si="185"/>
        <v>mailto:info@oxni.ch?subject=Anfrage TCBR-090-080-S2-P0</v>
      </c>
    </row>
    <row r="3966" spans="2:36" x14ac:dyDescent="0.2">
      <c r="B3966" s="78" t="str">
        <f t="shared" si="183"/>
        <v/>
      </c>
      <c r="C3966" s="19" t="s">
        <v>143</v>
      </c>
      <c r="D3966" s="19" t="s">
        <v>4267</v>
      </c>
      <c r="E3966" s="19">
        <v>90</v>
      </c>
      <c r="F3966" s="19" t="s">
        <v>55</v>
      </c>
      <c r="G3966" s="19">
        <v>80</v>
      </c>
      <c r="H3966" s="19">
        <v>9</v>
      </c>
      <c r="I3966" s="19">
        <v>14</v>
      </c>
      <c r="J3966" s="19">
        <v>92</v>
      </c>
      <c r="K3966" s="19">
        <v>115</v>
      </c>
      <c r="L3966" s="19">
        <v>345</v>
      </c>
      <c r="M3966" s="19" t="s">
        <v>149</v>
      </c>
      <c r="N3966" s="19">
        <v>3000</v>
      </c>
      <c r="O3966" s="19">
        <v>6000</v>
      </c>
      <c r="P3966" s="19">
        <v>3200</v>
      </c>
      <c r="Q3966" s="19" t="s">
        <v>57</v>
      </c>
      <c r="R3966" s="19">
        <v>1600</v>
      </c>
      <c r="S3966" s="19">
        <v>20000</v>
      </c>
      <c r="T3966" s="19">
        <v>0.35</v>
      </c>
      <c r="U3966" s="19">
        <v>7.7</v>
      </c>
      <c r="V3966" s="19">
        <v>0.24</v>
      </c>
      <c r="W3966" s="19">
        <v>67</v>
      </c>
      <c r="X3966" s="93"/>
      <c r="Y3966">
        <f t="shared" si="184"/>
        <v>37.5</v>
      </c>
      <c r="Z3966" t="b">
        <f>IF(N3966/G3966&gt;=Auswahlhilfe!$C$8,TRUE,FALSE)</f>
        <v>1</v>
      </c>
      <c r="AA3966" t="b">
        <f>IF(K3966&gt;Auswahlhilfe!$C$7,TRUE,FALSE)</f>
        <v>1</v>
      </c>
      <c r="AB3966" t="b">
        <f>IF(Auswahlhilfe!$C$17=F3966,TRUE,FALSE)</f>
        <v>0</v>
      </c>
      <c r="AC3966" t="b">
        <f>IFERROR(IF(FIND("P2",PGOptionList!D3966)&gt;0,TRUE),FALSE)</f>
        <v>0</v>
      </c>
      <c r="AD3966" t="b">
        <f>IFERROR(IF(FIND("P1",PGOptionList!D3966)&gt;0,TRUE),FALSE)</f>
        <v>1</v>
      </c>
      <c r="AE3966" t="b">
        <f>IFERROR(IF(FIND("P0",PGOptionList!D3966)&gt;0,TRUE),FALSE)</f>
        <v>0</v>
      </c>
      <c r="AF3966" t="b">
        <f>IF(AND(Z3966,AA3966,AB3966,AC3966,IF(C3966=Auswahlhilfe!$L$7,TRUE,FALSE)),D3966,FALSE)</f>
        <v>0</v>
      </c>
      <c r="AG3966" t="b">
        <f>IF(AND(Z3966,AA3966,AB3966,AD3966,IF(C3966=Auswahlhilfe!$L$17,TRUE,FALSE)),D3966,FALSE)</f>
        <v>0</v>
      </c>
      <c r="AH3966" t="b">
        <f>IF(AND(Z3966,AA3966,AB3966,AE3966,IF(C3966=Auswahlhilfe!$L$17,TRUE,FALSE)),D3966,FALSE)</f>
        <v>0</v>
      </c>
      <c r="AI3966" t="s">
        <v>4817</v>
      </c>
      <c r="AJ3966" s="90" t="str">
        <f t="shared" si="185"/>
        <v>mailto:info@oxni.ch?subject=Anfrage TCBR-090-080-S1-P1</v>
      </c>
    </row>
    <row r="3967" spans="2:36" x14ac:dyDescent="0.2">
      <c r="B3967" s="78" t="str">
        <f t="shared" si="183"/>
        <v/>
      </c>
      <c r="C3967" s="19" t="s">
        <v>143</v>
      </c>
      <c r="D3967" s="19" t="s">
        <v>4268</v>
      </c>
      <c r="E3967" s="19">
        <v>90</v>
      </c>
      <c r="F3967" s="19" t="s">
        <v>58</v>
      </c>
      <c r="G3967" s="19">
        <v>80</v>
      </c>
      <c r="H3967" s="19">
        <v>9</v>
      </c>
      <c r="I3967" s="19">
        <v>14</v>
      </c>
      <c r="J3967" s="19">
        <v>92</v>
      </c>
      <c r="K3967" s="19">
        <v>115</v>
      </c>
      <c r="L3967" s="19">
        <v>345</v>
      </c>
      <c r="M3967" s="19" t="s">
        <v>149</v>
      </c>
      <c r="N3967" s="19">
        <v>3000</v>
      </c>
      <c r="O3967" s="19">
        <v>6000</v>
      </c>
      <c r="P3967" s="19">
        <v>3200</v>
      </c>
      <c r="Q3967" s="19" t="s">
        <v>57</v>
      </c>
      <c r="R3967" s="19">
        <v>1600</v>
      </c>
      <c r="S3967" s="19">
        <v>20000</v>
      </c>
      <c r="T3967" s="19">
        <v>0.35</v>
      </c>
      <c r="U3967" s="19">
        <v>7.7</v>
      </c>
      <c r="V3967" s="19">
        <v>0.24</v>
      </c>
      <c r="W3967" s="19">
        <v>67</v>
      </c>
      <c r="X3967" s="93"/>
      <c r="Y3967">
        <f t="shared" si="184"/>
        <v>37.5</v>
      </c>
      <c r="Z3967" t="b">
        <f>IF(N3967/G3967&gt;=Auswahlhilfe!$C$8,TRUE,FALSE)</f>
        <v>1</v>
      </c>
      <c r="AA3967" t="b">
        <f>IF(K3967&gt;Auswahlhilfe!$C$7,TRUE,FALSE)</f>
        <v>1</v>
      </c>
      <c r="AB3967" t="b">
        <f>IF(Auswahlhilfe!$C$17=F3967,TRUE,FALSE)</f>
        <v>1</v>
      </c>
      <c r="AC3967" t="b">
        <f>IFERROR(IF(FIND("P2",PGOptionList!D3967)&gt;0,TRUE),FALSE)</f>
        <v>0</v>
      </c>
      <c r="AD3967" t="b">
        <f>IFERROR(IF(FIND("P1",PGOptionList!D3967)&gt;0,TRUE),FALSE)</f>
        <v>1</v>
      </c>
      <c r="AE3967" t="b">
        <f>IFERROR(IF(FIND("P0",PGOptionList!D3967)&gt;0,TRUE),FALSE)</f>
        <v>0</v>
      </c>
      <c r="AF3967" t="b">
        <f>IF(AND(Z3967,AA3967,AB3967,AC3967,IF(C3967=Auswahlhilfe!$L$7,TRUE,FALSE)),D3967,FALSE)</f>
        <v>0</v>
      </c>
      <c r="AG3967" t="b">
        <f>IF(AND(Z3967,AA3967,AB3967,AD3967,IF(C3967=Auswahlhilfe!$L$17,TRUE,FALSE)),D3967,FALSE)</f>
        <v>0</v>
      </c>
      <c r="AH3967" t="b">
        <f>IF(AND(Z3967,AA3967,AB3967,AE3967,IF(C3967=Auswahlhilfe!$L$17,TRUE,FALSE)),D3967,FALSE)</f>
        <v>0</v>
      </c>
      <c r="AI3967" t="s">
        <v>4817</v>
      </c>
      <c r="AJ3967" s="90" t="str">
        <f t="shared" si="185"/>
        <v>mailto:info@oxni.ch?subject=Anfrage TCBR-090-080-S2-P1</v>
      </c>
    </row>
    <row r="3968" spans="2:36" x14ac:dyDescent="0.2">
      <c r="B3968" s="78" t="str">
        <f t="shared" si="183"/>
        <v/>
      </c>
      <c r="C3968" s="19" t="s">
        <v>143</v>
      </c>
      <c r="D3968" s="19" t="s">
        <v>4269</v>
      </c>
      <c r="E3968" s="19">
        <v>90</v>
      </c>
      <c r="F3968" s="19" t="s">
        <v>55</v>
      </c>
      <c r="G3968" s="19">
        <v>80</v>
      </c>
      <c r="H3968" s="19">
        <v>12</v>
      </c>
      <c r="I3968" s="19">
        <v>14</v>
      </c>
      <c r="J3968" s="19">
        <v>92</v>
      </c>
      <c r="K3968" s="19">
        <v>115</v>
      </c>
      <c r="L3968" s="19">
        <v>345</v>
      </c>
      <c r="M3968" s="19" t="s">
        <v>149</v>
      </c>
      <c r="N3968" s="19">
        <v>3000</v>
      </c>
      <c r="O3968" s="19">
        <v>6000</v>
      </c>
      <c r="P3968" s="19">
        <v>3200</v>
      </c>
      <c r="Q3968" s="19" t="s">
        <v>57</v>
      </c>
      <c r="R3968" s="19">
        <v>1600</v>
      </c>
      <c r="S3968" s="19">
        <v>20000</v>
      </c>
      <c r="T3968" s="19">
        <v>0.35</v>
      </c>
      <c r="U3968" s="19">
        <v>7.7</v>
      </c>
      <c r="V3968" s="19">
        <v>0.24</v>
      </c>
      <c r="W3968" s="19">
        <v>67</v>
      </c>
      <c r="X3968" s="93"/>
      <c r="Y3968">
        <f t="shared" si="184"/>
        <v>37.5</v>
      </c>
      <c r="Z3968" t="b">
        <f>IF(N3968/G3968&gt;=Auswahlhilfe!$C$8,TRUE,FALSE)</f>
        <v>1</v>
      </c>
      <c r="AA3968" t="b">
        <f>IF(K3968&gt;Auswahlhilfe!$C$7,TRUE,FALSE)</f>
        <v>1</v>
      </c>
      <c r="AB3968" t="b">
        <f>IF(Auswahlhilfe!$C$17=F3968,TRUE,FALSE)</f>
        <v>0</v>
      </c>
      <c r="AC3968" t="b">
        <f>IFERROR(IF(FIND("P2",PGOptionList!D3968)&gt;0,TRUE),FALSE)</f>
        <v>1</v>
      </c>
      <c r="AD3968" t="b">
        <f>IFERROR(IF(FIND("P1",PGOptionList!D3968)&gt;0,TRUE),FALSE)</f>
        <v>0</v>
      </c>
      <c r="AE3968" t="b">
        <f>IFERROR(IF(FIND("P0",PGOptionList!D3968)&gt;0,TRUE),FALSE)</f>
        <v>0</v>
      </c>
      <c r="AF3968" t="b">
        <f>IF(AND(Z3968,AA3968,AB3968,AC3968,IF(C3968=Auswahlhilfe!$L$7,TRUE,FALSE)),D3968,FALSE)</f>
        <v>0</v>
      </c>
      <c r="AG3968" t="b">
        <f>IF(AND(Z3968,AA3968,AB3968,AD3968,IF(C3968=Auswahlhilfe!$L$17,TRUE,FALSE)),D3968,FALSE)</f>
        <v>0</v>
      </c>
      <c r="AH3968" t="b">
        <f>IF(AND(Z3968,AA3968,AB3968,AE3968,IF(C3968=Auswahlhilfe!$L$17,TRUE,FALSE)),D3968,FALSE)</f>
        <v>0</v>
      </c>
      <c r="AI3968" t="s">
        <v>4817</v>
      </c>
      <c r="AJ3968" s="90" t="str">
        <f t="shared" si="185"/>
        <v>mailto:info@oxni.ch?subject=Anfrage TCBR-090-080-S1-P2</v>
      </c>
    </row>
    <row r="3969" spans="2:36" x14ac:dyDescent="0.2">
      <c r="B3969" s="78" t="str">
        <f t="shared" si="183"/>
        <v/>
      </c>
      <c r="C3969" s="19" t="s">
        <v>143</v>
      </c>
      <c r="D3969" s="19" t="s">
        <v>4270</v>
      </c>
      <c r="E3969" s="19">
        <v>90</v>
      </c>
      <c r="F3969" s="19" t="s">
        <v>58</v>
      </c>
      <c r="G3969" s="19">
        <v>80</v>
      </c>
      <c r="H3969" s="19">
        <v>12</v>
      </c>
      <c r="I3969" s="19">
        <v>14</v>
      </c>
      <c r="J3969" s="19">
        <v>92</v>
      </c>
      <c r="K3969" s="19">
        <v>115</v>
      </c>
      <c r="L3969" s="19">
        <v>345</v>
      </c>
      <c r="M3969" s="19" t="s">
        <v>149</v>
      </c>
      <c r="N3969" s="19">
        <v>3000</v>
      </c>
      <c r="O3969" s="19">
        <v>6000</v>
      </c>
      <c r="P3969" s="19">
        <v>3200</v>
      </c>
      <c r="Q3969" s="19" t="s">
        <v>57</v>
      </c>
      <c r="R3969" s="19">
        <v>1600</v>
      </c>
      <c r="S3969" s="19">
        <v>20000</v>
      </c>
      <c r="T3969" s="19">
        <v>0.35</v>
      </c>
      <c r="U3969" s="19">
        <v>7.7</v>
      </c>
      <c r="V3969" s="19">
        <v>0.24</v>
      </c>
      <c r="W3969" s="19">
        <v>67</v>
      </c>
      <c r="X3969" s="93"/>
      <c r="Y3969">
        <f t="shared" si="184"/>
        <v>37.5</v>
      </c>
      <c r="Z3969" t="b">
        <f>IF(N3969/G3969&gt;=Auswahlhilfe!$C$8,TRUE,FALSE)</f>
        <v>1</v>
      </c>
      <c r="AA3969" t="b">
        <f>IF(K3969&gt;Auswahlhilfe!$C$7,TRUE,FALSE)</f>
        <v>1</v>
      </c>
      <c r="AB3969" t="b">
        <f>IF(Auswahlhilfe!$C$17=F3969,TRUE,FALSE)</f>
        <v>1</v>
      </c>
      <c r="AC3969" t="b">
        <f>IFERROR(IF(FIND("P2",PGOptionList!D3969)&gt;0,TRUE),FALSE)</f>
        <v>1</v>
      </c>
      <c r="AD3969" t="b">
        <f>IFERROR(IF(FIND("P1",PGOptionList!D3969)&gt;0,TRUE),FALSE)</f>
        <v>0</v>
      </c>
      <c r="AE3969" t="b">
        <f>IFERROR(IF(FIND("P0",PGOptionList!D3969)&gt;0,TRUE),FALSE)</f>
        <v>0</v>
      </c>
      <c r="AF3969" t="b">
        <f>IF(AND(Z3969,AA3969,AB3969,AC3969,IF(C3969=Auswahlhilfe!$L$7,TRUE,FALSE)),D3969,FALSE)</f>
        <v>0</v>
      </c>
      <c r="AG3969" t="b">
        <f>IF(AND(Z3969,AA3969,AB3969,AD3969,IF(C3969=Auswahlhilfe!$L$17,TRUE,FALSE)),D3969,FALSE)</f>
        <v>0</v>
      </c>
      <c r="AH3969" t="b">
        <f>IF(AND(Z3969,AA3969,AB3969,AE3969,IF(C3969=Auswahlhilfe!$L$17,TRUE,FALSE)),D3969,FALSE)</f>
        <v>0</v>
      </c>
      <c r="AI3969" t="s">
        <v>4817</v>
      </c>
      <c r="AJ3969" s="90" t="str">
        <f t="shared" si="185"/>
        <v>mailto:info@oxni.ch?subject=Anfrage TCBR-090-080-S2-P2</v>
      </c>
    </row>
    <row r="3970" spans="2:36" x14ac:dyDescent="0.2">
      <c r="B3970" s="78" t="str">
        <f t="shared" si="183"/>
        <v/>
      </c>
      <c r="C3970" s="19" t="s">
        <v>143</v>
      </c>
      <c r="D3970" s="19" t="s">
        <v>4271</v>
      </c>
      <c r="E3970" s="19">
        <v>90</v>
      </c>
      <c r="F3970" s="19" t="s">
        <v>55</v>
      </c>
      <c r="G3970" s="19">
        <v>70</v>
      </c>
      <c r="H3970" s="19">
        <v>7</v>
      </c>
      <c r="I3970" s="19">
        <v>14</v>
      </c>
      <c r="J3970" s="19">
        <v>92</v>
      </c>
      <c r="K3970" s="19">
        <v>135</v>
      </c>
      <c r="L3970" s="19">
        <v>405</v>
      </c>
      <c r="M3970" s="19" t="s">
        <v>130</v>
      </c>
      <c r="N3970" s="19">
        <v>3000</v>
      </c>
      <c r="O3970" s="19">
        <v>6000</v>
      </c>
      <c r="P3970" s="19">
        <v>3200</v>
      </c>
      <c r="Q3970" s="19" t="s">
        <v>57</v>
      </c>
      <c r="R3970" s="19">
        <v>1600</v>
      </c>
      <c r="S3970" s="19">
        <v>20000</v>
      </c>
      <c r="T3970" s="19">
        <v>0.35</v>
      </c>
      <c r="U3970" s="19">
        <v>7.7</v>
      </c>
      <c r="V3970" s="19">
        <v>0.24</v>
      </c>
      <c r="W3970" s="19">
        <v>67</v>
      </c>
      <c r="X3970" s="93"/>
      <c r="Y3970">
        <f t="shared" si="184"/>
        <v>42.857142857142854</v>
      </c>
      <c r="Z3970" t="b">
        <f>IF(N3970/G3970&gt;=Auswahlhilfe!$C$8,TRUE,FALSE)</f>
        <v>1</v>
      </c>
      <c r="AA3970" t="b">
        <f>IF(K3970&gt;Auswahlhilfe!$C$7,TRUE,FALSE)</f>
        <v>1</v>
      </c>
      <c r="AB3970" t="b">
        <f>IF(Auswahlhilfe!$C$17=F3970,TRUE,FALSE)</f>
        <v>0</v>
      </c>
      <c r="AC3970" t="b">
        <f>IFERROR(IF(FIND("P2",PGOptionList!D3970)&gt;0,TRUE),FALSE)</f>
        <v>0</v>
      </c>
      <c r="AD3970" t="b">
        <f>IFERROR(IF(FIND("P1",PGOptionList!D3970)&gt;0,TRUE),FALSE)</f>
        <v>0</v>
      </c>
      <c r="AE3970" t="b">
        <f>IFERROR(IF(FIND("P0",PGOptionList!D3970)&gt;0,TRUE),FALSE)</f>
        <v>1</v>
      </c>
      <c r="AF3970" t="b">
        <f>IF(AND(Z3970,AA3970,AB3970,AC3970,IF(C3970=Auswahlhilfe!$L$7,TRUE,FALSE)),D3970,FALSE)</f>
        <v>0</v>
      </c>
      <c r="AG3970" t="b">
        <f>IF(AND(Z3970,AA3970,AB3970,AD3970,IF(C3970=Auswahlhilfe!$L$17,TRUE,FALSE)),D3970,FALSE)</f>
        <v>0</v>
      </c>
      <c r="AH3970" t="b">
        <f>IF(AND(Z3970,AA3970,AB3970,AE3970,IF(C3970=Auswahlhilfe!$L$17,TRUE,FALSE)),D3970,FALSE)</f>
        <v>0</v>
      </c>
      <c r="AI3970" t="s">
        <v>4817</v>
      </c>
      <c r="AJ3970" s="90" t="str">
        <f t="shared" si="185"/>
        <v>mailto:info@oxni.ch?subject=Anfrage TCBR-090-070-S1-P0</v>
      </c>
    </row>
    <row r="3971" spans="2:36" x14ac:dyDescent="0.2">
      <c r="B3971" s="78" t="str">
        <f t="shared" si="183"/>
        <v/>
      </c>
      <c r="C3971" s="19" t="s">
        <v>143</v>
      </c>
      <c r="D3971" s="19" t="s">
        <v>4272</v>
      </c>
      <c r="E3971" s="19">
        <v>90</v>
      </c>
      <c r="F3971" s="19" t="s">
        <v>58</v>
      </c>
      <c r="G3971" s="19">
        <v>70</v>
      </c>
      <c r="H3971" s="19">
        <v>7</v>
      </c>
      <c r="I3971" s="19">
        <v>14</v>
      </c>
      <c r="J3971" s="19">
        <v>92</v>
      </c>
      <c r="K3971" s="19">
        <v>135</v>
      </c>
      <c r="L3971" s="19">
        <v>405</v>
      </c>
      <c r="M3971" s="19" t="s">
        <v>130</v>
      </c>
      <c r="N3971" s="19">
        <v>3000</v>
      </c>
      <c r="O3971" s="19">
        <v>6000</v>
      </c>
      <c r="P3971" s="19">
        <v>3200</v>
      </c>
      <c r="Q3971" s="19" t="s">
        <v>57</v>
      </c>
      <c r="R3971" s="19">
        <v>1600</v>
      </c>
      <c r="S3971" s="19">
        <v>20000</v>
      </c>
      <c r="T3971" s="19">
        <v>0.35</v>
      </c>
      <c r="U3971" s="19">
        <v>7.7</v>
      </c>
      <c r="V3971" s="19">
        <v>0.24</v>
      </c>
      <c r="W3971" s="19">
        <v>67</v>
      </c>
      <c r="X3971" s="93"/>
      <c r="Y3971">
        <f t="shared" si="184"/>
        <v>42.857142857142854</v>
      </c>
      <c r="Z3971" t="b">
        <f>IF(N3971/G3971&gt;=Auswahlhilfe!$C$8,TRUE,FALSE)</f>
        <v>1</v>
      </c>
      <c r="AA3971" t="b">
        <f>IF(K3971&gt;Auswahlhilfe!$C$7,TRUE,FALSE)</f>
        <v>1</v>
      </c>
      <c r="AB3971" t="b">
        <f>IF(Auswahlhilfe!$C$17=F3971,TRUE,FALSE)</f>
        <v>1</v>
      </c>
      <c r="AC3971" t="b">
        <f>IFERROR(IF(FIND("P2",PGOptionList!D3971)&gt;0,TRUE),FALSE)</f>
        <v>0</v>
      </c>
      <c r="AD3971" t="b">
        <f>IFERROR(IF(FIND("P1",PGOptionList!D3971)&gt;0,TRUE),FALSE)</f>
        <v>0</v>
      </c>
      <c r="AE3971" t="b">
        <f>IFERROR(IF(FIND("P0",PGOptionList!D3971)&gt;0,TRUE),FALSE)</f>
        <v>1</v>
      </c>
      <c r="AF3971" t="b">
        <f>IF(AND(Z3971,AA3971,AB3971,AC3971,IF(C3971=Auswahlhilfe!$L$7,TRUE,FALSE)),D3971,FALSE)</f>
        <v>0</v>
      </c>
      <c r="AG3971" t="b">
        <f>IF(AND(Z3971,AA3971,AB3971,AD3971,IF(C3971=Auswahlhilfe!$L$17,TRUE,FALSE)),D3971,FALSE)</f>
        <v>0</v>
      </c>
      <c r="AH3971" t="b">
        <f>IF(AND(Z3971,AA3971,AB3971,AE3971,IF(C3971=Auswahlhilfe!$L$17,TRUE,FALSE)),D3971,FALSE)</f>
        <v>0</v>
      </c>
      <c r="AI3971" t="s">
        <v>4817</v>
      </c>
      <c r="AJ3971" s="90" t="str">
        <f t="shared" si="185"/>
        <v>mailto:info@oxni.ch?subject=Anfrage TCBR-090-070-S2-P0</v>
      </c>
    </row>
    <row r="3972" spans="2:36" x14ac:dyDescent="0.2">
      <c r="B3972" s="78" t="str">
        <f t="shared" si="183"/>
        <v/>
      </c>
      <c r="C3972" s="19" t="s">
        <v>143</v>
      </c>
      <c r="D3972" s="19" t="s">
        <v>4273</v>
      </c>
      <c r="E3972" s="19">
        <v>90</v>
      </c>
      <c r="F3972" s="19" t="s">
        <v>55</v>
      </c>
      <c r="G3972" s="19">
        <v>70</v>
      </c>
      <c r="H3972" s="19">
        <v>9</v>
      </c>
      <c r="I3972" s="19">
        <v>14</v>
      </c>
      <c r="J3972" s="19">
        <v>92</v>
      </c>
      <c r="K3972" s="19">
        <v>135</v>
      </c>
      <c r="L3972" s="19">
        <v>405</v>
      </c>
      <c r="M3972" s="19" t="s">
        <v>130</v>
      </c>
      <c r="N3972" s="19">
        <v>3000</v>
      </c>
      <c r="O3972" s="19">
        <v>6000</v>
      </c>
      <c r="P3972" s="19">
        <v>3200</v>
      </c>
      <c r="Q3972" s="19" t="s">
        <v>57</v>
      </c>
      <c r="R3972" s="19">
        <v>1600</v>
      </c>
      <c r="S3972" s="19">
        <v>20000</v>
      </c>
      <c r="T3972" s="19">
        <v>0.35</v>
      </c>
      <c r="U3972" s="19">
        <v>7.7</v>
      </c>
      <c r="V3972" s="19">
        <v>0.24</v>
      </c>
      <c r="W3972" s="19">
        <v>67</v>
      </c>
      <c r="X3972" s="93"/>
      <c r="Y3972">
        <f t="shared" si="184"/>
        <v>42.857142857142854</v>
      </c>
      <c r="Z3972" t="b">
        <f>IF(N3972/G3972&gt;=Auswahlhilfe!$C$8,TRUE,FALSE)</f>
        <v>1</v>
      </c>
      <c r="AA3972" t="b">
        <f>IF(K3972&gt;Auswahlhilfe!$C$7,TRUE,FALSE)</f>
        <v>1</v>
      </c>
      <c r="AB3972" t="b">
        <f>IF(Auswahlhilfe!$C$17=F3972,TRUE,FALSE)</f>
        <v>0</v>
      </c>
      <c r="AC3972" t="b">
        <f>IFERROR(IF(FIND("P2",PGOptionList!D3972)&gt;0,TRUE),FALSE)</f>
        <v>0</v>
      </c>
      <c r="AD3972" t="b">
        <f>IFERROR(IF(FIND("P1",PGOptionList!D3972)&gt;0,TRUE),FALSE)</f>
        <v>1</v>
      </c>
      <c r="AE3972" t="b">
        <f>IFERROR(IF(FIND("P0",PGOptionList!D3972)&gt;0,TRUE),FALSE)</f>
        <v>0</v>
      </c>
      <c r="AF3972" t="b">
        <f>IF(AND(Z3972,AA3972,AB3972,AC3972,IF(C3972=Auswahlhilfe!$L$7,TRUE,FALSE)),D3972,FALSE)</f>
        <v>0</v>
      </c>
      <c r="AG3972" t="b">
        <f>IF(AND(Z3972,AA3972,AB3972,AD3972,IF(C3972=Auswahlhilfe!$L$17,TRUE,FALSE)),D3972,FALSE)</f>
        <v>0</v>
      </c>
      <c r="AH3972" t="b">
        <f>IF(AND(Z3972,AA3972,AB3972,AE3972,IF(C3972=Auswahlhilfe!$L$17,TRUE,FALSE)),D3972,FALSE)</f>
        <v>0</v>
      </c>
      <c r="AI3972" t="s">
        <v>4817</v>
      </c>
      <c r="AJ3972" s="90" t="str">
        <f t="shared" si="185"/>
        <v>mailto:info@oxni.ch?subject=Anfrage TCBR-090-070-S1-P1</v>
      </c>
    </row>
    <row r="3973" spans="2:36" x14ac:dyDescent="0.2">
      <c r="B3973" s="78" t="str">
        <f t="shared" si="183"/>
        <v/>
      </c>
      <c r="C3973" s="19" t="s">
        <v>143</v>
      </c>
      <c r="D3973" s="19" t="s">
        <v>4274</v>
      </c>
      <c r="E3973" s="19">
        <v>90</v>
      </c>
      <c r="F3973" s="19" t="s">
        <v>58</v>
      </c>
      <c r="G3973" s="19">
        <v>70</v>
      </c>
      <c r="H3973" s="19">
        <v>9</v>
      </c>
      <c r="I3973" s="19">
        <v>14</v>
      </c>
      <c r="J3973" s="19">
        <v>92</v>
      </c>
      <c r="K3973" s="19">
        <v>135</v>
      </c>
      <c r="L3973" s="19">
        <v>405</v>
      </c>
      <c r="M3973" s="19" t="s">
        <v>130</v>
      </c>
      <c r="N3973" s="19">
        <v>3000</v>
      </c>
      <c r="O3973" s="19">
        <v>6000</v>
      </c>
      <c r="P3973" s="19">
        <v>3200</v>
      </c>
      <c r="Q3973" s="19" t="s">
        <v>57</v>
      </c>
      <c r="R3973" s="19">
        <v>1600</v>
      </c>
      <c r="S3973" s="19">
        <v>20000</v>
      </c>
      <c r="T3973" s="19">
        <v>0.35</v>
      </c>
      <c r="U3973" s="19">
        <v>7.7</v>
      </c>
      <c r="V3973" s="19">
        <v>0.24</v>
      </c>
      <c r="W3973" s="19">
        <v>67</v>
      </c>
      <c r="X3973" s="93"/>
      <c r="Y3973">
        <f t="shared" si="184"/>
        <v>42.857142857142854</v>
      </c>
      <c r="Z3973" t="b">
        <f>IF(N3973/G3973&gt;=Auswahlhilfe!$C$8,TRUE,FALSE)</f>
        <v>1</v>
      </c>
      <c r="AA3973" t="b">
        <f>IF(K3973&gt;Auswahlhilfe!$C$7,TRUE,FALSE)</f>
        <v>1</v>
      </c>
      <c r="AB3973" t="b">
        <f>IF(Auswahlhilfe!$C$17=F3973,TRUE,FALSE)</f>
        <v>1</v>
      </c>
      <c r="AC3973" t="b">
        <f>IFERROR(IF(FIND("P2",PGOptionList!D3973)&gt;0,TRUE),FALSE)</f>
        <v>0</v>
      </c>
      <c r="AD3973" t="b">
        <f>IFERROR(IF(FIND("P1",PGOptionList!D3973)&gt;0,TRUE),FALSE)</f>
        <v>1</v>
      </c>
      <c r="AE3973" t="b">
        <f>IFERROR(IF(FIND("P0",PGOptionList!D3973)&gt;0,TRUE),FALSE)</f>
        <v>0</v>
      </c>
      <c r="AF3973" t="b">
        <f>IF(AND(Z3973,AA3973,AB3973,AC3973,IF(C3973=Auswahlhilfe!$L$7,TRUE,FALSE)),D3973,FALSE)</f>
        <v>0</v>
      </c>
      <c r="AG3973" t="b">
        <f>IF(AND(Z3973,AA3973,AB3973,AD3973,IF(C3973=Auswahlhilfe!$L$17,TRUE,FALSE)),D3973,FALSE)</f>
        <v>0</v>
      </c>
      <c r="AH3973" t="b">
        <f>IF(AND(Z3973,AA3973,AB3973,AE3973,IF(C3973=Auswahlhilfe!$L$17,TRUE,FALSE)),D3973,FALSE)</f>
        <v>0</v>
      </c>
      <c r="AI3973" t="s">
        <v>4817</v>
      </c>
      <c r="AJ3973" s="90" t="str">
        <f t="shared" si="185"/>
        <v>mailto:info@oxni.ch?subject=Anfrage TCBR-090-070-S2-P1</v>
      </c>
    </row>
    <row r="3974" spans="2:36" x14ac:dyDescent="0.2">
      <c r="B3974" s="78" t="str">
        <f t="shared" si="183"/>
        <v/>
      </c>
      <c r="C3974" s="19" t="s">
        <v>143</v>
      </c>
      <c r="D3974" s="19" t="s">
        <v>4275</v>
      </c>
      <c r="E3974" s="19">
        <v>90</v>
      </c>
      <c r="F3974" s="19" t="s">
        <v>55</v>
      </c>
      <c r="G3974" s="19">
        <v>70</v>
      </c>
      <c r="H3974" s="19">
        <v>12</v>
      </c>
      <c r="I3974" s="19">
        <v>14</v>
      </c>
      <c r="J3974" s="19">
        <v>92</v>
      </c>
      <c r="K3974" s="19">
        <v>135</v>
      </c>
      <c r="L3974" s="19">
        <v>405</v>
      </c>
      <c r="M3974" s="19" t="s">
        <v>130</v>
      </c>
      <c r="N3974" s="19">
        <v>3000</v>
      </c>
      <c r="O3974" s="19">
        <v>6000</v>
      </c>
      <c r="P3974" s="19">
        <v>3200</v>
      </c>
      <c r="Q3974" s="19" t="s">
        <v>57</v>
      </c>
      <c r="R3974" s="19">
        <v>1600</v>
      </c>
      <c r="S3974" s="19">
        <v>20000</v>
      </c>
      <c r="T3974" s="19">
        <v>0.35</v>
      </c>
      <c r="U3974" s="19">
        <v>7.7</v>
      </c>
      <c r="V3974" s="19">
        <v>0.24</v>
      </c>
      <c r="W3974" s="19">
        <v>67</v>
      </c>
      <c r="X3974" s="93"/>
      <c r="Y3974">
        <f t="shared" si="184"/>
        <v>42.857142857142854</v>
      </c>
      <c r="Z3974" t="b">
        <f>IF(N3974/G3974&gt;=Auswahlhilfe!$C$8,TRUE,FALSE)</f>
        <v>1</v>
      </c>
      <c r="AA3974" t="b">
        <f>IF(K3974&gt;Auswahlhilfe!$C$7,TRUE,FALSE)</f>
        <v>1</v>
      </c>
      <c r="AB3974" t="b">
        <f>IF(Auswahlhilfe!$C$17=F3974,TRUE,FALSE)</f>
        <v>0</v>
      </c>
      <c r="AC3974" t="b">
        <f>IFERROR(IF(FIND("P2",PGOptionList!D3974)&gt;0,TRUE),FALSE)</f>
        <v>1</v>
      </c>
      <c r="AD3974" t="b">
        <f>IFERROR(IF(FIND("P1",PGOptionList!D3974)&gt;0,TRUE),FALSE)</f>
        <v>0</v>
      </c>
      <c r="AE3974" t="b">
        <f>IFERROR(IF(FIND("P0",PGOptionList!D3974)&gt;0,TRUE),FALSE)</f>
        <v>0</v>
      </c>
      <c r="AF3974" t="b">
        <f>IF(AND(Z3974,AA3974,AB3974,AC3974,IF(C3974=Auswahlhilfe!$L$7,TRUE,FALSE)),D3974,FALSE)</f>
        <v>0</v>
      </c>
      <c r="AG3974" t="b">
        <f>IF(AND(Z3974,AA3974,AB3974,AD3974,IF(C3974=Auswahlhilfe!$L$17,TRUE,FALSE)),D3974,FALSE)</f>
        <v>0</v>
      </c>
      <c r="AH3974" t="b">
        <f>IF(AND(Z3974,AA3974,AB3974,AE3974,IF(C3974=Auswahlhilfe!$L$17,TRUE,FALSE)),D3974,FALSE)</f>
        <v>0</v>
      </c>
      <c r="AI3974" t="s">
        <v>4817</v>
      </c>
      <c r="AJ3974" s="90" t="str">
        <f t="shared" si="185"/>
        <v>mailto:info@oxni.ch?subject=Anfrage TCBR-090-070-S1-P2</v>
      </c>
    </row>
    <row r="3975" spans="2:36" x14ac:dyDescent="0.2">
      <c r="B3975" s="78" t="str">
        <f t="shared" si="183"/>
        <v/>
      </c>
      <c r="C3975" s="19" t="s">
        <v>143</v>
      </c>
      <c r="D3975" s="19" t="s">
        <v>4276</v>
      </c>
      <c r="E3975" s="19">
        <v>90</v>
      </c>
      <c r="F3975" s="19" t="s">
        <v>58</v>
      </c>
      <c r="G3975" s="19">
        <v>70</v>
      </c>
      <c r="H3975" s="19">
        <v>12</v>
      </c>
      <c r="I3975" s="19">
        <v>14</v>
      </c>
      <c r="J3975" s="19">
        <v>92</v>
      </c>
      <c r="K3975" s="19">
        <v>135</v>
      </c>
      <c r="L3975" s="19">
        <v>405</v>
      </c>
      <c r="M3975" s="19" t="s">
        <v>130</v>
      </c>
      <c r="N3975" s="19">
        <v>3000</v>
      </c>
      <c r="O3975" s="19">
        <v>6000</v>
      </c>
      <c r="P3975" s="19">
        <v>3200</v>
      </c>
      <c r="Q3975" s="19" t="s">
        <v>57</v>
      </c>
      <c r="R3975" s="19">
        <v>1600</v>
      </c>
      <c r="S3975" s="19">
        <v>20000</v>
      </c>
      <c r="T3975" s="19">
        <v>0.35</v>
      </c>
      <c r="U3975" s="19">
        <v>7.7</v>
      </c>
      <c r="V3975" s="19">
        <v>0.24</v>
      </c>
      <c r="W3975" s="19">
        <v>67</v>
      </c>
      <c r="X3975" s="93"/>
      <c r="Y3975">
        <f t="shared" si="184"/>
        <v>42.857142857142854</v>
      </c>
      <c r="Z3975" t="b">
        <f>IF(N3975/G3975&gt;=Auswahlhilfe!$C$8,TRUE,FALSE)</f>
        <v>1</v>
      </c>
      <c r="AA3975" t="b">
        <f>IF(K3975&gt;Auswahlhilfe!$C$7,TRUE,FALSE)</f>
        <v>1</v>
      </c>
      <c r="AB3975" t="b">
        <f>IF(Auswahlhilfe!$C$17=F3975,TRUE,FALSE)</f>
        <v>1</v>
      </c>
      <c r="AC3975" t="b">
        <f>IFERROR(IF(FIND("P2",PGOptionList!D3975)&gt;0,TRUE),FALSE)</f>
        <v>1</v>
      </c>
      <c r="AD3975" t="b">
        <f>IFERROR(IF(FIND("P1",PGOptionList!D3975)&gt;0,TRUE),FALSE)</f>
        <v>0</v>
      </c>
      <c r="AE3975" t="b">
        <f>IFERROR(IF(FIND("P0",PGOptionList!D3975)&gt;0,TRUE),FALSE)</f>
        <v>0</v>
      </c>
      <c r="AF3975" t="b">
        <f>IF(AND(Z3975,AA3975,AB3975,AC3975,IF(C3975=Auswahlhilfe!$L$7,TRUE,FALSE)),D3975,FALSE)</f>
        <v>0</v>
      </c>
      <c r="AG3975" t="b">
        <f>IF(AND(Z3975,AA3975,AB3975,AD3975,IF(C3975=Auswahlhilfe!$L$17,TRUE,FALSE)),D3975,FALSE)</f>
        <v>0</v>
      </c>
      <c r="AH3975" t="b">
        <f>IF(AND(Z3975,AA3975,AB3975,AE3975,IF(C3975=Auswahlhilfe!$L$17,TRUE,FALSE)),D3975,FALSE)</f>
        <v>0</v>
      </c>
      <c r="AI3975" t="s">
        <v>4817</v>
      </c>
      <c r="AJ3975" s="90" t="str">
        <f t="shared" si="185"/>
        <v>mailto:info@oxni.ch?subject=Anfrage TCBR-090-070-S2-P2</v>
      </c>
    </row>
    <row r="3976" spans="2:36" x14ac:dyDescent="0.2">
      <c r="B3976" s="78" t="str">
        <f t="shared" si="183"/>
        <v/>
      </c>
      <c r="C3976" s="19" t="s">
        <v>143</v>
      </c>
      <c r="D3976" s="19" t="s">
        <v>4277</v>
      </c>
      <c r="E3976" s="19">
        <v>90</v>
      </c>
      <c r="F3976" s="19" t="s">
        <v>55</v>
      </c>
      <c r="G3976" s="19">
        <v>60</v>
      </c>
      <c r="H3976" s="19">
        <v>7</v>
      </c>
      <c r="I3976" s="19">
        <v>14</v>
      </c>
      <c r="J3976" s="19">
        <v>92</v>
      </c>
      <c r="K3976" s="19">
        <v>140</v>
      </c>
      <c r="L3976" s="19">
        <v>420</v>
      </c>
      <c r="M3976" s="19" t="s">
        <v>70</v>
      </c>
      <c r="N3976" s="19">
        <v>3000</v>
      </c>
      <c r="O3976" s="19">
        <v>6000</v>
      </c>
      <c r="P3976" s="19">
        <v>3200</v>
      </c>
      <c r="Q3976" s="19" t="s">
        <v>57</v>
      </c>
      <c r="R3976" s="19">
        <v>1600</v>
      </c>
      <c r="S3976" s="19">
        <v>20000</v>
      </c>
      <c r="T3976" s="19">
        <v>0.35</v>
      </c>
      <c r="U3976" s="19">
        <v>7.7</v>
      </c>
      <c r="V3976" s="19">
        <v>0.24</v>
      </c>
      <c r="W3976" s="19">
        <v>67</v>
      </c>
      <c r="X3976" s="93"/>
      <c r="Y3976">
        <f t="shared" si="184"/>
        <v>50</v>
      </c>
      <c r="Z3976" t="b">
        <f>IF(N3976/G3976&gt;=Auswahlhilfe!$C$8,TRUE,FALSE)</f>
        <v>1</v>
      </c>
      <c r="AA3976" t="b">
        <f>IF(K3976&gt;Auswahlhilfe!$C$7,TRUE,FALSE)</f>
        <v>1</v>
      </c>
      <c r="AB3976" t="b">
        <f>IF(Auswahlhilfe!$C$17=F3976,TRUE,FALSE)</f>
        <v>0</v>
      </c>
      <c r="AC3976" t="b">
        <f>IFERROR(IF(FIND("P2",PGOptionList!D3976)&gt;0,TRUE),FALSE)</f>
        <v>0</v>
      </c>
      <c r="AD3976" t="b">
        <f>IFERROR(IF(FIND("P1",PGOptionList!D3976)&gt;0,TRUE),FALSE)</f>
        <v>0</v>
      </c>
      <c r="AE3976" t="b">
        <f>IFERROR(IF(FIND("P0",PGOptionList!D3976)&gt;0,TRUE),FALSE)</f>
        <v>1</v>
      </c>
      <c r="AF3976" t="b">
        <f>IF(AND(Z3976,AA3976,AB3976,AC3976,IF(C3976=Auswahlhilfe!$L$7,TRUE,FALSE)),D3976,FALSE)</f>
        <v>0</v>
      </c>
      <c r="AG3976" t="b">
        <f>IF(AND(Z3976,AA3976,AB3976,AD3976,IF(C3976=Auswahlhilfe!$L$17,TRUE,FALSE)),D3976,FALSE)</f>
        <v>0</v>
      </c>
      <c r="AH3976" t="b">
        <f>IF(AND(Z3976,AA3976,AB3976,AE3976,IF(C3976=Auswahlhilfe!$L$17,TRUE,FALSE)),D3976,FALSE)</f>
        <v>0</v>
      </c>
      <c r="AI3976" t="s">
        <v>4817</v>
      </c>
      <c r="AJ3976" s="90" t="str">
        <f t="shared" si="185"/>
        <v>mailto:info@oxni.ch?subject=Anfrage TCBR-090-060-S1-P0</v>
      </c>
    </row>
    <row r="3977" spans="2:36" x14ac:dyDescent="0.2">
      <c r="B3977" s="78" t="str">
        <f t="shared" si="183"/>
        <v/>
      </c>
      <c r="C3977" s="19" t="s">
        <v>143</v>
      </c>
      <c r="D3977" s="19" t="s">
        <v>4278</v>
      </c>
      <c r="E3977" s="19">
        <v>90</v>
      </c>
      <c r="F3977" s="19" t="s">
        <v>58</v>
      </c>
      <c r="G3977" s="19">
        <v>60</v>
      </c>
      <c r="H3977" s="19">
        <v>7</v>
      </c>
      <c r="I3977" s="19">
        <v>14</v>
      </c>
      <c r="J3977" s="19">
        <v>92</v>
      </c>
      <c r="K3977" s="19">
        <v>140</v>
      </c>
      <c r="L3977" s="19">
        <v>420</v>
      </c>
      <c r="M3977" s="19" t="s">
        <v>70</v>
      </c>
      <c r="N3977" s="19">
        <v>3000</v>
      </c>
      <c r="O3977" s="19">
        <v>6000</v>
      </c>
      <c r="P3977" s="19">
        <v>3200</v>
      </c>
      <c r="Q3977" s="19" t="s">
        <v>57</v>
      </c>
      <c r="R3977" s="19">
        <v>1600</v>
      </c>
      <c r="S3977" s="19">
        <v>20000</v>
      </c>
      <c r="T3977" s="19">
        <v>0.35</v>
      </c>
      <c r="U3977" s="19">
        <v>7.7</v>
      </c>
      <c r="V3977" s="19">
        <v>0.24</v>
      </c>
      <c r="W3977" s="19">
        <v>67</v>
      </c>
      <c r="X3977" s="93"/>
      <c r="Y3977">
        <f t="shared" si="184"/>
        <v>50</v>
      </c>
      <c r="Z3977" t="b">
        <f>IF(N3977/G3977&gt;=Auswahlhilfe!$C$8,TRUE,FALSE)</f>
        <v>1</v>
      </c>
      <c r="AA3977" t="b">
        <f>IF(K3977&gt;Auswahlhilfe!$C$7,TRUE,FALSE)</f>
        <v>1</v>
      </c>
      <c r="AB3977" t="b">
        <f>IF(Auswahlhilfe!$C$17=F3977,TRUE,FALSE)</f>
        <v>1</v>
      </c>
      <c r="AC3977" t="b">
        <f>IFERROR(IF(FIND("P2",PGOptionList!D3977)&gt;0,TRUE),FALSE)</f>
        <v>0</v>
      </c>
      <c r="AD3977" t="b">
        <f>IFERROR(IF(FIND("P1",PGOptionList!D3977)&gt;0,TRUE),FALSE)</f>
        <v>0</v>
      </c>
      <c r="AE3977" t="b">
        <f>IFERROR(IF(FIND("P0",PGOptionList!D3977)&gt;0,TRUE),FALSE)</f>
        <v>1</v>
      </c>
      <c r="AF3977" t="b">
        <f>IF(AND(Z3977,AA3977,AB3977,AC3977,IF(C3977=Auswahlhilfe!$L$7,TRUE,FALSE)),D3977,FALSE)</f>
        <v>0</v>
      </c>
      <c r="AG3977" t="b">
        <f>IF(AND(Z3977,AA3977,AB3977,AD3977,IF(C3977=Auswahlhilfe!$L$17,TRUE,FALSE)),D3977,FALSE)</f>
        <v>0</v>
      </c>
      <c r="AH3977" t="b">
        <f>IF(AND(Z3977,AA3977,AB3977,AE3977,IF(C3977=Auswahlhilfe!$L$17,TRUE,FALSE)),D3977,FALSE)</f>
        <v>0</v>
      </c>
      <c r="AI3977" t="s">
        <v>4817</v>
      </c>
      <c r="AJ3977" s="90" t="str">
        <f t="shared" si="185"/>
        <v>mailto:info@oxni.ch?subject=Anfrage TCBR-090-060-S2-P0</v>
      </c>
    </row>
    <row r="3978" spans="2:36" x14ac:dyDescent="0.2">
      <c r="B3978" s="78" t="str">
        <f t="shared" ref="B3978:B4041" si="186">IF(AF3978=D3978,"Economy",IF(AG3978=D3978,"Standard",IF(AH3978=D3978,"Präzision","")))</f>
        <v/>
      </c>
      <c r="C3978" s="19" t="s">
        <v>143</v>
      </c>
      <c r="D3978" s="19" t="s">
        <v>4279</v>
      </c>
      <c r="E3978" s="19">
        <v>90</v>
      </c>
      <c r="F3978" s="19" t="s">
        <v>55</v>
      </c>
      <c r="G3978" s="19">
        <v>60</v>
      </c>
      <c r="H3978" s="19">
        <v>9</v>
      </c>
      <c r="I3978" s="19">
        <v>14</v>
      </c>
      <c r="J3978" s="19">
        <v>92</v>
      </c>
      <c r="K3978" s="19">
        <v>140</v>
      </c>
      <c r="L3978" s="19">
        <v>420</v>
      </c>
      <c r="M3978" s="19" t="s">
        <v>70</v>
      </c>
      <c r="N3978" s="19">
        <v>3000</v>
      </c>
      <c r="O3978" s="19">
        <v>6000</v>
      </c>
      <c r="P3978" s="19">
        <v>3200</v>
      </c>
      <c r="Q3978" s="19" t="s">
        <v>57</v>
      </c>
      <c r="R3978" s="19">
        <v>1600</v>
      </c>
      <c r="S3978" s="19">
        <v>20000</v>
      </c>
      <c r="T3978" s="19">
        <v>0.35</v>
      </c>
      <c r="U3978" s="19">
        <v>7.7</v>
      </c>
      <c r="V3978" s="19">
        <v>0.24</v>
      </c>
      <c r="W3978" s="19">
        <v>67</v>
      </c>
      <c r="X3978" s="93"/>
      <c r="Y3978">
        <f t="shared" ref="Y3978:Y4041" si="187">N3978/G3978</f>
        <v>50</v>
      </c>
      <c r="Z3978" t="b">
        <f>IF(N3978/G3978&gt;=Auswahlhilfe!$C$8,TRUE,FALSE)</f>
        <v>1</v>
      </c>
      <c r="AA3978" t="b">
        <f>IF(K3978&gt;Auswahlhilfe!$C$7,TRUE,FALSE)</f>
        <v>1</v>
      </c>
      <c r="AB3978" t="b">
        <f>IF(Auswahlhilfe!$C$17=F3978,TRUE,FALSE)</f>
        <v>0</v>
      </c>
      <c r="AC3978" t="b">
        <f>IFERROR(IF(FIND("P2",PGOptionList!D3978)&gt;0,TRUE),FALSE)</f>
        <v>0</v>
      </c>
      <c r="AD3978" t="b">
        <f>IFERROR(IF(FIND("P1",PGOptionList!D3978)&gt;0,TRUE),FALSE)</f>
        <v>1</v>
      </c>
      <c r="AE3978" t="b">
        <f>IFERROR(IF(FIND("P0",PGOptionList!D3978)&gt;0,TRUE),FALSE)</f>
        <v>0</v>
      </c>
      <c r="AF3978" t="b">
        <f>IF(AND(Z3978,AA3978,AB3978,AC3978,IF(C3978=Auswahlhilfe!$L$7,TRUE,FALSE)),D3978,FALSE)</f>
        <v>0</v>
      </c>
      <c r="AG3978" t="b">
        <f>IF(AND(Z3978,AA3978,AB3978,AD3978,IF(C3978=Auswahlhilfe!$L$17,TRUE,FALSE)),D3978,FALSE)</f>
        <v>0</v>
      </c>
      <c r="AH3978" t="b">
        <f>IF(AND(Z3978,AA3978,AB3978,AE3978,IF(C3978=Auswahlhilfe!$L$17,TRUE,FALSE)),D3978,FALSE)</f>
        <v>0</v>
      </c>
      <c r="AI3978" t="s">
        <v>4817</v>
      </c>
      <c r="AJ3978" s="90" t="str">
        <f t="shared" ref="AJ3978:AJ4041" si="188">IF(AI3978="ja",HYPERLINK(_xlfn.CONCAT("https://shop.oxni.ch/de/shop/motoren/planetengetriebe/",LOWER(D3978))),_xlfn.CONCAT("mailto:info@oxni.ch?subject=Anfrage ",D3978))</f>
        <v>mailto:info@oxni.ch?subject=Anfrage TCBR-090-060-S1-P1</v>
      </c>
    </row>
    <row r="3979" spans="2:36" x14ac:dyDescent="0.2">
      <c r="B3979" s="78" t="str">
        <f t="shared" si="186"/>
        <v/>
      </c>
      <c r="C3979" s="19" t="s">
        <v>143</v>
      </c>
      <c r="D3979" s="19" t="s">
        <v>4280</v>
      </c>
      <c r="E3979" s="19">
        <v>90</v>
      </c>
      <c r="F3979" s="19" t="s">
        <v>58</v>
      </c>
      <c r="G3979" s="19">
        <v>60</v>
      </c>
      <c r="H3979" s="19">
        <v>9</v>
      </c>
      <c r="I3979" s="19">
        <v>14</v>
      </c>
      <c r="J3979" s="19">
        <v>92</v>
      </c>
      <c r="K3979" s="19">
        <v>140</v>
      </c>
      <c r="L3979" s="19">
        <v>420</v>
      </c>
      <c r="M3979" s="19" t="s">
        <v>70</v>
      </c>
      <c r="N3979" s="19">
        <v>3000</v>
      </c>
      <c r="O3979" s="19">
        <v>6000</v>
      </c>
      <c r="P3979" s="19">
        <v>3200</v>
      </c>
      <c r="Q3979" s="19" t="s">
        <v>57</v>
      </c>
      <c r="R3979" s="19">
        <v>1600</v>
      </c>
      <c r="S3979" s="19">
        <v>20000</v>
      </c>
      <c r="T3979" s="19">
        <v>0.35</v>
      </c>
      <c r="U3979" s="19">
        <v>7.7</v>
      </c>
      <c r="V3979" s="19">
        <v>0.24</v>
      </c>
      <c r="W3979" s="19">
        <v>67</v>
      </c>
      <c r="X3979" s="93"/>
      <c r="Y3979">
        <f t="shared" si="187"/>
        <v>50</v>
      </c>
      <c r="Z3979" t="b">
        <f>IF(N3979/G3979&gt;=Auswahlhilfe!$C$8,TRUE,FALSE)</f>
        <v>1</v>
      </c>
      <c r="AA3979" t="b">
        <f>IF(K3979&gt;Auswahlhilfe!$C$7,TRUE,FALSE)</f>
        <v>1</v>
      </c>
      <c r="AB3979" t="b">
        <f>IF(Auswahlhilfe!$C$17=F3979,TRUE,FALSE)</f>
        <v>1</v>
      </c>
      <c r="AC3979" t="b">
        <f>IFERROR(IF(FIND("P2",PGOptionList!D3979)&gt;0,TRUE),FALSE)</f>
        <v>0</v>
      </c>
      <c r="AD3979" t="b">
        <f>IFERROR(IF(FIND("P1",PGOptionList!D3979)&gt;0,TRUE),FALSE)</f>
        <v>1</v>
      </c>
      <c r="AE3979" t="b">
        <f>IFERROR(IF(FIND("P0",PGOptionList!D3979)&gt;0,TRUE),FALSE)</f>
        <v>0</v>
      </c>
      <c r="AF3979" t="b">
        <f>IF(AND(Z3979,AA3979,AB3979,AC3979,IF(C3979=Auswahlhilfe!$L$7,TRUE,FALSE)),D3979,FALSE)</f>
        <v>0</v>
      </c>
      <c r="AG3979" t="b">
        <f>IF(AND(Z3979,AA3979,AB3979,AD3979,IF(C3979=Auswahlhilfe!$L$17,TRUE,FALSE)),D3979,FALSE)</f>
        <v>0</v>
      </c>
      <c r="AH3979" t="b">
        <f>IF(AND(Z3979,AA3979,AB3979,AE3979,IF(C3979=Auswahlhilfe!$L$17,TRUE,FALSE)),D3979,FALSE)</f>
        <v>0</v>
      </c>
      <c r="AI3979" t="s">
        <v>4817</v>
      </c>
      <c r="AJ3979" s="90" t="str">
        <f t="shared" si="188"/>
        <v>mailto:info@oxni.ch?subject=Anfrage TCBR-090-060-S2-P1</v>
      </c>
    </row>
    <row r="3980" spans="2:36" x14ac:dyDescent="0.2">
      <c r="B3980" s="78" t="str">
        <f t="shared" si="186"/>
        <v/>
      </c>
      <c r="C3980" s="19" t="s">
        <v>143</v>
      </c>
      <c r="D3980" s="19" t="s">
        <v>4281</v>
      </c>
      <c r="E3980" s="19">
        <v>90</v>
      </c>
      <c r="F3980" s="19" t="s">
        <v>55</v>
      </c>
      <c r="G3980" s="19">
        <v>60</v>
      </c>
      <c r="H3980" s="19">
        <v>12</v>
      </c>
      <c r="I3980" s="19">
        <v>14</v>
      </c>
      <c r="J3980" s="19">
        <v>92</v>
      </c>
      <c r="K3980" s="19">
        <v>140</v>
      </c>
      <c r="L3980" s="19">
        <v>420</v>
      </c>
      <c r="M3980" s="19" t="s">
        <v>70</v>
      </c>
      <c r="N3980" s="19">
        <v>3000</v>
      </c>
      <c r="O3980" s="19">
        <v>6000</v>
      </c>
      <c r="P3980" s="19">
        <v>3200</v>
      </c>
      <c r="Q3980" s="19" t="s">
        <v>57</v>
      </c>
      <c r="R3980" s="19">
        <v>1600</v>
      </c>
      <c r="S3980" s="19">
        <v>20000</v>
      </c>
      <c r="T3980" s="19">
        <v>0.35</v>
      </c>
      <c r="U3980" s="19">
        <v>7.7</v>
      </c>
      <c r="V3980" s="19">
        <v>0.24</v>
      </c>
      <c r="W3980" s="19">
        <v>67</v>
      </c>
      <c r="X3980" s="93"/>
      <c r="Y3980">
        <f t="shared" si="187"/>
        <v>50</v>
      </c>
      <c r="Z3980" t="b">
        <f>IF(N3980/G3980&gt;=Auswahlhilfe!$C$8,TRUE,FALSE)</f>
        <v>1</v>
      </c>
      <c r="AA3980" t="b">
        <f>IF(K3980&gt;Auswahlhilfe!$C$7,TRUE,FALSE)</f>
        <v>1</v>
      </c>
      <c r="AB3980" t="b">
        <f>IF(Auswahlhilfe!$C$17=F3980,TRUE,FALSE)</f>
        <v>0</v>
      </c>
      <c r="AC3980" t="b">
        <f>IFERROR(IF(FIND("P2",PGOptionList!D3980)&gt;0,TRUE),FALSE)</f>
        <v>1</v>
      </c>
      <c r="AD3980" t="b">
        <f>IFERROR(IF(FIND("P1",PGOptionList!D3980)&gt;0,TRUE),FALSE)</f>
        <v>0</v>
      </c>
      <c r="AE3980" t="b">
        <f>IFERROR(IF(FIND("P0",PGOptionList!D3980)&gt;0,TRUE),FALSE)</f>
        <v>0</v>
      </c>
      <c r="AF3980" t="b">
        <f>IF(AND(Z3980,AA3980,AB3980,AC3980,IF(C3980=Auswahlhilfe!$L$7,TRUE,FALSE)),D3980,FALSE)</f>
        <v>0</v>
      </c>
      <c r="AG3980" t="b">
        <f>IF(AND(Z3980,AA3980,AB3980,AD3980,IF(C3980=Auswahlhilfe!$L$17,TRUE,FALSE)),D3980,FALSE)</f>
        <v>0</v>
      </c>
      <c r="AH3980" t="b">
        <f>IF(AND(Z3980,AA3980,AB3980,AE3980,IF(C3980=Auswahlhilfe!$L$17,TRUE,FALSE)),D3980,FALSE)</f>
        <v>0</v>
      </c>
      <c r="AI3980" t="s">
        <v>4817</v>
      </c>
      <c r="AJ3980" s="90" t="str">
        <f t="shared" si="188"/>
        <v>mailto:info@oxni.ch?subject=Anfrage TCBR-090-060-S1-P2</v>
      </c>
    </row>
    <row r="3981" spans="2:36" x14ac:dyDescent="0.2">
      <c r="B3981" s="78" t="str">
        <f t="shared" si="186"/>
        <v/>
      </c>
      <c r="C3981" s="19" t="s">
        <v>143</v>
      </c>
      <c r="D3981" s="19" t="s">
        <v>4282</v>
      </c>
      <c r="E3981" s="19">
        <v>90</v>
      </c>
      <c r="F3981" s="19" t="s">
        <v>58</v>
      </c>
      <c r="G3981" s="19">
        <v>60</v>
      </c>
      <c r="H3981" s="19">
        <v>12</v>
      </c>
      <c r="I3981" s="19">
        <v>14</v>
      </c>
      <c r="J3981" s="19">
        <v>92</v>
      </c>
      <c r="K3981" s="19">
        <v>140</v>
      </c>
      <c r="L3981" s="19">
        <v>420</v>
      </c>
      <c r="M3981" s="19" t="s">
        <v>70</v>
      </c>
      <c r="N3981" s="19">
        <v>3000</v>
      </c>
      <c r="O3981" s="19">
        <v>6000</v>
      </c>
      <c r="P3981" s="19">
        <v>3200</v>
      </c>
      <c r="Q3981" s="19" t="s">
        <v>57</v>
      </c>
      <c r="R3981" s="19">
        <v>1600</v>
      </c>
      <c r="S3981" s="19">
        <v>20000</v>
      </c>
      <c r="T3981" s="19">
        <v>0.35</v>
      </c>
      <c r="U3981" s="19">
        <v>7.7</v>
      </c>
      <c r="V3981" s="19">
        <v>0.24</v>
      </c>
      <c r="W3981" s="19">
        <v>67</v>
      </c>
      <c r="X3981" s="93"/>
      <c r="Y3981">
        <f t="shared" si="187"/>
        <v>50</v>
      </c>
      <c r="Z3981" t="b">
        <f>IF(N3981/G3981&gt;=Auswahlhilfe!$C$8,TRUE,FALSE)</f>
        <v>1</v>
      </c>
      <c r="AA3981" t="b">
        <f>IF(K3981&gt;Auswahlhilfe!$C$7,TRUE,FALSE)</f>
        <v>1</v>
      </c>
      <c r="AB3981" t="b">
        <f>IF(Auswahlhilfe!$C$17=F3981,TRUE,FALSE)</f>
        <v>1</v>
      </c>
      <c r="AC3981" t="b">
        <f>IFERROR(IF(FIND("P2",PGOptionList!D3981)&gt;0,TRUE),FALSE)</f>
        <v>1</v>
      </c>
      <c r="AD3981" t="b">
        <f>IFERROR(IF(FIND("P1",PGOptionList!D3981)&gt;0,TRUE),FALSE)</f>
        <v>0</v>
      </c>
      <c r="AE3981" t="b">
        <f>IFERROR(IF(FIND("P0",PGOptionList!D3981)&gt;0,TRUE),FALSE)</f>
        <v>0</v>
      </c>
      <c r="AF3981" t="b">
        <f>IF(AND(Z3981,AA3981,AB3981,AC3981,IF(C3981=Auswahlhilfe!$L$7,TRUE,FALSE)),D3981,FALSE)</f>
        <v>0</v>
      </c>
      <c r="AG3981" t="b">
        <f>IF(AND(Z3981,AA3981,AB3981,AD3981,IF(C3981=Auswahlhilfe!$L$17,TRUE,FALSE)),D3981,FALSE)</f>
        <v>0</v>
      </c>
      <c r="AH3981" t="b">
        <f>IF(AND(Z3981,AA3981,AB3981,AE3981,IF(C3981=Auswahlhilfe!$L$17,TRUE,FALSE)),D3981,FALSE)</f>
        <v>0</v>
      </c>
      <c r="AI3981" t="s">
        <v>4817</v>
      </c>
      <c r="AJ3981" s="90" t="str">
        <f t="shared" si="188"/>
        <v>mailto:info@oxni.ch?subject=Anfrage TCBR-090-060-S2-P2</v>
      </c>
    </row>
    <row r="3982" spans="2:36" x14ac:dyDescent="0.2">
      <c r="B3982" s="78" t="str">
        <f t="shared" si="186"/>
        <v/>
      </c>
      <c r="C3982" s="19" t="s">
        <v>143</v>
      </c>
      <c r="D3982" s="19" t="s">
        <v>4283</v>
      </c>
      <c r="E3982" s="19">
        <v>90</v>
      </c>
      <c r="F3982" s="19" t="s">
        <v>55</v>
      </c>
      <c r="G3982" s="19">
        <v>50</v>
      </c>
      <c r="H3982" s="19">
        <v>7</v>
      </c>
      <c r="I3982" s="19">
        <v>14</v>
      </c>
      <c r="J3982" s="19">
        <v>92</v>
      </c>
      <c r="K3982" s="19">
        <v>140</v>
      </c>
      <c r="L3982" s="19">
        <v>420</v>
      </c>
      <c r="M3982" s="19" t="s">
        <v>70</v>
      </c>
      <c r="N3982" s="19">
        <v>3000</v>
      </c>
      <c r="O3982" s="19">
        <v>6000</v>
      </c>
      <c r="P3982" s="19">
        <v>3200</v>
      </c>
      <c r="Q3982" s="19" t="s">
        <v>57</v>
      </c>
      <c r="R3982" s="19">
        <v>1600</v>
      </c>
      <c r="S3982" s="19">
        <v>20000</v>
      </c>
      <c r="T3982" s="19">
        <v>0.35</v>
      </c>
      <c r="U3982" s="19">
        <v>7.7</v>
      </c>
      <c r="V3982" s="19">
        <v>0.24</v>
      </c>
      <c r="W3982" s="19">
        <v>67</v>
      </c>
      <c r="X3982" s="93"/>
      <c r="Y3982">
        <f t="shared" si="187"/>
        <v>60</v>
      </c>
      <c r="Z3982" t="b">
        <f>IF(N3982/G3982&gt;=Auswahlhilfe!$C$8,TRUE,FALSE)</f>
        <v>1</v>
      </c>
      <c r="AA3982" t="b">
        <f>IF(K3982&gt;Auswahlhilfe!$C$7,TRUE,FALSE)</f>
        <v>1</v>
      </c>
      <c r="AB3982" t="b">
        <f>IF(Auswahlhilfe!$C$17=F3982,TRUE,FALSE)</f>
        <v>0</v>
      </c>
      <c r="AC3982" t="b">
        <f>IFERROR(IF(FIND("P2",PGOptionList!D3982)&gt;0,TRUE),FALSE)</f>
        <v>0</v>
      </c>
      <c r="AD3982" t="b">
        <f>IFERROR(IF(FIND("P1",PGOptionList!D3982)&gt;0,TRUE),FALSE)</f>
        <v>0</v>
      </c>
      <c r="AE3982" t="b">
        <f>IFERROR(IF(FIND("P0",PGOptionList!D3982)&gt;0,TRUE),FALSE)</f>
        <v>1</v>
      </c>
      <c r="AF3982" t="b">
        <f>IF(AND(Z3982,AA3982,AB3982,AC3982,IF(C3982=Auswahlhilfe!$L$7,TRUE,FALSE)),D3982,FALSE)</f>
        <v>0</v>
      </c>
      <c r="AG3982" t="b">
        <f>IF(AND(Z3982,AA3982,AB3982,AD3982,IF(C3982=Auswahlhilfe!$L$17,TRUE,FALSE)),D3982,FALSE)</f>
        <v>0</v>
      </c>
      <c r="AH3982" t="b">
        <f>IF(AND(Z3982,AA3982,AB3982,AE3982,IF(C3982=Auswahlhilfe!$L$17,TRUE,FALSE)),D3982,FALSE)</f>
        <v>0</v>
      </c>
      <c r="AI3982" t="s">
        <v>4817</v>
      </c>
      <c r="AJ3982" s="90" t="str">
        <f t="shared" si="188"/>
        <v>mailto:info@oxni.ch?subject=Anfrage TCBR-090-050-S1-P0</v>
      </c>
    </row>
    <row r="3983" spans="2:36" x14ac:dyDescent="0.2">
      <c r="B3983" s="78" t="str">
        <f t="shared" si="186"/>
        <v/>
      </c>
      <c r="C3983" s="19" t="s">
        <v>143</v>
      </c>
      <c r="D3983" s="19" t="s">
        <v>4284</v>
      </c>
      <c r="E3983" s="19">
        <v>90</v>
      </c>
      <c r="F3983" s="19" t="s">
        <v>58</v>
      </c>
      <c r="G3983" s="19">
        <v>50</v>
      </c>
      <c r="H3983" s="19">
        <v>7</v>
      </c>
      <c r="I3983" s="19">
        <v>14</v>
      </c>
      <c r="J3983" s="19">
        <v>92</v>
      </c>
      <c r="K3983" s="19">
        <v>140</v>
      </c>
      <c r="L3983" s="19">
        <v>420</v>
      </c>
      <c r="M3983" s="19" t="s">
        <v>70</v>
      </c>
      <c r="N3983" s="19">
        <v>3000</v>
      </c>
      <c r="O3983" s="19">
        <v>6000</v>
      </c>
      <c r="P3983" s="19">
        <v>3200</v>
      </c>
      <c r="Q3983" s="19" t="s">
        <v>57</v>
      </c>
      <c r="R3983" s="19">
        <v>1600</v>
      </c>
      <c r="S3983" s="19">
        <v>20000</v>
      </c>
      <c r="T3983" s="19">
        <v>0.35</v>
      </c>
      <c r="U3983" s="19">
        <v>7.7</v>
      </c>
      <c r="V3983" s="19">
        <v>0.24</v>
      </c>
      <c r="W3983" s="19">
        <v>67</v>
      </c>
      <c r="X3983" s="93"/>
      <c r="Y3983">
        <f t="shared" si="187"/>
        <v>60</v>
      </c>
      <c r="Z3983" t="b">
        <f>IF(N3983/G3983&gt;=Auswahlhilfe!$C$8,TRUE,FALSE)</f>
        <v>1</v>
      </c>
      <c r="AA3983" t="b">
        <f>IF(K3983&gt;Auswahlhilfe!$C$7,TRUE,FALSE)</f>
        <v>1</v>
      </c>
      <c r="AB3983" t="b">
        <f>IF(Auswahlhilfe!$C$17=F3983,TRUE,FALSE)</f>
        <v>1</v>
      </c>
      <c r="AC3983" t="b">
        <f>IFERROR(IF(FIND("P2",PGOptionList!D3983)&gt;0,TRUE),FALSE)</f>
        <v>0</v>
      </c>
      <c r="AD3983" t="b">
        <f>IFERROR(IF(FIND("P1",PGOptionList!D3983)&gt;0,TRUE),FALSE)</f>
        <v>0</v>
      </c>
      <c r="AE3983" t="b">
        <f>IFERROR(IF(FIND("P0",PGOptionList!D3983)&gt;0,TRUE),FALSE)</f>
        <v>1</v>
      </c>
      <c r="AF3983" t="b">
        <f>IF(AND(Z3983,AA3983,AB3983,AC3983,IF(C3983=Auswahlhilfe!$L$7,TRUE,FALSE)),D3983,FALSE)</f>
        <v>0</v>
      </c>
      <c r="AG3983" t="b">
        <f>IF(AND(Z3983,AA3983,AB3983,AD3983,IF(C3983=Auswahlhilfe!$L$17,TRUE,FALSE)),D3983,FALSE)</f>
        <v>0</v>
      </c>
      <c r="AH3983" t="b">
        <f>IF(AND(Z3983,AA3983,AB3983,AE3983,IF(C3983=Auswahlhilfe!$L$17,TRUE,FALSE)),D3983,FALSE)</f>
        <v>0</v>
      </c>
      <c r="AI3983" t="s">
        <v>4817</v>
      </c>
      <c r="AJ3983" s="90" t="str">
        <f t="shared" si="188"/>
        <v>mailto:info@oxni.ch?subject=Anfrage TCBR-090-050-S2-P0</v>
      </c>
    </row>
    <row r="3984" spans="2:36" x14ac:dyDescent="0.2">
      <c r="B3984" s="78" t="str">
        <f t="shared" si="186"/>
        <v/>
      </c>
      <c r="C3984" s="19" t="s">
        <v>143</v>
      </c>
      <c r="D3984" s="19" t="s">
        <v>4285</v>
      </c>
      <c r="E3984" s="19">
        <v>90</v>
      </c>
      <c r="F3984" s="19" t="s">
        <v>55</v>
      </c>
      <c r="G3984" s="19">
        <v>50</v>
      </c>
      <c r="H3984" s="19">
        <v>9</v>
      </c>
      <c r="I3984" s="19">
        <v>14</v>
      </c>
      <c r="J3984" s="19">
        <v>92</v>
      </c>
      <c r="K3984" s="19">
        <v>140</v>
      </c>
      <c r="L3984" s="19">
        <v>420</v>
      </c>
      <c r="M3984" s="19" t="s">
        <v>70</v>
      </c>
      <c r="N3984" s="19">
        <v>3000</v>
      </c>
      <c r="O3984" s="19">
        <v>6000</v>
      </c>
      <c r="P3984" s="19">
        <v>3200</v>
      </c>
      <c r="Q3984" s="19" t="s">
        <v>57</v>
      </c>
      <c r="R3984" s="19">
        <v>1600</v>
      </c>
      <c r="S3984" s="19">
        <v>20000</v>
      </c>
      <c r="T3984" s="19">
        <v>0.35</v>
      </c>
      <c r="U3984" s="19">
        <v>7.7</v>
      </c>
      <c r="V3984" s="19">
        <v>0.24</v>
      </c>
      <c r="W3984" s="19">
        <v>67</v>
      </c>
      <c r="X3984" s="93"/>
      <c r="Y3984">
        <f t="shared" si="187"/>
        <v>60</v>
      </c>
      <c r="Z3984" t="b">
        <f>IF(N3984/G3984&gt;=Auswahlhilfe!$C$8,TRUE,FALSE)</f>
        <v>1</v>
      </c>
      <c r="AA3984" t="b">
        <f>IF(K3984&gt;Auswahlhilfe!$C$7,TRUE,FALSE)</f>
        <v>1</v>
      </c>
      <c r="AB3984" t="b">
        <f>IF(Auswahlhilfe!$C$17=F3984,TRUE,FALSE)</f>
        <v>0</v>
      </c>
      <c r="AC3984" t="b">
        <f>IFERROR(IF(FIND("P2",PGOptionList!D3984)&gt;0,TRUE),FALSE)</f>
        <v>0</v>
      </c>
      <c r="AD3984" t="b">
        <f>IFERROR(IF(FIND("P1",PGOptionList!D3984)&gt;0,TRUE),FALSE)</f>
        <v>1</v>
      </c>
      <c r="AE3984" t="b">
        <f>IFERROR(IF(FIND("P0",PGOptionList!D3984)&gt;0,TRUE),FALSE)</f>
        <v>0</v>
      </c>
      <c r="AF3984" t="b">
        <f>IF(AND(Z3984,AA3984,AB3984,AC3984,IF(C3984=Auswahlhilfe!$L$7,TRUE,FALSE)),D3984,FALSE)</f>
        <v>0</v>
      </c>
      <c r="AG3984" t="b">
        <f>IF(AND(Z3984,AA3984,AB3984,AD3984,IF(C3984=Auswahlhilfe!$L$17,TRUE,FALSE)),D3984,FALSE)</f>
        <v>0</v>
      </c>
      <c r="AH3984" t="b">
        <f>IF(AND(Z3984,AA3984,AB3984,AE3984,IF(C3984=Auswahlhilfe!$L$17,TRUE,FALSE)),D3984,FALSE)</f>
        <v>0</v>
      </c>
      <c r="AI3984" t="s">
        <v>4817</v>
      </c>
      <c r="AJ3984" s="90" t="str">
        <f t="shared" si="188"/>
        <v>mailto:info@oxni.ch?subject=Anfrage TCBR-090-050-S1-P1</v>
      </c>
    </row>
    <row r="3985" spans="2:36" x14ac:dyDescent="0.2">
      <c r="B3985" s="78" t="str">
        <f t="shared" si="186"/>
        <v/>
      </c>
      <c r="C3985" s="19" t="s">
        <v>143</v>
      </c>
      <c r="D3985" s="19" t="s">
        <v>4286</v>
      </c>
      <c r="E3985" s="19">
        <v>90</v>
      </c>
      <c r="F3985" s="19" t="s">
        <v>58</v>
      </c>
      <c r="G3985" s="19">
        <v>50</v>
      </c>
      <c r="H3985" s="19">
        <v>9</v>
      </c>
      <c r="I3985" s="19">
        <v>14</v>
      </c>
      <c r="J3985" s="19">
        <v>92</v>
      </c>
      <c r="K3985" s="19">
        <v>140</v>
      </c>
      <c r="L3985" s="19">
        <v>420</v>
      </c>
      <c r="M3985" s="19" t="s">
        <v>70</v>
      </c>
      <c r="N3985" s="19">
        <v>3000</v>
      </c>
      <c r="O3985" s="19">
        <v>6000</v>
      </c>
      <c r="P3985" s="19">
        <v>3200</v>
      </c>
      <c r="Q3985" s="19" t="s">
        <v>57</v>
      </c>
      <c r="R3985" s="19">
        <v>1600</v>
      </c>
      <c r="S3985" s="19">
        <v>20000</v>
      </c>
      <c r="T3985" s="19">
        <v>0.35</v>
      </c>
      <c r="U3985" s="19">
        <v>7.7</v>
      </c>
      <c r="V3985" s="19">
        <v>0.24</v>
      </c>
      <c r="W3985" s="19">
        <v>67</v>
      </c>
      <c r="X3985" s="93"/>
      <c r="Y3985">
        <f t="shared" si="187"/>
        <v>60</v>
      </c>
      <c r="Z3985" t="b">
        <f>IF(N3985/G3985&gt;=Auswahlhilfe!$C$8,TRUE,FALSE)</f>
        <v>1</v>
      </c>
      <c r="AA3985" t="b">
        <f>IF(K3985&gt;Auswahlhilfe!$C$7,TRUE,FALSE)</f>
        <v>1</v>
      </c>
      <c r="AB3985" t="b">
        <f>IF(Auswahlhilfe!$C$17=F3985,TRUE,FALSE)</f>
        <v>1</v>
      </c>
      <c r="AC3985" t="b">
        <f>IFERROR(IF(FIND("P2",PGOptionList!D3985)&gt;0,TRUE),FALSE)</f>
        <v>0</v>
      </c>
      <c r="AD3985" t="b">
        <f>IFERROR(IF(FIND("P1",PGOptionList!D3985)&gt;0,TRUE),FALSE)</f>
        <v>1</v>
      </c>
      <c r="AE3985" t="b">
        <f>IFERROR(IF(FIND("P0",PGOptionList!D3985)&gt;0,TRUE),FALSE)</f>
        <v>0</v>
      </c>
      <c r="AF3985" t="b">
        <f>IF(AND(Z3985,AA3985,AB3985,AC3985,IF(C3985=Auswahlhilfe!$L$7,TRUE,FALSE)),D3985,FALSE)</f>
        <v>0</v>
      </c>
      <c r="AG3985" t="b">
        <f>IF(AND(Z3985,AA3985,AB3985,AD3985,IF(C3985=Auswahlhilfe!$L$17,TRUE,FALSE)),D3985,FALSE)</f>
        <v>0</v>
      </c>
      <c r="AH3985" t="b">
        <f>IF(AND(Z3985,AA3985,AB3985,AE3985,IF(C3985=Auswahlhilfe!$L$17,TRUE,FALSE)),D3985,FALSE)</f>
        <v>0</v>
      </c>
      <c r="AI3985" t="s">
        <v>4817</v>
      </c>
      <c r="AJ3985" s="90" t="str">
        <f t="shared" si="188"/>
        <v>mailto:info@oxni.ch?subject=Anfrage TCBR-090-050-S2-P1</v>
      </c>
    </row>
    <row r="3986" spans="2:36" x14ac:dyDescent="0.2">
      <c r="B3986" s="78" t="str">
        <f t="shared" si="186"/>
        <v/>
      </c>
      <c r="C3986" s="19" t="s">
        <v>143</v>
      </c>
      <c r="D3986" s="19" t="s">
        <v>4287</v>
      </c>
      <c r="E3986" s="19">
        <v>90</v>
      </c>
      <c r="F3986" s="19" t="s">
        <v>55</v>
      </c>
      <c r="G3986" s="19">
        <v>50</v>
      </c>
      <c r="H3986" s="19">
        <v>12</v>
      </c>
      <c r="I3986" s="19">
        <v>14</v>
      </c>
      <c r="J3986" s="19">
        <v>92</v>
      </c>
      <c r="K3986" s="19">
        <v>140</v>
      </c>
      <c r="L3986" s="19">
        <v>420</v>
      </c>
      <c r="M3986" s="19" t="s">
        <v>70</v>
      </c>
      <c r="N3986" s="19">
        <v>3000</v>
      </c>
      <c r="O3986" s="19">
        <v>6000</v>
      </c>
      <c r="P3986" s="19">
        <v>3200</v>
      </c>
      <c r="Q3986" s="19" t="s">
        <v>57</v>
      </c>
      <c r="R3986" s="19">
        <v>1600</v>
      </c>
      <c r="S3986" s="19">
        <v>20000</v>
      </c>
      <c r="T3986" s="19">
        <v>0.35</v>
      </c>
      <c r="U3986" s="19">
        <v>7.7</v>
      </c>
      <c r="V3986" s="19">
        <v>0.24</v>
      </c>
      <c r="W3986" s="19">
        <v>67</v>
      </c>
      <c r="X3986" s="93"/>
      <c r="Y3986">
        <f t="shared" si="187"/>
        <v>60</v>
      </c>
      <c r="Z3986" t="b">
        <f>IF(N3986/G3986&gt;=Auswahlhilfe!$C$8,TRUE,FALSE)</f>
        <v>1</v>
      </c>
      <c r="AA3986" t="b">
        <f>IF(K3986&gt;Auswahlhilfe!$C$7,TRUE,FALSE)</f>
        <v>1</v>
      </c>
      <c r="AB3986" t="b">
        <f>IF(Auswahlhilfe!$C$17=F3986,TRUE,FALSE)</f>
        <v>0</v>
      </c>
      <c r="AC3986" t="b">
        <f>IFERROR(IF(FIND("P2",PGOptionList!D3986)&gt;0,TRUE),FALSE)</f>
        <v>1</v>
      </c>
      <c r="AD3986" t="b">
        <f>IFERROR(IF(FIND("P1",PGOptionList!D3986)&gt;0,TRUE),FALSE)</f>
        <v>0</v>
      </c>
      <c r="AE3986" t="b">
        <f>IFERROR(IF(FIND("P0",PGOptionList!D3986)&gt;0,TRUE),FALSE)</f>
        <v>0</v>
      </c>
      <c r="AF3986" t="b">
        <f>IF(AND(Z3986,AA3986,AB3986,AC3986,IF(C3986=Auswahlhilfe!$L$7,TRUE,FALSE)),D3986,FALSE)</f>
        <v>0</v>
      </c>
      <c r="AG3986" t="b">
        <f>IF(AND(Z3986,AA3986,AB3986,AD3986,IF(C3986=Auswahlhilfe!$L$17,TRUE,FALSE)),D3986,FALSE)</f>
        <v>0</v>
      </c>
      <c r="AH3986" t="b">
        <f>IF(AND(Z3986,AA3986,AB3986,AE3986,IF(C3986=Auswahlhilfe!$L$17,TRUE,FALSE)),D3986,FALSE)</f>
        <v>0</v>
      </c>
      <c r="AI3986" t="s">
        <v>4817</v>
      </c>
      <c r="AJ3986" s="90" t="str">
        <f t="shared" si="188"/>
        <v>mailto:info@oxni.ch?subject=Anfrage TCBR-090-050-S1-P2</v>
      </c>
    </row>
    <row r="3987" spans="2:36" x14ac:dyDescent="0.2">
      <c r="B3987" s="78" t="str">
        <f t="shared" si="186"/>
        <v/>
      </c>
      <c r="C3987" s="19" t="s">
        <v>143</v>
      </c>
      <c r="D3987" s="19" t="s">
        <v>4288</v>
      </c>
      <c r="E3987" s="19">
        <v>90</v>
      </c>
      <c r="F3987" s="19" t="s">
        <v>58</v>
      </c>
      <c r="G3987" s="19">
        <v>50</v>
      </c>
      <c r="H3987" s="19">
        <v>12</v>
      </c>
      <c r="I3987" s="19">
        <v>14</v>
      </c>
      <c r="J3987" s="19">
        <v>92</v>
      </c>
      <c r="K3987" s="19">
        <v>140</v>
      </c>
      <c r="L3987" s="19">
        <v>420</v>
      </c>
      <c r="M3987" s="19" t="s">
        <v>70</v>
      </c>
      <c r="N3987" s="19">
        <v>3000</v>
      </c>
      <c r="O3987" s="19">
        <v>6000</v>
      </c>
      <c r="P3987" s="19">
        <v>3200</v>
      </c>
      <c r="Q3987" s="19" t="s">
        <v>57</v>
      </c>
      <c r="R3987" s="19">
        <v>1600</v>
      </c>
      <c r="S3987" s="19">
        <v>20000</v>
      </c>
      <c r="T3987" s="19">
        <v>0.35</v>
      </c>
      <c r="U3987" s="19">
        <v>7.7</v>
      </c>
      <c r="V3987" s="19">
        <v>0.24</v>
      </c>
      <c r="W3987" s="19">
        <v>67</v>
      </c>
      <c r="X3987" s="93"/>
      <c r="Y3987">
        <f t="shared" si="187"/>
        <v>60</v>
      </c>
      <c r="Z3987" t="b">
        <f>IF(N3987/G3987&gt;=Auswahlhilfe!$C$8,TRUE,FALSE)</f>
        <v>1</v>
      </c>
      <c r="AA3987" t="b">
        <f>IF(K3987&gt;Auswahlhilfe!$C$7,TRUE,FALSE)</f>
        <v>1</v>
      </c>
      <c r="AB3987" t="b">
        <f>IF(Auswahlhilfe!$C$17=F3987,TRUE,FALSE)</f>
        <v>1</v>
      </c>
      <c r="AC3987" t="b">
        <f>IFERROR(IF(FIND("P2",PGOptionList!D3987)&gt;0,TRUE),FALSE)</f>
        <v>1</v>
      </c>
      <c r="AD3987" t="b">
        <f>IFERROR(IF(FIND("P1",PGOptionList!D3987)&gt;0,TRUE),FALSE)</f>
        <v>0</v>
      </c>
      <c r="AE3987" t="b">
        <f>IFERROR(IF(FIND("P0",PGOptionList!D3987)&gt;0,TRUE),FALSE)</f>
        <v>0</v>
      </c>
      <c r="AF3987" t="b">
        <f>IF(AND(Z3987,AA3987,AB3987,AC3987,IF(C3987=Auswahlhilfe!$L$7,TRUE,FALSE)),D3987,FALSE)</f>
        <v>0</v>
      </c>
      <c r="AG3987" t="b">
        <f>IF(AND(Z3987,AA3987,AB3987,AD3987,IF(C3987=Auswahlhilfe!$L$17,TRUE,FALSE)),D3987,FALSE)</f>
        <v>0</v>
      </c>
      <c r="AH3987" t="b">
        <f>IF(AND(Z3987,AA3987,AB3987,AE3987,IF(C3987=Auswahlhilfe!$L$17,TRUE,FALSE)),D3987,FALSE)</f>
        <v>0</v>
      </c>
      <c r="AI3987" t="s">
        <v>4817</v>
      </c>
      <c r="AJ3987" s="90" t="str">
        <f t="shared" si="188"/>
        <v>mailto:info@oxni.ch?subject=Anfrage TCBR-090-050-S2-P2</v>
      </c>
    </row>
    <row r="3988" spans="2:36" x14ac:dyDescent="0.2">
      <c r="B3988" s="78" t="str">
        <f t="shared" si="186"/>
        <v/>
      </c>
      <c r="C3988" s="19" t="s">
        <v>143</v>
      </c>
      <c r="D3988" s="19" t="s">
        <v>4289</v>
      </c>
      <c r="E3988" s="19">
        <v>90</v>
      </c>
      <c r="F3988" s="19" t="s">
        <v>55</v>
      </c>
      <c r="G3988" s="19">
        <v>40</v>
      </c>
      <c r="H3988" s="19">
        <v>7</v>
      </c>
      <c r="I3988" s="19">
        <v>14</v>
      </c>
      <c r="J3988" s="19">
        <v>92</v>
      </c>
      <c r="K3988" s="19">
        <v>115</v>
      </c>
      <c r="L3988" s="19">
        <v>345</v>
      </c>
      <c r="M3988" s="19" t="s">
        <v>149</v>
      </c>
      <c r="N3988" s="19">
        <v>3000</v>
      </c>
      <c r="O3988" s="19">
        <v>6000</v>
      </c>
      <c r="P3988" s="19">
        <v>3200</v>
      </c>
      <c r="Q3988" s="19" t="s">
        <v>57</v>
      </c>
      <c r="R3988" s="19">
        <v>1600</v>
      </c>
      <c r="S3988" s="19">
        <v>20000</v>
      </c>
      <c r="T3988" s="19">
        <v>0.35</v>
      </c>
      <c r="U3988" s="19">
        <v>7.7</v>
      </c>
      <c r="V3988" s="19">
        <v>0.24</v>
      </c>
      <c r="W3988" s="19">
        <v>67</v>
      </c>
      <c r="X3988" s="93"/>
      <c r="Y3988">
        <f t="shared" si="187"/>
        <v>75</v>
      </c>
      <c r="Z3988" t="b">
        <f>IF(N3988/G3988&gt;=Auswahlhilfe!$C$8,TRUE,FALSE)</f>
        <v>1</v>
      </c>
      <c r="AA3988" t="b">
        <f>IF(K3988&gt;Auswahlhilfe!$C$7,TRUE,FALSE)</f>
        <v>1</v>
      </c>
      <c r="AB3988" t="b">
        <f>IF(Auswahlhilfe!$C$17=F3988,TRUE,FALSE)</f>
        <v>0</v>
      </c>
      <c r="AC3988" t="b">
        <f>IFERROR(IF(FIND("P2",PGOptionList!D3988)&gt;0,TRUE),FALSE)</f>
        <v>0</v>
      </c>
      <c r="AD3988" t="b">
        <f>IFERROR(IF(FIND("P1",PGOptionList!D3988)&gt;0,TRUE),FALSE)</f>
        <v>0</v>
      </c>
      <c r="AE3988" t="b">
        <f>IFERROR(IF(FIND("P0",PGOptionList!D3988)&gt;0,TRUE),FALSE)</f>
        <v>1</v>
      </c>
      <c r="AF3988" t="b">
        <f>IF(AND(Z3988,AA3988,AB3988,AC3988,IF(C3988=Auswahlhilfe!$L$7,TRUE,FALSE)),D3988,FALSE)</f>
        <v>0</v>
      </c>
      <c r="AG3988" t="b">
        <f>IF(AND(Z3988,AA3988,AB3988,AD3988,IF(C3988=Auswahlhilfe!$L$17,TRUE,FALSE)),D3988,FALSE)</f>
        <v>0</v>
      </c>
      <c r="AH3988" t="b">
        <f>IF(AND(Z3988,AA3988,AB3988,AE3988,IF(C3988=Auswahlhilfe!$L$17,TRUE,FALSE)),D3988,FALSE)</f>
        <v>0</v>
      </c>
      <c r="AI3988" t="s">
        <v>4817</v>
      </c>
      <c r="AJ3988" s="90" t="str">
        <f t="shared" si="188"/>
        <v>mailto:info@oxni.ch?subject=Anfrage TCBR-090-040-S1-P0</v>
      </c>
    </row>
    <row r="3989" spans="2:36" x14ac:dyDescent="0.2">
      <c r="B3989" s="78" t="str">
        <f t="shared" si="186"/>
        <v/>
      </c>
      <c r="C3989" s="19" t="s">
        <v>143</v>
      </c>
      <c r="D3989" s="19" t="s">
        <v>4290</v>
      </c>
      <c r="E3989" s="19">
        <v>90</v>
      </c>
      <c r="F3989" s="19" t="s">
        <v>58</v>
      </c>
      <c r="G3989" s="19">
        <v>40</v>
      </c>
      <c r="H3989" s="19">
        <v>7</v>
      </c>
      <c r="I3989" s="19">
        <v>14</v>
      </c>
      <c r="J3989" s="19">
        <v>92</v>
      </c>
      <c r="K3989" s="19">
        <v>115</v>
      </c>
      <c r="L3989" s="19">
        <v>345</v>
      </c>
      <c r="M3989" s="19" t="s">
        <v>149</v>
      </c>
      <c r="N3989" s="19">
        <v>3000</v>
      </c>
      <c r="O3989" s="19">
        <v>6000</v>
      </c>
      <c r="P3989" s="19">
        <v>3200</v>
      </c>
      <c r="Q3989" s="19" t="s">
        <v>57</v>
      </c>
      <c r="R3989" s="19">
        <v>1600</v>
      </c>
      <c r="S3989" s="19">
        <v>20000</v>
      </c>
      <c r="T3989" s="19">
        <v>0.35</v>
      </c>
      <c r="U3989" s="19">
        <v>7.7</v>
      </c>
      <c r="V3989" s="19">
        <v>0.24</v>
      </c>
      <c r="W3989" s="19">
        <v>67</v>
      </c>
      <c r="X3989" s="93"/>
      <c r="Y3989">
        <f t="shared" si="187"/>
        <v>75</v>
      </c>
      <c r="Z3989" t="b">
        <f>IF(N3989/G3989&gt;=Auswahlhilfe!$C$8,TRUE,FALSE)</f>
        <v>1</v>
      </c>
      <c r="AA3989" t="b">
        <f>IF(K3989&gt;Auswahlhilfe!$C$7,TRUE,FALSE)</f>
        <v>1</v>
      </c>
      <c r="AB3989" t="b">
        <f>IF(Auswahlhilfe!$C$17=F3989,TRUE,FALSE)</f>
        <v>1</v>
      </c>
      <c r="AC3989" t="b">
        <f>IFERROR(IF(FIND("P2",PGOptionList!D3989)&gt;0,TRUE),FALSE)</f>
        <v>0</v>
      </c>
      <c r="AD3989" t="b">
        <f>IFERROR(IF(FIND("P1",PGOptionList!D3989)&gt;0,TRUE),FALSE)</f>
        <v>0</v>
      </c>
      <c r="AE3989" t="b">
        <f>IFERROR(IF(FIND("P0",PGOptionList!D3989)&gt;0,TRUE),FALSE)</f>
        <v>1</v>
      </c>
      <c r="AF3989" t="b">
        <f>IF(AND(Z3989,AA3989,AB3989,AC3989,IF(C3989=Auswahlhilfe!$L$7,TRUE,FALSE)),D3989,FALSE)</f>
        <v>0</v>
      </c>
      <c r="AG3989" t="b">
        <f>IF(AND(Z3989,AA3989,AB3989,AD3989,IF(C3989=Auswahlhilfe!$L$17,TRUE,FALSE)),D3989,FALSE)</f>
        <v>0</v>
      </c>
      <c r="AH3989" t="b">
        <f>IF(AND(Z3989,AA3989,AB3989,AE3989,IF(C3989=Auswahlhilfe!$L$17,TRUE,FALSE)),D3989,FALSE)</f>
        <v>0</v>
      </c>
      <c r="AI3989" t="s">
        <v>4817</v>
      </c>
      <c r="AJ3989" s="90" t="str">
        <f t="shared" si="188"/>
        <v>mailto:info@oxni.ch?subject=Anfrage TCBR-090-040-S2-P0</v>
      </c>
    </row>
    <row r="3990" spans="2:36" x14ac:dyDescent="0.2">
      <c r="B3990" s="78" t="str">
        <f t="shared" si="186"/>
        <v/>
      </c>
      <c r="C3990" s="19" t="s">
        <v>143</v>
      </c>
      <c r="D3990" s="19" t="s">
        <v>4291</v>
      </c>
      <c r="E3990" s="19">
        <v>90</v>
      </c>
      <c r="F3990" s="19" t="s">
        <v>55</v>
      </c>
      <c r="G3990" s="19">
        <v>40</v>
      </c>
      <c r="H3990" s="19">
        <v>9</v>
      </c>
      <c r="I3990" s="19">
        <v>14</v>
      </c>
      <c r="J3990" s="19">
        <v>92</v>
      </c>
      <c r="K3990" s="19">
        <v>115</v>
      </c>
      <c r="L3990" s="19">
        <v>345</v>
      </c>
      <c r="M3990" s="19" t="s">
        <v>149</v>
      </c>
      <c r="N3990" s="19">
        <v>3000</v>
      </c>
      <c r="O3990" s="19">
        <v>6000</v>
      </c>
      <c r="P3990" s="19">
        <v>3200</v>
      </c>
      <c r="Q3990" s="19" t="s">
        <v>57</v>
      </c>
      <c r="R3990" s="19">
        <v>1600</v>
      </c>
      <c r="S3990" s="19">
        <v>20000</v>
      </c>
      <c r="T3990" s="19">
        <v>0.35</v>
      </c>
      <c r="U3990" s="19">
        <v>7.7</v>
      </c>
      <c r="V3990" s="19">
        <v>0.24</v>
      </c>
      <c r="W3990" s="19">
        <v>67</v>
      </c>
      <c r="X3990" s="93"/>
      <c r="Y3990">
        <f t="shared" si="187"/>
        <v>75</v>
      </c>
      <c r="Z3990" t="b">
        <f>IF(N3990/G3990&gt;=Auswahlhilfe!$C$8,TRUE,FALSE)</f>
        <v>1</v>
      </c>
      <c r="AA3990" t="b">
        <f>IF(K3990&gt;Auswahlhilfe!$C$7,TRUE,FALSE)</f>
        <v>1</v>
      </c>
      <c r="AB3990" t="b">
        <f>IF(Auswahlhilfe!$C$17=F3990,TRUE,FALSE)</f>
        <v>0</v>
      </c>
      <c r="AC3990" t="b">
        <f>IFERROR(IF(FIND("P2",PGOptionList!D3990)&gt;0,TRUE),FALSE)</f>
        <v>0</v>
      </c>
      <c r="AD3990" t="b">
        <f>IFERROR(IF(FIND("P1",PGOptionList!D3990)&gt;0,TRUE),FALSE)</f>
        <v>1</v>
      </c>
      <c r="AE3990" t="b">
        <f>IFERROR(IF(FIND("P0",PGOptionList!D3990)&gt;0,TRUE),FALSE)</f>
        <v>0</v>
      </c>
      <c r="AF3990" t="b">
        <f>IF(AND(Z3990,AA3990,AB3990,AC3990,IF(C3990=Auswahlhilfe!$L$7,TRUE,FALSE)),D3990,FALSE)</f>
        <v>0</v>
      </c>
      <c r="AG3990" t="b">
        <f>IF(AND(Z3990,AA3990,AB3990,AD3990,IF(C3990=Auswahlhilfe!$L$17,TRUE,FALSE)),D3990,FALSE)</f>
        <v>0</v>
      </c>
      <c r="AH3990" t="b">
        <f>IF(AND(Z3990,AA3990,AB3990,AE3990,IF(C3990=Auswahlhilfe!$L$17,TRUE,FALSE)),D3990,FALSE)</f>
        <v>0</v>
      </c>
      <c r="AI3990" t="s">
        <v>4817</v>
      </c>
      <c r="AJ3990" s="90" t="str">
        <f t="shared" si="188"/>
        <v>mailto:info@oxni.ch?subject=Anfrage TCBR-090-040-S1-P1</v>
      </c>
    </row>
    <row r="3991" spans="2:36" x14ac:dyDescent="0.2">
      <c r="B3991" s="78" t="str">
        <f t="shared" si="186"/>
        <v/>
      </c>
      <c r="C3991" s="19" t="s">
        <v>143</v>
      </c>
      <c r="D3991" s="19" t="s">
        <v>4292</v>
      </c>
      <c r="E3991" s="19">
        <v>90</v>
      </c>
      <c r="F3991" s="19" t="s">
        <v>58</v>
      </c>
      <c r="G3991" s="19">
        <v>40</v>
      </c>
      <c r="H3991" s="19">
        <v>9</v>
      </c>
      <c r="I3991" s="19">
        <v>14</v>
      </c>
      <c r="J3991" s="19">
        <v>92</v>
      </c>
      <c r="K3991" s="19">
        <v>115</v>
      </c>
      <c r="L3991" s="19">
        <v>345</v>
      </c>
      <c r="M3991" s="19" t="s">
        <v>149</v>
      </c>
      <c r="N3991" s="19">
        <v>3000</v>
      </c>
      <c r="O3991" s="19">
        <v>6000</v>
      </c>
      <c r="P3991" s="19">
        <v>3200</v>
      </c>
      <c r="Q3991" s="19" t="s">
        <v>57</v>
      </c>
      <c r="R3991" s="19">
        <v>1600</v>
      </c>
      <c r="S3991" s="19">
        <v>20000</v>
      </c>
      <c r="T3991" s="19">
        <v>0.35</v>
      </c>
      <c r="U3991" s="19">
        <v>7.7</v>
      </c>
      <c r="V3991" s="19">
        <v>0.24</v>
      </c>
      <c r="W3991" s="19">
        <v>67</v>
      </c>
      <c r="X3991" s="93"/>
      <c r="Y3991">
        <f t="shared" si="187"/>
        <v>75</v>
      </c>
      <c r="Z3991" t="b">
        <f>IF(N3991/G3991&gt;=Auswahlhilfe!$C$8,TRUE,FALSE)</f>
        <v>1</v>
      </c>
      <c r="AA3991" t="b">
        <f>IF(K3991&gt;Auswahlhilfe!$C$7,TRUE,FALSE)</f>
        <v>1</v>
      </c>
      <c r="AB3991" t="b">
        <f>IF(Auswahlhilfe!$C$17=F3991,TRUE,FALSE)</f>
        <v>1</v>
      </c>
      <c r="AC3991" t="b">
        <f>IFERROR(IF(FIND("P2",PGOptionList!D3991)&gt;0,TRUE),FALSE)</f>
        <v>0</v>
      </c>
      <c r="AD3991" t="b">
        <f>IFERROR(IF(FIND("P1",PGOptionList!D3991)&gt;0,TRUE),FALSE)</f>
        <v>1</v>
      </c>
      <c r="AE3991" t="b">
        <f>IFERROR(IF(FIND("P0",PGOptionList!D3991)&gt;0,TRUE),FALSE)</f>
        <v>0</v>
      </c>
      <c r="AF3991" t="b">
        <f>IF(AND(Z3991,AA3991,AB3991,AC3991,IF(C3991=Auswahlhilfe!$L$7,TRUE,FALSE)),D3991,FALSE)</f>
        <v>0</v>
      </c>
      <c r="AG3991" t="b">
        <f>IF(AND(Z3991,AA3991,AB3991,AD3991,IF(C3991=Auswahlhilfe!$L$17,TRUE,FALSE)),D3991,FALSE)</f>
        <v>0</v>
      </c>
      <c r="AH3991" t="b">
        <f>IF(AND(Z3991,AA3991,AB3991,AE3991,IF(C3991=Auswahlhilfe!$L$17,TRUE,FALSE)),D3991,FALSE)</f>
        <v>0</v>
      </c>
      <c r="AI3991" t="s">
        <v>4817</v>
      </c>
      <c r="AJ3991" s="90" t="str">
        <f t="shared" si="188"/>
        <v>mailto:info@oxni.ch?subject=Anfrage TCBR-090-040-S2-P1</v>
      </c>
    </row>
    <row r="3992" spans="2:36" x14ac:dyDescent="0.2">
      <c r="B3992" s="78" t="str">
        <f t="shared" si="186"/>
        <v/>
      </c>
      <c r="C3992" s="19" t="s">
        <v>143</v>
      </c>
      <c r="D3992" s="19" t="s">
        <v>4293</v>
      </c>
      <c r="E3992" s="19">
        <v>90</v>
      </c>
      <c r="F3992" s="19" t="s">
        <v>55</v>
      </c>
      <c r="G3992" s="19">
        <v>40</v>
      </c>
      <c r="H3992" s="19">
        <v>12</v>
      </c>
      <c r="I3992" s="19">
        <v>14</v>
      </c>
      <c r="J3992" s="19">
        <v>92</v>
      </c>
      <c r="K3992" s="19">
        <v>115</v>
      </c>
      <c r="L3992" s="19">
        <v>345</v>
      </c>
      <c r="M3992" s="19" t="s">
        <v>149</v>
      </c>
      <c r="N3992" s="19">
        <v>3000</v>
      </c>
      <c r="O3992" s="19">
        <v>6000</v>
      </c>
      <c r="P3992" s="19">
        <v>3200</v>
      </c>
      <c r="Q3992" s="19" t="s">
        <v>57</v>
      </c>
      <c r="R3992" s="19">
        <v>1600</v>
      </c>
      <c r="S3992" s="19">
        <v>20000</v>
      </c>
      <c r="T3992" s="19">
        <v>0.35</v>
      </c>
      <c r="U3992" s="19">
        <v>7.7</v>
      </c>
      <c r="V3992" s="19">
        <v>0.24</v>
      </c>
      <c r="W3992" s="19">
        <v>67</v>
      </c>
      <c r="X3992" s="93"/>
      <c r="Y3992">
        <f t="shared" si="187"/>
        <v>75</v>
      </c>
      <c r="Z3992" t="b">
        <f>IF(N3992/G3992&gt;=Auswahlhilfe!$C$8,TRUE,FALSE)</f>
        <v>1</v>
      </c>
      <c r="AA3992" t="b">
        <f>IF(K3992&gt;Auswahlhilfe!$C$7,TRUE,FALSE)</f>
        <v>1</v>
      </c>
      <c r="AB3992" t="b">
        <f>IF(Auswahlhilfe!$C$17=F3992,TRUE,FALSE)</f>
        <v>0</v>
      </c>
      <c r="AC3992" t="b">
        <f>IFERROR(IF(FIND("P2",PGOptionList!D3992)&gt;0,TRUE),FALSE)</f>
        <v>1</v>
      </c>
      <c r="AD3992" t="b">
        <f>IFERROR(IF(FIND("P1",PGOptionList!D3992)&gt;0,TRUE),FALSE)</f>
        <v>0</v>
      </c>
      <c r="AE3992" t="b">
        <f>IFERROR(IF(FIND("P0",PGOptionList!D3992)&gt;0,TRUE),FALSE)</f>
        <v>0</v>
      </c>
      <c r="AF3992" t="b">
        <f>IF(AND(Z3992,AA3992,AB3992,AC3992,IF(C3992=Auswahlhilfe!$L$7,TRUE,FALSE)),D3992,FALSE)</f>
        <v>0</v>
      </c>
      <c r="AG3992" t="b">
        <f>IF(AND(Z3992,AA3992,AB3992,AD3992,IF(C3992=Auswahlhilfe!$L$17,TRUE,FALSE)),D3992,FALSE)</f>
        <v>0</v>
      </c>
      <c r="AH3992" t="b">
        <f>IF(AND(Z3992,AA3992,AB3992,AE3992,IF(C3992=Auswahlhilfe!$L$17,TRUE,FALSE)),D3992,FALSE)</f>
        <v>0</v>
      </c>
      <c r="AI3992" t="s">
        <v>4817</v>
      </c>
      <c r="AJ3992" s="90" t="str">
        <f t="shared" si="188"/>
        <v>mailto:info@oxni.ch?subject=Anfrage TCBR-090-040-S1-P2</v>
      </c>
    </row>
    <row r="3993" spans="2:36" x14ac:dyDescent="0.2">
      <c r="B3993" s="78" t="str">
        <f t="shared" si="186"/>
        <v/>
      </c>
      <c r="C3993" s="19" t="s">
        <v>143</v>
      </c>
      <c r="D3993" s="19" t="s">
        <v>4294</v>
      </c>
      <c r="E3993" s="19">
        <v>90</v>
      </c>
      <c r="F3993" s="19" t="s">
        <v>58</v>
      </c>
      <c r="G3993" s="19">
        <v>40</v>
      </c>
      <c r="H3993" s="19">
        <v>12</v>
      </c>
      <c r="I3993" s="19">
        <v>14</v>
      </c>
      <c r="J3993" s="19">
        <v>92</v>
      </c>
      <c r="K3993" s="19">
        <v>115</v>
      </c>
      <c r="L3993" s="19">
        <v>345</v>
      </c>
      <c r="M3993" s="19" t="s">
        <v>149</v>
      </c>
      <c r="N3993" s="19">
        <v>3000</v>
      </c>
      <c r="O3993" s="19">
        <v>6000</v>
      </c>
      <c r="P3993" s="19">
        <v>3200</v>
      </c>
      <c r="Q3993" s="19" t="s">
        <v>57</v>
      </c>
      <c r="R3993" s="19">
        <v>1600</v>
      </c>
      <c r="S3993" s="19">
        <v>20000</v>
      </c>
      <c r="T3993" s="19">
        <v>0.35</v>
      </c>
      <c r="U3993" s="19">
        <v>7.7</v>
      </c>
      <c r="V3993" s="19">
        <v>0.24</v>
      </c>
      <c r="W3993" s="19">
        <v>67</v>
      </c>
      <c r="X3993" s="93"/>
      <c r="Y3993">
        <f t="shared" si="187"/>
        <v>75</v>
      </c>
      <c r="Z3993" t="b">
        <f>IF(N3993/G3993&gt;=Auswahlhilfe!$C$8,TRUE,FALSE)</f>
        <v>1</v>
      </c>
      <c r="AA3993" t="b">
        <f>IF(K3993&gt;Auswahlhilfe!$C$7,TRUE,FALSE)</f>
        <v>1</v>
      </c>
      <c r="AB3993" t="b">
        <f>IF(Auswahlhilfe!$C$17=F3993,TRUE,FALSE)</f>
        <v>1</v>
      </c>
      <c r="AC3993" t="b">
        <f>IFERROR(IF(FIND("P2",PGOptionList!D3993)&gt;0,TRUE),FALSE)</f>
        <v>1</v>
      </c>
      <c r="AD3993" t="b">
        <f>IFERROR(IF(FIND("P1",PGOptionList!D3993)&gt;0,TRUE),FALSE)</f>
        <v>0</v>
      </c>
      <c r="AE3993" t="b">
        <f>IFERROR(IF(FIND("P0",PGOptionList!D3993)&gt;0,TRUE),FALSE)</f>
        <v>0</v>
      </c>
      <c r="AF3993" t="b">
        <f>IF(AND(Z3993,AA3993,AB3993,AC3993,IF(C3993=Auswahlhilfe!$L$7,TRUE,FALSE)),D3993,FALSE)</f>
        <v>0</v>
      </c>
      <c r="AG3993" t="b">
        <f>IF(AND(Z3993,AA3993,AB3993,AD3993,IF(C3993=Auswahlhilfe!$L$17,TRUE,FALSE)),D3993,FALSE)</f>
        <v>0</v>
      </c>
      <c r="AH3993" t="b">
        <f>IF(AND(Z3993,AA3993,AB3993,AE3993,IF(C3993=Auswahlhilfe!$L$17,TRUE,FALSE)),D3993,FALSE)</f>
        <v>0</v>
      </c>
      <c r="AI3993" t="s">
        <v>4817</v>
      </c>
      <c r="AJ3993" s="90" t="str">
        <f t="shared" si="188"/>
        <v>mailto:info@oxni.ch?subject=Anfrage TCBR-090-040-S2-P2</v>
      </c>
    </row>
    <row r="3994" spans="2:36" x14ac:dyDescent="0.2">
      <c r="B3994" s="78" t="str">
        <f t="shared" si="186"/>
        <v/>
      </c>
      <c r="C3994" s="19" t="s">
        <v>143</v>
      </c>
      <c r="D3994" s="19" t="s">
        <v>4295</v>
      </c>
      <c r="E3994" s="19">
        <v>90</v>
      </c>
      <c r="F3994" s="19" t="s">
        <v>55</v>
      </c>
      <c r="G3994" s="19">
        <v>35</v>
      </c>
      <c r="H3994" s="19">
        <v>7</v>
      </c>
      <c r="I3994" s="19">
        <v>14</v>
      </c>
      <c r="J3994" s="19">
        <v>92</v>
      </c>
      <c r="K3994" s="19">
        <v>135</v>
      </c>
      <c r="L3994" s="19">
        <v>405</v>
      </c>
      <c r="M3994" s="19" t="s">
        <v>130</v>
      </c>
      <c r="N3994" s="19">
        <v>3000</v>
      </c>
      <c r="O3994" s="19">
        <v>6000</v>
      </c>
      <c r="P3994" s="19">
        <v>3200</v>
      </c>
      <c r="Q3994" s="19" t="s">
        <v>57</v>
      </c>
      <c r="R3994" s="19">
        <v>1600</v>
      </c>
      <c r="S3994" s="19">
        <v>20000</v>
      </c>
      <c r="T3994" s="19">
        <v>0.35</v>
      </c>
      <c r="U3994" s="19">
        <v>7.7</v>
      </c>
      <c r="V3994" s="19">
        <v>0.24</v>
      </c>
      <c r="W3994" s="19">
        <v>67</v>
      </c>
      <c r="X3994" s="93"/>
      <c r="Y3994">
        <f t="shared" si="187"/>
        <v>85.714285714285708</v>
      </c>
      <c r="Z3994" t="b">
        <f>IF(N3994/G3994&gt;=Auswahlhilfe!$C$8,TRUE,FALSE)</f>
        <v>1</v>
      </c>
      <c r="AA3994" t="b">
        <f>IF(K3994&gt;Auswahlhilfe!$C$7,TRUE,FALSE)</f>
        <v>1</v>
      </c>
      <c r="AB3994" t="b">
        <f>IF(Auswahlhilfe!$C$17=F3994,TRUE,FALSE)</f>
        <v>0</v>
      </c>
      <c r="AC3994" t="b">
        <f>IFERROR(IF(FIND("P2",PGOptionList!D3994)&gt;0,TRUE),FALSE)</f>
        <v>0</v>
      </c>
      <c r="AD3994" t="b">
        <f>IFERROR(IF(FIND("P1",PGOptionList!D3994)&gt;0,TRUE),FALSE)</f>
        <v>0</v>
      </c>
      <c r="AE3994" t="b">
        <f>IFERROR(IF(FIND("P0",PGOptionList!D3994)&gt;0,TRUE),FALSE)</f>
        <v>1</v>
      </c>
      <c r="AF3994" t="b">
        <f>IF(AND(Z3994,AA3994,AB3994,AC3994,IF(C3994=Auswahlhilfe!$L$7,TRUE,FALSE)),D3994,FALSE)</f>
        <v>0</v>
      </c>
      <c r="AG3994" t="b">
        <f>IF(AND(Z3994,AA3994,AB3994,AD3994,IF(C3994=Auswahlhilfe!$L$17,TRUE,FALSE)),D3994,FALSE)</f>
        <v>0</v>
      </c>
      <c r="AH3994" t="b">
        <f>IF(AND(Z3994,AA3994,AB3994,AE3994,IF(C3994=Auswahlhilfe!$L$17,TRUE,FALSE)),D3994,FALSE)</f>
        <v>0</v>
      </c>
      <c r="AI3994" t="s">
        <v>4817</v>
      </c>
      <c r="AJ3994" s="90" t="str">
        <f t="shared" si="188"/>
        <v>mailto:info@oxni.ch?subject=Anfrage TCBR-090-035-S1-P0</v>
      </c>
    </row>
    <row r="3995" spans="2:36" x14ac:dyDescent="0.2">
      <c r="B3995" s="78" t="str">
        <f t="shared" si="186"/>
        <v/>
      </c>
      <c r="C3995" s="19" t="s">
        <v>143</v>
      </c>
      <c r="D3995" s="19" t="s">
        <v>4296</v>
      </c>
      <c r="E3995" s="19">
        <v>90</v>
      </c>
      <c r="F3995" s="19" t="s">
        <v>58</v>
      </c>
      <c r="G3995" s="19">
        <v>35</v>
      </c>
      <c r="H3995" s="19">
        <v>7</v>
      </c>
      <c r="I3995" s="19">
        <v>14</v>
      </c>
      <c r="J3995" s="19">
        <v>92</v>
      </c>
      <c r="K3995" s="19">
        <v>135</v>
      </c>
      <c r="L3995" s="19">
        <v>405</v>
      </c>
      <c r="M3995" s="19" t="s">
        <v>130</v>
      </c>
      <c r="N3995" s="19">
        <v>3000</v>
      </c>
      <c r="O3995" s="19">
        <v>6000</v>
      </c>
      <c r="P3995" s="19">
        <v>3200</v>
      </c>
      <c r="Q3995" s="19" t="s">
        <v>57</v>
      </c>
      <c r="R3995" s="19">
        <v>1600</v>
      </c>
      <c r="S3995" s="19">
        <v>20000</v>
      </c>
      <c r="T3995" s="19">
        <v>0.35</v>
      </c>
      <c r="U3995" s="19">
        <v>7.7</v>
      </c>
      <c r="V3995" s="19">
        <v>0.24</v>
      </c>
      <c r="W3995" s="19">
        <v>67</v>
      </c>
      <c r="X3995" s="93"/>
      <c r="Y3995">
        <f t="shared" si="187"/>
        <v>85.714285714285708</v>
      </c>
      <c r="Z3995" t="b">
        <f>IF(N3995/G3995&gt;=Auswahlhilfe!$C$8,TRUE,FALSE)</f>
        <v>1</v>
      </c>
      <c r="AA3995" t="b">
        <f>IF(K3995&gt;Auswahlhilfe!$C$7,TRUE,FALSE)</f>
        <v>1</v>
      </c>
      <c r="AB3995" t="b">
        <f>IF(Auswahlhilfe!$C$17=F3995,TRUE,FALSE)</f>
        <v>1</v>
      </c>
      <c r="AC3995" t="b">
        <f>IFERROR(IF(FIND("P2",PGOptionList!D3995)&gt;0,TRUE),FALSE)</f>
        <v>0</v>
      </c>
      <c r="AD3995" t="b">
        <f>IFERROR(IF(FIND("P1",PGOptionList!D3995)&gt;0,TRUE),FALSE)</f>
        <v>0</v>
      </c>
      <c r="AE3995" t="b">
        <f>IFERROR(IF(FIND("P0",PGOptionList!D3995)&gt;0,TRUE),FALSE)</f>
        <v>1</v>
      </c>
      <c r="AF3995" t="b">
        <f>IF(AND(Z3995,AA3995,AB3995,AC3995,IF(C3995=Auswahlhilfe!$L$7,TRUE,FALSE)),D3995,FALSE)</f>
        <v>0</v>
      </c>
      <c r="AG3995" t="b">
        <f>IF(AND(Z3995,AA3995,AB3995,AD3995,IF(C3995=Auswahlhilfe!$L$17,TRUE,FALSE)),D3995,FALSE)</f>
        <v>0</v>
      </c>
      <c r="AH3995" t="b">
        <f>IF(AND(Z3995,AA3995,AB3995,AE3995,IF(C3995=Auswahlhilfe!$L$17,TRUE,FALSE)),D3995,FALSE)</f>
        <v>0</v>
      </c>
      <c r="AI3995" t="s">
        <v>4817</v>
      </c>
      <c r="AJ3995" s="90" t="str">
        <f t="shared" si="188"/>
        <v>mailto:info@oxni.ch?subject=Anfrage TCBR-090-035-S2-P0</v>
      </c>
    </row>
    <row r="3996" spans="2:36" x14ac:dyDescent="0.2">
      <c r="B3996" s="78" t="str">
        <f t="shared" si="186"/>
        <v/>
      </c>
      <c r="C3996" s="19" t="s">
        <v>143</v>
      </c>
      <c r="D3996" s="19" t="s">
        <v>4297</v>
      </c>
      <c r="E3996" s="19">
        <v>90</v>
      </c>
      <c r="F3996" s="19" t="s">
        <v>55</v>
      </c>
      <c r="G3996" s="19">
        <v>35</v>
      </c>
      <c r="H3996" s="19">
        <v>9</v>
      </c>
      <c r="I3996" s="19">
        <v>14</v>
      </c>
      <c r="J3996" s="19">
        <v>92</v>
      </c>
      <c r="K3996" s="19">
        <v>135</v>
      </c>
      <c r="L3996" s="19">
        <v>405</v>
      </c>
      <c r="M3996" s="19" t="s">
        <v>130</v>
      </c>
      <c r="N3996" s="19">
        <v>3000</v>
      </c>
      <c r="O3996" s="19">
        <v>6000</v>
      </c>
      <c r="P3996" s="19">
        <v>3200</v>
      </c>
      <c r="Q3996" s="19" t="s">
        <v>57</v>
      </c>
      <c r="R3996" s="19">
        <v>1600</v>
      </c>
      <c r="S3996" s="19">
        <v>20000</v>
      </c>
      <c r="T3996" s="19">
        <v>0.35</v>
      </c>
      <c r="U3996" s="19">
        <v>7.7</v>
      </c>
      <c r="V3996" s="19">
        <v>0.24</v>
      </c>
      <c r="W3996" s="19">
        <v>67</v>
      </c>
      <c r="X3996" s="93"/>
      <c r="Y3996">
        <f t="shared" si="187"/>
        <v>85.714285714285708</v>
      </c>
      <c r="Z3996" t="b">
        <f>IF(N3996/G3996&gt;=Auswahlhilfe!$C$8,TRUE,FALSE)</f>
        <v>1</v>
      </c>
      <c r="AA3996" t="b">
        <f>IF(K3996&gt;Auswahlhilfe!$C$7,TRUE,FALSE)</f>
        <v>1</v>
      </c>
      <c r="AB3996" t="b">
        <f>IF(Auswahlhilfe!$C$17=F3996,TRUE,FALSE)</f>
        <v>0</v>
      </c>
      <c r="AC3996" t="b">
        <f>IFERROR(IF(FIND("P2",PGOptionList!D3996)&gt;0,TRUE),FALSE)</f>
        <v>0</v>
      </c>
      <c r="AD3996" t="b">
        <f>IFERROR(IF(FIND("P1",PGOptionList!D3996)&gt;0,TRUE),FALSE)</f>
        <v>1</v>
      </c>
      <c r="AE3996" t="b">
        <f>IFERROR(IF(FIND("P0",PGOptionList!D3996)&gt;0,TRUE),FALSE)</f>
        <v>0</v>
      </c>
      <c r="AF3996" t="b">
        <f>IF(AND(Z3996,AA3996,AB3996,AC3996,IF(C3996=Auswahlhilfe!$L$7,TRUE,FALSE)),D3996,FALSE)</f>
        <v>0</v>
      </c>
      <c r="AG3996" t="b">
        <f>IF(AND(Z3996,AA3996,AB3996,AD3996,IF(C3996=Auswahlhilfe!$L$17,TRUE,FALSE)),D3996,FALSE)</f>
        <v>0</v>
      </c>
      <c r="AH3996" t="b">
        <f>IF(AND(Z3996,AA3996,AB3996,AE3996,IF(C3996=Auswahlhilfe!$L$17,TRUE,FALSE)),D3996,FALSE)</f>
        <v>0</v>
      </c>
      <c r="AI3996" t="s">
        <v>4817</v>
      </c>
      <c r="AJ3996" s="90" t="str">
        <f t="shared" si="188"/>
        <v>mailto:info@oxni.ch?subject=Anfrage TCBR-090-035-S1-P1</v>
      </c>
    </row>
    <row r="3997" spans="2:36" x14ac:dyDescent="0.2">
      <c r="B3997" s="78" t="str">
        <f t="shared" si="186"/>
        <v/>
      </c>
      <c r="C3997" s="19" t="s">
        <v>143</v>
      </c>
      <c r="D3997" s="19" t="s">
        <v>4298</v>
      </c>
      <c r="E3997" s="19">
        <v>90</v>
      </c>
      <c r="F3997" s="19" t="s">
        <v>58</v>
      </c>
      <c r="G3997" s="19">
        <v>35</v>
      </c>
      <c r="H3997" s="19">
        <v>9</v>
      </c>
      <c r="I3997" s="19">
        <v>14</v>
      </c>
      <c r="J3997" s="19">
        <v>92</v>
      </c>
      <c r="K3997" s="19">
        <v>135</v>
      </c>
      <c r="L3997" s="19">
        <v>405</v>
      </c>
      <c r="M3997" s="19" t="s">
        <v>130</v>
      </c>
      <c r="N3997" s="19">
        <v>3000</v>
      </c>
      <c r="O3997" s="19">
        <v>6000</v>
      </c>
      <c r="P3997" s="19">
        <v>3200</v>
      </c>
      <c r="Q3997" s="19" t="s">
        <v>57</v>
      </c>
      <c r="R3997" s="19">
        <v>1600</v>
      </c>
      <c r="S3997" s="19">
        <v>20000</v>
      </c>
      <c r="T3997" s="19">
        <v>0.35</v>
      </c>
      <c r="U3997" s="19">
        <v>7.7</v>
      </c>
      <c r="V3997" s="19">
        <v>0.24</v>
      </c>
      <c r="W3997" s="19">
        <v>67</v>
      </c>
      <c r="X3997" s="93"/>
      <c r="Y3997">
        <f t="shared" si="187"/>
        <v>85.714285714285708</v>
      </c>
      <c r="Z3997" t="b">
        <f>IF(N3997/G3997&gt;=Auswahlhilfe!$C$8,TRUE,FALSE)</f>
        <v>1</v>
      </c>
      <c r="AA3997" t="b">
        <f>IF(K3997&gt;Auswahlhilfe!$C$7,TRUE,FALSE)</f>
        <v>1</v>
      </c>
      <c r="AB3997" t="b">
        <f>IF(Auswahlhilfe!$C$17=F3997,TRUE,FALSE)</f>
        <v>1</v>
      </c>
      <c r="AC3997" t="b">
        <f>IFERROR(IF(FIND("P2",PGOptionList!D3997)&gt;0,TRUE),FALSE)</f>
        <v>0</v>
      </c>
      <c r="AD3997" t="b">
        <f>IFERROR(IF(FIND("P1",PGOptionList!D3997)&gt;0,TRUE),FALSE)</f>
        <v>1</v>
      </c>
      <c r="AE3997" t="b">
        <f>IFERROR(IF(FIND("P0",PGOptionList!D3997)&gt;0,TRUE),FALSE)</f>
        <v>0</v>
      </c>
      <c r="AF3997" t="b">
        <f>IF(AND(Z3997,AA3997,AB3997,AC3997,IF(C3997=Auswahlhilfe!$L$7,TRUE,FALSE)),D3997,FALSE)</f>
        <v>0</v>
      </c>
      <c r="AG3997" t="b">
        <f>IF(AND(Z3997,AA3997,AB3997,AD3997,IF(C3997=Auswahlhilfe!$L$17,TRUE,FALSE)),D3997,FALSE)</f>
        <v>0</v>
      </c>
      <c r="AH3997" t="b">
        <f>IF(AND(Z3997,AA3997,AB3997,AE3997,IF(C3997=Auswahlhilfe!$L$17,TRUE,FALSE)),D3997,FALSE)</f>
        <v>0</v>
      </c>
      <c r="AI3997" t="s">
        <v>4817</v>
      </c>
      <c r="AJ3997" s="90" t="str">
        <f t="shared" si="188"/>
        <v>mailto:info@oxni.ch?subject=Anfrage TCBR-090-035-S2-P1</v>
      </c>
    </row>
    <row r="3998" spans="2:36" x14ac:dyDescent="0.2">
      <c r="B3998" s="78" t="str">
        <f t="shared" si="186"/>
        <v/>
      </c>
      <c r="C3998" s="19" t="s">
        <v>143</v>
      </c>
      <c r="D3998" s="19" t="s">
        <v>4299</v>
      </c>
      <c r="E3998" s="19">
        <v>90</v>
      </c>
      <c r="F3998" s="19" t="s">
        <v>55</v>
      </c>
      <c r="G3998" s="19">
        <v>35</v>
      </c>
      <c r="H3998" s="19">
        <v>12</v>
      </c>
      <c r="I3998" s="19">
        <v>14</v>
      </c>
      <c r="J3998" s="19">
        <v>92</v>
      </c>
      <c r="K3998" s="19">
        <v>135</v>
      </c>
      <c r="L3998" s="19">
        <v>405</v>
      </c>
      <c r="M3998" s="19" t="s">
        <v>130</v>
      </c>
      <c r="N3998" s="19">
        <v>3000</v>
      </c>
      <c r="O3998" s="19">
        <v>6000</v>
      </c>
      <c r="P3998" s="19">
        <v>3200</v>
      </c>
      <c r="Q3998" s="19" t="s">
        <v>57</v>
      </c>
      <c r="R3998" s="19">
        <v>1600</v>
      </c>
      <c r="S3998" s="19">
        <v>20000</v>
      </c>
      <c r="T3998" s="19">
        <v>0.35</v>
      </c>
      <c r="U3998" s="19">
        <v>7.7</v>
      </c>
      <c r="V3998" s="19">
        <v>0.24</v>
      </c>
      <c r="W3998" s="19">
        <v>67</v>
      </c>
      <c r="X3998" s="93"/>
      <c r="Y3998">
        <f t="shared" si="187"/>
        <v>85.714285714285708</v>
      </c>
      <c r="Z3998" t="b">
        <f>IF(N3998/G3998&gt;=Auswahlhilfe!$C$8,TRUE,FALSE)</f>
        <v>1</v>
      </c>
      <c r="AA3998" t="b">
        <f>IF(K3998&gt;Auswahlhilfe!$C$7,TRUE,FALSE)</f>
        <v>1</v>
      </c>
      <c r="AB3998" t="b">
        <f>IF(Auswahlhilfe!$C$17=F3998,TRUE,FALSE)</f>
        <v>0</v>
      </c>
      <c r="AC3998" t="b">
        <f>IFERROR(IF(FIND("P2",PGOptionList!D3998)&gt;0,TRUE),FALSE)</f>
        <v>1</v>
      </c>
      <c r="AD3998" t="b">
        <f>IFERROR(IF(FIND("P1",PGOptionList!D3998)&gt;0,TRUE),FALSE)</f>
        <v>0</v>
      </c>
      <c r="AE3998" t="b">
        <f>IFERROR(IF(FIND("P0",PGOptionList!D3998)&gt;0,TRUE),FALSE)</f>
        <v>0</v>
      </c>
      <c r="AF3998" t="b">
        <f>IF(AND(Z3998,AA3998,AB3998,AC3998,IF(C3998=Auswahlhilfe!$L$7,TRUE,FALSE)),D3998,FALSE)</f>
        <v>0</v>
      </c>
      <c r="AG3998" t="b">
        <f>IF(AND(Z3998,AA3998,AB3998,AD3998,IF(C3998=Auswahlhilfe!$L$17,TRUE,FALSE)),D3998,FALSE)</f>
        <v>0</v>
      </c>
      <c r="AH3998" t="b">
        <f>IF(AND(Z3998,AA3998,AB3998,AE3998,IF(C3998=Auswahlhilfe!$L$17,TRUE,FALSE)),D3998,FALSE)</f>
        <v>0</v>
      </c>
      <c r="AI3998" t="s">
        <v>4817</v>
      </c>
      <c r="AJ3998" s="90" t="str">
        <f t="shared" si="188"/>
        <v>mailto:info@oxni.ch?subject=Anfrage TCBR-090-035-S1-P2</v>
      </c>
    </row>
    <row r="3999" spans="2:36" x14ac:dyDescent="0.2">
      <c r="B3999" s="78" t="str">
        <f t="shared" si="186"/>
        <v/>
      </c>
      <c r="C3999" s="19" t="s">
        <v>143</v>
      </c>
      <c r="D3999" s="19" t="s">
        <v>4300</v>
      </c>
      <c r="E3999" s="19">
        <v>90</v>
      </c>
      <c r="F3999" s="19" t="s">
        <v>58</v>
      </c>
      <c r="G3999" s="19">
        <v>35</v>
      </c>
      <c r="H3999" s="19">
        <v>12</v>
      </c>
      <c r="I3999" s="19">
        <v>14</v>
      </c>
      <c r="J3999" s="19">
        <v>92</v>
      </c>
      <c r="K3999" s="19">
        <v>135</v>
      </c>
      <c r="L3999" s="19">
        <v>405</v>
      </c>
      <c r="M3999" s="19" t="s">
        <v>130</v>
      </c>
      <c r="N3999" s="19">
        <v>3000</v>
      </c>
      <c r="O3999" s="19">
        <v>6000</v>
      </c>
      <c r="P3999" s="19">
        <v>3200</v>
      </c>
      <c r="Q3999" s="19" t="s">
        <v>57</v>
      </c>
      <c r="R3999" s="19">
        <v>1600</v>
      </c>
      <c r="S3999" s="19">
        <v>20000</v>
      </c>
      <c r="T3999" s="19">
        <v>0.35</v>
      </c>
      <c r="U3999" s="19">
        <v>7.7</v>
      </c>
      <c r="V3999" s="19">
        <v>0.24</v>
      </c>
      <c r="W3999" s="19">
        <v>67</v>
      </c>
      <c r="X3999" s="93"/>
      <c r="Y3999">
        <f t="shared" si="187"/>
        <v>85.714285714285708</v>
      </c>
      <c r="Z3999" t="b">
        <f>IF(N3999/G3999&gt;=Auswahlhilfe!$C$8,TRUE,FALSE)</f>
        <v>1</v>
      </c>
      <c r="AA3999" t="b">
        <f>IF(K3999&gt;Auswahlhilfe!$C$7,TRUE,FALSE)</f>
        <v>1</v>
      </c>
      <c r="AB3999" t="b">
        <f>IF(Auswahlhilfe!$C$17=F3999,TRUE,FALSE)</f>
        <v>1</v>
      </c>
      <c r="AC3999" t="b">
        <f>IFERROR(IF(FIND("P2",PGOptionList!D3999)&gt;0,TRUE),FALSE)</f>
        <v>1</v>
      </c>
      <c r="AD3999" t="b">
        <f>IFERROR(IF(FIND("P1",PGOptionList!D3999)&gt;0,TRUE),FALSE)</f>
        <v>0</v>
      </c>
      <c r="AE3999" t="b">
        <f>IFERROR(IF(FIND("P0",PGOptionList!D3999)&gt;0,TRUE),FALSE)</f>
        <v>0</v>
      </c>
      <c r="AF3999" t="b">
        <f>IF(AND(Z3999,AA3999,AB3999,AC3999,IF(C3999=Auswahlhilfe!$L$7,TRUE,FALSE)),D3999,FALSE)</f>
        <v>0</v>
      </c>
      <c r="AG3999" t="b">
        <f>IF(AND(Z3999,AA3999,AB3999,AD3999,IF(C3999=Auswahlhilfe!$L$17,TRUE,FALSE)),D3999,FALSE)</f>
        <v>0</v>
      </c>
      <c r="AH3999" t="b">
        <f>IF(AND(Z3999,AA3999,AB3999,AE3999,IF(C3999=Auswahlhilfe!$L$17,TRUE,FALSE)),D3999,FALSE)</f>
        <v>0</v>
      </c>
      <c r="AI3999" t="s">
        <v>4817</v>
      </c>
      <c r="AJ3999" s="90" t="str">
        <f t="shared" si="188"/>
        <v>mailto:info@oxni.ch?subject=Anfrage TCBR-090-035-S2-P2</v>
      </c>
    </row>
    <row r="4000" spans="2:36" x14ac:dyDescent="0.2">
      <c r="B4000" s="78" t="str">
        <f t="shared" si="186"/>
        <v/>
      </c>
      <c r="C4000" s="19" t="s">
        <v>143</v>
      </c>
      <c r="D4000" s="19" t="s">
        <v>4301</v>
      </c>
      <c r="E4000" s="19">
        <v>90</v>
      </c>
      <c r="F4000" s="19" t="s">
        <v>55</v>
      </c>
      <c r="G4000" s="19">
        <v>30</v>
      </c>
      <c r="H4000" s="19">
        <v>7</v>
      </c>
      <c r="I4000" s="19">
        <v>14</v>
      </c>
      <c r="J4000" s="19">
        <v>92</v>
      </c>
      <c r="K4000" s="19">
        <v>140</v>
      </c>
      <c r="L4000" s="19">
        <v>420</v>
      </c>
      <c r="M4000" s="19" t="s">
        <v>70</v>
      </c>
      <c r="N4000" s="19">
        <v>3000</v>
      </c>
      <c r="O4000" s="19">
        <v>6000</v>
      </c>
      <c r="P4000" s="19">
        <v>3200</v>
      </c>
      <c r="Q4000" s="19" t="s">
        <v>57</v>
      </c>
      <c r="R4000" s="19">
        <v>1600</v>
      </c>
      <c r="S4000" s="19">
        <v>20000</v>
      </c>
      <c r="T4000" s="19">
        <v>0.35</v>
      </c>
      <c r="U4000" s="19">
        <v>7.7</v>
      </c>
      <c r="V4000" s="19">
        <v>0.24</v>
      </c>
      <c r="W4000" s="19">
        <v>67</v>
      </c>
      <c r="X4000" s="93"/>
      <c r="Y4000">
        <f t="shared" si="187"/>
        <v>100</v>
      </c>
      <c r="Z4000" t="b">
        <f>IF(N4000/G4000&gt;=Auswahlhilfe!$C$8,TRUE,FALSE)</f>
        <v>1</v>
      </c>
      <c r="AA4000" t="b">
        <f>IF(K4000&gt;Auswahlhilfe!$C$7,TRUE,FALSE)</f>
        <v>1</v>
      </c>
      <c r="AB4000" t="b">
        <f>IF(Auswahlhilfe!$C$17=F4000,TRUE,FALSE)</f>
        <v>0</v>
      </c>
      <c r="AC4000" t="b">
        <f>IFERROR(IF(FIND("P2",PGOptionList!D4000)&gt;0,TRUE),FALSE)</f>
        <v>0</v>
      </c>
      <c r="AD4000" t="b">
        <f>IFERROR(IF(FIND("P1",PGOptionList!D4000)&gt;0,TRUE),FALSE)</f>
        <v>0</v>
      </c>
      <c r="AE4000" t="b">
        <f>IFERROR(IF(FIND("P0",PGOptionList!D4000)&gt;0,TRUE),FALSE)</f>
        <v>1</v>
      </c>
      <c r="AF4000" t="b">
        <f>IF(AND(Z4000,AA4000,AB4000,AC4000,IF(C4000=Auswahlhilfe!$L$7,TRUE,FALSE)),D4000,FALSE)</f>
        <v>0</v>
      </c>
      <c r="AG4000" t="b">
        <f>IF(AND(Z4000,AA4000,AB4000,AD4000,IF(C4000=Auswahlhilfe!$L$17,TRUE,FALSE)),D4000,FALSE)</f>
        <v>0</v>
      </c>
      <c r="AH4000" t="b">
        <f>IF(AND(Z4000,AA4000,AB4000,AE4000,IF(C4000=Auswahlhilfe!$L$17,TRUE,FALSE)),D4000,FALSE)</f>
        <v>0</v>
      </c>
      <c r="AI4000" t="s">
        <v>4817</v>
      </c>
      <c r="AJ4000" s="90" t="str">
        <f t="shared" si="188"/>
        <v>mailto:info@oxni.ch?subject=Anfrage TCBR-090-030-S1-P0</v>
      </c>
    </row>
    <row r="4001" spans="2:36" x14ac:dyDescent="0.2">
      <c r="B4001" s="78" t="str">
        <f t="shared" si="186"/>
        <v/>
      </c>
      <c r="C4001" s="19" t="s">
        <v>143</v>
      </c>
      <c r="D4001" s="19" t="s">
        <v>4302</v>
      </c>
      <c r="E4001" s="19">
        <v>90</v>
      </c>
      <c r="F4001" s="19" t="s">
        <v>58</v>
      </c>
      <c r="G4001" s="19">
        <v>30</v>
      </c>
      <c r="H4001" s="19">
        <v>7</v>
      </c>
      <c r="I4001" s="19">
        <v>14</v>
      </c>
      <c r="J4001" s="19">
        <v>92</v>
      </c>
      <c r="K4001" s="19">
        <v>140</v>
      </c>
      <c r="L4001" s="19">
        <v>420</v>
      </c>
      <c r="M4001" s="19" t="s">
        <v>70</v>
      </c>
      <c r="N4001" s="19">
        <v>3000</v>
      </c>
      <c r="O4001" s="19">
        <v>6000</v>
      </c>
      <c r="P4001" s="19">
        <v>3200</v>
      </c>
      <c r="Q4001" s="19" t="s">
        <v>57</v>
      </c>
      <c r="R4001" s="19">
        <v>1600</v>
      </c>
      <c r="S4001" s="19">
        <v>20000</v>
      </c>
      <c r="T4001" s="19">
        <v>0.35</v>
      </c>
      <c r="U4001" s="19">
        <v>7.7</v>
      </c>
      <c r="V4001" s="19">
        <v>0.24</v>
      </c>
      <c r="W4001" s="19">
        <v>67</v>
      </c>
      <c r="X4001" s="93"/>
      <c r="Y4001">
        <f t="shared" si="187"/>
        <v>100</v>
      </c>
      <c r="Z4001" t="b">
        <f>IF(N4001/G4001&gt;=Auswahlhilfe!$C$8,TRUE,FALSE)</f>
        <v>1</v>
      </c>
      <c r="AA4001" t="b">
        <f>IF(K4001&gt;Auswahlhilfe!$C$7,TRUE,FALSE)</f>
        <v>1</v>
      </c>
      <c r="AB4001" t="b">
        <f>IF(Auswahlhilfe!$C$17=F4001,TRUE,FALSE)</f>
        <v>1</v>
      </c>
      <c r="AC4001" t="b">
        <f>IFERROR(IF(FIND("P2",PGOptionList!D4001)&gt;0,TRUE),FALSE)</f>
        <v>0</v>
      </c>
      <c r="AD4001" t="b">
        <f>IFERROR(IF(FIND("P1",PGOptionList!D4001)&gt;0,TRUE),FALSE)</f>
        <v>0</v>
      </c>
      <c r="AE4001" t="b">
        <f>IFERROR(IF(FIND("P0",PGOptionList!D4001)&gt;0,TRUE),FALSE)</f>
        <v>1</v>
      </c>
      <c r="AF4001" t="b">
        <f>IF(AND(Z4001,AA4001,AB4001,AC4001,IF(C4001=Auswahlhilfe!$L$7,TRUE,FALSE)),D4001,FALSE)</f>
        <v>0</v>
      </c>
      <c r="AG4001" t="b">
        <f>IF(AND(Z4001,AA4001,AB4001,AD4001,IF(C4001=Auswahlhilfe!$L$17,TRUE,FALSE)),D4001,FALSE)</f>
        <v>0</v>
      </c>
      <c r="AH4001" t="b">
        <f>IF(AND(Z4001,AA4001,AB4001,AE4001,IF(C4001=Auswahlhilfe!$L$17,TRUE,FALSE)),D4001,FALSE)</f>
        <v>0</v>
      </c>
      <c r="AI4001" t="s">
        <v>4817</v>
      </c>
      <c r="AJ4001" s="90" t="str">
        <f t="shared" si="188"/>
        <v>mailto:info@oxni.ch?subject=Anfrage TCBR-090-030-S2-P0</v>
      </c>
    </row>
    <row r="4002" spans="2:36" x14ac:dyDescent="0.2">
      <c r="B4002" s="78" t="str">
        <f t="shared" si="186"/>
        <v/>
      </c>
      <c r="C4002" s="19" t="s">
        <v>143</v>
      </c>
      <c r="D4002" s="19" t="s">
        <v>4303</v>
      </c>
      <c r="E4002" s="19">
        <v>90</v>
      </c>
      <c r="F4002" s="19" t="s">
        <v>55</v>
      </c>
      <c r="G4002" s="19">
        <v>30</v>
      </c>
      <c r="H4002" s="19">
        <v>9</v>
      </c>
      <c r="I4002" s="19">
        <v>14</v>
      </c>
      <c r="J4002" s="19">
        <v>92</v>
      </c>
      <c r="K4002" s="19">
        <v>140</v>
      </c>
      <c r="L4002" s="19">
        <v>420</v>
      </c>
      <c r="M4002" s="19" t="s">
        <v>70</v>
      </c>
      <c r="N4002" s="19">
        <v>3000</v>
      </c>
      <c r="O4002" s="19">
        <v>6000</v>
      </c>
      <c r="P4002" s="19">
        <v>3200</v>
      </c>
      <c r="Q4002" s="19" t="s">
        <v>57</v>
      </c>
      <c r="R4002" s="19">
        <v>1600</v>
      </c>
      <c r="S4002" s="19">
        <v>20000</v>
      </c>
      <c r="T4002" s="19">
        <v>0.35</v>
      </c>
      <c r="U4002" s="19">
        <v>7.7</v>
      </c>
      <c r="V4002" s="19">
        <v>0.24</v>
      </c>
      <c r="W4002" s="19">
        <v>67</v>
      </c>
      <c r="X4002" s="93"/>
      <c r="Y4002">
        <f t="shared" si="187"/>
        <v>100</v>
      </c>
      <c r="Z4002" t="b">
        <f>IF(N4002/G4002&gt;=Auswahlhilfe!$C$8,TRUE,FALSE)</f>
        <v>1</v>
      </c>
      <c r="AA4002" t="b">
        <f>IF(K4002&gt;Auswahlhilfe!$C$7,TRUE,FALSE)</f>
        <v>1</v>
      </c>
      <c r="AB4002" t="b">
        <f>IF(Auswahlhilfe!$C$17=F4002,TRUE,FALSE)</f>
        <v>0</v>
      </c>
      <c r="AC4002" t="b">
        <f>IFERROR(IF(FIND("P2",PGOptionList!D4002)&gt;0,TRUE),FALSE)</f>
        <v>0</v>
      </c>
      <c r="AD4002" t="b">
        <f>IFERROR(IF(FIND("P1",PGOptionList!D4002)&gt;0,TRUE),FALSE)</f>
        <v>1</v>
      </c>
      <c r="AE4002" t="b">
        <f>IFERROR(IF(FIND("P0",PGOptionList!D4002)&gt;0,TRUE),FALSE)</f>
        <v>0</v>
      </c>
      <c r="AF4002" t="b">
        <f>IF(AND(Z4002,AA4002,AB4002,AC4002,IF(C4002=Auswahlhilfe!$L$7,TRUE,FALSE)),D4002,FALSE)</f>
        <v>0</v>
      </c>
      <c r="AG4002" t="b">
        <f>IF(AND(Z4002,AA4002,AB4002,AD4002,IF(C4002=Auswahlhilfe!$L$17,TRUE,FALSE)),D4002,FALSE)</f>
        <v>0</v>
      </c>
      <c r="AH4002" t="b">
        <f>IF(AND(Z4002,AA4002,AB4002,AE4002,IF(C4002=Auswahlhilfe!$L$17,TRUE,FALSE)),D4002,FALSE)</f>
        <v>0</v>
      </c>
      <c r="AI4002" t="s">
        <v>4817</v>
      </c>
      <c r="AJ4002" s="90" t="str">
        <f t="shared" si="188"/>
        <v>mailto:info@oxni.ch?subject=Anfrage TCBR-090-030-S1-P1</v>
      </c>
    </row>
    <row r="4003" spans="2:36" x14ac:dyDescent="0.2">
      <c r="B4003" s="78" t="str">
        <f t="shared" si="186"/>
        <v/>
      </c>
      <c r="C4003" s="19" t="s">
        <v>143</v>
      </c>
      <c r="D4003" s="19" t="s">
        <v>4304</v>
      </c>
      <c r="E4003" s="19">
        <v>90</v>
      </c>
      <c r="F4003" s="19" t="s">
        <v>58</v>
      </c>
      <c r="G4003" s="19">
        <v>30</v>
      </c>
      <c r="H4003" s="19">
        <v>9</v>
      </c>
      <c r="I4003" s="19">
        <v>14</v>
      </c>
      <c r="J4003" s="19">
        <v>92</v>
      </c>
      <c r="K4003" s="19">
        <v>140</v>
      </c>
      <c r="L4003" s="19">
        <v>420</v>
      </c>
      <c r="M4003" s="19" t="s">
        <v>70</v>
      </c>
      <c r="N4003" s="19">
        <v>3000</v>
      </c>
      <c r="O4003" s="19">
        <v>6000</v>
      </c>
      <c r="P4003" s="19">
        <v>3200</v>
      </c>
      <c r="Q4003" s="19" t="s">
        <v>57</v>
      </c>
      <c r="R4003" s="19">
        <v>1600</v>
      </c>
      <c r="S4003" s="19">
        <v>20000</v>
      </c>
      <c r="T4003" s="19">
        <v>0.35</v>
      </c>
      <c r="U4003" s="19">
        <v>7.7</v>
      </c>
      <c r="V4003" s="19">
        <v>0.24</v>
      </c>
      <c r="W4003" s="19">
        <v>67</v>
      </c>
      <c r="X4003" s="93"/>
      <c r="Y4003">
        <f t="shared" si="187"/>
        <v>100</v>
      </c>
      <c r="Z4003" t="b">
        <f>IF(N4003/G4003&gt;=Auswahlhilfe!$C$8,TRUE,FALSE)</f>
        <v>1</v>
      </c>
      <c r="AA4003" t="b">
        <f>IF(K4003&gt;Auswahlhilfe!$C$7,TRUE,FALSE)</f>
        <v>1</v>
      </c>
      <c r="AB4003" t="b">
        <f>IF(Auswahlhilfe!$C$17=F4003,TRUE,FALSE)</f>
        <v>1</v>
      </c>
      <c r="AC4003" t="b">
        <f>IFERROR(IF(FIND("P2",PGOptionList!D4003)&gt;0,TRUE),FALSE)</f>
        <v>0</v>
      </c>
      <c r="AD4003" t="b">
        <f>IFERROR(IF(FIND("P1",PGOptionList!D4003)&gt;0,TRUE),FALSE)</f>
        <v>1</v>
      </c>
      <c r="AE4003" t="b">
        <f>IFERROR(IF(FIND("P0",PGOptionList!D4003)&gt;0,TRUE),FALSE)</f>
        <v>0</v>
      </c>
      <c r="AF4003" t="b">
        <f>IF(AND(Z4003,AA4003,AB4003,AC4003,IF(C4003=Auswahlhilfe!$L$7,TRUE,FALSE)),D4003,FALSE)</f>
        <v>0</v>
      </c>
      <c r="AG4003" t="b">
        <f>IF(AND(Z4003,AA4003,AB4003,AD4003,IF(C4003=Auswahlhilfe!$L$17,TRUE,FALSE)),D4003,FALSE)</f>
        <v>0</v>
      </c>
      <c r="AH4003" t="b">
        <f>IF(AND(Z4003,AA4003,AB4003,AE4003,IF(C4003=Auswahlhilfe!$L$17,TRUE,FALSE)),D4003,FALSE)</f>
        <v>0</v>
      </c>
      <c r="AI4003" t="s">
        <v>4817</v>
      </c>
      <c r="AJ4003" s="90" t="str">
        <f t="shared" si="188"/>
        <v>mailto:info@oxni.ch?subject=Anfrage TCBR-090-030-S2-P1</v>
      </c>
    </row>
    <row r="4004" spans="2:36" x14ac:dyDescent="0.2">
      <c r="B4004" s="78" t="str">
        <f t="shared" si="186"/>
        <v/>
      </c>
      <c r="C4004" s="19" t="s">
        <v>143</v>
      </c>
      <c r="D4004" s="19" t="s">
        <v>4305</v>
      </c>
      <c r="E4004" s="19">
        <v>90</v>
      </c>
      <c r="F4004" s="19" t="s">
        <v>55</v>
      </c>
      <c r="G4004" s="19">
        <v>30</v>
      </c>
      <c r="H4004" s="19">
        <v>12</v>
      </c>
      <c r="I4004" s="19">
        <v>14</v>
      </c>
      <c r="J4004" s="19">
        <v>92</v>
      </c>
      <c r="K4004" s="19">
        <v>140</v>
      </c>
      <c r="L4004" s="19">
        <v>420</v>
      </c>
      <c r="M4004" s="19" t="s">
        <v>70</v>
      </c>
      <c r="N4004" s="19">
        <v>3000</v>
      </c>
      <c r="O4004" s="19">
        <v>6000</v>
      </c>
      <c r="P4004" s="19">
        <v>3200</v>
      </c>
      <c r="Q4004" s="19" t="s">
        <v>57</v>
      </c>
      <c r="R4004" s="19">
        <v>1600</v>
      </c>
      <c r="S4004" s="19">
        <v>20000</v>
      </c>
      <c r="T4004" s="19">
        <v>0.35</v>
      </c>
      <c r="U4004" s="19">
        <v>7.7</v>
      </c>
      <c r="V4004" s="19">
        <v>0.24</v>
      </c>
      <c r="W4004" s="19">
        <v>67</v>
      </c>
      <c r="X4004" s="93"/>
      <c r="Y4004">
        <f t="shared" si="187"/>
        <v>100</v>
      </c>
      <c r="Z4004" t="b">
        <f>IF(N4004/G4004&gt;=Auswahlhilfe!$C$8,TRUE,FALSE)</f>
        <v>1</v>
      </c>
      <c r="AA4004" t="b">
        <f>IF(K4004&gt;Auswahlhilfe!$C$7,TRUE,FALSE)</f>
        <v>1</v>
      </c>
      <c r="AB4004" t="b">
        <f>IF(Auswahlhilfe!$C$17=F4004,TRUE,FALSE)</f>
        <v>0</v>
      </c>
      <c r="AC4004" t="b">
        <f>IFERROR(IF(FIND("P2",PGOptionList!D4004)&gt;0,TRUE),FALSE)</f>
        <v>1</v>
      </c>
      <c r="AD4004" t="b">
        <f>IFERROR(IF(FIND("P1",PGOptionList!D4004)&gt;0,TRUE),FALSE)</f>
        <v>0</v>
      </c>
      <c r="AE4004" t="b">
        <f>IFERROR(IF(FIND("P0",PGOptionList!D4004)&gt;0,TRUE),FALSE)</f>
        <v>0</v>
      </c>
      <c r="AF4004" t="b">
        <f>IF(AND(Z4004,AA4004,AB4004,AC4004,IF(C4004=Auswahlhilfe!$L$7,TRUE,FALSE)),D4004,FALSE)</f>
        <v>0</v>
      </c>
      <c r="AG4004" t="b">
        <f>IF(AND(Z4004,AA4004,AB4004,AD4004,IF(C4004=Auswahlhilfe!$L$17,TRUE,FALSE)),D4004,FALSE)</f>
        <v>0</v>
      </c>
      <c r="AH4004" t="b">
        <f>IF(AND(Z4004,AA4004,AB4004,AE4004,IF(C4004=Auswahlhilfe!$L$17,TRUE,FALSE)),D4004,FALSE)</f>
        <v>0</v>
      </c>
      <c r="AI4004" t="s">
        <v>4817</v>
      </c>
      <c r="AJ4004" s="90" t="str">
        <f t="shared" si="188"/>
        <v>mailto:info@oxni.ch?subject=Anfrage TCBR-090-030-S1-P2</v>
      </c>
    </row>
    <row r="4005" spans="2:36" x14ac:dyDescent="0.2">
      <c r="B4005" s="78" t="str">
        <f t="shared" si="186"/>
        <v/>
      </c>
      <c r="C4005" s="19" t="s">
        <v>143</v>
      </c>
      <c r="D4005" s="19" t="s">
        <v>4306</v>
      </c>
      <c r="E4005" s="19">
        <v>90</v>
      </c>
      <c r="F4005" s="19" t="s">
        <v>58</v>
      </c>
      <c r="G4005" s="19">
        <v>30</v>
      </c>
      <c r="H4005" s="19">
        <v>12</v>
      </c>
      <c r="I4005" s="19">
        <v>14</v>
      </c>
      <c r="J4005" s="19">
        <v>92</v>
      </c>
      <c r="K4005" s="19">
        <v>140</v>
      </c>
      <c r="L4005" s="19">
        <v>420</v>
      </c>
      <c r="M4005" s="19" t="s">
        <v>70</v>
      </c>
      <c r="N4005" s="19">
        <v>3000</v>
      </c>
      <c r="O4005" s="19">
        <v>6000</v>
      </c>
      <c r="P4005" s="19">
        <v>3200</v>
      </c>
      <c r="Q4005" s="19" t="s">
        <v>57</v>
      </c>
      <c r="R4005" s="19">
        <v>1600</v>
      </c>
      <c r="S4005" s="19">
        <v>20000</v>
      </c>
      <c r="T4005" s="19">
        <v>0.35</v>
      </c>
      <c r="U4005" s="19">
        <v>7.7</v>
      </c>
      <c r="V4005" s="19">
        <v>0.24</v>
      </c>
      <c r="W4005" s="19">
        <v>67</v>
      </c>
      <c r="X4005" s="93"/>
      <c r="Y4005">
        <f t="shared" si="187"/>
        <v>100</v>
      </c>
      <c r="Z4005" t="b">
        <f>IF(N4005/G4005&gt;=Auswahlhilfe!$C$8,TRUE,FALSE)</f>
        <v>1</v>
      </c>
      <c r="AA4005" t="b">
        <f>IF(K4005&gt;Auswahlhilfe!$C$7,TRUE,FALSE)</f>
        <v>1</v>
      </c>
      <c r="AB4005" t="b">
        <f>IF(Auswahlhilfe!$C$17=F4005,TRUE,FALSE)</f>
        <v>1</v>
      </c>
      <c r="AC4005" t="b">
        <f>IFERROR(IF(FIND("P2",PGOptionList!D4005)&gt;0,TRUE),FALSE)</f>
        <v>1</v>
      </c>
      <c r="AD4005" t="b">
        <f>IFERROR(IF(FIND("P1",PGOptionList!D4005)&gt;0,TRUE),FALSE)</f>
        <v>0</v>
      </c>
      <c r="AE4005" t="b">
        <f>IFERROR(IF(FIND("P0",PGOptionList!D4005)&gt;0,TRUE),FALSE)</f>
        <v>0</v>
      </c>
      <c r="AF4005" t="b">
        <f>IF(AND(Z4005,AA4005,AB4005,AC4005,IF(C4005=Auswahlhilfe!$L$7,TRUE,FALSE)),D4005,FALSE)</f>
        <v>0</v>
      </c>
      <c r="AG4005" t="b">
        <f>IF(AND(Z4005,AA4005,AB4005,AD4005,IF(C4005=Auswahlhilfe!$L$17,TRUE,FALSE)),D4005,FALSE)</f>
        <v>0</v>
      </c>
      <c r="AH4005" t="b">
        <f>IF(AND(Z4005,AA4005,AB4005,AE4005,IF(C4005=Auswahlhilfe!$L$17,TRUE,FALSE)),D4005,FALSE)</f>
        <v>0</v>
      </c>
      <c r="AI4005" t="s">
        <v>4817</v>
      </c>
      <c r="AJ4005" s="90" t="str">
        <f t="shared" si="188"/>
        <v>mailto:info@oxni.ch?subject=Anfrage TCBR-090-030-S2-P2</v>
      </c>
    </row>
    <row r="4006" spans="2:36" x14ac:dyDescent="0.2">
      <c r="B4006" s="78" t="str">
        <f t="shared" si="186"/>
        <v/>
      </c>
      <c r="C4006" s="19" t="s">
        <v>143</v>
      </c>
      <c r="D4006" s="19" t="s">
        <v>4307</v>
      </c>
      <c r="E4006" s="19">
        <v>90</v>
      </c>
      <c r="F4006" s="19" t="s">
        <v>55</v>
      </c>
      <c r="G4006" s="19">
        <v>25</v>
      </c>
      <c r="H4006" s="19">
        <v>7</v>
      </c>
      <c r="I4006" s="19">
        <v>14</v>
      </c>
      <c r="J4006" s="19">
        <v>92</v>
      </c>
      <c r="K4006" s="19">
        <v>140</v>
      </c>
      <c r="L4006" s="19">
        <v>420</v>
      </c>
      <c r="M4006" s="19" t="s">
        <v>70</v>
      </c>
      <c r="N4006" s="19">
        <v>3000</v>
      </c>
      <c r="O4006" s="19">
        <v>6000</v>
      </c>
      <c r="P4006" s="19">
        <v>3200</v>
      </c>
      <c r="Q4006" s="19" t="s">
        <v>57</v>
      </c>
      <c r="R4006" s="19">
        <v>1600</v>
      </c>
      <c r="S4006" s="19">
        <v>20000</v>
      </c>
      <c r="T4006" s="19">
        <v>0.35</v>
      </c>
      <c r="U4006" s="19">
        <v>7.7</v>
      </c>
      <c r="V4006" s="19">
        <v>0.24</v>
      </c>
      <c r="W4006" s="19">
        <v>67</v>
      </c>
      <c r="X4006" s="93"/>
      <c r="Y4006">
        <f t="shared" si="187"/>
        <v>120</v>
      </c>
      <c r="Z4006" t="b">
        <f>IF(N4006/G4006&gt;=Auswahlhilfe!$C$8,TRUE,FALSE)</f>
        <v>1</v>
      </c>
      <c r="AA4006" t="b">
        <f>IF(K4006&gt;Auswahlhilfe!$C$7,TRUE,FALSE)</f>
        <v>1</v>
      </c>
      <c r="AB4006" t="b">
        <f>IF(Auswahlhilfe!$C$17=F4006,TRUE,FALSE)</f>
        <v>0</v>
      </c>
      <c r="AC4006" t="b">
        <f>IFERROR(IF(FIND("P2",PGOptionList!D4006)&gt;0,TRUE),FALSE)</f>
        <v>0</v>
      </c>
      <c r="AD4006" t="b">
        <f>IFERROR(IF(FIND("P1",PGOptionList!D4006)&gt;0,TRUE),FALSE)</f>
        <v>0</v>
      </c>
      <c r="AE4006" t="b">
        <f>IFERROR(IF(FIND("P0",PGOptionList!D4006)&gt;0,TRUE),FALSE)</f>
        <v>1</v>
      </c>
      <c r="AF4006" t="b">
        <f>IF(AND(Z4006,AA4006,AB4006,AC4006,IF(C4006=Auswahlhilfe!$L$7,TRUE,FALSE)),D4006,FALSE)</f>
        <v>0</v>
      </c>
      <c r="AG4006" t="b">
        <f>IF(AND(Z4006,AA4006,AB4006,AD4006,IF(C4006=Auswahlhilfe!$L$17,TRUE,FALSE)),D4006,FALSE)</f>
        <v>0</v>
      </c>
      <c r="AH4006" t="b">
        <f>IF(AND(Z4006,AA4006,AB4006,AE4006,IF(C4006=Auswahlhilfe!$L$17,TRUE,FALSE)),D4006,FALSE)</f>
        <v>0</v>
      </c>
      <c r="AI4006" t="s">
        <v>4817</v>
      </c>
      <c r="AJ4006" s="90" t="str">
        <f t="shared" si="188"/>
        <v>mailto:info@oxni.ch?subject=Anfrage TCBR-090-025-S1-P0</v>
      </c>
    </row>
    <row r="4007" spans="2:36" x14ac:dyDescent="0.2">
      <c r="B4007" s="78" t="str">
        <f t="shared" si="186"/>
        <v/>
      </c>
      <c r="C4007" s="19" t="s">
        <v>143</v>
      </c>
      <c r="D4007" s="19" t="s">
        <v>4308</v>
      </c>
      <c r="E4007" s="19">
        <v>90</v>
      </c>
      <c r="F4007" s="19" t="s">
        <v>58</v>
      </c>
      <c r="G4007" s="19">
        <v>25</v>
      </c>
      <c r="H4007" s="19">
        <v>7</v>
      </c>
      <c r="I4007" s="19">
        <v>14</v>
      </c>
      <c r="J4007" s="19">
        <v>92</v>
      </c>
      <c r="K4007" s="19">
        <v>140</v>
      </c>
      <c r="L4007" s="19">
        <v>420</v>
      </c>
      <c r="M4007" s="19" t="s">
        <v>70</v>
      </c>
      <c r="N4007" s="19">
        <v>3000</v>
      </c>
      <c r="O4007" s="19">
        <v>6000</v>
      </c>
      <c r="P4007" s="19">
        <v>3200</v>
      </c>
      <c r="Q4007" s="19" t="s">
        <v>57</v>
      </c>
      <c r="R4007" s="19">
        <v>1600</v>
      </c>
      <c r="S4007" s="19">
        <v>20000</v>
      </c>
      <c r="T4007" s="19">
        <v>0.35</v>
      </c>
      <c r="U4007" s="19">
        <v>7.7</v>
      </c>
      <c r="V4007" s="19">
        <v>0.24</v>
      </c>
      <c r="W4007" s="19">
        <v>67</v>
      </c>
      <c r="X4007" s="93"/>
      <c r="Y4007">
        <f t="shared" si="187"/>
        <v>120</v>
      </c>
      <c r="Z4007" t="b">
        <f>IF(N4007/G4007&gt;=Auswahlhilfe!$C$8,TRUE,FALSE)</f>
        <v>1</v>
      </c>
      <c r="AA4007" t="b">
        <f>IF(K4007&gt;Auswahlhilfe!$C$7,TRUE,FALSE)</f>
        <v>1</v>
      </c>
      <c r="AB4007" t="b">
        <f>IF(Auswahlhilfe!$C$17=F4007,TRUE,FALSE)</f>
        <v>1</v>
      </c>
      <c r="AC4007" t="b">
        <f>IFERROR(IF(FIND("P2",PGOptionList!D4007)&gt;0,TRUE),FALSE)</f>
        <v>0</v>
      </c>
      <c r="AD4007" t="b">
        <f>IFERROR(IF(FIND("P1",PGOptionList!D4007)&gt;0,TRUE),FALSE)</f>
        <v>0</v>
      </c>
      <c r="AE4007" t="b">
        <f>IFERROR(IF(FIND("P0",PGOptionList!D4007)&gt;0,TRUE),FALSE)</f>
        <v>1</v>
      </c>
      <c r="AF4007" t="b">
        <f>IF(AND(Z4007,AA4007,AB4007,AC4007,IF(C4007=Auswahlhilfe!$L$7,TRUE,FALSE)),D4007,FALSE)</f>
        <v>0</v>
      </c>
      <c r="AG4007" t="b">
        <f>IF(AND(Z4007,AA4007,AB4007,AD4007,IF(C4007=Auswahlhilfe!$L$17,TRUE,FALSE)),D4007,FALSE)</f>
        <v>0</v>
      </c>
      <c r="AH4007" t="b">
        <f>IF(AND(Z4007,AA4007,AB4007,AE4007,IF(C4007=Auswahlhilfe!$L$17,TRUE,FALSE)),D4007,FALSE)</f>
        <v>0</v>
      </c>
      <c r="AI4007" t="s">
        <v>4817</v>
      </c>
      <c r="AJ4007" s="90" t="str">
        <f t="shared" si="188"/>
        <v>mailto:info@oxni.ch?subject=Anfrage TCBR-090-025-S2-P0</v>
      </c>
    </row>
    <row r="4008" spans="2:36" x14ac:dyDescent="0.2">
      <c r="B4008" s="78" t="str">
        <f t="shared" si="186"/>
        <v/>
      </c>
      <c r="C4008" s="19" t="s">
        <v>143</v>
      </c>
      <c r="D4008" s="19" t="s">
        <v>4309</v>
      </c>
      <c r="E4008" s="19">
        <v>90</v>
      </c>
      <c r="F4008" s="19" t="s">
        <v>55</v>
      </c>
      <c r="G4008" s="19">
        <v>25</v>
      </c>
      <c r="H4008" s="19">
        <v>9</v>
      </c>
      <c r="I4008" s="19">
        <v>14</v>
      </c>
      <c r="J4008" s="19">
        <v>92</v>
      </c>
      <c r="K4008" s="19">
        <v>140</v>
      </c>
      <c r="L4008" s="19">
        <v>420</v>
      </c>
      <c r="M4008" s="19" t="s">
        <v>70</v>
      </c>
      <c r="N4008" s="19">
        <v>3000</v>
      </c>
      <c r="O4008" s="19">
        <v>6000</v>
      </c>
      <c r="P4008" s="19">
        <v>3200</v>
      </c>
      <c r="Q4008" s="19" t="s">
        <v>57</v>
      </c>
      <c r="R4008" s="19">
        <v>1600</v>
      </c>
      <c r="S4008" s="19">
        <v>20000</v>
      </c>
      <c r="T4008" s="19">
        <v>0.35</v>
      </c>
      <c r="U4008" s="19">
        <v>7.7</v>
      </c>
      <c r="V4008" s="19">
        <v>0.24</v>
      </c>
      <c r="W4008" s="19">
        <v>67</v>
      </c>
      <c r="X4008" s="93"/>
      <c r="Y4008">
        <f t="shared" si="187"/>
        <v>120</v>
      </c>
      <c r="Z4008" t="b">
        <f>IF(N4008/G4008&gt;=Auswahlhilfe!$C$8,TRUE,FALSE)</f>
        <v>1</v>
      </c>
      <c r="AA4008" t="b">
        <f>IF(K4008&gt;Auswahlhilfe!$C$7,TRUE,FALSE)</f>
        <v>1</v>
      </c>
      <c r="AB4008" t="b">
        <f>IF(Auswahlhilfe!$C$17=F4008,TRUE,FALSE)</f>
        <v>0</v>
      </c>
      <c r="AC4008" t="b">
        <f>IFERROR(IF(FIND("P2",PGOptionList!D4008)&gt;0,TRUE),FALSE)</f>
        <v>0</v>
      </c>
      <c r="AD4008" t="b">
        <f>IFERROR(IF(FIND("P1",PGOptionList!D4008)&gt;0,TRUE),FALSE)</f>
        <v>1</v>
      </c>
      <c r="AE4008" t="b">
        <f>IFERROR(IF(FIND("P0",PGOptionList!D4008)&gt;0,TRUE),FALSE)</f>
        <v>0</v>
      </c>
      <c r="AF4008" t="b">
        <f>IF(AND(Z4008,AA4008,AB4008,AC4008,IF(C4008=Auswahlhilfe!$L$7,TRUE,FALSE)),D4008,FALSE)</f>
        <v>0</v>
      </c>
      <c r="AG4008" t="b">
        <f>IF(AND(Z4008,AA4008,AB4008,AD4008,IF(C4008=Auswahlhilfe!$L$17,TRUE,FALSE)),D4008,FALSE)</f>
        <v>0</v>
      </c>
      <c r="AH4008" t="b">
        <f>IF(AND(Z4008,AA4008,AB4008,AE4008,IF(C4008=Auswahlhilfe!$L$17,TRUE,FALSE)),D4008,FALSE)</f>
        <v>0</v>
      </c>
      <c r="AI4008" t="s">
        <v>4817</v>
      </c>
      <c r="AJ4008" s="90" t="str">
        <f t="shared" si="188"/>
        <v>mailto:info@oxni.ch?subject=Anfrage TCBR-090-025-S1-P1</v>
      </c>
    </row>
    <row r="4009" spans="2:36" x14ac:dyDescent="0.2">
      <c r="B4009" s="78" t="str">
        <f t="shared" si="186"/>
        <v/>
      </c>
      <c r="C4009" s="19" t="s">
        <v>143</v>
      </c>
      <c r="D4009" s="19" t="s">
        <v>4310</v>
      </c>
      <c r="E4009" s="19">
        <v>90</v>
      </c>
      <c r="F4009" s="19" t="s">
        <v>58</v>
      </c>
      <c r="G4009" s="19">
        <v>25</v>
      </c>
      <c r="H4009" s="19">
        <v>9</v>
      </c>
      <c r="I4009" s="19">
        <v>14</v>
      </c>
      <c r="J4009" s="19">
        <v>92</v>
      </c>
      <c r="K4009" s="19">
        <v>140</v>
      </c>
      <c r="L4009" s="19">
        <v>420</v>
      </c>
      <c r="M4009" s="19" t="s">
        <v>70</v>
      </c>
      <c r="N4009" s="19">
        <v>3000</v>
      </c>
      <c r="O4009" s="19">
        <v>6000</v>
      </c>
      <c r="P4009" s="19">
        <v>3200</v>
      </c>
      <c r="Q4009" s="19" t="s">
        <v>57</v>
      </c>
      <c r="R4009" s="19">
        <v>1600</v>
      </c>
      <c r="S4009" s="19">
        <v>20000</v>
      </c>
      <c r="T4009" s="19">
        <v>0.35</v>
      </c>
      <c r="U4009" s="19">
        <v>7.7</v>
      </c>
      <c r="V4009" s="19">
        <v>0.24</v>
      </c>
      <c r="W4009" s="19">
        <v>67</v>
      </c>
      <c r="X4009" s="93"/>
      <c r="Y4009">
        <f t="shared" si="187"/>
        <v>120</v>
      </c>
      <c r="Z4009" t="b">
        <f>IF(N4009/G4009&gt;=Auswahlhilfe!$C$8,TRUE,FALSE)</f>
        <v>1</v>
      </c>
      <c r="AA4009" t="b">
        <f>IF(K4009&gt;Auswahlhilfe!$C$7,TRUE,FALSE)</f>
        <v>1</v>
      </c>
      <c r="AB4009" t="b">
        <f>IF(Auswahlhilfe!$C$17=F4009,TRUE,FALSE)</f>
        <v>1</v>
      </c>
      <c r="AC4009" t="b">
        <f>IFERROR(IF(FIND("P2",PGOptionList!D4009)&gt;0,TRUE),FALSE)</f>
        <v>0</v>
      </c>
      <c r="AD4009" t="b">
        <f>IFERROR(IF(FIND("P1",PGOptionList!D4009)&gt;0,TRUE),FALSE)</f>
        <v>1</v>
      </c>
      <c r="AE4009" t="b">
        <f>IFERROR(IF(FIND("P0",PGOptionList!D4009)&gt;0,TRUE),FALSE)</f>
        <v>0</v>
      </c>
      <c r="AF4009" t="b">
        <f>IF(AND(Z4009,AA4009,AB4009,AC4009,IF(C4009=Auswahlhilfe!$L$7,TRUE,FALSE)),D4009,FALSE)</f>
        <v>0</v>
      </c>
      <c r="AG4009" t="b">
        <f>IF(AND(Z4009,AA4009,AB4009,AD4009,IF(C4009=Auswahlhilfe!$L$17,TRUE,FALSE)),D4009,FALSE)</f>
        <v>0</v>
      </c>
      <c r="AH4009" t="b">
        <f>IF(AND(Z4009,AA4009,AB4009,AE4009,IF(C4009=Auswahlhilfe!$L$17,TRUE,FALSE)),D4009,FALSE)</f>
        <v>0</v>
      </c>
      <c r="AI4009" t="s">
        <v>4817</v>
      </c>
      <c r="AJ4009" s="90" t="str">
        <f t="shared" si="188"/>
        <v>mailto:info@oxni.ch?subject=Anfrage TCBR-090-025-S2-P1</v>
      </c>
    </row>
    <row r="4010" spans="2:36" x14ac:dyDescent="0.2">
      <c r="B4010" s="78" t="str">
        <f t="shared" si="186"/>
        <v/>
      </c>
      <c r="C4010" s="19" t="s">
        <v>143</v>
      </c>
      <c r="D4010" s="19" t="s">
        <v>4311</v>
      </c>
      <c r="E4010" s="19">
        <v>90</v>
      </c>
      <c r="F4010" s="19" t="s">
        <v>55</v>
      </c>
      <c r="G4010" s="19">
        <v>25</v>
      </c>
      <c r="H4010" s="19">
        <v>12</v>
      </c>
      <c r="I4010" s="19">
        <v>14</v>
      </c>
      <c r="J4010" s="19">
        <v>92</v>
      </c>
      <c r="K4010" s="19">
        <v>140</v>
      </c>
      <c r="L4010" s="19">
        <v>420</v>
      </c>
      <c r="M4010" s="19" t="s">
        <v>70</v>
      </c>
      <c r="N4010" s="19">
        <v>3000</v>
      </c>
      <c r="O4010" s="19">
        <v>6000</v>
      </c>
      <c r="P4010" s="19">
        <v>3200</v>
      </c>
      <c r="Q4010" s="19" t="s">
        <v>57</v>
      </c>
      <c r="R4010" s="19">
        <v>1600</v>
      </c>
      <c r="S4010" s="19">
        <v>20000</v>
      </c>
      <c r="T4010" s="19">
        <v>0.35</v>
      </c>
      <c r="U4010" s="19">
        <v>7.7</v>
      </c>
      <c r="V4010" s="19">
        <v>0.24</v>
      </c>
      <c r="W4010" s="19">
        <v>67</v>
      </c>
      <c r="X4010" s="93"/>
      <c r="Y4010">
        <f t="shared" si="187"/>
        <v>120</v>
      </c>
      <c r="Z4010" t="b">
        <f>IF(N4010/G4010&gt;=Auswahlhilfe!$C$8,TRUE,FALSE)</f>
        <v>1</v>
      </c>
      <c r="AA4010" t="b">
        <f>IF(K4010&gt;Auswahlhilfe!$C$7,TRUE,FALSE)</f>
        <v>1</v>
      </c>
      <c r="AB4010" t="b">
        <f>IF(Auswahlhilfe!$C$17=F4010,TRUE,FALSE)</f>
        <v>0</v>
      </c>
      <c r="AC4010" t="b">
        <f>IFERROR(IF(FIND("P2",PGOptionList!D4010)&gt;0,TRUE),FALSE)</f>
        <v>1</v>
      </c>
      <c r="AD4010" t="b">
        <f>IFERROR(IF(FIND("P1",PGOptionList!D4010)&gt;0,TRUE),FALSE)</f>
        <v>0</v>
      </c>
      <c r="AE4010" t="b">
        <f>IFERROR(IF(FIND("P0",PGOptionList!D4010)&gt;0,TRUE),FALSE)</f>
        <v>0</v>
      </c>
      <c r="AF4010" t="b">
        <f>IF(AND(Z4010,AA4010,AB4010,AC4010,IF(C4010=Auswahlhilfe!$L$7,TRUE,FALSE)),D4010,FALSE)</f>
        <v>0</v>
      </c>
      <c r="AG4010" t="b">
        <f>IF(AND(Z4010,AA4010,AB4010,AD4010,IF(C4010=Auswahlhilfe!$L$17,TRUE,FALSE)),D4010,FALSE)</f>
        <v>0</v>
      </c>
      <c r="AH4010" t="b">
        <f>IF(AND(Z4010,AA4010,AB4010,AE4010,IF(C4010=Auswahlhilfe!$L$17,TRUE,FALSE)),D4010,FALSE)</f>
        <v>0</v>
      </c>
      <c r="AI4010" t="s">
        <v>4817</v>
      </c>
      <c r="AJ4010" s="90" t="str">
        <f t="shared" si="188"/>
        <v>mailto:info@oxni.ch?subject=Anfrage TCBR-090-025-S1-P2</v>
      </c>
    </row>
    <row r="4011" spans="2:36" x14ac:dyDescent="0.2">
      <c r="B4011" s="78" t="str">
        <f t="shared" si="186"/>
        <v/>
      </c>
      <c r="C4011" s="19" t="s">
        <v>143</v>
      </c>
      <c r="D4011" s="19" t="s">
        <v>4312</v>
      </c>
      <c r="E4011" s="19">
        <v>90</v>
      </c>
      <c r="F4011" s="19" t="s">
        <v>58</v>
      </c>
      <c r="G4011" s="19">
        <v>25</v>
      </c>
      <c r="H4011" s="19">
        <v>12</v>
      </c>
      <c r="I4011" s="19">
        <v>14</v>
      </c>
      <c r="J4011" s="19">
        <v>92</v>
      </c>
      <c r="K4011" s="19">
        <v>140</v>
      </c>
      <c r="L4011" s="19">
        <v>420</v>
      </c>
      <c r="M4011" s="19" t="s">
        <v>70</v>
      </c>
      <c r="N4011" s="19">
        <v>3000</v>
      </c>
      <c r="O4011" s="19">
        <v>6000</v>
      </c>
      <c r="P4011" s="19">
        <v>3200</v>
      </c>
      <c r="Q4011" s="19" t="s">
        <v>57</v>
      </c>
      <c r="R4011" s="19">
        <v>1600</v>
      </c>
      <c r="S4011" s="19">
        <v>20000</v>
      </c>
      <c r="T4011" s="19">
        <v>0.35</v>
      </c>
      <c r="U4011" s="19">
        <v>7.7</v>
      </c>
      <c r="V4011" s="19">
        <v>0.24</v>
      </c>
      <c r="W4011" s="19">
        <v>67</v>
      </c>
      <c r="X4011" s="93"/>
      <c r="Y4011">
        <f t="shared" si="187"/>
        <v>120</v>
      </c>
      <c r="Z4011" t="b">
        <f>IF(N4011/G4011&gt;=Auswahlhilfe!$C$8,TRUE,FALSE)</f>
        <v>1</v>
      </c>
      <c r="AA4011" t="b">
        <f>IF(K4011&gt;Auswahlhilfe!$C$7,TRUE,FALSE)</f>
        <v>1</v>
      </c>
      <c r="AB4011" t="b">
        <f>IF(Auswahlhilfe!$C$17=F4011,TRUE,FALSE)</f>
        <v>1</v>
      </c>
      <c r="AC4011" t="b">
        <f>IFERROR(IF(FIND("P2",PGOptionList!D4011)&gt;0,TRUE),FALSE)</f>
        <v>1</v>
      </c>
      <c r="AD4011" t="b">
        <f>IFERROR(IF(FIND("P1",PGOptionList!D4011)&gt;0,TRUE),FALSE)</f>
        <v>0</v>
      </c>
      <c r="AE4011" t="b">
        <f>IFERROR(IF(FIND("P0",PGOptionList!D4011)&gt;0,TRUE),FALSE)</f>
        <v>0</v>
      </c>
      <c r="AF4011" t="b">
        <f>IF(AND(Z4011,AA4011,AB4011,AC4011,IF(C4011=Auswahlhilfe!$L$7,TRUE,FALSE)),D4011,FALSE)</f>
        <v>0</v>
      </c>
      <c r="AG4011" t="b">
        <f>IF(AND(Z4011,AA4011,AB4011,AD4011,IF(C4011=Auswahlhilfe!$L$17,TRUE,FALSE)),D4011,FALSE)</f>
        <v>0</v>
      </c>
      <c r="AH4011" t="b">
        <f>IF(AND(Z4011,AA4011,AB4011,AE4011,IF(C4011=Auswahlhilfe!$L$17,TRUE,FALSE)),D4011,FALSE)</f>
        <v>0</v>
      </c>
      <c r="AI4011" t="s">
        <v>4817</v>
      </c>
      <c r="AJ4011" s="90" t="str">
        <f t="shared" si="188"/>
        <v>mailto:info@oxni.ch?subject=Anfrage TCBR-090-025-S2-P2</v>
      </c>
    </row>
    <row r="4012" spans="2:36" x14ac:dyDescent="0.2">
      <c r="B4012" s="78" t="str">
        <f t="shared" si="186"/>
        <v/>
      </c>
      <c r="C4012" s="19" t="s">
        <v>143</v>
      </c>
      <c r="D4012" s="19" t="s">
        <v>4313</v>
      </c>
      <c r="E4012" s="19">
        <v>90</v>
      </c>
      <c r="F4012" s="19" t="s">
        <v>55</v>
      </c>
      <c r="G4012" s="19">
        <v>20</v>
      </c>
      <c r="H4012" s="19">
        <v>4</v>
      </c>
      <c r="I4012" s="19">
        <v>14</v>
      </c>
      <c r="J4012" s="19">
        <v>95</v>
      </c>
      <c r="K4012" s="19">
        <v>97</v>
      </c>
      <c r="L4012" s="19">
        <v>291</v>
      </c>
      <c r="M4012" s="19" t="s">
        <v>150</v>
      </c>
      <c r="N4012" s="19">
        <v>3000</v>
      </c>
      <c r="O4012" s="19">
        <v>6000</v>
      </c>
      <c r="P4012" s="19">
        <v>3200</v>
      </c>
      <c r="Q4012" s="19" t="s">
        <v>57</v>
      </c>
      <c r="R4012" s="19">
        <v>1600</v>
      </c>
      <c r="S4012" s="19">
        <v>20000</v>
      </c>
      <c r="T4012" s="19">
        <v>1.87</v>
      </c>
      <c r="U4012" s="19">
        <v>6.4</v>
      </c>
      <c r="V4012" s="19">
        <v>0.24</v>
      </c>
      <c r="W4012" s="19">
        <v>67</v>
      </c>
      <c r="X4012" s="93"/>
      <c r="Y4012">
        <f t="shared" si="187"/>
        <v>150</v>
      </c>
      <c r="Z4012" t="b">
        <f>IF(N4012/G4012&gt;=Auswahlhilfe!$C$8,TRUE,FALSE)</f>
        <v>1</v>
      </c>
      <c r="AA4012" t="b">
        <f>IF(K4012&gt;Auswahlhilfe!$C$7,TRUE,FALSE)</f>
        <v>1</v>
      </c>
      <c r="AB4012" t="b">
        <f>IF(Auswahlhilfe!$C$17=F4012,TRUE,FALSE)</f>
        <v>0</v>
      </c>
      <c r="AC4012" t="b">
        <f>IFERROR(IF(FIND("P2",PGOptionList!D4012)&gt;0,TRUE),FALSE)</f>
        <v>0</v>
      </c>
      <c r="AD4012" t="b">
        <f>IFERROR(IF(FIND("P1",PGOptionList!D4012)&gt;0,TRUE),FALSE)</f>
        <v>0</v>
      </c>
      <c r="AE4012" t="b">
        <f>IFERROR(IF(FIND("P0",PGOptionList!D4012)&gt;0,TRUE),FALSE)</f>
        <v>1</v>
      </c>
      <c r="AF4012" t="b">
        <f>IF(AND(Z4012,AA4012,AB4012,AC4012,IF(C4012=Auswahlhilfe!$L$7,TRUE,FALSE)),D4012,FALSE)</f>
        <v>0</v>
      </c>
      <c r="AG4012" t="b">
        <f>IF(AND(Z4012,AA4012,AB4012,AD4012,IF(C4012=Auswahlhilfe!$L$17,TRUE,FALSE)),D4012,FALSE)</f>
        <v>0</v>
      </c>
      <c r="AH4012" t="b">
        <f>IF(AND(Z4012,AA4012,AB4012,AE4012,IF(C4012=Auswahlhilfe!$L$17,TRUE,FALSE)),D4012,FALSE)</f>
        <v>0</v>
      </c>
      <c r="AI4012" t="s">
        <v>4817</v>
      </c>
      <c r="AJ4012" s="90" t="str">
        <f t="shared" si="188"/>
        <v>mailto:info@oxni.ch?subject=Anfrage TCBR-090-020-S1-P0</v>
      </c>
    </row>
    <row r="4013" spans="2:36" x14ac:dyDescent="0.2">
      <c r="B4013" s="78" t="str">
        <f t="shared" si="186"/>
        <v/>
      </c>
      <c r="C4013" s="19" t="s">
        <v>143</v>
      </c>
      <c r="D4013" s="19" t="s">
        <v>4314</v>
      </c>
      <c r="E4013" s="19">
        <v>90</v>
      </c>
      <c r="F4013" s="19" t="s">
        <v>58</v>
      </c>
      <c r="G4013" s="19">
        <v>20</v>
      </c>
      <c r="H4013" s="19">
        <v>4</v>
      </c>
      <c r="I4013" s="19">
        <v>14</v>
      </c>
      <c r="J4013" s="19">
        <v>95</v>
      </c>
      <c r="K4013" s="19">
        <v>97</v>
      </c>
      <c r="L4013" s="19">
        <v>291</v>
      </c>
      <c r="M4013" s="19" t="s">
        <v>150</v>
      </c>
      <c r="N4013" s="19">
        <v>3000</v>
      </c>
      <c r="O4013" s="19">
        <v>6000</v>
      </c>
      <c r="P4013" s="19">
        <v>3200</v>
      </c>
      <c r="Q4013" s="19" t="s">
        <v>57</v>
      </c>
      <c r="R4013" s="19">
        <v>1600</v>
      </c>
      <c r="S4013" s="19">
        <v>20000</v>
      </c>
      <c r="T4013" s="19">
        <v>1.87</v>
      </c>
      <c r="U4013" s="19">
        <v>6.4</v>
      </c>
      <c r="V4013" s="19">
        <v>0.24</v>
      </c>
      <c r="W4013" s="19">
        <v>67</v>
      </c>
      <c r="X4013" s="93"/>
      <c r="Y4013">
        <f t="shared" si="187"/>
        <v>150</v>
      </c>
      <c r="Z4013" t="b">
        <f>IF(N4013/G4013&gt;=Auswahlhilfe!$C$8,TRUE,FALSE)</f>
        <v>1</v>
      </c>
      <c r="AA4013" t="b">
        <f>IF(K4013&gt;Auswahlhilfe!$C$7,TRUE,FALSE)</f>
        <v>1</v>
      </c>
      <c r="AB4013" t="b">
        <f>IF(Auswahlhilfe!$C$17=F4013,TRUE,FALSE)</f>
        <v>1</v>
      </c>
      <c r="AC4013" t="b">
        <f>IFERROR(IF(FIND("P2",PGOptionList!D4013)&gt;0,TRUE),FALSE)</f>
        <v>0</v>
      </c>
      <c r="AD4013" t="b">
        <f>IFERROR(IF(FIND("P1",PGOptionList!D4013)&gt;0,TRUE),FALSE)</f>
        <v>0</v>
      </c>
      <c r="AE4013" t="b">
        <f>IFERROR(IF(FIND("P0",PGOptionList!D4013)&gt;0,TRUE),FALSE)</f>
        <v>1</v>
      </c>
      <c r="AF4013" t="b">
        <f>IF(AND(Z4013,AA4013,AB4013,AC4013,IF(C4013=Auswahlhilfe!$L$7,TRUE,FALSE)),D4013,FALSE)</f>
        <v>0</v>
      </c>
      <c r="AG4013" t="b">
        <f>IF(AND(Z4013,AA4013,AB4013,AD4013,IF(C4013=Auswahlhilfe!$L$17,TRUE,FALSE)),D4013,FALSE)</f>
        <v>0</v>
      </c>
      <c r="AH4013" t="b">
        <f>IF(AND(Z4013,AA4013,AB4013,AE4013,IF(C4013=Auswahlhilfe!$L$17,TRUE,FALSE)),D4013,FALSE)</f>
        <v>0</v>
      </c>
      <c r="AI4013" t="s">
        <v>4817</v>
      </c>
      <c r="AJ4013" s="90" t="str">
        <f t="shared" si="188"/>
        <v>mailto:info@oxni.ch?subject=Anfrage TCBR-090-020-S2-P0</v>
      </c>
    </row>
    <row r="4014" spans="2:36" x14ac:dyDescent="0.2">
      <c r="B4014" s="78" t="str">
        <f t="shared" si="186"/>
        <v/>
      </c>
      <c r="C4014" s="19" t="s">
        <v>143</v>
      </c>
      <c r="D4014" s="19" t="s">
        <v>4315</v>
      </c>
      <c r="E4014" s="19">
        <v>90</v>
      </c>
      <c r="F4014" s="19" t="s">
        <v>55</v>
      </c>
      <c r="G4014" s="19">
        <v>20</v>
      </c>
      <c r="H4014" s="19">
        <v>6</v>
      </c>
      <c r="I4014" s="19">
        <v>14</v>
      </c>
      <c r="J4014" s="19">
        <v>95</v>
      </c>
      <c r="K4014" s="19">
        <v>97</v>
      </c>
      <c r="L4014" s="19">
        <v>291</v>
      </c>
      <c r="M4014" s="19" t="s">
        <v>150</v>
      </c>
      <c r="N4014" s="19">
        <v>3000</v>
      </c>
      <c r="O4014" s="19">
        <v>6000</v>
      </c>
      <c r="P4014" s="19">
        <v>3200</v>
      </c>
      <c r="Q4014" s="19" t="s">
        <v>57</v>
      </c>
      <c r="R4014" s="19">
        <v>1600</v>
      </c>
      <c r="S4014" s="19">
        <v>20000</v>
      </c>
      <c r="T4014" s="19">
        <v>1.87</v>
      </c>
      <c r="U4014" s="19">
        <v>6.4</v>
      </c>
      <c r="V4014" s="19">
        <v>0.24</v>
      </c>
      <c r="W4014" s="19">
        <v>67</v>
      </c>
      <c r="X4014" s="93"/>
      <c r="Y4014">
        <f t="shared" si="187"/>
        <v>150</v>
      </c>
      <c r="Z4014" t="b">
        <f>IF(N4014/G4014&gt;=Auswahlhilfe!$C$8,TRUE,FALSE)</f>
        <v>1</v>
      </c>
      <c r="AA4014" t="b">
        <f>IF(K4014&gt;Auswahlhilfe!$C$7,TRUE,FALSE)</f>
        <v>1</v>
      </c>
      <c r="AB4014" t="b">
        <f>IF(Auswahlhilfe!$C$17=F4014,TRUE,FALSE)</f>
        <v>0</v>
      </c>
      <c r="AC4014" t="b">
        <f>IFERROR(IF(FIND("P2",PGOptionList!D4014)&gt;0,TRUE),FALSE)</f>
        <v>0</v>
      </c>
      <c r="AD4014" t="b">
        <f>IFERROR(IF(FIND("P1",PGOptionList!D4014)&gt;0,TRUE),FALSE)</f>
        <v>1</v>
      </c>
      <c r="AE4014" t="b">
        <f>IFERROR(IF(FIND("P0",PGOptionList!D4014)&gt;0,TRUE),FALSE)</f>
        <v>0</v>
      </c>
      <c r="AF4014" t="b">
        <f>IF(AND(Z4014,AA4014,AB4014,AC4014,IF(C4014=Auswahlhilfe!$L$7,TRUE,FALSE)),D4014,FALSE)</f>
        <v>0</v>
      </c>
      <c r="AG4014" t="b">
        <f>IF(AND(Z4014,AA4014,AB4014,AD4014,IF(C4014=Auswahlhilfe!$L$17,TRUE,FALSE)),D4014,FALSE)</f>
        <v>0</v>
      </c>
      <c r="AH4014" t="b">
        <f>IF(AND(Z4014,AA4014,AB4014,AE4014,IF(C4014=Auswahlhilfe!$L$17,TRUE,FALSE)),D4014,FALSE)</f>
        <v>0</v>
      </c>
      <c r="AI4014" t="s">
        <v>4817</v>
      </c>
      <c r="AJ4014" s="90" t="str">
        <f t="shared" si="188"/>
        <v>mailto:info@oxni.ch?subject=Anfrage TCBR-090-020-S1-P1</v>
      </c>
    </row>
    <row r="4015" spans="2:36" x14ac:dyDescent="0.2">
      <c r="B4015" s="78" t="str">
        <f t="shared" si="186"/>
        <v/>
      </c>
      <c r="C4015" s="19" t="s">
        <v>143</v>
      </c>
      <c r="D4015" s="19" t="s">
        <v>4316</v>
      </c>
      <c r="E4015" s="19">
        <v>90</v>
      </c>
      <c r="F4015" s="19" t="s">
        <v>58</v>
      </c>
      <c r="G4015" s="19">
        <v>20</v>
      </c>
      <c r="H4015" s="19">
        <v>6</v>
      </c>
      <c r="I4015" s="19">
        <v>14</v>
      </c>
      <c r="J4015" s="19">
        <v>95</v>
      </c>
      <c r="K4015" s="19">
        <v>97</v>
      </c>
      <c r="L4015" s="19">
        <v>291</v>
      </c>
      <c r="M4015" s="19" t="s">
        <v>150</v>
      </c>
      <c r="N4015" s="19">
        <v>3000</v>
      </c>
      <c r="O4015" s="19">
        <v>6000</v>
      </c>
      <c r="P4015" s="19">
        <v>3200</v>
      </c>
      <c r="Q4015" s="19" t="s">
        <v>57</v>
      </c>
      <c r="R4015" s="19">
        <v>1600</v>
      </c>
      <c r="S4015" s="19">
        <v>20000</v>
      </c>
      <c r="T4015" s="19">
        <v>1.87</v>
      </c>
      <c r="U4015" s="19">
        <v>6.4</v>
      </c>
      <c r="V4015" s="19">
        <v>0.24</v>
      </c>
      <c r="W4015" s="19">
        <v>67</v>
      </c>
      <c r="X4015" s="93"/>
      <c r="Y4015">
        <f t="shared" si="187"/>
        <v>150</v>
      </c>
      <c r="Z4015" t="b">
        <f>IF(N4015/G4015&gt;=Auswahlhilfe!$C$8,TRUE,FALSE)</f>
        <v>1</v>
      </c>
      <c r="AA4015" t="b">
        <f>IF(K4015&gt;Auswahlhilfe!$C$7,TRUE,FALSE)</f>
        <v>1</v>
      </c>
      <c r="AB4015" t="b">
        <f>IF(Auswahlhilfe!$C$17=F4015,TRUE,FALSE)</f>
        <v>1</v>
      </c>
      <c r="AC4015" t="b">
        <f>IFERROR(IF(FIND("P2",PGOptionList!D4015)&gt;0,TRUE),FALSE)</f>
        <v>0</v>
      </c>
      <c r="AD4015" t="b">
        <f>IFERROR(IF(FIND("P1",PGOptionList!D4015)&gt;0,TRUE),FALSE)</f>
        <v>1</v>
      </c>
      <c r="AE4015" t="b">
        <f>IFERROR(IF(FIND("P0",PGOptionList!D4015)&gt;0,TRUE),FALSE)</f>
        <v>0</v>
      </c>
      <c r="AF4015" t="b">
        <f>IF(AND(Z4015,AA4015,AB4015,AC4015,IF(C4015=Auswahlhilfe!$L$7,TRUE,FALSE)),D4015,FALSE)</f>
        <v>0</v>
      </c>
      <c r="AG4015" t="b">
        <f>IF(AND(Z4015,AA4015,AB4015,AD4015,IF(C4015=Auswahlhilfe!$L$17,TRUE,FALSE)),D4015,FALSE)</f>
        <v>0</v>
      </c>
      <c r="AH4015" t="b">
        <f>IF(AND(Z4015,AA4015,AB4015,AE4015,IF(C4015=Auswahlhilfe!$L$17,TRUE,FALSE)),D4015,FALSE)</f>
        <v>0</v>
      </c>
      <c r="AI4015" t="s">
        <v>4817</v>
      </c>
      <c r="AJ4015" s="90" t="str">
        <f t="shared" si="188"/>
        <v>mailto:info@oxni.ch?subject=Anfrage TCBR-090-020-S2-P1</v>
      </c>
    </row>
    <row r="4016" spans="2:36" x14ac:dyDescent="0.2">
      <c r="B4016" s="78" t="str">
        <f t="shared" si="186"/>
        <v/>
      </c>
      <c r="C4016" s="19" t="s">
        <v>143</v>
      </c>
      <c r="D4016" s="19" t="s">
        <v>4317</v>
      </c>
      <c r="E4016" s="19">
        <v>90</v>
      </c>
      <c r="F4016" s="19" t="s">
        <v>55</v>
      </c>
      <c r="G4016" s="19">
        <v>20</v>
      </c>
      <c r="H4016" s="19">
        <v>8</v>
      </c>
      <c r="I4016" s="19">
        <v>14</v>
      </c>
      <c r="J4016" s="19">
        <v>95</v>
      </c>
      <c r="K4016" s="19">
        <v>97</v>
      </c>
      <c r="L4016" s="19">
        <v>291</v>
      </c>
      <c r="M4016" s="19" t="s">
        <v>150</v>
      </c>
      <c r="N4016" s="19">
        <v>3000</v>
      </c>
      <c r="O4016" s="19">
        <v>6000</v>
      </c>
      <c r="P4016" s="19">
        <v>3200</v>
      </c>
      <c r="Q4016" s="19" t="s">
        <v>57</v>
      </c>
      <c r="R4016" s="19">
        <v>1600</v>
      </c>
      <c r="S4016" s="19">
        <v>20000</v>
      </c>
      <c r="T4016" s="19">
        <v>1.87</v>
      </c>
      <c r="U4016" s="19">
        <v>6.4</v>
      </c>
      <c r="V4016" s="19">
        <v>0.24</v>
      </c>
      <c r="W4016" s="19">
        <v>67</v>
      </c>
      <c r="X4016" s="93"/>
      <c r="Y4016">
        <f t="shared" si="187"/>
        <v>150</v>
      </c>
      <c r="Z4016" t="b">
        <f>IF(N4016/G4016&gt;=Auswahlhilfe!$C$8,TRUE,FALSE)</f>
        <v>1</v>
      </c>
      <c r="AA4016" t="b">
        <f>IF(K4016&gt;Auswahlhilfe!$C$7,TRUE,FALSE)</f>
        <v>1</v>
      </c>
      <c r="AB4016" t="b">
        <f>IF(Auswahlhilfe!$C$17=F4016,TRUE,FALSE)</f>
        <v>0</v>
      </c>
      <c r="AC4016" t="b">
        <f>IFERROR(IF(FIND("P2",PGOptionList!D4016)&gt;0,TRUE),FALSE)</f>
        <v>1</v>
      </c>
      <c r="AD4016" t="b">
        <f>IFERROR(IF(FIND("P1",PGOptionList!D4016)&gt;0,TRUE),FALSE)</f>
        <v>0</v>
      </c>
      <c r="AE4016" t="b">
        <f>IFERROR(IF(FIND("P0",PGOptionList!D4016)&gt;0,TRUE),FALSE)</f>
        <v>0</v>
      </c>
      <c r="AF4016" t="b">
        <f>IF(AND(Z4016,AA4016,AB4016,AC4016,IF(C4016=Auswahlhilfe!$L$7,TRUE,FALSE)),D4016,FALSE)</f>
        <v>0</v>
      </c>
      <c r="AG4016" t="b">
        <f>IF(AND(Z4016,AA4016,AB4016,AD4016,IF(C4016=Auswahlhilfe!$L$17,TRUE,FALSE)),D4016,FALSE)</f>
        <v>0</v>
      </c>
      <c r="AH4016" t="b">
        <f>IF(AND(Z4016,AA4016,AB4016,AE4016,IF(C4016=Auswahlhilfe!$L$17,TRUE,FALSE)),D4016,FALSE)</f>
        <v>0</v>
      </c>
      <c r="AI4016" t="s">
        <v>4817</v>
      </c>
      <c r="AJ4016" s="90" t="str">
        <f t="shared" si="188"/>
        <v>mailto:info@oxni.ch?subject=Anfrage TCBR-090-020-S1-P2</v>
      </c>
    </row>
    <row r="4017" spans="2:36" x14ac:dyDescent="0.2">
      <c r="B4017" s="78" t="str">
        <f t="shared" si="186"/>
        <v/>
      </c>
      <c r="C4017" s="19" t="s">
        <v>143</v>
      </c>
      <c r="D4017" s="19" t="s">
        <v>4318</v>
      </c>
      <c r="E4017" s="19">
        <v>90</v>
      </c>
      <c r="F4017" s="19" t="s">
        <v>58</v>
      </c>
      <c r="G4017" s="19">
        <v>20</v>
      </c>
      <c r="H4017" s="19">
        <v>8</v>
      </c>
      <c r="I4017" s="19">
        <v>14</v>
      </c>
      <c r="J4017" s="19">
        <v>95</v>
      </c>
      <c r="K4017" s="19">
        <v>97</v>
      </c>
      <c r="L4017" s="19">
        <v>291</v>
      </c>
      <c r="M4017" s="19" t="s">
        <v>150</v>
      </c>
      <c r="N4017" s="19">
        <v>3000</v>
      </c>
      <c r="O4017" s="19">
        <v>6000</v>
      </c>
      <c r="P4017" s="19">
        <v>3200</v>
      </c>
      <c r="Q4017" s="19" t="s">
        <v>57</v>
      </c>
      <c r="R4017" s="19">
        <v>1600</v>
      </c>
      <c r="S4017" s="19">
        <v>20000</v>
      </c>
      <c r="T4017" s="19">
        <v>1.87</v>
      </c>
      <c r="U4017" s="19">
        <v>6.4</v>
      </c>
      <c r="V4017" s="19">
        <v>0.24</v>
      </c>
      <c r="W4017" s="19">
        <v>67</v>
      </c>
      <c r="X4017" s="93"/>
      <c r="Y4017">
        <f t="shared" si="187"/>
        <v>150</v>
      </c>
      <c r="Z4017" t="b">
        <f>IF(N4017/G4017&gt;=Auswahlhilfe!$C$8,TRUE,FALSE)</f>
        <v>1</v>
      </c>
      <c r="AA4017" t="b">
        <f>IF(K4017&gt;Auswahlhilfe!$C$7,TRUE,FALSE)</f>
        <v>1</v>
      </c>
      <c r="AB4017" t="b">
        <f>IF(Auswahlhilfe!$C$17=F4017,TRUE,FALSE)</f>
        <v>1</v>
      </c>
      <c r="AC4017" t="b">
        <f>IFERROR(IF(FIND("P2",PGOptionList!D4017)&gt;0,TRUE),FALSE)</f>
        <v>1</v>
      </c>
      <c r="AD4017" t="b">
        <f>IFERROR(IF(FIND("P1",PGOptionList!D4017)&gt;0,TRUE),FALSE)</f>
        <v>0</v>
      </c>
      <c r="AE4017" t="b">
        <f>IFERROR(IF(FIND("P0",PGOptionList!D4017)&gt;0,TRUE),FALSE)</f>
        <v>0</v>
      </c>
      <c r="AF4017" t="b">
        <f>IF(AND(Z4017,AA4017,AB4017,AC4017,IF(C4017=Auswahlhilfe!$L$7,TRUE,FALSE)),D4017,FALSE)</f>
        <v>0</v>
      </c>
      <c r="AG4017" t="b">
        <f>IF(AND(Z4017,AA4017,AB4017,AD4017,IF(C4017=Auswahlhilfe!$L$17,TRUE,FALSE)),D4017,FALSE)</f>
        <v>0</v>
      </c>
      <c r="AH4017" t="b">
        <f>IF(AND(Z4017,AA4017,AB4017,AE4017,IF(C4017=Auswahlhilfe!$L$17,TRUE,FALSE)),D4017,FALSE)</f>
        <v>0</v>
      </c>
      <c r="AI4017" t="s">
        <v>4817</v>
      </c>
      <c r="AJ4017" s="90" t="str">
        <f t="shared" si="188"/>
        <v>mailto:info@oxni.ch?subject=Anfrage TCBR-090-020-S2-P2</v>
      </c>
    </row>
    <row r="4018" spans="2:36" x14ac:dyDescent="0.2">
      <c r="B4018" s="78" t="str">
        <f t="shared" si="186"/>
        <v/>
      </c>
      <c r="C4018" s="19" t="s">
        <v>143</v>
      </c>
      <c r="D4018" s="19" t="s">
        <v>4319</v>
      </c>
      <c r="E4018" s="19">
        <v>90</v>
      </c>
      <c r="F4018" s="19" t="s">
        <v>55</v>
      </c>
      <c r="G4018" s="19">
        <v>16</v>
      </c>
      <c r="H4018" s="19">
        <v>4</v>
      </c>
      <c r="I4018" s="19">
        <v>14</v>
      </c>
      <c r="J4018" s="19">
        <v>95</v>
      </c>
      <c r="K4018" s="19">
        <v>115</v>
      </c>
      <c r="L4018" s="19">
        <v>345</v>
      </c>
      <c r="M4018" s="19" t="s">
        <v>149</v>
      </c>
      <c r="N4018" s="19">
        <v>3000</v>
      </c>
      <c r="O4018" s="19">
        <v>6000</v>
      </c>
      <c r="P4018" s="19">
        <v>3200</v>
      </c>
      <c r="Q4018" s="19" t="s">
        <v>57</v>
      </c>
      <c r="R4018" s="19">
        <v>1600</v>
      </c>
      <c r="S4018" s="19">
        <v>20000</v>
      </c>
      <c r="T4018" s="19">
        <v>1.87</v>
      </c>
      <c r="U4018" s="19">
        <v>6.4</v>
      </c>
      <c r="V4018" s="19">
        <v>0.24</v>
      </c>
      <c r="W4018" s="19">
        <v>67</v>
      </c>
      <c r="X4018" s="93"/>
      <c r="Y4018">
        <f t="shared" si="187"/>
        <v>187.5</v>
      </c>
      <c r="Z4018" t="b">
        <f>IF(N4018/G4018&gt;=Auswahlhilfe!$C$8,TRUE,FALSE)</f>
        <v>1</v>
      </c>
      <c r="AA4018" t="b">
        <f>IF(K4018&gt;Auswahlhilfe!$C$7,TRUE,FALSE)</f>
        <v>1</v>
      </c>
      <c r="AB4018" t="b">
        <f>IF(Auswahlhilfe!$C$17=F4018,TRUE,FALSE)</f>
        <v>0</v>
      </c>
      <c r="AC4018" t="b">
        <f>IFERROR(IF(FIND("P2",PGOptionList!D4018)&gt;0,TRUE),FALSE)</f>
        <v>0</v>
      </c>
      <c r="AD4018" t="b">
        <f>IFERROR(IF(FIND("P1",PGOptionList!D4018)&gt;0,TRUE),FALSE)</f>
        <v>0</v>
      </c>
      <c r="AE4018" t="b">
        <f>IFERROR(IF(FIND("P0",PGOptionList!D4018)&gt;0,TRUE),FALSE)</f>
        <v>1</v>
      </c>
      <c r="AF4018" t="b">
        <f>IF(AND(Z4018,AA4018,AB4018,AC4018,IF(C4018=Auswahlhilfe!$L$7,TRUE,FALSE)),D4018,FALSE)</f>
        <v>0</v>
      </c>
      <c r="AG4018" t="b">
        <f>IF(AND(Z4018,AA4018,AB4018,AD4018,IF(C4018=Auswahlhilfe!$L$17,TRUE,FALSE)),D4018,FALSE)</f>
        <v>0</v>
      </c>
      <c r="AH4018" t="b">
        <f>IF(AND(Z4018,AA4018,AB4018,AE4018,IF(C4018=Auswahlhilfe!$L$17,TRUE,FALSE)),D4018,FALSE)</f>
        <v>0</v>
      </c>
      <c r="AI4018" t="s">
        <v>4817</v>
      </c>
      <c r="AJ4018" s="90" t="str">
        <f t="shared" si="188"/>
        <v>mailto:info@oxni.ch?subject=Anfrage TCBR-090-016-S1-P0</v>
      </c>
    </row>
    <row r="4019" spans="2:36" x14ac:dyDescent="0.2">
      <c r="B4019" s="78" t="str">
        <f t="shared" si="186"/>
        <v/>
      </c>
      <c r="C4019" s="19" t="s">
        <v>143</v>
      </c>
      <c r="D4019" s="19" t="s">
        <v>4320</v>
      </c>
      <c r="E4019" s="19">
        <v>90</v>
      </c>
      <c r="F4019" s="19" t="s">
        <v>58</v>
      </c>
      <c r="G4019" s="19">
        <v>16</v>
      </c>
      <c r="H4019" s="19">
        <v>4</v>
      </c>
      <c r="I4019" s="19">
        <v>14</v>
      </c>
      <c r="J4019" s="19">
        <v>95</v>
      </c>
      <c r="K4019" s="19">
        <v>115</v>
      </c>
      <c r="L4019" s="19">
        <v>345</v>
      </c>
      <c r="M4019" s="19" t="s">
        <v>149</v>
      </c>
      <c r="N4019" s="19">
        <v>3000</v>
      </c>
      <c r="O4019" s="19">
        <v>6000</v>
      </c>
      <c r="P4019" s="19">
        <v>3200</v>
      </c>
      <c r="Q4019" s="19" t="s">
        <v>57</v>
      </c>
      <c r="R4019" s="19">
        <v>1600</v>
      </c>
      <c r="S4019" s="19">
        <v>20000</v>
      </c>
      <c r="T4019" s="19">
        <v>1.87</v>
      </c>
      <c r="U4019" s="19">
        <v>6.4</v>
      </c>
      <c r="V4019" s="19">
        <v>0.24</v>
      </c>
      <c r="W4019" s="19">
        <v>67</v>
      </c>
      <c r="X4019" s="93"/>
      <c r="Y4019">
        <f t="shared" si="187"/>
        <v>187.5</v>
      </c>
      <c r="Z4019" t="b">
        <f>IF(N4019/G4019&gt;=Auswahlhilfe!$C$8,TRUE,FALSE)</f>
        <v>1</v>
      </c>
      <c r="AA4019" t="b">
        <f>IF(K4019&gt;Auswahlhilfe!$C$7,TRUE,FALSE)</f>
        <v>1</v>
      </c>
      <c r="AB4019" t="b">
        <f>IF(Auswahlhilfe!$C$17=F4019,TRUE,FALSE)</f>
        <v>1</v>
      </c>
      <c r="AC4019" t="b">
        <f>IFERROR(IF(FIND("P2",PGOptionList!D4019)&gt;0,TRUE),FALSE)</f>
        <v>0</v>
      </c>
      <c r="AD4019" t="b">
        <f>IFERROR(IF(FIND("P1",PGOptionList!D4019)&gt;0,TRUE),FALSE)</f>
        <v>0</v>
      </c>
      <c r="AE4019" t="b">
        <f>IFERROR(IF(FIND("P0",PGOptionList!D4019)&gt;0,TRUE),FALSE)</f>
        <v>1</v>
      </c>
      <c r="AF4019" t="b">
        <f>IF(AND(Z4019,AA4019,AB4019,AC4019,IF(C4019=Auswahlhilfe!$L$7,TRUE,FALSE)),D4019,FALSE)</f>
        <v>0</v>
      </c>
      <c r="AG4019" t="b">
        <f>IF(AND(Z4019,AA4019,AB4019,AD4019,IF(C4019=Auswahlhilfe!$L$17,TRUE,FALSE)),D4019,FALSE)</f>
        <v>0</v>
      </c>
      <c r="AH4019" t="b">
        <f>IF(AND(Z4019,AA4019,AB4019,AE4019,IF(C4019=Auswahlhilfe!$L$17,TRUE,FALSE)),D4019,FALSE)</f>
        <v>0</v>
      </c>
      <c r="AI4019" t="s">
        <v>4817</v>
      </c>
      <c r="AJ4019" s="90" t="str">
        <f t="shared" si="188"/>
        <v>mailto:info@oxni.ch?subject=Anfrage TCBR-090-016-S2-P0</v>
      </c>
    </row>
    <row r="4020" spans="2:36" x14ac:dyDescent="0.2">
      <c r="B4020" s="78" t="str">
        <f t="shared" si="186"/>
        <v/>
      </c>
      <c r="C4020" s="19" t="s">
        <v>143</v>
      </c>
      <c r="D4020" s="19" t="s">
        <v>4321</v>
      </c>
      <c r="E4020" s="19">
        <v>90</v>
      </c>
      <c r="F4020" s="19" t="s">
        <v>55</v>
      </c>
      <c r="G4020" s="19">
        <v>16</v>
      </c>
      <c r="H4020" s="19">
        <v>6</v>
      </c>
      <c r="I4020" s="19">
        <v>14</v>
      </c>
      <c r="J4020" s="19">
        <v>95</v>
      </c>
      <c r="K4020" s="19">
        <v>115</v>
      </c>
      <c r="L4020" s="19">
        <v>345</v>
      </c>
      <c r="M4020" s="19" t="s">
        <v>149</v>
      </c>
      <c r="N4020" s="19">
        <v>3000</v>
      </c>
      <c r="O4020" s="19">
        <v>6000</v>
      </c>
      <c r="P4020" s="19">
        <v>3200</v>
      </c>
      <c r="Q4020" s="19" t="s">
        <v>57</v>
      </c>
      <c r="R4020" s="19">
        <v>1600</v>
      </c>
      <c r="S4020" s="19">
        <v>20000</v>
      </c>
      <c r="T4020" s="19">
        <v>1.87</v>
      </c>
      <c r="U4020" s="19">
        <v>6.4</v>
      </c>
      <c r="V4020" s="19">
        <v>0.24</v>
      </c>
      <c r="W4020" s="19">
        <v>67</v>
      </c>
      <c r="X4020" s="93"/>
      <c r="Y4020">
        <f t="shared" si="187"/>
        <v>187.5</v>
      </c>
      <c r="Z4020" t="b">
        <f>IF(N4020/G4020&gt;=Auswahlhilfe!$C$8,TRUE,FALSE)</f>
        <v>1</v>
      </c>
      <c r="AA4020" t="b">
        <f>IF(K4020&gt;Auswahlhilfe!$C$7,TRUE,FALSE)</f>
        <v>1</v>
      </c>
      <c r="AB4020" t="b">
        <f>IF(Auswahlhilfe!$C$17=F4020,TRUE,FALSE)</f>
        <v>0</v>
      </c>
      <c r="AC4020" t="b">
        <f>IFERROR(IF(FIND("P2",PGOptionList!D4020)&gt;0,TRUE),FALSE)</f>
        <v>0</v>
      </c>
      <c r="AD4020" t="b">
        <f>IFERROR(IF(FIND("P1",PGOptionList!D4020)&gt;0,TRUE),FALSE)</f>
        <v>1</v>
      </c>
      <c r="AE4020" t="b">
        <f>IFERROR(IF(FIND("P0",PGOptionList!D4020)&gt;0,TRUE),FALSE)</f>
        <v>0</v>
      </c>
      <c r="AF4020" t="b">
        <f>IF(AND(Z4020,AA4020,AB4020,AC4020,IF(C4020=Auswahlhilfe!$L$7,TRUE,FALSE)),D4020,FALSE)</f>
        <v>0</v>
      </c>
      <c r="AG4020" t="b">
        <f>IF(AND(Z4020,AA4020,AB4020,AD4020,IF(C4020=Auswahlhilfe!$L$17,TRUE,FALSE)),D4020,FALSE)</f>
        <v>0</v>
      </c>
      <c r="AH4020" t="b">
        <f>IF(AND(Z4020,AA4020,AB4020,AE4020,IF(C4020=Auswahlhilfe!$L$17,TRUE,FALSE)),D4020,FALSE)</f>
        <v>0</v>
      </c>
      <c r="AI4020" t="s">
        <v>4817</v>
      </c>
      <c r="AJ4020" s="90" t="str">
        <f t="shared" si="188"/>
        <v>mailto:info@oxni.ch?subject=Anfrage TCBR-090-016-S1-P1</v>
      </c>
    </row>
    <row r="4021" spans="2:36" x14ac:dyDescent="0.2">
      <c r="B4021" s="78" t="str">
        <f t="shared" si="186"/>
        <v/>
      </c>
      <c r="C4021" s="19" t="s">
        <v>143</v>
      </c>
      <c r="D4021" s="19" t="s">
        <v>4322</v>
      </c>
      <c r="E4021" s="19">
        <v>90</v>
      </c>
      <c r="F4021" s="19" t="s">
        <v>58</v>
      </c>
      <c r="G4021" s="19">
        <v>16</v>
      </c>
      <c r="H4021" s="19">
        <v>6</v>
      </c>
      <c r="I4021" s="19">
        <v>14</v>
      </c>
      <c r="J4021" s="19">
        <v>95</v>
      </c>
      <c r="K4021" s="19">
        <v>115</v>
      </c>
      <c r="L4021" s="19">
        <v>345</v>
      </c>
      <c r="M4021" s="19" t="s">
        <v>149</v>
      </c>
      <c r="N4021" s="19">
        <v>3000</v>
      </c>
      <c r="O4021" s="19">
        <v>6000</v>
      </c>
      <c r="P4021" s="19">
        <v>3200</v>
      </c>
      <c r="Q4021" s="19" t="s">
        <v>57</v>
      </c>
      <c r="R4021" s="19">
        <v>1600</v>
      </c>
      <c r="S4021" s="19">
        <v>20000</v>
      </c>
      <c r="T4021" s="19">
        <v>1.87</v>
      </c>
      <c r="U4021" s="19">
        <v>6.4</v>
      </c>
      <c r="V4021" s="19">
        <v>0.24</v>
      </c>
      <c r="W4021" s="19">
        <v>67</v>
      </c>
      <c r="X4021" s="93"/>
      <c r="Y4021">
        <f t="shared" si="187"/>
        <v>187.5</v>
      </c>
      <c r="Z4021" t="b">
        <f>IF(N4021/G4021&gt;=Auswahlhilfe!$C$8,TRUE,FALSE)</f>
        <v>1</v>
      </c>
      <c r="AA4021" t="b">
        <f>IF(K4021&gt;Auswahlhilfe!$C$7,TRUE,FALSE)</f>
        <v>1</v>
      </c>
      <c r="AB4021" t="b">
        <f>IF(Auswahlhilfe!$C$17=F4021,TRUE,FALSE)</f>
        <v>1</v>
      </c>
      <c r="AC4021" t="b">
        <f>IFERROR(IF(FIND("P2",PGOptionList!D4021)&gt;0,TRUE),FALSE)</f>
        <v>0</v>
      </c>
      <c r="AD4021" t="b">
        <f>IFERROR(IF(FIND("P1",PGOptionList!D4021)&gt;0,TRUE),FALSE)</f>
        <v>1</v>
      </c>
      <c r="AE4021" t="b">
        <f>IFERROR(IF(FIND("P0",PGOptionList!D4021)&gt;0,TRUE),FALSE)</f>
        <v>0</v>
      </c>
      <c r="AF4021" t="b">
        <f>IF(AND(Z4021,AA4021,AB4021,AC4021,IF(C4021=Auswahlhilfe!$L$7,TRUE,FALSE)),D4021,FALSE)</f>
        <v>0</v>
      </c>
      <c r="AG4021" t="b">
        <f>IF(AND(Z4021,AA4021,AB4021,AD4021,IF(C4021=Auswahlhilfe!$L$17,TRUE,FALSE)),D4021,FALSE)</f>
        <v>0</v>
      </c>
      <c r="AH4021" t="b">
        <f>IF(AND(Z4021,AA4021,AB4021,AE4021,IF(C4021=Auswahlhilfe!$L$17,TRUE,FALSE)),D4021,FALSE)</f>
        <v>0</v>
      </c>
      <c r="AI4021" t="s">
        <v>4817</v>
      </c>
      <c r="AJ4021" s="90" t="str">
        <f t="shared" si="188"/>
        <v>mailto:info@oxni.ch?subject=Anfrage TCBR-090-016-S2-P1</v>
      </c>
    </row>
    <row r="4022" spans="2:36" x14ac:dyDescent="0.2">
      <c r="B4022" s="78" t="str">
        <f t="shared" si="186"/>
        <v/>
      </c>
      <c r="C4022" s="19" t="s">
        <v>143</v>
      </c>
      <c r="D4022" s="19" t="s">
        <v>4323</v>
      </c>
      <c r="E4022" s="19">
        <v>90</v>
      </c>
      <c r="F4022" s="19" t="s">
        <v>55</v>
      </c>
      <c r="G4022" s="19">
        <v>16</v>
      </c>
      <c r="H4022" s="19">
        <v>8</v>
      </c>
      <c r="I4022" s="19">
        <v>14</v>
      </c>
      <c r="J4022" s="19">
        <v>95</v>
      </c>
      <c r="K4022" s="19">
        <v>115</v>
      </c>
      <c r="L4022" s="19">
        <v>345</v>
      </c>
      <c r="M4022" s="19" t="s">
        <v>149</v>
      </c>
      <c r="N4022" s="19">
        <v>3000</v>
      </c>
      <c r="O4022" s="19">
        <v>6000</v>
      </c>
      <c r="P4022" s="19">
        <v>3200</v>
      </c>
      <c r="Q4022" s="19" t="s">
        <v>57</v>
      </c>
      <c r="R4022" s="19">
        <v>1600</v>
      </c>
      <c r="S4022" s="19">
        <v>20000</v>
      </c>
      <c r="T4022" s="19">
        <v>1.87</v>
      </c>
      <c r="U4022" s="19">
        <v>6.4</v>
      </c>
      <c r="V4022" s="19">
        <v>0.24</v>
      </c>
      <c r="W4022" s="19">
        <v>67</v>
      </c>
      <c r="X4022" s="93"/>
      <c r="Y4022">
        <f t="shared" si="187"/>
        <v>187.5</v>
      </c>
      <c r="Z4022" t="b">
        <f>IF(N4022/G4022&gt;=Auswahlhilfe!$C$8,TRUE,FALSE)</f>
        <v>1</v>
      </c>
      <c r="AA4022" t="b">
        <f>IF(K4022&gt;Auswahlhilfe!$C$7,TRUE,FALSE)</f>
        <v>1</v>
      </c>
      <c r="AB4022" t="b">
        <f>IF(Auswahlhilfe!$C$17=F4022,TRUE,FALSE)</f>
        <v>0</v>
      </c>
      <c r="AC4022" t="b">
        <f>IFERROR(IF(FIND("P2",PGOptionList!D4022)&gt;0,TRUE),FALSE)</f>
        <v>1</v>
      </c>
      <c r="AD4022" t="b">
        <f>IFERROR(IF(FIND("P1",PGOptionList!D4022)&gt;0,TRUE),FALSE)</f>
        <v>0</v>
      </c>
      <c r="AE4022" t="b">
        <f>IFERROR(IF(FIND("P0",PGOptionList!D4022)&gt;0,TRUE),FALSE)</f>
        <v>0</v>
      </c>
      <c r="AF4022" t="b">
        <f>IF(AND(Z4022,AA4022,AB4022,AC4022,IF(C4022=Auswahlhilfe!$L$7,TRUE,FALSE)),D4022,FALSE)</f>
        <v>0</v>
      </c>
      <c r="AG4022" t="b">
        <f>IF(AND(Z4022,AA4022,AB4022,AD4022,IF(C4022=Auswahlhilfe!$L$17,TRUE,FALSE)),D4022,FALSE)</f>
        <v>0</v>
      </c>
      <c r="AH4022" t="b">
        <f>IF(AND(Z4022,AA4022,AB4022,AE4022,IF(C4022=Auswahlhilfe!$L$17,TRUE,FALSE)),D4022,FALSE)</f>
        <v>0</v>
      </c>
      <c r="AI4022" t="s">
        <v>4817</v>
      </c>
      <c r="AJ4022" s="90" t="str">
        <f t="shared" si="188"/>
        <v>mailto:info@oxni.ch?subject=Anfrage TCBR-090-016-S1-P2</v>
      </c>
    </row>
    <row r="4023" spans="2:36" x14ac:dyDescent="0.2">
      <c r="B4023" s="78" t="str">
        <f t="shared" si="186"/>
        <v/>
      </c>
      <c r="C4023" s="19" t="s">
        <v>143</v>
      </c>
      <c r="D4023" s="19" t="s">
        <v>4324</v>
      </c>
      <c r="E4023" s="19">
        <v>90</v>
      </c>
      <c r="F4023" s="19" t="s">
        <v>58</v>
      </c>
      <c r="G4023" s="19">
        <v>16</v>
      </c>
      <c r="H4023" s="19">
        <v>8</v>
      </c>
      <c r="I4023" s="19">
        <v>14</v>
      </c>
      <c r="J4023" s="19">
        <v>95</v>
      </c>
      <c r="K4023" s="19">
        <v>115</v>
      </c>
      <c r="L4023" s="19">
        <v>345</v>
      </c>
      <c r="M4023" s="19" t="s">
        <v>149</v>
      </c>
      <c r="N4023" s="19">
        <v>3000</v>
      </c>
      <c r="O4023" s="19">
        <v>6000</v>
      </c>
      <c r="P4023" s="19">
        <v>3200</v>
      </c>
      <c r="Q4023" s="19" t="s">
        <v>57</v>
      </c>
      <c r="R4023" s="19">
        <v>1600</v>
      </c>
      <c r="S4023" s="19">
        <v>20000</v>
      </c>
      <c r="T4023" s="19">
        <v>1.87</v>
      </c>
      <c r="U4023" s="19">
        <v>6.4</v>
      </c>
      <c r="V4023" s="19">
        <v>0.24</v>
      </c>
      <c r="W4023" s="19">
        <v>67</v>
      </c>
      <c r="X4023" s="93"/>
      <c r="Y4023">
        <f t="shared" si="187"/>
        <v>187.5</v>
      </c>
      <c r="Z4023" t="b">
        <f>IF(N4023/G4023&gt;=Auswahlhilfe!$C$8,TRUE,FALSE)</f>
        <v>1</v>
      </c>
      <c r="AA4023" t="b">
        <f>IF(K4023&gt;Auswahlhilfe!$C$7,TRUE,FALSE)</f>
        <v>1</v>
      </c>
      <c r="AB4023" t="b">
        <f>IF(Auswahlhilfe!$C$17=F4023,TRUE,FALSE)</f>
        <v>1</v>
      </c>
      <c r="AC4023" t="b">
        <f>IFERROR(IF(FIND("P2",PGOptionList!D4023)&gt;0,TRUE),FALSE)</f>
        <v>1</v>
      </c>
      <c r="AD4023" t="b">
        <f>IFERROR(IF(FIND("P1",PGOptionList!D4023)&gt;0,TRUE),FALSE)</f>
        <v>0</v>
      </c>
      <c r="AE4023" t="b">
        <f>IFERROR(IF(FIND("P0",PGOptionList!D4023)&gt;0,TRUE),FALSE)</f>
        <v>0</v>
      </c>
      <c r="AF4023" t="b">
        <f>IF(AND(Z4023,AA4023,AB4023,AC4023,IF(C4023=Auswahlhilfe!$L$7,TRUE,FALSE)),D4023,FALSE)</f>
        <v>0</v>
      </c>
      <c r="AG4023" t="b">
        <f>IF(AND(Z4023,AA4023,AB4023,AD4023,IF(C4023=Auswahlhilfe!$L$17,TRUE,FALSE)),D4023,FALSE)</f>
        <v>0</v>
      </c>
      <c r="AH4023" t="b">
        <f>IF(AND(Z4023,AA4023,AB4023,AE4023,IF(C4023=Auswahlhilfe!$L$17,TRUE,FALSE)),D4023,FALSE)</f>
        <v>0</v>
      </c>
      <c r="AI4023" t="s">
        <v>4817</v>
      </c>
      <c r="AJ4023" s="90" t="str">
        <f t="shared" si="188"/>
        <v>mailto:info@oxni.ch?subject=Anfrage TCBR-090-016-S2-P2</v>
      </c>
    </row>
    <row r="4024" spans="2:36" x14ac:dyDescent="0.2">
      <c r="B4024" s="78" t="str">
        <f t="shared" si="186"/>
        <v/>
      </c>
      <c r="C4024" s="19" t="s">
        <v>143</v>
      </c>
      <c r="D4024" s="19" t="s">
        <v>4325</v>
      </c>
      <c r="E4024" s="19">
        <v>90</v>
      </c>
      <c r="F4024" s="19" t="s">
        <v>55</v>
      </c>
      <c r="G4024" s="19">
        <v>14</v>
      </c>
      <c r="H4024" s="19">
        <v>4</v>
      </c>
      <c r="I4024" s="19">
        <v>14</v>
      </c>
      <c r="J4024" s="19">
        <v>95</v>
      </c>
      <c r="K4024" s="19">
        <v>135</v>
      </c>
      <c r="L4024" s="19">
        <v>405</v>
      </c>
      <c r="M4024" s="19" t="s">
        <v>130</v>
      </c>
      <c r="N4024" s="19">
        <v>3000</v>
      </c>
      <c r="O4024" s="19">
        <v>6000</v>
      </c>
      <c r="P4024" s="19">
        <v>3200</v>
      </c>
      <c r="Q4024" s="19" t="s">
        <v>57</v>
      </c>
      <c r="R4024" s="19">
        <v>1600</v>
      </c>
      <c r="S4024" s="19">
        <v>20000</v>
      </c>
      <c r="T4024" s="19">
        <v>1.87</v>
      </c>
      <c r="U4024" s="19">
        <v>6.4</v>
      </c>
      <c r="V4024" s="19">
        <v>0.24</v>
      </c>
      <c r="W4024" s="19">
        <v>67</v>
      </c>
      <c r="X4024" s="93"/>
      <c r="Y4024">
        <f t="shared" si="187"/>
        <v>214.28571428571428</v>
      </c>
      <c r="Z4024" t="b">
        <f>IF(N4024/G4024&gt;=Auswahlhilfe!$C$8,TRUE,FALSE)</f>
        <v>1</v>
      </c>
      <c r="AA4024" t="b">
        <f>IF(K4024&gt;Auswahlhilfe!$C$7,TRUE,FALSE)</f>
        <v>1</v>
      </c>
      <c r="AB4024" t="b">
        <f>IF(Auswahlhilfe!$C$17=F4024,TRUE,FALSE)</f>
        <v>0</v>
      </c>
      <c r="AC4024" t="b">
        <f>IFERROR(IF(FIND("P2",PGOptionList!D4024)&gt;0,TRUE),FALSE)</f>
        <v>0</v>
      </c>
      <c r="AD4024" t="b">
        <f>IFERROR(IF(FIND("P1",PGOptionList!D4024)&gt;0,TRUE),FALSE)</f>
        <v>0</v>
      </c>
      <c r="AE4024" t="b">
        <f>IFERROR(IF(FIND("P0",PGOptionList!D4024)&gt;0,TRUE),FALSE)</f>
        <v>1</v>
      </c>
      <c r="AF4024" t="b">
        <f>IF(AND(Z4024,AA4024,AB4024,AC4024,IF(C4024=Auswahlhilfe!$L$7,TRUE,FALSE)),D4024,FALSE)</f>
        <v>0</v>
      </c>
      <c r="AG4024" t="b">
        <f>IF(AND(Z4024,AA4024,AB4024,AD4024,IF(C4024=Auswahlhilfe!$L$17,TRUE,FALSE)),D4024,FALSE)</f>
        <v>0</v>
      </c>
      <c r="AH4024" t="b">
        <f>IF(AND(Z4024,AA4024,AB4024,AE4024,IF(C4024=Auswahlhilfe!$L$17,TRUE,FALSE)),D4024,FALSE)</f>
        <v>0</v>
      </c>
      <c r="AI4024" t="s">
        <v>4817</v>
      </c>
      <c r="AJ4024" s="90" t="str">
        <f t="shared" si="188"/>
        <v>mailto:info@oxni.ch?subject=Anfrage TCBR-090-014-S1-P0</v>
      </c>
    </row>
    <row r="4025" spans="2:36" x14ac:dyDescent="0.2">
      <c r="B4025" s="78" t="str">
        <f t="shared" si="186"/>
        <v/>
      </c>
      <c r="C4025" s="19" t="s">
        <v>143</v>
      </c>
      <c r="D4025" s="19" t="s">
        <v>4326</v>
      </c>
      <c r="E4025" s="19">
        <v>90</v>
      </c>
      <c r="F4025" s="19" t="s">
        <v>58</v>
      </c>
      <c r="G4025" s="19">
        <v>14</v>
      </c>
      <c r="H4025" s="19">
        <v>4</v>
      </c>
      <c r="I4025" s="19">
        <v>14</v>
      </c>
      <c r="J4025" s="19">
        <v>95</v>
      </c>
      <c r="K4025" s="19">
        <v>135</v>
      </c>
      <c r="L4025" s="19">
        <v>405</v>
      </c>
      <c r="M4025" s="19" t="s">
        <v>130</v>
      </c>
      <c r="N4025" s="19">
        <v>3000</v>
      </c>
      <c r="O4025" s="19">
        <v>6000</v>
      </c>
      <c r="P4025" s="19">
        <v>3200</v>
      </c>
      <c r="Q4025" s="19" t="s">
        <v>57</v>
      </c>
      <c r="R4025" s="19">
        <v>1600</v>
      </c>
      <c r="S4025" s="19">
        <v>20000</v>
      </c>
      <c r="T4025" s="19">
        <v>1.87</v>
      </c>
      <c r="U4025" s="19">
        <v>6.4</v>
      </c>
      <c r="V4025" s="19">
        <v>0.24</v>
      </c>
      <c r="W4025" s="19">
        <v>67</v>
      </c>
      <c r="X4025" s="93"/>
      <c r="Y4025">
        <f t="shared" si="187"/>
        <v>214.28571428571428</v>
      </c>
      <c r="Z4025" t="b">
        <f>IF(N4025/G4025&gt;=Auswahlhilfe!$C$8,TRUE,FALSE)</f>
        <v>1</v>
      </c>
      <c r="AA4025" t="b">
        <f>IF(K4025&gt;Auswahlhilfe!$C$7,TRUE,FALSE)</f>
        <v>1</v>
      </c>
      <c r="AB4025" t="b">
        <f>IF(Auswahlhilfe!$C$17=F4025,TRUE,FALSE)</f>
        <v>1</v>
      </c>
      <c r="AC4025" t="b">
        <f>IFERROR(IF(FIND("P2",PGOptionList!D4025)&gt;0,TRUE),FALSE)</f>
        <v>0</v>
      </c>
      <c r="AD4025" t="b">
        <f>IFERROR(IF(FIND("P1",PGOptionList!D4025)&gt;0,TRUE),FALSE)</f>
        <v>0</v>
      </c>
      <c r="AE4025" t="b">
        <f>IFERROR(IF(FIND("P0",PGOptionList!D4025)&gt;0,TRUE),FALSE)</f>
        <v>1</v>
      </c>
      <c r="AF4025" t="b">
        <f>IF(AND(Z4025,AA4025,AB4025,AC4025,IF(C4025=Auswahlhilfe!$L$7,TRUE,FALSE)),D4025,FALSE)</f>
        <v>0</v>
      </c>
      <c r="AG4025" t="b">
        <f>IF(AND(Z4025,AA4025,AB4025,AD4025,IF(C4025=Auswahlhilfe!$L$17,TRUE,FALSE)),D4025,FALSE)</f>
        <v>0</v>
      </c>
      <c r="AH4025" t="b">
        <f>IF(AND(Z4025,AA4025,AB4025,AE4025,IF(C4025=Auswahlhilfe!$L$17,TRUE,FALSE)),D4025,FALSE)</f>
        <v>0</v>
      </c>
      <c r="AI4025" t="s">
        <v>4817</v>
      </c>
      <c r="AJ4025" s="90" t="str">
        <f t="shared" si="188"/>
        <v>mailto:info@oxni.ch?subject=Anfrage TCBR-090-014-S2-P0</v>
      </c>
    </row>
    <row r="4026" spans="2:36" x14ac:dyDescent="0.2">
      <c r="B4026" s="78" t="str">
        <f t="shared" si="186"/>
        <v/>
      </c>
      <c r="C4026" s="19" t="s">
        <v>143</v>
      </c>
      <c r="D4026" s="19" t="s">
        <v>4327</v>
      </c>
      <c r="E4026" s="19">
        <v>90</v>
      </c>
      <c r="F4026" s="19" t="s">
        <v>55</v>
      </c>
      <c r="G4026" s="19">
        <v>14</v>
      </c>
      <c r="H4026" s="19">
        <v>6</v>
      </c>
      <c r="I4026" s="19">
        <v>14</v>
      </c>
      <c r="J4026" s="19">
        <v>95</v>
      </c>
      <c r="K4026" s="19">
        <v>135</v>
      </c>
      <c r="L4026" s="19">
        <v>405</v>
      </c>
      <c r="M4026" s="19" t="s">
        <v>130</v>
      </c>
      <c r="N4026" s="19">
        <v>3000</v>
      </c>
      <c r="O4026" s="19">
        <v>6000</v>
      </c>
      <c r="P4026" s="19">
        <v>3200</v>
      </c>
      <c r="Q4026" s="19" t="s">
        <v>57</v>
      </c>
      <c r="R4026" s="19">
        <v>1600</v>
      </c>
      <c r="S4026" s="19">
        <v>20000</v>
      </c>
      <c r="T4026" s="19">
        <v>1.87</v>
      </c>
      <c r="U4026" s="19">
        <v>6.4</v>
      </c>
      <c r="V4026" s="19">
        <v>0.24</v>
      </c>
      <c r="W4026" s="19">
        <v>67</v>
      </c>
      <c r="X4026" s="93"/>
      <c r="Y4026">
        <f t="shared" si="187"/>
        <v>214.28571428571428</v>
      </c>
      <c r="Z4026" t="b">
        <f>IF(N4026/G4026&gt;=Auswahlhilfe!$C$8,TRUE,FALSE)</f>
        <v>1</v>
      </c>
      <c r="AA4026" t="b">
        <f>IF(K4026&gt;Auswahlhilfe!$C$7,TRUE,FALSE)</f>
        <v>1</v>
      </c>
      <c r="AB4026" t="b">
        <f>IF(Auswahlhilfe!$C$17=F4026,TRUE,FALSE)</f>
        <v>0</v>
      </c>
      <c r="AC4026" t="b">
        <f>IFERROR(IF(FIND("P2",PGOptionList!D4026)&gt;0,TRUE),FALSE)</f>
        <v>0</v>
      </c>
      <c r="AD4026" t="b">
        <f>IFERROR(IF(FIND("P1",PGOptionList!D4026)&gt;0,TRUE),FALSE)</f>
        <v>1</v>
      </c>
      <c r="AE4026" t="b">
        <f>IFERROR(IF(FIND("P0",PGOptionList!D4026)&gt;0,TRUE),FALSE)</f>
        <v>0</v>
      </c>
      <c r="AF4026" t="b">
        <f>IF(AND(Z4026,AA4026,AB4026,AC4026,IF(C4026=Auswahlhilfe!$L$7,TRUE,FALSE)),D4026,FALSE)</f>
        <v>0</v>
      </c>
      <c r="AG4026" t="b">
        <f>IF(AND(Z4026,AA4026,AB4026,AD4026,IF(C4026=Auswahlhilfe!$L$17,TRUE,FALSE)),D4026,FALSE)</f>
        <v>0</v>
      </c>
      <c r="AH4026" t="b">
        <f>IF(AND(Z4026,AA4026,AB4026,AE4026,IF(C4026=Auswahlhilfe!$L$17,TRUE,FALSE)),D4026,FALSE)</f>
        <v>0</v>
      </c>
      <c r="AI4026" t="s">
        <v>4817</v>
      </c>
      <c r="AJ4026" s="90" t="str">
        <f t="shared" si="188"/>
        <v>mailto:info@oxni.ch?subject=Anfrage TCBR-090-014-S1-P1</v>
      </c>
    </row>
    <row r="4027" spans="2:36" x14ac:dyDescent="0.2">
      <c r="B4027" s="78" t="str">
        <f t="shared" si="186"/>
        <v/>
      </c>
      <c r="C4027" s="19" t="s">
        <v>143</v>
      </c>
      <c r="D4027" s="19" t="s">
        <v>4328</v>
      </c>
      <c r="E4027" s="19">
        <v>90</v>
      </c>
      <c r="F4027" s="19" t="s">
        <v>58</v>
      </c>
      <c r="G4027" s="19">
        <v>14</v>
      </c>
      <c r="H4027" s="19">
        <v>6</v>
      </c>
      <c r="I4027" s="19">
        <v>14</v>
      </c>
      <c r="J4027" s="19">
        <v>95</v>
      </c>
      <c r="K4027" s="19">
        <v>135</v>
      </c>
      <c r="L4027" s="19">
        <v>405</v>
      </c>
      <c r="M4027" s="19" t="s">
        <v>130</v>
      </c>
      <c r="N4027" s="19">
        <v>3000</v>
      </c>
      <c r="O4027" s="19">
        <v>6000</v>
      </c>
      <c r="P4027" s="19">
        <v>3200</v>
      </c>
      <c r="Q4027" s="19" t="s">
        <v>57</v>
      </c>
      <c r="R4027" s="19">
        <v>1600</v>
      </c>
      <c r="S4027" s="19">
        <v>20000</v>
      </c>
      <c r="T4027" s="19">
        <v>1.87</v>
      </c>
      <c r="U4027" s="19">
        <v>6.4</v>
      </c>
      <c r="V4027" s="19">
        <v>0.24</v>
      </c>
      <c r="W4027" s="19">
        <v>67</v>
      </c>
      <c r="X4027" s="93"/>
      <c r="Y4027">
        <f t="shared" si="187"/>
        <v>214.28571428571428</v>
      </c>
      <c r="Z4027" t="b">
        <f>IF(N4027/G4027&gt;=Auswahlhilfe!$C$8,TRUE,FALSE)</f>
        <v>1</v>
      </c>
      <c r="AA4027" t="b">
        <f>IF(K4027&gt;Auswahlhilfe!$C$7,TRUE,FALSE)</f>
        <v>1</v>
      </c>
      <c r="AB4027" t="b">
        <f>IF(Auswahlhilfe!$C$17=F4027,TRUE,FALSE)</f>
        <v>1</v>
      </c>
      <c r="AC4027" t="b">
        <f>IFERROR(IF(FIND("P2",PGOptionList!D4027)&gt;0,TRUE),FALSE)</f>
        <v>0</v>
      </c>
      <c r="AD4027" t="b">
        <f>IFERROR(IF(FIND("P1",PGOptionList!D4027)&gt;0,TRUE),FALSE)</f>
        <v>1</v>
      </c>
      <c r="AE4027" t="b">
        <f>IFERROR(IF(FIND("P0",PGOptionList!D4027)&gt;0,TRUE),FALSE)</f>
        <v>0</v>
      </c>
      <c r="AF4027" t="b">
        <f>IF(AND(Z4027,AA4027,AB4027,AC4027,IF(C4027=Auswahlhilfe!$L$7,TRUE,FALSE)),D4027,FALSE)</f>
        <v>0</v>
      </c>
      <c r="AG4027" t="b">
        <f>IF(AND(Z4027,AA4027,AB4027,AD4027,IF(C4027=Auswahlhilfe!$L$17,TRUE,FALSE)),D4027,FALSE)</f>
        <v>0</v>
      </c>
      <c r="AH4027" t="b">
        <f>IF(AND(Z4027,AA4027,AB4027,AE4027,IF(C4027=Auswahlhilfe!$L$17,TRUE,FALSE)),D4027,FALSE)</f>
        <v>0</v>
      </c>
      <c r="AI4027" t="s">
        <v>4817</v>
      </c>
      <c r="AJ4027" s="90" t="str">
        <f t="shared" si="188"/>
        <v>mailto:info@oxni.ch?subject=Anfrage TCBR-090-014-S2-P1</v>
      </c>
    </row>
    <row r="4028" spans="2:36" x14ac:dyDescent="0.2">
      <c r="B4028" s="78" t="str">
        <f t="shared" si="186"/>
        <v/>
      </c>
      <c r="C4028" s="19" t="s">
        <v>143</v>
      </c>
      <c r="D4028" s="19" t="s">
        <v>4329</v>
      </c>
      <c r="E4028" s="19">
        <v>90</v>
      </c>
      <c r="F4028" s="19" t="s">
        <v>55</v>
      </c>
      <c r="G4028" s="19">
        <v>14</v>
      </c>
      <c r="H4028" s="19">
        <v>8</v>
      </c>
      <c r="I4028" s="19">
        <v>14</v>
      </c>
      <c r="J4028" s="19">
        <v>95</v>
      </c>
      <c r="K4028" s="19">
        <v>135</v>
      </c>
      <c r="L4028" s="19">
        <v>405</v>
      </c>
      <c r="M4028" s="19" t="s">
        <v>130</v>
      </c>
      <c r="N4028" s="19">
        <v>3000</v>
      </c>
      <c r="O4028" s="19">
        <v>6000</v>
      </c>
      <c r="P4028" s="19">
        <v>3200</v>
      </c>
      <c r="Q4028" s="19" t="s">
        <v>57</v>
      </c>
      <c r="R4028" s="19">
        <v>1600</v>
      </c>
      <c r="S4028" s="19">
        <v>20000</v>
      </c>
      <c r="T4028" s="19">
        <v>1.87</v>
      </c>
      <c r="U4028" s="19">
        <v>6.4</v>
      </c>
      <c r="V4028" s="19">
        <v>0.24</v>
      </c>
      <c r="W4028" s="19">
        <v>67</v>
      </c>
      <c r="X4028" s="93"/>
      <c r="Y4028">
        <f t="shared" si="187"/>
        <v>214.28571428571428</v>
      </c>
      <c r="Z4028" t="b">
        <f>IF(N4028/G4028&gt;=Auswahlhilfe!$C$8,TRUE,FALSE)</f>
        <v>1</v>
      </c>
      <c r="AA4028" t="b">
        <f>IF(K4028&gt;Auswahlhilfe!$C$7,TRUE,FALSE)</f>
        <v>1</v>
      </c>
      <c r="AB4028" t="b">
        <f>IF(Auswahlhilfe!$C$17=F4028,TRUE,FALSE)</f>
        <v>0</v>
      </c>
      <c r="AC4028" t="b">
        <f>IFERROR(IF(FIND("P2",PGOptionList!D4028)&gt;0,TRUE),FALSE)</f>
        <v>1</v>
      </c>
      <c r="AD4028" t="b">
        <f>IFERROR(IF(FIND("P1",PGOptionList!D4028)&gt;0,TRUE),FALSE)</f>
        <v>0</v>
      </c>
      <c r="AE4028" t="b">
        <f>IFERROR(IF(FIND("P0",PGOptionList!D4028)&gt;0,TRUE),FALSE)</f>
        <v>0</v>
      </c>
      <c r="AF4028" t="b">
        <f>IF(AND(Z4028,AA4028,AB4028,AC4028,IF(C4028=Auswahlhilfe!$L$7,TRUE,FALSE)),D4028,FALSE)</f>
        <v>0</v>
      </c>
      <c r="AG4028" t="b">
        <f>IF(AND(Z4028,AA4028,AB4028,AD4028,IF(C4028=Auswahlhilfe!$L$17,TRUE,FALSE)),D4028,FALSE)</f>
        <v>0</v>
      </c>
      <c r="AH4028" t="b">
        <f>IF(AND(Z4028,AA4028,AB4028,AE4028,IF(C4028=Auswahlhilfe!$L$17,TRUE,FALSE)),D4028,FALSE)</f>
        <v>0</v>
      </c>
      <c r="AI4028" t="s">
        <v>4817</v>
      </c>
      <c r="AJ4028" s="90" t="str">
        <f t="shared" si="188"/>
        <v>mailto:info@oxni.ch?subject=Anfrage TCBR-090-014-S1-P2</v>
      </c>
    </row>
    <row r="4029" spans="2:36" x14ac:dyDescent="0.2">
      <c r="B4029" s="78" t="str">
        <f t="shared" si="186"/>
        <v/>
      </c>
      <c r="C4029" s="19" t="s">
        <v>143</v>
      </c>
      <c r="D4029" s="19" t="s">
        <v>4330</v>
      </c>
      <c r="E4029" s="19">
        <v>90</v>
      </c>
      <c r="F4029" s="19" t="s">
        <v>58</v>
      </c>
      <c r="G4029" s="19">
        <v>14</v>
      </c>
      <c r="H4029" s="19">
        <v>8</v>
      </c>
      <c r="I4029" s="19">
        <v>14</v>
      </c>
      <c r="J4029" s="19">
        <v>95</v>
      </c>
      <c r="K4029" s="19">
        <v>135</v>
      </c>
      <c r="L4029" s="19">
        <v>405</v>
      </c>
      <c r="M4029" s="19" t="s">
        <v>130</v>
      </c>
      <c r="N4029" s="19">
        <v>3000</v>
      </c>
      <c r="O4029" s="19">
        <v>6000</v>
      </c>
      <c r="P4029" s="19">
        <v>3200</v>
      </c>
      <c r="Q4029" s="19" t="s">
        <v>57</v>
      </c>
      <c r="R4029" s="19">
        <v>1600</v>
      </c>
      <c r="S4029" s="19">
        <v>20000</v>
      </c>
      <c r="T4029" s="19">
        <v>1.87</v>
      </c>
      <c r="U4029" s="19">
        <v>6.4</v>
      </c>
      <c r="V4029" s="19">
        <v>0.24</v>
      </c>
      <c r="W4029" s="19">
        <v>67</v>
      </c>
      <c r="X4029" s="93"/>
      <c r="Y4029">
        <f t="shared" si="187"/>
        <v>214.28571428571428</v>
      </c>
      <c r="Z4029" t="b">
        <f>IF(N4029/G4029&gt;=Auswahlhilfe!$C$8,TRUE,FALSE)</f>
        <v>1</v>
      </c>
      <c r="AA4029" t="b">
        <f>IF(K4029&gt;Auswahlhilfe!$C$7,TRUE,FALSE)</f>
        <v>1</v>
      </c>
      <c r="AB4029" t="b">
        <f>IF(Auswahlhilfe!$C$17=F4029,TRUE,FALSE)</f>
        <v>1</v>
      </c>
      <c r="AC4029" t="b">
        <f>IFERROR(IF(FIND("P2",PGOptionList!D4029)&gt;0,TRUE),FALSE)</f>
        <v>1</v>
      </c>
      <c r="AD4029" t="b">
        <f>IFERROR(IF(FIND("P1",PGOptionList!D4029)&gt;0,TRUE),FALSE)</f>
        <v>0</v>
      </c>
      <c r="AE4029" t="b">
        <f>IFERROR(IF(FIND("P0",PGOptionList!D4029)&gt;0,TRUE),FALSE)</f>
        <v>0</v>
      </c>
      <c r="AF4029" t="b">
        <f>IF(AND(Z4029,AA4029,AB4029,AC4029,IF(C4029=Auswahlhilfe!$L$7,TRUE,FALSE)),D4029,FALSE)</f>
        <v>0</v>
      </c>
      <c r="AG4029" t="b">
        <f>IF(AND(Z4029,AA4029,AB4029,AD4029,IF(C4029=Auswahlhilfe!$L$17,TRUE,FALSE)),D4029,FALSE)</f>
        <v>0</v>
      </c>
      <c r="AH4029" t="b">
        <f>IF(AND(Z4029,AA4029,AB4029,AE4029,IF(C4029=Auswahlhilfe!$L$17,TRUE,FALSE)),D4029,FALSE)</f>
        <v>0</v>
      </c>
      <c r="AI4029" t="s">
        <v>4817</v>
      </c>
      <c r="AJ4029" s="90" t="str">
        <f t="shared" si="188"/>
        <v>mailto:info@oxni.ch?subject=Anfrage TCBR-090-014-S2-P2</v>
      </c>
    </row>
    <row r="4030" spans="2:36" x14ac:dyDescent="0.2">
      <c r="B4030" s="78" t="str">
        <f t="shared" si="186"/>
        <v/>
      </c>
      <c r="C4030" s="19" t="s">
        <v>143</v>
      </c>
      <c r="D4030" s="19" t="s">
        <v>4331</v>
      </c>
      <c r="E4030" s="19">
        <v>90</v>
      </c>
      <c r="F4030" s="19" t="s">
        <v>55</v>
      </c>
      <c r="G4030" s="19">
        <v>12</v>
      </c>
      <c r="H4030" s="19">
        <v>4</v>
      </c>
      <c r="I4030" s="19">
        <v>14</v>
      </c>
      <c r="J4030" s="19">
        <v>95</v>
      </c>
      <c r="K4030" s="19">
        <v>140</v>
      </c>
      <c r="L4030" s="19">
        <v>420</v>
      </c>
      <c r="M4030" s="19" t="s">
        <v>70</v>
      </c>
      <c r="N4030" s="19">
        <v>3000</v>
      </c>
      <c r="O4030" s="19">
        <v>6000</v>
      </c>
      <c r="P4030" s="19">
        <v>3200</v>
      </c>
      <c r="Q4030" s="19" t="s">
        <v>57</v>
      </c>
      <c r="R4030" s="19">
        <v>1600</v>
      </c>
      <c r="S4030" s="19">
        <v>20000</v>
      </c>
      <c r="T4030" s="19">
        <v>2.25</v>
      </c>
      <c r="U4030" s="19">
        <v>6.4</v>
      </c>
      <c r="V4030" s="19">
        <v>0.24</v>
      </c>
      <c r="W4030" s="19">
        <v>67</v>
      </c>
      <c r="X4030" s="93"/>
      <c r="Y4030">
        <f t="shared" si="187"/>
        <v>250</v>
      </c>
      <c r="Z4030" t="b">
        <f>IF(N4030/G4030&gt;=Auswahlhilfe!$C$8,TRUE,FALSE)</f>
        <v>1</v>
      </c>
      <c r="AA4030" t="b">
        <f>IF(K4030&gt;Auswahlhilfe!$C$7,TRUE,FALSE)</f>
        <v>1</v>
      </c>
      <c r="AB4030" t="b">
        <f>IF(Auswahlhilfe!$C$17=F4030,TRUE,FALSE)</f>
        <v>0</v>
      </c>
      <c r="AC4030" t="b">
        <f>IFERROR(IF(FIND("P2",PGOptionList!D4030)&gt;0,TRUE),FALSE)</f>
        <v>0</v>
      </c>
      <c r="AD4030" t="b">
        <f>IFERROR(IF(FIND("P1",PGOptionList!D4030)&gt;0,TRUE),FALSE)</f>
        <v>0</v>
      </c>
      <c r="AE4030" t="b">
        <f>IFERROR(IF(FIND("P0",PGOptionList!D4030)&gt;0,TRUE),FALSE)</f>
        <v>1</v>
      </c>
      <c r="AF4030" t="b">
        <f>IF(AND(Z4030,AA4030,AB4030,AC4030,IF(C4030=Auswahlhilfe!$L$7,TRUE,FALSE)),D4030,FALSE)</f>
        <v>0</v>
      </c>
      <c r="AG4030" t="b">
        <f>IF(AND(Z4030,AA4030,AB4030,AD4030,IF(C4030=Auswahlhilfe!$L$17,TRUE,FALSE)),D4030,FALSE)</f>
        <v>0</v>
      </c>
      <c r="AH4030" t="b">
        <f>IF(AND(Z4030,AA4030,AB4030,AE4030,IF(C4030=Auswahlhilfe!$L$17,TRUE,FALSE)),D4030,FALSE)</f>
        <v>0</v>
      </c>
      <c r="AI4030" t="s">
        <v>4817</v>
      </c>
      <c r="AJ4030" s="90" t="str">
        <f t="shared" si="188"/>
        <v>mailto:info@oxni.ch?subject=Anfrage TCBR-090-012-S1-P0</v>
      </c>
    </row>
    <row r="4031" spans="2:36" x14ac:dyDescent="0.2">
      <c r="B4031" s="78" t="str">
        <f t="shared" si="186"/>
        <v/>
      </c>
      <c r="C4031" s="19" t="s">
        <v>143</v>
      </c>
      <c r="D4031" s="19" t="s">
        <v>4332</v>
      </c>
      <c r="E4031" s="19">
        <v>90</v>
      </c>
      <c r="F4031" s="19" t="s">
        <v>58</v>
      </c>
      <c r="G4031" s="19">
        <v>12</v>
      </c>
      <c r="H4031" s="19">
        <v>4</v>
      </c>
      <c r="I4031" s="19">
        <v>14</v>
      </c>
      <c r="J4031" s="19">
        <v>95</v>
      </c>
      <c r="K4031" s="19">
        <v>140</v>
      </c>
      <c r="L4031" s="19">
        <v>420</v>
      </c>
      <c r="M4031" s="19" t="s">
        <v>70</v>
      </c>
      <c r="N4031" s="19">
        <v>3000</v>
      </c>
      <c r="O4031" s="19">
        <v>6000</v>
      </c>
      <c r="P4031" s="19">
        <v>3200</v>
      </c>
      <c r="Q4031" s="19" t="s">
        <v>57</v>
      </c>
      <c r="R4031" s="19">
        <v>1600</v>
      </c>
      <c r="S4031" s="19">
        <v>20000</v>
      </c>
      <c r="T4031" s="19">
        <v>2.25</v>
      </c>
      <c r="U4031" s="19">
        <v>6.4</v>
      </c>
      <c r="V4031" s="19">
        <v>0.24</v>
      </c>
      <c r="W4031" s="19">
        <v>67</v>
      </c>
      <c r="X4031" s="93"/>
      <c r="Y4031">
        <f t="shared" si="187"/>
        <v>250</v>
      </c>
      <c r="Z4031" t="b">
        <f>IF(N4031/G4031&gt;=Auswahlhilfe!$C$8,TRUE,FALSE)</f>
        <v>1</v>
      </c>
      <c r="AA4031" t="b">
        <f>IF(K4031&gt;Auswahlhilfe!$C$7,TRUE,FALSE)</f>
        <v>1</v>
      </c>
      <c r="AB4031" t="b">
        <f>IF(Auswahlhilfe!$C$17=F4031,TRUE,FALSE)</f>
        <v>1</v>
      </c>
      <c r="AC4031" t="b">
        <f>IFERROR(IF(FIND("P2",PGOptionList!D4031)&gt;0,TRUE),FALSE)</f>
        <v>0</v>
      </c>
      <c r="AD4031" t="b">
        <f>IFERROR(IF(FIND("P1",PGOptionList!D4031)&gt;0,TRUE),FALSE)</f>
        <v>0</v>
      </c>
      <c r="AE4031" t="b">
        <f>IFERROR(IF(FIND("P0",PGOptionList!D4031)&gt;0,TRUE),FALSE)</f>
        <v>1</v>
      </c>
      <c r="AF4031" t="b">
        <f>IF(AND(Z4031,AA4031,AB4031,AC4031,IF(C4031=Auswahlhilfe!$L$7,TRUE,FALSE)),D4031,FALSE)</f>
        <v>0</v>
      </c>
      <c r="AG4031" t="b">
        <f>IF(AND(Z4031,AA4031,AB4031,AD4031,IF(C4031=Auswahlhilfe!$L$17,TRUE,FALSE)),D4031,FALSE)</f>
        <v>0</v>
      </c>
      <c r="AH4031" t="b">
        <f>IF(AND(Z4031,AA4031,AB4031,AE4031,IF(C4031=Auswahlhilfe!$L$17,TRUE,FALSE)),D4031,FALSE)</f>
        <v>0</v>
      </c>
      <c r="AI4031" t="s">
        <v>4817</v>
      </c>
      <c r="AJ4031" s="90" t="str">
        <f t="shared" si="188"/>
        <v>mailto:info@oxni.ch?subject=Anfrage TCBR-090-012-S2-P0</v>
      </c>
    </row>
    <row r="4032" spans="2:36" x14ac:dyDescent="0.2">
      <c r="B4032" s="78" t="str">
        <f t="shared" si="186"/>
        <v/>
      </c>
      <c r="C4032" s="19" t="s">
        <v>143</v>
      </c>
      <c r="D4032" s="19" t="s">
        <v>4333</v>
      </c>
      <c r="E4032" s="19">
        <v>90</v>
      </c>
      <c r="F4032" s="19" t="s">
        <v>55</v>
      </c>
      <c r="G4032" s="19">
        <v>12</v>
      </c>
      <c r="H4032" s="19">
        <v>6</v>
      </c>
      <c r="I4032" s="19">
        <v>14</v>
      </c>
      <c r="J4032" s="19">
        <v>95</v>
      </c>
      <c r="K4032" s="19">
        <v>140</v>
      </c>
      <c r="L4032" s="19">
        <v>420</v>
      </c>
      <c r="M4032" s="19" t="s">
        <v>70</v>
      </c>
      <c r="N4032" s="19">
        <v>3000</v>
      </c>
      <c r="O4032" s="19">
        <v>6000</v>
      </c>
      <c r="P4032" s="19">
        <v>3200</v>
      </c>
      <c r="Q4032" s="19" t="s">
        <v>57</v>
      </c>
      <c r="R4032" s="19">
        <v>1600</v>
      </c>
      <c r="S4032" s="19">
        <v>20000</v>
      </c>
      <c r="T4032" s="19">
        <v>2.25</v>
      </c>
      <c r="U4032" s="19">
        <v>6.4</v>
      </c>
      <c r="V4032" s="19">
        <v>0.24</v>
      </c>
      <c r="W4032" s="19">
        <v>67</v>
      </c>
      <c r="X4032" s="93"/>
      <c r="Y4032">
        <f t="shared" si="187"/>
        <v>250</v>
      </c>
      <c r="Z4032" t="b">
        <f>IF(N4032/G4032&gt;=Auswahlhilfe!$C$8,TRUE,FALSE)</f>
        <v>1</v>
      </c>
      <c r="AA4032" t="b">
        <f>IF(K4032&gt;Auswahlhilfe!$C$7,TRUE,FALSE)</f>
        <v>1</v>
      </c>
      <c r="AB4032" t="b">
        <f>IF(Auswahlhilfe!$C$17=F4032,TRUE,FALSE)</f>
        <v>0</v>
      </c>
      <c r="AC4032" t="b">
        <f>IFERROR(IF(FIND("P2",PGOptionList!D4032)&gt;0,TRUE),FALSE)</f>
        <v>0</v>
      </c>
      <c r="AD4032" t="b">
        <f>IFERROR(IF(FIND("P1",PGOptionList!D4032)&gt;0,TRUE),FALSE)</f>
        <v>1</v>
      </c>
      <c r="AE4032" t="b">
        <f>IFERROR(IF(FIND("P0",PGOptionList!D4032)&gt;0,TRUE),FALSE)</f>
        <v>0</v>
      </c>
      <c r="AF4032" t="b">
        <f>IF(AND(Z4032,AA4032,AB4032,AC4032,IF(C4032=Auswahlhilfe!$L$7,TRUE,FALSE)),D4032,FALSE)</f>
        <v>0</v>
      </c>
      <c r="AG4032" t="b">
        <f>IF(AND(Z4032,AA4032,AB4032,AD4032,IF(C4032=Auswahlhilfe!$L$17,TRUE,FALSE)),D4032,FALSE)</f>
        <v>0</v>
      </c>
      <c r="AH4032" t="b">
        <f>IF(AND(Z4032,AA4032,AB4032,AE4032,IF(C4032=Auswahlhilfe!$L$17,TRUE,FALSE)),D4032,FALSE)</f>
        <v>0</v>
      </c>
      <c r="AI4032" t="s">
        <v>4817</v>
      </c>
      <c r="AJ4032" s="90" t="str">
        <f t="shared" si="188"/>
        <v>mailto:info@oxni.ch?subject=Anfrage TCBR-090-012-S1-P1</v>
      </c>
    </row>
    <row r="4033" spans="2:36" x14ac:dyDescent="0.2">
      <c r="B4033" s="78" t="str">
        <f t="shared" si="186"/>
        <v/>
      </c>
      <c r="C4033" s="19" t="s">
        <v>143</v>
      </c>
      <c r="D4033" s="19" t="s">
        <v>4334</v>
      </c>
      <c r="E4033" s="19">
        <v>90</v>
      </c>
      <c r="F4033" s="19" t="s">
        <v>58</v>
      </c>
      <c r="G4033" s="19">
        <v>12</v>
      </c>
      <c r="H4033" s="19">
        <v>6</v>
      </c>
      <c r="I4033" s="19">
        <v>14</v>
      </c>
      <c r="J4033" s="19">
        <v>95</v>
      </c>
      <c r="K4033" s="19">
        <v>140</v>
      </c>
      <c r="L4033" s="19">
        <v>420</v>
      </c>
      <c r="M4033" s="19" t="s">
        <v>70</v>
      </c>
      <c r="N4033" s="19">
        <v>3000</v>
      </c>
      <c r="O4033" s="19">
        <v>6000</v>
      </c>
      <c r="P4033" s="19">
        <v>3200</v>
      </c>
      <c r="Q4033" s="19" t="s">
        <v>57</v>
      </c>
      <c r="R4033" s="19">
        <v>1600</v>
      </c>
      <c r="S4033" s="19">
        <v>20000</v>
      </c>
      <c r="T4033" s="19">
        <v>2.25</v>
      </c>
      <c r="U4033" s="19">
        <v>6.4</v>
      </c>
      <c r="V4033" s="19">
        <v>0.24</v>
      </c>
      <c r="W4033" s="19">
        <v>67</v>
      </c>
      <c r="X4033" s="93"/>
      <c r="Y4033">
        <f t="shared" si="187"/>
        <v>250</v>
      </c>
      <c r="Z4033" t="b">
        <f>IF(N4033/G4033&gt;=Auswahlhilfe!$C$8,TRUE,FALSE)</f>
        <v>1</v>
      </c>
      <c r="AA4033" t="b">
        <f>IF(K4033&gt;Auswahlhilfe!$C$7,TRUE,FALSE)</f>
        <v>1</v>
      </c>
      <c r="AB4033" t="b">
        <f>IF(Auswahlhilfe!$C$17=F4033,TRUE,FALSE)</f>
        <v>1</v>
      </c>
      <c r="AC4033" t="b">
        <f>IFERROR(IF(FIND("P2",PGOptionList!D4033)&gt;0,TRUE),FALSE)</f>
        <v>0</v>
      </c>
      <c r="AD4033" t="b">
        <f>IFERROR(IF(FIND("P1",PGOptionList!D4033)&gt;0,TRUE),FALSE)</f>
        <v>1</v>
      </c>
      <c r="AE4033" t="b">
        <f>IFERROR(IF(FIND("P0",PGOptionList!D4033)&gt;0,TRUE),FALSE)</f>
        <v>0</v>
      </c>
      <c r="AF4033" t="b">
        <f>IF(AND(Z4033,AA4033,AB4033,AC4033,IF(C4033=Auswahlhilfe!$L$7,TRUE,FALSE)),D4033,FALSE)</f>
        <v>0</v>
      </c>
      <c r="AG4033" t="b">
        <f>IF(AND(Z4033,AA4033,AB4033,AD4033,IF(C4033=Auswahlhilfe!$L$17,TRUE,FALSE)),D4033,FALSE)</f>
        <v>0</v>
      </c>
      <c r="AH4033" t="b">
        <f>IF(AND(Z4033,AA4033,AB4033,AE4033,IF(C4033=Auswahlhilfe!$L$17,TRUE,FALSE)),D4033,FALSE)</f>
        <v>0</v>
      </c>
      <c r="AI4033" t="s">
        <v>4817</v>
      </c>
      <c r="AJ4033" s="90" t="str">
        <f t="shared" si="188"/>
        <v>mailto:info@oxni.ch?subject=Anfrage TCBR-090-012-S2-P1</v>
      </c>
    </row>
    <row r="4034" spans="2:36" x14ac:dyDescent="0.2">
      <c r="B4034" s="78" t="str">
        <f t="shared" si="186"/>
        <v/>
      </c>
      <c r="C4034" s="19" t="s">
        <v>143</v>
      </c>
      <c r="D4034" s="19" t="s">
        <v>4335</v>
      </c>
      <c r="E4034" s="19">
        <v>90</v>
      </c>
      <c r="F4034" s="19" t="s">
        <v>55</v>
      </c>
      <c r="G4034" s="19">
        <v>12</v>
      </c>
      <c r="H4034" s="19">
        <v>8</v>
      </c>
      <c r="I4034" s="19">
        <v>14</v>
      </c>
      <c r="J4034" s="19">
        <v>95</v>
      </c>
      <c r="K4034" s="19">
        <v>140</v>
      </c>
      <c r="L4034" s="19">
        <v>420</v>
      </c>
      <c r="M4034" s="19" t="s">
        <v>70</v>
      </c>
      <c r="N4034" s="19">
        <v>3000</v>
      </c>
      <c r="O4034" s="19">
        <v>6000</v>
      </c>
      <c r="P4034" s="19">
        <v>3200</v>
      </c>
      <c r="Q4034" s="19" t="s">
        <v>57</v>
      </c>
      <c r="R4034" s="19">
        <v>1600</v>
      </c>
      <c r="S4034" s="19">
        <v>20000</v>
      </c>
      <c r="T4034" s="19">
        <v>2.25</v>
      </c>
      <c r="U4034" s="19">
        <v>6.4</v>
      </c>
      <c r="V4034" s="19">
        <v>0.24</v>
      </c>
      <c r="W4034" s="19">
        <v>67</v>
      </c>
      <c r="X4034" s="93"/>
      <c r="Y4034">
        <f t="shared" si="187"/>
        <v>250</v>
      </c>
      <c r="Z4034" t="b">
        <f>IF(N4034/G4034&gt;=Auswahlhilfe!$C$8,TRUE,FALSE)</f>
        <v>1</v>
      </c>
      <c r="AA4034" t="b">
        <f>IF(K4034&gt;Auswahlhilfe!$C$7,TRUE,FALSE)</f>
        <v>1</v>
      </c>
      <c r="AB4034" t="b">
        <f>IF(Auswahlhilfe!$C$17=F4034,TRUE,FALSE)</f>
        <v>0</v>
      </c>
      <c r="AC4034" t="b">
        <f>IFERROR(IF(FIND("P2",PGOptionList!D4034)&gt;0,TRUE),FALSE)</f>
        <v>1</v>
      </c>
      <c r="AD4034" t="b">
        <f>IFERROR(IF(FIND("P1",PGOptionList!D4034)&gt;0,TRUE),FALSE)</f>
        <v>0</v>
      </c>
      <c r="AE4034" t="b">
        <f>IFERROR(IF(FIND("P0",PGOptionList!D4034)&gt;0,TRUE),FALSE)</f>
        <v>0</v>
      </c>
      <c r="AF4034" t="b">
        <f>IF(AND(Z4034,AA4034,AB4034,AC4034,IF(C4034=Auswahlhilfe!$L$7,TRUE,FALSE)),D4034,FALSE)</f>
        <v>0</v>
      </c>
      <c r="AG4034" t="b">
        <f>IF(AND(Z4034,AA4034,AB4034,AD4034,IF(C4034=Auswahlhilfe!$L$17,TRUE,FALSE)),D4034,FALSE)</f>
        <v>0</v>
      </c>
      <c r="AH4034" t="b">
        <f>IF(AND(Z4034,AA4034,AB4034,AE4034,IF(C4034=Auswahlhilfe!$L$17,TRUE,FALSE)),D4034,FALSE)</f>
        <v>0</v>
      </c>
      <c r="AI4034" t="s">
        <v>4817</v>
      </c>
      <c r="AJ4034" s="90" t="str">
        <f t="shared" si="188"/>
        <v>mailto:info@oxni.ch?subject=Anfrage TCBR-090-012-S1-P2</v>
      </c>
    </row>
    <row r="4035" spans="2:36" x14ac:dyDescent="0.2">
      <c r="B4035" s="78" t="str">
        <f t="shared" si="186"/>
        <v/>
      </c>
      <c r="C4035" s="19" t="s">
        <v>143</v>
      </c>
      <c r="D4035" s="19" t="s">
        <v>4336</v>
      </c>
      <c r="E4035" s="19">
        <v>90</v>
      </c>
      <c r="F4035" s="19" t="s">
        <v>58</v>
      </c>
      <c r="G4035" s="19">
        <v>12</v>
      </c>
      <c r="H4035" s="19">
        <v>8</v>
      </c>
      <c r="I4035" s="19">
        <v>14</v>
      </c>
      <c r="J4035" s="19">
        <v>95</v>
      </c>
      <c r="K4035" s="19">
        <v>140</v>
      </c>
      <c r="L4035" s="19">
        <v>420</v>
      </c>
      <c r="M4035" s="19" t="s">
        <v>70</v>
      </c>
      <c r="N4035" s="19">
        <v>3000</v>
      </c>
      <c r="O4035" s="19">
        <v>6000</v>
      </c>
      <c r="P4035" s="19">
        <v>3200</v>
      </c>
      <c r="Q4035" s="19" t="s">
        <v>57</v>
      </c>
      <c r="R4035" s="19">
        <v>1600</v>
      </c>
      <c r="S4035" s="19">
        <v>20000</v>
      </c>
      <c r="T4035" s="19">
        <v>2.25</v>
      </c>
      <c r="U4035" s="19">
        <v>6.4</v>
      </c>
      <c r="V4035" s="19">
        <v>0.24</v>
      </c>
      <c r="W4035" s="19">
        <v>67</v>
      </c>
      <c r="X4035" s="93"/>
      <c r="Y4035">
        <f t="shared" si="187"/>
        <v>250</v>
      </c>
      <c r="Z4035" t="b">
        <f>IF(N4035/G4035&gt;=Auswahlhilfe!$C$8,TRUE,FALSE)</f>
        <v>1</v>
      </c>
      <c r="AA4035" t="b">
        <f>IF(K4035&gt;Auswahlhilfe!$C$7,TRUE,FALSE)</f>
        <v>1</v>
      </c>
      <c r="AB4035" t="b">
        <f>IF(Auswahlhilfe!$C$17=F4035,TRUE,FALSE)</f>
        <v>1</v>
      </c>
      <c r="AC4035" t="b">
        <f>IFERROR(IF(FIND("P2",PGOptionList!D4035)&gt;0,TRUE),FALSE)</f>
        <v>1</v>
      </c>
      <c r="AD4035" t="b">
        <f>IFERROR(IF(FIND("P1",PGOptionList!D4035)&gt;0,TRUE),FALSE)</f>
        <v>0</v>
      </c>
      <c r="AE4035" t="b">
        <f>IFERROR(IF(FIND("P0",PGOptionList!D4035)&gt;0,TRUE),FALSE)</f>
        <v>0</v>
      </c>
      <c r="AF4035" t="b">
        <f>IF(AND(Z4035,AA4035,AB4035,AC4035,IF(C4035=Auswahlhilfe!$L$7,TRUE,FALSE)),D4035,FALSE)</f>
        <v>0</v>
      </c>
      <c r="AG4035" t="b">
        <f>IF(AND(Z4035,AA4035,AB4035,AD4035,IF(C4035=Auswahlhilfe!$L$17,TRUE,FALSE)),D4035,FALSE)</f>
        <v>0</v>
      </c>
      <c r="AH4035" t="b">
        <f>IF(AND(Z4035,AA4035,AB4035,AE4035,IF(C4035=Auswahlhilfe!$L$17,TRUE,FALSE)),D4035,FALSE)</f>
        <v>0</v>
      </c>
      <c r="AI4035" t="s">
        <v>4817</v>
      </c>
      <c r="AJ4035" s="90" t="str">
        <f t="shared" si="188"/>
        <v>mailto:info@oxni.ch?subject=Anfrage TCBR-090-012-S2-P2</v>
      </c>
    </row>
    <row r="4036" spans="2:36" x14ac:dyDescent="0.2">
      <c r="B4036" s="78" t="str">
        <f t="shared" si="186"/>
        <v/>
      </c>
      <c r="C4036" s="19" t="s">
        <v>143</v>
      </c>
      <c r="D4036" s="19" t="s">
        <v>4337</v>
      </c>
      <c r="E4036" s="19">
        <v>90</v>
      </c>
      <c r="F4036" s="19" t="s">
        <v>55</v>
      </c>
      <c r="G4036" s="19">
        <v>10</v>
      </c>
      <c r="H4036" s="19">
        <v>4</v>
      </c>
      <c r="I4036" s="19">
        <v>14</v>
      </c>
      <c r="J4036" s="19">
        <v>95</v>
      </c>
      <c r="K4036" s="19">
        <v>97</v>
      </c>
      <c r="L4036" s="19">
        <v>291</v>
      </c>
      <c r="M4036" s="19" t="s">
        <v>150</v>
      </c>
      <c r="N4036" s="19">
        <v>3000</v>
      </c>
      <c r="O4036" s="19">
        <v>6000</v>
      </c>
      <c r="P4036" s="19">
        <v>3200</v>
      </c>
      <c r="Q4036" s="19" t="s">
        <v>57</v>
      </c>
      <c r="R4036" s="19">
        <v>1600</v>
      </c>
      <c r="S4036" s="19">
        <v>20000</v>
      </c>
      <c r="T4036" s="19">
        <v>2.25</v>
      </c>
      <c r="U4036" s="19">
        <v>6.4</v>
      </c>
      <c r="V4036" s="19">
        <v>0.24</v>
      </c>
      <c r="W4036" s="19">
        <v>67</v>
      </c>
      <c r="X4036" s="93"/>
      <c r="Y4036">
        <f t="shared" si="187"/>
        <v>300</v>
      </c>
      <c r="Z4036" t="b">
        <f>IF(N4036/G4036&gt;=Auswahlhilfe!$C$8,TRUE,FALSE)</f>
        <v>1</v>
      </c>
      <c r="AA4036" t="b">
        <f>IF(K4036&gt;Auswahlhilfe!$C$7,TRUE,FALSE)</f>
        <v>1</v>
      </c>
      <c r="AB4036" t="b">
        <f>IF(Auswahlhilfe!$C$17=F4036,TRUE,FALSE)</f>
        <v>0</v>
      </c>
      <c r="AC4036" t="b">
        <f>IFERROR(IF(FIND("P2",PGOptionList!D4036)&gt;0,TRUE),FALSE)</f>
        <v>0</v>
      </c>
      <c r="AD4036" t="b">
        <f>IFERROR(IF(FIND("P1",PGOptionList!D4036)&gt;0,TRUE),FALSE)</f>
        <v>0</v>
      </c>
      <c r="AE4036" t="b">
        <f>IFERROR(IF(FIND("P0",PGOptionList!D4036)&gt;0,TRUE),FALSE)</f>
        <v>1</v>
      </c>
      <c r="AF4036" t="b">
        <f>IF(AND(Z4036,AA4036,AB4036,AC4036,IF(C4036=Auswahlhilfe!$L$7,TRUE,FALSE)),D4036,FALSE)</f>
        <v>0</v>
      </c>
      <c r="AG4036" t="b">
        <f>IF(AND(Z4036,AA4036,AB4036,AD4036,IF(C4036=Auswahlhilfe!$L$17,TRUE,FALSE)),D4036,FALSE)</f>
        <v>0</v>
      </c>
      <c r="AH4036" t="b">
        <f>IF(AND(Z4036,AA4036,AB4036,AE4036,IF(C4036=Auswahlhilfe!$L$17,TRUE,FALSE)),D4036,FALSE)</f>
        <v>0</v>
      </c>
      <c r="AI4036" t="s">
        <v>4817</v>
      </c>
      <c r="AJ4036" s="90" t="str">
        <f t="shared" si="188"/>
        <v>mailto:info@oxni.ch?subject=Anfrage TCBR-090-010-S1-P0</v>
      </c>
    </row>
    <row r="4037" spans="2:36" x14ac:dyDescent="0.2">
      <c r="B4037" s="78" t="str">
        <f t="shared" si="186"/>
        <v/>
      </c>
      <c r="C4037" s="19" t="s">
        <v>143</v>
      </c>
      <c r="D4037" s="19" t="s">
        <v>4338</v>
      </c>
      <c r="E4037" s="19">
        <v>90</v>
      </c>
      <c r="F4037" s="19" t="s">
        <v>58</v>
      </c>
      <c r="G4037" s="19">
        <v>10</v>
      </c>
      <c r="H4037" s="19">
        <v>4</v>
      </c>
      <c r="I4037" s="19">
        <v>14</v>
      </c>
      <c r="J4037" s="19">
        <v>95</v>
      </c>
      <c r="K4037" s="19">
        <v>97</v>
      </c>
      <c r="L4037" s="19">
        <v>291</v>
      </c>
      <c r="M4037" s="19" t="s">
        <v>150</v>
      </c>
      <c r="N4037" s="19">
        <v>3000</v>
      </c>
      <c r="O4037" s="19">
        <v>6000</v>
      </c>
      <c r="P4037" s="19">
        <v>3200</v>
      </c>
      <c r="Q4037" s="19" t="s">
        <v>57</v>
      </c>
      <c r="R4037" s="19">
        <v>1600</v>
      </c>
      <c r="S4037" s="19">
        <v>20000</v>
      </c>
      <c r="T4037" s="19">
        <v>2.25</v>
      </c>
      <c r="U4037" s="19">
        <v>6.4</v>
      </c>
      <c r="V4037" s="19">
        <v>0.24</v>
      </c>
      <c r="W4037" s="19">
        <v>67</v>
      </c>
      <c r="X4037" s="93"/>
      <c r="Y4037">
        <f t="shared" si="187"/>
        <v>300</v>
      </c>
      <c r="Z4037" t="b">
        <f>IF(N4037/G4037&gt;=Auswahlhilfe!$C$8,TRUE,FALSE)</f>
        <v>1</v>
      </c>
      <c r="AA4037" t="b">
        <f>IF(K4037&gt;Auswahlhilfe!$C$7,TRUE,FALSE)</f>
        <v>1</v>
      </c>
      <c r="AB4037" t="b">
        <f>IF(Auswahlhilfe!$C$17=F4037,TRUE,FALSE)</f>
        <v>1</v>
      </c>
      <c r="AC4037" t="b">
        <f>IFERROR(IF(FIND("P2",PGOptionList!D4037)&gt;0,TRUE),FALSE)</f>
        <v>0</v>
      </c>
      <c r="AD4037" t="b">
        <f>IFERROR(IF(FIND("P1",PGOptionList!D4037)&gt;0,TRUE),FALSE)</f>
        <v>0</v>
      </c>
      <c r="AE4037" t="b">
        <f>IFERROR(IF(FIND("P0",PGOptionList!D4037)&gt;0,TRUE),FALSE)</f>
        <v>1</v>
      </c>
      <c r="AF4037" t="b">
        <f>IF(AND(Z4037,AA4037,AB4037,AC4037,IF(C4037=Auswahlhilfe!$L$7,TRUE,FALSE)),D4037,FALSE)</f>
        <v>0</v>
      </c>
      <c r="AG4037" t="b">
        <f>IF(AND(Z4037,AA4037,AB4037,AD4037,IF(C4037=Auswahlhilfe!$L$17,TRUE,FALSE)),D4037,FALSE)</f>
        <v>0</v>
      </c>
      <c r="AH4037" t="b">
        <f>IF(AND(Z4037,AA4037,AB4037,AE4037,IF(C4037=Auswahlhilfe!$L$17,TRUE,FALSE)),D4037,FALSE)</f>
        <v>0</v>
      </c>
      <c r="AI4037" t="s">
        <v>4817</v>
      </c>
      <c r="AJ4037" s="90" t="str">
        <f t="shared" si="188"/>
        <v>mailto:info@oxni.ch?subject=Anfrage TCBR-090-010-S2-P0</v>
      </c>
    </row>
    <row r="4038" spans="2:36" x14ac:dyDescent="0.2">
      <c r="B4038" s="78" t="str">
        <f t="shared" si="186"/>
        <v/>
      </c>
      <c r="C4038" s="19" t="s">
        <v>143</v>
      </c>
      <c r="D4038" s="19" t="s">
        <v>4339</v>
      </c>
      <c r="E4038" s="19">
        <v>90</v>
      </c>
      <c r="F4038" s="19" t="s">
        <v>55</v>
      </c>
      <c r="G4038" s="19">
        <v>10</v>
      </c>
      <c r="H4038" s="19">
        <v>6</v>
      </c>
      <c r="I4038" s="19">
        <v>14</v>
      </c>
      <c r="J4038" s="19">
        <v>95</v>
      </c>
      <c r="K4038" s="19">
        <v>97</v>
      </c>
      <c r="L4038" s="19">
        <v>291</v>
      </c>
      <c r="M4038" s="19" t="s">
        <v>150</v>
      </c>
      <c r="N4038" s="19">
        <v>3000</v>
      </c>
      <c r="O4038" s="19">
        <v>6000</v>
      </c>
      <c r="P4038" s="19">
        <v>3200</v>
      </c>
      <c r="Q4038" s="19" t="s">
        <v>57</v>
      </c>
      <c r="R4038" s="19">
        <v>1600</v>
      </c>
      <c r="S4038" s="19">
        <v>20000</v>
      </c>
      <c r="T4038" s="19">
        <v>2.25</v>
      </c>
      <c r="U4038" s="19">
        <v>6.4</v>
      </c>
      <c r="V4038" s="19">
        <v>0.24</v>
      </c>
      <c r="W4038" s="19">
        <v>67</v>
      </c>
      <c r="X4038" s="93"/>
      <c r="Y4038">
        <f t="shared" si="187"/>
        <v>300</v>
      </c>
      <c r="Z4038" t="b">
        <f>IF(N4038/G4038&gt;=Auswahlhilfe!$C$8,TRUE,FALSE)</f>
        <v>1</v>
      </c>
      <c r="AA4038" t="b">
        <f>IF(K4038&gt;Auswahlhilfe!$C$7,TRUE,FALSE)</f>
        <v>1</v>
      </c>
      <c r="AB4038" t="b">
        <f>IF(Auswahlhilfe!$C$17=F4038,TRUE,FALSE)</f>
        <v>0</v>
      </c>
      <c r="AC4038" t="b">
        <f>IFERROR(IF(FIND("P2",PGOptionList!D4038)&gt;0,TRUE),FALSE)</f>
        <v>0</v>
      </c>
      <c r="AD4038" t="b">
        <f>IFERROR(IF(FIND("P1",PGOptionList!D4038)&gt;0,TRUE),FALSE)</f>
        <v>1</v>
      </c>
      <c r="AE4038" t="b">
        <f>IFERROR(IF(FIND("P0",PGOptionList!D4038)&gt;0,TRUE),FALSE)</f>
        <v>0</v>
      </c>
      <c r="AF4038" t="b">
        <f>IF(AND(Z4038,AA4038,AB4038,AC4038,IF(C4038=Auswahlhilfe!$L$7,TRUE,FALSE)),D4038,FALSE)</f>
        <v>0</v>
      </c>
      <c r="AG4038" t="b">
        <f>IF(AND(Z4038,AA4038,AB4038,AD4038,IF(C4038=Auswahlhilfe!$L$17,TRUE,FALSE)),D4038,FALSE)</f>
        <v>0</v>
      </c>
      <c r="AH4038" t="b">
        <f>IF(AND(Z4038,AA4038,AB4038,AE4038,IF(C4038=Auswahlhilfe!$L$17,TRUE,FALSE)),D4038,FALSE)</f>
        <v>0</v>
      </c>
      <c r="AI4038" t="s">
        <v>4817</v>
      </c>
      <c r="AJ4038" s="90" t="str">
        <f t="shared" si="188"/>
        <v>mailto:info@oxni.ch?subject=Anfrage TCBR-090-010-S1-P1</v>
      </c>
    </row>
    <row r="4039" spans="2:36" x14ac:dyDescent="0.2">
      <c r="B4039" s="78" t="str">
        <f t="shared" si="186"/>
        <v/>
      </c>
      <c r="C4039" s="19" t="s">
        <v>143</v>
      </c>
      <c r="D4039" s="19" t="s">
        <v>4340</v>
      </c>
      <c r="E4039" s="19">
        <v>90</v>
      </c>
      <c r="F4039" s="19" t="s">
        <v>58</v>
      </c>
      <c r="G4039" s="19">
        <v>10</v>
      </c>
      <c r="H4039" s="19">
        <v>6</v>
      </c>
      <c r="I4039" s="19">
        <v>14</v>
      </c>
      <c r="J4039" s="19">
        <v>95</v>
      </c>
      <c r="K4039" s="19">
        <v>97</v>
      </c>
      <c r="L4039" s="19">
        <v>291</v>
      </c>
      <c r="M4039" s="19" t="s">
        <v>150</v>
      </c>
      <c r="N4039" s="19">
        <v>3000</v>
      </c>
      <c r="O4039" s="19">
        <v>6000</v>
      </c>
      <c r="P4039" s="19">
        <v>3200</v>
      </c>
      <c r="Q4039" s="19" t="s">
        <v>57</v>
      </c>
      <c r="R4039" s="19">
        <v>1600</v>
      </c>
      <c r="S4039" s="19">
        <v>20000</v>
      </c>
      <c r="T4039" s="19">
        <v>2.25</v>
      </c>
      <c r="U4039" s="19">
        <v>6.4</v>
      </c>
      <c r="V4039" s="19">
        <v>0.24</v>
      </c>
      <c r="W4039" s="19">
        <v>67</v>
      </c>
      <c r="X4039" s="93"/>
      <c r="Y4039">
        <f t="shared" si="187"/>
        <v>300</v>
      </c>
      <c r="Z4039" t="b">
        <f>IF(N4039/G4039&gt;=Auswahlhilfe!$C$8,TRUE,FALSE)</f>
        <v>1</v>
      </c>
      <c r="AA4039" t="b">
        <f>IF(K4039&gt;Auswahlhilfe!$C$7,TRUE,FALSE)</f>
        <v>1</v>
      </c>
      <c r="AB4039" t="b">
        <f>IF(Auswahlhilfe!$C$17=F4039,TRUE,FALSE)</f>
        <v>1</v>
      </c>
      <c r="AC4039" t="b">
        <f>IFERROR(IF(FIND("P2",PGOptionList!D4039)&gt;0,TRUE),FALSE)</f>
        <v>0</v>
      </c>
      <c r="AD4039" t="b">
        <f>IFERROR(IF(FIND("P1",PGOptionList!D4039)&gt;0,TRUE),FALSE)</f>
        <v>1</v>
      </c>
      <c r="AE4039" t="b">
        <f>IFERROR(IF(FIND("P0",PGOptionList!D4039)&gt;0,TRUE),FALSE)</f>
        <v>0</v>
      </c>
      <c r="AF4039" t="b">
        <f>IF(AND(Z4039,AA4039,AB4039,AC4039,IF(C4039=Auswahlhilfe!$L$7,TRUE,FALSE)),D4039,FALSE)</f>
        <v>0</v>
      </c>
      <c r="AG4039" t="b">
        <f>IF(AND(Z4039,AA4039,AB4039,AD4039,IF(C4039=Auswahlhilfe!$L$17,TRUE,FALSE)),D4039,FALSE)</f>
        <v>0</v>
      </c>
      <c r="AH4039" t="b">
        <f>IF(AND(Z4039,AA4039,AB4039,AE4039,IF(C4039=Auswahlhilfe!$L$17,TRUE,FALSE)),D4039,FALSE)</f>
        <v>0</v>
      </c>
      <c r="AI4039" t="s">
        <v>4817</v>
      </c>
      <c r="AJ4039" s="90" t="str">
        <f t="shared" si="188"/>
        <v>mailto:info@oxni.ch?subject=Anfrage TCBR-090-010-S2-P1</v>
      </c>
    </row>
    <row r="4040" spans="2:36" x14ac:dyDescent="0.2">
      <c r="B4040" s="78" t="str">
        <f t="shared" si="186"/>
        <v/>
      </c>
      <c r="C4040" s="19" t="s">
        <v>143</v>
      </c>
      <c r="D4040" s="19" t="s">
        <v>4341</v>
      </c>
      <c r="E4040" s="19">
        <v>90</v>
      </c>
      <c r="F4040" s="19" t="s">
        <v>55</v>
      </c>
      <c r="G4040" s="19">
        <v>10</v>
      </c>
      <c r="H4040" s="19">
        <v>8</v>
      </c>
      <c r="I4040" s="19">
        <v>14</v>
      </c>
      <c r="J4040" s="19">
        <v>95</v>
      </c>
      <c r="K4040" s="19">
        <v>97</v>
      </c>
      <c r="L4040" s="19">
        <v>291</v>
      </c>
      <c r="M4040" s="19" t="s">
        <v>150</v>
      </c>
      <c r="N4040" s="19">
        <v>3000</v>
      </c>
      <c r="O4040" s="19">
        <v>6000</v>
      </c>
      <c r="P4040" s="19">
        <v>3200</v>
      </c>
      <c r="Q4040" s="19" t="s">
        <v>57</v>
      </c>
      <c r="R4040" s="19">
        <v>1600</v>
      </c>
      <c r="S4040" s="19">
        <v>20000</v>
      </c>
      <c r="T4040" s="19">
        <v>2.25</v>
      </c>
      <c r="U4040" s="19">
        <v>6.4</v>
      </c>
      <c r="V4040" s="19">
        <v>0.24</v>
      </c>
      <c r="W4040" s="19">
        <v>67</v>
      </c>
      <c r="X4040" s="93"/>
      <c r="Y4040">
        <f t="shared" si="187"/>
        <v>300</v>
      </c>
      <c r="Z4040" t="b">
        <f>IF(N4040/G4040&gt;=Auswahlhilfe!$C$8,TRUE,FALSE)</f>
        <v>1</v>
      </c>
      <c r="AA4040" t="b">
        <f>IF(K4040&gt;Auswahlhilfe!$C$7,TRUE,FALSE)</f>
        <v>1</v>
      </c>
      <c r="AB4040" t="b">
        <f>IF(Auswahlhilfe!$C$17=F4040,TRUE,FALSE)</f>
        <v>0</v>
      </c>
      <c r="AC4040" t="b">
        <f>IFERROR(IF(FIND("P2",PGOptionList!D4040)&gt;0,TRUE),FALSE)</f>
        <v>1</v>
      </c>
      <c r="AD4040" t="b">
        <f>IFERROR(IF(FIND("P1",PGOptionList!D4040)&gt;0,TRUE),FALSE)</f>
        <v>0</v>
      </c>
      <c r="AE4040" t="b">
        <f>IFERROR(IF(FIND("P0",PGOptionList!D4040)&gt;0,TRUE),FALSE)</f>
        <v>0</v>
      </c>
      <c r="AF4040" t="b">
        <f>IF(AND(Z4040,AA4040,AB4040,AC4040,IF(C4040=Auswahlhilfe!$L$7,TRUE,FALSE)),D4040,FALSE)</f>
        <v>0</v>
      </c>
      <c r="AG4040" t="b">
        <f>IF(AND(Z4040,AA4040,AB4040,AD4040,IF(C4040=Auswahlhilfe!$L$17,TRUE,FALSE)),D4040,FALSE)</f>
        <v>0</v>
      </c>
      <c r="AH4040" t="b">
        <f>IF(AND(Z4040,AA4040,AB4040,AE4040,IF(C4040=Auswahlhilfe!$L$17,TRUE,FALSE)),D4040,FALSE)</f>
        <v>0</v>
      </c>
      <c r="AI4040" t="s">
        <v>4817</v>
      </c>
      <c r="AJ4040" s="90" t="str">
        <f t="shared" si="188"/>
        <v>mailto:info@oxni.ch?subject=Anfrage TCBR-090-010-S1-P2</v>
      </c>
    </row>
    <row r="4041" spans="2:36" x14ac:dyDescent="0.2">
      <c r="B4041" s="78" t="str">
        <f t="shared" si="186"/>
        <v/>
      </c>
      <c r="C4041" s="19" t="s">
        <v>143</v>
      </c>
      <c r="D4041" s="19" t="s">
        <v>4342</v>
      </c>
      <c r="E4041" s="19">
        <v>90</v>
      </c>
      <c r="F4041" s="19" t="s">
        <v>58</v>
      </c>
      <c r="G4041" s="19">
        <v>10</v>
      </c>
      <c r="H4041" s="19">
        <v>8</v>
      </c>
      <c r="I4041" s="19">
        <v>14</v>
      </c>
      <c r="J4041" s="19">
        <v>95</v>
      </c>
      <c r="K4041" s="19">
        <v>97</v>
      </c>
      <c r="L4041" s="19">
        <v>291</v>
      </c>
      <c r="M4041" s="19" t="s">
        <v>150</v>
      </c>
      <c r="N4041" s="19">
        <v>3000</v>
      </c>
      <c r="O4041" s="19">
        <v>6000</v>
      </c>
      <c r="P4041" s="19">
        <v>3200</v>
      </c>
      <c r="Q4041" s="19" t="s">
        <v>57</v>
      </c>
      <c r="R4041" s="19">
        <v>1600</v>
      </c>
      <c r="S4041" s="19">
        <v>20000</v>
      </c>
      <c r="T4041" s="19">
        <v>2.25</v>
      </c>
      <c r="U4041" s="19">
        <v>6.4</v>
      </c>
      <c r="V4041" s="19">
        <v>0.24</v>
      </c>
      <c r="W4041" s="19">
        <v>67</v>
      </c>
      <c r="X4041" s="93"/>
      <c r="Y4041">
        <f t="shared" si="187"/>
        <v>300</v>
      </c>
      <c r="Z4041" t="b">
        <f>IF(N4041/G4041&gt;=Auswahlhilfe!$C$8,TRUE,FALSE)</f>
        <v>1</v>
      </c>
      <c r="AA4041" t="b">
        <f>IF(K4041&gt;Auswahlhilfe!$C$7,TRUE,FALSE)</f>
        <v>1</v>
      </c>
      <c r="AB4041" t="b">
        <f>IF(Auswahlhilfe!$C$17=F4041,TRUE,FALSE)</f>
        <v>1</v>
      </c>
      <c r="AC4041" t="b">
        <f>IFERROR(IF(FIND("P2",PGOptionList!D4041)&gt;0,TRUE),FALSE)</f>
        <v>1</v>
      </c>
      <c r="AD4041" t="b">
        <f>IFERROR(IF(FIND("P1",PGOptionList!D4041)&gt;0,TRUE),FALSE)</f>
        <v>0</v>
      </c>
      <c r="AE4041" t="b">
        <f>IFERROR(IF(FIND("P0",PGOptionList!D4041)&gt;0,TRUE),FALSE)</f>
        <v>0</v>
      </c>
      <c r="AF4041" t="b">
        <f>IF(AND(Z4041,AA4041,AB4041,AC4041,IF(C4041=Auswahlhilfe!$L$7,TRUE,FALSE)),D4041,FALSE)</f>
        <v>0</v>
      </c>
      <c r="AG4041" t="b">
        <f>IF(AND(Z4041,AA4041,AB4041,AD4041,IF(C4041=Auswahlhilfe!$L$17,TRUE,FALSE)),D4041,FALSE)</f>
        <v>0</v>
      </c>
      <c r="AH4041" t="b">
        <f>IF(AND(Z4041,AA4041,AB4041,AE4041,IF(C4041=Auswahlhilfe!$L$17,TRUE,FALSE)),D4041,FALSE)</f>
        <v>0</v>
      </c>
      <c r="AI4041" t="s">
        <v>4817</v>
      </c>
      <c r="AJ4041" s="90" t="str">
        <f t="shared" si="188"/>
        <v>mailto:info@oxni.ch?subject=Anfrage TCBR-090-010-S2-P2</v>
      </c>
    </row>
    <row r="4042" spans="2:36" x14ac:dyDescent="0.2">
      <c r="B4042" s="78" t="str">
        <f t="shared" ref="B4042:B4105" si="189">IF(AF4042=D4042,"Economy",IF(AG4042=D4042,"Standard",IF(AH4042=D4042,"Präzision","")))</f>
        <v/>
      </c>
      <c r="C4042" s="19" t="s">
        <v>143</v>
      </c>
      <c r="D4042" s="19" t="s">
        <v>4343</v>
      </c>
      <c r="E4042" s="19">
        <v>90</v>
      </c>
      <c r="F4042" s="19" t="s">
        <v>55</v>
      </c>
      <c r="G4042" s="19">
        <v>8</v>
      </c>
      <c r="H4042" s="19">
        <v>4</v>
      </c>
      <c r="I4042" s="19">
        <v>14</v>
      </c>
      <c r="J4042" s="19">
        <v>95</v>
      </c>
      <c r="K4042" s="19">
        <v>115</v>
      </c>
      <c r="L4042" s="19">
        <v>345</v>
      </c>
      <c r="M4042" s="19" t="s">
        <v>149</v>
      </c>
      <c r="N4042" s="19">
        <v>3000</v>
      </c>
      <c r="O4042" s="19">
        <v>6000</v>
      </c>
      <c r="P4042" s="19">
        <v>3200</v>
      </c>
      <c r="Q4042" s="19" t="s">
        <v>57</v>
      </c>
      <c r="R4042" s="19">
        <v>1600</v>
      </c>
      <c r="S4042" s="19">
        <v>20000</v>
      </c>
      <c r="T4042" s="19">
        <v>2.25</v>
      </c>
      <c r="U4042" s="19">
        <v>6.4</v>
      </c>
      <c r="V4042" s="19">
        <v>0.24</v>
      </c>
      <c r="W4042" s="19">
        <v>67</v>
      </c>
      <c r="X4042" s="93"/>
      <c r="Y4042">
        <f t="shared" ref="Y4042:Y4105" si="190">N4042/G4042</f>
        <v>375</v>
      </c>
      <c r="Z4042" t="b">
        <f>IF(N4042/G4042&gt;=Auswahlhilfe!$C$8,TRUE,FALSE)</f>
        <v>1</v>
      </c>
      <c r="AA4042" t="b">
        <f>IF(K4042&gt;Auswahlhilfe!$C$7,TRUE,FALSE)</f>
        <v>1</v>
      </c>
      <c r="AB4042" t="b">
        <f>IF(Auswahlhilfe!$C$17=F4042,TRUE,FALSE)</f>
        <v>0</v>
      </c>
      <c r="AC4042" t="b">
        <f>IFERROR(IF(FIND("P2",PGOptionList!D4042)&gt;0,TRUE),FALSE)</f>
        <v>0</v>
      </c>
      <c r="AD4042" t="b">
        <f>IFERROR(IF(FIND("P1",PGOptionList!D4042)&gt;0,TRUE),FALSE)</f>
        <v>0</v>
      </c>
      <c r="AE4042" t="b">
        <f>IFERROR(IF(FIND("P0",PGOptionList!D4042)&gt;0,TRUE),FALSE)</f>
        <v>1</v>
      </c>
      <c r="AF4042" t="b">
        <f>IF(AND(Z4042,AA4042,AB4042,AC4042,IF(C4042=Auswahlhilfe!$L$7,TRUE,FALSE)),D4042,FALSE)</f>
        <v>0</v>
      </c>
      <c r="AG4042" t="b">
        <f>IF(AND(Z4042,AA4042,AB4042,AD4042,IF(C4042=Auswahlhilfe!$L$17,TRUE,FALSE)),D4042,FALSE)</f>
        <v>0</v>
      </c>
      <c r="AH4042" t="b">
        <f>IF(AND(Z4042,AA4042,AB4042,AE4042,IF(C4042=Auswahlhilfe!$L$17,TRUE,FALSE)),D4042,FALSE)</f>
        <v>0</v>
      </c>
      <c r="AI4042" t="s">
        <v>4817</v>
      </c>
      <c r="AJ4042" s="90" t="str">
        <f t="shared" ref="AJ4042:AJ4105" si="191">IF(AI4042="ja",HYPERLINK(_xlfn.CONCAT("https://shop.oxni.ch/de/shop/motoren/planetengetriebe/",LOWER(D4042))),_xlfn.CONCAT("mailto:info@oxni.ch?subject=Anfrage ",D4042))</f>
        <v>mailto:info@oxni.ch?subject=Anfrage TCBR-090-008-S1-P0</v>
      </c>
    </row>
    <row r="4043" spans="2:36" x14ac:dyDescent="0.2">
      <c r="B4043" s="78" t="str">
        <f t="shared" si="189"/>
        <v/>
      </c>
      <c r="C4043" s="19" t="s">
        <v>143</v>
      </c>
      <c r="D4043" s="19" t="s">
        <v>4344</v>
      </c>
      <c r="E4043" s="19">
        <v>90</v>
      </c>
      <c r="F4043" s="19" t="s">
        <v>58</v>
      </c>
      <c r="G4043" s="19">
        <v>8</v>
      </c>
      <c r="H4043" s="19">
        <v>4</v>
      </c>
      <c r="I4043" s="19">
        <v>14</v>
      </c>
      <c r="J4043" s="19">
        <v>95</v>
      </c>
      <c r="K4043" s="19">
        <v>115</v>
      </c>
      <c r="L4043" s="19">
        <v>345</v>
      </c>
      <c r="M4043" s="19" t="s">
        <v>149</v>
      </c>
      <c r="N4043" s="19">
        <v>3000</v>
      </c>
      <c r="O4043" s="19">
        <v>6000</v>
      </c>
      <c r="P4043" s="19">
        <v>3200</v>
      </c>
      <c r="Q4043" s="19" t="s">
        <v>57</v>
      </c>
      <c r="R4043" s="19">
        <v>1600</v>
      </c>
      <c r="S4043" s="19">
        <v>20000</v>
      </c>
      <c r="T4043" s="19">
        <v>2.25</v>
      </c>
      <c r="U4043" s="19">
        <v>6.4</v>
      </c>
      <c r="V4043" s="19">
        <v>0.24</v>
      </c>
      <c r="W4043" s="19">
        <v>67</v>
      </c>
      <c r="X4043" s="93"/>
      <c r="Y4043">
        <f t="shared" si="190"/>
        <v>375</v>
      </c>
      <c r="Z4043" t="b">
        <f>IF(N4043/G4043&gt;=Auswahlhilfe!$C$8,TRUE,FALSE)</f>
        <v>1</v>
      </c>
      <c r="AA4043" t="b">
        <f>IF(K4043&gt;Auswahlhilfe!$C$7,TRUE,FALSE)</f>
        <v>1</v>
      </c>
      <c r="AB4043" t="b">
        <f>IF(Auswahlhilfe!$C$17=F4043,TRUE,FALSE)</f>
        <v>1</v>
      </c>
      <c r="AC4043" t="b">
        <f>IFERROR(IF(FIND("P2",PGOptionList!D4043)&gt;0,TRUE),FALSE)</f>
        <v>0</v>
      </c>
      <c r="AD4043" t="b">
        <f>IFERROR(IF(FIND("P1",PGOptionList!D4043)&gt;0,TRUE),FALSE)</f>
        <v>0</v>
      </c>
      <c r="AE4043" t="b">
        <f>IFERROR(IF(FIND("P0",PGOptionList!D4043)&gt;0,TRUE),FALSE)</f>
        <v>1</v>
      </c>
      <c r="AF4043" t="b">
        <f>IF(AND(Z4043,AA4043,AB4043,AC4043,IF(C4043=Auswahlhilfe!$L$7,TRUE,FALSE)),D4043,FALSE)</f>
        <v>0</v>
      </c>
      <c r="AG4043" t="b">
        <f>IF(AND(Z4043,AA4043,AB4043,AD4043,IF(C4043=Auswahlhilfe!$L$17,TRUE,FALSE)),D4043,FALSE)</f>
        <v>0</v>
      </c>
      <c r="AH4043" t="b">
        <f>IF(AND(Z4043,AA4043,AB4043,AE4043,IF(C4043=Auswahlhilfe!$L$17,TRUE,FALSE)),D4043,FALSE)</f>
        <v>0</v>
      </c>
      <c r="AI4043" t="s">
        <v>4817</v>
      </c>
      <c r="AJ4043" s="90" t="str">
        <f t="shared" si="191"/>
        <v>mailto:info@oxni.ch?subject=Anfrage TCBR-090-008-S2-P0</v>
      </c>
    </row>
    <row r="4044" spans="2:36" x14ac:dyDescent="0.2">
      <c r="B4044" s="78" t="str">
        <f t="shared" si="189"/>
        <v/>
      </c>
      <c r="C4044" s="19" t="s">
        <v>143</v>
      </c>
      <c r="D4044" s="19" t="s">
        <v>4345</v>
      </c>
      <c r="E4044" s="19">
        <v>90</v>
      </c>
      <c r="F4044" s="19" t="s">
        <v>55</v>
      </c>
      <c r="G4044" s="19">
        <v>8</v>
      </c>
      <c r="H4044" s="19">
        <v>6</v>
      </c>
      <c r="I4044" s="19">
        <v>14</v>
      </c>
      <c r="J4044" s="19">
        <v>95</v>
      </c>
      <c r="K4044" s="19">
        <v>115</v>
      </c>
      <c r="L4044" s="19">
        <v>345</v>
      </c>
      <c r="M4044" s="19" t="s">
        <v>149</v>
      </c>
      <c r="N4044" s="19">
        <v>3000</v>
      </c>
      <c r="O4044" s="19">
        <v>6000</v>
      </c>
      <c r="P4044" s="19">
        <v>3200</v>
      </c>
      <c r="Q4044" s="19" t="s">
        <v>57</v>
      </c>
      <c r="R4044" s="19">
        <v>1600</v>
      </c>
      <c r="S4044" s="19">
        <v>20000</v>
      </c>
      <c r="T4044" s="19">
        <v>2.25</v>
      </c>
      <c r="U4044" s="19">
        <v>6.4</v>
      </c>
      <c r="V4044" s="19">
        <v>0.24</v>
      </c>
      <c r="W4044" s="19">
        <v>67</v>
      </c>
      <c r="X4044" s="93"/>
      <c r="Y4044">
        <f t="shared" si="190"/>
        <v>375</v>
      </c>
      <c r="Z4044" t="b">
        <f>IF(N4044/G4044&gt;=Auswahlhilfe!$C$8,TRUE,FALSE)</f>
        <v>1</v>
      </c>
      <c r="AA4044" t="b">
        <f>IF(K4044&gt;Auswahlhilfe!$C$7,TRUE,FALSE)</f>
        <v>1</v>
      </c>
      <c r="AB4044" t="b">
        <f>IF(Auswahlhilfe!$C$17=F4044,TRUE,FALSE)</f>
        <v>0</v>
      </c>
      <c r="AC4044" t="b">
        <f>IFERROR(IF(FIND("P2",PGOptionList!D4044)&gt;0,TRUE),FALSE)</f>
        <v>0</v>
      </c>
      <c r="AD4044" t="b">
        <f>IFERROR(IF(FIND("P1",PGOptionList!D4044)&gt;0,TRUE),FALSE)</f>
        <v>1</v>
      </c>
      <c r="AE4044" t="b">
        <f>IFERROR(IF(FIND("P0",PGOptionList!D4044)&gt;0,TRUE),FALSE)</f>
        <v>0</v>
      </c>
      <c r="AF4044" t="b">
        <f>IF(AND(Z4044,AA4044,AB4044,AC4044,IF(C4044=Auswahlhilfe!$L$7,TRUE,FALSE)),D4044,FALSE)</f>
        <v>0</v>
      </c>
      <c r="AG4044" t="b">
        <f>IF(AND(Z4044,AA4044,AB4044,AD4044,IF(C4044=Auswahlhilfe!$L$17,TRUE,FALSE)),D4044,FALSE)</f>
        <v>0</v>
      </c>
      <c r="AH4044" t="b">
        <f>IF(AND(Z4044,AA4044,AB4044,AE4044,IF(C4044=Auswahlhilfe!$L$17,TRUE,FALSE)),D4044,FALSE)</f>
        <v>0</v>
      </c>
      <c r="AI4044" t="s">
        <v>4817</v>
      </c>
      <c r="AJ4044" s="90" t="str">
        <f t="shared" si="191"/>
        <v>mailto:info@oxni.ch?subject=Anfrage TCBR-090-008-S1-P1</v>
      </c>
    </row>
    <row r="4045" spans="2:36" x14ac:dyDescent="0.2">
      <c r="B4045" s="78" t="str">
        <f t="shared" si="189"/>
        <v/>
      </c>
      <c r="C4045" s="19" t="s">
        <v>143</v>
      </c>
      <c r="D4045" s="19" t="s">
        <v>4346</v>
      </c>
      <c r="E4045" s="19">
        <v>90</v>
      </c>
      <c r="F4045" s="19" t="s">
        <v>58</v>
      </c>
      <c r="G4045" s="19">
        <v>8</v>
      </c>
      <c r="H4045" s="19">
        <v>6</v>
      </c>
      <c r="I4045" s="19">
        <v>14</v>
      </c>
      <c r="J4045" s="19">
        <v>95</v>
      </c>
      <c r="K4045" s="19">
        <v>115</v>
      </c>
      <c r="L4045" s="19">
        <v>345</v>
      </c>
      <c r="M4045" s="19" t="s">
        <v>149</v>
      </c>
      <c r="N4045" s="19">
        <v>3000</v>
      </c>
      <c r="O4045" s="19">
        <v>6000</v>
      </c>
      <c r="P4045" s="19">
        <v>3200</v>
      </c>
      <c r="Q4045" s="19" t="s">
        <v>57</v>
      </c>
      <c r="R4045" s="19">
        <v>1600</v>
      </c>
      <c r="S4045" s="19">
        <v>20000</v>
      </c>
      <c r="T4045" s="19">
        <v>2.25</v>
      </c>
      <c r="U4045" s="19">
        <v>6.4</v>
      </c>
      <c r="V4045" s="19">
        <v>0.24</v>
      </c>
      <c r="W4045" s="19">
        <v>67</v>
      </c>
      <c r="X4045" s="93"/>
      <c r="Y4045">
        <f t="shared" si="190"/>
        <v>375</v>
      </c>
      <c r="Z4045" t="b">
        <f>IF(N4045/G4045&gt;=Auswahlhilfe!$C$8,TRUE,FALSE)</f>
        <v>1</v>
      </c>
      <c r="AA4045" t="b">
        <f>IF(K4045&gt;Auswahlhilfe!$C$7,TRUE,FALSE)</f>
        <v>1</v>
      </c>
      <c r="AB4045" t="b">
        <f>IF(Auswahlhilfe!$C$17=F4045,TRUE,FALSE)</f>
        <v>1</v>
      </c>
      <c r="AC4045" t="b">
        <f>IFERROR(IF(FIND("P2",PGOptionList!D4045)&gt;0,TRUE),FALSE)</f>
        <v>0</v>
      </c>
      <c r="AD4045" t="b">
        <f>IFERROR(IF(FIND("P1",PGOptionList!D4045)&gt;0,TRUE),FALSE)</f>
        <v>1</v>
      </c>
      <c r="AE4045" t="b">
        <f>IFERROR(IF(FIND("P0",PGOptionList!D4045)&gt;0,TRUE),FALSE)</f>
        <v>0</v>
      </c>
      <c r="AF4045" t="b">
        <f>IF(AND(Z4045,AA4045,AB4045,AC4045,IF(C4045=Auswahlhilfe!$L$7,TRUE,FALSE)),D4045,FALSE)</f>
        <v>0</v>
      </c>
      <c r="AG4045" t="b">
        <f>IF(AND(Z4045,AA4045,AB4045,AD4045,IF(C4045=Auswahlhilfe!$L$17,TRUE,FALSE)),D4045,FALSE)</f>
        <v>0</v>
      </c>
      <c r="AH4045" t="b">
        <f>IF(AND(Z4045,AA4045,AB4045,AE4045,IF(C4045=Auswahlhilfe!$L$17,TRUE,FALSE)),D4045,FALSE)</f>
        <v>0</v>
      </c>
      <c r="AI4045" t="s">
        <v>4817</v>
      </c>
      <c r="AJ4045" s="90" t="str">
        <f t="shared" si="191"/>
        <v>mailto:info@oxni.ch?subject=Anfrage TCBR-090-008-S2-P1</v>
      </c>
    </row>
    <row r="4046" spans="2:36" x14ac:dyDescent="0.2">
      <c r="B4046" s="78" t="str">
        <f t="shared" si="189"/>
        <v/>
      </c>
      <c r="C4046" s="19" t="s">
        <v>143</v>
      </c>
      <c r="D4046" s="19" t="s">
        <v>4347</v>
      </c>
      <c r="E4046" s="19">
        <v>90</v>
      </c>
      <c r="F4046" s="19" t="s">
        <v>55</v>
      </c>
      <c r="G4046" s="19">
        <v>8</v>
      </c>
      <c r="H4046" s="19">
        <v>8</v>
      </c>
      <c r="I4046" s="19">
        <v>14</v>
      </c>
      <c r="J4046" s="19">
        <v>95</v>
      </c>
      <c r="K4046" s="19">
        <v>115</v>
      </c>
      <c r="L4046" s="19">
        <v>345</v>
      </c>
      <c r="M4046" s="19" t="s">
        <v>149</v>
      </c>
      <c r="N4046" s="19">
        <v>3000</v>
      </c>
      <c r="O4046" s="19">
        <v>6000</v>
      </c>
      <c r="P4046" s="19">
        <v>3200</v>
      </c>
      <c r="Q4046" s="19" t="s">
        <v>57</v>
      </c>
      <c r="R4046" s="19">
        <v>1600</v>
      </c>
      <c r="S4046" s="19">
        <v>20000</v>
      </c>
      <c r="T4046" s="19">
        <v>2.25</v>
      </c>
      <c r="U4046" s="19">
        <v>6.4</v>
      </c>
      <c r="V4046" s="19">
        <v>0.24</v>
      </c>
      <c r="W4046" s="19">
        <v>67</v>
      </c>
      <c r="X4046" s="93"/>
      <c r="Y4046">
        <f t="shared" si="190"/>
        <v>375</v>
      </c>
      <c r="Z4046" t="b">
        <f>IF(N4046/G4046&gt;=Auswahlhilfe!$C$8,TRUE,FALSE)</f>
        <v>1</v>
      </c>
      <c r="AA4046" t="b">
        <f>IF(K4046&gt;Auswahlhilfe!$C$7,TRUE,FALSE)</f>
        <v>1</v>
      </c>
      <c r="AB4046" t="b">
        <f>IF(Auswahlhilfe!$C$17=F4046,TRUE,FALSE)</f>
        <v>0</v>
      </c>
      <c r="AC4046" t="b">
        <f>IFERROR(IF(FIND("P2",PGOptionList!D4046)&gt;0,TRUE),FALSE)</f>
        <v>1</v>
      </c>
      <c r="AD4046" t="b">
        <f>IFERROR(IF(FIND("P1",PGOptionList!D4046)&gt;0,TRUE),FALSE)</f>
        <v>0</v>
      </c>
      <c r="AE4046" t="b">
        <f>IFERROR(IF(FIND("P0",PGOptionList!D4046)&gt;0,TRUE),FALSE)</f>
        <v>0</v>
      </c>
      <c r="AF4046" t="b">
        <f>IF(AND(Z4046,AA4046,AB4046,AC4046,IF(C4046=Auswahlhilfe!$L$7,TRUE,FALSE)),D4046,FALSE)</f>
        <v>0</v>
      </c>
      <c r="AG4046" t="b">
        <f>IF(AND(Z4046,AA4046,AB4046,AD4046,IF(C4046=Auswahlhilfe!$L$17,TRUE,FALSE)),D4046,FALSE)</f>
        <v>0</v>
      </c>
      <c r="AH4046" t="b">
        <f>IF(AND(Z4046,AA4046,AB4046,AE4046,IF(C4046=Auswahlhilfe!$L$17,TRUE,FALSE)),D4046,FALSE)</f>
        <v>0</v>
      </c>
      <c r="AI4046" t="s">
        <v>4817</v>
      </c>
      <c r="AJ4046" s="90" t="str">
        <f t="shared" si="191"/>
        <v>mailto:info@oxni.ch?subject=Anfrage TCBR-090-008-S1-P2</v>
      </c>
    </row>
    <row r="4047" spans="2:36" x14ac:dyDescent="0.2">
      <c r="B4047" s="78" t="str">
        <f t="shared" si="189"/>
        <v/>
      </c>
      <c r="C4047" s="19" t="s">
        <v>143</v>
      </c>
      <c r="D4047" s="19" t="s">
        <v>4348</v>
      </c>
      <c r="E4047" s="19">
        <v>90</v>
      </c>
      <c r="F4047" s="19" t="s">
        <v>58</v>
      </c>
      <c r="G4047" s="19">
        <v>8</v>
      </c>
      <c r="H4047" s="19">
        <v>8</v>
      </c>
      <c r="I4047" s="19">
        <v>14</v>
      </c>
      <c r="J4047" s="19">
        <v>95</v>
      </c>
      <c r="K4047" s="19">
        <v>115</v>
      </c>
      <c r="L4047" s="19">
        <v>345</v>
      </c>
      <c r="M4047" s="19" t="s">
        <v>149</v>
      </c>
      <c r="N4047" s="19">
        <v>3000</v>
      </c>
      <c r="O4047" s="19">
        <v>6000</v>
      </c>
      <c r="P4047" s="19">
        <v>3200</v>
      </c>
      <c r="Q4047" s="19" t="s">
        <v>57</v>
      </c>
      <c r="R4047" s="19">
        <v>1600</v>
      </c>
      <c r="S4047" s="19">
        <v>20000</v>
      </c>
      <c r="T4047" s="19">
        <v>2.25</v>
      </c>
      <c r="U4047" s="19">
        <v>6.4</v>
      </c>
      <c r="V4047" s="19">
        <v>0.24</v>
      </c>
      <c r="W4047" s="19">
        <v>67</v>
      </c>
      <c r="X4047" s="93"/>
      <c r="Y4047">
        <f t="shared" si="190"/>
        <v>375</v>
      </c>
      <c r="Z4047" t="b">
        <f>IF(N4047/G4047&gt;=Auswahlhilfe!$C$8,TRUE,FALSE)</f>
        <v>1</v>
      </c>
      <c r="AA4047" t="b">
        <f>IF(K4047&gt;Auswahlhilfe!$C$7,TRUE,FALSE)</f>
        <v>1</v>
      </c>
      <c r="AB4047" t="b">
        <f>IF(Auswahlhilfe!$C$17=F4047,TRUE,FALSE)</f>
        <v>1</v>
      </c>
      <c r="AC4047" t="b">
        <f>IFERROR(IF(FIND("P2",PGOptionList!D4047)&gt;0,TRUE),FALSE)</f>
        <v>1</v>
      </c>
      <c r="AD4047" t="b">
        <f>IFERROR(IF(FIND("P1",PGOptionList!D4047)&gt;0,TRUE),FALSE)</f>
        <v>0</v>
      </c>
      <c r="AE4047" t="b">
        <f>IFERROR(IF(FIND("P0",PGOptionList!D4047)&gt;0,TRUE),FALSE)</f>
        <v>0</v>
      </c>
      <c r="AF4047" t="b">
        <f>IF(AND(Z4047,AA4047,AB4047,AC4047,IF(C4047=Auswahlhilfe!$L$7,TRUE,FALSE)),D4047,FALSE)</f>
        <v>0</v>
      </c>
      <c r="AG4047" t="b">
        <f>IF(AND(Z4047,AA4047,AB4047,AD4047,IF(C4047=Auswahlhilfe!$L$17,TRUE,FALSE)),D4047,FALSE)</f>
        <v>0</v>
      </c>
      <c r="AH4047" t="b">
        <f>IF(AND(Z4047,AA4047,AB4047,AE4047,IF(C4047=Auswahlhilfe!$L$17,TRUE,FALSE)),D4047,FALSE)</f>
        <v>0</v>
      </c>
      <c r="AI4047" t="s">
        <v>4817</v>
      </c>
      <c r="AJ4047" s="90" t="str">
        <f t="shared" si="191"/>
        <v>mailto:info@oxni.ch?subject=Anfrage TCBR-090-008-S2-P2</v>
      </c>
    </row>
    <row r="4048" spans="2:36" x14ac:dyDescent="0.2">
      <c r="B4048" s="78" t="str">
        <f t="shared" si="189"/>
        <v/>
      </c>
      <c r="C4048" s="19" t="s">
        <v>143</v>
      </c>
      <c r="D4048" s="19" t="s">
        <v>4349</v>
      </c>
      <c r="E4048" s="19">
        <v>90</v>
      </c>
      <c r="F4048" s="19" t="s">
        <v>55</v>
      </c>
      <c r="G4048" s="19">
        <v>7</v>
      </c>
      <c r="H4048" s="19">
        <v>4</v>
      </c>
      <c r="I4048" s="19">
        <v>14</v>
      </c>
      <c r="J4048" s="19">
        <v>95</v>
      </c>
      <c r="K4048" s="19">
        <v>135</v>
      </c>
      <c r="L4048" s="19">
        <v>405</v>
      </c>
      <c r="M4048" s="19" t="s">
        <v>130</v>
      </c>
      <c r="N4048" s="19">
        <v>3000</v>
      </c>
      <c r="O4048" s="19">
        <v>6000</v>
      </c>
      <c r="P4048" s="19">
        <v>3200</v>
      </c>
      <c r="Q4048" s="19" t="s">
        <v>57</v>
      </c>
      <c r="R4048" s="19">
        <v>1600</v>
      </c>
      <c r="S4048" s="19">
        <v>20000</v>
      </c>
      <c r="T4048" s="19">
        <v>2.25</v>
      </c>
      <c r="U4048" s="19">
        <v>6.4</v>
      </c>
      <c r="V4048" s="19">
        <v>0.24</v>
      </c>
      <c r="W4048" s="19">
        <v>67</v>
      </c>
      <c r="X4048" s="93"/>
      <c r="Y4048">
        <f t="shared" si="190"/>
        <v>428.57142857142856</v>
      </c>
      <c r="Z4048" t="b">
        <f>IF(N4048/G4048&gt;=Auswahlhilfe!$C$8,TRUE,FALSE)</f>
        <v>1</v>
      </c>
      <c r="AA4048" t="b">
        <f>IF(K4048&gt;Auswahlhilfe!$C$7,TRUE,FALSE)</f>
        <v>1</v>
      </c>
      <c r="AB4048" t="b">
        <f>IF(Auswahlhilfe!$C$17=F4048,TRUE,FALSE)</f>
        <v>0</v>
      </c>
      <c r="AC4048" t="b">
        <f>IFERROR(IF(FIND("P2",PGOptionList!D4048)&gt;0,TRUE),FALSE)</f>
        <v>0</v>
      </c>
      <c r="AD4048" t="b">
        <f>IFERROR(IF(FIND("P1",PGOptionList!D4048)&gt;0,TRUE),FALSE)</f>
        <v>0</v>
      </c>
      <c r="AE4048" t="b">
        <f>IFERROR(IF(FIND("P0",PGOptionList!D4048)&gt;0,TRUE),FALSE)</f>
        <v>1</v>
      </c>
      <c r="AF4048" t="b">
        <f>IF(AND(Z4048,AA4048,AB4048,AC4048,IF(C4048=Auswahlhilfe!$L$7,TRUE,FALSE)),D4048,FALSE)</f>
        <v>0</v>
      </c>
      <c r="AG4048" t="b">
        <f>IF(AND(Z4048,AA4048,AB4048,AD4048,IF(C4048=Auswahlhilfe!$L$17,TRUE,FALSE)),D4048,FALSE)</f>
        <v>0</v>
      </c>
      <c r="AH4048" t="b">
        <f>IF(AND(Z4048,AA4048,AB4048,AE4048,IF(C4048=Auswahlhilfe!$L$17,TRUE,FALSE)),D4048,FALSE)</f>
        <v>0</v>
      </c>
      <c r="AI4048" t="s">
        <v>4817</v>
      </c>
      <c r="AJ4048" s="90" t="str">
        <f t="shared" si="191"/>
        <v>mailto:info@oxni.ch?subject=Anfrage TCBR-090-007-S1-P0</v>
      </c>
    </row>
    <row r="4049" spans="2:36" x14ac:dyDescent="0.2">
      <c r="B4049" s="78" t="str">
        <f t="shared" si="189"/>
        <v/>
      </c>
      <c r="C4049" s="19" t="s">
        <v>143</v>
      </c>
      <c r="D4049" s="19" t="s">
        <v>4350</v>
      </c>
      <c r="E4049" s="19">
        <v>90</v>
      </c>
      <c r="F4049" s="19" t="s">
        <v>58</v>
      </c>
      <c r="G4049" s="19">
        <v>7</v>
      </c>
      <c r="H4049" s="19">
        <v>4</v>
      </c>
      <c r="I4049" s="19">
        <v>14</v>
      </c>
      <c r="J4049" s="19">
        <v>95</v>
      </c>
      <c r="K4049" s="19">
        <v>135</v>
      </c>
      <c r="L4049" s="19">
        <v>405</v>
      </c>
      <c r="M4049" s="19" t="s">
        <v>130</v>
      </c>
      <c r="N4049" s="19">
        <v>3000</v>
      </c>
      <c r="O4049" s="19">
        <v>6000</v>
      </c>
      <c r="P4049" s="19">
        <v>3200</v>
      </c>
      <c r="Q4049" s="19" t="s">
        <v>57</v>
      </c>
      <c r="R4049" s="19">
        <v>1600</v>
      </c>
      <c r="S4049" s="19">
        <v>20000</v>
      </c>
      <c r="T4049" s="19">
        <v>2.25</v>
      </c>
      <c r="U4049" s="19">
        <v>6.4</v>
      </c>
      <c r="V4049" s="19">
        <v>0.24</v>
      </c>
      <c r="W4049" s="19">
        <v>67</v>
      </c>
      <c r="X4049" s="93"/>
      <c r="Y4049">
        <f t="shared" si="190"/>
        <v>428.57142857142856</v>
      </c>
      <c r="Z4049" t="b">
        <f>IF(N4049/G4049&gt;=Auswahlhilfe!$C$8,TRUE,FALSE)</f>
        <v>1</v>
      </c>
      <c r="AA4049" t="b">
        <f>IF(K4049&gt;Auswahlhilfe!$C$7,TRUE,FALSE)</f>
        <v>1</v>
      </c>
      <c r="AB4049" t="b">
        <f>IF(Auswahlhilfe!$C$17=F4049,TRUE,FALSE)</f>
        <v>1</v>
      </c>
      <c r="AC4049" t="b">
        <f>IFERROR(IF(FIND("P2",PGOptionList!D4049)&gt;0,TRUE),FALSE)</f>
        <v>0</v>
      </c>
      <c r="AD4049" t="b">
        <f>IFERROR(IF(FIND("P1",PGOptionList!D4049)&gt;0,TRUE),FALSE)</f>
        <v>0</v>
      </c>
      <c r="AE4049" t="b">
        <f>IFERROR(IF(FIND("P0",PGOptionList!D4049)&gt;0,TRUE),FALSE)</f>
        <v>1</v>
      </c>
      <c r="AF4049" t="b">
        <f>IF(AND(Z4049,AA4049,AB4049,AC4049,IF(C4049=Auswahlhilfe!$L$7,TRUE,FALSE)),D4049,FALSE)</f>
        <v>0</v>
      </c>
      <c r="AG4049" t="b">
        <f>IF(AND(Z4049,AA4049,AB4049,AD4049,IF(C4049=Auswahlhilfe!$L$17,TRUE,FALSE)),D4049,FALSE)</f>
        <v>0</v>
      </c>
      <c r="AH4049" t="b">
        <f>IF(AND(Z4049,AA4049,AB4049,AE4049,IF(C4049=Auswahlhilfe!$L$17,TRUE,FALSE)),D4049,FALSE)</f>
        <v>0</v>
      </c>
      <c r="AI4049" t="s">
        <v>4817</v>
      </c>
      <c r="AJ4049" s="90" t="str">
        <f t="shared" si="191"/>
        <v>mailto:info@oxni.ch?subject=Anfrage TCBR-090-007-S2-P0</v>
      </c>
    </row>
    <row r="4050" spans="2:36" x14ac:dyDescent="0.2">
      <c r="B4050" s="78" t="str">
        <f t="shared" si="189"/>
        <v/>
      </c>
      <c r="C4050" s="19" t="s">
        <v>143</v>
      </c>
      <c r="D4050" s="19" t="s">
        <v>4351</v>
      </c>
      <c r="E4050" s="19">
        <v>90</v>
      </c>
      <c r="F4050" s="19" t="s">
        <v>55</v>
      </c>
      <c r="G4050" s="19">
        <v>7</v>
      </c>
      <c r="H4050" s="19">
        <v>6</v>
      </c>
      <c r="I4050" s="19">
        <v>14</v>
      </c>
      <c r="J4050" s="19">
        <v>95</v>
      </c>
      <c r="K4050" s="19">
        <v>135</v>
      </c>
      <c r="L4050" s="19">
        <v>405</v>
      </c>
      <c r="M4050" s="19" t="s">
        <v>130</v>
      </c>
      <c r="N4050" s="19">
        <v>3000</v>
      </c>
      <c r="O4050" s="19">
        <v>6000</v>
      </c>
      <c r="P4050" s="19">
        <v>3200</v>
      </c>
      <c r="Q4050" s="19" t="s">
        <v>57</v>
      </c>
      <c r="R4050" s="19">
        <v>1600</v>
      </c>
      <c r="S4050" s="19">
        <v>20000</v>
      </c>
      <c r="T4050" s="19">
        <v>2.25</v>
      </c>
      <c r="U4050" s="19">
        <v>6.4</v>
      </c>
      <c r="V4050" s="19">
        <v>0.24</v>
      </c>
      <c r="W4050" s="19">
        <v>67</v>
      </c>
      <c r="X4050" s="93"/>
      <c r="Y4050">
        <f t="shared" si="190"/>
        <v>428.57142857142856</v>
      </c>
      <c r="Z4050" t="b">
        <f>IF(N4050/G4050&gt;=Auswahlhilfe!$C$8,TRUE,FALSE)</f>
        <v>1</v>
      </c>
      <c r="AA4050" t="b">
        <f>IF(K4050&gt;Auswahlhilfe!$C$7,TRUE,FALSE)</f>
        <v>1</v>
      </c>
      <c r="AB4050" t="b">
        <f>IF(Auswahlhilfe!$C$17=F4050,TRUE,FALSE)</f>
        <v>0</v>
      </c>
      <c r="AC4050" t="b">
        <f>IFERROR(IF(FIND("P2",PGOptionList!D4050)&gt;0,TRUE),FALSE)</f>
        <v>0</v>
      </c>
      <c r="AD4050" t="b">
        <f>IFERROR(IF(FIND("P1",PGOptionList!D4050)&gt;0,TRUE),FALSE)</f>
        <v>1</v>
      </c>
      <c r="AE4050" t="b">
        <f>IFERROR(IF(FIND("P0",PGOptionList!D4050)&gt;0,TRUE),FALSE)</f>
        <v>0</v>
      </c>
      <c r="AF4050" t="b">
        <f>IF(AND(Z4050,AA4050,AB4050,AC4050,IF(C4050=Auswahlhilfe!$L$7,TRUE,FALSE)),D4050,FALSE)</f>
        <v>0</v>
      </c>
      <c r="AG4050" t="b">
        <f>IF(AND(Z4050,AA4050,AB4050,AD4050,IF(C4050=Auswahlhilfe!$L$17,TRUE,FALSE)),D4050,FALSE)</f>
        <v>0</v>
      </c>
      <c r="AH4050" t="b">
        <f>IF(AND(Z4050,AA4050,AB4050,AE4050,IF(C4050=Auswahlhilfe!$L$17,TRUE,FALSE)),D4050,FALSE)</f>
        <v>0</v>
      </c>
      <c r="AI4050" t="s">
        <v>4817</v>
      </c>
      <c r="AJ4050" s="90" t="str">
        <f t="shared" si="191"/>
        <v>mailto:info@oxni.ch?subject=Anfrage TCBR-090-007-S1-P1</v>
      </c>
    </row>
    <row r="4051" spans="2:36" x14ac:dyDescent="0.2">
      <c r="B4051" s="78" t="str">
        <f t="shared" si="189"/>
        <v/>
      </c>
      <c r="C4051" s="19" t="s">
        <v>143</v>
      </c>
      <c r="D4051" s="19" t="s">
        <v>4352</v>
      </c>
      <c r="E4051" s="19">
        <v>90</v>
      </c>
      <c r="F4051" s="19" t="s">
        <v>58</v>
      </c>
      <c r="G4051" s="19">
        <v>7</v>
      </c>
      <c r="H4051" s="19">
        <v>6</v>
      </c>
      <c r="I4051" s="19">
        <v>14</v>
      </c>
      <c r="J4051" s="19">
        <v>95</v>
      </c>
      <c r="K4051" s="19">
        <v>135</v>
      </c>
      <c r="L4051" s="19">
        <v>405</v>
      </c>
      <c r="M4051" s="19" t="s">
        <v>130</v>
      </c>
      <c r="N4051" s="19">
        <v>3000</v>
      </c>
      <c r="O4051" s="19">
        <v>6000</v>
      </c>
      <c r="P4051" s="19">
        <v>3200</v>
      </c>
      <c r="Q4051" s="19" t="s">
        <v>57</v>
      </c>
      <c r="R4051" s="19">
        <v>1600</v>
      </c>
      <c r="S4051" s="19">
        <v>20000</v>
      </c>
      <c r="T4051" s="19">
        <v>2.25</v>
      </c>
      <c r="U4051" s="19">
        <v>6.4</v>
      </c>
      <c r="V4051" s="19">
        <v>0.24</v>
      </c>
      <c r="W4051" s="19">
        <v>67</v>
      </c>
      <c r="X4051" s="93"/>
      <c r="Y4051">
        <f t="shared" si="190"/>
        <v>428.57142857142856</v>
      </c>
      <c r="Z4051" t="b">
        <f>IF(N4051/G4051&gt;=Auswahlhilfe!$C$8,TRUE,FALSE)</f>
        <v>1</v>
      </c>
      <c r="AA4051" t="b">
        <f>IF(K4051&gt;Auswahlhilfe!$C$7,TRUE,FALSE)</f>
        <v>1</v>
      </c>
      <c r="AB4051" t="b">
        <f>IF(Auswahlhilfe!$C$17=F4051,TRUE,FALSE)</f>
        <v>1</v>
      </c>
      <c r="AC4051" t="b">
        <f>IFERROR(IF(FIND("P2",PGOptionList!D4051)&gt;0,TRUE),FALSE)</f>
        <v>0</v>
      </c>
      <c r="AD4051" t="b">
        <f>IFERROR(IF(FIND("P1",PGOptionList!D4051)&gt;0,TRUE),FALSE)</f>
        <v>1</v>
      </c>
      <c r="AE4051" t="b">
        <f>IFERROR(IF(FIND("P0",PGOptionList!D4051)&gt;0,TRUE),FALSE)</f>
        <v>0</v>
      </c>
      <c r="AF4051" t="b">
        <f>IF(AND(Z4051,AA4051,AB4051,AC4051,IF(C4051=Auswahlhilfe!$L$7,TRUE,FALSE)),D4051,FALSE)</f>
        <v>0</v>
      </c>
      <c r="AG4051" t="b">
        <f>IF(AND(Z4051,AA4051,AB4051,AD4051,IF(C4051=Auswahlhilfe!$L$17,TRUE,FALSE)),D4051,FALSE)</f>
        <v>0</v>
      </c>
      <c r="AH4051" t="b">
        <f>IF(AND(Z4051,AA4051,AB4051,AE4051,IF(C4051=Auswahlhilfe!$L$17,TRUE,FALSE)),D4051,FALSE)</f>
        <v>0</v>
      </c>
      <c r="AI4051" t="s">
        <v>4817</v>
      </c>
      <c r="AJ4051" s="90" t="str">
        <f t="shared" si="191"/>
        <v>mailto:info@oxni.ch?subject=Anfrage TCBR-090-007-S2-P1</v>
      </c>
    </row>
    <row r="4052" spans="2:36" x14ac:dyDescent="0.2">
      <c r="B4052" s="78" t="str">
        <f t="shared" si="189"/>
        <v/>
      </c>
      <c r="C4052" s="19" t="s">
        <v>143</v>
      </c>
      <c r="D4052" s="19" t="s">
        <v>4353</v>
      </c>
      <c r="E4052" s="19">
        <v>90</v>
      </c>
      <c r="F4052" s="19" t="s">
        <v>55</v>
      </c>
      <c r="G4052" s="19">
        <v>7</v>
      </c>
      <c r="H4052" s="19">
        <v>8</v>
      </c>
      <c r="I4052" s="19">
        <v>14</v>
      </c>
      <c r="J4052" s="19">
        <v>95</v>
      </c>
      <c r="K4052" s="19">
        <v>135</v>
      </c>
      <c r="L4052" s="19">
        <v>405</v>
      </c>
      <c r="M4052" s="19" t="s">
        <v>130</v>
      </c>
      <c r="N4052" s="19">
        <v>3000</v>
      </c>
      <c r="O4052" s="19">
        <v>6000</v>
      </c>
      <c r="P4052" s="19">
        <v>3200</v>
      </c>
      <c r="Q4052" s="19" t="s">
        <v>57</v>
      </c>
      <c r="R4052" s="19">
        <v>1600</v>
      </c>
      <c r="S4052" s="19">
        <v>20000</v>
      </c>
      <c r="T4052" s="19">
        <v>2.25</v>
      </c>
      <c r="U4052" s="19">
        <v>6.4</v>
      </c>
      <c r="V4052" s="19">
        <v>0.24</v>
      </c>
      <c r="W4052" s="19">
        <v>67</v>
      </c>
      <c r="X4052" s="93"/>
      <c r="Y4052">
        <f t="shared" si="190"/>
        <v>428.57142857142856</v>
      </c>
      <c r="Z4052" t="b">
        <f>IF(N4052/G4052&gt;=Auswahlhilfe!$C$8,TRUE,FALSE)</f>
        <v>1</v>
      </c>
      <c r="AA4052" t="b">
        <f>IF(K4052&gt;Auswahlhilfe!$C$7,TRUE,FALSE)</f>
        <v>1</v>
      </c>
      <c r="AB4052" t="b">
        <f>IF(Auswahlhilfe!$C$17=F4052,TRUE,FALSE)</f>
        <v>0</v>
      </c>
      <c r="AC4052" t="b">
        <f>IFERROR(IF(FIND("P2",PGOptionList!D4052)&gt;0,TRUE),FALSE)</f>
        <v>1</v>
      </c>
      <c r="AD4052" t="b">
        <f>IFERROR(IF(FIND("P1",PGOptionList!D4052)&gt;0,TRUE),FALSE)</f>
        <v>0</v>
      </c>
      <c r="AE4052" t="b">
        <f>IFERROR(IF(FIND("P0",PGOptionList!D4052)&gt;0,TRUE),FALSE)</f>
        <v>0</v>
      </c>
      <c r="AF4052" t="b">
        <f>IF(AND(Z4052,AA4052,AB4052,AC4052,IF(C4052=Auswahlhilfe!$L$7,TRUE,FALSE)),D4052,FALSE)</f>
        <v>0</v>
      </c>
      <c r="AG4052" t="b">
        <f>IF(AND(Z4052,AA4052,AB4052,AD4052,IF(C4052=Auswahlhilfe!$L$17,TRUE,FALSE)),D4052,FALSE)</f>
        <v>0</v>
      </c>
      <c r="AH4052" t="b">
        <f>IF(AND(Z4052,AA4052,AB4052,AE4052,IF(C4052=Auswahlhilfe!$L$17,TRUE,FALSE)),D4052,FALSE)</f>
        <v>0</v>
      </c>
      <c r="AI4052" t="s">
        <v>4817</v>
      </c>
      <c r="AJ4052" s="90" t="str">
        <f t="shared" si="191"/>
        <v>mailto:info@oxni.ch?subject=Anfrage TCBR-090-007-S1-P2</v>
      </c>
    </row>
    <row r="4053" spans="2:36" x14ac:dyDescent="0.2">
      <c r="B4053" s="78" t="str">
        <f t="shared" si="189"/>
        <v/>
      </c>
      <c r="C4053" s="19" t="s">
        <v>143</v>
      </c>
      <c r="D4053" s="19" t="s">
        <v>4354</v>
      </c>
      <c r="E4053" s="19">
        <v>90</v>
      </c>
      <c r="F4053" s="19" t="s">
        <v>58</v>
      </c>
      <c r="G4053" s="19">
        <v>7</v>
      </c>
      <c r="H4053" s="19">
        <v>8</v>
      </c>
      <c r="I4053" s="19">
        <v>14</v>
      </c>
      <c r="J4053" s="19">
        <v>95</v>
      </c>
      <c r="K4053" s="19">
        <v>135</v>
      </c>
      <c r="L4053" s="19">
        <v>405</v>
      </c>
      <c r="M4053" s="19" t="s">
        <v>130</v>
      </c>
      <c r="N4053" s="19">
        <v>3000</v>
      </c>
      <c r="O4053" s="19">
        <v>6000</v>
      </c>
      <c r="P4053" s="19">
        <v>3200</v>
      </c>
      <c r="Q4053" s="19" t="s">
        <v>57</v>
      </c>
      <c r="R4053" s="19">
        <v>1600</v>
      </c>
      <c r="S4053" s="19">
        <v>20000</v>
      </c>
      <c r="T4053" s="19">
        <v>2.25</v>
      </c>
      <c r="U4053" s="19">
        <v>6.4</v>
      </c>
      <c r="V4053" s="19">
        <v>0.24</v>
      </c>
      <c r="W4053" s="19">
        <v>67</v>
      </c>
      <c r="X4053" s="93"/>
      <c r="Y4053">
        <f t="shared" si="190"/>
        <v>428.57142857142856</v>
      </c>
      <c r="Z4053" t="b">
        <f>IF(N4053/G4053&gt;=Auswahlhilfe!$C$8,TRUE,FALSE)</f>
        <v>1</v>
      </c>
      <c r="AA4053" t="b">
        <f>IF(K4053&gt;Auswahlhilfe!$C$7,TRUE,FALSE)</f>
        <v>1</v>
      </c>
      <c r="AB4053" t="b">
        <f>IF(Auswahlhilfe!$C$17=F4053,TRUE,FALSE)</f>
        <v>1</v>
      </c>
      <c r="AC4053" t="b">
        <f>IFERROR(IF(FIND("P2",PGOptionList!D4053)&gt;0,TRUE),FALSE)</f>
        <v>1</v>
      </c>
      <c r="AD4053" t="b">
        <f>IFERROR(IF(FIND("P1",PGOptionList!D4053)&gt;0,TRUE),FALSE)</f>
        <v>0</v>
      </c>
      <c r="AE4053" t="b">
        <f>IFERROR(IF(FIND("P0",PGOptionList!D4053)&gt;0,TRUE),FALSE)</f>
        <v>0</v>
      </c>
      <c r="AF4053" t="b">
        <f>IF(AND(Z4053,AA4053,AB4053,AC4053,IF(C4053=Auswahlhilfe!$L$7,TRUE,FALSE)),D4053,FALSE)</f>
        <v>0</v>
      </c>
      <c r="AG4053" t="b">
        <f>IF(AND(Z4053,AA4053,AB4053,AD4053,IF(C4053=Auswahlhilfe!$L$17,TRUE,FALSE)),D4053,FALSE)</f>
        <v>0</v>
      </c>
      <c r="AH4053" t="b">
        <f>IF(AND(Z4053,AA4053,AB4053,AE4053,IF(C4053=Auswahlhilfe!$L$17,TRUE,FALSE)),D4053,FALSE)</f>
        <v>0</v>
      </c>
      <c r="AI4053" t="s">
        <v>4817</v>
      </c>
      <c r="AJ4053" s="90" t="str">
        <f t="shared" si="191"/>
        <v>mailto:info@oxni.ch?subject=Anfrage TCBR-090-007-S2-P2</v>
      </c>
    </row>
    <row r="4054" spans="2:36" x14ac:dyDescent="0.2">
      <c r="B4054" s="78" t="str">
        <f t="shared" si="189"/>
        <v/>
      </c>
      <c r="C4054" s="19" t="s">
        <v>143</v>
      </c>
      <c r="D4054" s="19" t="s">
        <v>4355</v>
      </c>
      <c r="E4054" s="19">
        <v>90</v>
      </c>
      <c r="F4054" s="19" t="s">
        <v>55</v>
      </c>
      <c r="G4054" s="19">
        <v>6</v>
      </c>
      <c r="H4054" s="19">
        <v>4</v>
      </c>
      <c r="I4054" s="19">
        <v>14</v>
      </c>
      <c r="J4054" s="19">
        <v>95</v>
      </c>
      <c r="K4054" s="19">
        <v>140</v>
      </c>
      <c r="L4054" s="19">
        <v>420</v>
      </c>
      <c r="M4054" s="19" t="s">
        <v>70</v>
      </c>
      <c r="N4054" s="19">
        <v>3000</v>
      </c>
      <c r="O4054" s="19">
        <v>6000</v>
      </c>
      <c r="P4054" s="19">
        <v>3200</v>
      </c>
      <c r="Q4054" s="19" t="s">
        <v>57</v>
      </c>
      <c r="R4054" s="19">
        <v>1600</v>
      </c>
      <c r="S4054" s="19">
        <v>20000</v>
      </c>
      <c r="T4054" s="19">
        <v>2.25</v>
      </c>
      <c r="U4054" s="19">
        <v>6.4</v>
      </c>
      <c r="V4054" s="19">
        <v>0.24</v>
      </c>
      <c r="W4054" s="19">
        <v>67</v>
      </c>
      <c r="X4054" s="93"/>
      <c r="Y4054">
        <f t="shared" si="190"/>
        <v>500</v>
      </c>
      <c r="Z4054" t="b">
        <f>IF(N4054/G4054&gt;=Auswahlhilfe!$C$8,TRUE,FALSE)</f>
        <v>1</v>
      </c>
      <c r="AA4054" t="b">
        <f>IF(K4054&gt;Auswahlhilfe!$C$7,TRUE,FALSE)</f>
        <v>1</v>
      </c>
      <c r="AB4054" t="b">
        <f>IF(Auswahlhilfe!$C$17=F4054,TRUE,FALSE)</f>
        <v>0</v>
      </c>
      <c r="AC4054" t="b">
        <f>IFERROR(IF(FIND("P2",PGOptionList!D4054)&gt;0,TRUE),FALSE)</f>
        <v>0</v>
      </c>
      <c r="AD4054" t="b">
        <f>IFERROR(IF(FIND("P1",PGOptionList!D4054)&gt;0,TRUE),FALSE)</f>
        <v>0</v>
      </c>
      <c r="AE4054" t="b">
        <f>IFERROR(IF(FIND("P0",PGOptionList!D4054)&gt;0,TRUE),FALSE)</f>
        <v>1</v>
      </c>
      <c r="AF4054" t="b">
        <f>IF(AND(Z4054,AA4054,AB4054,AC4054,IF(C4054=Auswahlhilfe!$L$7,TRUE,FALSE)),D4054,FALSE)</f>
        <v>0</v>
      </c>
      <c r="AG4054" t="b">
        <f>IF(AND(Z4054,AA4054,AB4054,AD4054,IF(C4054=Auswahlhilfe!$L$17,TRUE,FALSE)),D4054,FALSE)</f>
        <v>0</v>
      </c>
      <c r="AH4054" t="b">
        <f>IF(AND(Z4054,AA4054,AB4054,AE4054,IF(C4054=Auswahlhilfe!$L$17,TRUE,FALSE)),D4054,FALSE)</f>
        <v>0</v>
      </c>
      <c r="AI4054" t="s">
        <v>4817</v>
      </c>
      <c r="AJ4054" s="90" t="str">
        <f t="shared" si="191"/>
        <v>mailto:info@oxni.ch?subject=Anfrage TCBR-090-006-S1-P0</v>
      </c>
    </row>
    <row r="4055" spans="2:36" x14ac:dyDescent="0.2">
      <c r="B4055" s="78" t="str">
        <f t="shared" si="189"/>
        <v/>
      </c>
      <c r="C4055" s="19" t="s">
        <v>143</v>
      </c>
      <c r="D4055" s="19" t="s">
        <v>4356</v>
      </c>
      <c r="E4055" s="19">
        <v>90</v>
      </c>
      <c r="F4055" s="19" t="s">
        <v>58</v>
      </c>
      <c r="G4055" s="19">
        <v>6</v>
      </c>
      <c r="H4055" s="19">
        <v>4</v>
      </c>
      <c r="I4055" s="19">
        <v>14</v>
      </c>
      <c r="J4055" s="19">
        <v>95</v>
      </c>
      <c r="K4055" s="19">
        <v>140</v>
      </c>
      <c r="L4055" s="19">
        <v>420</v>
      </c>
      <c r="M4055" s="19" t="s">
        <v>70</v>
      </c>
      <c r="N4055" s="19">
        <v>3000</v>
      </c>
      <c r="O4055" s="19">
        <v>6000</v>
      </c>
      <c r="P4055" s="19">
        <v>3200</v>
      </c>
      <c r="Q4055" s="19" t="s">
        <v>57</v>
      </c>
      <c r="R4055" s="19">
        <v>1600</v>
      </c>
      <c r="S4055" s="19">
        <v>20000</v>
      </c>
      <c r="T4055" s="19">
        <v>2.25</v>
      </c>
      <c r="U4055" s="19">
        <v>6.4</v>
      </c>
      <c r="V4055" s="19">
        <v>0.24</v>
      </c>
      <c r="W4055" s="19">
        <v>67</v>
      </c>
      <c r="X4055" s="93"/>
      <c r="Y4055">
        <f t="shared" si="190"/>
        <v>500</v>
      </c>
      <c r="Z4055" t="b">
        <f>IF(N4055/G4055&gt;=Auswahlhilfe!$C$8,TRUE,FALSE)</f>
        <v>1</v>
      </c>
      <c r="AA4055" t="b">
        <f>IF(K4055&gt;Auswahlhilfe!$C$7,TRUE,FALSE)</f>
        <v>1</v>
      </c>
      <c r="AB4055" t="b">
        <f>IF(Auswahlhilfe!$C$17=F4055,TRUE,FALSE)</f>
        <v>1</v>
      </c>
      <c r="AC4055" t="b">
        <f>IFERROR(IF(FIND("P2",PGOptionList!D4055)&gt;0,TRUE),FALSE)</f>
        <v>0</v>
      </c>
      <c r="AD4055" t="b">
        <f>IFERROR(IF(FIND("P1",PGOptionList!D4055)&gt;0,TRUE),FALSE)</f>
        <v>0</v>
      </c>
      <c r="AE4055" t="b">
        <f>IFERROR(IF(FIND("P0",PGOptionList!D4055)&gt;0,TRUE),FALSE)</f>
        <v>1</v>
      </c>
      <c r="AF4055" t="b">
        <f>IF(AND(Z4055,AA4055,AB4055,AC4055,IF(C4055=Auswahlhilfe!$L$7,TRUE,FALSE)),D4055,FALSE)</f>
        <v>0</v>
      </c>
      <c r="AG4055" t="b">
        <f>IF(AND(Z4055,AA4055,AB4055,AD4055,IF(C4055=Auswahlhilfe!$L$17,TRUE,FALSE)),D4055,FALSE)</f>
        <v>0</v>
      </c>
      <c r="AH4055" t="b">
        <f>IF(AND(Z4055,AA4055,AB4055,AE4055,IF(C4055=Auswahlhilfe!$L$17,TRUE,FALSE)),D4055,FALSE)</f>
        <v>0</v>
      </c>
      <c r="AI4055" t="s">
        <v>4817</v>
      </c>
      <c r="AJ4055" s="90" t="str">
        <f t="shared" si="191"/>
        <v>mailto:info@oxni.ch?subject=Anfrage TCBR-090-006-S2-P0</v>
      </c>
    </row>
    <row r="4056" spans="2:36" x14ac:dyDescent="0.2">
      <c r="B4056" s="78" t="str">
        <f t="shared" si="189"/>
        <v/>
      </c>
      <c r="C4056" s="19" t="s">
        <v>143</v>
      </c>
      <c r="D4056" s="19" t="s">
        <v>4357</v>
      </c>
      <c r="E4056" s="19">
        <v>90</v>
      </c>
      <c r="F4056" s="19" t="s">
        <v>55</v>
      </c>
      <c r="G4056" s="19">
        <v>6</v>
      </c>
      <c r="H4056" s="19">
        <v>6</v>
      </c>
      <c r="I4056" s="19">
        <v>14</v>
      </c>
      <c r="J4056" s="19">
        <v>95</v>
      </c>
      <c r="K4056" s="19">
        <v>140</v>
      </c>
      <c r="L4056" s="19">
        <v>420</v>
      </c>
      <c r="M4056" s="19" t="s">
        <v>70</v>
      </c>
      <c r="N4056" s="19">
        <v>3000</v>
      </c>
      <c r="O4056" s="19">
        <v>6000</v>
      </c>
      <c r="P4056" s="19">
        <v>3200</v>
      </c>
      <c r="Q4056" s="19" t="s">
        <v>57</v>
      </c>
      <c r="R4056" s="19">
        <v>1600</v>
      </c>
      <c r="S4056" s="19">
        <v>20000</v>
      </c>
      <c r="T4056" s="19">
        <v>2.25</v>
      </c>
      <c r="U4056" s="19">
        <v>6.4</v>
      </c>
      <c r="V4056" s="19">
        <v>0.24</v>
      </c>
      <c r="W4056" s="19">
        <v>67</v>
      </c>
      <c r="X4056" s="93"/>
      <c r="Y4056">
        <f t="shared" si="190"/>
        <v>500</v>
      </c>
      <c r="Z4056" t="b">
        <f>IF(N4056/G4056&gt;=Auswahlhilfe!$C$8,TRUE,FALSE)</f>
        <v>1</v>
      </c>
      <c r="AA4056" t="b">
        <f>IF(K4056&gt;Auswahlhilfe!$C$7,TRUE,FALSE)</f>
        <v>1</v>
      </c>
      <c r="AB4056" t="b">
        <f>IF(Auswahlhilfe!$C$17=F4056,TRUE,FALSE)</f>
        <v>0</v>
      </c>
      <c r="AC4056" t="b">
        <f>IFERROR(IF(FIND("P2",PGOptionList!D4056)&gt;0,TRUE),FALSE)</f>
        <v>0</v>
      </c>
      <c r="AD4056" t="b">
        <f>IFERROR(IF(FIND("P1",PGOptionList!D4056)&gt;0,TRUE),FALSE)</f>
        <v>1</v>
      </c>
      <c r="AE4056" t="b">
        <f>IFERROR(IF(FIND("P0",PGOptionList!D4056)&gt;0,TRUE),FALSE)</f>
        <v>0</v>
      </c>
      <c r="AF4056" t="b">
        <f>IF(AND(Z4056,AA4056,AB4056,AC4056,IF(C4056=Auswahlhilfe!$L$7,TRUE,FALSE)),D4056,FALSE)</f>
        <v>0</v>
      </c>
      <c r="AG4056" t="b">
        <f>IF(AND(Z4056,AA4056,AB4056,AD4056,IF(C4056=Auswahlhilfe!$L$17,TRUE,FALSE)),D4056,FALSE)</f>
        <v>0</v>
      </c>
      <c r="AH4056" t="b">
        <f>IF(AND(Z4056,AA4056,AB4056,AE4056,IF(C4056=Auswahlhilfe!$L$17,TRUE,FALSE)),D4056,FALSE)</f>
        <v>0</v>
      </c>
      <c r="AI4056" t="s">
        <v>4817</v>
      </c>
      <c r="AJ4056" s="90" t="str">
        <f t="shared" si="191"/>
        <v>mailto:info@oxni.ch?subject=Anfrage TCBR-090-006-S1-P1</v>
      </c>
    </row>
    <row r="4057" spans="2:36" x14ac:dyDescent="0.2">
      <c r="B4057" s="78" t="str">
        <f t="shared" si="189"/>
        <v/>
      </c>
      <c r="C4057" s="19" t="s">
        <v>143</v>
      </c>
      <c r="D4057" s="19" t="s">
        <v>4358</v>
      </c>
      <c r="E4057" s="19">
        <v>90</v>
      </c>
      <c r="F4057" s="19" t="s">
        <v>58</v>
      </c>
      <c r="G4057" s="19">
        <v>6</v>
      </c>
      <c r="H4057" s="19">
        <v>6</v>
      </c>
      <c r="I4057" s="19">
        <v>14</v>
      </c>
      <c r="J4057" s="19">
        <v>95</v>
      </c>
      <c r="K4057" s="19">
        <v>140</v>
      </c>
      <c r="L4057" s="19">
        <v>420</v>
      </c>
      <c r="M4057" s="19" t="s">
        <v>70</v>
      </c>
      <c r="N4057" s="19">
        <v>3000</v>
      </c>
      <c r="O4057" s="19">
        <v>6000</v>
      </c>
      <c r="P4057" s="19">
        <v>3200</v>
      </c>
      <c r="Q4057" s="19" t="s">
        <v>57</v>
      </c>
      <c r="R4057" s="19">
        <v>1600</v>
      </c>
      <c r="S4057" s="19">
        <v>20000</v>
      </c>
      <c r="T4057" s="19">
        <v>2.25</v>
      </c>
      <c r="U4057" s="19">
        <v>6.4</v>
      </c>
      <c r="V4057" s="19">
        <v>0.24</v>
      </c>
      <c r="W4057" s="19">
        <v>67</v>
      </c>
      <c r="X4057" s="93"/>
      <c r="Y4057">
        <f t="shared" si="190"/>
        <v>500</v>
      </c>
      <c r="Z4057" t="b">
        <f>IF(N4057/G4057&gt;=Auswahlhilfe!$C$8,TRUE,FALSE)</f>
        <v>1</v>
      </c>
      <c r="AA4057" t="b">
        <f>IF(K4057&gt;Auswahlhilfe!$C$7,TRUE,FALSE)</f>
        <v>1</v>
      </c>
      <c r="AB4057" t="b">
        <f>IF(Auswahlhilfe!$C$17=F4057,TRUE,FALSE)</f>
        <v>1</v>
      </c>
      <c r="AC4057" t="b">
        <f>IFERROR(IF(FIND("P2",PGOptionList!D4057)&gt;0,TRUE),FALSE)</f>
        <v>0</v>
      </c>
      <c r="AD4057" t="b">
        <f>IFERROR(IF(FIND("P1",PGOptionList!D4057)&gt;0,TRUE),FALSE)</f>
        <v>1</v>
      </c>
      <c r="AE4057" t="b">
        <f>IFERROR(IF(FIND("P0",PGOptionList!D4057)&gt;0,TRUE),FALSE)</f>
        <v>0</v>
      </c>
      <c r="AF4057" t="b">
        <f>IF(AND(Z4057,AA4057,AB4057,AC4057,IF(C4057=Auswahlhilfe!$L$7,TRUE,FALSE)),D4057,FALSE)</f>
        <v>0</v>
      </c>
      <c r="AG4057" t="b">
        <f>IF(AND(Z4057,AA4057,AB4057,AD4057,IF(C4057=Auswahlhilfe!$L$17,TRUE,FALSE)),D4057,FALSE)</f>
        <v>0</v>
      </c>
      <c r="AH4057" t="b">
        <f>IF(AND(Z4057,AA4057,AB4057,AE4057,IF(C4057=Auswahlhilfe!$L$17,TRUE,FALSE)),D4057,FALSE)</f>
        <v>0</v>
      </c>
      <c r="AI4057" t="s">
        <v>4817</v>
      </c>
      <c r="AJ4057" s="90" t="str">
        <f t="shared" si="191"/>
        <v>mailto:info@oxni.ch?subject=Anfrage TCBR-090-006-S2-P1</v>
      </c>
    </row>
    <row r="4058" spans="2:36" x14ac:dyDescent="0.2">
      <c r="B4058" s="78" t="str">
        <f t="shared" si="189"/>
        <v/>
      </c>
      <c r="C4058" s="19" t="s">
        <v>143</v>
      </c>
      <c r="D4058" s="19" t="s">
        <v>4359</v>
      </c>
      <c r="E4058" s="19">
        <v>90</v>
      </c>
      <c r="F4058" s="19" t="s">
        <v>55</v>
      </c>
      <c r="G4058" s="19">
        <v>6</v>
      </c>
      <c r="H4058" s="19">
        <v>8</v>
      </c>
      <c r="I4058" s="19">
        <v>14</v>
      </c>
      <c r="J4058" s="19">
        <v>95</v>
      </c>
      <c r="K4058" s="19">
        <v>140</v>
      </c>
      <c r="L4058" s="19">
        <v>420</v>
      </c>
      <c r="M4058" s="19" t="s">
        <v>70</v>
      </c>
      <c r="N4058" s="19">
        <v>3000</v>
      </c>
      <c r="O4058" s="19">
        <v>6000</v>
      </c>
      <c r="P4058" s="19">
        <v>3200</v>
      </c>
      <c r="Q4058" s="19" t="s">
        <v>57</v>
      </c>
      <c r="R4058" s="19">
        <v>1600</v>
      </c>
      <c r="S4058" s="19">
        <v>20000</v>
      </c>
      <c r="T4058" s="19">
        <v>2.25</v>
      </c>
      <c r="U4058" s="19">
        <v>6.4</v>
      </c>
      <c r="V4058" s="19">
        <v>0.24</v>
      </c>
      <c r="W4058" s="19">
        <v>67</v>
      </c>
      <c r="X4058" s="93"/>
      <c r="Y4058">
        <f t="shared" si="190"/>
        <v>500</v>
      </c>
      <c r="Z4058" t="b">
        <f>IF(N4058/G4058&gt;=Auswahlhilfe!$C$8,TRUE,FALSE)</f>
        <v>1</v>
      </c>
      <c r="AA4058" t="b">
        <f>IF(K4058&gt;Auswahlhilfe!$C$7,TRUE,FALSE)</f>
        <v>1</v>
      </c>
      <c r="AB4058" t="b">
        <f>IF(Auswahlhilfe!$C$17=F4058,TRUE,FALSE)</f>
        <v>0</v>
      </c>
      <c r="AC4058" t="b">
        <f>IFERROR(IF(FIND("P2",PGOptionList!D4058)&gt;0,TRUE),FALSE)</f>
        <v>1</v>
      </c>
      <c r="AD4058" t="b">
        <f>IFERROR(IF(FIND("P1",PGOptionList!D4058)&gt;0,TRUE),FALSE)</f>
        <v>0</v>
      </c>
      <c r="AE4058" t="b">
        <f>IFERROR(IF(FIND("P0",PGOptionList!D4058)&gt;0,TRUE),FALSE)</f>
        <v>0</v>
      </c>
      <c r="AF4058" t="b">
        <f>IF(AND(Z4058,AA4058,AB4058,AC4058,IF(C4058=Auswahlhilfe!$L$7,TRUE,FALSE)),D4058,FALSE)</f>
        <v>0</v>
      </c>
      <c r="AG4058" t="b">
        <f>IF(AND(Z4058,AA4058,AB4058,AD4058,IF(C4058=Auswahlhilfe!$L$17,TRUE,FALSE)),D4058,FALSE)</f>
        <v>0</v>
      </c>
      <c r="AH4058" t="b">
        <f>IF(AND(Z4058,AA4058,AB4058,AE4058,IF(C4058=Auswahlhilfe!$L$17,TRUE,FALSE)),D4058,FALSE)</f>
        <v>0</v>
      </c>
      <c r="AI4058" t="s">
        <v>4817</v>
      </c>
      <c r="AJ4058" s="90" t="str">
        <f t="shared" si="191"/>
        <v>mailto:info@oxni.ch?subject=Anfrage TCBR-090-006-S1-P2</v>
      </c>
    </row>
    <row r="4059" spans="2:36" x14ac:dyDescent="0.2">
      <c r="B4059" s="78" t="str">
        <f t="shared" si="189"/>
        <v/>
      </c>
      <c r="C4059" s="19" t="s">
        <v>143</v>
      </c>
      <c r="D4059" s="19" t="s">
        <v>4360</v>
      </c>
      <c r="E4059" s="19">
        <v>90</v>
      </c>
      <c r="F4059" s="19" t="s">
        <v>58</v>
      </c>
      <c r="G4059" s="19">
        <v>6</v>
      </c>
      <c r="H4059" s="19">
        <v>8</v>
      </c>
      <c r="I4059" s="19">
        <v>14</v>
      </c>
      <c r="J4059" s="19">
        <v>95</v>
      </c>
      <c r="K4059" s="19">
        <v>140</v>
      </c>
      <c r="L4059" s="19">
        <v>420</v>
      </c>
      <c r="M4059" s="19" t="s">
        <v>70</v>
      </c>
      <c r="N4059" s="19">
        <v>3000</v>
      </c>
      <c r="O4059" s="19">
        <v>6000</v>
      </c>
      <c r="P4059" s="19">
        <v>3200</v>
      </c>
      <c r="Q4059" s="19" t="s">
        <v>57</v>
      </c>
      <c r="R4059" s="19">
        <v>1600</v>
      </c>
      <c r="S4059" s="19">
        <v>20000</v>
      </c>
      <c r="T4059" s="19">
        <v>2.25</v>
      </c>
      <c r="U4059" s="19">
        <v>6.4</v>
      </c>
      <c r="V4059" s="19">
        <v>0.24</v>
      </c>
      <c r="W4059" s="19">
        <v>67</v>
      </c>
      <c r="X4059" s="93"/>
      <c r="Y4059">
        <f t="shared" si="190"/>
        <v>500</v>
      </c>
      <c r="Z4059" t="b">
        <f>IF(N4059/G4059&gt;=Auswahlhilfe!$C$8,TRUE,FALSE)</f>
        <v>1</v>
      </c>
      <c r="AA4059" t="b">
        <f>IF(K4059&gt;Auswahlhilfe!$C$7,TRUE,FALSE)</f>
        <v>1</v>
      </c>
      <c r="AB4059" t="b">
        <f>IF(Auswahlhilfe!$C$17=F4059,TRUE,FALSE)</f>
        <v>1</v>
      </c>
      <c r="AC4059" t="b">
        <f>IFERROR(IF(FIND("P2",PGOptionList!D4059)&gt;0,TRUE),FALSE)</f>
        <v>1</v>
      </c>
      <c r="AD4059" t="b">
        <f>IFERROR(IF(FIND("P1",PGOptionList!D4059)&gt;0,TRUE),FALSE)</f>
        <v>0</v>
      </c>
      <c r="AE4059" t="b">
        <f>IFERROR(IF(FIND("P0",PGOptionList!D4059)&gt;0,TRUE),FALSE)</f>
        <v>0</v>
      </c>
      <c r="AF4059" t="b">
        <f>IF(AND(Z4059,AA4059,AB4059,AC4059,IF(C4059=Auswahlhilfe!$L$7,TRUE,FALSE)),D4059,FALSE)</f>
        <v>0</v>
      </c>
      <c r="AG4059" t="b">
        <f>IF(AND(Z4059,AA4059,AB4059,AD4059,IF(C4059=Auswahlhilfe!$L$17,TRUE,FALSE)),D4059,FALSE)</f>
        <v>0</v>
      </c>
      <c r="AH4059" t="b">
        <f>IF(AND(Z4059,AA4059,AB4059,AE4059,IF(C4059=Auswahlhilfe!$L$17,TRUE,FALSE)),D4059,FALSE)</f>
        <v>0</v>
      </c>
      <c r="AI4059" t="s">
        <v>4817</v>
      </c>
      <c r="AJ4059" s="90" t="str">
        <f t="shared" si="191"/>
        <v>mailto:info@oxni.ch?subject=Anfrage TCBR-090-006-S2-P2</v>
      </c>
    </row>
    <row r="4060" spans="2:36" x14ac:dyDescent="0.2">
      <c r="B4060" s="78" t="str">
        <f t="shared" si="189"/>
        <v/>
      </c>
      <c r="C4060" s="19" t="s">
        <v>143</v>
      </c>
      <c r="D4060" s="19" t="s">
        <v>4361</v>
      </c>
      <c r="E4060" s="19">
        <v>90</v>
      </c>
      <c r="F4060" s="19" t="s">
        <v>55</v>
      </c>
      <c r="G4060" s="19">
        <v>5</v>
      </c>
      <c r="H4060" s="19">
        <v>4</v>
      </c>
      <c r="I4060" s="19">
        <v>14</v>
      </c>
      <c r="J4060" s="19">
        <v>95</v>
      </c>
      <c r="K4060" s="19">
        <v>140</v>
      </c>
      <c r="L4060" s="19">
        <v>420</v>
      </c>
      <c r="M4060" s="19" t="s">
        <v>70</v>
      </c>
      <c r="N4060" s="19">
        <v>3000</v>
      </c>
      <c r="O4060" s="19">
        <v>6000</v>
      </c>
      <c r="P4060" s="19">
        <v>3200</v>
      </c>
      <c r="Q4060" s="19" t="s">
        <v>57</v>
      </c>
      <c r="R4060" s="19">
        <v>1600</v>
      </c>
      <c r="S4060" s="19">
        <v>20000</v>
      </c>
      <c r="T4060" s="19">
        <v>2.25</v>
      </c>
      <c r="U4060" s="19">
        <v>6.4</v>
      </c>
      <c r="V4060" s="19">
        <v>0.24</v>
      </c>
      <c r="W4060" s="19">
        <v>67</v>
      </c>
      <c r="X4060" s="93"/>
      <c r="Y4060">
        <f t="shared" si="190"/>
        <v>600</v>
      </c>
      <c r="Z4060" t="b">
        <f>IF(N4060/G4060&gt;=Auswahlhilfe!$C$8,TRUE,FALSE)</f>
        <v>1</v>
      </c>
      <c r="AA4060" t="b">
        <f>IF(K4060&gt;Auswahlhilfe!$C$7,TRUE,FALSE)</f>
        <v>1</v>
      </c>
      <c r="AB4060" t="b">
        <f>IF(Auswahlhilfe!$C$17=F4060,TRUE,FALSE)</f>
        <v>0</v>
      </c>
      <c r="AC4060" t="b">
        <f>IFERROR(IF(FIND("P2",PGOptionList!D4060)&gt;0,TRUE),FALSE)</f>
        <v>0</v>
      </c>
      <c r="AD4060" t="b">
        <f>IFERROR(IF(FIND("P1",PGOptionList!D4060)&gt;0,TRUE),FALSE)</f>
        <v>0</v>
      </c>
      <c r="AE4060" t="b">
        <f>IFERROR(IF(FIND("P0",PGOptionList!D4060)&gt;0,TRUE),FALSE)</f>
        <v>1</v>
      </c>
      <c r="AF4060" t="b">
        <f>IF(AND(Z4060,AA4060,AB4060,AC4060,IF(C4060=Auswahlhilfe!$L$7,TRUE,FALSE)),D4060,FALSE)</f>
        <v>0</v>
      </c>
      <c r="AG4060" t="b">
        <f>IF(AND(Z4060,AA4060,AB4060,AD4060,IF(C4060=Auswahlhilfe!$L$17,TRUE,FALSE)),D4060,FALSE)</f>
        <v>0</v>
      </c>
      <c r="AH4060" t="b">
        <f>IF(AND(Z4060,AA4060,AB4060,AE4060,IF(C4060=Auswahlhilfe!$L$17,TRUE,FALSE)),D4060,FALSE)</f>
        <v>0</v>
      </c>
      <c r="AI4060" t="s">
        <v>4817</v>
      </c>
      <c r="AJ4060" s="90" t="str">
        <f t="shared" si="191"/>
        <v>mailto:info@oxni.ch?subject=Anfrage TCBR-090-005-S1-P0</v>
      </c>
    </row>
    <row r="4061" spans="2:36" x14ac:dyDescent="0.2">
      <c r="B4061" s="78" t="str">
        <f t="shared" si="189"/>
        <v/>
      </c>
      <c r="C4061" s="19" t="s">
        <v>143</v>
      </c>
      <c r="D4061" s="19" t="s">
        <v>4362</v>
      </c>
      <c r="E4061" s="19">
        <v>90</v>
      </c>
      <c r="F4061" s="19" t="s">
        <v>58</v>
      </c>
      <c r="G4061" s="19">
        <v>5</v>
      </c>
      <c r="H4061" s="19">
        <v>4</v>
      </c>
      <c r="I4061" s="19">
        <v>14</v>
      </c>
      <c r="J4061" s="19">
        <v>95</v>
      </c>
      <c r="K4061" s="19">
        <v>140</v>
      </c>
      <c r="L4061" s="19">
        <v>420</v>
      </c>
      <c r="M4061" s="19" t="s">
        <v>70</v>
      </c>
      <c r="N4061" s="19">
        <v>3000</v>
      </c>
      <c r="O4061" s="19">
        <v>6000</v>
      </c>
      <c r="P4061" s="19">
        <v>3200</v>
      </c>
      <c r="Q4061" s="19" t="s">
        <v>57</v>
      </c>
      <c r="R4061" s="19">
        <v>1600</v>
      </c>
      <c r="S4061" s="19">
        <v>20000</v>
      </c>
      <c r="T4061" s="19">
        <v>2.25</v>
      </c>
      <c r="U4061" s="19">
        <v>6.4</v>
      </c>
      <c r="V4061" s="19">
        <v>0.24</v>
      </c>
      <c r="W4061" s="19">
        <v>67</v>
      </c>
      <c r="X4061" s="93"/>
      <c r="Y4061">
        <f t="shared" si="190"/>
        <v>600</v>
      </c>
      <c r="Z4061" t="b">
        <f>IF(N4061/G4061&gt;=Auswahlhilfe!$C$8,TRUE,FALSE)</f>
        <v>1</v>
      </c>
      <c r="AA4061" t="b">
        <f>IF(K4061&gt;Auswahlhilfe!$C$7,TRUE,FALSE)</f>
        <v>1</v>
      </c>
      <c r="AB4061" t="b">
        <f>IF(Auswahlhilfe!$C$17=F4061,TRUE,FALSE)</f>
        <v>1</v>
      </c>
      <c r="AC4061" t="b">
        <f>IFERROR(IF(FIND("P2",PGOptionList!D4061)&gt;0,TRUE),FALSE)</f>
        <v>0</v>
      </c>
      <c r="AD4061" t="b">
        <f>IFERROR(IF(FIND("P1",PGOptionList!D4061)&gt;0,TRUE),FALSE)</f>
        <v>0</v>
      </c>
      <c r="AE4061" t="b">
        <f>IFERROR(IF(FIND("P0",PGOptionList!D4061)&gt;0,TRUE),FALSE)</f>
        <v>1</v>
      </c>
      <c r="AF4061" t="b">
        <f>IF(AND(Z4061,AA4061,AB4061,AC4061,IF(C4061=Auswahlhilfe!$L$7,TRUE,FALSE)),D4061,FALSE)</f>
        <v>0</v>
      </c>
      <c r="AG4061" t="b">
        <f>IF(AND(Z4061,AA4061,AB4061,AD4061,IF(C4061=Auswahlhilfe!$L$17,TRUE,FALSE)),D4061,FALSE)</f>
        <v>0</v>
      </c>
      <c r="AH4061" t="b">
        <f>IF(AND(Z4061,AA4061,AB4061,AE4061,IF(C4061=Auswahlhilfe!$L$17,TRUE,FALSE)),D4061,FALSE)</f>
        <v>0</v>
      </c>
      <c r="AI4061" t="s">
        <v>4817</v>
      </c>
      <c r="AJ4061" s="90" t="str">
        <f t="shared" si="191"/>
        <v>mailto:info@oxni.ch?subject=Anfrage TCBR-090-005-S2-P0</v>
      </c>
    </row>
    <row r="4062" spans="2:36" x14ac:dyDescent="0.2">
      <c r="B4062" s="78" t="str">
        <f t="shared" si="189"/>
        <v/>
      </c>
      <c r="C4062" s="19" t="s">
        <v>143</v>
      </c>
      <c r="D4062" s="19" t="s">
        <v>4363</v>
      </c>
      <c r="E4062" s="19">
        <v>90</v>
      </c>
      <c r="F4062" s="19" t="s">
        <v>55</v>
      </c>
      <c r="G4062" s="19">
        <v>5</v>
      </c>
      <c r="H4062" s="19">
        <v>6</v>
      </c>
      <c r="I4062" s="19">
        <v>14</v>
      </c>
      <c r="J4062" s="19">
        <v>95</v>
      </c>
      <c r="K4062" s="19">
        <v>140</v>
      </c>
      <c r="L4062" s="19">
        <v>420</v>
      </c>
      <c r="M4062" s="19" t="s">
        <v>70</v>
      </c>
      <c r="N4062" s="19">
        <v>3000</v>
      </c>
      <c r="O4062" s="19">
        <v>6000</v>
      </c>
      <c r="P4062" s="19">
        <v>3200</v>
      </c>
      <c r="Q4062" s="19" t="s">
        <v>57</v>
      </c>
      <c r="R4062" s="19">
        <v>1600</v>
      </c>
      <c r="S4062" s="19">
        <v>20000</v>
      </c>
      <c r="T4062" s="19">
        <v>2.25</v>
      </c>
      <c r="U4062" s="19">
        <v>6.4</v>
      </c>
      <c r="V4062" s="19">
        <v>0.24</v>
      </c>
      <c r="W4062" s="19">
        <v>67</v>
      </c>
      <c r="X4062" s="93"/>
      <c r="Y4062">
        <f t="shared" si="190"/>
        <v>600</v>
      </c>
      <c r="Z4062" t="b">
        <f>IF(N4062/G4062&gt;=Auswahlhilfe!$C$8,TRUE,FALSE)</f>
        <v>1</v>
      </c>
      <c r="AA4062" t="b">
        <f>IF(K4062&gt;Auswahlhilfe!$C$7,TRUE,FALSE)</f>
        <v>1</v>
      </c>
      <c r="AB4062" t="b">
        <f>IF(Auswahlhilfe!$C$17=F4062,TRUE,FALSE)</f>
        <v>0</v>
      </c>
      <c r="AC4062" t="b">
        <f>IFERROR(IF(FIND("P2",PGOptionList!D4062)&gt;0,TRUE),FALSE)</f>
        <v>0</v>
      </c>
      <c r="AD4062" t="b">
        <f>IFERROR(IF(FIND("P1",PGOptionList!D4062)&gt;0,TRUE),FALSE)</f>
        <v>1</v>
      </c>
      <c r="AE4062" t="b">
        <f>IFERROR(IF(FIND("P0",PGOptionList!D4062)&gt;0,TRUE),FALSE)</f>
        <v>0</v>
      </c>
      <c r="AF4062" t="b">
        <f>IF(AND(Z4062,AA4062,AB4062,AC4062,IF(C4062=Auswahlhilfe!$L$7,TRUE,FALSE)),D4062,FALSE)</f>
        <v>0</v>
      </c>
      <c r="AG4062" t="b">
        <f>IF(AND(Z4062,AA4062,AB4062,AD4062,IF(C4062=Auswahlhilfe!$L$17,TRUE,FALSE)),D4062,FALSE)</f>
        <v>0</v>
      </c>
      <c r="AH4062" t="b">
        <f>IF(AND(Z4062,AA4062,AB4062,AE4062,IF(C4062=Auswahlhilfe!$L$17,TRUE,FALSE)),D4062,FALSE)</f>
        <v>0</v>
      </c>
      <c r="AI4062" t="s">
        <v>4817</v>
      </c>
      <c r="AJ4062" s="90" t="str">
        <f t="shared" si="191"/>
        <v>mailto:info@oxni.ch?subject=Anfrage TCBR-090-005-S1-P1</v>
      </c>
    </row>
    <row r="4063" spans="2:36" x14ac:dyDescent="0.2">
      <c r="B4063" s="78" t="str">
        <f t="shared" si="189"/>
        <v/>
      </c>
      <c r="C4063" s="19" t="s">
        <v>143</v>
      </c>
      <c r="D4063" s="19" t="s">
        <v>4364</v>
      </c>
      <c r="E4063" s="19">
        <v>90</v>
      </c>
      <c r="F4063" s="19" t="s">
        <v>58</v>
      </c>
      <c r="G4063" s="19">
        <v>5</v>
      </c>
      <c r="H4063" s="19">
        <v>6</v>
      </c>
      <c r="I4063" s="19">
        <v>14</v>
      </c>
      <c r="J4063" s="19">
        <v>95</v>
      </c>
      <c r="K4063" s="19">
        <v>140</v>
      </c>
      <c r="L4063" s="19">
        <v>420</v>
      </c>
      <c r="M4063" s="19" t="s">
        <v>70</v>
      </c>
      <c r="N4063" s="19">
        <v>3000</v>
      </c>
      <c r="O4063" s="19">
        <v>6000</v>
      </c>
      <c r="P4063" s="19">
        <v>3200</v>
      </c>
      <c r="Q4063" s="19" t="s">
        <v>57</v>
      </c>
      <c r="R4063" s="19">
        <v>1600</v>
      </c>
      <c r="S4063" s="19">
        <v>20000</v>
      </c>
      <c r="T4063" s="19">
        <v>2.25</v>
      </c>
      <c r="U4063" s="19">
        <v>6.4</v>
      </c>
      <c r="V4063" s="19">
        <v>0.24</v>
      </c>
      <c r="W4063" s="19">
        <v>67</v>
      </c>
      <c r="X4063" s="93"/>
      <c r="Y4063">
        <f t="shared" si="190"/>
        <v>600</v>
      </c>
      <c r="Z4063" t="b">
        <f>IF(N4063/G4063&gt;=Auswahlhilfe!$C$8,TRUE,FALSE)</f>
        <v>1</v>
      </c>
      <c r="AA4063" t="b">
        <f>IF(K4063&gt;Auswahlhilfe!$C$7,TRUE,FALSE)</f>
        <v>1</v>
      </c>
      <c r="AB4063" t="b">
        <f>IF(Auswahlhilfe!$C$17=F4063,TRUE,FALSE)</f>
        <v>1</v>
      </c>
      <c r="AC4063" t="b">
        <f>IFERROR(IF(FIND("P2",PGOptionList!D4063)&gt;0,TRUE),FALSE)</f>
        <v>0</v>
      </c>
      <c r="AD4063" t="b">
        <f>IFERROR(IF(FIND("P1",PGOptionList!D4063)&gt;0,TRUE),FALSE)</f>
        <v>1</v>
      </c>
      <c r="AE4063" t="b">
        <f>IFERROR(IF(FIND("P0",PGOptionList!D4063)&gt;0,TRUE),FALSE)</f>
        <v>0</v>
      </c>
      <c r="AF4063" t="b">
        <f>IF(AND(Z4063,AA4063,AB4063,AC4063,IF(C4063=Auswahlhilfe!$L$7,TRUE,FALSE)),D4063,FALSE)</f>
        <v>0</v>
      </c>
      <c r="AG4063" t="b">
        <f>IF(AND(Z4063,AA4063,AB4063,AD4063,IF(C4063=Auswahlhilfe!$L$17,TRUE,FALSE)),D4063,FALSE)</f>
        <v>0</v>
      </c>
      <c r="AH4063" t="b">
        <f>IF(AND(Z4063,AA4063,AB4063,AE4063,IF(C4063=Auswahlhilfe!$L$17,TRUE,FALSE)),D4063,FALSE)</f>
        <v>0</v>
      </c>
      <c r="AI4063" t="s">
        <v>4817</v>
      </c>
      <c r="AJ4063" s="90" t="str">
        <f t="shared" si="191"/>
        <v>mailto:info@oxni.ch?subject=Anfrage TCBR-090-005-S2-P1</v>
      </c>
    </row>
    <row r="4064" spans="2:36" x14ac:dyDescent="0.2">
      <c r="B4064" s="78" t="str">
        <f t="shared" si="189"/>
        <v/>
      </c>
      <c r="C4064" s="19" t="s">
        <v>143</v>
      </c>
      <c r="D4064" s="19" t="s">
        <v>4365</v>
      </c>
      <c r="E4064" s="19">
        <v>90</v>
      </c>
      <c r="F4064" s="19" t="s">
        <v>55</v>
      </c>
      <c r="G4064" s="19">
        <v>5</v>
      </c>
      <c r="H4064" s="19">
        <v>8</v>
      </c>
      <c r="I4064" s="19">
        <v>14</v>
      </c>
      <c r="J4064" s="19">
        <v>95</v>
      </c>
      <c r="K4064" s="19">
        <v>140</v>
      </c>
      <c r="L4064" s="19">
        <v>420</v>
      </c>
      <c r="M4064" s="19" t="s">
        <v>70</v>
      </c>
      <c r="N4064" s="19">
        <v>3000</v>
      </c>
      <c r="O4064" s="19">
        <v>6000</v>
      </c>
      <c r="P4064" s="19">
        <v>3200</v>
      </c>
      <c r="Q4064" s="19" t="s">
        <v>57</v>
      </c>
      <c r="R4064" s="19">
        <v>1600</v>
      </c>
      <c r="S4064" s="19">
        <v>20000</v>
      </c>
      <c r="T4064" s="19">
        <v>2.25</v>
      </c>
      <c r="U4064" s="19">
        <v>6.4</v>
      </c>
      <c r="V4064" s="19">
        <v>0.24</v>
      </c>
      <c r="W4064" s="19">
        <v>67</v>
      </c>
      <c r="X4064" s="93"/>
      <c r="Y4064">
        <f t="shared" si="190"/>
        <v>600</v>
      </c>
      <c r="Z4064" t="b">
        <f>IF(N4064/G4064&gt;=Auswahlhilfe!$C$8,TRUE,FALSE)</f>
        <v>1</v>
      </c>
      <c r="AA4064" t="b">
        <f>IF(K4064&gt;Auswahlhilfe!$C$7,TRUE,FALSE)</f>
        <v>1</v>
      </c>
      <c r="AB4064" t="b">
        <f>IF(Auswahlhilfe!$C$17=F4064,TRUE,FALSE)</f>
        <v>0</v>
      </c>
      <c r="AC4064" t="b">
        <f>IFERROR(IF(FIND("P2",PGOptionList!D4064)&gt;0,TRUE),FALSE)</f>
        <v>1</v>
      </c>
      <c r="AD4064" t="b">
        <f>IFERROR(IF(FIND("P1",PGOptionList!D4064)&gt;0,TRUE),FALSE)</f>
        <v>0</v>
      </c>
      <c r="AE4064" t="b">
        <f>IFERROR(IF(FIND("P0",PGOptionList!D4064)&gt;0,TRUE),FALSE)</f>
        <v>0</v>
      </c>
      <c r="AF4064" t="b">
        <f>IF(AND(Z4064,AA4064,AB4064,AC4064,IF(C4064=Auswahlhilfe!$L$7,TRUE,FALSE)),D4064,FALSE)</f>
        <v>0</v>
      </c>
      <c r="AG4064" t="b">
        <f>IF(AND(Z4064,AA4064,AB4064,AD4064,IF(C4064=Auswahlhilfe!$L$17,TRUE,FALSE)),D4064,FALSE)</f>
        <v>0</v>
      </c>
      <c r="AH4064" t="b">
        <f>IF(AND(Z4064,AA4064,AB4064,AE4064,IF(C4064=Auswahlhilfe!$L$17,TRUE,FALSE)),D4064,FALSE)</f>
        <v>0</v>
      </c>
      <c r="AI4064" t="s">
        <v>4817</v>
      </c>
      <c r="AJ4064" s="90" t="str">
        <f t="shared" si="191"/>
        <v>mailto:info@oxni.ch?subject=Anfrage TCBR-090-005-S1-P2</v>
      </c>
    </row>
    <row r="4065" spans="2:36" x14ac:dyDescent="0.2">
      <c r="B4065" s="78" t="str">
        <f t="shared" si="189"/>
        <v/>
      </c>
      <c r="C4065" s="19" t="s">
        <v>143</v>
      </c>
      <c r="D4065" s="19" t="s">
        <v>4366</v>
      </c>
      <c r="E4065" s="19">
        <v>90</v>
      </c>
      <c r="F4065" s="19" t="s">
        <v>58</v>
      </c>
      <c r="G4065" s="19">
        <v>5</v>
      </c>
      <c r="H4065" s="19">
        <v>8</v>
      </c>
      <c r="I4065" s="19">
        <v>14</v>
      </c>
      <c r="J4065" s="19">
        <v>95</v>
      </c>
      <c r="K4065" s="19">
        <v>140</v>
      </c>
      <c r="L4065" s="19">
        <v>420</v>
      </c>
      <c r="M4065" s="19" t="s">
        <v>70</v>
      </c>
      <c r="N4065" s="19">
        <v>3000</v>
      </c>
      <c r="O4065" s="19">
        <v>6000</v>
      </c>
      <c r="P4065" s="19">
        <v>3200</v>
      </c>
      <c r="Q4065" s="19" t="s">
        <v>57</v>
      </c>
      <c r="R4065" s="19">
        <v>1600</v>
      </c>
      <c r="S4065" s="19">
        <v>20000</v>
      </c>
      <c r="T4065" s="19">
        <v>2.25</v>
      </c>
      <c r="U4065" s="19">
        <v>6.4</v>
      </c>
      <c r="V4065" s="19">
        <v>0.24</v>
      </c>
      <c r="W4065" s="19">
        <v>67</v>
      </c>
      <c r="X4065" s="93"/>
      <c r="Y4065">
        <f t="shared" si="190"/>
        <v>600</v>
      </c>
      <c r="Z4065" t="b">
        <f>IF(N4065/G4065&gt;=Auswahlhilfe!$C$8,TRUE,FALSE)</f>
        <v>1</v>
      </c>
      <c r="AA4065" t="b">
        <f>IF(K4065&gt;Auswahlhilfe!$C$7,TRUE,FALSE)</f>
        <v>1</v>
      </c>
      <c r="AB4065" t="b">
        <f>IF(Auswahlhilfe!$C$17=F4065,TRUE,FALSE)</f>
        <v>1</v>
      </c>
      <c r="AC4065" t="b">
        <f>IFERROR(IF(FIND("P2",PGOptionList!D4065)&gt;0,TRUE),FALSE)</f>
        <v>1</v>
      </c>
      <c r="AD4065" t="b">
        <f>IFERROR(IF(FIND("P1",PGOptionList!D4065)&gt;0,TRUE),FALSE)</f>
        <v>0</v>
      </c>
      <c r="AE4065" t="b">
        <f>IFERROR(IF(FIND("P0",PGOptionList!D4065)&gt;0,TRUE),FALSE)</f>
        <v>0</v>
      </c>
      <c r="AF4065" t="b">
        <f>IF(AND(Z4065,AA4065,AB4065,AC4065,IF(C4065=Auswahlhilfe!$L$7,TRUE,FALSE)),D4065,FALSE)</f>
        <v>0</v>
      </c>
      <c r="AG4065" t="b">
        <f>IF(AND(Z4065,AA4065,AB4065,AD4065,IF(C4065=Auswahlhilfe!$L$17,TRUE,FALSE)),D4065,FALSE)</f>
        <v>0</v>
      </c>
      <c r="AH4065" t="b">
        <f>IF(AND(Z4065,AA4065,AB4065,AE4065,IF(C4065=Auswahlhilfe!$L$17,TRUE,FALSE)),D4065,FALSE)</f>
        <v>0</v>
      </c>
      <c r="AI4065" t="s">
        <v>4817</v>
      </c>
      <c r="AJ4065" s="90" t="str">
        <f t="shared" si="191"/>
        <v>mailto:info@oxni.ch?subject=Anfrage TCBR-090-005-S2-P2</v>
      </c>
    </row>
    <row r="4066" spans="2:36" x14ac:dyDescent="0.2">
      <c r="B4066" s="78" t="str">
        <f t="shared" si="189"/>
        <v/>
      </c>
      <c r="C4066" s="19" t="s">
        <v>143</v>
      </c>
      <c r="D4066" s="19" t="s">
        <v>4367</v>
      </c>
      <c r="E4066" s="19">
        <v>90</v>
      </c>
      <c r="F4066" s="19" t="s">
        <v>55</v>
      </c>
      <c r="G4066" s="19">
        <v>4</v>
      </c>
      <c r="H4066" s="19">
        <v>4</v>
      </c>
      <c r="I4066" s="19">
        <v>14</v>
      </c>
      <c r="J4066" s="19">
        <v>95</v>
      </c>
      <c r="K4066" s="19">
        <v>115</v>
      </c>
      <c r="L4066" s="19">
        <v>345</v>
      </c>
      <c r="M4066" s="19" t="s">
        <v>149</v>
      </c>
      <c r="N4066" s="19">
        <v>3000</v>
      </c>
      <c r="O4066" s="19">
        <v>6000</v>
      </c>
      <c r="P4066" s="19">
        <v>3200</v>
      </c>
      <c r="Q4066" s="19" t="s">
        <v>57</v>
      </c>
      <c r="R4066" s="19">
        <v>1600</v>
      </c>
      <c r="S4066" s="19">
        <v>20000</v>
      </c>
      <c r="T4066" s="19">
        <v>2.25</v>
      </c>
      <c r="U4066" s="19">
        <v>6.4</v>
      </c>
      <c r="V4066" s="19">
        <v>0.24</v>
      </c>
      <c r="W4066" s="19">
        <v>67</v>
      </c>
      <c r="X4066" s="93"/>
      <c r="Y4066">
        <f t="shared" si="190"/>
        <v>750</v>
      </c>
      <c r="Z4066" t="b">
        <f>IF(N4066/G4066&gt;=Auswahlhilfe!$C$8,TRUE,FALSE)</f>
        <v>1</v>
      </c>
      <c r="AA4066" t="b">
        <f>IF(K4066&gt;Auswahlhilfe!$C$7,TRUE,FALSE)</f>
        <v>1</v>
      </c>
      <c r="AB4066" t="b">
        <f>IF(Auswahlhilfe!$C$17=F4066,TRUE,FALSE)</f>
        <v>0</v>
      </c>
      <c r="AC4066" t="b">
        <f>IFERROR(IF(FIND("P2",PGOptionList!D4066)&gt;0,TRUE),FALSE)</f>
        <v>0</v>
      </c>
      <c r="AD4066" t="b">
        <f>IFERROR(IF(FIND("P1",PGOptionList!D4066)&gt;0,TRUE),FALSE)</f>
        <v>0</v>
      </c>
      <c r="AE4066" t="b">
        <f>IFERROR(IF(FIND("P0",PGOptionList!D4066)&gt;0,TRUE),FALSE)</f>
        <v>1</v>
      </c>
      <c r="AF4066" t="b">
        <f>IF(AND(Z4066,AA4066,AB4066,AC4066,IF(C4066=Auswahlhilfe!$L$7,TRUE,FALSE)),D4066,FALSE)</f>
        <v>0</v>
      </c>
      <c r="AG4066" t="b">
        <f>IF(AND(Z4066,AA4066,AB4066,AD4066,IF(C4066=Auswahlhilfe!$L$17,TRUE,FALSE)),D4066,FALSE)</f>
        <v>0</v>
      </c>
      <c r="AH4066" t="b">
        <f>IF(AND(Z4066,AA4066,AB4066,AE4066,IF(C4066=Auswahlhilfe!$L$17,TRUE,FALSE)),D4066,FALSE)</f>
        <v>0</v>
      </c>
      <c r="AI4066" t="s">
        <v>4817</v>
      </c>
      <c r="AJ4066" s="90" t="str">
        <f t="shared" si="191"/>
        <v>mailto:info@oxni.ch?subject=Anfrage TCBR-090-004-S1-P0</v>
      </c>
    </row>
    <row r="4067" spans="2:36" x14ac:dyDescent="0.2">
      <c r="B4067" s="78" t="str">
        <f t="shared" si="189"/>
        <v/>
      </c>
      <c r="C4067" s="19" t="s">
        <v>143</v>
      </c>
      <c r="D4067" s="19" t="s">
        <v>4368</v>
      </c>
      <c r="E4067" s="19">
        <v>90</v>
      </c>
      <c r="F4067" s="19" t="s">
        <v>58</v>
      </c>
      <c r="G4067" s="19">
        <v>4</v>
      </c>
      <c r="H4067" s="19">
        <v>4</v>
      </c>
      <c r="I4067" s="19">
        <v>14</v>
      </c>
      <c r="J4067" s="19">
        <v>95</v>
      </c>
      <c r="K4067" s="19">
        <v>115</v>
      </c>
      <c r="L4067" s="19">
        <v>345</v>
      </c>
      <c r="M4067" s="19" t="s">
        <v>149</v>
      </c>
      <c r="N4067" s="19">
        <v>3000</v>
      </c>
      <c r="O4067" s="19">
        <v>6000</v>
      </c>
      <c r="P4067" s="19">
        <v>3200</v>
      </c>
      <c r="Q4067" s="19" t="s">
        <v>57</v>
      </c>
      <c r="R4067" s="19">
        <v>1600</v>
      </c>
      <c r="S4067" s="19">
        <v>20000</v>
      </c>
      <c r="T4067" s="19">
        <v>2.25</v>
      </c>
      <c r="U4067" s="19">
        <v>6.4</v>
      </c>
      <c r="V4067" s="19">
        <v>0.24</v>
      </c>
      <c r="W4067" s="19">
        <v>67</v>
      </c>
      <c r="X4067" s="93"/>
      <c r="Y4067">
        <f t="shared" si="190"/>
        <v>750</v>
      </c>
      <c r="Z4067" t="b">
        <f>IF(N4067/G4067&gt;=Auswahlhilfe!$C$8,TRUE,FALSE)</f>
        <v>1</v>
      </c>
      <c r="AA4067" t="b">
        <f>IF(K4067&gt;Auswahlhilfe!$C$7,TRUE,FALSE)</f>
        <v>1</v>
      </c>
      <c r="AB4067" t="b">
        <f>IF(Auswahlhilfe!$C$17=F4067,TRUE,FALSE)</f>
        <v>1</v>
      </c>
      <c r="AC4067" t="b">
        <f>IFERROR(IF(FIND("P2",PGOptionList!D4067)&gt;0,TRUE),FALSE)</f>
        <v>0</v>
      </c>
      <c r="AD4067" t="b">
        <f>IFERROR(IF(FIND("P1",PGOptionList!D4067)&gt;0,TRUE),FALSE)</f>
        <v>0</v>
      </c>
      <c r="AE4067" t="b">
        <f>IFERROR(IF(FIND("P0",PGOptionList!D4067)&gt;0,TRUE),FALSE)</f>
        <v>1</v>
      </c>
      <c r="AF4067" t="b">
        <f>IF(AND(Z4067,AA4067,AB4067,AC4067,IF(C4067=Auswahlhilfe!$L$7,TRUE,FALSE)),D4067,FALSE)</f>
        <v>0</v>
      </c>
      <c r="AG4067" t="b">
        <f>IF(AND(Z4067,AA4067,AB4067,AD4067,IF(C4067=Auswahlhilfe!$L$17,TRUE,FALSE)),D4067,FALSE)</f>
        <v>0</v>
      </c>
      <c r="AH4067" t="b">
        <f>IF(AND(Z4067,AA4067,AB4067,AE4067,IF(C4067=Auswahlhilfe!$L$17,TRUE,FALSE)),D4067,FALSE)</f>
        <v>0</v>
      </c>
      <c r="AI4067" t="s">
        <v>4817</v>
      </c>
      <c r="AJ4067" s="90" t="str">
        <f t="shared" si="191"/>
        <v>mailto:info@oxni.ch?subject=Anfrage TCBR-090-004-S2-P0</v>
      </c>
    </row>
    <row r="4068" spans="2:36" x14ac:dyDescent="0.2">
      <c r="B4068" s="78" t="str">
        <f t="shared" si="189"/>
        <v/>
      </c>
      <c r="C4068" s="19" t="s">
        <v>143</v>
      </c>
      <c r="D4068" s="19" t="s">
        <v>4369</v>
      </c>
      <c r="E4068" s="19">
        <v>90</v>
      </c>
      <c r="F4068" s="19" t="s">
        <v>55</v>
      </c>
      <c r="G4068" s="19">
        <v>4</v>
      </c>
      <c r="H4068" s="19">
        <v>6</v>
      </c>
      <c r="I4068" s="19">
        <v>14</v>
      </c>
      <c r="J4068" s="19">
        <v>95</v>
      </c>
      <c r="K4068" s="19">
        <v>115</v>
      </c>
      <c r="L4068" s="19">
        <v>345</v>
      </c>
      <c r="M4068" s="19" t="s">
        <v>149</v>
      </c>
      <c r="N4068" s="19">
        <v>3000</v>
      </c>
      <c r="O4068" s="19">
        <v>6000</v>
      </c>
      <c r="P4068" s="19">
        <v>3200</v>
      </c>
      <c r="Q4068" s="19" t="s">
        <v>57</v>
      </c>
      <c r="R4068" s="19">
        <v>1600</v>
      </c>
      <c r="S4068" s="19">
        <v>20000</v>
      </c>
      <c r="T4068" s="19">
        <v>2.25</v>
      </c>
      <c r="U4068" s="19">
        <v>6.4</v>
      </c>
      <c r="V4068" s="19">
        <v>0.24</v>
      </c>
      <c r="W4068" s="19">
        <v>67</v>
      </c>
      <c r="X4068" s="93"/>
      <c r="Y4068">
        <f t="shared" si="190"/>
        <v>750</v>
      </c>
      <c r="Z4068" t="b">
        <f>IF(N4068/G4068&gt;=Auswahlhilfe!$C$8,TRUE,FALSE)</f>
        <v>1</v>
      </c>
      <c r="AA4068" t="b">
        <f>IF(K4068&gt;Auswahlhilfe!$C$7,TRUE,FALSE)</f>
        <v>1</v>
      </c>
      <c r="AB4068" t="b">
        <f>IF(Auswahlhilfe!$C$17=F4068,TRUE,FALSE)</f>
        <v>0</v>
      </c>
      <c r="AC4068" t="b">
        <f>IFERROR(IF(FIND("P2",PGOptionList!D4068)&gt;0,TRUE),FALSE)</f>
        <v>0</v>
      </c>
      <c r="AD4068" t="b">
        <f>IFERROR(IF(FIND("P1",PGOptionList!D4068)&gt;0,TRUE),FALSE)</f>
        <v>1</v>
      </c>
      <c r="AE4068" t="b">
        <f>IFERROR(IF(FIND("P0",PGOptionList!D4068)&gt;0,TRUE),FALSE)</f>
        <v>0</v>
      </c>
      <c r="AF4068" t="b">
        <f>IF(AND(Z4068,AA4068,AB4068,AC4068,IF(C4068=Auswahlhilfe!$L$7,TRUE,FALSE)),D4068,FALSE)</f>
        <v>0</v>
      </c>
      <c r="AG4068" t="b">
        <f>IF(AND(Z4068,AA4068,AB4068,AD4068,IF(C4068=Auswahlhilfe!$L$17,TRUE,FALSE)),D4068,FALSE)</f>
        <v>0</v>
      </c>
      <c r="AH4068" t="b">
        <f>IF(AND(Z4068,AA4068,AB4068,AE4068,IF(C4068=Auswahlhilfe!$L$17,TRUE,FALSE)),D4068,FALSE)</f>
        <v>0</v>
      </c>
      <c r="AI4068" t="s">
        <v>4817</v>
      </c>
      <c r="AJ4068" s="90" t="str">
        <f t="shared" si="191"/>
        <v>mailto:info@oxni.ch?subject=Anfrage TCBR-090-004-S1-P1</v>
      </c>
    </row>
    <row r="4069" spans="2:36" x14ac:dyDescent="0.2">
      <c r="B4069" s="78" t="str">
        <f t="shared" si="189"/>
        <v/>
      </c>
      <c r="C4069" s="19" t="s">
        <v>143</v>
      </c>
      <c r="D4069" s="19" t="s">
        <v>4370</v>
      </c>
      <c r="E4069" s="19">
        <v>90</v>
      </c>
      <c r="F4069" s="19" t="s">
        <v>58</v>
      </c>
      <c r="G4069" s="19">
        <v>4</v>
      </c>
      <c r="H4069" s="19">
        <v>6</v>
      </c>
      <c r="I4069" s="19">
        <v>14</v>
      </c>
      <c r="J4069" s="19">
        <v>95</v>
      </c>
      <c r="K4069" s="19">
        <v>115</v>
      </c>
      <c r="L4069" s="19">
        <v>345</v>
      </c>
      <c r="M4069" s="19" t="s">
        <v>149</v>
      </c>
      <c r="N4069" s="19">
        <v>3000</v>
      </c>
      <c r="O4069" s="19">
        <v>6000</v>
      </c>
      <c r="P4069" s="19">
        <v>3200</v>
      </c>
      <c r="Q4069" s="19" t="s">
        <v>57</v>
      </c>
      <c r="R4069" s="19">
        <v>1600</v>
      </c>
      <c r="S4069" s="19">
        <v>20000</v>
      </c>
      <c r="T4069" s="19">
        <v>2.25</v>
      </c>
      <c r="U4069" s="19">
        <v>6.4</v>
      </c>
      <c r="V4069" s="19">
        <v>0.24</v>
      </c>
      <c r="W4069" s="19">
        <v>67</v>
      </c>
      <c r="X4069" s="93"/>
      <c r="Y4069">
        <f t="shared" si="190"/>
        <v>750</v>
      </c>
      <c r="Z4069" t="b">
        <f>IF(N4069/G4069&gt;=Auswahlhilfe!$C$8,TRUE,FALSE)</f>
        <v>1</v>
      </c>
      <c r="AA4069" t="b">
        <f>IF(K4069&gt;Auswahlhilfe!$C$7,TRUE,FALSE)</f>
        <v>1</v>
      </c>
      <c r="AB4069" t="b">
        <f>IF(Auswahlhilfe!$C$17=F4069,TRUE,FALSE)</f>
        <v>1</v>
      </c>
      <c r="AC4069" t="b">
        <f>IFERROR(IF(FIND("P2",PGOptionList!D4069)&gt;0,TRUE),FALSE)</f>
        <v>0</v>
      </c>
      <c r="AD4069" t="b">
        <f>IFERROR(IF(FIND("P1",PGOptionList!D4069)&gt;0,TRUE),FALSE)</f>
        <v>1</v>
      </c>
      <c r="AE4069" t="b">
        <f>IFERROR(IF(FIND("P0",PGOptionList!D4069)&gt;0,TRUE),FALSE)</f>
        <v>0</v>
      </c>
      <c r="AF4069" t="b">
        <f>IF(AND(Z4069,AA4069,AB4069,AC4069,IF(C4069=Auswahlhilfe!$L$7,TRUE,FALSE)),D4069,FALSE)</f>
        <v>0</v>
      </c>
      <c r="AG4069" t="b">
        <f>IF(AND(Z4069,AA4069,AB4069,AD4069,IF(C4069=Auswahlhilfe!$L$17,TRUE,FALSE)),D4069,FALSE)</f>
        <v>0</v>
      </c>
      <c r="AH4069" t="b">
        <f>IF(AND(Z4069,AA4069,AB4069,AE4069,IF(C4069=Auswahlhilfe!$L$17,TRUE,FALSE)),D4069,FALSE)</f>
        <v>0</v>
      </c>
      <c r="AI4069" t="s">
        <v>4817</v>
      </c>
      <c r="AJ4069" s="90" t="str">
        <f t="shared" si="191"/>
        <v>mailto:info@oxni.ch?subject=Anfrage TCBR-090-004-S2-P1</v>
      </c>
    </row>
    <row r="4070" spans="2:36" x14ac:dyDescent="0.2">
      <c r="B4070" s="78" t="str">
        <f t="shared" si="189"/>
        <v/>
      </c>
      <c r="C4070" s="19" t="s">
        <v>143</v>
      </c>
      <c r="D4070" s="19" t="s">
        <v>4371</v>
      </c>
      <c r="E4070" s="19">
        <v>90</v>
      </c>
      <c r="F4070" s="19" t="s">
        <v>55</v>
      </c>
      <c r="G4070" s="19">
        <v>4</v>
      </c>
      <c r="H4070" s="19">
        <v>8</v>
      </c>
      <c r="I4070" s="19">
        <v>14</v>
      </c>
      <c r="J4070" s="19">
        <v>95</v>
      </c>
      <c r="K4070" s="19">
        <v>115</v>
      </c>
      <c r="L4070" s="19">
        <v>345</v>
      </c>
      <c r="M4070" s="19" t="s">
        <v>149</v>
      </c>
      <c r="N4070" s="19">
        <v>3000</v>
      </c>
      <c r="O4070" s="19">
        <v>6000</v>
      </c>
      <c r="P4070" s="19">
        <v>3200</v>
      </c>
      <c r="Q4070" s="19" t="s">
        <v>57</v>
      </c>
      <c r="R4070" s="19">
        <v>1600</v>
      </c>
      <c r="S4070" s="19">
        <v>20000</v>
      </c>
      <c r="T4070" s="19">
        <v>2.25</v>
      </c>
      <c r="U4070" s="19">
        <v>6.4</v>
      </c>
      <c r="V4070" s="19">
        <v>0.24</v>
      </c>
      <c r="W4070" s="19">
        <v>67</v>
      </c>
      <c r="X4070" s="93"/>
      <c r="Y4070">
        <f t="shared" si="190"/>
        <v>750</v>
      </c>
      <c r="Z4070" t="b">
        <f>IF(N4070/G4070&gt;=Auswahlhilfe!$C$8,TRUE,FALSE)</f>
        <v>1</v>
      </c>
      <c r="AA4070" t="b">
        <f>IF(K4070&gt;Auswahlhilfe!$C$7,TRUE,FALSE)</f>
        <v>1</v>
      </c>
      <c r="AB4070" t="b">
        <f>IF(Auswahlhilfe!$C$17=F4070,TRUE,FALSE)</f>
        <v>0</v>
      </c>
      <c r="AC4070" t="b">
        <f>IFERROR(IF(FIND("P2",PGOptionList!D4070)&gt;0,TRUE),FALSE)</f>
        <v>1</v>
      </c>
      <c r="AD4070" t="b">
        <f>IFERROR(IF(FIND("P1",PGOptionList!D4070)&gt;0,TRUE),FALSE)</f>
        <v>0</v>
      </c>
      <c r="AE4070" t="b">
        <f>IFERROR(IF(FIND("P0",PGOptionList!D4070)&gt;0,TRUE),FALSE)</f>
        <v>0</v>
      </c>
      <c r="AF4070" t="b">
        <f>IF(AND(Z4070,AA4070,AB4070,AC4070,IF(C4070=Auswahlhilfe!$L$7,TRUE,FALSE)),D4070,FALSE)</f>
        <v>0</v>
      </c>
      <c r="AG4070" t="b">
        <f>IF(AND(Z4070,AA4070,AB4070,AD4070,IF(C4070=Auswahlhilfe!$L$17,TRUE,FALSE)),D4070,FALSE)</f>
        <v>0</v>
      </c>
      <c r="AH4070" t="b">
        <f>IF(AND(Z4070,AA4070,AB4070,AE4070,IF(C4070=Auswahlhilfe!$L$17,TRUE,FALSE)),D4070,FALSE)</f>
        <v>0</v>
      </c>
      <c r="AI4070" t="s">
        <v>4817</v>
      </c>
      <c r="AJ4070" s="90" t="str">
        <f t="shared" si="191"/>
        <v>mailto:info@oxni.ch?subject=Anfrage TCBR-090-004-S1-P2</v>
      </c>
    </row>
    <row r="4071" spans="2:36" x14ac:dyDescent="0.2">
      <c r="B4071" s="78" t="str">
        <f t="shared" si="189"/>
        <v/>
      </c>
      <c r="C4071" s="19" t="s">
        <v>143</v>
      </c>
      <c r="D4071" s="19" t="s">
        <v>4372</v>
      </c>
      <c r="E4071" s="19">
        <v>90</v>
      </c>
      <c r="F4071" s="19" t="s">
        <v>58</v>
      </c>
      <c r="G4071" s="19">
        <v>4</v>
      </c>
      <c r="H4071" s="19">
        <v>8</v>
      </c>
      <c r="I4071" s="19">
        <v>14</v>
      </c>
      <c r="J4071" s="19">
        <v>95</v>
      </c>
      <c r="K4071" s="19">
        <v>115</v>
      </c>
      <c r="L4071" s="19">
        <v>345</v>
      </c>
      <c r="M4071" s="19" t="s">
        <v>149</v>
      </c>
      <c r="N4071" s="19">
        <v>3000</v>
      </c>
      <c r="O4071" s="19">
        <v>6000</v>
      </c>
      <c r="P4071" s="19">
        <v>3200</v>
      </c>
      <c r="Q4071" s="19" t="s">
        <v>57</v>
      </c>
      <c r="R4071" s="19">
        <v>1600</v>
      </c>
      <c r="S4071" s="19">
        <v>20000</v>
      </c>
      <c r="T4071" s="19">
        <v>2.25</v>
      </c>
      <c r="U4071" s="19">
        <v>6.4</v>
      </c>
      <c r="V4071" s="19">
        <v>0.24</v>
      </c>
      <c r="W4071" s="19">
        <v>67</v>
      </c>
      <c r="X4071" s="93"/>
      <c r="Y4071">
        <f t="shared" si="190"/>
        <v>750</v>
      </c>
      <c r="Z4071" t="b">
        <f>IF(N4071/G4071&gt;=Auswahlhilfe!$C$8,TRUE,FALSE)</f>
        <v>1</v>
      </c>
      <c r="AA4071" t="b">
        <f>IF(K4071&gt;Auswahlhilfe!$C$7,TRUE,FALSE)</f>
        <v>1</v>
      </c>
      <c r="AB4071" t="b">
        <f>IF(Auswahlhilfe!$C$17=F4071,TRUE,FALSE)</f>
        <v>1</v>
      </c>
      <c r="AC4071" t="b">
        <f>IFERROR(IF(FIND("P2",PGOptionList!D4071)&gt;0,TRUE),FALSE)</f>
        <v>1</v>
      </c>
      <c r="AD4071" t="b">
        <f>IFERROR(IF(FIND("P1",PGOptionList!D4071)&gt;0,TRUE),FALSE)</f>
        <v>0</v>
      </c>
      <c r="AE4071" t="b">
        <f>IFERROR(IF(FIND("P0",PGOptionList!D4071)&gt;0,TRUE),FALSE)</f>
        <v>0</v>
      </c>
      <c r="AF4071" t="b">
        <f>IF(AND(Z4071,AA4071,AB4071,AC4071,IF(C4071=Auswahlhilfe!$L$7,TRUE,FALSE)),D4071,FALSE)</f>
        <v>0</v>
      </c>
      <c r="AG4071" t="b">
        <f>IF(AND(Z4071,AA4071,AB4071,AD4071,IF(C4071=Auswahlhilfe!$L$17,TRUE,FALSE)),D4071,FALSE)</f>
        <v>0</v>
      </c>
      <c r="AH4071" t="b">
        <f>IF(AND(Z4071,AA4071,AB4071,AE4071,IF(C4071=Auswahlhilfe!$L$17,TRUE,FALSE)),D4071,FALSE)</f>
        <v>0</v>
      </c>
      <c r="AI4071" t="s">
        <v>4817</v>
      </c>
      <c r="AJ4071" s="90" t="str">
        <f t="shared" si="191"/>
        <v>mailto:info@oxni.ch?subject=Anfrage TCBR-090-004-S2-P2</v>
      </c>
    </row>
    <row r="4072" spans="2:36" x14ac:dyDescent="0.2">
      <c r="B4072" s="78" t="str">
        <f t="shared" si="189"/>
        <v/>
      </c>
      <c r="C4072" s="19" t="s">
        <v>143</v>
      </c>
      <c r="D4072" s="19" t="s">
        <v>4373</v>
      </c>
      <c r="E4072" s="19">
        <v>90</v>
      </c>
      <c r="F4072" s="19" t="s">
        <v>55</v>
      </c>
      <c r="G4072" s="19">
        <v>3</v>
      </c>
      <c r="H4072" s="19">
        <v>4</v>
      </c>
      <c r="I4072" s="19">
        <v>14</v>
      </c>
      <c r="J4072" s="19">
        <v>95</v>
      </c>
      <c r="K4072" s="19">
        <v>85</v>
      </c>
      <c r="L4072" s="19">
        <v>255</v>
      </c>
      <c r="M4072" s="19" t="s">
        <v>148</v>
      </c>
      <c r="N4072" s="19">
        <v>3000</v>
      </c>
      <c r="O4072" s="19">
        <v>6000</v>
      </c>
      <c r="P4072" s="19">
        <v>3200</v>
      </c>
      <c r="Q4072" s="19" t="s">
        <v>57</v>
      </c>
      <c r="R4072" s="19">
        <v>1600</v>
      </c>
      <c r="S4072" s="19">
        <v>20000</v>
      </c>
      <c r="T4072" s="19">
        <v>2.25</v>
      </c>
      <c r="U4072" s="19">
        <v>6.4</v>
      </c>
      <c r="V4072" s="19">
        <v>0.24</v>
      </c>
      <c r="W4072" s="19">
        <v>67</v>
      </c>
      <c r="X4072" s="93"/>
      <c r="Y4072">
        <f t="shared" si="190"/>
        <v>1000</v>
      </c>
      <c r="Z4072" t="b">
        <f>IF(N4072/G4072&gt;=Auswahlhilfe!$C$8,TRUE,FALSE)</f>
        <v>1</v>
      </c>
      <c r="AA4072" t="b">
        <f>IF(K4072&gt;Auswahlhilfe!$C$7,TRUE,FALSE)</f>
        <v>1</v>
      </c>
      <c r="AB4072" t="b">
        <f>IF(Auswahlhilfe!$C$17=F4072,TRUE,FALSE)</f>
        <v>0</v>
      </c>
      <c r="AC4072" t="b">
        <f>IFERROR(IF(FIND("P2",PGOptionList!D4072)&gt;0,TRUE),FALSE)</f>
        <v>0</v>
      </c>
      <c r="AD4072" t="b">
        <f>IFERROR(IF(FIND("P1",PGOptionList!D4072)&gt;0,TRUE),FALSE)</f>
        <v>0</v>
      </c>
      <c r="AE4072" t="b">
        <f>IFERROR(IF(FIND("P0",PGOptionList!D4072)&gt;0,TRUE),FALSE)</f>
        <v>1</v>
      </c>
      <c r="AF4072" t="b">
        <f>IF(AND(Z4072,AA4072,AB4072,AC4072,IF(C4072=Auswahlhilfe!$L$7,TRUE,FALSE)),D4072,FALSE)</f>
        <v>0</v>
      </c>
      <c r="AG4072" t="b">
        <f>IF(AND(Z4072,AA4072,AB4072,AD4072,IF(C4072=Auswahlhilfe!$L$17,TRUE,FALSE)),D4072,FALSE)</f>
        <v>0</v>
      </c>
      <c r="AH4072" t="b">
        <f>IF(AND(Z4072,AA4072,AB4072,AE4072,IF(C4072=Auswahlhilfe!$L$17,TRUE,FALSE)),D4072,FALSE)</f>
        <v>0</v>
      </c>
      <c r="AI4072" t="s">
        <v>4817</v>
      </c>
      <c r="AJ4072" s="90" t="str">
        <f t="shared" si="191"/>
        <v>mailto:info@oxni.ch?subject=Anfrage TCBR-090-003-S1-P0</v>
      </c>
    </row>
    <row r="4073" spans="2:36" x14ac:dyDescent="0.2">
      <c r="B4073" s="78" t="str">
        <f t="shared" si="189"/>
        <v/>
      </c>
      <c r="C4073" s="19" t="s">
        <v>143</v>
      </c>
      <c r="D4073" s="19" t="s">
        <v>4374</v>
      </c>
      <c r="E4073" s="19">
        <v>90</v>
      </c>
      <c r="F4073" s="19" t="s">
        <v>58</v>
      </c>
      <c r="G4073" s="19">
        <v>3</v>
      </c>
      <c r="H4073" s="19">
        <v>4</v>
      </c>
      <c r="I4073" s="19">
        <v>14</v>
      </c>
      <c r="J4073" s="19">
        <v>95</v>
      </c>
      <c r="K4073" s="19">
        <v>85</v>
      </c>
      <c r="L4073" s="19">
        <v>255</v>
      </c>
      <c r="M4073" s="19" t="s">
        <v>148</v>
      </c>
      <c r="N4073" s="19">
        <v>3000</v>
      </c>
      <c r="O4073" s="19">
        <v>6000</v>
      </c>
      <c r="P4073" s="19">
        <v>3200</v>
      </c>
      <c r="Q4073" s="19" t="s">
        <v>57</v>
      </c>
      <c r="R4073" s="19">
        <v>1600</v>
      </c>
      <c r="S4073" s="19">
        <v>20000</v>
      </c>
      <c r="T4073" s="19">
        <v>2.25</v>
      </c>
      <c r="U4073" s="19">
        <v>6.4</v>
      </c>
      <c r="V4073" s="19">
        <v>0.24</v>
      </c>
      <c r="W4073" s="19">
        <v>67</v>
      </c>
      <c r="X4073" s="93"/>
      <c r="Y4073">
        <f t="shared" si="190"/>
        <v>1000</v>
      </c>
      <c r="Z4073" t="b">
        <f>IF(N4073/G4073&gt;=Auswahlhilfe!$C$8,TRUE,FALSE)</f>
        <v>1</v>
      </c>
      <c r="AA4073" t="b">
        <f>IF(K4073&gt;Auswahlhilfe!$C$7,TRUE,FALSE)</f>
        <v>1</v>
      </c>
      <c r="AB4073" t="b">
        <f>IF(Auswahlhilfe!$C$17=F4073,TRUE,FALSE)</f>
        <v>1</v>
      </c>
      <c r="AC4073" t="b">
        <f>IFERROR(IF(FIND("P2",PGOptionList!D4073)&gt;0,TRUE),FALSE)</f>
        <v>0</v>
      </c>
      <c r="AD4073" t="b">
        <f>IFERROR(IF(FIND("P1",PGOptionList!D4073)&gt;0,TRUE),FALSE)</f>
        <v>0</v>
      </c>
      <c r="AE4073" t="b">
        <f>IFERROR(IF(FIND("P0",PGOptionList!D4073)&gt;0,TRUE),FALSE)</f>
        <v>1</v>
      </c>
      <c r="AF4073" t="b">
        <f>IF(AND(Z4073,AA4073,AB4073,AC4073,IF(C4073=Auswahlhilfe!$L$7,TRUE,FALSE)),D4073,FALSE)</f>
        <v>0</v>
      </c>
      <c r="AG4073" t="b">
        <f>IF(AND(Z4073,AA4073,AB4073,AD4073,IF(C4073=Auswahlhilfe!$L$17,TRUE,FALSE)),D4073,FALSE)</f>
        <v>0</v>
      </c>
      <c r="AH4073" t="b">
        <f>IF(AND(Z4073,AA4073,AB4073,AE4073,IF(C4073=Auswahlhilfe!$L$17,TRUE,FALSE)),D4073,FALSE)</f>
        <v>0</v>
      </c>
      <c r="AI4073" t="s">
        <v>4817</v>
      </c>
      <c r="AJ4073" s="90" t="str">
        <f t="shared" si="191"/>
        <v>mailto:info@oxni.ch?subject=Anfrage TCBR-090-003-S2-P0</v>
      </c>
    </row>
    <row r="4074" spans="2:36" x14ac:dyDescent="0.2">
      <c r="B4074" s="78" t="str">
        <f t="shared" si="189"/>
        <v/>
      </c>
      <c r="C4074" s="19" t="s">
        <v>143</v>
      </c>
      <c r="D4074" s="19" t="s">
        <v>4375</v>
      </c>
      <c r="E4074" s="19">
        <v>90</v>
      </c>
      <c r="F4074" s="19" t="s">
        <v>55</v>
      </c>
      <c r="G4074" s="19">
        <v>3</v>
      </c>
      <c r="H4074" s="19">
        <v>6</v>
      </c>
      <c r="I4074" s="19">
        <v>14</v>
      </c>
      <c r="J4074" s="19">
        <v>95</v>
      </c>
      <c r="K4074" s="19">
        <v>85</v>
      </c>
      <c r="L4074" s="19">
        <v>255</v>
      </c>
      <c r="M4074" s="19" t="s">
        <v>148</v>
      </c>
      <c r="N4074" s="19">
        <v>3000</v>
      </c>
      <c r="O4074" s="19">
        <v>6000</v>
      </c>
      <c r="P4074" s="19">
        <v>3200</v>
      </c>
      <c r="Q4074" s="19" t="s">
        <v>57</v>
      </c>
      <c r="R4074" s="19">
        <v>1600</v>
      </c>
      <c r="S4074" s="19">
        <v>20000</v>
      </c>
      <c r="T4074" s="19">
        <v>2.25</v>
      </c>
      <c r="U4074" s="19">
        <v>6.4</v>
      </c>
      <c r="V4074" s="19">
        <v>0.24</v>
      </c>
      <c r="W4074" s="19">
        <v>67</v>
      </c>
      <c r="X4074" s="93"/>
      <c r="Y4074">
        <f t="shared" si="190"/>
        <v>1000</v>
      </c>
      <c r="Z4074" t="b">
        <f>IF(N4074/G4074&gt;=Auswahlhilfe!$C$8,TRUE,FALSE)</f>
        <v>1</v>
      </c>
      <c r="AA4074" t="b">
        <f>IF(K4074&gt;Auswahlhilfe!$C$7,TRUE,FALSE)</f>
        <v>1</v>
      </c>
      <c r="AB4074" t="b">
        <f>IF(Auswahlhilfe!$C$17=F4074,TRUE,FALSE)</f>
        <v>0</v>
      </c>
      <c r="AC4074" t="b">
        <f>IFERROR(IF(FIND("P2",PGOptionList!D4074)&gt;0,TRUE),FALSE)</f>
        <v>0</v>
      </c>
      <c r="AD4074" t="b">
        <f>IFERROR(IF(FIND("P1",PGOptionList!D4074)&gt;0,TRUE),FALSE)</f>
        <v>1</v>
      </c>
      <c r="AE4074" t="b">
        <f>IFERROR(IF(FIND("P0",PGOptionList!D4074)&gt;0,TRUE),FALSE)</f>
        <v>0</v>
      </c>
      <c r="AF4074" t="b">
        <f>IF(AND(Z4074,AA4074,AB4074,AC4074,IF(C4074=Auswahlhilfe!$L$7,TRUE,FALSE)),D4074,FALSE)</f>
        <v>0</v>
      </c>
      <c r="AG4074" t="b">
        <f>IF(AND(Z4074,AA4074,AB4074,AD4074,IF(C4074=Auswahlhilfe!$L$17,TRUE,FALSE)),D4074,FALSE)</f>
        <v>0</v>
      </c>
      <c r="AH4074" t="b">
        <f>IF(AND(Z4074,AA4074,AB4074,AE4074,IF(C4074=Auswahlhilfe!$L$17,TRUE,FALSE)),D4074,FALSE)</f>
        <v>0</v>
      </c>
      <c r="AI4074" t="s">
        <v>4817</v>
      </c>
      <c r="AJ4074" s="90" t="str">
        <f t="shared" si="191"/>
        <v>mailto:info@oxni.ch?subject=Anfrage TCBR-090-003-S1-P1</v>
      </c>
    </row>
    <row r="4075" spans="2:36" x14ac:dyDescent="0.2">
      <c r="B4075" s="78" t="str">
        <f t="shared" si="189"/>
        <v/>
      </c>
      <c r="C4075" s="19" t="s">
        <v>143</v>
      </c>
      <c r="D4075" s="19" t="s">
        <v>4376</v>
      </c>
      <c r="E4075" s="19">
        <v>90</v>
      </c>
      <c r="F4075" s="19" t="s">
        <v>58</v>
      </c>
      <c r="G4075" s="19">
        <v>3</v>
      </c>
      <c r="H4075" s="19">
        <v>6</v>
      </c>
      <c r="I4075" s="19">
        <v>14</v>
      </c>
      <c r="J4075" s="19">
        <v>95</v>
      </c>
      <c r="K4075" s="19">
        <v>85</v>
      </c>
      <c r="L4075" s="19">
        <v>255</v>
      </c>
      <c r="M4075" s="19" t="s">
        <v>148</v>
      </c>
      <c r="N4075" s="19">
        <v>3000</v>
      </c>
      <c r="O4075" s="19">
        <v>6000</v>
      </c>
      <c r="P4075" s="19">
        <v>3200</v>
      </c>
      <c r="Q4075" s="19" t="s">
        <v>57</v>
      </c>
      <c r="R4075" s="19">
        <v>1600</v>
      </c>
      <c r="S4075" s="19">
        <v>20000</v>
      </c>
      <c r="T4075" s="19">
        <v>2.25</v>
      </c>
      <c r="U4075" s="19">
        <v>6.4</v>
      </c>
      <c r="V4075" s="19">
        <v>0.24</v>
      </c>
      <c r="W4075" s="19">
        <v>67</v>
      </c>
      <c r="X4075" s="93"/>
      <c r="Y4075">
        <f t="shared" si="190"/>
        <v>1000</v>
      </c>
      <c r="Z4075" t="b">
        <f>IF(N4075/G4075&gt;=Auswahlhilfe!$C$8,TRUE,FALSE)</f>
        <v>1</v>
      </c>
      <c r="AA4075" t="b">
        <f>IF(K4075&gt;Auswahlhilfe!$C$7,TRUE,FALSE)</f>
        <v>1</v>
      </c>
      <c r="AB4075" t="b">
        <f>IF(Auswahlhilfe!$C$17=F4075,TRUE,FALSE)</f>
        <v>1</v>
      </c>
      <c r="AC4075" t="b">
        <f>IFERROR(IF(FIND("P2",PGOptionList!D4075)&gt;0,TRUE),FALSE)</f>
        <v>0</v>
      </c>
      <c r="AD4075" t="b">
        <f>IFERROR(IF(FIND("P1",PGOptionList!D4075)&gt;0,TRUE),FALSE)</f>
        <v>1</v>
      </c>
      <c r="AE4075" t="b">
        <f>IFERROR(IF(FIND("P0",PGOptionList!D4075)&gt;0,TRUE),FALSE)</f>
        <v>0</v>
      </c>
      <c r="AF4075" t="b">
        <f>IF(AND(Z4075,AA4075,AB4075,AC4075,IF(C4075=Auswahlhilfe!$L$7,TRUE,FALSE)),D4075,FALSE)</f>
        <v>0</v>
      </c>
      <c r="AG4075" t="b">
        <f>IF(AND(Z4075,AA4075,AB4075,AD4075,IF(C4075=Auswahlhilfe!$L$17,TRUE,FALSE)),D4075,FALSE)</f>
        <v>0</v>
      </c>
      <c r="AH4075" t="b">
        <f>IF(AND(Z4075,AA4075,AB4075,AE4075,IF(C4075=Auswahlhilfe!$L$17,TRUE,FALSE)),D4075,FALSE)</f>
        <v>0</v>
      </c>
      <c r="AI4075" t="s">
        <v>4817</v>
      </c>
      <c r="AJ4075" s="90" t="str">
        <f t="shared" si="191"/>
        <v>mailto:info@oxni.ch?subject=Anfrage TCBR-090-003-S2-P1</v>
      </c>
    </row>
    <row r="4076" spans="2:36" x14ac:dyDescent="0.2">
      <c r="B4076" s="78" t="str">
        <f t="shared" si="189"/>
        <v/>
      </c>
      <c r="C4076" s="19" t="s">
        <v>143</v>
      </c>
      <c r="D4076" s="19" t="s">
        <v>4377</v>
      </c>
      <c r="E4076" s="19">
        <v>90</v>
      </c>
      <c r="F4076" s="19" t="s">
        <v>55</v>
      </c>
      <c r="G4076" s="19">
        <v>3</v>
      </c>
      <c r="H4076" s="19">
        <v>8</v>
      </c>
      <c r="I4076" s="19">
        <v>14</v>
      </c>
      <c r="J4076" s="19">
        <v>95</v>
      </c>
      <c r="K4076" s="19">
        <v>85</v>
      </c>
      <c r="L4076" s="19">
        <v>255</v>
      </c>
      <c r="M4076" s="19" t="s">
        <v>148</v>
      </c>
      <c r="N4076" s="19">
        <v>3000</v>
      </c>
      <c r="O4076" s="19">
        <v>6000</v>
      </c>
      <c r="P4076" s="19">
        <v>3200</v>
      </c>
      <c r="Q4076" s="19" t="s">
        <v>57</v>
      </c>
      <c r="R4076" s="19">
        <v>1600</v>
      </c>
      <c r="S4076" s="19">
        <v>20000</v>
      </c>
      <c r="T4076" s="19">
        <v>2.25</v>
      </c>
      <c r="U4076" s="19">
        <v>6.4</v>
      </c>
      <c r="V4076" s="19">
        <v>0.24</v>
      </c>
      <c r="W4076" s="19">
        <v>67</v>
      </c>
      <c r="X4076" s="93"/>
      <c r="Y4076">
        <f t="shared" si="190"/>
        <v>1000</v>
      </c>
      <c r="Z4076" t="b">
        <f>IF(N4076/G4076&gt;=Auswahlhilfe!$C$8,TRUE,FALSE)</f>
        <v>1</v>
      </c>
      <c r="AA4076" t="b">
        <f>IF(K4076&gt;Auswahlhilfe!$C$7,TRUE,FALSE)</f>
        <v>1</v>
      </c>
      <c r="AB4076" t="b">
        <f>IF(Auswahlhilfe!$C$17=F4076,TRUE,FALSE)</f>
        <v>0</v>
      </c>
      <c r="AC4076" t="b">
        <f>IFERROR(IF(FIND("P2",PGOptionList!D4076)&gt;0,TRUE),FALSE)</f>
        <v>1</v>
      </c>
      <c r="AD4076" t="b">
        <f>IFERROR(IF(FIND("P1",PGOptionList!D4076)&gt;0,TRUE),FALSE)</f>
        <v>0</v>
      </c>
      <c r="AE4076" t="b">
        <f>IFERROR(IF(FIND("P0",PGOptionList!D4076)&gt;0,TRUE),FALSE)</f>
        <v>0</v>
      </c>
      <c r="AF4076" t="b">
        <f>IF(AND(Z4076,AA4076,AB4076,AC4076,IF(C4076=Auswahlhilfe!$L$7,TRUE,FALSE)),D4076,FALSE)</f>
        <v>0</v>
      </c>
      <c r="AG4076" t="b">
        <f>IF(AND(Z4076,AA4076,AB4076,AD4076,IF(C4076=Auswahlhilfe!$L$17,TRUE,FALSE)),D4076,FALSE)</f>
        <v>0</v>
      </c>
      <c r="AH4076" t="b">
        <f>IF(AND(Z4076,AA4076,AB4076,AE4076,IF(C4076=Auswahlhilfe!$L$17,TRUE,FALSE)),D4076,FALSE)</f>
        <v>0</v>
      </c>
      <c r="AI4076" t="s">
        <v>4817</v>
      </c>
      <c r="AJ4076" s="90" t="str">
        <f t="shared" si="191"/>
        <v>mailto:info@oxni.ch?subject=Anfrage TCBR-090-003-S1-P2</v>
      </c>
    </row>
    <row r="4077" spans="2:36" x14ac:dyDescent="0.2">
      <c r="B4077" s="78" t="str">
        <f t="shared" si="189"/>
        <v/>
      </c>
      <c r="C4077" s="19" t="s">
        <v>143</v>
      </c>
      <c r="D4077" s="19" t="s">
        <v>4378</v>
      </c>
      <c r="E4077" s="19">
        <v>90</v>
      </c>
      <c r="F4077" s="19" t="s">
        <v>58</v>
      </c>
      <c r="G4077" s="19">
        <v>3</v>
      </c>
      <c r="H4077" s="19">
        <v>8</v>
      </c>
      <c r="I4077" s="19">
        <v>14</v>
      </c>
      <c r="J4077" s="19">
        <v>95</v>
      </c>
      <c r="K4077" s="19">
        <v>85</v>
      </c>
      <c r="L4077" s="19">
        <v>255</v>
      </c>
      <c r="M4077" s="19" t="s">
        <v>148</v>
      </c>
      <c r="N4077" s="19">
        <v>3000</v>
      </c>
      <c r="O4077" s="19">
        <v>6000</v>
      </c>
      <c r="P4077" s="19">
        <v>3200</v>
      </c>
      <c r="Q4077" s="19" t="s">
        <v>57</v>
      </c>
      <c r="R4077" s="19">
        <v>1600</v>
      </c>
      <c r="S4077" s="19">
        <v>20000</v>
      </c>
      <c r="T4077" s="19">
        <v>2.25</v>
      </c>
      <c r="U4077" s="19">
        <v>6.4</v>
      </c>
      <c r="V4077" s="19">
        <v>0.24</v>
      </c>
      <c r="W4077" s="19">
        <v>67</v>
      </c>
      <c r="X4077" s="93"/>
      <c r="Y4077">
        <f t="shared" si="190"/>
        <v>1000</v>
      </c>
      <c r="Z4077" t="b">
        <f>IF(N4077/G4077&gt;=Auswahlhilfe!$C$8,TRUE,FALSE)</f>
        <v>1</v>
      </c>
      <c r="AA4077" t="b">
        <f>IF(K4077&gt;Auswahlhilfe!$C$7,TRUE,FALSE)</f>
        <v>1</v>
      </c>
      <c r="AB4077" t="b">
        <f>IF(Auswahlhilfe!$C$17=F4077,TRUE,FALSE)</f>
        <v>1</v>
      </c>
      <c r="AC4077" t="b">
        <f>IFERROR(IF(FIND("P2",PGOptionList!D4077)&gt;0,TRUE),FALSE)</f>
        <v>1</v>
      </c>
      <c r="AD4077" t="b">
        <f>IFERROR(IF(FIND("P1",PGOptionList!D4077)&gt;0,TRUE),FALSE)</f>
        <v>0</v>
      </c>
      <c r="AE4077" t="b">
        <f>IFERROR(IF(FIND("P0",PGOptionList!D4077)&gt;0,TRUE),FALSE)</f>
        <v>0</v>
      </c>
      <c r="AF4077" t="b">
        <f>IF(AND(Z4077,AA4077,AB4077,AC4077,IF(C4077=Auswahlhilfe!$L$7,TRUE,FALSE)),D4077,FALSE)</f>
        <v>0</v>
      </c>
      <c r="AG4077" t="b">
        <f>IF(AND(Z4077,AA4077,AB4077,AD4077,IF(C4077=Auswahlhilfe!$L$17,TRUE,FALSE)),D4077,FALSE)</f>
        <v>0</v>
      </c>
      <c r="AH4077" t="b">
        <f>IF(AND(Z4077,AA4077,AB4077,AE4077,IF(C4077=Auswahlhilfe!$L$17,TRUE,FALSE)),D4077,FALSE)</f>
        <v>0</v>
      </c>
      <c r="AI4077" t="s">
        <v>4817</v>
      </c>
      <c r="AJ4077" s="90" t="str">
        <f t="shared" si="191"/>
        <v>mailto:info@oxni.ch?subject=Anfrage TCBR-090-003-S2-P2</v>
      </c>
    </row>
    <row r="4078" spans="2:36" x14ac:dyDescent="0.2">
      <c r="B4078" s="78" t="str">
        <f t="shared" si="189"/>
        <v/>
      </c>
      <c r="C4078" s="19" t="s">
        <v>143</v>
      </c>
      <c r="D4078" s="19" t="s">
        <v>4379</v>
      </c>
      <c r="E4078" s="19">
        <v>90</v>
      </c>
      <c r="F4078" s="19" t="s">
        <v>55</v>
      </c>
      <c r="G4078" s="19">
        <v>200</v>
      </c>
      <c r="H4078" s="19">
        <v>7</v>
      </c>
      <c r="I4078" s="19">
        <v>25</v>
      </c>
      <c r="J4078" s="19">
        <v>92</v>
      </c>
      <c r="K4078" s="19">
        <v>225</v>
      </c>
      <c r="L4078" s="19">
        <v>675</v>
      </c>
      <c r="M4078" s="19" t="s">
        <v>155</v>
      </c>
      <c r="N4078" s="19">
        <v>3000</v>
      </c>
      <c r="O4078" s="19">
        <v>5000</v>
      </c>
      <c r="P4078" s="19">
        <v>6600</v>
      </c>
      <c r="Q4078" s="19" t="s">
        <v>57</v>
      </c>
      <c r="R4078" s="19">
        <v>3200</v>
      </c>
      <c r="S4078" s="19">
        <v>20000</v>
      </c>
      <c r="T4078" s="19">
        <v>1.87</v>
      </c>
      <c r="U4078" s="19">
        <v>14</v>
      </c>
      <c r="V4078" s="19">
        <v>0.24</v>
      </c>
      <c r="W4078" s="19">
        <v>70</v>
      </c>
      <c r="X4078" s="93"/>
      <c r="Y4078">
        <f t="shared" si="190"/>
        <v>15</v>
      </c>
      <c r="Z4078" t="b">
        <f>IF(N4078/G4078&gt;=Auswahlhilfe!$C$8,TRUE,FALSE)</f>
        <v>1</v>
      </c>
      <c r="AA4078" t="b">
        <f>IF(K4078&gt;Auswahlhilfe!$C$7,TRUE,FALSE)</f>
        <v>1</v>
      </c>
      <c r="AB4078" t="b">
        <f>IF(Auswahlhilfe!$C$17=F4078,TRUE,FALSE)</f>
        <v>0</v>
      </c>
      <c r="AC4078" t="b">
        <f>IFERROR(IF(FIND("P2",PGOptionList!D4078)&gt;0,TRUE),FALSE)</f>
        <v>0</v>
      </c>
      <c r="AD4078" t="b">
        <f>IFERROR(IF(FIND("P1",PGOptionList!D4078)&gt;0,TRUE),FALSE)</f>
        <v>0</v>
      </c>
      <c r="AE4078" t="b">
        <f>IFERROR(IF(FIND("P0",PGOptionList!D4078)&gt;0,TRUE),FALSE)</f>
        <v>1</v>
      </c>
      <c r="AF4078" t="b">
        <f>IF(AND(Z4078,AA4078,AB4078,AC4078,IF(C4078=Auswahlhilfe!$L$7,TRUE,FALSE)),D4078,FALSE)</f>
        <v>0</v>
      </c>
      <c r="AG4078" t="b">
        <f>IF(AND(Z4078,AA4078,AB4078,AD4078,IF(C4078=Auswahlhilfe!$L$17,TRUE,FALSE)),D4078,FALSE)</f>
        <v>0</v>
      </c>
      <c r="AH4078" t="b">
        <f>IF(AND(Z4078,AA4078,AB4078,AE4078,IF(C4078=Auswahlhilfe!$L$17,TRUE,FALSE)),D4078,FALSE)</f>
        <v>0</v>
      </c>
      <c r="AI4078" t="s">
        <v>4817</v>
      </c>
      <c r="AJ4078" s="90" t="str">
        <f t="shared" si="191"/>
        <v>mailto:info@oxni.ch?subject=Anfrage TCBR-120-200-S1-P0</v>
      </c>
    </row>
    <row r="4079" spans="2:36" x14ac:dyDescent="0.2">
      <c r="B4079" s="78" t="str">
        <f t="shared" si="189"/>
        <v/>
      </c>
      <c r="C4079" s="19" t="s">
        <v>143</v>
      </c>
      <c r="D4079" s="19" t="s">
        <v>4380</v>
      </c>
      <c r="E4079" s="19">
        <v>90</v>
      </c>
      <c r="F4079" s="19" t="s">
        <v>58</v>
      </c>
      <c r="G4079" s="19">
        <v>200</v>
      </c>
      <c r="H4079" s="19">
        <v>7</v>
      </c>
      <c r="I4079" s="19">
        <v>25</v>
      </c>
      <c r="J4079" s="19">
        <v>92</v>
      </c>
      <c r="K4079" s="19">
        <v>225</v>
      </c>
      <c r="L4079" s="19">
        <v>675</v>
      </c>
      <c r="M4079" s="19" t="s">
        <v>155</v>
      </c>
      <c r="N4079" s="19">
        <v>3000</v>
      </c>
      <c r="O4079" s="19">
        <v>5000</v>
      </c>
      <c r="P4079" s="19">
        <v>6600</v>
      </c>
      <c r="Q4079" s="19" t="s">
        <v>57</v>
      </c>
      <c r="R4079" s="19">
        <v>3200</v>
      </c>
      <c r="S4079" s="19">
        <v>20000</v>
      </c>
      <c r="T4079" s="19">
        <v>1.87</v>
      </c>
      <c r="U4079" s="19">
        <v>14</v>
      </c>
      <c r="V4079" s="19">
        <v>0.24</v>
      </c>
      <c r="W4079" s="19">
        <v>70</v>
      </c>
      <c r="X4079" s="93"/>
      <c r="Y4079">
        <f t="shared" si="190"/>
        <v>15</v>
      </c>
      <c r="Z4079" t="b">
        <f>IF(N4079/G4079&gt;=Auswahlhilfe!$C$8,TRUE,FALSE)</f>
        <v>1</v>
      </c>
      <c r="AA4079" t="b">
        <f>IF(K4079&gt;Auswahlhilfe!$C$7,TRUE,FALSE)</f>
        <v>1</v>
      </c>
      <c r="AB4079" t="b">
        <f>IF(Auswahlhilfe!$C$17=F4079,TRUE,FALSE)</f>
        <v>1</v>
      </c>
      <c r="AC4079" t="b">
        <f>IFERROR(IF(FIND("P2",PGOptionList!D4079)&gt;0,TRUE),FALSE)</f>
        <v>0</v>
      </c>
      <c r="AD4079" t="b">
        <f>IFERROR(IF(FIND("P1",PGOptionList!D4079)&gt;0,TRUE),FALSE)</f>
        <v>0</v>
      </c>
      <c r="AE4079" t="b">
        <f>IFERROR(IF(FIND("P0",PGOptionList!D4079)&gt;0,TRUE),FALSE)</f>
        <v>1</v>
      </c>
      <c r="AF4079" t="b">
        <f>IF(AND(Z4079,AA4079,AB4079,AC4079,IF(C4079=Auswahlhilfe!$L$7,TRUE,FALSE)),D4079,FALSE)</f>
        <v>0</v>
      </c>
      <c r="AG4079" t="b">
        <f>IF(AND(Z4079,AA4079,AB4079,AD4079,IF(C4079=Auswahlhilfe!$L$17,TRUE,FALSE)),D4079,FALSE)</f>
        <v>0</v>
      </c>
      <c r="AH4079" t="b">
        <f>IF(AND(Z4079,AA4079,AB4079,AE4079,IF(C4079=Auswahlhilfe!$L$17,TRUE,FALSE)),D4079,FALSE)</f>
        <v>0</v>
      </c>
      <c r="AI4079" t="s">
        <v>4817</v>
      </c>
      <c r="AJ4079" s="90" t="str">
        <f t="shared" si="191"/>
        <v>mailto:info@oxni.ch?subject=Anfrage TCBR-120-200-S2-P0</v>
      </c>
    </row>
    <row r="4080" spans="2:36" x14ac:dyDescent="0.2">
      <c r="B4080" s="78" t="str">
        <f t="shared" si="189"/>
        <v/>
      </c>
      <c r="C4080" s="19" t="s">
        <v>143</v>
      </c>
      <c r="D4080" s="19" t="s">
        <v>4381</v>
      </c>
      <c r="E4080" s="19">
        <v>90</v>
      </c>
      <c r="F4080" s="19" t="s">
        <v>55</v>
      </c>
      <c r="G4080" s="19">
        <v>200</v>
      </c>
      <c r="H4080" s="19">
        <v>9</v>
      </c>
      <c r="I4080" s="19">
        <v>25</v>
      </c>
      <c r="J4080" s="19">
        <v>92</v>
      </c>
      <c r="K4080" s="19">
        <v>225</v>
      </c>
      <c r="L4080" s="19">
        <v>675</v>
      </c>
      <c r="M4080" s="19" t="s">
        <v>155</v>
      </c>
      <c r="N4080" s="19">
        <v>3000</v>
      </c>
      <c r="O4080" s="19">
        <v>5000</v>
      </c>
      <c r="P4080" s="19">
        <v>6600</v>
      </c>
      <c r="Q4080" s="19" t="s">
        <v>57</v>
      </c>
      <c r="R4080" s="19">
        <v>3200</v>
      </c>
      <c r="S4080" s="19">
        <v>20000</v>
      </c>
      <c r="T4080" s="19">
        <v>1.87</v>
      </c>
      <c r="U4080" s="19">
        <v>14</v>
      </c>
      <c r="V4080" s="19">
        <v>0.24</v>
      </c>
      <c r="W4080" s="19">
        <v>70</v>
      </c>
      <c r="X4080" s="93"/>
      <c r="Y4080">
        <f t="shared" si="190"/>
        <v>15</v>
      </c>
      <c r="Z4080" t="b">
        <f>IF(N4080/G4080&gt;=Auswahlhilfe!$C$8,TRUE,FALSE)</f>
        <v>1</v>
      </c>
      <c r="AA4080" t="b">
        <f>IF(K4080&gt;Auswahlhilfe!$C$7,TRUE,FALSE)</f>
        <v>1</v>
      </c>
      <c r="AB4080" t="b">
        <f>IF(Auswahlhilfe!$C$17=F4080,TRUE,FALSE)</f>
        <v>0</v>
      </c>
      <c r="AC4080" t="b">
        <f>IFERROR(IF(FIND("P2",PGOptionList!D4080)&gt;0,TRUE),FALSE)</f>
        <v>0</v>
      </c>
      <c r="AD4080" t="b">
        <f>IFERROR(IF(FIND("P1",PGOptionList!D4080)&gt;0,TRUE),FALSE)</f>
        <v>1</v>
      </c>
      <c r="AE4080" t="b">
        <f>IFERROR(IF(FIND("P0",PGOptionList!D4080)&gt;0,TRUE),FALSE)</f>
        <v>0</v>
      </c>
      <c r="AF4080" t="b">
        <f>IF(AND(Z4080,AA4080,AB4080,AC4080,IF(C4080=Auswahlhilfe!$L$7,TRUE,FALSE)),D4080,FALSE)</f>
        <v>0</v>
      </c>
      <c r="AG4080" t="b">
        <f>IF(AND(Z4080,AA4080,AB4080,AD4080,IF(C4080=Auswahlhilfe!$L$17,TRUE,FALSE)),D4080,FALSE)</f>
        <v>0</v>
      </c>
      <c r="AH4080" t="b">
        <f>IF(AND(Z4080,AA4080,AB4080,AE4080,IF(C4080=Auswahlhilfe!$L$17,TRUE,FALSE)),D4080,FALSE)</f>
        <v>0</v>
      </c>
      <c r="AI4080" t="s">
        <v>4817</v>
      </c>
      <c r="AJ4080" s="90" t="str">
        <f t="shared" si="191"/>
        <v>mailto:info@oxni.ch?subject=Anfrage TCBR-120-200-S1-P1</v>
      </c>
    </row>
    <row r="4081" spans="2:36" x14ac:dyDescent="0.2">
      <c r="B4081" s="78" t="str">
        <f t="shared" si="189"/>
        <v/>
      </c>
      <c r="C4081" s="19" t="s">
        <v>143</v>
      </c>
      <c r="D4081" s="19" t="s">
        <v>4382</v>
      </c>
      <c r="E4081" s="19">
        <v>90</v>
      </c>
      <c r="F4081" s="19" t="s">
        <v>58</v>
      </c>
      <c r="G4081" s="19">
        <v>200</v>
      </c>
      <c r="H4081" s="19">
        <v>9</v>
      </c>
      <c r="I4081" s="19">
        <v>25</v>
      </c>
      <c r="J4081" s="19">
        <v>92</v>
      </c>
      <c r="K4081" s="19">
        <v>225</v>
      </c>
      <c r="L4081" s="19">
        <v>675</v>
      </c>
      <c r="M4081" s="19" t="s">
        <v>155</v>
      </c>
      <c r="N4081" s="19">
        <v>3000</v>
      </c>
      <c r="O4081" s="19">
        <v>5000</v>
      </c>
      <c r="P4081" s="19">
        <v>6600</v>
      </c>
      <c r="Q4081" s="19" t="s">
        <v>57</v>
      </c>
      <c r="R4081" s="19">
        <v>3200</v>
      </c>
      <c r="S4081" s="19">
        <v>20000</v>
      </c>
      <c r="T4081" s="19">
        <v>1.87</v>
      </c>
      <c r="U4081" s="19">
        <v>14</v>
      </c>
      <c r="V4081" s="19">
        <v>0.24</v>
      </c>
      <c r="W4081" s="19">
        <v>70</v>
      </c>
      <c r="X4081" s="93"/>
      <c r="Y4081">
        <f t="shared" si="190"/>
        <v>15</v>
      </c>
      <c r="Z4081" t="b">
        <f>IF(N4081/G4081&gt;=Auswahlhilfe!$C$8,TRUE,FALSE)</f>
        <v>1</v>
      </c>
      <c r="AA4081" t="b">
        <f>IF(K4081&gt;Auswahlhilfe!$C$7,TRUE,FALSE)</f>
        <v>1</v>
      </c>
      <c r="AB4081" t="b">
        <f>IF(Auswahlhilfe!$C$17=F4081,TRUE,FALSE)</f>
        <v>1</v>
      </c>
      <c r="AC4081" t="b">
        <f>IFERROR(IF(FIND("P2",PGOptionList!D4081)&gt;0,TRUE),FALSE)</f>
        <v>0</v>
      </c>
      <c r="AD4081" t="b">
        <f>IFERROR(IF(FIND("P1",PGOptionList!D4081)&gt;0,TRUE),FALSE)</f>
        <v>1</v>
      </c>
      <c r="AE4081" t="b">
        <f>IFERROR(IF(FIND("P0",PGOptionList!D4081)&gt;0,TRUE),FALSE)</f>
        <v>0</v>
      </c>
      <c r="AF4081" t="b">
        <f>IF(AND(Z4081,AA4081,AB4081,AC4081,IF(C4081=Auswahlhilfe!$L$7,TRUE,FALSE)),D4081,FALSE)</f>
        <v>0</v>
      </c>
      <c r="AG4081" t="b">
        <f>IF(AND(Z4081,AA4081,AB4081,AD4081,IF(C4081=Auswahlhilfe!$L$17,TRUE,FALSE)),D4081,FALSE)</f>
        <v>0</v>
      </c>
      <c r="AH4081" t="b">
        <f>IF(AND(Z4081,AA4081,AB4081,AE4081,IF(C4081=Auswahlhilfe!$L$17,TRUE,FALSE)),D4081,FALSE)</f>
        <v>0</v>
      </c>
      <c r="AI4081" t="s">
        <v>4817</v>
      </c>
      <c r="AJ4081" s="90" t="str">
        <f t="shared" si="191"/>
        <v>mailto:info@oxni.ch?subject=Anfrage TCBR-120-200-S2-P1</v>
      </c>
    </row>
    <row r="4082" spans="2:36" x14ac:dyDescent="0.2">
      <c r="B4082" s="78" t="str">
        <f t="shared" si="189"/>
        <v/>
      </c>
      <c r="C4082" s="19" t="s">
        <v>143</v>
      </c>
      <c r="D4082" s="19" t="s">
        <v>4383</v>
      </c>
      <c r="E4082" s="19">
        <v>90</v>
      </c>
      <c r="F4082" s="19" t="s">
        <v>55</v>
      </c>
      <c r="G4082" s="19">
        <v>200</v>
      </c>
      <c r="H4082" s="19">
        <v>12</v>
      </c>
      <c r="I4082" s="19">
        <v>25</v>
      </c>
      <c r="J4082" s="19">
        <v>92</v>
      </c>
      <c r="K4082" s="19">
        <v>225</v>
      </c>
      <c r="L4082" s="19">
        <v>675</v>
      </c>
      <c r="M4082" s="19" t="s">
        <v>155</v>
      </c>
      <c r="N4082" s="19">
        <v>3000</v>
      </c>
      <c r="O4082" s="19">
        <v>5000</v>
      </c>
      <c r="P4082" s="19">
        <v>6600</v>
      </c>
      <c r="Q4082" s="19" t="s">
        <v>57</v>
      </c>
      <c r="R4082" s="19">
        <v>3200</v>
      </c>
      <c r="S4082" s="19">
        <v>20000</v>
      </c>
      <c r="T4082" s="19">
        <v>1.87</v>
      </c>
      <c r="U4082" s="19">
        <v>14</v>
      </c>
      <c r="V4082" s="19">
        <v>0.24</v>
      </c>
      <c r="W4082" s="19">
        <v>70</v>
      </c>
      <c r="X4082" s="93"/>
      <c r="Y4082">
        <f t="shared" si="190"/>
        <v>15</v>
      </c>
      <c r="Z4082" t="b">
        <f>IF(N4082/G4082&gt;=Auswahlhilfe!$C$8,TRUE,FALSE)</f>
        <v>1</v>
      </c>
      <c r="AA4082" t="b">
        <f>IF(K4082&gt;Auswahlhilfe!$C$7,TRUE,FALSE)</f>
        <v>1</v>
      </c>
      <c r="AB4082" t="b">
        <f>IF(Auswahlhilfe!$C$17=F4082,TRUE,FALSE)</f>
        <v>0</v>
      </c>
      <c r="AC4082" t="b">
        <f>IFERROR(IF(FIND("P2",PGOptionList!D4082)&gt;0,TRUE),FALSE)</f>
        <v>1</v>
      </c>
      <c r="AD4082" t="b">
        <f>IFERROR(IF(FIND("P1",PGOptionList!D4082)&gt;0,TRUE),FALSE)</f>
        <v>0</v>
      </c>
      <c r="AE4082" t="b">
        <f>IFERROR(IF(FIND("P0",PGOptionList!D4082)&gt;0,TRUE),FALSE)</f>
        <v>0</v>
      </c>
      <c r="AF4082" t="b">
        <f>IF(AND(Z4082,AA4082,AB4082,AC4082,IF(C4082=Auswahlhilfe!$L$7,TRUE,FALSE)),D4082,FALSE)</f>
        <v>0</v>
      </c>
      <c r="AG4082" t="b">
        <f>IF(AND(Z4082,AA4082,AB4082,AD4082,IF(C4082=Auswahlhilfe!$L$17,TRUE,FALSE)),D4082,FALSE)</f>
        <v>0</v>
      </c>
      <c r="AH4082" t="b">
        <f>IF(AND(Z4082,AA4082,AB4082,AE4082,IF(C4082=Auswahlhilfe!$L$17,TRUE,FALSE)),D4082,FALSE)</f>
        <v>0</v>
      </c>
      <c r="AI4082" t="s">
        <v>4817</v>
      </c>
      <c r="AJ4082" s="90" t="str">
        <f t="shared" si="191"/>
        <v>mailto:info@oxni.ch?subject=Anfrage TCBR-120-200-S1-P2</v>
      </c>
    </row>
    <row r="4083" spans="2:36" x14ac:dyDescent="0.2">
      <c r="B4083" s="78" t="str">
        <f t="shared" si="189"/>
        <v/>
      </c>
      <c r="C4083" s="19" t="s">
        <v>143</v>
      </c>
      <c r="D4083" s="19" t="s">
        <v>4384</v>
      </c>
      <c r="E4083" s="19">
        <v>90</v>
      </c>
      <c r="F4083" s="19" t="s">
        <v>58</v>
      </c>
      <c r="G4083" s="19">
        <v>200</v>
      </c>
      <c r="H4083" s="19">
        <v>12</v>
      </c>
      <c r="I4083" s="19">
        <v>25</v>
      </c>
      <c r="J4083" s="19">
        <v>92</v>
      </c>
      <c r="K4083" s="19">
        <v>225</v>
      </c>
      <c r="L4083" s="19">
        <v>675</v>
      </c>
      <c r="M4083" s="19" t="s">
        <v>155</v>
      </c>
      <c r="N4083" s="19">
        <v>3000</v>
      </c>
      <c r="O4083" s="19">
        <v>5000</v>
      </c>
      <c r="P4083" s="19">
        <v>6600</v>
      </c>
      <c r="Q4083" s="19" t="s">
        <v>57</v>
      </c>
      <c r="R4083" s="19">
        <v>3200</v>
      </c>
      <c r="S4083" s="19">
        <v>20000</v>
      </c>
      <c r="T4083" s="19">
        <v>1.87</v>
      </c>
      <c r="U4083" s="19">
        <v>14</v>
      </c>
      <c r="V4083" s="19">
        <v>0.24</v>
      </c>
      <c r="W4083" s="19">
        <v>70</v>
      </c>
      <c r="X4083" s="93"/>
      <c r="Y4083">
        <f t="shared" si="190"/>
        <v>15</v>
      </c>
      <c r="Z4083" t="b">
        <f>IF(N4083/G4083&gt;=Auswahlhilfe!$C$8,TRUE,FALSE)</f>
        <v>1</v>
      </c>
      <c r="AA4083" t="b">
        <f>IF(K4083&gt;Auswahlhilfe!$C$7,TRUE,FALSE)</f>
        <v>1</v>
      </c>
      <c r="AB4083" t="b">
        <f>IF(Auswahlhilfe!$C$17=F4083,TRUE,FALSE)</f>
        <v>1</v>
      </c>
      <c r="AC4083" t="b">
        <f>IFERROR(IF(FIND("P2",PGOptionList!D4083)&gt;0,TRUE),FALSE)</f>
        <v>1</v>
      </c>
      <c r="AD4083" t="b">
        <f>IFERROR(IF(FIND("P1",PGOptionList!D4083)&gt;0,TRUE),FALSE)</f>
        <v>0</v>
      </c>
      <c r="AE4083" t="b">
        <f>IFERROR(IF(FIND("P0",PGOptionList!D4083)&gt;0,TRUE),FALSE)</f>
        <v>0</v>
      </c>
      <c r="AF4083" t="b">
        <f>IF(AND(Z4083,AA4083,AB4083,AC4083,IF(C4083=Auswahlhilfe!$L$7,TRUE,FALSE)),D4083,FALSE)</f>
        <v>0</v>
      </c>
      <c r="AG4083" t="b">
        <f>IF(AND(Z4083,AA4083,AB4083,AD4083,IF(C4083=Auswahlhilfe!$L$17,TRUE,FALSE)),D4083,FALSE)</f>
        <v>0</v>
      </c>
      <c r="AH4083" t="b">
        <f>IF(AND(Z4083,AA4083,AB4083,AE4083,IF(C4083=Auswahlhilfe!$L$17,TRUE,FALSE)),D4083,FALSE)</f>
        <v>0</v>
      </c>
      <c r="AI4083" t="s">
        <v>4817</v>
      </c>
      <c r="AJ4083" s="90" t="str">
        <f t="shared" si="191"/>
        <v>mailto:info@oxni.ch?subject=Anfrage TCBR-120-200-S2-P2</v>
      </c>
    </row>
    <row r="4084" spans="2:36" x14ac:dyDescent="0.2">
      <c r="B4084" s="78" t="str">
        <f t="shared" si="189"/>
        <v/>
      </c>
      <c r="C4084" s="19" t="s">
        <v>143</v>
      </c>
      <c r="D4084" s="19" t="s">
        <v>4385</v>
      </c>
      <c r="E4084" s="19">
        <v>90</v>
      </c>
      <c r="F4084" s="19" t="s">
        <v>55</v>
      </c>
      <c r="G4084" s="19">
        <v>160</v>
      </c>
      <c r="H4084" s="19">
        <v>7</v>
      </c>
      <c r="I4084" s="19">
        <v>25</v>
      </c>
      <c r="J4084" s="19">
        <v>92</v>
      </c>
      <c r="K4084" s="19">
        <v>255</v>
      </c>
      <c r="L4084" s="19">
        <v>765</v>
      </c>
      <c r="M4084" s="19" t="s">
        <v>133</v>
      </c>
      <c r="N4084" s="19">
        <v>3000</v>
      </c>
      <c r="O4084" s="19">
        <v>5000</v>
      </c>
      <c r="P4084" s="19">
        <v>6600</v>
      </c>
      <c r="Q4084" s="19" t="s">
        <v>57</v>
      </c>
      <c r="R4084" s="19">
        <v>3200</v>
      </c>
      <c r="S4084" s="19">
        <v>20000</v>
      </c>
      <c r="T4084" s="19">
        <v>1.87</v>
      </c>
      <c r="U4084" s="19">
        <v>14</v>
      </c>
      <c r="V4084" s="19">
        <v>0.24</v>
      </c>
      <c r="W4084" s="19">
        <v>70</v>
      </c>
      <c r="X4084" s="93"/>
      <c r="Y4084">
        <f t="shared" si="190"/>
        <v>18.75</v>
      </c>
      <c r="Z4084" t="b">
        <f>IF(N4084/G4084&gt;=Auswahlhilfe!$C$8,TRUE,FALSE)</f>
        <v>1</v>
      </c>
      <c r="AA4084" t="b">
        <f>IF(K4084&gt;Auswahlhilfe!$C$7,TRUE,FALSE)</f>
        <v>1</v>
      </c>
      <c r="AB4084" t="b">
        <f>IF(Auswahlhilfe!$C$17=F4084,TRUE,FALSE)</f>
        <v>0</v>
      </c>
      <c r="AC4084" t="b">
        <f>IFERROR(IF(FIND("P2",PGOptionList!D4084)&gt;0,TRUE),FALSE)</f>
        <v>0</v>
      </c>
      <c r="AD4084" t="b">
        <f>IFERROR(IF(FIND("P1",PGOptionList!D4084)&gt;0,TRUE),FALSE)</f>
        <v>0</v>
      </c>
      <c r="AE4084" t="b">
        <f>IFERROR(IF(FIND("P0",PGOptionList!D4084)&gt;0,TRUE),FALSE)</f>
        <v>1</v>
      </c>
      <c r="AF4084" t="b">
        <f>IF(AND(Z4084,AA4084,AB4084,AC4084,IF(C4084=Auswahlhilfe!$L$7,TRUE,FALSE)),D4084,FALSE)</f>
        <v>0</v>
      </c>
      <c r="AG4084" t="b">
        <f>IF(AND(Z4084,AA4084,AB4084,AD4084,IF(C4084=Auswahlhilfe!$L$17,TRUE,FALSE)),D4084,FALSE)</f>
        <v>0</v>
      </c>
      <c r="AH4084" t="b">
        <f>IF(AND(Z4084,AA4084,AB4084,AE4084,IF(C4084=Auswahlhilfe!$L$17,TRUE,FALSE)),D4084,FALSE)</f>
        <v>0</v>
      </c>
      <c r="AI4084" t="s">
        <v>4817</v>
      </c>
      <c r="AJ4084" s="90" t="str">
        <f t="shared" si="191"/>
        <v>mailto:info@oxni.ch?subject=Anfrage TCBR-120-160-S1-P0</v>
      </c>
    </row>
    <row r="4085" spans="2:36" x14ac:dyDescent="0.2">
      <c r="B4085" s="78" t="str">
        <f t="shared" si="189"/>
        <v/>
      </c>
      <c r="C4085" s="19" t="s">
        <v>143</v>
      </c>
      <c r="D4085" s="19" t="s">
        <v>4386</v>
      </c>
      <c r="E4085" s="19">
        <v>90</v>
      </c>
      <c r="F4085" s="19" t="s">
        <v>58</v>
      </c>
      <c r="G4085" s="19">
        <v>160</v>
      </c>
      <c r="H4085" s="19">
        <v>7</v>
      </c>
      <c r="I4085" s="19">
        <v>25</v>
      </c>
      <c r="J4085" s="19">
        <v>92</v>
      </c>
      <c r="K4085" s="19">
        <v>255</v>
      </c>
      <c r="L4085" s="19">
        <v>765</v>
      </c>
      <c r="M4085" s="19" t="s">
        <v>133</v>
      </c>
      <c r="N4085" s="19">
        <v>3000</v>
      </c>
      <c r="O4085" s="19">
        <v>5000</v>
      </c>
      <c r="P4085" s="19">
        <v>6600</v>
      </c>
      <c r="Q4085" s="19" t="s">
        <v>57</v>
      </c>
      <c r="R4085" s="19">
        <v>3200</v>
      </c>
      <c r="S4085" s="19">
        <v>20000</v>
      </c>
      <c r="T4085" s="19">
        <v>1.87</v>
      </c>
      <c r="U4085" s="19">
        <v>14</v>
      </c>
      <c r="V4085" s="19">
        <v>0.24</v>
      </c>
      <c r="W4085" s="19">
        <v>70</v>
      </c>
      <c r="X4085" s="93"/>
      <c r="Y4085">
        <f t="shared" si="190"/>
        <v>18.75</v>
      </c>
      <c r="Z4085" t="b">
        <f>IF(N4085/G4085&gt;=Auswahlhilfe!$C$8,TRUE,FALSE)</f>
        <v>1</v>
      </c>
      <c r="AA4085" t="b">
        <f>IF(K4085&gt;Auswahlhilfe!$C$7,TRUE,FALSE)</f>
        <v>1</v>
      </c>
      <c r="AB4085" t="b">
        <f>IF(Auswahlhilfe!$C$17=F4085,TRUE,FALSE)</f>
        <v>1</v>
      </c>
      <c r="AC4085" t="b">
        <f>IFERROR(IF(FIND("P2",PGOptionList!D4085)&gt;0,TRUE),FALSE)</f>
        <v>0</v>
      </c>
      <c r="AD4085" t="b">
        <f>IFERROR(IF(FIND("P1",PGOptionList!D4085)&gt;0,TRUE),FALSE)</f>
        <v>0</v>
      </c>
      <c r="AE4085" t="b">
        <f>IFERROR(IF(FIND("P0",PGOptionList!D4085)&gt;0,TRUE),FALSE)</f>
        <v>1</v>
      </c>
      <c r="AF4085" t="b">
        <f>IF(AND(Z4085,AA4085,AB4085,AC4085,IF(C4085=Auswahlhilfe!$L$7,TRUE,FALSE)),D4085,FALSE)</f>
        <v>0</v>
      </c>
      <c r="AG4085" t="b">
        <f>IF(AND(Z4085,AA4085,AB4085,AD4085,IF(C4085=Auswahlhilfe!$L$17,TRUE,FALSE)),D4085,FALSE)</f>
        <v>0</v>
      </c>
      <c r="AH4085" t="b">
        <f>IF(AND(Z4085,AA4085,AB4085,AE4085,IF(C4085=Auswahlhilfe!$L$17,TRUE,FALSE)),D4085,FALSE)</f>
        <v>0</v>
      </c>
      <c r="AI4085" t="s">
        <v>4817</v>
      </c>
      <c r="AJ4085" s="90" t="str">
        <f t="shared" si="191"/>
        <v>mailto:info@oxni.ch?subject=Anfrage TCBR-120-160-S2-P0</v>
      </c>
    </row>
    <row r="4086" spans="2:36" x14ac:dyDescent="0.2">
      <c r="B4086" s="78" t="str">
        <f t="shared" si="189"/>
        <v/>
      </c>
      <c r="C4086" s="19" t="s">
        <v>143</v>
      </c>
      <c r="D4086" s="19" t="s">
        <v>4387</v>
      </c>
      <c r="E4086" s="19">
        <v>90</v>
      </c>
      <c r="F4086" s="19" t="s">
        <v>55</v>
      </c>
      <c r="G4086" s="19">
        <v>160</v>
      </c>
      <c r="H4086" s="19">
        <v>9</v>
      </c>
      <c r="I4086" s="19">
        <v>25</v>
      </c>
      <c r="J4086" s="19">
        <v>92</v>
      </c>
      <c r="K4086" s="19">
        <v>255</v>
      </c>
      <c r="L4086" s="19">
        <v>765</v>
      </c>
      <c r="M4086" s="19" t="s">
        <v>133</v>
      </c>
      <c r="N4086" s="19">
        <v>3000</v>
      </c>
      <c r="O4086" s="19">
        <v>5000</v>
      </c>
      <c r="P4086" s="19">
        <v>6600</v>
      </c>
      <c r="Q4086" s="19" t="s">
        <v>57</v>
      </c>
      <c r="R4086" s="19">
        <v>3200</v>
      </c>
      <c r="S4086" s="19">
        <v>20000</v>
      </c>
      <c r="T4086" s="19">
        <v>1.87</v>
      </c>
      <c r="U4086" s="19">
        <v>14</v>
      </c>
      <c r="V4086" s="19">
        <v>0.24</v>
      </c>
      <c r="W4086" s="19">
        <v>70</v>
      </c>
      <c r="X4086" s="93"/>
      <c r="Y4086">
        <f t="shared" si="190"/>
        <v>18.75</v>
      </c>
      <c r="Z4086" t="b">
        <f>IF(N4086/G4086&gt;=Auswahlhilfe!$C$8,TRUE,FALSE)</f>
        <v>1</v>
      </c>
      <c r="AA4086" t="b">
        <f>IF(K4086&gt;Auswahlhilfe!$C$7,TRUE,FALSE)</f>
        <v>1</v>
      </c>
      <c r="AB4086" t="b">
        <f>IF(Auswahlhilfe!$C$17=F4086,TRUE,FALSE)</f>
        <v>0</v>
      </c>
      <c r="AC4086" t="b">
        <f>IFERROR(IF(FIND("P2",PGOptionList!D4086)&gt;0,TRUE),FALSE)</f>
        <v>0</v>
      </c>
      <c r="AD4086" t="b">
        <f>IFERROR(IF(FIND("P1",PGOptionList!D4086)&gt;0,TRUE),FALSE)</f>
        <v>1</v>
      </c>
      <c r="AE4086" t="b">
        <f>IFERROR(IF(FIND("P0",PGOptionList!D4086)&gt;0,TRUE),FALSE)</f>
        <v>0</v>
      </c>
      <c r="AF4086" t="b">
        <f>IF(AND(Z4086,AA4086,AB4086,AC4086,IF(C4086=Auswahlhilfe!$L$7,TRUE,FALSE)),D4086,FALSE)</f>
        <v>0</v>
      </c>
      <c r="AG4086" t="b">
        <f>IF(AND(Z4086,AA4086,AB4086,AD4086,IF(C4086=Auswahlhilfe!$L$17,TRUE,FALSE)),D4086,FALSE)</f>
        <v>0</v>
      </c>
      <c r="AH4086" t="b">
        <f>IF(AND(Z4086,AA4086,AB4086,AE4086,IF(C4086=Auswahlhilfe!$L$17,TRUE,FALSE)),D4086,FALSE)</f>
        <v>0</v>
      </c>
      <c r="AI4086" t="s">
        <v>4817</v>
      </c>
      <c r="AJ4086" s="90" t="str">
        <f t="shared" si="191"/>
        <v>mailto:info@oxni.ch?subject=Anfrage TCBR-120-160-S1-P1</v>
      </c>
    </row>
    <row r="4087" spans="2:36" x14ac:dyDescent="0.2">
      <c r="B4087" s="78" t="str">
        <f t="shared" si="189"/>
        <v/>
      </c>
      <c r="C4087" s="19" t="s">
        <v>143</v>
      </c>
      <c r="D4087" s="19" t="s">
        <v>4388</v>
      </c>
      <c r="E4087" s="19">
        <v>90</v>
      </c>
      <c r="F4087" s="19" t="s">
        <v>58</v>
      </c>
      <c r="G4087" s="19">
        <v>160</v>
      </c>
      <c r="H4087" s="19">
        <v>9</v>
      </c>
      <c r="I4087" s="19">
        <v>25</v>
      </c>
      <c r="J4087" s="19">
        <v>92</v>
      </c>
      <c r="K4087" s="19">
        <v>255</v>
      </c>
      <c r="L4087" s="19">
        <v>765</v>
      </c>
      <c r="M4087" s="19" t="s">
        <v>133</v>
      </c>
      <c r="N4087" s="19">
        <v>3000</v>
      </c>
      <c r="O4087" s="19">
        <v>5000</v>
      </c>
      <c r="P4087" s="19">
        <v>6600</v>
      </c>
      <c r="Q4087" s="19" t="s">
        <v>57</v>
      </c>
      <c r="R4087" s="19">
        <v>3200</v>
      </c>
      <c r="S4087" s="19">
        <v>20000</v>
      </c>
      <c r="T4087" s="19">
        <v>1.87</v>
      </c>
      <c r="U4087" s="19">
        <v>14</v>
      </c>
      <c r="V4087" s="19">
        <v>0.24</v>
      </c>
      <c r="W4087" s="19">
        <v>70</v>
      </c>
      <c r="X4087" s="93"/>
      <c r="Y4087">
        <f t="shared" si="190"/>
        <v>18.75</v>
      </c>
      <c r="Z4087" t="b">
        <f>IF(N4087/G4087&gt;=Auswahlhilfe!$C$8,TRUE,FALSE)</f>
        <v>1</v>
      </c>
      <c r="AA4087" t="b">
        <f>IF(K4087&gt;Auswahlhilfe!$C$7,TRUE,FALSE)</f>
        <v>1</v>
      </c>
      <c r="AB4087" t="b">
        <f>IF(Auswahlhilfe!$C$17=F4087,TRUE,FALSE)</f>
        <v>1</v>
      </c>
      <c r="AC4087" t="b">
        <f>IFERROR(IF(FIND("P2",PGOptionList!D4087)&gt;0,TRUE),FALSE)</f>
        <v>0</v>
      </c>
      <c r="AD4087" t="b">
        <f>IFERROR(IF(FIND("P1",PGOptionList!D4087)&gt;0,TRUE),FALSE)</f>
        <v>1</v>
      </c>
      <c r="AE4087" t="b">
        <f>IFERROR(IF(FIND("P0",PGOptionList!D4087)&gt;0,TRUE),FALSE)</f>
        <v>0</v>
      </c>
      <c r="AF4087" t="b">
        <f>IF(AND(Z4087,AA4087,AB4087,AC4087,IF(C4087=Auswahlhilfe!$L$7,TRUE,FALSE)),D4087,FALSE)</f>
        <v>0</v>
      </c>
      <c r="AG4087" t="b">
        <f>IF(AND(Z4087,AA4087,AB4087,AD4087,IF(C4087=Auswahlhilfe!$L$17,TRUE,FALSE)),D4087,FALSE)</f>
        <v>0</v>
      </c>
      <c r="AH4087" t="b">
        <f>IF(AND(Z4087,AA4087,AB4087,AE4087,IF(C4087=Auswahlhilfe!$L$17,TRUE,FALSE)),D4087,FALSE)</f>
        <v>0</v>
      </c>
      <c r="AI4087" t="s">
        <v>4817</v>
      </c>
      <c r="AJ4087" s="90" t="str">
        <f t="shared" si="191"/>
        <v>mailto:info@oxni.ch?subject=Anfrage TCBR-120-160-S2-P1</v>
      </c>
    </row>
    <row r="4088" spans="2:36" x14ac:dyDescent="0.2">
      <c r="B4088" s="78" t="str">
        <f t="shared" si="189"/>
        <v/>
      </c>
      <c r="C4088" s="19" t="s">
        <v>143</v>
      </c>
      <c r="D4088" s="19" t="s">
        <v>4389</v>
      </c>
      <c r="E4088" s="19">
        <v>90</v>
      </c>
      <c r="F4088" s="19" t="s">
        <v>55</v>
      </c>
      <c r="G4088" s="19">
        <v>160</v>
      </c>
      <c r="H4088" s="19">
        <v>12</v>
      </c>
      <c r="I4088" s="19">
        <v>25</v>
      </c>
      <c r="J4088" s="19">
        <v>92</v>
      </c>
      <c r="K4088" s="19">
        <v>255</v>
      </c>
      <c r="L4088" s="19">
        <v>765</v>
      </c>
      <c r="M4088" s="19" t="s">
        <v>133</v>
      </c>
      <c r="N4088" s="19">
        <v>3000</v>
      </c>
      <c r="O4088" s="19">
        <v>5000</v>
      </c>
      <c r="P4088" s="19">
        <v>6600</v>
      </c>
      <c r="Q4088" s="19" t="s">
        <v>57</v>
      </c>
      <c r="R4088" s="19">
        <v>3200</v>
      </c>
      <c r="S4088" s="19">
        <v>20000</v>
      </c>
      <c r="T4088" s="19">
        <v>1.87</v>
      </c>
      <c r="U4088" s="19">
        <v>14</v>
      </c>
      <c r="V4088" s="19">
        <v>0.24</v>
      </c>
      <c r="W4088" s="19">
        <v>70</v>
      </c>
      <c r="X4088" s="93"/>
      <c r="Y4088">
        <f t="shared" si="190"/>
        <v>18.75</v>
      </c>
      <c r="Z4088" t="b">
        <f>IF(N4088/G4088&gt;=Auswahlhilfe!$C$8,TRUE,FALSE)</f>
        <v>1</v>
      </c>
      <c r="AA4088" t="b">
        <f>IF(K4088&gt;Auswahlhilfe!$C$7,TRUE,FALSE)</f>
        <v>1</v>
      </c>
      <c r="AB4088" t="b">
        <f>IF(Auswahlhilfe!$C$17=F4088,TRUE,FALSE)</f>
        <v>0</v>
      </c>
      <c r="AC4088" t="b">
        <f>IFERROR(IF(FIND("P2",PGOptionList!D4088)&gt;0,TRUE),FALSE)</f>
        <v>1</v>
      </c>
      <c r="AD4088" t="b">
        <f>IFERROR(IF(FIND("P1",PGOptionList!D4088)&gt;0,TRUE),FALSE)</f>
        <v>0</v>
      </c>
      <c r="AE4088" t="b">
        <f>IFERROR(IF(FIND("P0",PGOptionList!D4088)&gt;0,TRUE),FALSE)</f>
        <v>0</v>
      </c>
      <c r="AF4088" t="b">
        <f>IF(AND(Z4088,AA4088,AB4088,AC4088,IF(C4088=Auswahlhilfe!$L$7,TRUE,FALSE)),D4088,FALSE)</f>
        <v>0</v>
      </c>
      <c r="AG4088" t="b">
        <f>IF(AND(Z4088,AA4088,AB4088,AD4088,IF(C4088=Auswahlhilfe!$L$17,TRUE,FALSE)),D4088,FALSE)</f>
        <v>0</v>
      </c>
      <c r="AH4088" t="b">
        <f>IF(AND(Z4088,AA4088,AB4088,AE4088,IF(C4088=Auswahlhilfe!$L$17,TRUE,FALSE)),D4088,FALSE)</f>
        <v>0</v>
      </c>
      <c r="AI4088" t="s">
        <v>4817</v>
      </c>
      <c r="AJ4088" s="90" t="str">
        <f t="shared" si="191"/>
        <v>mailto:info@oxni.ch?subject=Anfrage TCBR-120-160-S1-P2</v>
      </c>
    </row>
    <row r="4089" spans="2:36" x14ac:dyDescent="0.2">
      <c r="B4089" s="78" t="str">
        <f t="shared" si="189"/>
        <v/>
      </c>
      <c r="C4089" s="19" t="s">
        <v>143</v>
      </c>
      <c r="D4089" s="19" t="s">
        <v>4390</v>
      </c>
      <c r="E4089" s="19">
        <v>90</v>
      </c>
      <c r="F4089" s="19" t="s">
        <v>58</v>
      </c>
      <c r="G4089" s="19">
        <v>160</v>
      </c>
      <c r="H4089" s="19">
        <v>12</v>
      </c>
      <c r="I4089" s="19">
        <v>25</v>
      </c>
      <c r="J4089" s="19">
        <v>92</v>
      </c>
      <c r="K4089" s="19">
        <v>255</v>
      </c>
      <c r="L4089" s="19">
        <v>765</v>
      </c>
      <c r="M4089" s="19" t="s">
        <v>133</v>
      </c>
      <c r="N4089" s="19">
        <v>3000</v>
      </c>
      <c r="O4089" s="19">
        <v>5000</v>
      </c>
      <c r="P4089" s="19">
        <v>6600</v>
      </c>
      <c r="Q4089" s="19" t="s">
        <v>57</v>
      </c>
      <c r="R4089" s="19">
        <v>3200</v>
      </c>
      <c r="S4089" s="19">
        <v>20000</v>
      </c>
      <c r="T4089" s="19">
        <v>1.87</v>
      </c>
      <c r="U4089" s="19">
        <v>14</v>
      </c>
      <c r="V4089" s="19">
        <v>0.24</v>
      </c>
      <c r="W4089" s="19">
        <v>70</v>
      </c>
      <c r="X4089" s="93"/>
      <c r="Y4089">
        <f t="shared" si="190"/>
        <v>18.75</v>
      </c>
      <c r="Z4089" t="b">
        <f>IF(N4089/G4089&gt;=Auswahlhilfe!$C$8,TRUE,FALSE)</f>
        <v>1</v>
      </c>
      <c r="AA4089" t="b">
        <f>IF(K4089&gt;Auswahlhilfe!$C$7,TRUE,FALSE)</f>
        <v>1</v>
      </c>
      <c r="AB4089" t="b">
        <f>IF(Auswahlhilfe!$C$17=F4089,TRUE,FALSE)</f>
        <v>1</v>
      </c>
      <c r="AC4089" t="b">
        <f>IFERROR(IF(FIND("P2",PGOptionList!D4089)&gt;0,TRUE),FALSE)</f>
        <v>1</v>
      </c>
      <c r="AD4089" t="b">
        <f>IFERROR(IF(FIND("P1",PGOptionList!D4089)&gt;0,TRUE),FALSE)</f>
        <v>0</v>
      </c>
      <c r="AE4089" t="b">
        <f>IFERROR(IF(FIND("P0",PGOptionList!D4089)&gt;0,TRUE),FALSE)</f>
        <v>0</v>
      </c>
      <c r="AF4089" t="b">
        <f>IF(AND(Z4089,AA4089,AB4089,AC4089,IF(C4089=Auswahlhilfe!$L$7,TRUE,FALSE)),D4089,FALSE)</f>
        <v>0</v>
      </c>
      <c r="AG4089" t="b">
        <f>IF(AND(Z4089,AA4089,AB4089,AD4089,IF(C4089=Auswahlhilfe!$L$17,TRUE,FALSE)),D4089,FALSE)</f>
        <v>0</v>
      </c>
      <c r="AH4089" t="b">
        <f>IF(AND(Z4089,AA4089,AB4089,AE4089,IF(C4089=Auswahlhilfe!$L$17,TRUE,FALSE)),D4089,FALSE)</f>
        <v>0</v>
      </c>
      <c r="AI4089" t="s">
        <v>4817</v>
      </c>
      <c r="AJ4089" s="90" t="str">
        <f t="shared" si="191"/>
        <v>mailto:info@oxni.ch?subject=Anfrage TCBR-120-160-S2-P2</v>
      </c>
    </row>
    <row r="4090" spans="2:36" x14ac:dyDescent="0.2">
      <c r="B4090" s="78" t="str">
        <f t="shared" si="189"/>
        <v/>
      </c>
      <c r="C4090" s="19" t="s">
        <v>143</v>
      </c>
      <c r="D4090" s="19" t="s">
        <v>4391</v>
      </c>
      <c r="E4090" s="19">
        <v>90</v>
      </c>
      <c r="F4090" s="19" t="s">
        <v>55</v>
      </c>
      <c r="G4090" s="19">
        <v>140</v>
      </c>
      <c r="H4090" s="19">
        <v>7</v>
      </c>
      <c r="I4090" s="19">
        <v>25</v>
      </c>
      <c r="J4090" s="19">
        <v>92</v>
      </c>
      <c r="K4090" s="19">
        <v>290</v>
      </c>
      <c r="L4090" s="19">
        <v>870</v>
      </c>
      <c r="M4090" s="19" t="s">
        <v>76</v>
      </c>
      <c r="N4090" s="19">
        <v>3000</v>
      </c>
      <c r="O4090" s="19">
        <v>5000</v>
      </c>
      <c r="P4090" s="19">
        <v>6600</v>
      </c>
      <c r="Q4090" s="19" t="s">
        <v>57</v>
      </c>
      <c r="R4090" s="19">
        <v>3200</v>
      </c>
      <c r="S4090" s="19">
        <v>20000</v>
      </c>
      <c r="T4090" s="19">
        <v>1.87</v>
      </c>
      <c r="U4090" s="19">
        <v>14</v>
      </c>
      <c r="V4090" s="19">
        <v>0.24</v>
      </c>
      <c r="W4090" s="19">
        <v>70</v>
      </c>
      <c r="X4090" s="93"/>
      <c r="Y4090">
        <f t="shared" si="190"/>
        <v>21.428571428571427</v>
      </c>
      <c r="Z4090" t="b">
        <f>IF(N4090/G4090&gt;=Auswahlhilfe!$C$8,TRUE,FALSE)</f>
        <v>1</v>
      </c>
      <c r="AA4090" t="b">
        <f>IF(K4090&gt;Auswahlhilfe!$C$7,TRUE,FALSE)</f>
        <v>1</v>
      </c>
      <c r="AB4090" t="b">
        <f>IF(Auswahlhilfe!$C$17=F4090,TRUE,FALSE)</f>
        <v>0</v>
      </c>
      <c r="AC4090" t="b">
        <f>IFERROR(IF(FIND("P2",PGOptionList!D4090)&gt;0,TRUE),FALSE)</f>
        <v>0</v>
      </c>
      <c r="AD4090" t="b">
        <f>IFERROR(IF(FIND("P1",PGOptionList!D4090)&gt;0,TRUE),FALSE)</f>
        <v>0</v>
      </c>
      <c r="AE4090" t="b">
        <f>IFERROR(IF(FIND("P0",PGOptionList!D4090)&gt;0,TRUE),FALSE)</f>
        <v>1</v>
      </c>
      <c r="AF4090" t="b">
        <f>IF(AND(Z4090,AA4090,AB4090,AC4090,IF(C4090=Auswahlhilfe!$L$7,TRUE,FALSE)),D4090,FALSE)</f>
        <v>0</v>
      </c>
      <c r="AG4090" t="b">
        <f>IF(AND(Z4090,AA4090,AB4090,AD4090,IF(C4090=Auswahlhilfe!$L$17,TRUE,FALSE)),D4090,FALSE)</f>
        <v>0</v>
      </c>
      <c r="AH4090" t="b">
        <f>IF(AND(Z4090,AA4090,AB4090,AE4090,IF(C4090=Auswahlhilfe!$L$17,TRUE,FALSE)),D4090,FALSE)</f>
        <v>0</v>
      </c>
      <c r="AI4090" t="s">
        <v>4817</v>
      </c>
      <c r="AJ4090" s="90" t="str">
        <f t="shared" si="191"/>
        <v>mailto:info@oxni.ch?subject=Anfrage TCBR-120-140-S1-P0</v>
      </c>
    </row>
    <row r="4091" spans="2:36" x14ac:dyDescent="0.2">
      <c r="B4091" s="78" t="str">
        <f t="shared" si="189"/>
        <v/>
      </c>
      <c r="C4091" s="19" t="s">
        <v>143</v>
      </c>
      <c r="D4091" s="19" t="s">
        <v>4392</v>
      </c>
      <c r="E4091" s="19">
        <v>90</v>
      </c>
      <c r="F4091" s="19" t="s">
        <v>58</v>
      </c>
      <c r="G4091" s="19">
        <v>140</v>
      </c>
      <c r="H4091" s="19">
        <v>7</v>
      </c>
      <c r="I4091" s="19">
        <v>25</v>
      </c>
      <c r="J4091" s="19">
        <v>92</v>
      </c>
      <c r="K4091" s="19">
        <v>290</v>
      </c>
      <c r="L4091" s="19">
        <v>870</v>
      </c>
      <c r="M4091" s="19" t="s">
        <v>76</v>
      </c>
      <c r="N4091" s="19">
        <v>3000</v>
      </c>
      <c r="O4091" s="19">
        <v>5000</v>
      </c>
      <c r="P4091" s="19">
        <v>6600</v>
      </c>
      <c r="Q4091" s="19" t="s">
        <v>57</v>
      </c>
      <c r="R4091" s="19">
        <v>3200</v>
      </c>
      <c r="S4091" s="19">
        <v>20000</v>
      </c>
      <c r="T4091" s="19">
        <v>1.87</v>
      </c>
      <c r="U4091" s="19">
        <v>14</v>
      </c>
      <c r="V4091" s="19">
        <v>0.24</v>
      </c>
      <c r="W4091" s="19">
        <v>70</v>
      </c>
      <c r="X4091" s="93"/>
      <c r="Y4091">
        <f t="shared" si="190"/>
        <v>21.428571428571427</v>
      </c>
      <c r="Z4091" t="b">
        <f>IF(N4091/G4091&gt;=Auswahlhilfe!$C$8,TRUE,FALSE)</f>
        <v>1</v>
      </c>
      <c r="AA4091" t="b">
        <f>IF(K4091&gt;Auswahlhilfe!$C$7,TRUE,FALSE)</f>
        <v>1</v>
      </c>
      <c r="AB4091" t="b">
        <f>IF(Auswahlhilfe!$C$17=F4091,TRUE,FALSE)</f>
        <v>1</v>
      </c>
      <c r="AC4091" t="b">
        <f>IFERROR(IF(FIND("P2",PGOptionList!D4091)&gt;0,TRUE),FALSE)</f>
        <v>0</v>
      </c>
      <c r="AD4091" t="b">
        <f>IFERROR(IF(FIND("P1",PGOptionList!D4091)&gt;0,TRUE),FALSE)</f>
        <v>0</v>
      </c>
      <c r="AE4091" t="b">
        <f>IFERROR(IF(FIND("P0",PGOptionList!D4091)&gt;0,TRUE),FALSE)</f>
        <v>1</v>
      </c>
      <c r="AF4091" t="b">
        <f>IF(AND(Z4091,AA4091,AB4091,AC4091,IF(C4091=Auswahlhilfe!$L$7,TRUE,FALSE)),D4091,FALSE)</f>
        <v>0</v>
      </c>
      <c r="AG4091" t="b">
        <f>IF(AND(Z4091,AA4091,AB4091,AD4091,IF(C4091=Auswahlhilfe!$L$17,TRUE,FALSE)),D4091,FALSE)</f>
        <v>0</v>
      </c>
      <c r="AH4091" t="b">
        <f>IF(AND(Z4091,AA4091,AB4091,AE4091,IF(C4091=Auswahlhilfe!$L$17,TRUE,FALSE)),D4091,FALSE)</f>
        <v>0</v>
      </c>
      <c r="AI4091" t="s">
        <v>4817</v>
      </c>
      <c r="AJ4091" s="90" t="str">
        <f t="shared" si="191"/>
        <v>mailto:info@oxni.ch?subject=Anfrage TCBR-120-140-S2-P0</v>
      </c>
    </row>
    <row r="4092" spans="2:36" x14ac:dyDescent="0.2">
      <c r="B4092" s="78" t="str">
        <f t="shared" si="189"/>
        <v/>
      </c>
      <c r="C4092" s="19" t="s">
        <v>143</v>
      </c>
      <c r="D4092" s="19" t="s">
        <v>4393</v>
      </c>
      <c r="E4092" s="19">
        <v>90</v>
      </c>
      <c r="F4092" s="19" t="s">
        <v>55</v>
      </c>
      <c r="G4092" s="19">
        <v>140</v>
      </c>
      <c r="H4092" s="19">
        <v>9</v>
      </c>
      <c r="I4092" s="19">
        <v>25</v>
      </c>
      <c r="J4092" s="19">
        <v>92</v>
      </c>
      <c r="K4092" s="19">
        <v>290</v>
      </c>
      <c r="L4092" s="19">
        <v>870</v>
      </c>
      <c r="M4092" s="19" t="s">
        <v>76</v>
      </c>
      <c r="N4092" s="19">
        <v>3000</v>
      </c>
      <c r="O4092" s="19">
        <v>5000</v>
      </c>
      <c r="P4092" s="19">
        <v>6600</v>
      </c>
      <c r="Q4092" s="19" t="s">
        <v>57</v>
      </c>
      <c r="R4092" s="19">
        <v>3200</v>
      </c>
      <c r="S4092" s="19">
        <v>20000</v>
      </c>
      <c r="T4092" s="19">
        <v>1.87</v>
      </c>
      <c r="U4092" s="19">
        <v>14</v>
      </c>
      <c r="V4092" s="19">
        <v>0.24</v>
      </c>
      <c r="W4092" s="19">
        <v>70</v>
      </c>
      <c r="X4092" s="93"/>
      <c r="Y4092">
        <f t="shared" si="190"/>
        <v>21.428571428571427</v>
      </c>
      <c r="Z4092" t="b">
        <f>IF(N4092/G4092&gt;=Auswahlhilfe!$C$8,TRUE,FALSE)</f>
        <v>1</v>
      </c>
      <c r="AA4092" t="b">
        <f>IF(K4092&gt;Auswahlhilfe!$C$7,TRUE,FALSE)</f>
        <v>1</v>
      </c>
      <c r="AB4092" t="b">
        <f>IF(Auswahlhilfe!$C$17=F4092,TRUE,FALSE)</f>
        <v>0</v>
      </c>
      <c r="AC4092" t="b">
        <f>IFERROR(IF(FIND("P2",PGOptionList!D4092)&gt;0,TRUE),FALSE)</f>
        <v>0</v>
      </c>
      <c r="AD4092" t="b">
        <f>IFERROR(IF(FIND("P1",PGOptionList!D4092)&gt;0,TRUE),FALSE)</f>
        <v>1</v>
      </c>
      <c r="AE4092" t="b">
        <f>IFERROR(IF(FIND("P0",PGOptionList!D4092)&gt;0,TRUE),FALSE)</f>
        <v>0</v>
      </c>
      <c r="AF4092" t="b">
        <f>IF(AND(Z4092,AA4092,AB4092,AC4092,IF(C4092=Auswahlhilfe!$L$7,TRUE,FALSE)),D4092,FALSE)</f>
        <v>0</v>
      </c>
      <c r="AG4092" t="b">
        <f>IF(AND(Z4092,AA4092,AB4092,AD4092,IF(C4092=Auswahlhilfe!$L$17,TRUE,FALSE)),D4092,FALSE)</f>
        <v>0</v>
      </c>
      <c r="AH4092" t="b">
        <f>IF(AND(Z4092,AA4092,AB4092,AE4092,IF(C4092=Auswahlhilfe!$L$17,TRUE,FALSE)),D4092,FALSE)</f>
        <v>0</v>
      </c>
      <c r="AI4092" t="s">
        <v>4817</v>
      </c>
      <c r="AJ4092" s="90" t="str">
        <f t="shared" si="191"/>
        <v>mailto:info@oxni.ch?subject=Anfrage TCBR-120-140-S1-P1</v>
      </c>
    </row>
    <row r="4093" spans="2:36" x14ac:dyDescent="0.2">
      <c r="B4093" s="78" t="str">
        <f t="shared" si="189"/>
        <v/>
      </c>
      <c r="C4093" s="19" t="s">
        <v>143</v>
      </c>
      <c r="D4093" s="19" t="s">
        <v>4394</v>
      </c>
      <c r="E4093" s="19">
        <v>90</v>
      </c>
      <c r="F4093" s="19" t="s">
        <v>58</v>
      </c>
      <c r="G4093" s="19">
        <v>140</v>
      </c>
      <c r="H4093" s="19">
        <v>9</v>
      </c>
      <c r="I4093" s="19">
        <v>25</v>
      </c>
      <c r="J4093" s="19">
        <v>92</v>
      </c>
      <c r="K4093" s="19">
        <v>290</v>
      </c>
      <c r="L4093" s="19">
        <v>870</v>
      </c>
      <c r="M4093" s="19" t="s">
        <v>76</v>
      </c>
      <c r="N4093" s="19">
        <v>3000</v>
      </c>
      <c r="O4093" s="19">
        <v>5000</v>
      </c>
      <c r="P4093" s="19">
        <v>6600</v>
      </c>
      <c r="Q4093" s="19" t="s">
        <v>57</v>
      </c>
      <c r="R4093" s="19">
        <v>3200</v>
      </c>
      <c r="S4093" s="19">
        <v>20000</v>
      </c>
      <c r="T4093" s="19">
        <v>1.87</v>
      </c>
      <c r="U4093" s="19">
        <v>14</v>
      </c>
      <c r="V4093" s="19">
        <v>0.24</v>
      </c>
      <c r="W4093" s="19">
        <v>70</v>
      </c>
      <c r="X4093" s="93"/>
      <c r="Y4093">
        <f t="shared" si="190"/>
        <v>21.428571428571427</v>
      </c>
      <c r="Z4093" t="b">
        <f>IF(N4093/G4093&gt;=Auswahlhilfe!$C$8,TRUE,FALSE)</f>
        <v>1</v>
      </c>
      <c r="AA4093" t="b">
        <f>IF(K4093&gt;Auswahlhilfe!$C$7,TRUE,FALSE)</f>
        <v>1</v>
      </c>
      <c r="AB4093" t="b">
        <f>IF(Auswahlhilfe!$C$17=F4093,TRUE,FALSE)</f>
        <v>1</v>
      </c>
      <c r="AC4093" t="b">
        <f>IFERROR(IF(FIND("P2",PGOptionList!D4093)&gt;0,TRUE),FALSE)</f>
        <v>0</v>
      </c>
      <c r="AD4093" t="b">
        <f>IFERROR(IF(FIND("P1",PGOptionList!D4093)&gt;0,TRUE),FALSE)</f>
        <v>1</v>
      </c>
      <c r="AE4093" t="b">
        <f>IFERROR(IF(FIND("P0",PGOptionList!D4093)&gt;0,TRUE),FALSE)</f>
        <v>0</v>
      </c>
      <c r="AF4093" t="b">
        <f>IF(AND(Z4093,AA4093,AB4093,AC4093,IF(C4093=Auswahlhilfe!$L$7,TRUE,FALSE)),D4093,FALSE)</f>
        <v>0</v>
      </c>
      <c r="AG4093" t="b">
        <f>IF(AND(Z4093,AA4093,AB4093,AD4093,IF(C4093=Auswahlhilfe!$L$17,TRUE,FALSE)),D4093,FALSE)</f>
        <v>0</v>
      </c>
      <c r="AH4093" t="b">
        <f>IF(AND(Z4093,AA4093,AB4093,AE4093,IF(C4093=Auswahlhilfe!$L$17,TRUE,FALSE)),D4093,FALSE)</f>
        <v>0</v>
      </c>
      <c r="AI4093" t="s">
        <v>4817</v>
      </c>
      <c r="AJ4093" s="90" t="str">
        <f t="shared" si="191"/>
        <v>mailto:info@oxni.ch?subject=Anfrage TCBR-120-140-S2-P1</v>
      </c>
    </row>
    <row r="4094" spans="2:36" x14ac:dyDescent="0.2">
      <c r="B4094" s="78" t="str">
        <f t="shared" si="189"/>
        <v/>
      </c>
      <c r="C4094" s="19" t="s">
        <v>143</v>
      </c>
      <c r="D4094" s="19" t="s">
        <v>4395</v>
      </c>
      <c r="E4094" s="19">
        <v>90</v>
      </c>
      <c r="F4094" s="19" t="s">
        <v>55</v>
      </c>
      <c r="G4094" s="19">
        <v>140</v>
      </c>
      <c r="H4094" s="19">
        <v>12</v>
      </c>
      <c r="I4094" s="19">
        <v>25</v>
      </c>
      <c r="J4094" s="19">
        <v>92</v>
      </c>
      <c r="K4094" s="19">
        <v>290</v>
      </c>
      <c r="L4094" s="19">
        <v>870</v>
      </c>
      <c r="M4094" s="19" t="s">
        <v>76</v>
      </c>
      <c r="N4094" s="19">
        <v>3000</v>
      </c>
      <c r="O4094" s="19">
        <v>5000</v>
      </c>
      <c r="P4094" s="19">
        <v>6600</v>
      </c>
      <c r="Q4094" s="19" t="s">
        <v>57</v>
      </c>
      <c r="R4094" s="19">
        <v>3200</v>
      </c>
      <c r="S4094" s="19">
        <v>20000</v>
      </c>
      <c r="T4094" s="19">
        <v>1.87</v>
      </c>
      <c r="U4094" s="19">
        <v>14</v>
      </c>
      <c r="V4094" s="19">
        <v>0.24</v>
      </c>
      <c r="W4094" s="19">
        <v>70</v>
      </c>
      <c r="X4094" s="93"/>
      <c r="Y4094">
        <f t="shared" si="190"/>
        <v>21.428571428571427</v>
      </c>
      <c r="Z4094" t="b">
        <f>IF(N4094/G4094&gt;=Auswahlhilfe!$C$8,TRUE,FALSE)</f>
        <v>1</v>
      </c>
      <c r="AA4094" t="b">
        <f>IF(K4094&gt;Auswahlhilfe!$C$7,TRUE,FALSE)</f>
        <v>1</v>
      </c>
      <c r="AB4094" t="b">
        <f>IF(Auswahlhilfe!$C$17=F4094,TRUE,FALSE)</f>
        <v>0</v>
      </c>
      <c r="AC4094" t="b">
        <f>IFERROR(IF(FIND("P2",PGOptionList!D4094)&gt;0,TRUE),FALSE)</f>
        <v>1</v>
      </c>
      <c r="AD4094" t="b">
        <f>IFERROR(IF(FIND("P1",PGOptionList!D4094)&gt;0,TRUE),FALSE)</f>
        <v>0</v>
      </c>
      <c r="AE4094" t="b">
        <f>IFERROR(IF(FIND("P0",PGOptionList!D4094)&gt;0,TRUE),FALSE)</f>
        <v>0</v>
      </c>
      <c r="AF4094" t="b">
        <f>IF(AND(Z4094,AA4094,AB4094,AC4094,IF(C4094=Auswahlhilfe!$L$7,TRUE,FALSE)),D4094,FALSE)</f>
        <v>0</v>
      </c>
      <c r="AG4094" t="b">
        <f>IF(AND(Z4094,AA4094,AB4094,AD4094,IF(C4094=Auswahlhilfe!$L$17,TRUE,FALSE)),D4094,FALSE)</f>
        <v>0</v>
      </c>
      <c r="AH4094" t="b">
        <f>IF(AND(Z4094,AA4094,AB4094,AE4094,IF(C4094=Auswahlhilfe!$L$17,TRUE,FALSE)),D4094,FALSE)</f>
        <v>0</v>
      </c>
      <c r="AI4094" t="s">
        <v>4817</v>
      </c>
      <c r="AJ4094" s="90" t="str">
        <f t="shared" si="191"/>
        <v>mailto:info@oxni.ch?subject=Anfrage TCBR-120-140-S1-P2</v>
      </c>
    </row>
    <row r="4095" spans="2:36" x14ac:dyDescent="0.2">
      <c r="B4095" s="78" t="str">
        <f t="shared" si="189"/>
        <v/>
      </c>
      <c r="C4095" s="19" t="s">
        <v>143</v>
      </c>
      <c r="D4095" s="19" t="s">
        <v>4396</v>
      </c>
      <c r="E4095" s="19">
        <v>90</v>
      </c>
      <c r="F4095" s="19" t="s">
        <v>58</v>
      </c>
      <c r="G4095" s="19">
        <v>140</v>
      </c>
      <c r="H4095" s="19">
        <v>12</v>
      </c>
      <c r="I4095" s="19">
        <v>25</v>
      </c>
      <c r="J4095" s="19">
        <v>92</v>
      </c>
      <c r="K4095" s="19">
        <v>290</v>
      </c>
      <c r="L4095" s="19">
        <v>870</v>
      </c>
      <c r="M4095" s="19" t="s">
        <v>76</v>
      </c>
      <c r="N4095" s="19">
        <v>3000</v>
      </c>
      <c r="O4095" s="19">
        <v>5000</v>
      </c>
      <c r="P4095" s="19">
        <v>6600</v>
      </c>
      <c r="Q4095" s="19" t="s">
        <v>57</v>
      </c>
      <c r="R4095" s="19">
        <v>3200</v>
      </c>
      <c r="S4095" s="19">
        <v>20000</v>
      </c>
      <c r="T4095" s="19">
        <v>1.87</v>
      </c>
      <c r="U4095" s="19">
        <v>14</v>
      </c>
      <c r="V4095" s="19">
        <v>0.24</v>
      </c>
      <c r="W4095" s="19">
        <v>70</v>
      </c>
      <c r="X4095" s="93"/>
      <c r="Y4095">
        <f t="shared" si="190"/>
        <v>21.428571428571427</v>
      </c>
      <c r="Z4095" t="b">
        <f>IF(N4095/G4095&gt;=Auswahlhilfe!$C$8,TRUE,FALSE)</f>
        <v>1</v>
      </c>
      <c r="AA4095" t="b">
        <f>IF(K4095&gt;Auswahlhilfe!$C$7,TRUE,FALSE)</f>
        <v>1</v>
      </c>
      <c r="AB4095" t="b">
        <f>IF(Auswahlhilfe!$C$17=F4095,TRUE,FALSE)</f>
        <v>1</v>
      </c>
      <c r="AC4095" t="b">
        <f>IFERROR(IF(FIND("P2",PGOptionList!D4095)&gt;0,TRUE),FALSE)</f>
        <v>1</v>
      </c>
      <c r="AD4095" t="b">
        <f>IFERROR(IF(FIND("P1",PGOptionList!D4095)&gt;0,TRUE),FALSE)</f>
        <v>0</v>
      </c>
      <c r="AE4095" t="b">
        <f>IFERROR(IF(FIND("P0",PGOptionList!D4095)&gt;0,TRUE),FALSE)</f>
        <v>0</v>
      </c>
      <c r="AF4095" t="b">
        <f>IF(AND(Z4095,AA4095,AB4095,AC4095,IF(C4095=Auswahlhilfe!$L$7,TRUE,FALSE)),D4095,FALSE)</f>
        <v>0</v>
      </c>
      <c r="AG4095" t="b">
        <f>IF(AND(Z4095,AA4095,AB4095,AD4095,IF(C4095=Auswahlhilfe!$L$17,TRUE,FALSE)),D4095,FALSE)</f>
        <v>0</v>
      </c>
      <c r="AH4095" t="b">
        <f>IF(AND(Z4095,AA4095,AB4095,AE4095,IF(C4095=Auswahlhilfe!$L$17,TRUE,FALSE)),D4095,FALSE)</f>
        <v>0</v>
      </c>
      <c r="AI4095" t="s">
        <v>4817</v>
      </c>
      <c r="AJ4095" s="90" t="str">
        <f t="shared" si="191"/>
        <v>mailto:info@oxni.ch?subject=Anfrage TCBR-120-140-S2-P2</v>
      </c>
    </row>
    <row r="4096" spans="2:36" x14ac:dyDescent="0.2">
      <c r="B4096" s="78" t="str">
        <f t="shared" si="189"/>
        <v/>
      </c>
      <c r="C4096" s="19" t="s">
        <v>143</v>
      </c>
      <c r="D4096" s="19" t="s">
        <v>4397</v>
      </c>
      <c r="E4096" s="19">
        <v>90</v>
      </c>
      <c r="F4096" s="19" t="s">
        <v>55</v>
      </c>
      <c r="G4096" s="19">
        <v>120</v>
      </c>
      <c r="H4096" s="19">
        <v>7</v>
      </c>
      <c r="I4096" s="19">
        <v>25</v>
      </c>
      <c r="J4096" s="19">
        <v>92</v>
      </c>
      <c r="K4096" s="19">
        <v>305</v>
      </c>
      <c r="L4096" s="19">
        <v>915</v>
      </c>
      <c r="M4096" s="19" t="s">
        <v>154</v>
      </c>
      <c r="N4096" s="19">
        <v>3000</v>
      </c>
      <c r="O4096" s="19">
        <v>5000</v>
      </c>
      <c r="P4096" s="19">
        <v>6600</v>
      </c>
      <c r="Q4096" s="19" t="s">
        <v>57</v>
      </c>
      <c r="R4096" s="19">
        <v>3200</v>
      </c>
      <c r="S4096" s="19">
        <v>20000</v>
      </c>
      <c r="T4096" s="19">
        <v>1.87</v>
      </c>
      <c r="U4096" s="19">
        <v>14</v>
      </c>
      <c r="V4096" s="19">
        <v>0.24</v>
      </c>
      <c r="W4096" s="19">
        <v>70</v>
      </c>
      <c r="X4096" s="93"/>
      <c r="Y4096">
        <f t="shared" si="190"/>
        <v>25</v>
      </c>
      <c r="Z4096" t="b">
        <f>IF(N4096/G4096&gt;=Auswahlhilfe!$C$8,TRUE,FALSE)</f>
        <v>1</v>
      </c>
      <c r="AA4096" t="b">
        <f>IF(K4096&gt;Auswahlhilfe!$C$7,TRUE,FALSE)</f>
        <v>1</v>
      </c>
      <c r="AB4096" t="b">
        <f>IF(Auswahlhilfe!$C$17=F4096,TRUE,FALSE)</f>
        <v>0</v>
      </c>
      <c r="AC4096" t="b">
        <f>IFERROR(IF(FIND("P2",PGOptionList!D4096)&gt;0,TRUE),FALSE)</f>
        <v>0</v>
      </c>
      <c r="AD4096" t="b">
        <f>IFERROR(IF(FIND("P1",PGOptionList!D4096)&gt;0,TRUE),FALSE)</f>
        <v>0</v>
      </c>
      <c r="AE4096" t="b">
        <f>IFERROR(IF(FIND("P0",PGOptionList!D4096)&gt;0,TRUE),FALSE)</f>
        <v>1</v>
      </c>
      <c r="AF4096" t="b">
        <f>IF(AND(Z4096,AA4096,AB4096,AC4096,IF(C4096=Auswahlhilfe!$L$7,TRUE,FALSE)),D4096,FALSE)</f>
        <v>0</v>
      </c>
      <c r="AG4096" t="b">
        <f>IF(AND(Z4096,AA4096,AB4096,AD4096,IF(C4096=Auswahlhilfe!$L$17,TRUE,FALSE)),D4096,FALSE)</f>
        <v>0</v>
      </c>
      <c r="AH4096" t="b">
        <f>IF(AND(Z4096,AA4096,AB4096,AE4096,IF(C4096=Auswahlhilfe!$L$17,TRUE,FALSE)),D4096,FALSE)</f>
        <v>0</v>
      </c>
      <c r="AI4096" t="s">
        <v>4817</v>
      </c>
      <c r="AJ4096" s="90" t="str">
        <f t="shared" si="191"/>
        <v>mailto:info@oxni.ch?subject=Anfrage TCBR-120-120-S1-P0</v>
      </c>
    </row>
    <row r="4097" spans="2:36" x14ac:dyDescent="0.2">
      <c r="B4097" s="78" t="str">
        <f t="shared" si="189"/>
        <v/>
      </c>
      <c r="C4097" s="19" t="s">
        <v>143</v>
      </c>
      <c r="D4097" s="19" t="s">
        <v>4398</v>
      </c>
      <c r="E4097" s="19">
        <v>90</v>
      </c>
      <c r="F4097" s="19" t="s">
        <v>58</v>
      </c>
      <c r="G4097" s="19">
        <v>120</v>
      </c>
      <c r="H4097" s="19">
        <v>7</v>
      </c>
      <c r="I4097" s="19">
        <v>25</v>
      </c>
      <c r="J4097" s="19">
        <v>92</v>
      </c>
      <c r="K4097" s="19">
        <v>305</v>
      </c>
      <c r="L4097" s="19">
        <v>915</v>
      </c>
      <c r="M4097" s="19" t="s">
        <v>154</v>
      </c>
      <c r="N4097" s="19">
        <v>3000</v>
      </c>
      <c r="O4097" s="19">
        <v>5000</v>
      </c>
      <c r="P4097" s="19">
        <v>6600</v>
      </c>
      <c r="Q4097" s="19" t="s">
        <v>57</v>
      </c>
      <c r="R4097" s="19">
        <v>3200</v>
      </c>
      <c r="S4097" s="19">
        <v>20000</v>
      </c>
      <c r="T4097" s="19">
        <v>1.87</v>
      </c>
      <c r="U4097" s="19">
        <v>14</v>
      </c>
      <c r="V4097" s="19">
        <v>0.24</v>
      </c>
      <c r="W4097" s="19">
        <v>70</v>
      </c>
      <c r="X4097" s="93"/>
      <c r="Y4097">
        <f t="shared" si="190"/>
        <v>25</v>
      </c>
      <c r="Z4097" t="b">
        <f>IF(N4097/G4097&gt;=Auswahlhilfe!$C$8,TRUE,FALSE)</f>
        <v>1</v>
      </c>
      <c r="AA4097" t="b">
        <f>IF(K4097&gt;Auswahlhilfe!$C$7,TRUE,FALSE)</f>
        <v>1</v>
      </c>
      <c r="AB4097" t="b">
        <f>IF(Auswahlhilfe!$C$17=F4097,TRUE,FALSE)</f>
        <v>1</v>
      </c>
      <c r="AC4097" t="b">
        <f>IFERROR(IF(FIND("P2",PGOptionList!D4097)&gt;0,TRUE),FALSE)</f>
        <v>0</v>
      </c>
      <c r="AD4097" t="b">
        <f>IFERROR(IF(FIND("P1",PGOptionList!D4097)&gt;0,TRUE),FALSE)</f>
        <v>0</v>
      </c>
      <c r="AE4097" t="b">
        <f>IFERROR(IF(FIND("P0",PGOptionList!D4097)&gt;0,TRUE),FALSE)</f>
        <v>1</v>
      </c>
      <c r="AF4097" t="b">
        <f>IF(AND(Z4097,AA4097,AB4097,AC4097,IF(C4097=Auswahlhilfe!$L$7,TRUE,FALSE)),D4097,FALSE)</f>
        <v>0</v>
      </c>
      <c r="AG4097" t="b">
        <f>IF(AND(Z4097,AA4097,AB4097,AD4097,IF(C4097=Auswahlhilfe!$L$17,TRUE,FALSE)),D4097,FALSE)</f>
        <v>0</v>
      </c>
      <c r="AH4097" t="b">
        <f>IF(AND(Z4097,AA4097,AB4097,AE4097,IF(C4097=Auswahlhilfe!$L$17,TRUE,FALSE)),D4097,FALSE)</f>
        <v>0</v>
      </c>
      <c r="AI4097" t="s">
        <v>4817</v>
      </c>
      <c r="AJ4097" s="90" t="str">
        <f t="shared" si="191"/>
        <v>mailto:info@oxni.ch?subject=Anfrage TCBR-120-120-S2-P0</v>
      </c>
    </row>
    <row r="4098" spans="2:36" x14ac:dyDescent="0.2">
      <c r="B4098" s="78" t="str">
        <f t="shared" si="189"/>
        <v/>
      </c>
      <c r="C4098" s="19" t="s">
        <v>143</v>
      </c>
      <c r="D4098" s="19" t="s">
        <v>4399</v>
      </c>
      <c r="E4098" s="19">
        <v>90</v>
      </c>
      <c r="F4098" s="19" t="s">
        <v>55</v>
      </c>
      <c r="G4098" s="19">
        <v>120</v>
      </c>
      <c r="H4098" s="19">
        <v>9</v>
      </c>
      <c r="I4098" s="19">
        <v>25</v>
      </c>
      <c r="J4098" s="19">
        <v>92</v>
      </c>
      <c r="K4098" s="19">
        <v>305</v>
      </c>
      <c r="L4098" s="19">
        <v>915</v>
      </c>
      <c r="M4098" s="19" t="s">
        <v>154</v>
      </c>
      <c r="N4098" s="19">
        <v>3000</v>
      </c>
      <c r="O4098" s="19">
        <v>5000</v>
      </c>
      <c r="P4098" s="19">
        <v>6600</v>
      </c>
      <c r="Q4098" s="19" t="s">
        <v>57</v>
      </c>
      <c r="R4098" s="19">
        <v>3200</v>
      </c>
      <c r="S4098" s="19">
        <v>20000</v>
      </c>
      <c r="T4098" s="19">
        <v>1.87</v>
      </c>
      <c r="U4098" s="19">
        <v>14</v>
      </c>
      <c r="V4098" s="19">
        <v>0.24</v>
      </c>
      <c r="W4098" s="19">
        <v>70</v>
      </c>
      <c r="X4098" s="93"/>
      <c r="Y4098">
        <f t="shared" si="190"/>
        <v>25</v>
      </c>
      <c r="Z4098" t="b">
        <f>IF(N4098/G4098&gt;=Auswahlhilfe!$C$8,TRUE,FALSE)</f>
        <v>1</v>
      </c>
      <c r="AA4098" t="b">
        <f>IF(K4098&gt;Auswahlhilfe!$C$7,TRUE,FALSE)</f>
        <v>1</v>
      </c>
      <c r="AB4098" t="b">
        <f>IF(Auswahlhilfe!$C$17=F4098,TRUE,FALSE)</f>
        <v>0</v>
      </c>
      <c r="AC4098" t="b">
        <f>IFERROR(IF(FIND("P2",PGOptionList!D4098)&gt;0,TRUE),FALSE)</f>
        <v>0</v>
      </c>
      <c r="AD4098" t="b">
        <f>IFERROR(IF(FIND("P1",PGOptionList!D4098)&gt;0,TRUE),FALSE)</f>
        <v>1</v>
      </c>
      <c r="AE4098" t="b">
        <f>IFERROR(IF(FIND("P0",PGOptionList!D4098)&gt;0,TRUE),FALSE)</f>
        <v>0</v>
      </c>
      <c r="AF4098" t="b">
        <f>IF(AND(Z4098,AA4098,AB4098,AC4098,IF(C4098=Auswahlhilfe!$L$7,TRUE,FALSE)),D4098,FALSE)</f>
        <v>0</v>
      </c>
      <c r="AG4098" t="b">
        <f>IF(AND(Z4098,AA4098,AB4098,AD4098,IF(C4098=Auswahlhilfe!$L$17,TRUE,FALSE)),D4098,FALSE)</f>
        <v>0</v>
      </c>
      <c r="AH4098" t="b">
        <f>IF(AND(Z4098,AA4098,AB4098,AE4098,IF(C4098=Auswahlhilfe!$L$17,TRUE,FALSE)),D4098,FALSE)</f>
        <v>0</v>
      </c>
      <c r="AI4098" t="s">
        <v>4817</v>
      </c>
      <c r="AJ4098" s="90" t="str">
        <f t="shared" si="191"/>
        <v>mailto:info@oxni.ch?subject=Anfrage TCBR-120-120-S1-P1</v>
      </c>
    </row>
    <row r="4099" spans="2:36" x14ac:dyDescent="0.2">
      <c r="B4099" s="78" t="str">
        <f t="shared" si="189"/>
        <v/>
      </c>
      <c r="C4099" s="19" t="s">
        <v>143</v>
      </c>
      <c r="D4099" s="19" t="s">
        <v>4400</v>
      </c>
      <c r="E4099" s="19">
        <v>90</v>
      </c>
      <c r="F4099" s="19" t="s">
        <v>58</v>
      </c>
      <c r="G4099" s="19">
        <v>120</v>
      </c>
      <c r="H4099" s="19">
        <v>9</v>
      </c>
      <c r="I4099" s="19">
        <v>25</v>
      </c>
      <c r="J4099" s="19">
        <v>92</v>
      </c>
      <c r="K4099" s="19">
        <v>305</v>
      </c>
      <c r="L4099" s="19">
        <v>915</v>
      </c>
      <c r="M4099" s="19" t="s">
        <v>154</v>
      </c>
      <c r="N4099" s="19">
        <v>3000</v>
      </c>
      <c r="O4099" s="19">
        <v>5000</v>
      </c>
      <c r="P4099" s="19">
        <v>6600</v>
      </c>
      <c r="Q4099" s="19" t="s">
        <v>57</v>
      </c>
      <c r="R4099" s="19">
        <v>3200</v>
      </c>
      <c r="S4099" s="19">
        <v>20000</v>
      </c>
      <c r="T4099" s="19">
        <v>1.87</v>
      </c>
      <c r="U4099" s="19">
        <v>14</v>
      </c>
      <c r="V4099" s="19">
        <v>0.24</v>
      </c>
      <c r="W4099" s="19">
        <v>70</v>
      </c>
      <c r="X4099" s="93"/>
      <c r="Y4099">
        <f t="shared" si="190"/>
        <v>25</v>
      </c>
      <c r="Z4099" t="b">
        <f>IF(N4099/G4099&gt;=Auswahlhilfe!$C$8,TRUE,FALSE)</f>
        <v>1</v>
      </c>
      <c r="AA4099" t="b">
        <f>IF(K4099&gt;Auswahlhilfe!$C$7,TRUE,FALSE)</f>
        <v>1</v>
      </c>
      <c r="AB4099" t="b">
        <f>IF(Auswahlhilfe!$C$17=F4099,TRUE,FALSE)</f>
        <v>1</v>
      </c>
      <c r="AC4099" t="b">
        <f>IFERROR(IF(FIND("P2",PGOptionList!D4099)&gt;0,TRUE),FALSE)</f>
        <v>0</v>
      </c>
      <c r="AD4099" t="b">
        <f>IFERROR(IF(FIND("P1",PGOptionList!D4099)&gt;0,TRUE),FALSE)</f>
        <v>1</v>
      </c>
      <c r="AE4099" t="b">
        <f>IFERROR(IF(FIND("P0",PGOptionList!D4099)&gt;0,TRUE),FALSE)</f>
        <v>0</v>
      </c>
      <c r="AF4099" t="b">
        <f>IF(AND(Z4099,AA4099,AB4099,AC4099,IF(C4099=Auswahlhilfe!$L$7,TRUE,FALSE)),D4099,FALSE)</f>
        <v>0</v>
      </c>
      <c r="AG4099" t="b">
        <f>IF(AND(Z4099,AA4099,AB4099,AD4099,IF(C4099=Auswahlhilfe!$L$17,TRUE,FALSE)),D4099,FALSE)</f>
        <v>0</v>
      </c>
      <c r="AH4099" t="b">
        <f>IF(AND(Z4099,AA4099,AB4099,AE4099,IF(C4099=Auswahlhilfe!$L$17,TRUE,FALSE)),D4099,FALSE)</f>
        <v>0</v>
      </c>
      <c r="AI4099" t="s">
        <v>4817</v>
      </c>
      <c r="AJ4099" s="90" t="str">
        <f t="shared" si="191"/>
        <v>mailto:info@oxni.ch?subject=Anfrage TCBR-120-120-S2-P1</v>
      </c>
    </row>
    <row r="4100" spans="2:36" x14ac:dyDescent="0.2">
      <c r="B4100" s="78" t="str">
        <f t="shared" si="189"/>
        <v/>
      </c>
      <c r="C4100" s="19" t="s">
        <v>143</v>
      </c>
      <c r="D4100" s="19" t="s">
        <v>4401</v>
      </c>
      <c r="E4100" s="19">
        <v>90</v>
      </c>
      <c r="F4100" s="19" t="s">
        <v>55</v>
      </c>
      <c r="G4100" s="19">
        <v>120</v>
      </c>
      <c r="H4100" s="19">
        <v>12</v>
      </c>
      <c r="I4100" s="19">
        <v>25</v>
      </c>
      <c r="J4100" s="19">
        <v>92</v>
      </c>
      <c r="K4100" s="19">
        <v>305</v>
      </c>
      <c r="L4100" s="19">
        <v>915</v>
      </c>
      <c r="M4100" s="19" t="s">
        <v>154</v>
      </c>
      <c r="N4100" s="19">
        <v>3000</v>
      </c>
      <c r="O4100" s="19">
        <v>5000</v>
      </c>
      <c r="P4100" s="19">
        <v>6600</v>
      </c>
      <c r="Q4100" s="19" t="s">
        <v>57</v>
      </c>
      <c r="R4100" s="19">
        <v>3200</v>
      </c>
      <c r="S4100" s="19">
        <v>20000</v>
      </c>
      <c r="T4100" s="19">
        <v>1.87</v>
      </c>
      <c r="U4100" s="19">
        <v>14</v>
      </c>
      <c r="V4100" s="19">
        <v>0.24</v>
      </c>
      <c r="W4100" s="19">
        <v>70</v>
      </c>
      <c r="X4100" s="93"/>
      <c r="Y4100">
        <f t="shared" si="190"/>
        <v>25</v>
      </c>
      <c r="Z4100" t="b">
        <f>IF(N4100/G4100&gt;=Auswahlhilfe!$C$8,TRUE,FALSE)</f>
        <v>1</v>
      </c>
      <c r="AA4100" t="b">
        <f>IF(K4100&gt;Auswahlhilfe!$C$7,TRUE,FALSE)</f>
        <v>1</v>
      </c>
      <c r="AB4100" t="b">
        <f>IF(Auswahlhilfe!$C$17=F4100,TRUE,FALSE)</f>
        <v>0</v>
      </c>
      <c r="AC4100" t="b">
        <f>IFERROR(IF(FIND("P2",PGOptionList!D4100)&gt;0,TRUE),FALSE)</f>
        <v>1</v>
      </c>
      <c r="AD4100" t="b">
        <f>IFERROR(IF(FIND("P1",PGOptionList!D4100)&gt;0,TRUE),FALSE)</f>
        <v>0</v>
      </c>
      <c r="AE4100" t="b">
        <f>IFERROR(IF(FIND("P0",PGOptionList!D4100)&gt;0,TRUE),FALSE)</f>
        <v>0</v>
      </c>
      <c r="AF4100" t="b">
        <f>IF(AND(Z4100,AA4100,AB4100,AC4100,IF(C4100=Auswahlhilfe!$L$7,TRUE,FALSE)),D4100,FALSE)</f>
        <v>0</v>
      </c>
      <c r="AG4100" t="b">
        <f>IF(AND(Z4100,AA4100,AB4100,AD4100,IF(C4100=Auswahlhilfe!$L$17,TRUE,FALSE)),D4100,FALSE)</f>
        <v>0</v>
      </c>
      <c r="AH4100" t="b">
        <f>IF(AND(Z4100,AA4100,AB4100,AE4100,IF(C4100=Auswahlhilfe!$L$17,TRUE,FALSE)),D4100,FALSE)</f>
        <v>0</v>
      </c>
      <c r="AI4100" t="s">
        <v>4817</v>
      </c>
      <c r="AJ4100" s="90" t="str">
        <f t="shared" si="191"/>
        <v>mailto:info@oxni.ch?subject=Anfrage TCBR-120-120-S1-P2</v>
      </c>
    </row>
    <row r="4101" spans="2:36" x14ac:dyDescent="0.2">
      <c r="B4101" s="78" t="str">
        <f t="shared" si="189"/>
        <v/>
      </c>
      <c r="C4101" s="19" t="s">
        <v>143</v>
      </c>
      <c r="D4101" s="19" t="s">
        <v>4402</v>
      </c>
      <c r="E4101" s="19">
        <v>90</v>
      </c>
      <c r="F4101" s="19" t="s">
        <v>58</v>
      </c>
      <c r="G4101" s="19">
        <v>120</v>
      </c>
      <c r="H4101" s="19">
        <v>12</v>
      </c>
      <c r="I4101" s="19">
        <v>25</v>
      </c>
      <c r="J4101" s="19">
        <v>92</v>
      </c>
      <c r="K4101" s="19">
        <v>305</v>
      </c>
      <c r="L4101" s="19">
        <v>915</v>
      </c>
      <c r="M4101" s="19" t="s">
        <v>154</v>
      </c>
      <c r="N4101" s="19">
        <v>3000</v>
      </c>
      <c r="O4101" s="19">
        <v>5000</v>
      </c>
      <c r="P4101" s="19">
        <v>6600</v>
      </c>
      <c r="Q4101" s="19" t="s">
        <v>57</v>
      </c>
      <c r="R4101" s="19">
        <v>3200</v>
      </c>
      <c r="S4101" s="19">
        <v>20000</v>
      </c>
      <c r="T4101" s="19">
        <v>1.87</v>
      </c>
      <c r="U4101" s="19">
        <v>14</v>
      </c>
      <c r="V4101" s="19">
        <v>0.24</v>
      </c>
      <c r="W4101" s="19">
        <v>70</v>
      </c>
      <c r="X4101" s="93"/>
      <c r="Y4101">
        <f t="shared" si="190"/>
        <v>25</v>
      </c>
      <c r="Z4101" t="b">
        <f>IF(N4101/G4101&gt;=Auswahlhilfe!$C$8,TRUE,FALSE)</f>
        <v>1</v>
      </c>
      <c r="AA4101" t="b">
        <f>IF(K4101&gt;Auswahlhilfe!$C$7,TRUE,FALSE)</f>
        <v>1</v>
      </c>
      <c r="AB4101" t="b">
        <f>IF(Auswahlhilfe!$C$17=F4101,TRUE,FALSE)</f>
        <v>1</v>
      </c>
      <c r="AC4101" t="b">
        <f>IFERROR(IF(FIND("P2",PGOptionList!D4101)&gt;0,TRUE),FALSE)</f>
        <v>1</v>
      </c>
      <c r="AD4101" t="b">
        <f>IFERROR(IF(FIND("P1",PGOptionList!D4101)&gt;0,TRUE),FALSE)</f>
        <v>0</v>
      </c>
      <c r="AE4101" t="b">
        <f>IFERROR(IF(FIND("P0",PGOptionList!D4101)&gt;0,TRUE),FALSE)</f>
        <v>0</v>
      </c>
      <c r="AF4101" t="b">
        <f>IF(AND(Z4101,AA4101,AB4101,AC4101,IF(C4101=Auswahlhilfe!$L$7,TRUE,FALSE)),D4101,FALSE)</f>
        <v>0</v>
      </c>
      <c r="AG4101" t="b">
        <f>IF(AND(Z4101,AA4101,AB4101,AD4101,IF(C4101=Auswahlhilfe!$L$17,TRUE,FALSE)),D4101,FALSE)</f>
        <v>0</v>
      </c>
      <c r="AH4101" t="b">
        <f>IF(AND(Z4101,AA4101,AB4101,AE4101,IF(C4101=Auswahlhilfe!$L$17,TRUE,FALSE)),D4101,FALSE)</f>
        <v>0</v>
      </c>
      <c r="AI4101" t="s">
        <v>4817</v>
      </c>
      <c r="AJ4101" s="90" t="str">
        <f t="shared" si="191"/>
        <v>mailto:info@oxni.ch?subject=Anfrage TCBR-120-120-S2-P2</v>
      </c>
    </row>
    <row r="4102" spans="2:36" x14ac:dyDescent="0.2">
      <c r="B4102" s="78" t="str">
        <f t="shared" si="189"/>
        <v/>
      </c>
      <c r="C4102" s="19" t="s">
        <v>143</v>
      </c>
      <c r="D4102" s="19" t="s">
        <v>4403</v>
      </c>
      <c r="E4102" s="19">
        <v>90</v>
      </c>
      <c r="F4102" s="19" t="s">
        <v>55</v>
      </c>
      <c r="G4102" s="19">
        <v>100</v>
      </c>
      <c r="H4102" s="19">
        <v>7</v>
      </c>
      <c r="I4102" s="19">
        <v>25</v>
      </c>
      <c r="J4102" s="19">
        <v>92</v>
      </c>
      <c r="K4102" s="19">
        <v>225</v>
      </c>
      <c r="L4102" s="19">
        <v>675</v>
      </c>
      <c r="M4102" s="19" t="s">
        <v>155</v>
      </c>
      <c r="N4102" s="19">
        <v>3000</v>
      </c>
      <c r="O4102" s="19">
        <v>5000</v>
      </c>
      <c r="P4102" s="19">
        <v>6600</v>
      </c>
      <c r="Q4102" s="19" t="s">
        <v>57</v>
      </c>
      <c r="R4102" s="19">
        <v>3200</v>
      </c>
      <c r="S4102" s="19">
        <v>20000</v>
      </c>
      <c r="T4102" s="19">
        <v>2.25</v>
      </c>
      <c r="U4102" s="19">
        <v>14</v>
      </c>
      <c r="V4102" s="19">
        <v>0.24</v>
      </c>
      <c r="W4102" s="19">
        <v>70</v>
      </c>
      <c r="X4102" s="93"/>
      <c r="Y4102">
        <f t="shared" si="190"/>
        <v>30</v>
      </c>
      <c r="Z4102" t="b">
        <f>IF(N4102/G4102&gt;=Auswahlhilfe!$C$8,TRUE,FALSE)</f>
        <v>1</v>
      </c>
      <c r="AA4102" t="b">
        <f>IF(K4102&gt;Auswahlhilfe!$C$7,TRUE,FALSE)</f>
        <v>1</v>
      </c>
      <c r="AB4102" t="b">
        <f>IF(Auswahlhilfe!$C$17=F4102,TRUE,FALSE)</f>
        <v>0</v>
      </c>
      <c r="AC4102" t="b">
        <f>IFERROR(IF(FIND("P2",PGOptionList!D4102)&gt;0,TRUE),FALSE)</f>
        <v>0</v>
      </c>
      <c r="AD4102" t="b">
        <f>IFERROR(IF(FIND("P1",PGOptionList!D4102)&gt;0,TRUE),FALSE)</f>
        <v>0</v>
      </c>
      <c r="AE4102" t="b">
        <f>IFERROR(IF(FIND("P0",PGOptionList!D4102)&gt;0,TRUE),FALSE)</f>
        <v>1</v>
      </c>
      <c r="AF4102" t="b">
        <f>IF(AND(Z4102,AA4102,AB4102,AC4102,IF(C4102=Auswahlhilfe!$L$7,TRUE,FALSE)),D4102,FALSE)</f>
        <v>0</v>
      </c>
      <c r="AG4102" t="b">
        <f>IF(AND(Z4102,AA4102,AB4102,AD4102,IF(C4102=Auswahlhilfe!$L$17,TRUE,FALSE)),D4102,FALSE)</f>
        <v>0</v>
      </c>
      <c r="AH4102" t="b">
        <f>IF(AND(Z4102,AA4102,AB4102,AE4102,IF(C4102=Auswahlhilfe!$L$17,TRUE,FALSE)),D4102,FALSE)</f>
        <v>0</v>
      </c>
      <c r="AI4102" t="s">
        <v>4817</v>
      </c>
      <c r="AJ4102" s="90" t="str">
        <f t="shared" si="191"/>
        <v>mailto:info@oxni.ch?subject=Anfrage TCBR-120-100-S1-P0</v>
      </c>
    </row>
    <row r="4103" spans="2:36" x14ac:dyDescent="0.2">
      <c r="B4103" s="78" t="str">
        <f t="shared" si="189"/>
        <v/>
      </c>
      <c r="C4103" s="19" t="s">
        <v>143</v>
      </c>
      <c r="D4103" s="19" t="s">
        <v>4404</v>
      </c>
      <c r="E4103" s="19">
        <v>90</v>
      </c>
      <c r="F4103" s="19" t="s">
        <v>58</v>
      </c>
      <c r="G4103" s="19">
        <v>100</v>
      </c>
      <c r="H4103" s="19">
        <v>7</v>
      </c>
      <c r="I4103" s="19">
        <v>25</v>
      </c>
      <c r="J4103" s="19">
        <v>92</v>
      </c>
      <c r="K4103" s="19">
        <v>225</v>
      </c>
      <c r="L4103" s="19">
        <v>675</v>
      </c>
      <c r="M4103" s="19" t="s">
        <v>155</v>
      </c>
      <c r="N4103" s="19">
        <v>3000</v>
      </c>
      <c r="O4103" s="19">
        <v>5000</v>
      </c>
      <c r="P4103" s="19">
        <v>6600</v>
      </c>
      <c r="Q4103" s="19" t="s">
        <v>57</v>
      </c>
      <c r="R4103" s="19">
        <v>3200</v>
      </c>
      <c r="S4103" s="19">
        <v>20000</v>
      </c>
      <c r="T4103" s="19">
        <v>2.25</v>
      </c>
      <c r="U4103" s="19">
        <v>14</v>
      </c>
      <c r="V4103" s="19">
        <v>0.24</v>
      </c>
      <c r="W4103" s="19">
        <v>70</v>
      </c>
      <c r="X4103" s="93"/>
      <c r="Y4103">
        <f t="shared" si="190"/>
        <v>30</v>
      </c>
      <c r="Z4103" t="b">
        <f>IF(N4103/G4103&gt;=Auswahlhilfe!$C$8,TRUE,FALSE)</f>
        <v>1</v>
      </c>
      <c r="AA4103" t="b">
        <f>IF(K4103&gt;Auswahlhilfe!$C$7,TRUE,FALSE)</f>
        <v>1</v>
      </c>
      <c r="AB4103" t="b">
        <f>IF(Auswahlhilfe!$C$17=F4103,TRUE,FALSE)</f>
        <v>1</v>
      </c>
      <c r="AC4103" t="b">
        <f>IFERROR(IF(FIND("P2",PGOptionList!D4103)&gt;0,TRUE),FALSE)</f>
        <v>0</v>
      </c>
      <c r="AD4103" t="b">
        <f>IFERROR(IF(FIND("P1",PGOptionList!D4103)&gt;0,TRUE),FALSE)</f>
        <v>0</v>
      </c>
      <c r="AE4103" t="b">
        <f>IFERROR(IF(FIND("P0",PGOptionList!D4103)&gt;0,TRUE),FALSE)</f>
        <v>1</v>
      </c>
      <c r="AF4103" t="b">
        <f>IF(AND(Z4103,AA4103,AB4103,AC4103,IF(C4103=Auswahlhilfe!$L$7,TRUE,FALSE)),D4103,FALSE)</f>
        <v>0</v>
      </c>
      <c r="AG4103" t="b">
        <f>IF(AND(Z4103,AA4103,AB4103,AD4103,IF(C4103=Auswahlhilfe!$L$17,TRUE,FALSE)),D4103,FALSE)</f>
        <v>0</v>
      </c>
      <c r="AH4103" t="b">
        <f>IF(AND(Z4103,AA4103,AB4103,AE4103,IF(C4103=Auswahlhilfe!$L$17,TRUE,FALSE)),D4103,FALSE)</f>
        <v>0</v>
      </c>
      <c r="AI4103" t="s">
        <v>4817</v>
      </c>
      <c r="AJ4103" s="90" t="str">
        <f t="shared" si="191"/>
        <v>mailto:info@oxni.ch?subject=Anfrage TCBR-120-100-S2-P0</v>
      </c>
    </row>
    <row r="4104" spans="2:36" x14ac:dyDescent="0.2">
      <c r="B4104" s="78" t="str">
        <f t="shared" si="189"/>
        <v/>
      </c>
      <c r="C4104" s="19" t="s">
        <v>143</v>
      </c>
      <c r="D4104" s="19" t="s">
        <v>4405</v>
      </c>
      <c r="E4104" s="19">
        <v>90</v>
      </c>
      <c r="F4104" s="19" t="s">
        <v>55</v>
      </c>
      <c r="G4104" s="19">
        <v>100</v>
      </c>
      <c r="H4104" s="19">
        <v>9</v>
      </c>
      <c r="I4104" s="19">
        <v>25</v>
      </c>
      <c r="J4104" s="19">
        <v>92</v>
      </c>
      <c r="K4104" s="19">
        <v>225</v>
      </c>
      <c r="L4104" s="19">
        <v>675</v>
      </c>
      <c r="M4104" s="19" t="s">
        <v>155</v>
      </c>
      <c r="N4104" s="19">
        <v>3000</v>
      </c>
      <c r="O4104" s="19">
        <v>5000</v>
      </c>
      <c r="P4104" s="19">
        <v>6600</v>
      </c>
      <c r="Q4104" s="19" t="s">
        <v>57</v>
      </c>
      <c r="R4104" s="19">
        <v>3200</v>
      </c>
      <c r="S4104" s="19">
        <v>20000</v>
      </c>
      <c r="T4104" s="19">
        <v>2.25</v>
      </c>
      <c r="U4104" s="19">
        <v>14</v>
      </c>
      <c r="V4104" s="19">
        <v>0.24</v>
      </c>
      <c r="W4104" s="19">
        <v>70</v>
      </c>
      <c r="X4104" s="93"/>
      <c r="Y4104">
        <f t="shared" si="190"/>
        <v>30</v>
      </c>
      <c r="Z4104" t="b">
        <f>IF(N4104/G4104&gt;=Auswahlhilfe!$C$8,TRUE,FALSE)</f>
        <v>1</v>
      </c>
      <c r="AA4104" t="b">
        <f>IF(K4104&gt;Auswahlhilfe!$C$7,TRUE,FALSE)</f>
        <v>1</v>
      </c>
      <c r="AB4104" t="b">
        <f>IF(Auswahlhilfe!$C$17=F4104,TRUE,FALSE)</f>
        <v>0</v>
      </c>
      <c r="AC4104" t="b">
        <f>IFERROR(IF(FIND("P2",PGOptionList!D4104)&gt;0,TRUE),FALSE)</f>
        <v>0</v>
      </c>
      <c r="AD4104" t="b">
        <f>IFERROR(IF(FIND("P1",PGOptionList!D4104)&gt;0,TRUE),FALSE)</f>
        <v>1</v>
      </c>
      <c r="AE4104" t="b">
        <f>IFERROR(IF(FIND("P0",PGOptionList!D4104)&gt;0,TRUE),FALSE)</f>
        <v>0</v>
      </c>
      <c r="AF4104" t="b">
        <f>IF(AND(Z4104,AA4104,AB4104,AC4104,IF(C4104=Auswahlhilfe!$L$7,TRUE,FALSE)),D4104,FALSE)</f>
        <v>0</v>
      </c>
      <c r="AG4104" t="b">
        <f>IF(AND(Z4104,AA4104,AB4104,AD4104,IF(C4104=Auswahlhilfe!$L$17,TRUE,FALSE)),D4104,FALSE)</f>
        <v>0</v>
      </c>
      <c r="AH4104" t="b">
        <f>IF(AND(Z4104,AA4104,AB4104,AE4104,IF(C4104=Auswahlhilfe!$L$17,TRUE,FALSE)),D4104,FALSE)</f>
        <v>0</v>
      </c>
      <c r="AI4104" t="s">
        <v>4817</v>
      </c>
      <c r="AJ4104" s="90" t="str">
        <f t="shared" si="191"/>
        <v>mailto:info@oxni.ch?subject=Anfrage TCBR-120-100-S1-P1</v>
      </c>
    </row>
    <row r="4105" spans="2:36" x14ac:dyDescent="0.2">
      <c r="B4105" s="78" t="str">
        <f t="shared" si="189"/>
        <v/>
      </c>
      <c r="C4105" s="19" t="s">
        <v>143</v>
      </c>
      <c r="D4105" s="19" t="s">
        <v>4406</v>
      </c>
      <c r="E4105" s="19">
        <v>90</v>
      </c>
      <c r="F4105" s="19" t="s">
        <v>58</v>
      </c>
      <c r="G4105" s="19">
        <v>100</v>
      </c>
      <c r="H4105" s="19">
        <v>9</v>
      </c>
      <c r="I4105" s="19">
        <v>25</v>
      </c>
      <c r="J4105" s="19">
        <v>92</v>
      </c>
      <c r="K4105" s="19">
        <v>225</v>
      </c>
      <c r="L4105" s="19">
        <v>675</v>
      </c>
      <c r="M4105" s="19" t="s">
        <v>155</v>
      </c>
      <c r="N4105" s="19">
        <v>3000</v>
      </c>
      <c r="O4105" s="19">
        <v>5000</v>
      </c>
      <c r="P4105" s="19">
        <v>6600</v>
      </c>
      <c r="Q4105" s="19" t="s">
        <v>57</v>
      </c>
      <c r="R4105" s="19">
        <v>3200</v>
      </c>
      <c r="S4105" s="19">
        <v>20000</v>
      </c>
      <c r="T4105" s="19">
        <v>2.25</v>
      </c>
      <c r="U4105" s="19">
        <v>14</v>
      </c>
      <c r="V4105" s="19">
        <v>0.24</v>
      </c>
      <c r="W4105" s="19">
        <v>70</v>
      </c>
      <c r="X4105" s="93"/>
      <c r="Y4105">
        <f t="shared" si="190"/>
        <v>30</v>
      </c>
      <c r="Z4105" t="b">
        <f>IF(N4105/G4105&gt;=Auswahlhilfe!$C$8,TRUE,FALSE)</f>
        <v>1</v>
      </c>
      <c r="AA4105" t="b">
        <f>IF(K4105&gt;Auswahlhilfe!$C$7,TRUE,FALSE)</f>
        <v>1</v>
      </c>
      <c r="AB4105" t="b">
        <f>IF(Auswahlhilfe!$C$17=F4105,TRUE,FALSE)</f>
        <v>1</v>
      </c>
      <c r="AC4105" t="b">
        <f>IFERROR(IF(FIND("P2",PGOptionList!D4105)&gt;0,TRUE),FALSE)</f>
        <v>0</v>
      </c>
      <c r="AD4105" t="b">
        <f>IFERROR(IF(FIND("P1",PGOptionList!D4105)&gt;0,TRUE),FALSE)</f>
        <v>1</v>
      </c>
      <c r="AE4105" t="b">
        <f>IFERROR(IF(FIND("P0",PGOptionList!D4105)&gt;0,TRUE),FALSE)</f>
        <v>0</v>
      </c>
      <c r="AF4105" t="b">
        <f>IF(AND(Z4105,AA4105,AB4105,AC4105,IF(C4105=Auswahlhilfe!$L$7,TRUE,FALSE)),D4105,FALSE)</f>
        <v>0</v>
      </c>
      <c r="AG4105" t="b">
        <f>IF(AND(Z4105,AA4105,AB4105,AD4105,IF(C4105=Auswahlhilfe!$L$17,TRUE,FALSE)),D4105,FALSE)</f>
        <v>0</v>
      </c>
      <c r="AH4105" t="b">
        <f>IF(AND(Z4105,AA4105,AB4105,AE4105,IF(C4105=Auswahlhilfe!$L$17,TRUE,FALSE)),D4105,FALSE)</f>
        <v>0</v>
      </c>
      <c r="AI4105" t="s">
        <v>4817</v>
      </c>
      <c r="AJ4105" s="90" t="str">
        <f t="shared" si="191"/>
        <v>mailto:info@oxni.ch?subject=Anfrage TCBR-120-100-S2-P1</v>
      </c>
    </row>
    <row r="4106" spans="2:36" x14ac:dyDescent="0.2">
      <c r="B4106" s="78" t="str">
        <f t="shared" ref="B4106:B4169" si="192">IF(AF4106=D4106,"Economy",IF(AG4106=D4106,"Standard",IF(AH4106=D4106,"Präzision","")))</f>
        <v/>
      </c>
      <c r="C4106" s="19" t="s">
        <v>143</v>
      </c>
      <c r="D4106" s="19" t="s">
        <v>4407</v>
      </c>
      <c r="E4106" s="19">
        <v>90</v>
      </c>
      <c r="F4106" s="19" t="s">
        <v>55</v>
      </c>
      <c r="G4106" s="19">
        <v>100</v>
      </c>
      <c r="H4106" s="19">
        <v>12</v>
      </c>
      <c r="I4106" s="19">
        <v>25</v>
      </c>
      <c r="J4106" s="19">
        <v>92</v>
      </c>
      <c r="K4106" s="19">
        <v>225</v>
      </c>
      <c r="L4106" s="19">
        <v>675</v>
      </c>
      <c r="M4106" s="19" t="s">
        <v>155</v>
      </c>
      <c r="N4106" s="19">
        <v>3000</v>
      </c>
      <c r="O4106" s="19">
        <v>5000</v>
      </c>
      <c r="P4106" s="19">
        <v>6600</v>
      </c>
      <c r="Q4106" s="19" t="s">
        <v>57</v>
      </c>
      <c r="R4106" s="19">
        <v>3200</v>
      </c>
      <c r="S4106" s="19">
        <v>20000</v>
      </c>
      <c r="T4106" s="19">
        <v>2.25</v>
      </c>
      <c r="U4106" s="19">
        <v>14</v>
      </c>
      <c r="V4106" s="19">
        <v>0.24</v>
      </c>
      <c r="W4106" s="19">
        <v>70</v>
      </c>
      <c r="X4106" s="93"/>
      <c r="Y4106">
        <f t="shared" ref="Y4106:Y4169" si="193">N4106/G4106</f>
        <v>30</v>
      </c>
      <c r="Z4106" t="b">
        <f>IF(N4106/G4106&gt;=Auswahlhilfe!$C$8,TRUE,FALSE)</f>
        <v>1</v>
      </c>
      <c r="AA4106" t="b">
        <f>IF(K4106&gt;Auswahlhilfe!$C$7,TRUE,FALSE)</f>
        <v>1</v>
      </c>
      <c r="AB4106" t="b">
        <f>IF(Auswahlhilfe!$C$17=F4106,TRUE,FALSE)</f>
        <v>0</v>
      </c>
      <c r="AC4106" t="b">
        <f>IFERROR(IF(FIND("P2",PGOptionList!D4106)&gt;0,TRUE),FALSE)</f>
        <v>1</v>
      </c>
      <c r="AD4106" t="b">
        <f>IFERROR(IF(FIND("P1",PGOptionList!D4106)&gt;0,TRUE),FALSE)</f>
        <v>0</v>
      </c>
      <c r="AE4106" t="b">
        <f>IFERROR(IF(FIND("P0",PGOptionList!D4106)&gt;0,TRUE),FALSE)</f>
        <v>0</v>
      </c>
      <c r="AF4106" t="b">
        <f>IF(AND(Z4106,AA4106,AB4106,AC4106,IF(C4106=Auswahlhilfe!$L$7,TRUE,FALSE)),D4106,FALSE)</f>
        <v>0</v>
      </c>
      <c r="AG4106" t="b">
        <f>IF(AND(Z4106,AA4106,AB4106,AD4106,IF(C4106=Auswahlhilfe!$L$17,TRUE,FALSE)),D4106,FALSE)</f>
        <v>0</v>
      </c>
      <c r="AH4106" t="b">
        <f>IF(AND(Z4106,AA4106,AB4106,AE4106,IF(C4106=Auswahlhilfe!$L$17,TRUE,FALSE)),D4106,FALSE)</f>
        <v>0</v>
      </c>
      <c r="AI4106" t="s">
        <v>4817</v>
      </c>
      <c r="AJ4106" s="90" t="str">
        <f t="shared" ref="AJ4106:AJ4169" si="194">IF(AI4106="ja",HYPERLINK(_xlfn.CONCAT("https://shop.oxni.ch/de/shop/motoren/planetengetriebe/",LOWER(D4106))),_xlfn.CONCAT("mailto:info@oxni.ch?subject=Anfrage ",D4106))</f>
        <v>mailto:info@oxni.ch?subject=Anfrage TCBR-120-100-S1-P2</v>
      </c>
    </row>
    <row r="4107" spans="2:36" x14ac:dyDescent="0.2">
      <c r="B4107" s="78" t="str">
        <f t="shared" si="192"/>
        <v/>
      </c>
      <c r="C4107" s="19" t="s">
        <v>143</v>
      </c>
      <c r="D4107" s="19" t="s">
        <v>4408</v>
      </c>
      <c r="E4107" s="19">
        <v>90</v>
      </c>
      <c r="F4107" s="19" t="s">
        <v>58</v>
      </c>
      <c r="G4107" s="19">
        <v>100</v>
      </c>
      <c r="H4107" s="19">
        <v>12</v>
      </c>
      <c r="I4107" s="19">
        <v>25</v>
      </c>
      <c r="J4107" s="19">
        <v>92</v>
      </c>
      <c r="K4107" s="19">
        <v>225</v>
      </c>
      <c r="L4107" s="19">
        <v>675</v>
      </c>
      <c r="M4107" s="19" t="s">
        <v>155</v>
      </c>
      <c r="N4107" s="19">
        <v>3000</v>
      </c>
      <c r="O4107" s="19">
        <v>5000</v>
      </c>
      <c r="P4107" s="19">
        <v>6600</v>
      </c>
      <c r="Q4107" s="19" t="s">
        <v>57</v>
      </c>
      <c r="R4107" s="19">
        <v>3200</v>
      </c>
      <c r="S4107" s="19">
        <v>20000</v>
      </c>
      <c r="T4107" s="19">
        <v>2.25</v>
      </c>
      <c r="U4107" s="19">
        <v>14</v>
      </c>
      <c r="V4107" s="19">
        <v>0.24</v>
      </c>
      <c r="W4107" s="19">
        <v>70</v>
      </c>
      <c r="X4107" s="93"/>
      <c r="Y4107">
        <f t="shared" si="193"/>
        <v>30</v>
      </c>
      <c r="Z4107" t="b">
        <f>IF(N4107/G4107&gt;=Auswahlhilfe!$C$8,TRUE,FALSE)</f>
        <v>1</v>
      </c>
      <c r="AA4107" t="b">
        <f>IF(K4107&gt;Auswahlhilfe!$C$7,TRUE,FALSE)</f>
        <v>1</v>
      </c>
      <c r="AB4107" t="b">
        <f>IF(Auswahlhilfe!$C$17=F4107,TRUE,FALSE)</f>
        <v>1</v>
      </c>
      <c r="AC4107" t="b">
        <f>IFERROR(IF(FIND("P2",PGOptionList!D4107)&gt;0,TRUE),FALSE)</f>
        <v>1</v>
      </c>
      <c r="AD4107" t="b">
        <f>IFERROR(IF(FIND("P1",PGOptionList!D4107)&gt;0,TRUE),FALSE)</f>
        <v>0</v>
      </c>
      <c r="AE4107" t="b">
        <f>IFERROR(IF(FIND("P0",PGOptionList!D4107)&gt;0,TRUE),FALSE)</f>
        <v>0</v>
      </c>
      <c r="AF4107" t="b">
        <f>IF(AND(Z4107,AA4107,AB4107,AC4107,IF(C4107=Auswahlhilfe!$L$7,TRUE,FALSE)),D4107,FALSE)</f>
        <v>0</v>
      </c>
      <c r="AG4107" t="b">
        <f>IF(AND(Z4107,AA4107,AB4107,AD4107,IF(C4107=Auswahlhilfe!$L$17,TRUE,FALSE)),D4107,FALSE)</f>
        <v>0</v>
      </c>
      <c r="AH4107" t="b">
        <f>IF(AND(Z4107,AA4107,AB4107,AE4107,IF(C4107=Auswahlhilfe!$L$17,TRUE,FALSE)),D4107,FALSE)</f>
        <v>0</v>
      </c>
      <c r="AI4107" t="s">
        <v>4817</v>
      </c>
      <c r="AJ4107" s="90" t="str">
        <f t="shared" si="194"/>
        <v>mailto:info@oxni.ch?subject=Anfrage TCBR-120-100-S2-P2</v>
      </c>
    </row>
    <row r="4108" spans="2:36" x14ac:dyDescent="0.2">
      <c r="B4108" s="78" t="str">
        <f t="shared" si="192"/>
        <v/>
      </c>
      <c r="C4108" s="19" t="s">
        <v>143</v>
      </c>
      <c r="D4108" s="19" t="s">
        <v>4409</v>
      </c>
      <c r="E4108" s="19">
        <v>90</v>
      </c>
      <c r="F4108" s="19" t="s">
        <v>55</v>
      </c>
      <c r="G4108" s="19">
        <v>80</v>
      </c>
      <c r="H4108" s="19">
        <v>7</v>
      </c>
      <c r="I4108" s="19">
        <v>25</v>
      </c>
      <c r="J4108" s="19">
        <v>92</v>
      </c>
      <c r="K4108" s="19">
        <v>255</v>
      </c>
      <c r="L4108" s="19">
        <v>765</v>
      </c>
      <c r="M4108" s="19" t="s">
        <v>133</v>
      </c>
      <c r="N4108" s="19">
        <v>3000</v>
      </c>
      <c r="O4108" s="19">
        <v>5000</v>
      </c>
      <c r="P4108" s="19">
        <v>6600</v>
      </c>
      <c r="Q4108" s="19" t="s">
        <v>57</v>
      </c>
      <c r="R4108" s="19">
        <v>3200</v>
      </c>
      <c r="S4108" s="19">
        <v>20000</v>
      </c>
      <c r="T4108" s="19">
        <v>2.25</v>
      </c>
      <c r="U4108" s="19">
        <v>14</v>
      </c>
      <c r="V4108" s="19">
        <v>0.24</v>
      </c>
      <c r="W4108" s="19">
        <v>70</v>
      </c>
      <c r="X4108" s="93"/>
      <c r="Y4108">
        <f t="shared" si="193"/>
        <v>37.5</v>
      </c>
      <c r="Z4108" t="b">
        <f>IF(N4108/G4108&gt;=Auswahlhilfe!$C$8,TRUE,FALSE)</f>
        <v>1</v>
      </c>
      <c r="AA4108" t="b">
        <f>IF(K4108&gt;Auswahlhilfe!$C$7,TRUE,FALSE)</f>
        <v>1</v>
      </c>
      <c r="AB4108" t="b">
        <f>IF(Auswahlhilfe!$C$17=F4108,TRUE,FALSE)</f>
        <v>0</v>
      </c>
      <c r="AC4108" t="b">
        <f>IFERROR(IF(FIND("P2",PGOptionList!D4108)&gt;0,TRUE),FALSE)</f>
        <v>0</v>
      </c>
      <c r="AD4108" t="b">
        <f>IFERROR(IF(FIND("P1",PGOptionList!D4108)&gt;0,TRUE),FALSE)</f>
        <v>0</v>
      </c>
      <c r="AE4108" t="b">
        <f>IFERROR(IF(FIND("P0",PGOptionList!D4108)&gt;0,TRUE),FALSE)</f>
        <v>1</v>
      </c>
      <c r="AF4108" t="b">
        <f>IF(AND(Z4108,AA4108,AB4108,AC4108,IF(C4108=Auswahlhilfe!$L$7,TRUE,FALSE)),D4108,FALSE)</f>
        <v>0</v>
      </c>
      <c r="AG4108" t="b">
        <f>IF(AND(Z4108,AA4108,AB4108,AD4108,IF(C4108=Auswahlhilfe!$L$17,TRUE,FALSE)),D4108,FALSE)</f>
        <v>0</v>
      </c>
      <c r="AH4108" t="b">
        <f>IF(AND(Z4108,AA4108,AB4108,AE4108,IF(C4108=Auswahlhilfe!$L$17,TRUE,FALSE)),D4108,FALSE)</f>
        <v>0</v>
      </c>
      <c r="AI4108" t="s">
        <v>4817</v>
      </c>
      <c r="AJ4108" s="90" t="str">
        <f t="shared" si="194"/>
        <v>mailto:info@oxni.ch?subject=Anfrage TCBR-120-080-S1-P0</v>
      </c>
    </row>
    <row r="4109" spans="2:36" x14ac:dyDescent="0.2">
      <c r="B4109" s="78" t="str">
        <f t="shared" si="192"/>
        <v/>
      </c>
      <c r="C4109" s="19" t="s">
        <v>143</v>
      </c>
      <c r="D4109" s="19" t="s">
        <v>4410</v>
      </c>
      <c r="E4109" s="19">
        <v>90</v>
      </c>
      <c r="F4109" s="19" t="s">
        <v>58</v>
      </c>
      <c r="G4109" s="19">
        <v>80</v>
      </c>
      <c r="H4109" s="19">
        <v>7</v>
      </c>
      <c r="I4109" s="19">
        <v>25</v>
      </c>
      <c r="J4109" s="19">
        <v>92</v>
      </c>
      <c r="K4109" s="19">
        <v>255</v>
      </c>
      <c r="L4109" s="19">
        <v>765</v>
      </c>
      <c r="M4109" s="19" t="s">
        <v>133</v>
      </c>
      <c r="N4109" s="19">
        <v>3000</v>
      </c>
      <c r="O4109" s="19">
        <v>5000</v>
      </c>
      <c r="P4109" s="19">
        <v>6600</v>
      </c>
      <c r="Q4109" s="19" t="s">
        <v>57</v>
      </c>
      <c r="R4109" s="19">
        <v>3200</v>
      </c>
      <c r="S4109" s="19">
        <v>20000</v>
      </c>
      <c r="T4109" s="19">
        <v>2.25</v>
      </c>
      <c r="U4109" s="19">
        <v>14</v>
      </c>
      <c r="V4109" s="19">
        <v>0.24</v>
      </c>
      <c r="W4109" s="19">
        <v>70</v>
      </c>
      <c r="X4109" s="93"/>
      <c r="Y4109">
        <f t="shared" si="193"/>
        <v>37.5</v>
      </c>
      <c r="Z4109" t="b">
        <f>IF(N4109/G4109&gt;=Auswahlhilfe!$C$8,TRUE,FALSE)</f>
        <v>1</v>
      </c>
      <c r="AA4109" t="b">
        <f>IF(K4109&gt;Auswahlhilfe!$C$7,TRUE,FALSE)</f>
        <v>1</v>
      </c>
      <c r="AB4109" t="b">
        <f>IF(Auswahlhilfe!$C$17=F4109,TRUE,FALSE)</f>
        <v>1</v>
      </c>
      <c r="AC4109" t="b">
        <f>IFERROR(IF(FIND("P2",PGOptionList!D4109)&gt;0,TRUE),FALSE)</f>
        <v>0</v>
      </c>
      <c r="AD4109" t="b">
        <f>IFERROR(IF(FIND("P1",PGOptionList!D4109)&gt;0,TRUE),FALSE)</f>
        <v>0</v>
      </c>
      <c r="AE4109" t="b">
        <f>IFERROR(IF(FIND("P0",PGOptionList!D4109)&gt;0,TRUE),FALSE)</f>
        <v>1</v>
      </c>
      <c r="AF4109" t="b">
        <f>IF(AND(Z4109,AA4109,AB4109,AC4109,IF(C4109=Auswahlhilfe!$L$7,TRUE,FALSE)),D4109,FALSE)</f>
        <v>0</v>
      </c>
      <c r="AG4109" t="b">
        <f>IF(AND(Z4109,AA4109,AB4109,AD4109,IF(C4109=Auswahlhilfe!$L$17,TRUE,FALSE)),D4109,FALSE)</f>
        <v>0</v>
      </c>
      <c r="AH4109" t="b">
        <f>IF(AND(Z4109,AA4109,AB4109,AE4109,IF(C4109=Auswahlhilfe!$L$17,TRUE,FALSE)),D4109,FALSE)</f>
        <v>0</v>
      </c>
      <c r="AI4109" t="s">
        <v>4817</v>
      </c>
      <c r="AJ4109" s="90" t="str">
        <f t="shared" si="194"/>
        <v>mailto:info@oxni.ch?subject=Anfrage TCBR-120-080-S2-P0</v>
      </c>
    </row>
    <row r="4110" spans="2:36" x14ac:dyDescent="0.2">
      <c r="B4110" s="78" t="str">
        <f t="shared" si="192"/>
        <v/>
      </c>
      <c r="C4110" s="19" t="s">
        <v>143</v>
      </c>
      <c r="D4110" s="19" t="s">
        <v>4411</v>
      </c>
      <c r="E4110" s="19">
        <v>90</v>
      </c>
      <c r="F4110" s="19" t="s">
        <v>55</v>
      </c>
      <c r="G4110" s="19">
        <v>80</v>
      </c>
      <c r="H4110" s="19">
        <v>9</v>
      </c>
      <c r="I4110" s="19">
        <v>25</v>
      </c>
      <c r="J4110" s="19">
        <v>92</v>
      </c>
      <c r="K4110" s="19">
        <v>255</v>
      </c>
      <c r="L4110" s="19">
        <v>765</v>
      </c>
      <c r="M4110" s="19" t="s">
        <v>133</v>
      </c>
      <c r="N4110" s="19">
        <v>3000</v>
      </c>
      <c r="O4110" s="19">
        <v>5000</v>
      </c>
      <c r="P4110" s="19">
        <v>6600</v>
      </c>
      <c r="Q4110" s="19" t="s">
        <v>57</v>
      </c>
      <c r="R4110" s="19">
        <v>3200</v>
      </c>
      <c r="S4110" s="19">
        <v>20000</v>
      </c>
      <c r="T4110" s="19">
        <v>2.25</v>
      </c>
      <c r="U4110" s="19">
        <v>14</v>
      </c>
      <c r="V4110" s="19">
        <v>0.24</v>
      </c>
      <c r="W4110" s="19">
        <v>70</v>
      </c>
      <c r="X4110" s="93"/>
      <c r="Y4110">
        <f t="shared" si="193"/>
        <v>37.5</v>
      </c>
      <c r="Z4110" t="b">
        <f>IF(N4110/G4110&gt;=Auswahlhilfe!$C$8,TRUE,FALSE)</f>
        <v>1</v>
      </c>
      <c r="AA4110" t="b">
        <f>IF(K4110&gt;Auswahlhilfe!$C$7,TRUE,FALSE)</f>
        <v>1</v>
      </c>
      <c r="AB4110" t="b">
        <f>IF(Auswahlhilfe!$C$17=F4110,TRUE,FALSE)</f>
        <v>0</v>
      </c>
      <c r="AC4110" t="b">
        <f>IFERROR(IF(FIND("P2",PGOptionList!D4110)&gt;0,TRUE),FALSE)</f>
        <v>0</v>
      </c>
      <c r="AD4110" t="b">
        <f>IFERROR(IF(FIND("P1",PGOptionList!D4110)&gt;0,TRUE),FALSE)</f>
        <v>1</v>
      </c>
      <c r="AE4110" t="b">
        <f>IFERROR(IF(FIND("P0",PGOptionList!D4110)&gt;0,TRUE),FALSE)</f>
        <v>0</v>
      </c>
      <c r="AF4110" t="b">
        <f>IF(AND(Z4110,AA4110,AB4110,AC4110,IF(C4110=Auswahlhilfe!$L$7,TRUE,FALSE)),D4110,FALSE)</f>
        <v>0</v>
      </c>
      <c r="AG4110" t="b">
        <f>IF(AND(Z4110,AA4110,AB4110,AD4110,IF(C4110=Auswahlhilfe!$L$17,TRUE,FALSE)),D4110,FALSE)</f>
        <v>0</v>
      </c>
      <c r="AH4110" t="b">
        <f>IF(AND(Z4110,AA4110,AB4110,AE4110,IF(C4110=Auswahlhilfe!$L$17,TRUE,FALSE)),D4110,FALSE)</f>
        <v>0</v>
      </c>
      <c r="AI4110" t="s">
        <v>4817</v>
      </c>
      <c r="AJ4110" s="90" t="str">
        <f t="shared" si="194"/>
        <v>mailto:info@oxni.ch?subject=Anfrage TCBR-120-080-S1-P1</v>
      </c>
    </row>
    <row r="4111" spans="2:36" x14ac:dyDescent="0.2">
      <c r="B4111" s="78" t="str">
        <f t="shared" si="192"/>
        <v/>
      </c>
      <c r="C4111" s="19" t="s">
        <v>143</v>
      </c>
      <c r="D4111" s="19" t="s">
        <v>4412</v>
      </c>
      <c r="E4111" s="19">
        <v>90</v>
      </c>
      <c r="F4111" s="19" t="s">
        <v>58</v>
      </c>
      <c r="G4111" s="19">
        <v>80</v>
      </c>
      <c r="H4111" s="19">
        <v>9</v>
      </c>
      <c r="I4111" s="19">
        <v>25</v>
      </c>
      <c r="J4111" s="19">
        <v>92</v>
      </c>
      <c r="K4111" s="19">
        <v>255</v>
      </c>
      <c r="L4111" s="19">
        <v>765</v>
      </c>
      <c r="M4111" s="19" t="s">
        <v>133</v>
      </c>
      <c r="N4111" s="19">
        <v>3000</v>
      </c>
      <c r="O4111" s="19">
        <v>5000</v>
      </c>
      <c r="P4111" s="19">
        <v>6600</v>
      </c>
      <c r="Q4111" s="19" t="s">
        <v>57</v>
      </c>
      <c r="R4111" s="19">
        <v>3200</v>
      </c>
      <c r="S4111" s="19">
        <v>20000</v>
      </c>
      <c r="T4111" s="19">
        <v>2.25</v>
      </c>
      <c r="U4111" s="19">
        <v>14</v>
      </c>
      <c r="V4111" s="19">
        <v>0.24</v>
      </c>
      <c r="W4111" s="19">
        <v>70</v>
      </c>
      <c r="X4111" s="93"/>
      <c r="Y4111">
        <f t="shared" si="193"/>
        <v>37.5</v>
      </c>
      <c r="Z4111" t="b">
        <f>IF(N4111/G4111&gt;=Auswahlhilfe!$C$8,TRUE,FALSE)</f>
        <v>1</v>
      </c>
      <c r="AA4111" t="b">
        <f>IF(K4111&gt;Auswahlhilfe!$C$7,TRUE,FALSE)</f>
        <v>1</v>
      </c>
      <c r="AB4111" t="b">
        <f>IF(Auswahlhilfe!$C$17=F4111,TRUE,FALSE)</f>
        <v>1</v>
      </c>
      <c r="AC4111" t="b">
        <f>IFERROR(IF(FIND("P2",PGOptionList!D4111)&gt;0,TRUE),FALSE)</f>
        <v>0</v>
      </c>
      <c r="AD4111" t="b">
        <f>IFERROR(IF(FIND("P1",PGOptionList!D4111)&gt;0,TRUE),FALSE)</f>
        <v>1</v>
      </c>
      <c r="AE4111" t="b">
        <f>IFERROR(IF(FIND("P0",PGOptionList!D4111)&gt;0,TRUE),FALSE)</f>
        <v>0</v>
      </c>
      <c r="AF4111" t="b">
        <f>IF(AND(Z4111,AA4111,AB4111,AC4111,IF(C4111=Auswahlhilfe!$L$7,TRUE,FALSE)),D4111,FALSE)</f>
        <v>0</v>
      </c>
      <c r="AG4111" t="b">
        <f>IF(AND(Z4111,AA4111,AB4111,AD4111,IF(C4111=Auswahlhilfe!$L$17,TRUE,FALSE)),D4111,FALSE)</f>
        <v>0</v>
      </c>
      <c r="AH4111" t="b">
        <f>IF(AND(Z4111,AA4111,AB4111,AE4111,IF(C4111=Auswahlhilfe!$L$17,TRUE,FALSE)),D4111,FALSE)</f>
        <v>0</v>
      </c>
      <c r="AI4111" t="s">
        <v>4817</v>
      </c>
      <c r="AJ4111" s="90" t="str">
        <f t="shared" si="194"/>
        <v>mailto:info@oxni.ch?subject=Anfrage TCBR-120-080-S2-P1</v>
      </c>
    </row>
    <row r="4112" spans="2:36" x14ac:dyDescent="0.2">
      <c r="B4112" s="78" t="str">
        <f t="shared" si="192"/>
        <v/>
      </c>
      <c r="C4112" s="19" t="s">
        <v>143</v>
      </c>
      <c r="D4112" s="19" t="s">
        <v>4413</v>
      </c>
      <c r="E4112" s="19">
        <v>90</v>
      </c>
      <c r="F4112" s="19" t="s">
        <v>55</v>
      </c>
      <c r="G4112" s="19">
        <v>80</v>
      </c>
      <c r="H4112" s="19">
        <v>12</v>
      </c>
      <c r="I4112" s="19">
        <v>25</v>
      </c>
      <c r="J4112" s="19">
        <v>92</v>
      </c>
      <c r="K4112" s="19">
        <v>255</v>
      </c>
      <c r="L4112" s="19">
        <v>765</v>
      </c>
      <c r="M4112" s="19" t="s">
        <v>133</v>
      </c>
      <c r="N4112" s="19">
        <v>3000</v>
      </c>
      <c r="O4112" s="19">
        <v>5000</v>
      </c>
      <c r="P4112" s="19">
        <v>6600</v>
      </c>
      <c r="Q4112" s="19" t="s">
        <v>57</v>
      </c>
      <c r="R4112" s="19">
        <v>3200</v>
      </c>
      <c r="S4112" s="19">
        <v>20000</v>
      </c>
      <c r="T4112" s="19">
        <v>2.25</v>
      </c>
      <c r="U4112" s="19">
        <v>14</v>
      </c>
      <c r="V4112" s="19">
        <v>0.24</v>
      </c>
      <c r="W4112" s="19">
        <v>70</v>
      </c>
      <c r="X4112" s="93"/>
      <c r="Y4112">
        <f t="shared" si="193"/>
        <v>37.5</v>
      </c>
      <c r="Z4112" t="b">
        <f>IF(N4112/G4112&gt;=Auswahlhilfe!$C$8,TRUE,FALSE)</f>
        <v>1</v>
      </c>
      <c r="AA4112" t="b">
        <f>IF(K4112&gt;Auswahlhilfe!$C$7,TRUE,FALSE)</f>
        <v>1</v>
      </c>
      <c r="AB4112" t="b">
        <f>IF(Auswahlhilfe!$C$17=F4112,TRUE,FALSE)</f>
        <v>0</v>
      </c>
      <c r="AC4112" t="b">
        <f>IFERROR(IF(FIND("P2",PGOptionList!D4112)&gt;0,TRUE),FALSE)</f>
        <v>1</v>
      </c>
      <c r="AD4112" t="b">
        <f>IFERROR(IF(FIND("P1",PGOptionList!D4112)&gt;0,TRUE),FALSE)</f>
        <v>0</v>
      </c>
      <c r="AE4112" t="b">
        <f>IFERROR(IF(FIND("P0",PGOptionList!D4112)&gt;0,TRUE),FALSE)</f>
        <v>0</v>
      </c>
      <c r="AF4112" t="b">
        <f>IF(AND(Z4112,AA4112,AB4112,AC4112,IF(C4112=Auswahlhilfe!$L$7,TRUE,FALSE)),D4112,FALSE)</f>
        <v>0</v>
      </c>
      <c r="AG4112" t="b">
        <f>IF(AND(Z4112,AA4112,AB4112,AD4112,IF(C4112=Auswahlhilfe!$L$17,TRUE,FALSE)),D4112,FALSE)</f>
        <v>0</v>
      </c>
      <c r="AH4112" t="b">
        <f>IF(AND(Z4112,AA4112,AB4112,AE4112,IF(C4112=Auswahlhilfe!$L$17,TRUE,FALSE)),D4112,FALSE)</f>
        <v>0</v>
      </c>
      <c r="AI4112" t="s">
        <v>4817</v>
      </c>
      <c r="AJ4112" s="90" t="str">
        <f t="shared" si="194"/>
        <v>mailto:info@oxni.ch?subject=Anfrage TCBR-120-080-S1-P2</v>
      </c>
    </row>
    <row r="4113" spans="2:36" x14ac:dyDescent="0.2">
      <c r="B4113" s="78" t="str">
        <f t="shared" si="192"/>
        <v/>
      </c>
      <c r="C4113" s="19" t="s">
        <v>143</v>
      </c>
      <c r="D4113" s="19" t="s">
        <v>4414</v>
      </c>
      <c r="E4113" s="19">
        <v>90</v>
      </c>
      <c r="F4113" s="19" t="s">
        <v>58</v>
      </c>
      <c r="G4113" s="19">
        <v>80</v>
      </c>
      <c r="H4113" s="19">
        <v>12</v>
      </c>
      <c r="I4113" s="19">
        <v>25</v>
      </c>
      <c r="J4113" s="19">
        <v>92</v>
      </c>
      <c r="K4113" s="19">
        <v>255</v>
      </c>
      <c r="L4113" s="19">
        <v>765</v>
      </c>
      <c r="M4113" s="19" t="s">
        <v>133</v>
      </c>
      <c r="N4113" s="19">
        <v>3000</v>
      </c>
      <c r="O4113" s="19">
        <v>5000</v>
      </c>
      <c r="P4113" s="19">
        <v>6600</v>
      </c>
      <c r="Q4113" s="19" t="s">
        <v>57</v>
      </c>
      <c r="R4113" s="19">
        <v>3200</v>
      </c>
      <c r="S4113" s="19">
        <v>20000</v>
      </c>
      <c r="T4113" s="19">
        <v>2.25</v>
      </c>
      <c r="U4113" s="19">
        <v>14</v>
      </c>
      <c r="V4113" s="19">
        <v>0.24</v>
      </c>
      <c r="W4113" s="19">
        <v>70</v>
      </c>
      <c r="X4113" s="93"/>
      <c r="Y4113">
        <f t="shared" si="193"/>
        <v>37.5</v>
      </c>
      <c r="Z4113" t="b">
        <f>IF(N4113/G4113&gt;=Auswahlhilfe!$C$8,TRUE,FALSE)</f>
        <v>1</v>
      </c>
      <c r="AA4113" t="b">
        <f>IF(K4113&gt;Auswahlhilfe!$C$7,TRUE,FALSE)</f>
        <v>1</v>
      </c>
      <c r="AB4113" t="b">
        <f>IF(Auswahlhilfe!$C$17=F4113,TRUE,FALSE)</f>
        <v>1</v>
      </c>
      <c r="AC4113" t="b">
        <f>IFERROR(IF(FIND("P2",PGOptionList!D4113)&gt;0,TRUE),FALSE)</f>
        <v>1</v>
      </c>
      <c r="AD4113" t="b">
        <f>IFERROR(IF(FIND("P1",PGOptionList!D4113)&gt;0,TRUE),FALSE)</f>
        <v>0</v>
      </c>
      <c r="AE4113" t="b">
        <f>IFERROR(IF(FIND("P0",PGOptionList!D4113)&gt;0,TRUE),FALSE)</f>
        <v>0</v>
      </c>
      <c r="AF4113" t="b">
        <f>IF(AND(Z4113,AA4113,AB4113,AC4113,IF(C4113=Auswahlhilfe!$L$7,TRUE,FALSE)),D4113,FALSE)</f>
        <v>0</v>
      </c>
      <c r="AG4113" t="b">
        <f>IF(AND(Z4113,AA4113,AB4113,AD4113,IF(C4113=Auswahlhilfe!$L$17,TRUE,FALSE)),D4113,FALSE)</f>
        <v>0</v>
      </c>
      <c r="AH4113" t="b">
        <f>IF(AND(Z4113,AA4113,AB4113,AE4113,IF(C4113=Auswahlhilfe!$L$17,TRUE,FALSE)),D4113,FALSE)</f>
        <v>0</v>
      </c>
      <c r="AI4113" t="s">
        <v>4817</v>
      </c>
      <c r="AJ4113" s="90" t="str">
        <f t="shared" si="194"/>
        <v>mailto:info@oxni.ch?subject=Anfrage TCBR-120-080-S2-P2</v>
      </c>
    </row>
    <row r="4114" spans="2:36" x14ac:dyDescent="0.2">
      <c r="B4114" s="78" t="str">
        <f t="shared" si="192"/>
        <v/>
      </c>
      <c r="C4114" s="19" t="s">
        <v>143</v>
      </c>
      <c r="D4114" s="19" t="s">
        <v>4415</v>
      </c>
      <c r="E4114" s="19">
        <v>90</v>
      </c>
      <c r="F4114" s="19" t="s">
        <v>55</v>
      </c>
      <c r="G4114" s="19">
        <v>70</v>
      </c>
      <c r="H4114" s="19">
        <v>7</v>
      </c>
      <c r="I4114" s="19">
        <v>25</v>
      </c>
      <c r="J4114" s="19">
        <v>92</v>
      </c>
      <c r="K4114" s="19">
        <v>290</v>
      </c>
      <c r="L4114" s="19">
        <v>870</v>
      </c>
      <c r="M4114" s="19" t="s">
        <v>76</v>
      </c>
      <c r="N4114" s="19">
        <v>3000</v>
      </c>
      <c r="O4114" s="19">
        <v>5000</v>
      </c>
      <c r="P4114" s="19">
        <v>6600</v>
      </c>
      <c r="Q4114" s="19" t="s">
        <v>57</v>
      </c>
      <c r="R4114" s="19">
        <v>3200</v>
      </c>
      <c r="S4114" s="19">
        <v>20000</v>
      </c>
      <c r="T4114" s="19">
        <v>2.25</v>
      </c>
      <c r="U4114" s="19">
        <v>14</v>
      </c>
      <c r="V4114" s="19">
        <v>0.24</v>
      </c>
      <c r="W4114" s="19">
        <v>70</v>
      </c>
      <c r="X4114" s="93"/>
      <c r="Y4114">
        <f t="shared" si="193"/>
        <v>42.857142857142854</v>
      </c>
      <c r="Z4114" t="b">
        <f>IF(N4114/G4114&gt;=Auswahlhilfe!$C$8,TRUE,FALSE)</f>
        <v>1</v>
      </c>
      <c r="AA4114" t="b">
        <f>IF(K4114&gt;Auswahlhilfe!$C$7,TRUE,FALSE)</f>
        <v>1</v>
      </c>
      <c r="AB4114" t="b">
        <f>IF(Auswahlhilfe!$C$17=F4114,TRUE,FALSE)</f>
        <v>0</v>
      </c>
      <c r="AC4114" t="b">
        <f>IFERROR(IF(FIND("P2",PGOptionList!D4114)&gt;0,TRUE),FALSE)</f>
        <v>0</v>
      </c>
      <c r="AD4114" t="b">
        <f>IFERROR(IF(FIND("P1",PGOptionList!D4114)&gt;0,TRUE),FALSE)</f>
        <v>0</v>
      </c>
      <c r="AE4114" t="b">
        <f>IFERROR(IF(FIND("P0",PGOptionList!D4114)&gt;0,TRUE),FALSE)</f>
        <v>1</v>
      </c>
      <c r="AF4114" t="b">
        <f>IF(AND(Z4114,AA4114,AB4114,AC4114,IF(C4114=Auswahlhilfe!$L$7,TRUE,FALSE)),D4114,FALSE)</f>
        <v>0</v>
      </c>
      <c r="AG4114" t="b">
        <f>IF(AND(Z4114,AA4114,AB4114,AD4114,IF(C4114=Auswahlhilfe!$L$17,TRUE,FALSE)),D4114,FALSE)</f>
        <v>0</v>
      </c>
      <c r="AH4114" t="b">
        <f>IF(AND(Z4114,AA4114,AB4114,AE4114,IF(C4114=Auswahlhilfe!$L$17,TRUE,FALSE)),D4114,FALSE)</f>
        <v>0</v>
      </c>
      <c r="AI4114" t="s">
        <v>4817</v>
      </c>
      <c r="AJ4114" s="90" t="str">
        <f t="shared" si="194"/>
        <v>mailto:info@oxni.ch?subject=Anfrage TCBR-120-070-S1-P0</v>
      </c>
    </row>
    <row r="4115" spans="2:36" x14ac:dyDescent="0.2">
      <c r="B4115" s="78" t="str">
        <f t="shared" si="192"/>
        <v/>
      </c>
      <c r="C4115" s="19" t="s">
        <v>143</v>
      </c>
      <c r="D4115" s="19" t="s">
        <v>4416</v>
      </c>
      <c r="E4115" s="19">
        <v>90</v>
      </c>
      <c r="F4115" s="19" t="s">
        <v>58</v>
      </c>
      <c r="G4115" s="19">
        <v>70</v>
      </c>
      <c r="H4115" s="19">
        <v>7</v>
      </c>
      <c r="I4115" s="19">
        <v>25</v>
      </c>
      <c r="J4115" s="19">
        <v>92</v>
      </c>
      <c r="K4115" s="19">
        <v>290</v>
      </c>
      <c r="L4115" s="19">
        <v>870</v>
      </c>
      <c r="M4115" s="19" t="s">
        <v>76</v>
      </c>
      <c r="N4115" s="19">
        <v>3000</v>
      </c>
      <c r="O4115" s="19">
        <v>5000</v>
      </c>
      <c r="P4115" s="19">
        <v>6600</v>
      </c>
      <c r="Q4115" s="19" t="s">
        <v>57</v>
      </c>
      <c r="R4115" s="19">
        <v>3200</v>
      </c>
      <c r="S4115" s="19">
        <v>20000</v>
      </c>
      <c r="T4115" s="19">
        <v>2.25</v>
      </c>
      <c r="U4115" s="19">
        <v>14</v>
      </c>
      <c r="V4115" s="19">
        <v>0.24</v>
      </c>
      <c r="W4115" s="19">
        <v>70</v>
      </c>
      <c r="X4115" s="93"/>
      <c r="Y4115">
        <f t="shared" si="193"/>
        <v>42.857142857142854</v>
      </c>
      <c r="Z4115" t="b">
        <f>IF(N4115/G4115&gt;=Auswahlhilfe!$C$8,TRUE,FALSE)</f>
        <v>1</v>
      </c>
      <c r="AA4115" t="b">
        <f>IF(K4115&gt;Auswahlhilfe!$C$7,TRUE,FALSE)</f>
        <v>1</v>
      </c>
      <c r="AB4115" t="b">
        <f>IF(Auswahlhilfe!$C$17=F4115,TRUE,FALSE)</f>
        <v>1</v>
      </c>
      <c r="AC4115" t="b">
        <f>IFERROR(IF(FIND("P2",PGOptionList!D4115)&gt;0,TRUE),FALSE)</f>
        <v>0</v>
      </c>
      <c r="AD4115" t="b">
        <f>IFERROR(IF(FIND("P1",PGOptionList!D4115)&gt;0,TRUE),FALSE)</f>
        <v>0</v>
      </c>
      <c r="AE4115" t="b">
        <f>IFERROR(IF(FIND("P0",PGOptionList!D4115)&gt;0,TRUE),FALSE)</f>
        <v>1</v>
      </c>
      <c r="AF4115" t="b">
        <f>IF(AND(Z4115,AA4115,AB4115,AC4115,IF(C4115=Auswahlhilfe!$L$7,TRUE,FALSE)),D4115,FALSE)</f>
        <v>0</v>
      </c>
      <c r="AG4115" t="b">
        <f>IF(AND(Z4115,AA4115,AB4115,AD4115,IF(C4115=Auswahlhilfe!$L$17,TRUE,FALSE)),D4115,FALSE)</f>
        <v>0</v>
      </c>
      <c r="AH4115" t="b">
        <f>IF(AND(Z4115,AA4115,AB4115,AE4115,IF(C4115=Auswahlhilfe!$L$17,TRUE,FALSE)),D4115,FALSE)</f>
        <v>0</v>
      </c>
      <c r="AI4115" t="s">
        <v>4817</v>
      </c>
      <c r="AJ4115" s="90" t="str">
        <f t="shared" si="194"/>
        <v>mailto:info@oxni.ch?subject=Anfrage TCBR-120-070-S2-P0</v>
      </c>
    </row>
    <row r="4116" spans="2:36" x14ac:dyDescent="0.2">
      <c r="B4116" s="78" t="str">
        <f t="shared" si="192"/>
        <v/>
      </c>
      <c r="C4116" s="19" t="s">
        <v>143</v>
      </c>
      <c r="D4116" s="19" t="s">
        <v>4417</v>
      </c>
      <c r="E4116" s="19">
        <v>90</v>
      </c>
      <c r="F4116" s="19" t="s">
        <v>55</v>
      </c>
      <c r="G4116" s="19">
        <v>70</v>
      </c>
      <c r="H4116" s="19">
        <v>9</v>
      </c>
      <c r="I4116" s="19">
        <v>25</v>
      </c>
      <c r="J4116" s="19">
        <v>92</v>
      </c>
      <c r="K4116" s="19">
        <v>290</v>
      </c>
      <c r="L4116" s="19">
        <v>870</v>
      </c>
      <c r="M4116" s="19" t="s">
        <v>76</v>
      </c>
      <c r="N4116" s="19">
        <v>3000</v>
      </c>
      <c r="O4116" s="19">
        <v>5000</v>
      </c>
      <c r="P4116" s="19">
        <v>6600</v>
      </c>
      <c r="Q4116" s="19" t="s">
        <v>57</v>
      </c>
      <c r="R4116" s="19">
        <v>3200</v>
      </c>
      <c r="S4116" s="19">
        <v>20000</v>
      </c>
      <c r="T4116" s="19">
        <v>2.25</v>
      </c>
      <c r="U4116" s="19">
        <v>14</v>
      </c>
      <c r="V4116" s="19">
        <v>0.24</v>
      </c>
      <c r="W4116" s="19">
        <v>70</v>
      </c>
      <c r="X4116" s="93"/>
      <c r="Y4116">
        <f t="shared" si="193"/>
        <v>42.857142857142854</v>
      </c>
      <c r="Z4116" t="b">
        <f>IF(N4116/G4116&gt;=Auswahlhilfe!$C$8,TRUE,FALSE)</f>
        <v>1</v>
      </c>
      <c r="AA4116" t="b">
        <f>IF(K4116&gt;Auswahlhilfe!$C$7,TRUE,FALSE)</f>
        <v>1</v>
      </c>
      <c r="AB4116" t="b">
        <f>IF(Auswahlhilfe!$C$17=F4116,TRUE,FALSE)</f>
        <v>0</v>
      </c>
      <c r="AC4116" t="b">
        <f>IFERROR(IF(FIND("P2",PGOptionList!D4116)&gt;0,TRUE),FALSE)</f>
        <v>0</v>
      </c>
      <c r="AD4116" t="b">
        <f>IFERROR(IF(FIND("P1",PGOptionList!D4116)&gt;0,TRUE),FALSE)</f>
        <v>1</v>
      </c>
      <c r="AE4116" t="b">
        <f>IFERROR(IF(FIND("P0",PGOptionList!D4116)&gt;0,TRUE),FALSE)</f>
        <v>0</v>
      </c>
      <c r="AF4116" t="b">
        <f>IF(AND(Z4116,AA4116,AB4116,AC4116,IF(C4116=Auswahlhilfe!$L$7,TRUE,FALSE)),D4116,FALSE)</f>
        <v>0</v>
      </c>
      <c r="AG4116" t="b">
        <f>IF(AND(Z4116,AA4116,AB4116,AD4116,IF(C4116=Auswahlhilfe!$L$17,TRUE,FALSE)),D4116,FALSE)</f>
        <v>0</v>
      </c>
      <c r="AH4116" t="b">
        <f>IF(AND(Z4116,AA4116,AB4116,AE4116,IF(C4116=Auswahlhilfe!$L$17,TRUE,FALSE)),D4116,FALSE)</f>
        <v>0</v>
      </c>
      <c r="AI4116" t="s">
        <v>4817</v>
      </c>
      <c r="AJ4116" s="90" t="str">
        <f t="shared" si="194"/>
        <v>mailto:info@oxni.ch?subject=Anfrage TCBR-120-070-S1-P1</v>
      </c>
    </row>
    <row r="4117" spans="2:36" x14ac:dyDescent="0.2">
      <c r="B4117" s="78" t="str">
        <f t="shared" si="192"/>
        <v/>
      </c>
      <c r="C4117" s="19" t="s">
        <v>143</v>
      </c>
      <c r="D4117" s="19" t="s">
        <v>4418</v>
      </c>
      <c r="E4117" s="19">
        <v>90</v>
      </c>
      <c r="F4117" s="19" t="s">
        <v>58</v>
      </c>
      <c r="G4117" s="19">
        <v>70</v>
      </c>
      <c r="H4117" s="19">
        <v>9</v>
      </c>
      <c r="I4117" s="19">
        <v>25</v>
      </c>
      <c r="J4117" s="19">
        <v>92</v>
      </c>
      <c r="K4117" s="19">
        <v>290</v>
      </c>
      <c r="L4117" s="19">
        <v>870</v>
      </c>
      <c r="M4117" s="19" t="s">
        <v>76</v>
      </c>
      <c r="N4117" s="19">
        <v>3000</v>
      </c>
      <c r="O4117" s="19">
        <v>5000</v>
      </c>
      <c r="P4117" s="19">
        <v>6600</v>
      </c>
      <c r="Q4117" s="19" t="s">
        <v>57</v>
      </c>
      <c r="R4117" s="19">
        <v>3200</v>
      </c>
      <c r="S4117" s="19">
        <v>20000</v>
      </c>
      <c r="T4117" s="19">
        <v>2.25</v>
      </c>
      <c r="U4117" s="19">
        <v>14</v>
      </c>
      <c r="V4117" s="19">
        <v>0.24</v>
      </c>
      <c r="W4117" s="19">
        <v>70</v>
      </c>
      <c r="X4117" s="93"/>
      <c r="Y4117">
        <f t="shared" si="193"/>
        <v>42.857142857142854</v>
      </c>
      <c r="Z4117" t="b">
        <f>IF(N4117/G4117&gt;=Auswahlhilfe!$C$8,TRUE,FALSE)</f>
        <v>1</v>
      </c>
      <c r="AA4117" t="b">
        <f>IF(K4117&gt;Auswahlhilfe!$C$7,TRUE,FALSE)</f>
        <v>1</v>
      </c>
      <c r="AB4117" t="b">
        <f>IF(Auswahlhilfe!$C$17=F4117,TRUE,FALSE)</f>
        <v>1</v>
      </c>
      <c r="AC4117" t="b">
        <f>IFERROR(IF(FIND("P2",PGOptionList!D4117)&gt;0,TRUE),FALSE)</f>
        <v>0</v>
      </c>
      <c r="AD4117" t="b">
        <f>IFERROR(IF(FIND("P1",PGOptionList!D4117)&gt;0,TRUE),FALSE)</f>
        <v>1</v>
      </c>
      <c r="AE4117" t="b">
        <f>IFERROR(IF(FIND("P0",PGOptionList!D4117)&gt;0,TRUE),FALSE)</f>
        <v>0</v>
      </c>
      <c r="AF4117" t="b">
        <f>IF(AND(Z4117,AA4117,AB4117,AC4117,IF(C4117=Auswahlhilfe!$L$7,TRUE,FALSE)),D4117,FALSE)</f>
        <v>0</v>
      </c>
      <c r="AG4117" t="b">
        <f>IF(AND(Z4117,AA4117,AB4117,AD4117,IF(C4117=Auswahlhilfe!$L$17,TRUE,FALSE)),D4117,FALSE)</f>
        <v>0</v>
      </c>
      <c r="AH4117" t="b">
        <f>IF(AND(Z4117,AA4117,AB4117,AE4117,IF(C4117=Auswahlhilfe!$L$17,TRUE,FALSE)),D4117,FALSE)</f>
        <v>0</v>
      </c>
      <c r="AI4117" t="s">
        <v>4817</v>
      </c>
      <c r="AJ4117" s="90" t="str">
        <f t="shared" si="194"/>
        <v>mailto:info@oxni.ch?subject=Anfrage TCBR-120-070-S2-P1</v>
      </c>
    </row>
    <row r="4118" spans="2:36" x14ac:dyDescent="0.2">
      <c r="B4118" s="78" t="str">
        <f t="shared" si="192"/>
        <v/>
      </c>
      <c r="C4118" s="19" t="s">
        <v>143</v>
      </c>
      <c r="D4118" s="19" t="s">
        <v>4419</v>
      </c>
      <c r="E4118" s="19">
        <v>90</v>
      </c>
      <c r="F4118" s="19" t="s">
        <v>55</v>
      </c>
      <c r="G4118" s="19">
        <v>70</v>
      </c>
      <c r="H4118" s="19">
        <v>12</v>
      </c>
      <c r="I4118" s="19">
        <v>25</v>
      </c>
      <c r="J4118" s="19">
        <v>92</v>
      </c>
      <c r="K4118" s="19">
        <v>290</v>
      </c>
      <c r="L4118" s="19">
        <v>870</v>
      </c>
      <c r="M4118" s="19" t="s">
        <v>76</v>
      </c>
      <c r="N4118" s="19">
        <v>3000</v>
      </c>
      <c r="O4118" s="19">
        <v>5000</v>
      </c>
      <c r="P4118" s="19">
        <v>6600</v>
      </c>
      <c r="Q4118" s="19" t="s">
        <v>57</v>
      </c>
      <c r="R4118" s="19">
        <v>3200</v>
      </c>
      <c r="S4118" s="19">
        <v>20000</v>
      </c>
      <c r="T4118" s="19">
        <v>2.25</v>
      </c>
      <c r="U4118" s="19">
        <v>14</v>
      </c>
      <c r="V4118" s="19">
        <v>0.24</v>
      </c>
      <c r="W4118" s="19">
        <v>70</v>
      </c>
      <c r="X4118" s="93"/>
      <c r="Y4118">
        <f t="shared" si="193"/>
        <v>42.857142857142854</v>
      </c>
      <c r="Z4118" t="b">
        <f>IF(N4118/G4118&gt;=Auswahlhilfe!$C$8,TRUE,FALSE)</f>
        <v>1</v>
      </c>
      <c r="AA4118" t="b">
        <f>IF(K4118&gt;Auswahlhilfe!$C$7,TRUE,FALSE)</f>
        <v>1</v>
      </c>
      <c r="AB4118" t="b">
        <f>IF(Auswahlhilfe!$C$17=F4118,TRUE,FALSE)</f>
        <v>0</v>
      </c>
      <c r="AC4118" t="b">
        <f>IFERROR(IF(FIND("P2",PGOptionList!D4118)&gt;0,TRUE),FALSE)</f>
        <v>1</v>
      </c>
      <c r="AD4118" t="b">
        <f>IFERROR(IF(FIND("P1",PGOptionList!D4118)&gt;0,TRUE),FALSE)</f>
        <v>0</v>
      </c>
      <c r="AE4118" t="b">
        <f>IFERROR(IF(FIND("P0",PGOptionList!D4118)&gt;0,TRUE),FALSE)</f>
        <v>0</v>
      </c>
      <c r="AF4118" t="b">
        <f>IF(AND(Z4118,AA4118,AB4118,AC4118,IF(C4118=Auswahlhilfe!$L$7,TRUE,FALSE)),D4118,FALSE)</f>
        <v>0</v>
      </c>
      <c r="AG4118" t="b">
        <f>IF(AND(Z4118,AA4118,AB4118,AD4118,IF(C4118=Auswahlhilfe!$L$17,TRUE,FALSE)),D4118,FALSE)</f>
        <v>0</v>
      </c>
      <c r="AH4118" t="b">
        <f>IF(AND(Z4118,AA4118,AB4118,AE4118,IF(C4118=Auswahlhilfe!$L$17,TRUE,FALSE)),D4118,FALSE)</f>
        <v>0</v>
      </c>
      <c r="AI4118" t="s">
        <v>4817</v>
      </c>
      <c r="AJ4118" s="90" t="str">
        <f t="shared" si="194"/>
        <v>mailto:info@oxni.ch?subject=Anfrage TCBR-120-070-S1-P2</v>
      </c>
    </row>
    <row r="4119" spans="2:36" x14ac:dyDescent="0.2">
      <c r="B4119" s="78" t="str">
        <f t="shared" si="192"/>
        <v/>
      </c>
      <c r="C4119" s="19" t="s">
        <v>143</v>
      </c>
      <c r="D4119" s="19" t="s">
        <v>4420</v>
      </c>
      <c r="E4119" s="19">
        <v>90</v>
      </c>
      <c r="F4119" s="19" t="s">
        <v>58</v>
      </c>
      <c r="G4119" s="19">
        <v>70</v>
      </c>
      <c r="H4119" s="19">
        <v>12</v>
      </c>
      <c r="I4119" s="19">
        <v>25</v>
      </c>
      <c r="J4119" s="19">
        <v>92</v>
      </c>
      <c r="K4119" s="19">
        <v>290</v>
      </c>
      <c r="L4119" s="19">
        <v>870</v>
      </c>
      <c r="M4119" s="19" t="s">
        <v>76</v>
      </c>
      <c r="N4119" s="19">
        <v>3000</v>
      </c>
      <c r="O4119" s="19">
        <v>5000</v>
      </c>
      <c r="P4119" s="19">
        <v>6600</v>
      </c>
      <c r="Q4119" s="19" t="s">
        <v>57</v>
      </c>
      <c r="R4119" s="19">
        <v>3200</v>
      </c>
      <c r="S4119" s="19">
        <v>20000</v>
      </c>
      <c r="T4119" s="19">
        <v>2.25</v>
      </c>
      <c r="U4119" s="19">
        <v>14</v>
      </c>
      <c r="V4119" s="19">
        <v>0.24</v>
      </c>
      <c r="W4119" s="19">
        <v>70</v>
      </c>
      <c r="X4119" s="93"/>
      <c r="Y4119">
        <f t="shared" si="193"/>
        <v>42.857142857142854</v>
      </c>
      <c r="Z4119" t="b">
        <f>IF(N4119/G4119&gt;=Auswahlhilfe!$C$8,TRUE,FALSE)</f>
        <v>1</v>
      </c>
      <c r="AA4119" t="b">
        <f>IF(K4119&gt;Auswahlhilfe!$C$7,TRUE,FALSE)</f>
        <v>1</v>
      </c>
      <c r="AB4119" t="b">
        <f>IF(Auswahlhilfe!$C$17=F4119,TRUE,FALSE)</f>
        <v>1</v>
      </c>
      <c r="AC4119" t="b">
        <f>IFERROR(IF(FIND("P2",PGOptionList!D4119)&gt;0,TRUE),FALSE)</f>
        <v>1</v>
      </c>
      <c r="AD4119" t="b">
        <f>IFERROR(IF(FIND("P1",PGOptionList!D4119)&gt;0,TRUE),FALSE)</f>
        <v>0</v>
      </c>
      <c r="AE4119" t="b">
        <f>IFERROR(IF(FIND("P0",PGOptionList!D4119)&gt;0,TRUE),FALSE)</f>
        <v>0</v>
      </c>
      <c r="AF4119" t="b">
        <f>IF(AND(Z4119,AA4119,AB4119,AC4119,IF(C4119=Auswahlhilfe!$L$7,TRUE,FALSE)),D4119,FALSE)</f>
        <v>0</v>
      </c>
      <c r="AG4119" t="b">
        <f>IF(AND(Z4119,AA4119,AB4119,AD4119,IF(C4119=Auswahlhilfe!$L$17,TRUE,FALSE)),D4119,FALSE)</f>
        <v>0</v>
      </c>
      <c r="AH4119" t="b">
        <f>IF(AND(Z4119,AA4119,AB4119,AE4119,IF(C4119=Auswahlhilfe!$L$17,TRUE,FALSE)),D4119,FALSE)</f>
        <v>0</v>
      </c>
      <c r="AI4119" t="s">
        <v>4817</v>
      </c>
      <c r="AJ4119" s="90" t="str">
        <f t="shared" si="194"/>
        <v>mailto:info@oxni.ch?subject=Anfrage TCBR-120-070-S2-P2</v>
      </c>
    </row>
    <row r="4120" spans="2:36" x14ac:dyDescent="0.2">
      <c r="B4120" s="78" t="str">
        <f t="shared" si="192"/>
        <v/>
      </c>
      <c r="C4120" s="19" t="s">
        <v>143</v>
      </c>
      <c r="D4120" s="19" t="s">
        <v>4421</v>
      </c>
      <c r="E4120" s="19">
        <v>90</v>
      </c>
      <c r="F4120" s="19" t="s">
        <v>55</v>
      </c>
      <c r="G4120" s="19">
        <v>60</v>
      </c>
      <c r="H4120" s="19">
        <v>7</v>
      </c>
      <c r="I4120" s="19">
        <v>25</v>
      </c>
      <c r="J4120" s="19">
        <v>92</v>
      </c>
      <c r="K4120" s="19">
        <v>305</v>
      </c>
      <c r="L4120" s="19">
        <v>915</v>
      </c>
      <c r="M4120" s="19" t="s">
        <v>154</v>
      </c>
      <c r="N4120" s="19">
        <v>3000</v>
      </c>
      <c r="O4120" s="19">
        <v>5000</v>
      </c>
      <c r="P4120" s="19">
        <v>6600</v>
      </c>
      <c r="Q4120" s="19" t="s">
        <v>57</v>
      </c>
      <c r="R4120" s="19">
        <v>3200</v>
      </c>
      <c r="S4120" s="19">
        <v>20000</v>
      </c>
      <c r="T4120" s="19">
        <v>2.25</v>
      </c>
      <c r="U4120" s="19">
        <v>14</v>
      </c>
      <c r="V4120" s="19">
        <v>0.24</v>
      </c>
      <c r="W4120" s="19">
        <v>70</v>
      </c>
      <c r="X4120" s="93"/>
      <c r="Y4120">
        <f t="shared" si="193"/>
        <v>50</v>
      </c>
      <c r="Z4120" t="b">
        <f>IF(N4120/G4120&gt;=Auswahlhilfe!$C$8,TRUE,FALSE)</f>
        <v>1</v>
      </c>
      <c r="AA4120" t="b">
        <f>IF(K4120&gt;Auswahlhilfe!$C$7,TRUE,FALSE)</f>
        <v>1</v>
      </c>
      <c r="AB4120" t="b">
        <f>IF(Auswahlhilfe!$C$17=F4120,TRUE,FALSE)</f>
        <v>0</v>
      </c>
      <c r="AC4120" t="b">
        <f>IFERROR(IF(FIND("P2",PGOptionList!D4120)&gt;0,TRUE),FALSE)</f>
        <v>0</v>
      </c>
      <c r="AD4120" t="b">
        <f>IFERROR(IF(FIND("P1",PGOptionList!D4120)&gt;0,TRUE),FALSE)</f>
        <v>0</v>
      </c>
      <c r="AE4120" t="b">
        <f>IFERROR(IF(FIND("P0",PGOptionList!D4120)&gt;0,TRUE),FALSE)</f>
        <v>1</v>
      </c>
      <c r="AF4120" t="b">
        <f>IF(AND(Z4120,AA4120,AB4120,AC4120,IF(C4120=Auswahlhilfe!$L$7,TRUE,FALSE)),D4120,FALSE)</f>
        <v>0</v>
      </c>
      <c r="AG4120" t="b">
        <f>IF(AND(Z4120,AA4120,AB4120,AD4120,IF(C4120=Auswahlhilfe!$L$17,TRUE,FALSE)),D4120,FALSE)</f>
        <v>0</v>
      </c>
      <c r="AH4120" t="b">
        <f>IF(AND(Z4120,AA4120,AB4120,AE4120,IF(C4120=Auswahlhilfe!$L$17,TRUE,FALSE)),D4120,FALSE)</f>
        <v>0</v>
      </c>
      <c r="AI4120" t="s">
        <v>4817</v>
      </c>
      <c r="AJ4120" s="90" t="str">
        <f t="shared" si="194"/>
        <v>mailto:info@oxni.ch?subject=Anfrage TCBR-120-060-S1-P0</v>
      </c>
    </row>
    <row r="4121" spans="2:36" x14ac:dyDescent="0.2">
      <c r="B4121" s="78" t="str">
        <f t="shared" si="192"/>
        <v/>
      </c>
      <c r="C4121" s="19" t="s">
        <v>143</v>
      </c>
      <c r="D4121" s="19" t="s">
        <v>4422</v>
      </c>
      <c r="E4121" s="19">
        <v>90</v>
      </c>
      <c r="F4121" s="19" t="s">
        <v>58</v>
      </c>
      <c r="G4121" s="19">
        <v>60</v>
      </c>
      <c r="H4121" s="19">
        <v>7</v>
      </c>
      <c r="I4121" s="19">
        <v>25</v>
      </c>
      <c r="J4121" s="19">
        <v>92</v>
      </c>
      <c r="K4121" s="19">
        <v>305</v>
      </c>
      <c r="L4121" s="19">
        <v>915</v>
      </c>
      <c r="M4121" s="19" t="s">
        <v>154</v>
      </c>
      <c r="N4121" s="19">
        <v>3000</v>
      </c>
      <c r="O4121" s="19">
        <v>5000</v>
      </c>
      <c r="P4121" s="19">
        <v>6600</v>
      </c>
      <c r="Q4121" s="19" t="s">
        <v>57</v>
      </c>
      <c r="R4121" s="19">
        <v>3200</v>
      </c>
      <c r="S4121" s="19">
        <v>20000</v>
      </c>
      <c r="T4121" s="19">
        <v>2.25</v>
      </c>
      <c r="U4121" s="19">
        <v>14</v>
      </c>
      <c r="V4121" s="19">
        <v>0.24</v>
      </c>
      <c r="W4121" s="19">
        <v>70</v>
      </c>
      <c r="X4121" s="93"/>
      <c r="Y4121">
        <f t="shared" si="193"/>
        <v>50</v>
      </c>
      <c r="Z4121" t="b">
        <f>IF(N4121/G4121&gt;=Auswahlhilfe!$C$8,TRUE,FALSE)</f>
        <v>1</v>
      </c>
      <c r="AA4121" t="b">
        <f>IF(K4121&gt;Auswahlhilfe!$C$7,TRUE,FALSE)</f>
        <v>1</v>
      </c>
      <c r="AB4121" t="b">
        <f>IF(Auswahlhilfe!$C$17=F4121,TRUE,FALSE)</f>
        <v>1</v>
      </c>
      <c r="AC4121" t="b">
        <f>IFERROR(IF(FIND("P2",PGOptionList!D4121)&gt;0,TRUE),FALSE)</f>
        <v>0</v>
      </c>
      <c r="AD4121" t="b">
        <f>IFERROR(IF(FIND("P1",PGOptionList!D4121)&gt;0,TRUE),FALSE)</f>
        <v>0</v>
      </c>
      <c r="AE4121" t="b">
        <f>IFERROR(IF(FIND("P0",PGOptionList!D4121)&gt;0,TRUE),FALSE)</f>
        <v>1</v>
      </c>
      <c r="AF4121" t="b">
        <f>IF(AND(Z4121,AA4121,AB4121,AC4121,IF(C4121=Auswahlhilfe!$L$7,TRUE,FALSE)),D4121,FALSE)</f>
        <v>0</v>
      </c>
      <c r="AG4121" t="b">
        <f>IF(AND(Z4121,AA4121,AB4121,AD4121,IF(C4121=Auswahlhilfe!$L$17,TRUE,FALSE)),D4121,FALSE)</f>
        <v>0</v>
      </c>
      <c r="AH4121" t="b">
        <f>IF(AND(Z4121,AA4121,AB4121,AE4121,IF(C4121=Auswahlhilfe!$L$17,TRUE,FALSE)),D4121,FALSE)</f>
        <v>0</v>
      </c>
      <c r="AI4121" t="s">
        <v>4817</v>
      </c>
      <c r="AJ4121" s="90" t="str">
        <f t="shared" si="194"/>
        <v>mailto:info@oxni.ch?subject=Anfrage TCBR-120-060-S2-P0</v>
      </c>
    </row>
    <row r="4122" spans="2:36" x14ac:dyDescent="0.2">
      <c r="B4122" s="78" t="str">
        <f t="shared" si="192"/>
        <v/>
      </c>
      <c r="C4122" s="19" t="s">
        <v>143</v>
      </c>
      <c r="D4122" s="19" t="s">
        <v>4423</v>
      </c>
      <c r="E4122" s="19">
        <v>90</v>
      </c>
      <c r="F4122" s="19" t="s">
        <v>55</v>
      </c>
      <c r="G4122" s="19">
        <v>60</v>
      </c>
      <c r="H4122" s="19">
        <v>9</v>
      </c>
      <c r="I4122" s="19">
        <v>25</v>
      </c>
      <c r="J4122" s="19">
        <v>92</v>
      </c>
      <c r="K4122" s="19">
        <v>305</v>
      </c>
      <c r="L4122" s="19">
        <v>915</v>
      </c>
      <c r="M4122" s="19" t="s">
        <v>154</v>
      </c>
      <c r="N4122" s="19">
        <v>3000</v>
      </c>
      <c r="O4122" s="19">
        <v>5000</v>
      </c>
      <c r="P4122" s="19">
        <v>6600</v>
      </c>
      <c r="Q4122" s="19" t="s">
        <v>57</v>
      </c>
      <c r="R4122" s="19">
        <v>3200</v>
      </c>
      <c r="S4122" s="19">
        <v>20000</v>
      </c>
      <c r="T4122" s="19">
        <v>2.25</v>
      </c>
      <c r="U4122" s="19">
        <v>14</v>
      </c>
      <c r="V4122" s="19">
        <v>0.24</v>
      </c>
      <c r="W4122" s="19">
        <v>70</v>
      </c>
      <c r="X4122" s="93"/>
      <c r="Y4122">
        <f t="shared" si="193"/>
        <v>50</v>
      </c>
      <c r="Z4122" t="b">
        <f>IF(N4122/G4122&gt;=Auswahlhilfe!$C$8,TRUE,FALSE)</f>
        <v>1</v>
      </c>
      <c r="AA4122" t="b">
        <f>IF(K4122&gt;Auswahlhilfe!$C$7,TRUE,FALSE)</f>
        <v>1</v>
      </c>
      <c r="AB4122" t="b">
        <f>IF(Auswahlhilfe!$C$17=F4122,TRUE,FALSE)</f>
        <v>0</v>
      </c>
      <c r="AC4122" t="b">
        <f>IFERROR(IF(FIND("P2",PGOptionList!D4122)&gt;0,TRUE),FALSE)</f>
        <v>0</v>
      </c>
      <c r="AD4122" t="b">
        <f>IFERROR(IF(FIND("P1",PGOptionList!D4122)&gt;0,TRUE),FALSE)</f>
        <v>1</v>
      </c>
      <c r="AE4122" t="b">
        <f>IFERROR(IF(FIND("P0",PGOptionList!D4122)&gt;0,TRUE),FALSE)</f>
        <v>0</v>
      </c>
      <c r="AF4122" t="b">
        <f>IF(AND(Z4122,AA4122,AB4122,AC4122,IF(C4122=Auswahlhilfe!$L$7,TRUE,FALSE)),D4122,FALSE)</f>
        <v>0</v>
      </c>
      <c r="AG4122" t="b">
        <f>IF(AND(Z4122,AA4122,AB4122,AD4122,IF(C4122=Auswahlhilfe!$L$17,TRUE,FALSE)),D4122,FALSE)</f>
        <v>0</v>
      </c>
      <c r="AH4122" t="b">
        <f>IF(AND(Z4122,AA4122,AB4122,AE4122,IF(C4122=Auswahlhilfe!$L$17,TRUE,FALSE)),D4122,FALSE)</f>
        <v>0</v>
      </c>
      <c r="AI4122" t="s">
        <v>4817</v>
      </c>
      <c r="AJ4122" s="90" t="str">
        <f t="shared" si="194"/>
        <v>mailto:info@oxni.ch?subject=Anfrage TCBR-120-060-S1-P1</v>
      </c>
    </row>
    <row r="4123" spans="2:36" x14ac:dyDescent="0.2">
      <c r="B4123" s="78" t="str">
        <f t="shared" si="192"/>
        <v/>
      </c>
      <c r="C4123" s="19" t="s">
        <v>143</v>
      </c>
      <c r="D4123" s="19" t="s">
        <v>4424</v>
      </c>
      <c r="E4123" s="19">
        <v>90</v>
      </c>
      <c r="F4123" s="19" t="s">
        <v>58</v>
      </c>
      <c r="G4123" s="19">
        <v>60</v>
      </c>
      <c r="H4123" s="19">
        <v>9</v>
      </c>
      <c r="I4123" s="19">
        <v>25</v>
      </c>
      <c r="J4123" s="19">
        <v>92</v>
      </c>
      <c r="K4123" s="19">
        <v>305</v>
      </c>
      <c r="L4123" s="19">
        <v>915</v>
      </c>
      <c r="M4123" s="19" t="s">
        <v>154</v>
      </c>
      <c r="N4123" s="19">
        <v>3000</v>
      </c>
      <c r="O4123" s="19">
        <v>5000</v>
      </c>
      <c r="P4123" s="19">
        <v>6600</v>
      </c>
      <c r="Q4123" s="19" t="s">
        <v>57</v>
      </c>
      <c r="R4123" s="19">
        <v>3200</v>
      </c>
      <c r="S4123" s="19">
        <v>20000</v>
      </c>
      <c r="T4123" s="19">
        <v>2.25</v>
      </c>
      <c r="U4123" s="19">
        <v>14</v>
      </c>
      <c r="V4123" s="19">
        <v>0.24</v>
      </c>
      <c r="W4123" s="19">
        <v>70</v>
      </c>
      <c r="X4123" s="93"/>
      <c r="Y4123">
        <f t="shared" si="193"/>
        <v>50</v>
      </c>
      <c r="Z4123" t="b">
        <f>IF(N4123/G4123&gt;=Auswahlhilfe!$C$8,TRUE,FALSE)</f>
        <v>1</v>
      </c>
      <c r="AA4123" t="b">
        <f>IF(K4123&gt;Auswahlhilfe!$C$7,TRUE,FALSE)</f>
        <v>1</v>
      </c>
      <c r="AB4123" t="b">
        <f>IF(Auswahlhilfe!$C$17=F4123,TRUE,FALSE)</f>
        <v>1</v>
      </c>
      <c r="AC4123" t="b">
        <f>IFERROR(IF(FIND("P2",PGOptionList!D4123)&gt;0,TRUE),FALSE)</f>
        <v>0</v>
      </c>
      <c r="AD4123" t="b">
        <f>IFERROR(IF(FIND("P1",PGOptionList!D4123)&gt;0,TRUE),FALSE)</f>
        <v>1</v>
      </c>
      <c r="AE4123" t="b">
        <f>IFERROR(IF(FIND("P0",PGOptionList!D4123)&gt;0,TRUE),FALSE)</f>
        <v>0</v>
      </c>
      <c r="AF4123" t="b">
        <f>IF(AND(Z4123,AA4123,AB4123,AC4123,IF(C4123=Auswahlhilfe!$L$7,TRUE,FALSE)),D4123,FALSE)</f>
        <v>0</v>
      </c>
      <c r="AG4123" t="b">
        <f>IF(AND(Z4123,AA4123,AB4123,AD4123,IF(C4123=Auswahlhilfe!$L$17,TRUE,FALSE)),D4123,FALSE)</f>
        <v>0</v>
      </c>
      <c r="AH4123" t="b">
        <f>IF(AND(Z4123,AA4123,AB4123,AE4123,IF(C4123=Auswahlhilfe!$L$17,TRUE,FALSE)),D4123,FALSE)</f>
        <v>0</v>
      </c>
      <c r="AI4123" t="s">
        <v>4817</v>
      </c>
      <c r="AJ4123" s="90" t="str">
        <f t="shared" si="194"/>
        <v>mailto:info@oxni.ch?subject=Anfrage TCBR-120-060-S2-P1</v>
      </c>
    </row>
    <row r="4124" spans="2:36" x14ac:dyDescent="0.2">
      <c r="B4124" s="78" t="str">
        <f t="shared" si="192"/>
        <v/>
      </c>
      <c r="C4124" s="19" t="s">
        <v>143</v>
      </c>
      <c r="D4124" s="19" t="s">
        <v>4425</v>
      </c>
      <c r="E4124" s="19">
        <v>90</v>
      </c>
      <c r="F4124" s="19" t="s">
        <v>55</v>
      </c>
      <c r="G4124" s="19">
        <v>60</v>
      </c>
      <c r="H4124" s="19">
        <v>12</v>
      </c>
      <c r="I4124" s="19">
        <v>25</v>
      </c>
      <c r="J4124" s="19">
        <v>92</v>
      </c>
      <c r="K4124" s="19">
        <v>305</v>
      </c>
      <c r="L4124" s="19">
        <v>915</v>
      </c>
      <c r="M4124" s="19" t="s">
        <v>154</v>
      </c>
      <c r="N4124" s="19">
        <v>3000</v>
      </c>
      <c r="O4124" s="19">
        <v>5000</v>
      </c>
      <c r="P4124" s="19">
        <v>6600</v>
      </c>
      <c r="Q4124" s="19" t="s">
        <v>57</v>
      </c>
      <c r="R4124" s="19">
        <v>3200</v>
      </c>
      <c r="S4124" s="19">
        <v>20000</v>
      </c>
      <c r="T4124" s="19">
        <v>2.25</v>
      </c>
      <c r="U4124" s="19">
        <v>14</v>
      </c>
      <c r="V4124" s="19">
        <v>0.24</v>
      </c>
      <c r="W4124" s="19">
        <v>70</v>
      </c>
      <c r="X4124" s="93"/>
      <c r="Y4124">
        <f t="shared" si="193"/>
        <v>50</v>
      </c>
      <c r="Z4124" t="b">
        <f>IF(N4124/G4124&gt;=Auswahlhilfe!$C$8,TRUE,FALSE)</f>
        <v>1</v>
      </c>
      <c r="AA4124" t="b">
        <f>IF(K4124&gt;Auswahlhilfe!$C$7,TRUE,FALSE)</f>
        <v>1</v>
      </c>
      <c r="AB4124" t="b">
        <f>IF(Auswahlhilfe!$C$17=F4124,TRUE,FALSE)</f>
        <v>0</v>
      </c>
      <c r="AC4124" t="b">
        <f>IFERROR(IF(FIND("P2",PGOptionList!D4124)&gt;0,TRUE),FALSE)</f>
        <v>1</v>
      </c>
      <c r="AD4124" t="b">
        <f>IFERROR(IF(FIND("P1",PGOptionList!D4124)&gt;0,TRUE),FALSE)</f>
        <v>0</v>
      </c>
      <c r="AE4124" t="b">
        <f>IFERROR(IF(FIND("P0",PGOptionList!D4124)&gt;0,TRUE),FALSE)</f>
        <v>0</v>
      </c>
      <c r="AF4124" t="b">
        <f>IF(AND(Z4124,AA4124,AB4124,AC4124,IF(C4124=Auswahlhilfe!$L$7,TRUE,FALSE)),D4124,FALSE)</f>
        <v>0</v>
      </c>
      <c r="AG4124" t="b">
        <f>IF(AND(Z4124,AA4124,AB4124,AD4124,IF(C4124=Auswahlhilfe!$L$17,TRUE,FALSE)),D4124,FALSE)</f>
        <v>0</v>
      </c>
      <c r="AH4124" t="b">
        <f>IF(AND(Z4124,AA4124,AB4124,AE4124,IF(C4124=Auswahlhilfe!$L$17,TRUE,FALSE)),D4124,FALSE)</f>
        <v>0</v>
      </c>
      <c r="AI4124" t="s">
        <v>4817</v>
      </c>
      <c r="AJ4124" s="90" t="str">
        <f t="shared" si="194"/>
        <v>mailto:info@oxni.ch?subject=Anfrage TCBR-120-060-S1-P2</v>
      </c>
    </row>
    <row r="4125" spans="2:36" x14ac:dyDescent="0.2">
      <c r="B4125" s="78" t="str">
        <f t="shared" si="192"/>
        <v/>
      </c>
      <c r="C4125" s="19" t="s">
        <v>143</v>
      </c>
      <c r="D4125" s="19" t="s">
        <v>4426</v>
      </c>
      <c r="E4125" s="19">
        <v>90</v>
      </c>
      <c r="F4125" s="19" t="s">
        <v>58</v>
      </c>
      <c r="G4125" s="19">
        <v>60</v>
      </c>
      <c r="H4125" s="19">
        <v>12</v>
      </c>
      <c r="I4125" s="19">
        <v>25</v>
      </c>
      <c r="J4125" s="19">
        <v>92</v>
      </c>
      <c r="K4125" s="19">
        <v>305</v>
      </c>
      <c r="L4125" s="19">
        <v>915</v>
      </c>
      <c r="M4125" s="19" t="s">
        <v>154</v>
      </c>
      <c r="N4125" s="19">
        <v>3000</v>
      </c>
      <c r="O4125" s="19">
        <v>5000</v>
      </c>
      <c r="P4125" s="19">
        <v>6600</v>
      </c>
      <c r="Q4125" s="19" t="s">
        <v>57</v>
      </c>
      <c r="R4125" s="19">
        <v>3200</v>
      </c>
      <c r="S4125" s="19">
        <v>20000</v>
      </c>
      <c r="T4125" s="19">
        <v>2.25</v>
      </c>
      <c r="U4125" s="19">
        <v>14</v>
      </c>
      <c r="V4125" s="19">
        <v>0.24</v>
      </c>
      <c r="W4125" s="19">
        <v>70</v>
      </c>
      <c r="X4125" s="93"/>
      <c r="Y4125">
        <f t="shared" si="193"/>
        <v>50</v>
      </c>
      <c r="Z4125" t="b">
        <f>IF(N4125/G4125&gt;=Auswahlhilfe!$C$8,TRUE,FALSE)</f>
        <v>1</v>
      </c>
      <c r="AA4125" t="b">
        <f>IF(K4125&gt;Auswahlhilfe!$C$7,TRUE,FALSE)</f>
        <v>1</v>
      </c>
      <c r="AB4125" t="b">
        <f>IF(Auswahlhilfe!$C$17=F4125,TRUE,FALSE)</f>
        <v>1</v>
      </c>
      <c r="AC4125" t="b">
        <f>IFERROR(IF(FIND("P2",PGOptionList!D4125)&gt;0,TRUE),FALSE)</f>
        <v>1</v>
      </c>
      <c r="AD4125" t="b">
        <f>IFERROR(IF(FIND("P1",PGOptionList!D4125)&gt;0,TRUE),FALSE)</f>
        <v>0</v>
      </c>
      <c r="AE4125" t="b">
        <f>IFERROR(IF(FIND("P0",PGOptionList!D4125)&gt;0,TRUE),FALSE)</f>
        <v>0</v>
      </c>
      <c r="AF4125" t="b">
        <f>IF(AND(Z4125,AA4125,AB4125,AC4125,IF(C4125=Auswahlhilfe!$L$7,TRUE,FALSE)),D4125,FALSE)</f>
        <v>0</v>
      </c>
      <c r="AG4125" t="b">
        <f>IF(AND(Z4125,AA4125,AB4125,AD4125,IF(C4125=Auswahlhilfe!$L$17,TRUE,FALSE)),D4125,FALSE)</f>
        <v>0</v>
      </c>
      <c r="AH4125" t="b">
        <f>IF(AND(Z4125,AA4125,AB4125,AE4125,IF(C4125=Auswahlhilfe!$L$17,TRUE,FALSE)),D4125,FALSE)</f>
        <v>0</v>
      </c>
      <c r="AI4125" t="s">
        <v>4817</v>
      </c>
      <c r="AJ4125" s="90" t="str">
        <f t="shared" si="194"/>
        <v>mailto:info@oxni.ch?subject=Anfrage TCBR-120-060-S2-P2</v>
      </c>
    </row>
    <row r="4126" spans="2:36" x14ac:dyDescent="0.2">
      <c r="B4126" s="78" t="str">
        <f t="shared" si="192"/>
        <v/>
      </c>
      <c r="C4126" s="19" t="s">
        <v>143</v>
      </c>
      <c r="D4126" s="19" t="s">
        <v>4427</v>
      </c>
      <c r="E4126" s="19">
        <v>90</v>
      </c>
      <c r="F4126" s="19" t="s">
        <v>55</v>
      </c>
      <c r="G4126" s="19">
        <v>50</v>
      </c>
      <c r="H4126" s="19">
        <v>7</v>
      </c>
      <c r="I4126" s="19">
        <v>25</v>
      </c>
      <c r="J4126" s="19">
        <v>92</v>
      </c>
      <c r="K4126" s="19">
        <v>315</v>
      </c>
      <c r="L4126" s="19">
        <v>945</v>
      </c>
      <c r="M4126" s="19" t="s">
        <v>153</v>
      </c>
      <c r="N4126" s="19">
        <v>3000</v>
      </c>
      <c r="O4126" s="19">
        <v>5000</v>
      </c>
      <c r="P4126" s="19">
        <v>6600</v>
      </c>
      <c r="Q4126" s="19" t="s">
        <v>57</v>
      </c>
      <c r="R4126" s="19">
        <v>3200</v>
      </c>
      <c r="S4126" s="19">
        <v>20000</v>
      </c>
      <c r="T4126" s="19">
        <v>2.25</v>
      </c>
      <c r="U4126" s="19">
        <v>14</v>
      </c>
      <c r="V4126" s="19">
        <v>0.24</v>
      </c>
      <c r="W4126" s="19">
        <v>70</v>
      </c>
      <c r="X4126" s="93"/>
      <c r="Y4126">
        <f t="shared" si="193"/>
        <v>60</v>
      </c>
      <c r="Z4126" t="b">
        <f>IF(N4126/G4126&gt;=Auswahlhilfe!$C$8,TRUE,FALSE)</f>
        <v>1</v>
      </c>
      <c r="AA4126" t="b">
        <f>IF(K4126&gt;Auswahlhilfe!$C$7,TRUE,FALSE)</f>
        <v>1</v>
      </c>
      <c r="AB4126" t="b">
        <f>IF(Auswahlhilfe!$C$17=F4126,TRUE,FALSE)</f>
        <v>0</v>
      </c>
      <c r="AC4126" t="b">
        <f>IFERROR(IF(FIND("P2",PGOptionList!D4126)&gt;0,TRUE),FALSE)</f>
        <v>0</v>
      </c>
      <c r="AD4126" t="b">
        <f>IFERROR(IF(FIND("P1",PGOptionList!D4126)&gt;0,TRUE),FALSE)</f>
        <v>0</v>
      </c>
      <c r="AE4126" t="b">
        <f>IFERROR(IF(FIND("P0",PGOptionList!D4126)&gt;0,TRUE),FALSE)</f>
        <v>1</v>
      </c>
      <c r="AF4126" t="b">
        <f>IF(AND(Z4126,AA4126,AB4126,AC4126,IF(C4126=Auswahlhilfe!$L$7,TRUE,FALSE)),D4126,FALSE)</f>
        <v>0</v>
      </c>
      <c r="AG4126" t="b">
        <f>IF(AND(Z4126,AA4126,AB4126,AD4126,IF(C4126=Auswahlhilfe!$L$17,TRUE,FALSE)),D4126,FALSE)</f>
        <v>0</v>
      </c>
      <c r="AH4126" t="b">
        <f>IF(AND(Z4126,AA4126,AB4126,AE4126,IF(C4126=Auswahlhilfe!$L$17,TRUE,FALSE)),D4126,FALSE)</f>
        <v>0</v>
      </c>
      <c r="AI4126" t="s">
        <v>4817</v>
      </c>
      <c r="AJ4126" s="90" t="str">
        <f t="shared" si="194"/>
        <v>mailto:info@oxni.ch?subject=Anfrage TCBR-120-050-S1-P0</v>
      </c>
    </row>
    <row r="4127" spans="2:36" x14ac:dyDescent="0.2">
      <c r="B4127" s="78" t="str">
        <f t="shared" si="192"/>
        <v/>
      </c>
      <c r="C4127" s="19" t="s">
        <v>143</v>
      </c>
      <c r="D4127" s="19" t="s">
        <v>4428</v>
      </c>
      <c r="E4127" s="19">
        <v>90</v>
      </c>
      <c r="F4127" s="19" t="s">
        <v>58</v>
      </c>
      <c r="G4127" s="19">
        <v>50</v>
      </c>
      <c r="H4127" s="19">
        <v>7</v>
      </c>
      <c r="I4127" s="19">
        <v>25</v>
      </c>
      <c r="J4127" s="19">
        <v>92</v>
      </c>
      <c r="K4127" s="19">
        <v>315</v>
      </c>
      <c r="L4127" s="19">
        <v>945</v>
      </c>
      <c r="M4127" s="19" t="s">
        <v>153</v>
      </c>
      <c r="N4127" s="19">
        <v>3000</v>
      </c>
      <c r="O4127" s="19">
        <v>5000</v>
      </c>
      <c r="P4127" s="19">
        <v>6600</v>
      </c>
      <c r="Q4127" s="19" t="s">
        <v>57</v>
      </c>
      <c r="R4127" s="19">
        <v>3200</v>
      </c>
      <c r="S4127" s="19">
        <v>20000</v>
      </c>
      <c r="T4127" s="19">
        <v>2.25</v>
      </c>
      <c r="U4127" s="19">
        <v>14</v>
      </c>
      <c r="V4127" s="19">
        <v>0.24</v>
      </c>
      <c r="W4127" s="19">
        <v>70</v>
      </c>
      <c r="X4127" s="93"/>
      <c r="Y4127">
        <f t="shared" si="193"/>
        <v>60</v>
      </c>
      <c r="Z4127" t="b">
        <f>IF(N4127/G4127&gt;=Auswahlhilfe!$C$8,TRUE,FALSE)</f>
        <v>1</v>
      </c>
      <c r="AA4127" t="b">
        <f>IF(K4127&gt;Auswahlhilfe!$C$7,TRUE,FALSE)</f>
        <v>1</v>
      </c>
      <c r="AB4127" t="b">
        <f>IF(Auswahlhilfe!$C$17=F4127,TRUE,FALSE)</f>
        <v>1</v>
      </c>
      <c r="AC4127" t="b">
        <f>IFERROR(IF(FIND("P2",PGOptionList!D4127)&gt;0,TRUE),FALSE)</f>
        <v>0</v>
      </c>
      <c r="AD4127" t="b">
        <f>IFERROR(IF(FIND("P1",PGOptionList!D4127)&gt;0,TRUE),FALSE)</f>
        <v>0</v>
      </c>
      <c r="AE4127" t="b">
        <f>IFERROR(IF(FIND("P0",PGOptionList!D4127)&gt;0,TRUE),FALSE)</f>
        <v>1</v>
      </c>
      <c r="AF4127" t="b">
        <f>IF(AND(Z4127,AA4127,AB4127,AC4127,IF(C4127=Auswahlhilfe!$L$7,TRUE,FALSE)),D4127,FALSE)</f>
        <v>0</v>
      </c>
      <c r="AG4127" t="b">
        <f>IF(AND(Z4127,AA4127,AB4127,AD4127,IF(C4127=Auswahlhilfe!$L$17,TRUE,FALSE)),D4127,FALSE)</f>
        <v>0</v>
      </c>
      <c r="AH4127" t="b">
        <f>IF(AND(Z4127,AA4127,AB4127,AE4127,IF(C4127=Auswahlhilfe!$L$17,TRUE,FALSE)),D4127,FALSE)</f>
        <v>0</v>
      </c>
      <c r="AI4127" t="s">
        <v>4817</v>
      </c>
      <c r="AJ4127" s="90" t="str">
        <f t="shared" si="194"/>
        <v>mailto:info@oxni.ch?subject=Anfrage TCBR-120-050-S2-P0</v>
      </c>
    </row>
    <row r="4128" spans="2:36" x14ac:dyDescent="0.2">
      <c r="B4128" s="78" t="str">
        <f t="shared" si="192"/>
        <v/>
      </c>
      <c r="C4128" s="19" t="s">
        <v>143</v>
      </c>
      <c r="D4128" s="19" t="s">
        <v>4429</v>
      </c>
      <c r="E4128" s="19">
        <v>90</v>
      </c>
      <c r="F4128" s="19" t="s">
        <v>55</v>
      </c>
      <c r="G4128" s="19">
        <v>50</v>
      </c>
      <c r="H4128" s="19">
        <v>9</v>
      </c>
      <c r="I4128" s="19">
        <v>25</v>
      </c>
      <c r="J4128" s="19">
        <v>92</v>
      </c>
      <c r="K4128" s="19">
        <v>315</v>
      </c>
      <c r="L4128" s="19">
        <v>945</v>
      </c>
      <c r="M4128" s="19" t="s">
        <v>153</v>
      </c>
      <c r="N4128" s="19">
        <v>3000</v>
      </c>
      <c r="O4128" s="19">
        <v>5000</v>
      </c>
      <c r="P4128" s="19">
        <v>6600</v>
      </c>
      <c r="Q4128" s="19" t="s">
        <v>57</v>
      </c>
      <c r="R4128" s="19">
        <v>3200</v>
      </c>
      <c r="S4128" s="19">
        <v>20000</v>
      </c>
      <c r="T4128" s="19">
        <v>2.25</v>
      </c>
      <c r="U4128" s="19">
        <v>14</v>
      </c>
      <c r="V4128" s="19">
        <v>0.24</v>
      </c>
      <c r="W4128" s="19">
        <v>70</v>
      </c>
      <c r="X4128" s="93"/>
      <c r="Y4128">
        <f t="shared" si="193"/>
        <v>60</v>
      </c>
      <c r="Z4128" t="b">
        <f>IF(N4128/G4128&gt;=Auswahlhilfe!$C$8,TRUE,FALSE)</f>
        <v>1</v>
      </c>
      <c r="AA4128" t="b">
        <f>IF(K4128&gt;Auswahlhilfe!$C$7,TRUE,FALSE)</f>
        <v>1</v>
      </c>
      <c r="AB4128" t="b">
        <f>IF(Auswahlhilfe!$C$17=F4128,TRUE,FALSE)</f>
        <v>0</v>
      </c>
      <c r="AC4128" t="b">
        <f>IFERROR(IF(FIND("P2",PGOptionList!D4128)&gt;0,TRUE),FALSE)</f>
        <v>0</v>
      </c>
      <c r="AD4128" t="b">
        <f>IFERROR(IF(FIND("P1",PGOptionList!D4128)&gt;0,TRUE),FALSE)</f>
        <v>1</v>
      </c>
      <c r="AE4128" t="b">
        <f>IFERROR(IF(FIND("P0",PGOptionList!D4128)&gt;0,TRUE),FALSE)</f>
        <v>0</v>
      </c>
      <c r="AF4128" t="b">
        <f>IF(AND(Z4128,AA4128,AB4128,AC4128,IF(C4128=Auswahlhilfe!$L$7,TRUE,FALSE)),D4128,FALSE)</f>
        <v>0</v>
      </c>
      <c r="AG4128" t="b">
        <f>IF(AND(Z4128,AA4128,AB4128,AD4128,IF(C4128=Auswahlhilfe!$L$17,TRUE,FALSE)),D4128,FALSE)</f>
        <v>0</v>
      </c>
      <c r="AH4128" t="b">
        <f>IF(AND(Z4128,AA4128,AB4128,AE4128,IF(C4128=Auswahlhilfe!$L$17,TRUE,FALSE)),D4128,FALSE)</f>
        <v>0</v>
      </c>
      <c r="AI4128" t="s">
        <v>4817</v>
      </c>
      <c r="AJ4128" s="90" t="str">
        <f t="shared" si="194"/>
        <v>mailto:info@oxni.ch?subject=Anfrage TCBR-120-050-S1-P1</v>
      </c>
    </row>
    <row r="4129" spans="2:36" x14ac:dyDescent="0.2">
      <c r="B4129" s="78" t="str">
        <f t="shared" si="192"/>
        <v/>
      </c>
      <c r="C4129" s="19" t="s">
        <v>143</v>
      </c>
      <c r="D4129" s="19" t="s">
        <v>4430</v>
      </c>
      <c r="E4129" s="19">
        <v>90</v>
      </c>
      <c r="F4129" s="19" t="s">
        <v>58</v>
      </c>
      <c r="G4129" s="19">
        <v>50</v>
      </c>
      <c r="H4129" s="19">
        <v>9</v>
      </c>
      <c r="I4129" s="19">
        <v>25</v>
      </c>
      <c r="J4129" s="19">
        <v>92</v>
      </c>
      <c r="K4129" s="19">
        <v>315</v>
      </c>
      <c r="L4129" s="19">
        <v>945</v>
      </c>
      <c r="M4129" s="19" t="s">
        <v>153</v>
      </c>
      <c r="N4129" s="19">
        <v>3000</v>
      </c>
      <c r="O4129" s="19">
        <v>5000</v>
      </c>
      <c r="P4129" s="19">
        <v>6600</v>
      </c>
      <c r="Q4129" s="19" t="s">
        <v>57</v>
      </c>
      <c r="R4129" s="19">
        <v>3200</v>
      </c>
      <c r="S4129" s="19">
        <v>20000</v>
      </c>
      <c r="T4129" s="19">
        <v>2.25</v>
      </c>
      <c r="U4129" s="19">
        <v>14</v>
      </c>
      <c r="V4129" s="19">
        <v>0.24</v>
      </c>
      <c r="W4129" s="19">
        <v>70</v>
      </c>
      <c r="X4129" s="93"/>
      <c r="Y4129">
        <f t="shared" si="193"/>
        <v>60</v>
      </c>
      <c r="Z4129" t="b">
        <f>IF(N4129/G4129&gt;=Auswahlhilfe!$C$8,TRUE,FALSE)</f>
        <v>1</v>
      </c>
      <c r="AA4129" t="b">
        <f>IF(K4129&gt;Auswahlhilfe!$C$7,TRUE,FALSE)</f>
        <v>1</v>
      </c>
      <c r="AB4129" t="b">
        <f>IF(Auswahlhilfe!$C$17=F4129,TRUE,FALSE)</f>
        <v>1</v>
      </c>
      <c r="AC4129" t="b">
        <f>IFERROR(IF(FIND("P2",PGOptionList!D4129)&gt;0,TRUE),FALSE)</f>
        <v>0</v>
      </c>
      <c r="AD4129" t="b">
        <f>IFERROR(IF(FIND("P1",PGOptionList!D4129)&gt;0,TRUE),FALSE)</f>
        <v>1</v>
      </c>
      <c r="AE4129" t="b">
        <f>IFERROR(IF(FIND("P0",PGOptionList!D4129)&gt;0,TRUE),FALSE)</f>
        <v>0</v>
      </c>
      <c r="AF4129" t="b">
        <f>IF(AND(Z4129,AA4129,AB4129,AC4129,IF(C4129=Auswahlhilfe!$L$7,TRUE,FALSE)),D4129,FALSE)</f>
        <v>0</v>
      </c>
      <c r="AG4129" t="b">
        <f>IF(AND(Z4129,AA4129,AB4129,AD4129,IF(C4129=Auswahlhilfe!$L$17,TRUE,FALSE)),D4129,FALSE)</f>
        <v>0</v>
      </c>
      <c r="AH4129" t="b">
        <f>IF(AND(Z4129,AA4129,AB4129,AE4129,IF(C4129=Auswahlhilfe!$L$17,TRUE,FALSE)),D4129,FALSE)</f>
        <v>0</v>
      </c>
      <c r="AI4129" t="s">
        <v>4817</v>
      </c>
      <c r="AJ4129" s="90" t="str">
        <f t="shared" si="194"/>
        <v>mailto:info@oxni.ch?subject=Anfrage TCBR-120-050-S2-P1</v>
      </c>
    </row>
    <row r="4130" spans="2:36" x14ac:dyDescent="0.2">
      <c r="B4130" s="78" t="str">
        <f t="shared" si="192"/>
        <v/>
      </c>
      <c r="C4130" s="19" t="s">
        <v>143</v>
      </c>
      <c r="D4130" s="19" t="s">
        <v>4431</v>
      </c>
      <c r="E4130" s="19">
        <v>90</v>
      </c>
      <c r="F4130" s="19" t="s">
        <v>55</v>
      </c>
      <c r="G4130" s="19">
        <v>50</v>
      </c>
      <c r="H4130" s="19">
        <v>12</v>
      </c>
      <c r="I4130" s="19">
        <v>25</v>
      </c>
      <c r="J4130" s="19">
        <v>92</v>
      </c>
      <c r="K4130" s="19">
        <v>315</v>
      </c>
      <c r="L4130" s="19">
        <v>945</v>
      </c>
      <c r="M4130" s="19" t="s">
        <v>153</v>
      </c>
      <c r="N4130" s="19">
        <v>3000</v>
      </c>
      <c r="O4130" s="19">
        <v>5000</v>
      </c>
      <c r="P4130" s="19">
        <v>6600</v>
      </c>
      <c r="Q4130" s="19" t="s">
        <v>57</v>
      </c>
      <c r="R4130" s="19">
        <v>3200</v>
      </c>
      <c r="S4130" s="19">
        <v>20000</v>
      </c>
      <c r="T4130" s="19">
        <v>2.25</v>
      </c>
      <c r="U4130" s="19">
        <v>14</v>
      </c>
      <c r="V4130" s="19">
        <v>0.24</v>
      </c>
      <c r="W4130" s="19">
        <v>70</v>
      </c>
      <c r="X4130" s="93"/>
      <c r="Y4130">
        <f t="shared" si="193"/>
        <v>60</v>
      </c>
      <c r="Z4130" t="b">
        <f>IF(N4130/G4130&gt;=Auswahlhilfe!$C$8,TRUE,FALSE)</f>
        <v>1</v>
      </c>
      <c r="AA4130" t="b">
        <f>IF(K4130&gt;Auswahlhilfe!$C$7,TRUE,FALSE)</f>
        <v>1</v>
      </c>
      <c r="AB4130" t="b">
        <f>IF(Auswahlhilfe!$C$17=F4130,TRUE,FALSE)</f>
        <v>0</v>
      </c>
      <c r="AC4130" t="b">
        <f>IFERROR(IF(FIND("P2",PGOptionList!D4130)&gt;0,TRUE),FALSE)</f>
        <v>1</v>
      </c>
      <c r="AD4130" t="b">
        <f>IFERROR(IF(FIND("P1",PGOptionList!D4130)&gt;0,TRUE),FALSE)</f>
        <v>0</v>
      </c>
      <c r="AE4130" t="b">
        <f>IFERROR(IF(FIND("P0",PGOptionList!D4130)&gt;0,TRUE),FALSE)</f>
        <v>0</v>
      </c>
      <c r="AF4130" t="b">
        <f>IF(AND(Z4130,AA4130,AB4130,AC4130,IF(C4130=Auswahlhilfe!$L$7,TRUE,FALSE)),D4130,FALSE)</f>
        <v>0</v>
      </c>
      <c r="AG4130" t="b">
        <f>IF(AND(Z4130,AA4130,AB4130,AD4130,IF(C4130=Auswahlhilfe!$L$17,TRUE,FALSE)),D4130,FALSE)</f>
        <v>0</v>
      </c>
      <c r="AH4130" t="b">
        <f>IF(AND(Z4130,AA4130,AB4130,AE4130,IF(C4130=Auswahlhilfe!$L$17,TRUE,FALSE)),D4130,FALSE)</f>
        <v>0</v>
      </c>
      <c r="AI4130" t="s">
        <v>4817</v>
      </c>
      <c r="AJ4130" s="90" t="str">
        <f t="shared" si="194"/>
        <v>mailto:info@oxni.ch?subject=Anfrage TCBR-120-050-S1-P2</v>
      </c>
    </row>
    <row r="4131" spans="2:36" x14ac:dyDescent="0.2">
      <c r="B4131" s="78" t="str">
        <f t="shared" si="192"/>
        <v/>
      </c>
      <c r="C4131" s="19" t="s">
        <v>143</v>
      </c>
      <c r="D4131" s="19" t="s">
        <v>4432</v>
      </c>
      <c r="E4131" s="19">
        <v>90</v>
      </c>
      <c r="F4131" s="19" t="s">
        <v>58</v>
      </c>
      <c r="G4131" s="19">
        <v>50</v>
      </c>
      <c r="H4131" s="19">
        <v>12</v>
      </c>
      <c r="I4131" s="19">
        <v>25</v>
      </c>
      <c r="J4131" s="19">
        <v>92</v>
      </c>
      <c r="K4131" s="19">
        <v>315</v>
      </c>
      <c r="L4131" s="19">
        <v>945</v>
      </c>
      <c r="M4131" s="19" t="s">
        <v>153</v>
      </c>
      <c r="N4131" s="19">
        <v>3000</v>
      </c>
      <c r="O4131" s="19">
        <v>5000</v>
      </c>
      <c r="P4131" s="19">
        <v>6600</v>
      </c>
      <c r="Q4131" s="19" t="s">
        <v>57</v>
      </c>
      <c r="R4131" s="19">
        <v>3200</v>
      </c>
      <c r="S4131" s="19">
        <v>20000</v>
      </c>
      <c r="T4131" s="19">
        <v>2.25</v>
      </c>
      <c r="U4131" s="19">
        <v>14</v>
      </c>
      <c r="V4131" s="19">
        <v>0.24</v>
      </c>
      <c r="W4131" s="19">
        <v>70</v>
      </c>
      <c r="X4131" s="93"/>
      <c r="Y4131">
        <f t="shared" si="193"/>
        <v>60</v>
      </c>
      <c r="Z4131" t="b">
        <f>IF(N4131/G4131&gt;=Auswahlhilfe!$C$8,TRUE,FALSE)</f>
        <v>1</v>
      </c>
      <c r="AA4131" t="b">
        <f>IF(K4131&gt;Auswahlhilfe!$C$7,TRUE,FALSE)</f>
        <v>1</v>
      </c>
      <c r="AB4131" t="b">
        <f>IF(Auswahlhilfe!$C$17=F4131,TRUE,FALSE)</f>
        <v>1</v>
      </c>
      <c r="AC4131" t="b">
        <f>IFERROR(IF(FIND("P2",PGOptionList!D4131)&gt;0,TRUE),FALSE)</f>
        <v>1</v>
      </c>
      <c r="AD4131" t="b">
        <f>IFERROR(IF(FIND("P1",PGOptionList!D4131)&gt;0,TRUE),FALSE)</f>
        <v>0</v>
      </c>
      <c r="AE4131" t="b">
        <f>IFERROR(IF(FIND("P0",PGOptionList!D4131)&gt;0,TRUE),FALSE)</f>
        <v>0</v>
      </c>
      <c r="AF4131" t="b">
        <f>IF(AND(Z4131,AA4131,AB4131,AC4131,IF(C4131=Auswahlhilfe!$L$7,TRUE,FALSE)),D4131,FALSE)</f>
        <v>0</v>
      </c>
      <c r="AG4131" t="b">
        <f>IF(AND(Z4131,AA4131,AB4131,AD4131,IF(C4131=Auswahlhilfe!$L$17,TRUE,FALSE)),D4131,FALSE)</f>
        <v>0</v>
      </c>
      <c r="AH4131" t="b">
        <f>IF(AND(Z4131,AA4131,AB4131,AE4131,IF(C4131=Auswahlhilfe!$L$17,TRUE,FALSE)),D4131,FALSE)</f>
        <v>0</v>
      </c>
      <c r="AI4131" t="s">
        <v>4817</v>
      </c>
      <c r="AJ4131" s="90" t="str">
        <f t="shared" si="194"/>
        <v>mailto:info@oxni.ch?subject=Anfrage TCBR-120-050-S2-P2</v>
      </c>
    </row>
    <row r="4132" spans="2:36" x14ac:dyDescent="0.2">
      <c r="B4132" s="78" t="str">
        <f t="shared" si="192"/>
        <v/>
      </c>
      <c r="C4132" s="19" t="s">
        <v>143</v>
      </c>
      <c r="D4132" s="19" t="s">
        <v>4433</v>
      </c>
      <c r="E4132" s="19">
        <v>90</v>
      </c>
      <c r="F4132" s="19" t="s">
        <v>55</v>
      </c>
      <c r="G4132" s="19">
        <v>40</v>
      </c>
      <c r="H4132" s="19">
        <v>7</v>
      </c>
      <c r="I4132" s="19">
        <v>25</v>
      </c>
      <c r="J4132" s="19">
        <v>92</v>
      </c>
      <c r="K4132" s="19">
        <v>255</v>
      </c>
      <c r="L4132" s="19">
        <v>765</v>
      </c>
      <c r="M4132" s="19" t="s">
        <v>133</v>
      </c>
      <c r="N4132" s="19">
        <v>3000</v>
      </c>
      <c r="O4132" s="19">
        <v>5000</v>
      </c>
      <c r="P4132" s="19">
        <v>6600</v>
      </c>
      <c r="Q4132" s="19" t="s">
        <v>57</v>
      </c>
      <c r="R4132" s="19">
        <v>3200</v>
      </c>
      <c r="S4132" s="19">
        <v>20000</v>
      </c>
      <c r="T4132" s="19">
        <v>2.25</v>
      </c>
      <c r="U4132" s="19">
        <v>14</v>
      </c>
      <c r="V4132" s="19">
        <v>0.24</v>
      </c>
      <c r="W4132" s="19">
        <v>70</v>
      </c>
      <c r="X4132" s="93"/>
      <c r="Y4132">
        <f t="shared" si="193"/>
        <v>75</v>
      </c>
      <c r="Z4132" t="b">
        <f>IF(N4132/G4132&gt;=Auswahlhilfe!$C$8,TRUE,FALSE)</f>
        <v>1</v>
      </c>
      <c r="AA4132" t="b">
        <f>IF(K4132&gt;Auswahlhilfe!$C$7,TRUE,FALSE)</f>
        <v>1</v>
      </c>
      <c r="AB4132" t="b">
        <f>IF(Auswahlhilfe!$C$17=F4132,TRUE,FALSE)</f>
        <v>0</v>
      </c>
      <c r="AC4132" t="b">
        <f>IFERROR(IF(FIND("P2",PGOptionList!D4132)&gt;0,TRUE),FALSE)</f>
        <v>0</v>
      </c>
      <c r="AD4132" t="b">
        <f>IFERROR(IF(FIND("P1",PGOptionList!D4132)&gt;0,TRUE),FALSE)</f>
        <v>0</v>
      </c>
      <c r="AE4132" t="b">
        <f>IFERROR(IF(FIND("P0",PGOptionList!D4132)&gt;0,TRUE),FALSE)</f>
        <v>1</v>
      </c>
      <c r="AF4132" t="b">
        <f>IF(AND(Z4132,AA4132,AB4132,AC4132,IF(C4132=Auswahlhilfe!$L$7,TRUE,FALSE)),D4132,FALSE)</f>
        <v>0</v>
      </c>
      <c r="AG4132" t="b">
        <f>IF(AND(Z4132,AA4132,AB4132,AD4132,IF(C4132=Auswahlhilfe!$L$17,TRUE,FALSE)),D4132,FALSE)</f>
        <v>0</v>
      </c>
      <c r="AH4132" t="b">
        <f>IF(AND(Z4132,AA4132,AB4132,AE4132,IF(C4132=Auswahlhilfe!$L$17,TRUE,FALSE)),D4132,FALSE)</f>
        <v>0</v>
      </c>
      <c r="AI4132" t="s">
        <v>4817</v>
      </c>
      <c r="AJ4132" s="90" t="str">
        <f t="shared" si="194"/>
        <v>mailto:info@oxni.ch?subject=Anfrage TCBR-120-040-S1-P0</v>
      </c>
    </row>
    <row r="4133" spans="2:36" x14ac:dyDescent="0.2">
      <c r="B4133" s="78" t="str">
        <f t="shared" si="192"/>
        <v/>
      </c>
      <c r="C4133" s="19" t="s">
        <v>143</v>
      </c>
      <c r="D4133" s="19" t="s">
        <v>4434</v>
      </c>
      <c r="E4133" s="19">
        <v>90</v>
      </c>
      <c r="F4133" s="19" t="s">
        <v>58</v>
      </c>
      <c r="G4133" s="19">
        <v>40</v>
      </c>
      <c r="H4133" s="19">
        <v>7</v>
      </c>
      <c r="I4133" s="19">
        <v>25</v>
      </c>
      <c r="J4133" s="19">
        <v>92</v>
      </c>
      <c r="K4133" s="19">
        <v>255</v>
      </c>
      <c r="L4133" s="19">
        <v>765</v>
      </c>
      <c r="M4133" s="19" t="s">
        <v>133</v>
      </c>
      <c r="N4133" s="19">
        <v>3000</v>
      </c>
      <c r="O4133" s="19">
        <v>5000</v>
      </c>
      <c r="P4133" s="19">
        <v>6600</v>
      </c>
      <c r="Q4133" s="19" t="s">
        <v>57</v>
      </c>
      <c r="R4133" s="19">
        <v>3200</v>
      </c>
      <c r="S4133" s="19">
        <v>20000</v>
      </c>
      <c r="T4133" s="19">
        <v>2.25</v>
      </c>
      <c r="U4133" s="19">
        <v>14</v>
      </c>
      <c r="V4133" s="19">
        <v>0.24</v>
      </c>
      <c r="W4133" s="19">
        <v>70</v>
      </c>
      <c r="X4133" s="93"/>
      <c r="Y4133">
        <f t="shared" si="193"/>
        <v>75</v>
      </c>
      <c r="Z4133" t="b">
        <f>IF(N4133/G4133&gt;=Auswahlhilfe!$C$8,TRUE,FALSE)</f>
        <v>1</v>
      </c>
      <c r="AA4133" t="b">
        <f>IF(K4133&gt;Auswahlhilfe!$C$7,TRUE,FALSE)</f>
        <v>1</v>
      </c>
      <c r="AB4133" t="b">
        <f>IF(Auswahlhilfe!$C$17=F4133,TRUE,FALSE)</f>
        <v>1</v>
      </c>
      <c r="AC4133" t="b">
        <f>IFERROR(IF(FIND("P2",PGOptionList!D4133)&gt;0,TRUE),FALSE)</f>
        <v>0</v>
      </c>
      <c r="AD4133" t="b">
        <f>IFERROR(IF(FIND("P1",PGOptionList!D4133)&gt;0,TRUE),FALSE)</f>
        <v>0</v>
      </c>
      <c r="AE4133" t="b">
        <f>IFERROR(IF(FIND("P0",PGOptionList!D4133)&gt;0,TRUE),FALSE)</f>
        <v>1</v>
      </c>
      <c r="AF4133" t="b">
        <f>IF(AND(Z4133,AA4133,AB4133,AC4133,IF(C4133=Auswahlhilfe!$L$7,TRUE,FALSE)),D4133,FALSE)</f>
        <v>0</v>
      </c>
      <c r="AG4133" t="b">
        <f>IF(AND(Z4133,AA4133,AB4133,AD4133,IF(C4133=Auswahlhilfe!$L$17,TRUE,FALSE)),D4133,FALSE)</f>
        <v>0</v>
      </c>
      <c r="AH4133" t="b">
        <f>IF(AND(Z4133,AA4133,AB4133,AE4133,IF(C4133=Auswahlhilfe!$L$17,TRUE,FALSE)),D4133,FALSE)</f>
        <v>0</v>
      </c>
      <c r="AI4133" t="s">
        <v>4817</v>
      </c>
      <c r="AJ4133" s="90" t="str">
        <f t="shared" si="194"/>
        <v>mailto:info@oxni.ch?subject=Anfrage TCBR-120-040-S2-P0</v>
      </c>
    </row>
    <row r="4134" spans="2:36" x14ac:dyDescent="0.2">
      <c r="B4134" s="78" t="str">
        <f t="shared" si="192"/>
        <v/>
      </c>
      <c r="C4134" s="19" t="s">
        <v>143</v>
      </c>
      <c r="D4134" s="19" t="s">
        <v>4435</v>
      </c>
      <c r="E4134" s="19">
        <v>90</v>
      </c>
      <c r="F4134" s="19" t="s">
        <v>55</v>
      </c>
      <c r="G4134" s="19">
        <v>40</v>
      </c>
      <c r="H4134" s="19">
        <v>9</v>
      </c>
      <c r="I4134" s="19">
        <v>25</v>
      </c>
      <c r="J4134" s="19">
        <v>92</v>
      </c>
      <c r="K4134" s="19">
        <v>255</v>
      </c>
      <c r="L4134" s="19">
        <v>765</v>
      </c>
      <c r="M4134" s="19" t="s">
        <v>133</v>
      </c>
      <c r="N4134" s="19">
        <v>3000</v>
      </c>
      <c r="O4134" s="19">
        <v>5000</v>
      </c>
      <c r="P4134" s="19">
        <v>6600</v>
      </c>
      <c r="Q4134" s="19" t="s">
        <v>57</v>
      </c>
      <c r="R4134" s="19">
        <v>3200</v>
      </c>
      <c r="S4134" s="19">
        <v>20000</v>
      </c>
      <c r="T4134" s="19">
        <v>2.25</v>
      </c>
      <c r="U4134" s="19">
        <v>14</v>
      </c>
      <c r="V4134" s="19">
        <v>0.24</v>
      </c>
      <c r="W4134" s="19">
        <v>70</v>
      </c>
      <c r="X4134" s="93"/>
      <c r="Y4134">
        <f t="shared" si="193"/>
        <v>75</v>
      </c>
      <c r="Z4134" t="b">
        <f>IF(N4134/G4134&gt;=Auswahlhilfe!$C$8,TRUE,FALSE)</f>
        <v>1</v>
      </c>
      <c r="AA4134" t="b">
        <f>IF(K4134&gt;Auswahlhilfe!$C$7,TRUE,FALSE)</f>
        <v>1</v>
      </c>
      <c r="AB4134" t="b">
        <f>IF(Auswahlhilfe!$C$17=F4134,TRUE,FALSE)</f>
        <v>0</v>
      </c>
      <c r="AC4134" t="b">
        <f>IFERROR(IF(FIND("P2",PGOptionList!D4134)&gt;0,TRUE),FALSE)</f>
        <v>0</v>
      </c>
      <c r="AD4134" t="b">
        <f>IFERROR(IF(FIND("P1",PGOptionList!D4134)&gt;0,TRUE),FALSE)</f>
        <v>1</v>
      </c>
      <c r="AE4134" t="b">
        <f>IFERROR(IF(FIND("P0",PGOptionList!D4134)&gt;0,TRUE),FALSE)</f>
        <v>0</v>
      </c>
      <c r="AF4134" t="b">
        <f>IF(AND(Z4134,AA4134,AB4134,AC4134,IF(C4134=Auswahlhilfe!$L$7,TRUE,FALSE)),D4134,FALSE)</f>
        <v>0</v>
      </c>
      <c r="AG4134" t="b">
        <f>IF(AND(Z4134,AA4134,AB4134,AD4134,IF(C4134=Auswahlhilfe!$L$17,TRUE,FALSE)),D4134,FALSE)</f>
        <v>0</v>
      </c>
      <c r="AH4134" t="b">
        <f>IF(AND(Z4134,AA4134,AB4134,AE4134,IF(C4134=Auswahlhilfe!$L$17,TRUE,FALSE)),D4134,FALSE)</f>
        <v>0</v>
      </c>
      <c r="AI4134" t="s">
        <v>4817</v>
      </c>
      <c r="AJ4134" s="90" t="str">
        <f t="shared" si="194"/>
        <v>mailto:info@oxni.ch?subject=Anfrage TCBR-120-040-S1-P1</v>
      </c>
    </row>
    <row r="4135" spans="2:36" x14ac:dyDescent="0.2">
      <c r="B4135" s="78" t="str">
        <f t="shared" si="192"/>
        <v/>
      </c>
      <c r="C4135" s="19" t="s">
        <v>143</v>
      </c>
      <c r="D4135" s="19" t="s">
        <v>4436</v>
      </c>
      <c r="E4135" s="19">
        <v>90</v>
      </c>
      <c r="F4135" s="19" t="s">
        <v>58</v>
      </c>
      <c r="G4135" s="19">
        <v>40</v>
      </c>
      <c r="H4135" s="19">
        <v>9</v>
      </c>
      <c r="I4135" s="19">
        <v>25</v>
      </c>
      <c r="J4135" s="19">
        <v>92</v>
      </c>
      <c r="K4135" s="19">
        <v>255</v>
      </c>
      <c r="L4135" s="19">
        <v>765</v>
      </c>
      <c r="M4135" s="19" t="s">
        <v>133</v>
      </c>
      <c r="N4135" s="19">
        <v>3000</v>
      </c>
      <c r="O4135" s="19">
        <v>5000</v>
      </c>
      <c r="P4135" s="19">
        <v>6600</v>
      </c>
      <c r="Q4135" s="19" t="s">
        <v>57</v>
      </c>
      <c r="R4135" s="19">
        <v>3200</v>
      </c>
      <c r="S4135" s="19">
        <v>20000</v>
      </c>
      <c r="T4135" s="19">
        <v>2.25</v>
      </c>
      <c r="U4135" s="19">
        <v>14</v>
      </c>
      <c r="V4135" s="19">
        <v>0.24</v>
      </c>
      <c r="W4135" s="19">
        <v>70</v>
      </c>
      <c r="X4135" s="93"/>
      <c r="Y4135">
        <f t="shared" si="193"/>
        <v>75</v>
      </c>
      <c r="Z4135" t="b">
        <f>IF(N4135/G4135&gt;=Auswahlhilfe!$C$8,TRUE,FALSE)</f>
        <v>1</v>
      </c>
      <c r="AA4135" t="b">
        <f>IF(K4135&gt;Auswahlhilfe!$C$7,TRUE,FALSE)</f>
        <v>1</v>
      </c>
      <c r="AB4135" t="b">
        <f>IF(Auswahlhilfe!$C$17=F4135,TRUE,FALSE)</f>
        <v>1</v>
      </c>
      <c r="AC4135" t="b">
        <f>IFERROR(IF(FIND("P2",PGOptionList!D4135)&gt;0,TRUE),FALSE)</f>
        <v>0</v>
      </c>
      <c r="AD4135" t="b">
        <f>IFERROR(IF(FIND("P1",PGOptionList!D4135)&gt;0,TRUE),FALSE)</f>
        <v>1</v>
      </c>
      <c r="AE4135" t="b">
        <f>IFERROR(IF(FIND("P0",PGOptionList!D4135)&gt;0,TRUE),FALSE)</f>
        <v>0</v>
      </c>
      <c r="AF4135" t="b">
        <f>IF(AND(Z4135,AA4135,AB4135,AC4135,IF(C4135=Auswahlhilfe!$L$7,TRUE,FALSE)),D4135,FALSE)</f>
        <v>0</v>
      </c>
      <c r="AG4135" t="b">
        <f>IF(AND(Z4135,AA4135,AB4135,AD4135,IF(C4135=Auswahlhilfe!$L$17,TRUE,FALSE)),D4135,FALSE)</f>
        <v>0</v>
      </c>
      <c r="AH4135" t="b">
        <f>IF(AND(Z4135,AA4135,AB4135,AE4135,IF(C4135=Auswahlhilfe!$L$17,TRUE,FALSE)),D4135,FALSE)</f>
        <v>0</v>
      </c>
      <c r="AI4135" t="s">
        <v>4817</v>
      </c>
      <c r="AJ4135" s="90" t="str">
        <f t="shared" si="194"/>
        <v>mailto:info@oxni.ch?subject=Anfrage TCBR-120-040-S2-P1</v>
      </c>
    </row>
    <row r="4136" spans="2:36" x14ac:dyDescent="0.2">
      <c r="B4136" s="78" t="str">
        <f t="shared" si="192"/>
        <v/>
      </c>
      <c r="C4136" s="19" t="s">
        <v>143</v>
      </c>
      <c r="D4136" s="19" t="s">
        <v>4437</v>
      </c>
      <c r="E4136" s="19">
        <v>90</v>
      </c>
      <c r="F4136" s="19" t="s">
        <v>55</v>
      </c>
      <c r="G4136" s="19">
        <v>40</v>
      </c>
      <c r="H4136" s="19">
        <v>12</v>
      </c>
      <c r="I4136" s="19">
        <v>25</v>
      </c>
      <c r="J4136" s="19">
        <v>92</v>
      </c>
      <c r="K4136" s="19">
        <v>255</v>
      </c>
      <c r="L4136" s="19">
        <v>765</v>
      </c>
      <c r="M4136" s="19" t="s">
        <v>133</v>
      </c>
      <c r="N4136" s="19">
        <v>3000</v>
      </c>
      <c r="O4136" s="19">
        <v>5000</v>
      </c>
      <c r="P4136" s="19">
        <v>6600</v>
      </c>
      <c r="Q4136" s="19" t="s">
        <v>57</v>
      </c>
      <c r="R4136" s="19">
        <v>3200</v>
      </c>
      <c r="S4136" s="19">
        <v>20000</v>
      </c>
      <c r="T4136" s="19">
        <v>2.25</v>
      </c>
      <c r="U4136" s="19">
        <v>14</v>
      </c>
      <c r="V4136" s="19">
        <v>0.24</v>
      </c>
      <c r="W4136" s="19">
        <v>70</v>
      </c>
      <c r="X4136" s="93"/>
      <c r="Y4136">
        <f t="shared" si="193"/>
        <v>75</v>
      </c>
      <c r="Z4136" t="b">
        <f>IF(N4136/G4136&gt;=Auswahlhilfe!$C$8,TRUE,FALSE)</f>
        <v>1</v>
      </c>
      <c r="AA4136" t="b">
        <f>IF(K4136&gt;Auswahlhilfe!$C$7,TRUE,FALSE)</f>
        <v>1</v>
      </c>
      <c r="AB4136" t="b">
        <f>IF(Auswahlhilfe!$C$17=F4136,TRUE,FALSE)</f>
        <v>0</v>
      </c>
      <c r="AC4136" t="b">
        <f>IFERROR(IF(FIND("P2",PGOptionList!D4136)&gt;0,TRUE),FALSE)</f>
        <v>1</v>
      </c>
      <c r="AD4136" t="b">
        <f>IFERROR(IF(FIND("P1",PGOptionList!D4136)&gt;0,TRUE),FALSE)</f>
        <v>0</v>
      </c>
      <c r="AE4136" t="b">
        <f>IFERROR(IF(FIND("P0",PGOptionList!D4136)&gt;0,TRUE),FALSE)</f>
        <v>0</v>
      </c>
      <c r="AF4136" t="b">
        <f>IF(AND(Z4136,AA4136,AB4136,AC4136,IF(C4136=Auswahlhilfe!$L$7,TRUE,FALSE)),D4136,FALSE)</f>
        <v>0</v>
      </c>
      <c r="AG4136" t="b">
        <f>IF(AND(Z4136,AA4136,AB4136,AD4136,IF(C4136=Auswahlhilfe!$L$17,TRUE,FALSE)),D4136,FALSE)</f>
        <v>0</v>
      </c>
      <c r="AH4136" t="b">
        <f>IF(AND(Z4136,AA4136,AB4136,AE4136,IF(C4136=Auswahlhilfe!$L$17,TRUE,FALSE)),D4136,FALSE)</f>
        <v>0</v>
      </c>
      <c r="AI4136" t="s">
        <v>4817</v>
      </c>
      <c r="AJ4136" s="90" t="str">
        <f t="shared" si="194"/>
        <v>mailto:info@oxni.ch?subject=Anfrage TCBR-120-040-S1-P2</v>
      </c>
    </row>
    <row r="4137" spans="2:36" x14ac:dyDescent="0.2">
      <c r="B4137" s="78" t="str">
        <f t="shared" si="192"/>
        <v/>
      </c>
      <c r="C4137" s="19" t="s">
        <v>143</v>
      </c>
      <c r="D4137" s="19" t="s">
        <v>4438</v>
      </c>
      <c r="E4137" s="19">
        <v>90</v>
      </c>
      <c r="F4137" s="19" t="s">
        <v>58</v>
      </c>
      <c r="G4137" s="19">
        <v>40</v>
      </c>
      <c r="H4137" s="19">
        <v>12</v>
      </c>
      <c r="I4137" s="19">
        <v>25</v>
      </c>
      <c r="J4137" s="19">
        <v>92</v>
      </c>
      <c r="K4137" s="19">
        <v>255</v>
      </c>
      <c r="L4137" s="19">
        <v>765</v>
      </c>
      <c r="M4137" s="19" t="s">
        <v>133</v>
      </c>
      <c r="N4137" s="19">
        <v>3000</v>
      </c>
      <c r="O4137" s="19">
        <v>5000</v>
      </c>
      <c r="P4137" s="19">
        <v>6600</v>
      </c>
      <c r="Q4137" s="19" t="s">
        <v>57</v>
      </c>
      <c r="R4137" s="19">
        <v>3200</v>
      </c>
      <c r="S4137" s="19">
        <v>20000</v>
      </c>
      <c r="T4137" s="19">
        <v>2.25</v>
      </c>
      <c r="U4137" s="19">
        <v>14</v>
      </c>
      <c r="V4137" s="19">
        <v>0.24</v>
      </c>
      <c r="W4137" s="19">
        <v>70</v>
      </c>
      <c r="X4137" s="93"/>
      <c r="Y4137">
        <f t="shared" si="193"/>
        <v>75</v>
      </c>
      <c r="Z4137" t="b">
        <f>IF(N4137/G4137&gt;=Auswahlhilfe!$C$8,TRUE,FALSE)</f>
        <v>1</v>
      </c>
      <c r="AA4137" t="b">
        <f>IF(K4137&gt;Auswahlhilfe!$C$7,TRUE,FALSE)</f>
        <v>1</v>
      </c>
      <c r="AB4137" t="b">
        <f>IF(Auswahlhilfe!$C$17=F4137,TRUE,FALSE)</f>
        <v>1</v>
      </c>
      <c r="AC4137" t="b">
        <f>IFERROR(IF(FIND("P2",PGOptionList!D4137)&gt;0,TRUE),FALSE)</f>
        <v>1</v>
      </c>
      <c r="AD4137" t="b">
        <f>IFERROR(IF(FIND("P1",PGOptionList!D4137)&gt;0,TRUE),FALSE)</f>
        <v>0</v>
      </c>
      <c r="AE4137" t="b">
        <f>IFERROR(IF(FIND("P0",PGOptionList!D4137)&gt;0,TRUE),FALSE)</f>
        <v>0</v>
      </c>
      <c r="AF4137" t="b">
        <f>IF(AND(Z4137,AA4137,AB4137,AC4137,IF(C4137=Auswahlhilfe!$L$7,TRUE,FALSE)),D4137,FALSE)</f>
        <v>0</v>
      </c>
      <c r="AG4137" t="b">
        <f>IF(AND(Z4137,AA4137,AB4137,AD4137,IF(C4137=Auswahlhilfe!$L$17,TRUE,FALSE)),D4137,FALSE)</f>
        <v>0</v>
      </c>
      <c r="AH4137" t="b">
        <f>IF(AND(Z4137,AA4137,AB4137,AE4137,IF(C4137=Auswahlhilfe!$L$17,TRUE,FALSE)),D4137,FALSE)</f>
        <v>0</v>
      </c>
      <c r="AI4137" t="s">
        <v>4817</v>
      </c>
      <c r="AJ4137" s="90" t="str">
        <f t="shared" si="194"/>
        <v>mailto:info@oxni.ch?subject=Anfrage TCBR-120-040-S2-P2</v>
      </c>
    </row>
    <row r="4138" spans="2:36" x14ac:dyDescent="0.2">
      <c r="B4138" s="78" t="str">
        <f t="shared" si="192"/>
        <v/>
      </c>
      <c r="C4138" s="19" t="s">
        <v>143</v>
      </c>
      <c r="D4138" s="19" t="s">
        <v>4439</v>
      </c>
      <c r="E4138" s="19">
        <v>90</v>
      </c>
      <c r="F4138" s="19" t="s">
        <v>55</v>
      </c>
      <c r="G4138" s="19">
        <v>35</v>
      </c>
      <c r="H4138" s="19">
        <v>7</v>
      </c>
      <c r="I4138" s="19">
        <v>25</v>
      </c>
      <c r="J4138" s="19">
        <v>92</v>
      </c>
      <c r="K4138" s="19">
        <v>290</v>
      </c>
      <c r="L4138" s="19">
        <v>870</v>
      </c>
      <c r="M4138" s="19" t="s">
        <v>76</v>
      </c>
      <c r="N4138" s="19">
        <v>3000</v>
      </c>
      <c r="O4138" s="19">
        <v>5000</v>
      </c>
      <c r="P4138" s="19">
        <v>6600</v>
      </c>
      <c r="Q4138" s="19" t="s">
        <v>57</v>
      </c>
      <c r="R4138" s="19">
        <v>3200</v>
      </c>
      <c r="S4138" s="19">
        <v>20000</v>
      </c>
      <c r="T4138" s="19">
        <v>2.25</v>
      </c>
      <c r="U4138" s="19">
        <v>14</v>
      </c>
      <c r="V4138" s="19">
        <v>0.24</v>
      </c>
      <c r="W4138" s="19">
        <v>70</v>
      </c>
      <c r="X4138" s="93"/>
      <c r="Y4138">
        <f t="shared" si="193"/>
        <v>85.714285714285708</v>
      </c>
      <c r="Z4138" t="b">
        <f>IF(N4138/G4138&gt;=Auswahlhilfe!$C$8,TRUE,FALSE)</f>
        <v>1</v>
      </c>
      <c r="AA4138" t="b">
        <f>IF(K4138&gt;Auswahlhilfe!$C$7,TRUE,FALSE)</f>
        <v>1</v>
      </c>
      <c r="AB4138" t="b">
        <f>IF(Auswahlhilfe!$C$17=F4138,TRUE,FALSE)</f>
        <v>0</v>
      </c>
      <c r="AC4138" t="b">
        <f>IFERROR(IF(FIND("P2",PGOptionList!D4138)&gt;0,TRUE),FALSE)</f>
        <v>0</v>
      </c>
      <c r="AD4138" t="b">
        <f>IFERROR(IF(FIND("P1",PGOptionList!D4138)&gt;0,TRUE),FALSE)</f>
        <v>0</v>
      </c>
      <c r="AE4138" t="b">
        <f>IFERROR(IF(FIND("P0",PGOptionList!D4138)&gt;0,TRUE),FALSE)</f>
        <v>1</v>
      </c>
      <c r="AF4138" t="b">
        <f>IF(AND(Z4138,AA4138,AB4138,AC4138,IF(C4138=Auswahlhilfe!$L$7,TRUE,FALSE)),D4138,FALSE)</f>
        <v>0</v>
      </c>
      <c r="AG4138" t="b">
        <f>IF(AND(Z4138,AA4138,AB4138,AD4138,IF(C4138=Auswahlhilfe!$L$17,TRUE,FALSE)),D4138,FALSE)</f>
        <v>0</v>
      </c>
      <c r="AH4138" t="b">
        <f>IF(AND(Z4138,AA4138,AB4138,AE4138,IF(C4138=Auswahlhilfe!$L$17,TRUE,FALSE)),D4138,FALSE)</f>
        <v>0</v>
      </c>
      <c r="AI4138" t="s">
        <v>4817</v>
      </c>
      <c r="AJ4138" s="90" t="str">
        <f t="shared" si="194"/>
        <v>mailto:info@oxni.ch?subject=Anfrage TCBR-120-035-S1-P0</v>
      </c>
    </row>
    <row r="4139" spans="2:36" x14ac:dyDescent="0.2">
      <c r="B4139" s="78" t="str">
        <f t="shared" si="192"/>
        <v/>
      </c>
      <c r="C4139" s="19" t="s">
        <v>143</v>
      </c>
      <c r="D4139" s="19" t="s">
        <v>4440</v>
      </c>
      <c r="E4139" s="19">
        <v>90</v>
      </c>
      <c r="F4139" s="19" t="s">
        <v>58</v>
      </c>
      <c r="G4139" s="19">
        <v>35</v>
      </c>
      <c r="H4139" s="19">
        <v>7</v>
      </c>
      <c r="I4139" s="19">
        <v>25</v>
      </c>
      <c r="J4139" s="19">
        <v>92</v>
      </c>
      <c r="K4139" s="19">
        <v>290</v>
      </c>
      <c r="L4139" s="19">
        <v>870</v>
      </c>
      <c r="M4139" s="19" t="s">
        <v>76</v>
      </c>
      <c r="N4139" s="19">
        <v>3000</v>
      </c>
      <c r="O4139" s="19">
        <v>5000</v>
      </c>
      <c r="P4139" s="19">
        <v>6600</v>
      </c>
      <c r="Q4139" s="19" t="s">
        <v>57</v>
      </c>
      <c r="R4139" s="19">
        <v>3200</v>
      </c>
      <c r="S4139" s="19">
        <v>20000</v>
      </c>
      <c r="T4139" s="19">
        <v>2.25</v>
      </c>
      <c r="U4139" s="19">
        <v>14</v>
      </c>
      <c r="V4139" s="19">
        <v>0.24</v>
      </c>
      <c r="W4139" s="19">
        <v>70</v>
      </c>
      <c r="X4139" s="93"/>
      <c r="Y4139">
        <f t="shared" si="193"/>
        <v>85.714285714285708</v>
      </c>
      <c r="Z4139" t="b">
        <f>IF(N4139/G4139&gt;=Auswahlhilfe!$C$8,TRUE,FALSE)</f>
        <v>1</v>
      </c>
      <c r="AA4139" t="b">
        <f>IF(K4139&gt;Auswahlhilfe!$C$7,TRUE,FALSE)</f>
        <v>1</v>
      </c>
      <c r="AB4139" t="b">
        <f>IF(Auswahlhilfe!$C$17=F4139,TRUE,FALSE)</f>
        <v>1</v>
      </c>
      <c r="AC4139" t="b">
        <f>IFERROR(IF(FIND("P2",PGOptionList!D4139)&gt;0,TRUE),FALSE)</f>
        <v>0</v>
      </c>
      <c r="AD4139" t="b">
        <f>IFERROR(IF(FIND("P1",PGOptionList!D4139)&gt;0,TRUE),FALSE)</f>
        <v>0</v>
      </c>
      <c r="AE4139" t="b">
        <f>IFERROR(IF(FIND("P0",PGOptionList!D4139)&gt;0,TRUE),FALSE)</f>
        <v>1</v>
      </c>
      <c r="AF4139" t="b">
        <f>IF(AND(Z4139,AA4139,AB4139,AC4139,IF(C4139=Auswahlhilfe!$L$7,TRUE,FALSE)),D4139,FALSE)</f>
        <v>0</v>
      </c>
      <c r="AG4139" t="b">
        <f>IF(AND(Z4139,AA4139,AB4139,AD4139,IF(C4139=Auswahlhilfe!$L$17,TRUE,FALSE)),D4139,FALSE)</f>
        <v>0</v>
      </c>
      <c r="AH4139" t="b">
        <f>IF(AND(Z4139,AA4139,AB4139,AE4139,IF(C4139=Auswahlhilfe!$L$17,TRUE,FALSE)),D4139,FALSE)</f>
        <v>0</v>
      </c>
      <c r="AI4139" t="s">
        <v>4817</v>
      </c>
      <c r="AJ4139" s="90" t="str">
        <f t="shared" si="194"/>
        <v>mailto:info@oxni.ch?subject=Anfrage TCBR-120-035-S2-P0</v>
      </c>
    </row>
    <row r="4140" spans="2:36" x14ac:dyDescent="0.2">
      <c r="B4140" s="78" t="str">
        <f t="shared" si="192"/>
        <v/>
      </c>
      <c r="C4140" s="19" t="s">
        <v>143</v>
      </c>
      <c r="D4140" s="19" t="s">
        <v>4441</v>
      </c>
      <c r="E4140" s="19">
        <v>90</v>
      </c>
      <c r="F4140" s="19" t="s">
        <v>55</v>
      </c>
      <c r="G4140" s="19">
        <v>35</v>
      </c>
      <c r="H4140" s="19">
        <v>9</v>
      </c>
      <c r="I4140" s="19">
        <v>25</v>
      </c>
      <c r="J4140" s="19">
        <v>92</v>
      </c>
      <c r="K4140" s="19">
        <v>290</v>
      </c>
      <c r="L4140" s="19">
        <v>870</v>
      </c>
      <c r="M4140" s="19" t="s">
        <v>76</v>
      </c>
      <c r="N4140" s="19">
        <v>3000</v>
      </c>
      <c r="O4140" s="19">
        <v>5000</v>
      </c>
      <c r="P4140" s="19">
        <v>6600</v>
      </c>
      <c r="Q4140" s="19" t="s">
        <v>57</v>
      </c>
      <c r="R4140" s="19">
        <v>3200</v>
      </c>
      <c r="S4140" s="19">
        <v>20000</v>
      </c>
      <c r="T4140" s="19">
        <v>2.25</v>
      </c>
      <c r="U4140" s="19">
        <v>14</v>
      </c>
      <c r="V4140" s="19">
        <v>0.24</v>
      </c>
      <c r="W4140" s="19">
        <v>70</v>
      </c>
      <c r="X4140" s="93"/>
      <c r="Y4140">
        <f t="shared" si="193"/>
        <v>85.714285714285708</v>
      </c>
      <c r="Z4140" t="b">
        <f>IF(N4140/G4140&gt;=Auswahlhilfe!$C$8,TRUE,FALSE)</f>
        <v>1</v>
      </c>
      <c r="AA4140" t="b">
        <f>IF(K4140&gt;Auswahlhilfe!$C$7,TRUE,FALSE)</f>
        <v>1</v>
      </c>
      <c r="AB4140" t="b">
        <f>IF(Auswahlhilfe!$C$17=F4140,TRUE,FALSE)</f>
        <v>0</v>
      </c>
      <c r="AC4140" t="b">
        <f>IFERROR(IF(FIND("P2",PGOptionList!D4140)&gt;0,TRUE),FALSE)</f>
        <v>0</v>
      </c>
      <c r="AD4140" t="b">
        <f>IFERROR(IF(FIND("P1",PGOptionList!D4140)&gt;0,TRUE),FALSE)</f>
        <v>1</v>
      </c>
      <c r="AE4140" t="b">
        <f>IFERROR(IF(FIND("P0",PGOptionList!D4140)&gt;0,TRUE),FALSE)</f>
        <v>0</v>
      </c>
      <c r="AF4140" t="b">
        <f>IF(AND(Z4140,AA4140,AB4140,AC4140,IF(C4140=Auswahlhilfe!$L$7,TRUE,FALSE)),D4140,FALSE)</f>
        <v>0</v>
      </c>
      <c r="AG4140" t="b">
        <f>IF(AND(Z4140,AA4140,AB4140,AD4140,IF(C4140=Auswahlhilfe!$L$17,TRUE,FALSE)),D4140,FALSE)</f>
        <v>0</v>
      </c>
      <c r="AH4140" t="b">
        <f>IF(AND(Z4140,AA4140,AB4140,AE4140,IF(C4140=Auswahlhilfe!$L$17,TRUE,FALSE)),D4140,FALSE)</f>
        <v>0</v>
      </c>
      <c r="AI4140" t="s">
        <v>4817</v>
      </c>
      <c r="AJ4140" s="90" t="str">
        <f t="shared" si="194"/>
        <v>mailto:info@oxni.ch?subject=Anfrage TCBR-120-035-S1-P1</v>
      </c>
    </row>
    <row r="4141" spans="2:36" x14ac:dyDescent="0.2">
      <c r="B4141" s="78" t="str">
        <f t="shared" si="192"/>
        <v/>
      </c>
      <c r="C4141" s="19" t="s">
        <v>143</v>
      </c>
      <c r="D4141" s="19" t="s">
        <v>4442</v>
      </c>
      <c r="E4141" s="19">
        <v>90</v>
      </c>
      <c r="F4141" s="19" t="s">
        <v>58</v>
      </c>
      <c r="G4141" s="19">
        <v>35</v>
      </c>
      <c r="H4141" s="19">
        <v>9</v>
      </c>
      <c r="I4141" s="19">
        <v>25</v>
      </c>
      <c r="J4141" s="19">
        <v>92</v>
      </c>
      <c r="K4141" s="19">
        <v>290</v>
      </c>
      <c r="L4141" s="19">
        <v>870</v>
      </c>
      <c r="M4141" s="19" t="s">
        <v>76</v>
      </c>
      <c r="N4141" s="19">
        <v>3000</v>
      </c>
      <c r="O4141" s="19">
        <v>5000</v>
      </c>
      <c r="P4141" s="19">
        <v>6600</v>
      </c>
      <c r="Q4141" s="19" t="s">
        <v>57</v>
      </c>
      <c r="R4141" s="19">
        <v>3200</v>
      </c>
      <c r="S4141" s="19">
        <v>20000</v>
      </c>
      <c r="T4141" s="19">
        <v>2.25</v>
      </c>
      <c r="U4141" s="19">
        <v>14</v>
      </c>
      <c r="V4141" s="19">
        <v>0.24</v>
      </c>
      <c r="W4141" s="19">
        <v>70</v>
      </c>
      <c r="X4141" s="93"/>
      <c r="Y4141">
        <f t="shared" si="193"/>
        <v>85.714285714285708</v>
      </c>
      <c r="Z4141" t="b">
        <f>IF(N4141/G4141&gt;=Auswahlhilfe!$C$8,TRUE,FALSE)</f>
        <v>1</v>
      </c>
      <c r="AA4141" t="b">
        <f>IF(K4141&gt;Auswahlhilfe!$C$7,TRUE,FALSE)</f>
        <v>1</v>
      </c>
      <c r="AB4141" t="b">
        <f>IF(Auswahlhilfe!$C$17=F4141,TRUE,FALSE)</f>
        <v>1</v>
      </c>
      <c r="AC4141" t="b">
        <f>IFERROR(IF(FIND("P2",PGOptionList!D4141)&gt;0,TRUE),FALSE)</f>
        <v>0</v>
      </c>
      <c r="AD4141" t="b">
        <f>IFERROR(IF(FIND("P1",PGOptionList!D4141)&gt;0,TRUE),FALSE)</f>
        <v>1</v>
      </c>
      <c r="AE4141" t="b">
        <f>IFERROR(IF(FIND("P0",PGOptionList!D4141)&gt;0,TRUE),FALSE)</f>
        <v>0</v>
      </c>
      <c r="AF4141" t="b">
        <f>IF(AND(Z4141,AA4141,AB4141,AC4141,IF(C4141=Auswahlhilfe!$L$7,TRUE,FALSE)),D4141,FALSE)</f>
        <v>0</v>
      </c>
      <c r="AG4141" t="b">
        <f>IF(AND(Z4141,AA4141,AB4141,AD4141,IF(C4141=Auswahlhilfe!$L$17,TRUE,FALSE)),D4141,FALSE)</f>
        <v>0</v>
      </c>
      <c r="AH4141" t="b">
        <f>IF(AND(Z4141,AA4141,AB4141,AE4141,IF(C4141=Auswahlhilfe!$L$17,TRUE,FALSE)),D4141,FALSE)</f>
        <v>0</v>
      </c>
      <c r="AI4141" t="s">
        <v>4817</v>
      </c>
      <c r="AJ4141" s="90" t="str">
        <f t="shared" si="194"/>
        <v>mailto:info@oxni.ch?subject=Anfrage TCBR-120-035-S2-P1</v>
      </c>
    </row>
    <row r="4142" spans="2:36" x14ac:dyDescent="0.2">
      <c r="B4142" s="78" t="str">
        <f t="shared" si="192"/>
        <v/>
      </c>
      <c r="C4142" s="19" t="s">
        <v>143</v>
      </c>
      <c r="D4142" s="19" t="s">
        <v>4443</v>
      </c>
      <c r="E4142" s="19">
        <v>90</v>
      </c>
      <c r="F4142" s="19" t="s">
        <v>55</v>
      </c>
      <c r="G4142" s="19">
        <v>35</v>
      </c>
      <c r="H4142" s="19">
        <v>12</v>
      </c>
      <c r="I4142" s="19">
        <v>25</v>
      </c>
      <c r="J4142" s="19">
        <v>92</v>
      </c>
      <c r="K4142" s="19">
        <v>290</v>
      </c>
      <c r="L4142" s="19">
        <v>870</v>
      </c>
      <c r="M4142" s="19" t="s">
        <v>76</v>
      </c>
      <c r="N4142" s="19">
        <v>3000</v>
      </c>
      <c r="O4142" s="19">
        <v>5000</v>
      </c>
      <c r="P4142" s="19">
        <v>6600</v>
      </c>
      <c r="Q4142" s="19" t="s">
        <v>57</v>
      </c>
      <c r="R4142" s="19">
        <v>3200</v>
      </c>
      <c r="S4142" s="19">
        <v>20000</v>
      </c>
      <c r="T4142" s="19">
        <v>2.25</v>
      </c>
      <c r="U4142" s="19">
        <v>14</v>
      </c>
      <c r="V4142" s="19">
        <v>0.24</v>
      </c>
      <c r="W4142" s="19">
        <v>70</v>
      </c>
      <c r="X4142" s="93"/>
      <c r="Y4142">
        <f t="shared" si="193"/>
        <v>85.714285714285708</v>
      </c>
      <c r="Z4142" t="b">
        <f>IF(N4142/G4142&gt;=Auswahlhilfe!$C$8,TRUE,FALSE)</f>
        <v>1</v>
      </c>
      <c r="AA4142" t="b">
        <f>IF(K4142&gt;Auswahlhilfe!$C$7,TRUE,FALSE)</f>
        <v>1</v>
      </c>
      <c r="AB4142" t="b">
        <f>IF(Auswahlhilfe!$C$17=F4142,TRUE,FALSE)</f>
        <v>0</v>
      </c>
      <c r="AC4142" t="b">
        <f>IFERROR(IF(FIND("P2",PGOptionList!D4142)&gt;0,TRUE),FALSE)</f>
        <v>1</v>
      </c>
      <c r="AD4142" t="b">
        <f>IFERROR(IF(FIND("P1",PGOptionList!D4142)&gt;0,TRUE),FALSE)</f>
        <v>0</v>
      </c>
      <c r="AE4142" t="b">
        <f>IFERROR(IF(FIND("P0",PGOptionList!D4142)&gt;0,TRUE),FALSE)</f>
        <v>0</v>
      </c>
      <c r="AF4142" t="b">
        <f>IF(AND(Z4142,AA4142,AB4142,AC4142,IF(C4142=Auswahlhilfe!$L$7,TRUE,FALSE)),D4142,FALSE)</f>
        <v>0</v>
      </c>
      <c r="AG4142" t="b">
        <f>IF(AND(Z4142,AA4142,AB4142,AD4142,IF(C4142=Auswahlhilfe!$L$17,TRUE,FALSE)),D4142,FALSE)</f>
        <v>0</v>
      </c>
      <c r="AH4142" t="b">
        <f>IF(AND(Z4142,AA4142,AB4142,AE4142,IF(C4142=Auswahlhilfe!$L$17,TRUE,FALSE)),D4142,FALSE)</f>
        <v>0</v>
      </c>
      <c r="AI4142" t="s">
        <v>4817</v>
      </c>
      <c r="AJ4142" s="90" t="str">
        <f t="shared" si="194"/>
        <v>mailto:info@oxni.ch?subject=Anfrage TCBR-120-035-S1-P2</v>
      </c>
    </row>
    <row r="4143" spans="2:36" x14ac:dyDescent="0.2">
      <c r="B4143" s="78" t="str">
        <f t="shared" si="192"/>
        <v/>
      </c>
      <c r="C4143" s="19" t="s">
        <v>143</v>
      </c>
      <c r="D4143" s="19" t="s">
        <v>4444</v>
      </c>
      <c r="E4143" s="19">
        <v>90</v>
      </c>
      <c r="F4143" s="19" t="s">
        <v>58</v>
      </c>
      <c r="G4143" s="19">
        <v>35</v>
      </c>
      <c r="H4143" s="19">
        <v>12</v>
      </c>
      <c r="I4143" s="19">
        <v>25</v>
      </c>
      <c r="J4143" s="19">
        <v>92</v>
      </c>
      <c r="K4143" s="19">
        <v>290</v>
      </c>
      <c r="L4143" s="19">
        <v>870</v>
      </c>
      <c r="M4143" s="19" t="s">
        <v>76</v>
      </c>
      <c r="N4143" s="19">
        <v>3000</v>
      </c>
      <c r="O4143" s="19">
        <v>5000</v>
      </c>
      <c r="P4143" s="19">
        <v>6600</v>
      </c>
      <c r="Q4143" s="19" t="s">
        <v>57</v>
      </c>
      <c r="R4143" s="19">
        <v>3200</v>
      </c>
      <c r="S4143" s="19">
        <v>20000</v>
      </c>
      <c r="T4143" s="19">
        <v>2.25</v>
      </c>
      <c r="U4143" s="19">
        <v>14</v>
      </c>
      <c r="V4143" s="19">
        <v>0.24</v>
      </c>
      <c r="W4143" s="19">
        <v>70</v>
      </c>
      <c r="X4143" s="93"/>
      <c r="Y4143">
        <f t="shared" si="193"/>
        <v>85.714285714285708</v>
      </c>
      <c r="Z4143" t="b">
        <f>IF(N4143/G4143&gt;=Auswahlhilfe!$C$8,TRUE,FALSE)</f>
        <v>1</v>
      </c>
      <c r="AA4143" t="b">
        <f>IF(K4143&gt;Auswahlhilfe!$C$7,TRUE,FALSE)</f>
        <v>1</v>
      </c>
      <c r="AB4143" t="b">
        <f>IF(Auswahlhilfe!$C$17=F4143,TRUE,FALSE)</f>
        <v>1</v>
      </c>
      <c r="AC4143" t="b">
        <f>IFERROR(IF(FIND("P2",PGOptionList!D4143)&gt;0,TRUE),FALSE)</f>
        <v>1</v>
      </c>
      <c r="AD4143" t="b">
        <f>IFERROR(IF(FIND("P1",PGOptionList!D4143)&gt;0,TRUE),FALSE)</f>
        <v>0</v>
      </c>
      <c r="AE4143" t="b">
        <f>IFERROR(IF(FIND("P0",PGOptionList!D4143)&gt;0,TRUE),FALSE)</f>
        <v>0</v>
      </c>
      <c r="AF4143" t="b">
        <f>IF(AND(Z4143,AA4143,AB4143,AC4143,IF(C4143=Auswahlhilfe!$L$7,TRUE,FALSE)),D4143,FALSE)</f>
        <v>0</v>
      </c>
      <c r="AG4143" t="b">
        <f>IF(AND(Z4143,AA4143,AB4143,AD4143,IF(C4143=Auswahlhilfe!$L$17,TRUE,FALSE)),D4143,FALSE)</f>
        <v>0</v>
      </c>
      <c r="AH4143" t="b">
        <f>IF(AND(Z4143,AA4143,AB4143,AE4143,IF(C4143=Auswahlhilfe!$L$17,TRUE,FALSE)),D4143,FALSE)</f>
        <v>0</v>
      </c>
      <c r="AI4143" t="s">
        <v>4817</v>
      </c>
      <c r="AJ4143" s="90" t="str">
        <f t="shared" si="194"/>
        <v>mailto:info@oxni.ch?subject=Anfrage TCBR-120-035-S2-P2</v>
      </c>
    </row>
    <row r="4144" spans="2:36" x14ac:dyDescent="0.2">
      <c r="B4144" s="78" t="str">
        <f t="shared" si="192"/>
        <v/>
      </c>
      <c r="C4144" s="19" t="s">
        <v>143</v>
      </c>
      <c r="D4144" s="19" t="s">
        <v>4445</v>
      </c>
      <c r="E4144" s="19">
        <v>90</v>
      </c>
      <c r="F4144" s="19" t="s">
        <v>55</v>
      </c>
      <c r="G4144" s="19">
        <v>30</v>
      </c>
      <c r="H4144" s="19">
        <v>7</v>
      </c>
      <c r="I4144" s="19">
        <v>25</v>
      </c>
      <c r="J4144" s="19">
        <v>92</v>
      </c>
      <c r="K4144" s="19">
        <v>305</v>
      </c>
      <c r="L4144" s="19">
        <v>915</v>
      </c>
      <c r="M4144" s="19" t="s">
        <v>154</v>
      </c>
      <c r="N4144" s="19">
        <v>3000</v>
      </c>
      <c r="O4144" s="19">
        <v>5000</v>
      </c>
      <c r="P4144" s="19">
        <v>6600</v>
      </c>
      <c r="Q4144" s="19" t="s">
        <v>57</v>
      </c>
      <c r="R4144" s="19">
        <v>3200</v>
      </c>
      <c r="S4144" s="19">
        <v>20000</v>
      </c>
      <c r="T4144" s="19">
        <v>2.25</v>
      </c>
      <c r="U4144" s="19">
        <v>14</v>
      </c>
      <c r="V4144" s="19">
        <v>0.24</v>
      </c>
      <c r="W4144" s="19">
        <v>70</v>
      </c>
      <c r="X4144" s="93"/>
      <c r="Y4144">
        <f t="shared" si="193"/>
        <v>100</v>
      </c>
      <c r="Z4144" t="b">
        <f>IF(N4144/G4144&gt;=Auswahlhilfe!$C$8,TRUE,FALSE)</f>
        <v>1</v>
      </c>
      <c r="AA4144" t="b">
        <f>IF(K4144&gt;Auswahlhilfe!$C$7,TRUE,FALSE)</f>
        <v>1</v>
      </c>
      <c r="AB4144" t="b">
        <f>IF(Auswahlhilfe!$C$17=F4144,TRUE,FALSE)</f>
        <v>0</v>
      </c>
      <c r="AC4144" t="b">
        <f>IFERROR(IF(FIND("P2",PGOptionList!D4144)&gt;0,TRUE),FALSE)</f>
        <v>0</v>
      </c>
      <c r="AD4144" t="b">
        <f>IFERROR(IF(FIND("P1",PGOptionList!D4144)&gt;0,TRUE),FALSE)</f>
        <v>0</v>
      </c>
      <c r="AE4144" t="b">
        <f>IFERROR(IF(FIND("P0",PGOptionList!D4144)&gt;0,TRUE),FALSE)</f>
        <v>1</v>
      </c>
      <c r="AF4144" t="b">
        <f>IF(AND(Z4144,AA4144,AB4144,AC4144,IF(C4144=Auswahlhilfe!$L$7,TRUE,FALSE)),D4144,FALSE)</f>
        <v>0</v>
      </c>
      <c r="AG4144" t="b">
        <f>IF(AND(Z4144,AA4144,AB4144,AD4144,IF(C4144=Auswahlhilfe!$L$17,TRUE,FALSE)),D4144,FALSE)</f>
        <v>0</v>
      </c>
      <c r="AH4144" t="b">
        <f>IF(AND(Z4144,AA4144,AB4144,AE4144,IF(C4144=Auswahlhilfe!$L$17,TRUE,FALSE)),D4144,FALSE)</f>
        <v>0</v>
      </c>
      <c r="AI4144" t="s">
        <v>4817</v>
      </c>
      <c r="AJ4144" s="90" t="str">
        <f t="shared" si="194"/>
        <v>mailto:info@oxni.ch?subject=Anfrage TCBR-120-030-S1-P0</v>
      </c>
    </row>
    <row r="4145" spans="2:36" x14ac:dyDescent="0.2">
      <c r="B4145" s="78" t="str">
        <f t="shared" si="192"/>
        <v/>
      </c>
      <c r="C4145" s="19" t="s">
        <v>143</v>
      </c>
      <c r="D4145" s="19" t="s">
        <v>4446</v>
      </c>
      <c r="E4145" s="19">
        <v>90</v>
      </c>
      <c r="F4145" s="19" t="s">
        <v>58</v>
      </c>
      <c r="G4145" s="19">
        <v>30</v>
      </c>
      <c r="H4145" s="19">
        <v>7</v>
      </c>
      <c r="I4145" s="19">
        <v>25</v>
      </c>
      <c r="J4145" s="19">
        <v>92</v>
      </c>
      <c r="K4145" s="19">
        <v>305</v>
      </c>
      <c r="L4145" s="19">
        <v>915</v>
      </c>
      <c r="M4145" s="19" t="s">
        <v>154</v>
      </c>
      <c r="N4145" s="19">
        <v>3000</v>
      </c>
      <c r="O4145" s="19">
        <v>5000</v>
      </c>
      <c r="P4145" s="19">
        <v>6600</v>
      </c>
      <c r="Q4145" s="19" t="s">
        <v>57</v>
      </c>
      <c r="R4145" s="19">
        <v>3200</v>
      </c>
      <c r="S4145" s="19">
        <v>20000</v>
      </c>
      <c r="T4145" s="19">
        <v>2.25</v>
      </c>
      <c r="U4145" s="19">
        <v>14</v>
      </c>
      <c r="V4145" s="19">
        <v>0.24</v>
      </c>
      <c r="W4145" s="19">
        <v>70</v>
      </c>
      <c r="X4145" s="93"/>
      <c r="Y4145">
        <f t="shared" si="193"/>
        <v>100</v>
      </c>
      <c r="Z4145" t="b">
        <f>IF(N4145/G4145&gt;=Auswahlhilfe!$C$8,TRUE,FALSE)</f>
        <v>1</v>
      </c>
      <c r="AA4145" t="b">
        <f>IF(K4145&gt;Auswahlhilfe!$C$7,TRUE,FALSE)</f>
        <v>1</v>
      </c>
      <c r="AB4145" t="b">
        <f>IF(Auswahlhilfe!$C$17=F4145,TRUE,FALSE)</f>
        <v>1</v>
      </c>
      <c r="AC4145" t="b">
        <f>IFERROR(IF(FIND("P2",PGOptionList!D4145)&gt;0,TRUE),FALSE)</f>
        <v>0</v>
      </c>
      <c r="AD4145" t="b">
        <f>IFERROR(IF(FIND("P1",PGOptionList!D4145)&gt;0,TRUE),FALSE)</f>
        <v>0</v>
      </c>
      <c r="AE4145" t="b">
        <f>IFERROR(IF(FIND("P0",PGOptionList!D4145)&gt;0,TRUE),FALSE)</f>
        <v>1</v>
      </c>
      <c r="AF4145" t="b">
        <f>IF(AND(Z4145,AA4145,AB4145,AC4145,IF(C4145=Auswahlhilfe!$L$7,TRUE,FALSE)),D4145,FALSE)</f>
        <v>0</v>
      </c>
      <c r="AG4145" t="b">
        <f>IF(AND(Z4145,AA4145,AB4145,AD4145,IF(C4145=Auswahlhilfe!$L$17,TRUE,FALSE)),D4145,FALSE)</f>
        <v>0</v>
      </c>
      <c r="AH4145" t="b">
        <f>IF(AND(Z4145,AA4145,AB4145,AE4145,IF(C4145=Auswahlhilfe!$L$17,TRUE,FALSE)),D4145,FALSE)</f>
        <v>0</v>
      </c>
      <c r="AI4145" t="s">
        <v>4817</v>
      </c>
      <c r="AJ4145" s="90" t="str">
        <f t="shared" si="194"/>
        <v>mailto:info@oxni.ch?subject=Anfrage TCBR-120-030-S2-P0</v>
      </c>
    </row>
    <row r="4146" spans="2:36" x14ac:dyDescent="0.2">
      <c r="B4146" s="78" t="str">
        <f t="shared" si="192"/>
        <v/>
      </c>
      <c r="C4146" s="19" t="s">
        <v>143</v>
      </c>
      <c r="D4146" s="19" t="s">
        <v>4447</v>
      </c>
      <c r="E4146" s="19">
        <v>90</v>
      </c>
      <c r="F4146" s="19" t="s">
        <v>55</v>
      </c>
      <c r="G4146" s="19">
        <v>30</v>
      </c>
      <c r="H4146" s="19">
        <v>9</v>
      </c>
      <c r="I4146" s="19">
        <v>25</v>
      </c>
      <c r="J4146" s="19">
        <v>92</v>
      </c>
      <c r="K4146" s="19">
        <v>305</v>
      </c>
      <c r="L4146" s="19">
        <v>915</v>
      </c>
      <c r="M4146" s="19" t="s">
        <v>154</v>
      </c>
      <c r="N4146" s="19">
        <v>3000</v>
      </c>
      <c r="O4146" s="19">
        <v>5000</v>
      </c>
      <c r="P4146" s="19">
        <v>6600</v>
      </c>
      <c r="Q4146" s="19" t="s">
        <v>57</v>
      </c>
      <c r="R4146" s="19">
        <v>3200</v>
      </c>
      <c r="S4146" s="19">
        <v>20000</v>
      </c>
      <c r="T4146" s="19">
        <v>2.25</v>
      </c>
      <c r="U4146" s="19">
        <v>14</v>
      </c>
      <c r="V4146" s="19">
        <v>0.24</v>
      </c>
      <c r="W4146" s="19">
        <v>70</v>
      </c>
      <c r="X4146" s="93"/>
      <c r="Y4146">
        <f t="shared" si="193"/>
        <v>100</v>
      </c>
      <c r="Z4146" t="b">
        <f>IF(N4146/G4146&gt;=Auswahlhilfe!$C$8,TRUE,FALSE)</f>
        <v>1</v>
      </c>
      <c r="AA4146" t="b">
        <f>IF(K4146&gt;Auswahlhilfe!$C$7,TRUE,FALSE)</f>
        <v>1</v>
      </c>
      <c r="AB4146" t="b">
        <f>IF(Auswahlhilfe!$C$17=F4146,TRUE,FALSE)</f>
        <v>0</v>
      </c>
      <c r="AC4146" t="b">
        <f>IFERROR(IF(FIND("P2",PGOptionList!D4146)&gt;0,TRUE),FALSE)</f>
        <v>0</v>
      </c>
      <c r="AD4146" t="b">
        <f>IFERROR(IF(FIND("P1",PGOptionList!D4146)&gt;0,TRUE),FALSE)</f>
        <v>1</v>
      </c>
      <c r="AE4146" t="b">
        <f>IFERROR(IF(FIND("P0",PGOptionList!D4146)&gt;0,TRUE),FALSE)</f>
        <v>0</v>
      </c>
      <c r="AF4146" t="b">
        <f>IF(AND(Z4146,AA4146,AB4146,AC4146,IF(C4146=Auswahlhilfe!$L$7,TRUE,FALSE)),D4146,FALSE)</f>
        <v>0</v>
      </c>
      <c r="AG4146" t="b">
        <f>IF(AND(Z4146,AA4146,AB4146,AD4146,IF(C4146=Auswahlhilfe!$L$17,TRUE,FALSE)),D4146,FALSE)</f>
        <v>0</v>
      </c>
      <c r="AH4146" t="b">
        <f>IF(AND(Z4146,AA4146,AB4146,AE4146,IF(C4146=Auswahlhilfe!$L$17,TRUE,FALSE)),D4146,FALSE)</f>
        <v>0</v>
      </c>
      <c r="AI4146" t="s">
        <v>4817</v>
      </c>
      <c r="AJ4146" s="90" t="str">
        <f t="shared" si="194"/>
        <v>mailto:info@oxni.ch?subject=Anfrage TCBR-120-030-S1-P1</v>
      </c>
    </row>
    <row r="4147" spans="2:36" x14ac:dyDescent="0.2">
      <c r="B4147" s="78" t="str">
        <f t="shared" si="192"/>
        <v/>
      </c>
      <c r="C4147" s="19" t="s">
        <v>143</v>
      </c>
      <c r="D4147" s="19" t="s">
        <v>4448</v>
      </c>
      <c r="E4147" s="19">
        <v>90</v>
      </c>
      <c r="F4147" s="19" t="s">
        <v>58</v>
      </c>
      <c r="G4147" s="19">
        <v>30</v>
      </c>
      <c r="H4147" s="19">
        <v>9</v>
      </c>
      <c r="I4147" s="19">
        <v>25</v>
      </c>
      <c r="J4147" s="19">
        <v>92</v>
      </c>
      <c r="K4147" s="19">
        <v>305</v>
      </c>
      <c r="L4147" s="19">
        <v>915</v>
      </c>
      <c r="M4147" s="19" t="s">
        <v>154</v>
      </c>
      <c r="N4147" s="19">
        <v>3000</v>
      </c>
      <c r="O4147" s="19">
        <v>5000</v>
      </c>
      <c r="P4147" s="19">
        <v>6600</v>
      </c>
      <c r="Q4147" s="19" t="s">
        <v>57</v>
      </c>
      <c r="R4147" s="19">
        <v>3200</v>
      </c>
      <c r="S4147" s="19">
        <v>20000</v>
      </c>
      <c r="T4147" s="19">
        <v>2.25</v>
      </c>
      <c r="U4147" s="19">
        <v>14</v>
      </c>
      <c r="V4147" s="19">
        <v>0.24</v>
      </c>
      <c r="W4147" s="19">
        <v>70</v>
      </c>
      <c r="X4147" s="93"/>
      <c r="Y4147">
        <f t="shared" si="193"/>
        <v>100</v>
      </c>
      <c r="Z4147" t="b">
        <f>IF(N4147/G4147&gt;=Auswahlhilfe!$C$8,TRUE,FALSE)</f>
        <v>1</v>
      </c>
      <c r="AA4147" t="b">
        <f>IF(K4147&gt;Auswahlhilfe!$C$7,TRUE,FALSE)</f>
        <v>1</v>
      </c>
      <c r="AB4147" t="b">
        <f>IF(Auswahlhilfe!$C$17=F4147,TRUE,FALSE)</f>
        <v>1</v>
      </c>
      <c r="AC4147" t="b">
        <f>IFERROR(IF(FIND("P2",PGOptionList!D4147)&gt;0,TRUE),FALSE)</f>
        <v>0</v>
      </c>
      <c r="AD4147" t="b">
        <f>IFERROR(IF(FIND("P1",PGOptionList!D4147)&gt;0,TRUE),FALSE)</f>
        <v>1</v>
      </c>
      <c r="AE4147" t="b">
        <f>IFERROR(IF(FIND("P0",PGOptionList!D4147)&gt;0,TRUE),FALSE)</f>
        <v>0</v>
      </c>
      <c r="AF4147" t="b">
        <f>IF(AND(Z4147,AA4147,AB4147,AC4147,IF(C4147=Auswahlhilfe!$L$7,TRUE,FALSE)),D4147,FALSE)</f>
        <v>0</v>
      </c>
      <c r="AG4147" t="b">
        <f>IF(AND(Z4147,AA4147,AB4147,AD4147,IF(C4147=Auswahlhilfe!$L$17,TRUE,FALSE)),D4147,FALSE)</f>
        <v>0</v>
      </c>
      <c r="AH4147" t="b">
        <f>IF(AND(Z4147,AA4147,AB4147,AE4147,IF(C4147=Auswahlhilfe!$L$17,TRUE,FALSE)),D4147,FALSE)</f>
        <v>0</v>
      </c>
      <c r="AI4147" t="s">
        <v>4817</v>
      </c>
      <c r="AJ4147" s="90" t="str">
        <f t="shared" si="194"/>
        <v>mailto:info@oxni.ch?subject=Anfrage TCBR-120-030-S2-P1</v>
      </c>
    </row>
    <row r="4148" spans="2:36" x14ac:dyDescent="0.2">
      <c r="B4148" s="78" t="str">
        <f t="shared" si="192"/>
        <v/>
      </c>
      <c r="C4148" s="19" t="s">
        <v>143</v>
      </c>
      <c r="D4148" s="19" t="s">
        <v>4449</v>
      </c>
      <c r="E4148" s="19">
        <v>90</v>
      </c>
      <c r="F4148" s="19" t="s">
        <v>55</v>
      </c>
      <c r="G4148" s="19">
        <v>30</v>
      </c>
      <c r="H4148" s="19">
        <v>12</v>
      </c>
      <c r="I4148" s="19">
        <v>25</v>
      </c>
      <c r="J4148" s="19">
        <v>92</v>
      </c>
      <c r="K4148" s="19">
        <v>305</v>
      </c>
      <c r="L4148" s="19">
        <v>915</v>
      </c>
      <c r="M4148" s="19" t="s">
        <v>154</v>
      </c>
      <c r="N4148" s="19">
        <v>3000</v>
      </c>
      <c r="O4148" s="19">
        <v>5000</v>
      </c>
      <c r="P4148" s="19">
        <v>6600</v>
      </c>
      <c r="Q4148" s="19" t="s">
        <v>57</v>
      </c>
      <c r="R4148" s="19">
        <v>3200</v>
      </c>
      <c r="S4148" s="19">
        <v>20000</v>
      </c>
      <c r="T4148" s="19">
        <v>2.25</v>
      </c>
      <c r="U4148" s="19">
        <v>14</v>
      </c>
      <c r="V4148" s="19">
        <v>0.24</v>
      </c>
      <c r="W4148" s="19">
        <v>70</v>
      </c>
      <c r="X4148" s="93"/>
      <c r="Y4148">
        <f t="shared" si="193"/>
        <v>100</v>
      </c>
      <c r="Z4148" t="b">
        <f>IF(N4148/G4148&gt;=Auswahlhilfe!$C$8,TRUE,FALSE)</f>
        <v>1</v>
      </c>
      <c r="AA4148" t="b">
        <f>IF(K4148&gt;Auswahlhilfe!$C$7,TRUE,FALSE)</f>
        <v>1</v>
      </c>
      <c r="AB4148" t="b">
        <f>IF(Auswahlhilfe!$C$17=F4148,TRUE,FALSE)</f>
        <v>0</v>
      </c>
      <c r="AC4148" t="b">
        <f>IFERROR(IF(FIND("P2",PGOptionList!D4148)&gt;0,TRUE),FALSE)</f>
        <v>1</v>
      </c>
      <c r="AD4148" t="b">
        <f>IFERROR(IF(FIND("P1",PGOptionList!D4148)&gt;0,TRUE),FALSE)</f>
        <v>0</v>
      </c>
      <c r="AE4148" t="b">
        <f>IFERROR(IF(FIND("P0",PGOptionList!D4148)&gt;0,TRUE),FALSE)</f>
        <v>0</v>
      </c>
      <c r="AF4148" t="b">
        <f>IF(AND(Z4148,AA4148,AB4148,AC4148,IF(C4148=Auswahlhilfe!$L$7,TRUE,FALSE)),D4148,FALSE)</f>
        <v>0</v>
      </c>
      <c r="AG4148" t="b">
        <f>IF(AND(Z4148,AA4148,AB4148,AD4148,IF(C4148=Auswahlhilfe!$L$17,TRUE,FALSE)),D4148,FALSE)</f>
        <v>0</v>
      </c>
      <c r="AH4148" t="b">
        <f>IF(AND(Z4148,AA4148,AB4148,AE4148,IF(C4148=Auswahlhilfe!$L$17,TRUE,FALSE)),D4148,FALSE)</f>
        <v>0</v>
      </c>
      <c r="AI4148" t="s">
        <v>4817</v>
      </c>
      <c r="AJ4148" s="90" t="str">
        <f t="shared" si="194"/>
        <v>mailto:info@oxni.ch?subject=Anfrage TCBR-120-030-S1-P2</v>
      </c>
    </row>
    <row r="4149" spans="2:36" x14ac:dyDescent="0.2">
      <c r="B4149" s="78" t="str">
        <f t="shared" si="192"/>
        <v/>
      </c>
      <c r="C4149" s="19" t="s">
        <v>143</v>
      </c>
      <c r="D4149" s="19" t="s">
        <v>4450</v>
      </c>
      <c r="E4149" s="19">
        <v>90</v>
      </c>
      <c r="F4149" s="19" t="s">
        <v>58</v>
      </c>
      <c r="G4149" s="19">
        <v>30</v>
      </c>
      <c r="H4149" s="19">
        <v>12</v>
      </c>
      <c r="I4149" s="19">
        <v>25</v>
      </c>
      <c r="J4149" s="19">
        <v>92</v>
      </c>
      <c r="K4149" s="19">
        <v>305</v>
      </c>
      <c r="L4149" s="19">
        <v>915</v>
      </c>
      <c r="M4149" s="19" t="s">
        <v>154</v>
      </c>
      <c r="N4149" s="19">
        <v>3000</v>
      </c>
      <c r="O4149" s="19">
        <v>5000</v>
      </c>
      <c r="P4149" s="19">
        <v>6600</v>
      </c>
      <c r="Q4149" s="19" t="s">
        <v>57</v>
      </c>
      <c r="R4149" s="19">
        <v>3200</v>
      </c>
      <c r="S4149" s="19">
        <v>20000</v>
      </c>
      <c r="T4149" s="19">
        <v>2.25</v>
      </c>
      <c r="U4149" s="19">
        <v>14</v>
      </c>
      <c r="V4149" s="19">
        <v>0.24</v>
      </c>
      <c r="W4149" s="19">
        <v>70</v>
      </c>
      <c r="X4149" s="93"/>
      <c r="Y4149">
        <f t="shared" si="193"/>
        <v>100</v>
      </c>
      <c r="Z4149" t="b">
        <f>IF(N4149/G4149&gt;=Auswahlhilfe!$C$8,TRUE,FALSE)</f>
        <v>1</v>
      </c>
      <c r="AA4149" t="b">
        <f>IF(K4149&gt;Auswahlhilfe!$C$7,TRUE,FALSE)</f>
        <v>1</v>
      </c>
      <c r="AB4149" t="b">
        <f>IF(Auswahlhilfe!$C$17=F4149,TRUE,FALSE)</f>
        <v>1</v>
      </c>
      <c r="AC4149" t="b">
        <f>IFERROR(IF(FIND("P2",PGOptionList!D4149)&gt;0,TRUE),FALSE)</f>
        <v>1</v>
      </c>
      <c r="AD4149" t="b">
        <f>IFERROR(IF(FIND("P1",PGOptionList!D4149)&gt;0,TRUE),FALSE)</f>
        <v>0</v>
      </c>
      <c r="AE4149" t="b">
        <f>IFERROR(IF(FIND("P0",PGOptionList!D4149)&gt;0,TRUE),FALSE)</f>
        <v>0</v>
      </c>
      <c r="AF4149" t="b">
        <f>IF(AND(Z4149,AA4149,AB4149,AC4149,IF(C4149=Auswahlhilfe!$L$7,TRUE,FALSE)),D4149,FALSE)</f>
        <v>0</v>
      </c>
      <c r="AG4149" t="b">
        <f>IF(AND(Z4149,AA4149,AB4149,AD4149,IF(C4149=Auswahlhilfe!$L$17,TRUE,FALSE)),D4149,FALSE)</f>
        <v>0</v>
      </c>
      <c r="AH4149" t="b">
        <f>IF(AND(Z4149,AA4149,AB4149,AE4149,IF(C4149=Auswahlhilfe!$L$17,TRUE,FALSE)),D4149,FALSE)</f>
        <v>0</v>
      </c>
      <c r="AI4149" t="s">
        <v>4817</v>
      </c>
      <c r="AJ4149" s="90" t="str">
        <f t="shared" si="194"/>
        <v>mailto:info@oxni.ch?subject=Anfrage TCBR-120-030-S2-P2</v>
      </c>
    </row>
    <row r="4150" spans="2:36" x14ac:dyDescent="0.2">
      <c r="B4150" s="78" t="str">
        <f t="shared" si="192"/>
        <v/>
      </c>
      <c r="C4150" s="19" t="s">
        <v>143</v>
      </c>
      <c r="D4150" s="19" t="s">
        <v>4451</v>
      </c>
      <c r="E4150" s="19">
        <v>90</v>
      </c>
      <c r="F4150" s="19" t="s">
        <v>55</v>
      </c>
      <c r="G4150" s="19">
        <v>25</v>
      </c>
      <c r="H4150" s="19">
        <v>7</v>
      </c>
      <c r="I4150" s="19">
        <v>25</v>
      </c>
      <c r="J4150" s="19">
        <v>92</v>
      </c>
      <c r="K4150" s="19">
        <v>315</v>
      </c>
      <c r="L4150" s="19">
        <v>945</v>
      </c>
      <c r="M4150" s="19" t="s">
        <v>153</v>
      </c>
      <c r="N4150" s="19">
        <v>3000</v>
      </c>
      <c r="O4150" s="19">
        <v>5000</v>
      </c>
      <c r="P4150" s="19">
        <v>6600</v>
      </c>
      <c r="Q4150" s="19" t="s">
        <v>57</v>
      </c>
      <c r="R4150" s="19">
        <v>3200</v>
      </c>
      <c r="S4150" s="19">
        <v>20000</v>
      </c>
      <c r="T4150" s="19">
        <v>2.25</v>
      </c>
      <c r="U4150" s="19">
        <v>14</v>
      </c>
      <c r="V4150" s="19">
        <v>0.24</v>
      </c>
      <c r="W4150" s="19">
        <v>70</v>
      </c>
      <c r="X4150" s="93"/>
      <c r="Y4150">
        <f t="shared" si="193"/>
        <v>120</v>
      </c>
      <c r="Z4150" t="b">
        <f>IF(N4150/G4150&gt;=Auswahlhilfe!$C$8,TRUE,FALSE)</f>
        <v>1</v>
      </c>
      <c r="AA4150" t="b">
        <f>IF(K4150&gt;Auswahlhilfe!$C$7,TRUE,FALSE)</f>
        <v>1</v>
      </c>
      <c r="AB4150" t="b">
        <f>IF(Auswahlhilfe!$C$17=F4150,TRUE,FALSE)</f>
        <v>0</v>
      </c>
      <c r="AC4150" t="b">
        <f>IFERROR(IF(FIND("P2",PGOptionList!D4150)&gt;0,TRUE),FALSE)</f>
        <v>0</v>
      </c>
      <c r="AD4150" t="b">
        <f>IFERROR(IF(FIND("P1",PGOptionList!D4150)&gt;0,TRUE),FALSE)</f>
        <v>0</v>
      </c>
      <c r="AE4150" t="b">
        <f>IFERROR(IF(FIND("P0",PGOptionList!D4150)&gt;0,TRUE),FALSE)</f>
        <v>1</v>
      </c>
      <c r="AF4150" t="b">
        <f>IF(AND(Z4150,AA4150,AB4150,AC4150,IF(C4150=Auswahlhilfe!$L$7,TRUE,FALSE)),D4150,FALSE)</f>
        <v>0</v>
      </c>
      <c r="AG4150" t="b">
        <f>IF(AND(Z4150,AA4150,AB4150,AD4150,IF(C4150=Auswahlhilfe!$L$17,TRUE,FALSE)),D4150,FALSE)</f>
        <v>0</v>
      </c>
      <c r="AH4150" t="b">
        <f>IF(AND(Z4150,AA4150,AB4150,AE4150,IF(C4150=Auswahlhilfe!$L$17,TRUE,FALSE)),D4150,FALSE)</f>
        <v>0</v>
      </c>
      <c r="AI4150" t="s">
        <v>4817</v>
      </c>
      <c r="AJ4150" s="90" t="str">
        <f t="shared" si="194"/>
        <v>mailto:info@oxni.ch?subject=Anfrage TCBR-120-025-S1-P0</v>
      </c>
    </row>
    <row r="4151" spans="2:36" x14ac:dyDescent="0.2">
      <c r="B4151" s="78" t="str">
        <f t="shared" si="192"/>
        <v/>
      </c>
      <c r="C4151" s="19" t="s">
        <v>143</v>
      </c>
      <c r="D4151" s="19" t="s">
        <v>4452</v>
      </c>
      <c r="E4151" s="19">
        <v>90</v>
      </c>
      <c r="F4151" s="19" t="s">
        <v>58</v>
      </c>
      <c r="G4151" s="19">
        <v>25</v>
      </c>
      <c r="H4151" s="19">
        <v>7</v>
      </c>
      <c r="I4151" s="19">
        <v>25</v>
      </c>
      <c r="J4151" s="19">
        <v>92</v>
      </c>
      <c r="K4151" s="19">
        <v>315</v>
      </c>
      <c r="L4151" s="19">
        <v>945</v>
      </c>
      <c r="M4151" s="19" t="s">
        <v>153</v>
      </c>
      <c r="N4151" s="19">
        <v>3000</v>
      </c>
      <c r="O4151" s="19">
        <v>5000</v>
      </c>
      <c r="P4151" s="19">
        <v>6600</v>
      </c>
      <c r="Q4151" s="19" t="s">
        <v>57</v>
      </c>
      <c r="R4151" s="19">
        <v>3200</v>
      </c>
      <c r="S4151" s="19">
        <v>20000</v>
      </c>
      <c r="T4151" s="19">
        <v>2.25</v>
      </c>
      <c r="U4151" s="19">
        <v>14</v>
      </c>
      <c r="V4151" s="19">
        <v>0.24</v>
      </c>
      <c r="W4151" s="19">
        <v>70</v>
      </c>
      <c r="X4151" s="93"/>
      <c r="Y4151">
        <f t="shared" si="193"/>
        <v>120</v>
      </c>
      <c r="Z4151" t="b">
        <f>IF(N4151/G4151&gt;=Auswahlhilfe!$C$8,TRUE,FALSE)</f>
        <v>1</v>
      </c>
      <c r="AA4151" t="b">
        <f>IF(K4151&gt;Auswahlhilfe!$C$7,TRUE,FALSE)</f>
        <v>1</v>
      </c>
      <c r="AB4151" t="b">
        <f>IF(Auswahlhilfe!$C$17=F4151,TRUE,FALSE)</f>
        <v>1</v>
      </c>
      <c r="AC4151" t="b">
        <f>IFERROR(IF(FIND("P2",PGOptionList!D4151)&gt;0,TRUE),FALSE)</f>
        <v>0</v>
      </c>
      <c r="AD4151" t="b">
        <f>IFERROR(IF(FIND("P1",PGOptionList!D4151)&gt;0,TRUE),FALSE)</f>
        <v>0</v>
      </c>
      <c r="AE4151" t="b">
        <f>IFERROR(IF(FIND("P0",PGOptionList!D4151)&gt;0,TRUE),FALSE)</f>
        <v>1</v>
      </c>
      <c r="AF4151" t="b">
        <f>IF(AND(Z4151,AA4151,AB4151,AC4151,IF(C4151=Auswahlhilfe!$L$7,TRUE,FALSE)),D4151,FALSE)</f>
        <v>0</v>
      </c>
      <c r="AG4151" t="b">
        <f>IF(AND(Z4151,AA4151,AB4151,AD4151,IF(C4151=Auswahlhilfe!$L$17,TRUE,FALSE)),D4151,FALSE)</f>
        <v>0</v>
      </c>
      <c r="AH4151" t="b">
        <f>IF(AND(Z4151,AA4151,AB4151,AE4151,IF(C4151=Auswahlhilfe!$L$17,TRUE,FALSE)),D4151,FALSE)</f>
        <v>0</v>
      </c>
      <c r="AI4151" t="s">
        <v>4817</v>
      </c>
      <c r="AJ4151" s="90" t="str">
        <f t="shared" si="194"/>
        <v>mailto:info@oxni.ch?subject=Anfrage TCBR-120-025-S2-P0</v>
      </c>
    </row>
    <row r="4152" spans="2:36" x14ac:dyDescent="0.2">
      <c r="B4152" s="78" t="str">
        <f t="shared" si="192"/>
        <v/>
      </c>
      <c r="C4152" s="19" t="s">
        <v>143</v>
      </c>
      <c r="D4152" s="19" t="s">
        <v>4453</v>
      </c>
      <c r="E4152" s="19">
        <v>90</v>
      </c>
      <c r="F4152" s="19" t="s">
        <v>55</v>
      </c>
      <c r="G4152" s="19">
        <v>25</v>
      </c>
      <c r="H4152" s="19">
        <v>9</v>
      </c>
      <c r="I4152" s="19">
        <v>25</v>
      </c>
      <c r="J4152" s="19">
        <v>92</v>
      </c>
      <c r="K4152" s="19">
        <v>315</v>
      </c>
      <c r="L4152" s="19">
        <v>945</v>
      </c>
      <c r="M4152" s="19" t="s">
        <v>153</v>
      </c>
      <c r="N4152" s="19">
        <v>3000</v>
      </c>
      <c r="O4152" s="19">
        <v>5000</v>
      </c>
      <c r="P4152" s="19">
        <v>6600</v>
      </c>
      <c r="Q4152" s="19" t="s">
        <v>57</v>
      </c>
      <c r="R4152" s="19">
        <v>3200</v>
      </c>
      <c r="S4152" s="19">
        <v>20000</v>
      </c>
      <c r="T4152" s="19">
        <v>2.25</v>
      </c>
      <c r="U4152" s="19">
        <v>14</v>
      </c>
      <c r="V4152" s="19">
        <v>0.24</v>
      </c>
      <c r="W4152" s="19">
        <v>70</v>
      </c>
      <c r="X4152" s="93"/>
      <c r="Y4152">
        <f t="shared" si="193"/>
        <v>120</v>
      </c>
      <c r="Z4152" t="b">
        <f>IF(N4152/G4152&gt;=Auswahlhilfe!$C$8,TRUE,FALSE)</f>
        <v>1</v>
      </c>
      <c r="AA4152" t="b">
        <f>IF(K4152&gt;Auswahlhilfe!$C$7,TRUE,FALSE)</f>
        <v>1</v>
      </c>
      <c r="AB4152" t="b">
        <f>IF(Auswahlhilfe!$C$17=F4152,TRUE,FALSE)</f>
        <v>0</v>
      </c>
      <c r="AC4152" t="b">
        <f>IFERROR(IF(FIND("P2",PGOptionList!D4152)&gt;0,TRUE),FALSE)</f>
        <v>0</v>
      </c>
      <c r="AD4152" t="b">
        <f>IFERROR(IF(FIND("P1",PGOptionList!D4152)&gt;0,TRUE),FALSE)</f>
        <v>1</v>
      </c>
      <c r="AE4152" t="b">
        <f>IFERROR(IF(FIND("P0",PGOptionList!D4152)&gt;0,TRUE),FALSE)</f>
        <v>0</v>
      </c>
      <c r="AF4152" t="b">
        <f>IF(AND(Z4152,AA4152,AB4152,AC4152,IF(C4152=Auswahlhilfe!$L$7,TRUE,FALSE)),D4152,FALSE)</f>
        <v>0</v>
      </c>
      <c r="AG4152" t="b">
        <f>IF(AND(Z4152,AA4152,AB4152,AD4152,IF(C4152=Auswahlhilfe!$L$17,TRUE,FALSE)),D4152,FALSE)</f>
        <v>0</v>
      </c>
      <c r="AH4152" t="b">
        <f>IF(AND(Z4152,AA4152,AB4152,AE4152,IF(C4152=Auswahlhilfe!$L$17,TRUE,FALSE)),D4152,FALSE)</f>
        <v>0</v>
      </c>
      <c r="AI4152" t="s">
        <v>4817</v>
      </c>
      <c r="AJ4152" s="90" t="str">
        <f t="shared" si="194"/>
        <v>mailto:info@oxni.ch?subject=Anfrage TCBR-120-025-S1-P1</v>
      </c>
    </row>
    <row r="4153" spans="2:36" x14ac:dyDescent="0.2">
      <c r="B4153" s="78" t="str">
        <f t="shared" si="192"/>
        <v/>
      </c>
      <c r="C4153" s="19" t="s">
        <v>143</v>
      </c>
      <c r="D4153" s="19" t="s">
        <v>4454</v>
      </c>
      <c r="E4153" s="19">
        <v>90</v>
      </c>
      <c r="F4153" s="19" t="s">
        <v>58</v>
      </c>
      <c r="G4153" s="19">
        <v>25</v>
      </c>
      <c r="H4153" s="19">
        <v>9</v>
      </c>
      <c r="I4153" s="19">
        <v>25</v>
      </c>
      <c r="J4153" s="19">
        <v>92</v>
      </c>
      <c r="K4153" s="19">
        <v>315</v>
      </c>
      <c r="L4153" s="19">
        <v>945</v>
      </c>
      <c r="M4153" s="19" t="s">
        <v>153</v>
      </c>
      <c r="N4153" s="19">
        <v>3000</v>
      </c>
      <c r="O4153" s="19">
        <v>5000</v>
      </c>
      <c r="P4153" s="19">
        <v>6600</v>
      </c>
      <c r="Q4153" s="19" t="s">
        <v>57</v>
      </c>
      <c r="R4153" s="19">
        <v>3200</v>
      </c>
      <c r="S4153" s="19">
        <v>20000</v>
      </c>
      <c r="T4153" s="19">
        <v>2.25</v>
      </c>
      <c r="U4153" s="19">
        <v>14</v>
      </c>
      <c r="V4153" s="19">
        <v>0.24</v>
      </c>
      <c r="W4153" s="19">
        <v>70</v>
      </c>
      <c r="X4153" s="93"/>
      <c r="Y4153">
        <f t="shared" si="193"/>
        <v>120</v>
      </c>
      <c r="Z4153" t="b">
        <f>IF(N4153/G4153&gt;=Auswahlhilfe!$C$8,TRUE,FALSE)</f>
        <v>1</v>
      </c>
      <c r="AA4153" t="b">
        <f>IF(K4153&gt;Auswahlhilfe!$C$7,TRUE,FALSE)</f>
        <v>1</v>
      </c>
      <c r="AB4153" t="b">
        <f>IF(Auswahlhilfe!$C$17=F4153,TRUE,FALSE)</f>
        <v>1</v>
      </c>
      <c r="AC4153" t="b">
        <f>IFERROR(IF(FIND("P2",PGOptionList!D4153)&gt;0,TRUE),FALSE)</f>
        <v>0</v>
      </c>
      <c r="AD4153" t="b">
        <f>IFERROR(IF(FIND("P1",PGOptionList!D4153)&gt;0,TRUE),FALSE)</f>
        <v>1</v>
      </c>
      <c r="AE4153" t="b">
        <f>IFERROR(IF(FIND("P0",PGOptionList!D4153)&gt;0,TRUE),FALSE)</f>
        <v>0</v>
      </c>
      <c r="AF4153" t="b">
        <f>IF(AND(Z4153,AA4153,AB4153,AC4153,IF(C4153=Auswahlhilfe!$L$7,TRUE,FALSE)),D4153,FALSE)</f>
        <v>0</v>
      </c>
      <c r="AG4153" t="b">
        <f>IF(AND(Z4153,AA4153,AB4153,AD4153,IF(C4153=Auswahlhilfe!$L$17,TRUE,FALSE)),D4153,FALSE)</f>
        <v>0</v>
      </c>
      <c r="AH4153" t="b">
        <f>IF(AND(Z4153,AA4153,AB4153,AE4153,IF(C4153=Auswahlhilfe!$L$17,TRUE,FALSE)),D4153,FALSE)</f>
        <v>0</v>
      </c>
      <c r="AI4153" t="s">
        <v>4817</v>
      </c>
      <c r="AJ4153" s="90" t="str">
        <f t="shared" si="194"/>
        <v>mailto:info@oxni.ch?subject=Anfrage TCBR-120-025-S2-P1</v>
      </c>
    </row>
    <row r="4154" spans="2:36" x14ac:dyDescent="0.2">
      <c r="B4154" s="78" t="str">
        <f t="shared" si="192"/>
        <v/>
      </c>
      <c r="C4154" s="19" t="s">
        <v>143</v>
      </c>
      <c r="D4154" s="19" t="s">
        <v>4455</v>
      </c>
      <c r="E4154" s="19">
        <v>90</v>
      </c>
      <c r="F4154" s="19" t="s">
        <v>55</v>
      </c>
      <c r="G4154" s="19">
        <v>25</v>
      </c>
      <c r="H4154" s="19">
        <v>12</v>
      </c>
      <c r="I4154" s="19">
        <v>25</v>
      </c>
      <c r="J4154" s="19">
        <v>92</v>
      </c>
      <c r="K4154" s="19">
        <v>315</v>
      </c>
      <c r="L4154" s="19">
        <v>945</v>
      </c>
      <c r="M4154" s="19" t="s">
        <v>153</v>
      </c>
      <c r="N4154" s="19">
        <v>3000</v>
      </c>
      <c r="O4154" s="19">
        <v>5000</v>
      </c>
      <c r="P4154" s="19">
        <v>6600</v>
      </c>
      <c r="Q4154" s="19" t="s">
        <v>57</v>
      </c>
      <c r="R4154" s="19">
        <v>3200</v>
      </c>
      <c r="S4154" s="19">
        <v>20000</v>
      </c>
      <c r="T4154" s="19">
        <v>2.25</v>
      </c>
      <c r="U4154" s="19">
        <v>14</v>
      </c>
      <c r="V4154" s="19">
        <v>0.24</v>
      </c>
      <c r="W4154" s="19">
        <v>70</v>
      </c>
      <c r="X4154" s="93"/>
      <c r="Y4154">
        <f t="shared" si="193"/>
        <v>120</v>
      </c>
      <c r="Z4154" t="b">
        <f>IF(N4154/G4154&gt;=Auswahlhilfe!$C$8,TRUE,FALSE)</f>
        <v>1</v>
      </c>
      <c r="AA4154" t="b">
        <f>IF(K4154&gt;Auswahlhilfe!$C$7,TRUE,FALSE)</f>
        <v>1</v>
      </c>
      <c r="AB4154" t="b">
        <f>IF(Auswahlhilfe!$C$17=F4154,TRUE,FALSE)</f>
        <v>0</v>
      </c>
      <c r="AC4154" t="b">
        <f>IFERROR(IF(FIND("P2",PGOptionList!D4154)&gt;0,TRUE),FALSE)</f>
        <v>1</v>
      </c>
      <c r="AD4154" t="b">
        <f>IFERROR(IF(FIND("P1",PGOptionList!D4154)&gt;0,TRUE),FALSE)</f>
        <v>0</v>
      </c>
      <c r="AE4154" t="b">
        <f>IFERROR(IF(FIND("P0",PGOptionList!D4154)&gt;0,TRUE),FALSE)</f>
        <v>0</v>
      </c>
      <c r="AF4154" t="b">
        <f>IF(AND(Z4154,AA4154,AB4154,AC4154,IF(C4154=Auswahlhilfe!$L$7,TRUE,FALSE)),D4154,FALSE)</f>
        <v>0</v>
      </c>
      <c r="AG4154" t="b">
        <f>IF(AND(Z4154,AA4154,AB4154,AD4154,IF(C4154=Auswahlhilfe!$L$17,TRUE,FALSE)),D4154,FALSE)</f>
        <v>0</v>
      </c>
      <c r="AH4154" t="b">
        <f>IF(AND(Z4154,AA4154,AB4154,AE4154,IF(C4154=Auswahlhilfe!$L$17,TRUE,FALSE)),D4154,FALSE)</f>
        <v>0</v>
      </c>
      <c r="AI4154" t="s">
        <v>4817</v>
      </c>
      <c r="AJ4154" s="90" t="str">
        <f t="shared" si="194"/>
        <v>mailto:info@oxni.ch?subject=Anfrage TCBR-120-025-S1-P2</v>
      </c>
    </row>
    <row r="4155" spans="2:36" x14ac:dyDescent="0.2">
      <c r="B4155" s="78" t="str">
        <f t="shared" si="192"/>
        <v/>
      </c>
      <c r="C4155" s="19" t="s">
        <v>143</v>
      </c>
      <c r="D4155" s="19" t="s">
        <v>4456</v>
      </c>
      <c r="E4155" s="19">
        <v>90</v>
      </c>
      <c r="F4155" s="19" t="s">
        <v>58</v>
      </c>
      <c r="G4155" s="19">
        <v>25</v>
      </c>
      <c r="H4155" s="19">
        <v>12</v>
      </c>
      <c r="I4155" s="19">
        <v>25</v>
      </c>
      <c r="J4155" s="19">
        <v>92</v>
      </c>
      <c r="K4155" s="19">
        <v>315</v>
      </c>
      <c r="L4155" s="19">
        <v>945</v>
      </c>
      <c r="M4155" s="19" t="s">
        <v>153</v>
      </c>
      <c r="N4155" s="19">
        <v>3000</v>
      </c>
      <c r="O4155" s="19">
        <v>5000</v>
      </c>
      <c r="P4155" s="19">
        <v>6600</v>
      </c>
      <c r="Q4155" s="19" t="s">
        <v>57</v>
      </c>
      <c r="R4155" s="19">
        <v>3200</v>
      </c>
      <c r="S4155" s="19">
        <v>20000</v>
      </c>
      <c r="T4155" s="19">
        <v>2.25</v>
      </c>
      <c r="U4155" s="19">
        <v>14</v>
      </c>
      <c r="V4155" s="19">
        <v>0.24</v>
      </c>
      <c r="W4155" s="19">
        <v>70</v>
      </c>
      <c r="X4155" s="93"/>
      <c r="Y4155">
        <f t="shared" si="193"/>
        <v>120</v>
      </c>
      <c r="Z4155" t="b">
        <f>IF(N4155/G4155&gt;=Auswahlhilfe!$C$8,TRUE,FALSE)</f>
        <v>1</v>
      </c>
      <c r="AA4155" t="b">
        <f>IF(K4155&gt;Auswahlhilfe!$C$7,TRUE,FALSE)</f>
        <v>1</v>
      </c>
      <c r="AB4155" t="b">
        <f>IF(Auswahlhilfe!$C$17=F4155,TRUE,FALSE)</f>
        <v>1</v>
      </c>
      <c r="AC4155" t="b">
        <f>IFERROR(IF(FIND("P2",PGOptionList!D4155)&gt;0,TRUE),FALSE)</f>
        <v>1</v>
      </c>
      <c r="AD4155" t="b">
        <f>IFERROR(IF(FIND("P1",PGOptionList!D4155)&gt;0,TRUE),FALSE)</f>
        <v>0</v>
      </c>
      <c r="AE4155" t="b">
        <f>IFERROR(IF(FIND("P0",PGOptionList!D4155)&gt;0,TRUE),FALSE)</f>
        <v>0</v>
      </c>
      <c r="AF4155" t="b">
        <f>IF(AND(Z4155,AA4155,AB4155,AC4155,IF(C4155=Auswahlhilfe!$L$7,TRUE,FALSE)),D4155,FALSE)</f>
        <v>0</v>
      </c>
      <c r="AG4155" t="b">
        <f>IF(AND(Z4155,AA4155,AB4155,AD4155,IF(C4155=Auswahlhilfe!$L$17,TRUE,FALSE)),D4155,FALSE)</f>
        <v>0</v>
      </c>
      <c r="AH4155" t="b">
        <f>IF(AND(Z4155,AA4155,AB4155,AE4155,IF(C4155=Auswahlhilfe!$L$17,TRUE,FALSE)),D4155,FALSE)</f>
        <v>0</v>
      </c>
      <c r="AI4155" t="s">
        <v>4817</v>
      </c>
      <c r="AJ4155" s="90" t="str">
        <f t="shared" si="194"/>
        <v>mailto:info@oxni.ch?subject=Anfrage TCBR-120-025-S2-P2</v>
      </c>
    </row>
    <row r="4156" spans="2:36" x14ac:dyDescent="0.2">
      <c r="B4156" s="78" t="str">
        <f t="shared" si="192"/>
        <v/>
      </c>
      <c r="C4156" s="19" t="s">
        <v>143</v>
      </c>
      <c r="D4156" s="19" t="s">
        <v>4457</v>
      </c>
      <c r="E4156" s="19">
        <v>130</v>
      </c>
      <c r="F4156" s="19" t="s">
        <v>55</v>
      </c>
      <c r="G4156" s="19">
        <v>20</v>
      </c>
      <c r="H4156" s="19">
        <v>4</v>
      </c>
      <c r="I4156" s="19">
        <v>25</v>
      </c>
      <c r="J4156" s="19">
        <v>95</v>
      </c>
      <c r="K4156" s="19">
        <v>225</v>
      </c>
      <c r="L4156" s="19">
        <v>675</v>
      </c>
      <c r="M4156" s="19" t="s">
        <v>155</v>
      </c>
      <c r="N4156" s="19">
        <v>3000</v>
      </c>
      <c r="O4156" s="19">
        <v>5000</v>
      </c>
      <c r="P4156" s="19">
        <v>6600</v>
      </c>
      <c r="Q4156" s="19" t="s">
        <v>57</v>
      </c>
      <c r="R4156" s="19">
        <v>3200</v>
      </c>
      <c r="S4156" s="19">
        <v>20000</v>
      </c>
      <c r="T4156" s="19">
        <v>6.25</v>
      </c>
      <c r="U4156" s="19">
        <v>13</v>
      </c>
      <c r="V4156" s="19">
        <v>0.24</v>
      </c>
      <c r="W4156" s="19">
        <v>70</v>
      </c>
      <c r="X4156" s="93"/>
      <c r="Y4156">
        <f t="shared" si="193"/>
        <v>150</v>
      </c>
      <c r="Z4156" t="b">
        <f>IF(N4156/G4156&gt;=Auswahlhilfe!$C$8,TRUE,FALSE)</f>
        <v>1</v>
      </c>
      <c r="AA4156" t="b">
        <f>IF(K4156&gt;Auswahlhilfe!$C$7,TRUE,FALSE)</f>
        <v>1</v>
      </c>
      <c r="AB4156" t="b">
        <f>IF(Auswahlhilfe!$C$17=F4156,TRUE,FALSE)</f>
        <v>0</v>
      </c>
      <c r="AC4156" t="b">
        <f>IFERROR(IF(FIND("P2",PGOptionList!D4156)&gt;0,TRUE),FALSE)</f>
        <v>0</v>
      </c>
      <c r="AD4156" t="b">
        <f>IFERROR(IF(FIND("P1",PGOptionList!D4156)&gt;0,TRUE),FALSE)</f>
        <v>0</v>
      </c>
      <c r="AE4156" t="b">
        <f>IFERROR(IF(FIND("P0",PGOptionList!D4156)&gt;0,TRUE),FALSE)</f>
        <v>1</v>
      </c>
      <c r="AF4156" t="b">
        <f>IF(AND(Z4156,AA4156,AB4156,AC4156,IF(C4156=Auswahlhilfe!$L$7,TRUE,FALSE)),D4156,FALSE)</f>
        <v>0</v>
      </c>
      <c r="AG4156" t="b">
        <f>IF(AND(Z4156,AA4156,AB4156,AD4156,IF(C4156=Auswahlhilfe!$L$17,TRUE,FALSE)),D4156,FALSE)</f>
        <v>0</v>
      </c>
      <c r="AH4156" t="b">
        <f>IF(AND(Z4156,AA4156,AB4156,AE4156,IF(C4156=Auswahlhilfe!$L$17,TRUE,FALSE)),D4156,FALSE)</f>
        <v>0</v>
      </c>
      <c r="AI4156" t="s">
        <v>4817</v>
      </c>
      <c r="AJ4156" s="90" t="str">
        <f t="shared" si="194"/>
        <v>mailto:info@oxni.ch?subject=Anfrage TCBR-120-020-S1-P0</v>
      </c>
    </row>
    <row r="4157" spans="2:36" x14ac:dyDescent="0.2">
      <c r="B4157" s="78" t="str">
        <f t="shared" si="192"/>
        <v/>
      </c>
      <c r="C4157" s="19" t="s">
        <v>143</v>
      </c>
      <c r="D4157" s="19" t="s">
        <v>4458</v>
      </c>
      <c r="E4157" s="19">
        <v>130</v>
      </c>
      <c r="F4157" s="19" t="s">
        <v>58</v>
      </c>
      <c r="G4157" s="19">
        <v>20</v>
      </c>
      <c r="H4157" s="19">
        <v>4</v>
      </c>
      <c r="I4157" s="19">
        <v>25</v>
      </c>
      <c r="J4157" s="19">
        <v>95</v>
      </c>
      <c r="K4157" s="19">
        <v>225</v>
      </c>
      <c r="L4157" s="19">
        <v>675</v>
      </c>
      <c r="M4157" s="19" t="s">
        <v>155</v>
      </c>
      <c r="N4157" s="19">
        <v>3000</v>
      </c>
      <c r="O4157" s="19">
        <v>5000</v>
      </c>
      <c r="P4157" s="19">
        <v>6600</v>
      </c>
      <c r="Q4157" s="19" t="s">
        <v>57</v>
      </c>
      <c r="R4157" s="19">
        <v>3200</v>
      </c>
      <c r="S4157" s="19">
        <v>20000</v>
      </c>
      <c r="T4157" s="19">
        <v>6.25</v>
      </c>
      <c r="U4157" s="19">
        <v>13</v>
      </c>
      <c r="V4157" s="19">
        <v>0.24</v>
      </c>
      <c r="W4157" s="19">
        <v>70</v>
      </c>
      <c r="X4157" s="93"/>
      <c r="Y4157">
        <f t="shared" si="193"/>
        <v>150</v>
      </c>
      <c r="Z4157" t="b">
        <f>IF(N4157/G4157&gt;=Auswahlhilfe!$C$8,TRUE,FALSE)</f>
        <v>1</v>
      </c>
      <c r="AA4157" t="b">
        <f>IF(K4157&gt;Auswahlhilfe!$C$7,TRUE,FALSE)</f>
        <v>1</v>
      </c>
      <c r="AB4157" t="b">
        <f>IF(Auswahlhilfe!$C$17=F4157,TRUE,FALSE)</f>
        <v>1</v>
      </c>
      <c r="AC4157" t="b">
        <f>IFERROR(IF(FIND("P2",PGOptionList!D4157)&gt;0,TRUE),FALSE)</f>
        <v>0</v>
      </c>
      <c r="AD4157" t="b">
        <f>IFERROR(IF(FIND("P1",PGOptionList!D4157)&gt;0,TRUE),FALSE)</f>
        <v>0</v>
      </c>
      <c r="AE4157" t="b">
        <f>IFERROR(IF(FIND("P0",PGOptionList!D4157)&gt;0,TRUE),FALSE)</f>
        <v>1</v>
      </c>
      <c r="AF4157" t="b">
        <f>IF(AND(Z4157,AA4157,AB4157,AC4157,IF(C4157=Auswahlhilfe!$L$7,TRUE,FALSE)),D4157,FALSE)</f>
        <v>0</v>
      </c>
      <c r="AG4157" t="b">
        <f>IF(AND(Z4157,AA4157,AB4157,AD4157,IF(C4157=Auswahlhilfe!$L$17,TRUE,FALSE)),D4157,FALSE)</f>
        <v>0</v>
      </c>
      <c r="AH4157" t="b">
        <f>IF(AND(Z4157,AA4157,AB4157,AE4157,IF(C4157=Auswahlhilfe!$L$17,TRUE,FALSE)),D4157,FALSE)</f>
        <v>0</v>
      </c>
      <c r="AI4157" t="s">
        <v>4817</v>
      </c>
      <c r="AJ4157" s="90" t="str">
        <f t="shared" si="194"/>
        <v>mailto:info@oxni.ch?subject=Anfrage TCBR-120-020-S2-P0</v>
      </c>
    </row>
    <row r="4158" spans="2:36" x14ac:dyDescent="0.2">
      <c r="B4158" s="78" t="str">
        <f t="shared" si="192"/>
        <v/>
      </c>
      <c r="C4158" s="19" t="s">
        <v>143</v>
      </c>
      <c r="D4158" s="19" t="s">
        <v>4459</v>
      </c>
      <c r="E4158" s="19">
        <v>130</v>
      </c>
      <c r="F4158" s="19" t="s">
        <v>55</v>
      </c>
      <c r="G4158" s="19">
        <v>20</v>
      </c>
      <c r="H4158" s="19">
        <v>6</v>
      </c>
      <c r="I4158" s="19">
        <v>25</v>
      </c>
      <c r="J4158" s="19">
        <v>95</v>
      </c>
      <c r="K4158" s="19">
        <v>225</v>
      </c>
      <c r="L4158" s="19">
        <v>675</v>
      </c>
      <c r="M4158" s="19" t="s">
        <v>155</v>
      </c>
      <c r="N4158" s="19">
        <v>3000</v>
      </c>
      <c r="O4158" s="19">
        <v>5000</v>
      </c>
      <c r="P4158" s="19">
        <v>6600</v>
      </c>
      <c r="Q4158" s="19" t="s">
        <v>57</v>
      </c>
      <c r="R4158" s="19">
        <v>3200</v>
      </c>
      <c r="S4158" s="19">
        <v>20000</v>
      </c>
      <c r="T4158" s="19">
        <v>6.25</v>
      </c>
      <c r="U4158" s="19">
        <v>13</v>
      </c>
      <c r="V4158" s="19">
        <v>0.24</v>
      </c>
      <c r="W4158" s="19">
        <v>70</v>
      </c>
      <c r="X4158" s="93"/>
      <c r="Y4158">
        <f t="shared" si="193"/>
        <v>150</v>
      </c>
      <c r="Z4158" t="b">
        <f>IF(N4158/G4158&gt;=Auswahlhilfe!$C$8,TRUE,FALSE)</f>
        <v>1</v>
      </c>
      <c r="AA4158" t="b">
        <f>IF(K4158&gt;Auswahlhilfe!$C$7,TRUE,FALSE)</f>
        <v>1</v>
      </c>
      <c r="AB4158" t="b">
        <f>IF(Auswahlhilfe!$C$17=F4158,TRUE,FALSE)</f>
        <v>0</v>
      </c>
      <c r="AC4158" t="b">
        <f>IFERROR(IF(FIND("P2",PGOptionList!D4158)&gt;0,TRUE),FALSE)</f>
        <v>0</v>
      </c>
      <c r="AD4158" t="b">
        <f>IFERROR(IF(FIND("P1",PGOptionList!D4158)&gt;0,TRUE),FALSE)</f>
        <v>1</v>
      </c>
      <c r="AE4158" t="b">
        <f>IFERROR(IF(FIND("P0",PGOptionList!D4158)&gt;0,TRUE),FALSE)</f>
        <v>0</v>
      </c>
      <c r="AF4158" t="b">
        <f>IF(AND(Z4158,AA4158,AB4158,AC4158,IF(C4158=Auswahlhilfe!$L$7,TRUE,FALSE)),D4158,FALSE)</f>
        <v>0</v>
      </c>
      <c r="AG4158" t="b">
        <f>IF(AND(Z4158,AA4158,AB4158,AD4158,IF(C4158=Auswahlhilfe!$L$17,TRUE,FALSE)),D4158,FALSE)</f>
        <v>0</v>
      </c>
      <c r="AH4158" t="b">
        <f>IF(AND(Z4158,AA4158,AB4158,AE4158,IF(C4158=Auswahlhilfe!$L$17,TRUE,FALSE)),D4158,FALSE)</f>
        <v>0</v>
      </c>
      <c r="AI4158" t="s">
        <v>4817</v>
      </c>
      <c r="AJ4158" s="90" t="str">
        <f t="shared" si="194"/>
        <v>mailto:info@oxni.ch?subject=Anfrage TCBR-120-020-S1-P1</v>
      </c>
    </row>
    <row r="4159" spans="2:36" x14ac:dyDescent="0.2">
      <c r="B4159" s="78" t="str">
        <f t="shared" si="192"/>
        <v/>
      </c>
      <c r="C4159" s="19" t="s">
        <v>143</v>
      </c>
      <c r="D4159" s="19" t="s">
        <v>4460</v>
      </c>
      <c r="E4159" s="19">
        <v>130</v>
      </c>
      <c r="F4159" s="19" t="s">
        <v>58</v>
      </c>
      <c r="G4159" s="19">
        <v>20</v>
      </c>
      <c r="H4159" s="19">
        <v>6</v>
      </c>
      <c r="I4159" s="19">
        <v>25</v>
      </c>
      <c r="J4159" s="19">
        <v>95</v>
      </c>
      <c r="K4159" s="19">
        <v>225</v>
      </c>
      <c r="L4159" s="19">
        <v>675</v>
      </c>
      <c r="M4159" s="19" t="s">
        <v>155</v>
      </c>
      <c r="N4159" s="19">
        <v>3000</v>
      </c>
      <c r="O4159" s="19">
        <v>5000</v>
      </c>
      <c r="P4159" s="19">
        <v>6600</v>
      </c>
      <c r="Q4159" s="19" t="s">
        <v>57</v>
      </c>
      <c r="R4159" s="19">
        <v>3200</v>
      </c>
      <c r="S4159" s="19">
        <v>20000</v>
      </c>
      <c r="T4159" s="19">
        <v>6.25</v>
      </c>
      <c r="U4159" s="19">
        <v>13</v>
      </c>
      <c r="V4159" s="19">
        <v>0.24</v>
      </c>
      <c r="W4159" s="19">
        <v>70</v>
      </c>
      <c r="X4159" s="93"/>
      <c r="Y4159">
        <f t="shared" si="193"/>
        <v>150</v>
      </c>
      <c r="Z4159" t="b">
        <f>IF(N4159/G4159&gt;=Auswahlhilfe!$C$8,TRUE,FALSE)</f>
        <v>1</v>
      </c>
      <c r="AA4159" t="b">
        <f>IF(K4159&gt;Auswahlhilfe!$C$7,TRUE,FALSE)</f>
        <v>1</v>
      </c>
      <c r="AB4159" t="b">
        <f>IF(Auswahlhilfe!$C$17=F4159,TRUE,FALSE)</f>
        <v>1</v>
      </c>
      <c r="AC4159" t="b">
        <f>IFERROR(IF(FIND("P2",PGOptionList!D4159)&gt;0,TRUE),FALSE)</f>
        <v>0</v>
      </c>
      <c r="AD4159" t="b">
        <f>IFERROR(IF(FIND("P1",PGOptionList!D4159)&gt;0,TRUE),FALSE)</f>
        <v>1</v>
      </c>
      <c r="AE4159" t="b">
        <f>IFERROR(IF(FIND("P0",PGOptionList!D4159)&gt;0,TRUE),FALSE)</f>
        <v>0</v>
      </c>
      <c r="AF4159" t="b">
        <f>IF(AND(Z4159,AA4159,AB4159,AC4159,IF(C4159=Auswahlhilfe!$L$7,TRUE,FALSE)),D4159,FALSE)</f>
        <v>0</v>
      </c>
      <c r="AG4159" t="b">
        <f>IF(AND(Z4159,AA4159,AB4159,AD4159,IF(C4159=Auswahlhilfe!$L$17,TRUE,FALSE)),D4159,FALSE)</f>
        <v>0</v>
      </c>
      <c r="AH4159" t="b">
        <f>IF(AND(Z4159,AA4159,AB4159,AE4159,IF(C4159=Auswahlhilfe!$L$17,TRUE,FALSE)),D4159,FALSE)</f>
        <v>0</v>
      </c>
      <c r="AI4159" t="s">
        <v>4817</v>
      </c>
      <c r="AJ4159" s="90" t="str">
        <f t="shared" si="194"/>
        <v>mailto:info@oxni.ch?subject=Anfrage TCBR-120-020-S2-P1</v>
      </c>
    </row>
    <row r="4160" spans="2:36" x14ac:dyDescent="0.2">
      <c r="B4160" s="78" t="str">
        <f t="shared" si="192"/>
        <v/>
      </c>
      <c r="C4160" s="19" t="s">
        <v>143</v>
      </c>
      <c r="D4160" s="19" t="s">
        <v>4461</v>
      </c>
      <c r="E4160" s="19">
        <v>130</v>
      </c>
      <c r="F4160" s="19" t="s">
        <v>55</v>
      </c>
      <c r="G4160" s="19">
        <v>20</v>
      </c>
      <c r="H4160" s="19">
        <v>8</v>
      </c>
      <c r="I4160" s="19">
        <v>25</v>
      </c>
      <c r="J4160" s="19">
        <v>95</v>
      </c>
      <c r="K4160" s="19">
        <v>225</v>
      </c>
      <c r="L4160" s="19">
        <v>675</v>
      </c>
      <c r="M4160" s="19" t="s">
        <v>155</v>
      </c>
      <c r="N4160" s="19">
        <v>3000</v>
      </c>
      <c r="O4160" s="19">
        <v>5000</v>
      </c>
      <c r="P4160" s="19">
        <v>6600</v>
      </c>
      <c r="Q4160" s="19" t="s">
        <v>57</v>
      </c>
      <c r="R4160" s="19">
        <v>3200</v>
      </c>
      <c r="S4160" s="19">
        <v>20000</v>
      </c>
      <c r="T4160" s="19">
        <v>6.25</v>
      </c>
      <c r="U4160" s="19">
        <v>13</v>
      </c>
      <c r="V4160" s="19">
        <v>0.24</v>
      </c>
      <c r="W4160" s="19">
        <v>70</v>
      </c>
      <c r="X4160" s="93"/>
      <c r="Y4160">
        <f t="shared" si="193"/>
        <v>150</v>
      </c>
      <c r="Z4160" t="b">
        <f>IF(N4160/G4160&gt;=Auswahlhilfe!$C$8,TRUE,FALSE)</f>
        <v>1</v>
      </c>
      <c r="AA4160" t="b">
        <f>IF(K4160&gt;Auswahlhilfe!$C$7,TRUE,FALSE)</f>
        <v>1</v>
      </c>
      <c r="AB4160" t="b">
        <f>IF(Auswahlhilfe!$C$17=F4160,TRUE,FALSE)</f>
        <v>0</v>
      </c>
      <c r="AC4160" t="b">
        <f>IFERROR(IF(FIND("P2",PGOptionList!D4160)&gt;0,TRUE),FALSE)</f>
        <v>1</v>
      </c>
      <c r="AD4160" t="b">
        <f>IFERROR(IF(FIND("P1",PGOptionList!D4160)&gt;0,TRUE),FALSE)</f>
        <v>0</v>
      </c>
      <c r="AE4160" t="b">
        <f>IFERROR(IF(FIND("P0",PGOptionList!D4160)&gt;0,TRUE),FALSE)</f>
        <v>0</v>
      </c>
      <c r="AF4160" t="b">
        <f>IF(AND(Z4160,AA4160,AB4160,AC4160,IF(C4160=Auswahlhilfe!$L$7,TRUE,FALSE)),D4160,FALSE)</f>
        <v>0</v>
      </c>
      <c r="AG4160" t="b">
        <f>IF(AND(Z4160,AA4160,AB4160,AD4160,IF(C4160=Auswahlhilfe!$L$17,TRUE,FALSE)),D4160,FALSE)</f>
        <v>0</v>
      </c>
      <c r="AH4160" t="b">
        <f>IF(AND(Z4160,AA4160,AB4160,AE4160,IF(C4160=Auswahlhilfe!$L$17,TRUE,FALSE)),D4160,FALSE)</f>
        <v>0</v>
      </c>
      <c r="AI4160" t="s">
        <v>4817</v>
      </c>
      <c r="AJ4160" s="90" t="str">
        <f t="shared" si="194"/>
        <v>mailto:info@oxni.ch?subject=Anfrage TCBR-120-020-S1-P2</v>
      </c>
    </row>
    <row r="4161" spans="2:36" x14ac:dyDescent="0.2">
      <c r="B4161" s="78" t="str">
        <f t="shared" si="192"/>
        <v/>
      </c>
      <c r="C4161" s="19" t="s">
        <v>143</v>
      </c>
      <c r="D4161" s="19" t="s">
        <v>4462</v>
      </c>
      <c r="E4161" s="19">
        <v>130</v>
      </c>
      <c r="F4161" s="19" t="s">
        <v>58</v>
      </c>
      <c r="G4161" s="19">
        <v>20</v>
      </c>
      <c r="H4161" s="19">
        <v>8</v>
      </c>
      <c r="I4161" s="19">
        <v>25</v>
      </c>
      <c r="J4161" s="19">
        <v>95</v>
      </c>
      <c r="K4161" s="19">
        <v>225</v>
      </c>
      <c r="L4161" s="19">
        <v>675</v>
      </c>
      <c r="M4161" s="19" t="s">
        <v>155</v>
      </c>
      <c r="N4161" s="19">
        <v>3000</v>
      </c>
      <c r="O4161" s="19">
        <v>5000</v>
      </c>
      <c r="P4161" s="19">
        <v>6600</v>
      </c>
      <c r="Q4161" s="19" t="s">
        <v>57</v>
      </c>
      <c r="R4161" s="19">
        <v>3200</v>
      </c>
      <c r="S4161" s="19">
        <v>20000</v>
      </c>
      <c r="T4161" s="19">
        <v>6.25</v>
      </c>
      <c r="U4161" s="19">
        <v>13</v>
      </c>
      <c r="V4161" s="19">
        <v>0.24</v>
      </c>
      <c r="W4161" s="19">
        <v>70</v>
      </c>
      <c r="X4161" s="93"/>
      <c r="Y4161">
        <f t="shared" si="193"/>
        <v>150</v>
      </c>
      <c r="Z4161" t="b">
        <f>IF(N4161/G4161&gt;=Auswahlhilfe!$C$8,TRUE,FALSE)</f>
        <v>1</v>
      </c>
      <c r="AA4161" t="b">
        <f>IF(K4161&gt;Auswahlhilfe!$C$7,TRUE,FALSE)</f>
        <v>1</v>
      </c>
      <c r="AB4161" t="b">
        <f>IF(Auswahlhilfe!$C$17=F4161,TRUE,FALSE)</f>
        <v>1</v>
      </c>
      <c r="AC4161" t="b">
        <f>IFERROR(IF(FIND("P2",PGOptionList!D4161)&gt;0,TRUE),FALSE)</f>
        <v>1</v>
      </c>
      <c r="AD4161" t="b">
        <f>IFERROR(IF(FIND("P1",PGOptionList!D4161)&gt;0,TRUE),FALSE)</f>
        <v>0</v>
      </c>
      <c r="AE4161" t="b">
        <f>IFERROR(IF(FIND("P0",PGOptionList!D4161)&gt;0,TRUE),FALSE)</f>
        <v>0</v>
      </c>
      <c r="AF4161" t="b">
        <f>IF(AND(Z4161,AA4161,AB4161,AC4161,IF(C4161=Auswahlhilfe!$L$7,TRUE,FALSE)),D4161,FALSE)</f>
        <v>0</v>
      </c>
      <c r="AG4161" t="b">
        <f>IF(AND(Z4161,AA4161,AB4161,AD4161,IF(C4161=Auswahlhilfe!$L$17,TRUE,FALSE)),D4161,FALSE)</f>
        <v>0</v>
      </c>
      <c r="AH4161" t="b">
        <f>IF(AND(Z4161,AA4161,AB4161,AE4161,IF(C4161=Auswahlhilfe!$L$17,TRUE,FALSE)),D4161,FALSE)</f>
        <v>0</v>
      </c>
      <c r="AI4161" t="s">
        <v>4817</v>
      </c>
      <c r="AJ4161" s="90" t="str">
        <f t="shared" si="194"/>
        <v>mailto:info@oxni.ch?subject=Anfrage TCBR-120-020-S2-P2</v>
      </c>
    </row>
    <row r="4162" spans="2:36" x14ac:dyDescent="0.2">
      <c r="B4162" s="78" t="str">
        <f t="shared" si="192"/>
        <v/>
      </c>
      <c r="C4162" s="19" t="s">
        <v>143</v>
      </c>
      <c r="D4162" s="19" t="s">
        <v>4463</v>
      </c>
      <c r="E4162" s="19">
        <v>130</v>
      </c>
      <c r="F4162" s="19" t="s">
        <v>55</v>
      </c>
      <c r="G4162" s="19">
        <v>16</v>
      </c>
      <c r="H4162" s="19">
        <v>4</v>
      </c>
      <c r="I4162" s="19">
        <v>25</v>
      </c>
      <c r="J4162" s="19">
        <v>95</v>
      </c>
      <c r="K4162" s="19">
        <v>255</v>
      </c>
      <c r="L4162" s="19">
        <v>765</v>
      </c>
      <c r="M4162" s="19" t="s">
        <v>133</v>
      </c>
      <c r="N4162" s="19">
        <v>3000</v>
      </c>
      <c r="O4162" s="19">
        <v>5000</v>
      </c>
      <c r="P4162" s="19">
        <v>6600</v>
      </c>
      <c r="Q4162" s="19" t="s">
        <v>57</v>
      </c>
      <c r="R4162" s="19">
        <v>3200</v>
      </c>
      <c r="S4162" s="19">
        <v>20000</v>
      </c>
      <c r="T4162" s="19">
        <v>6.25</v>
      </c>
      <c r="U4162" s="19">
        <v>13</v>
      </c>
      <c r="V4162" s="19">
        <v>0.24</v>
      </c>
      <c r="W4162" s="19">
        <v>70</v>
      </c>
      <c r="X4162" s="93"/>
      <c r="Y4162">
        <f t="shared" si="193"/>
        <v>187.5</v>
      </c>
      <c r="Z4162" t="b">
        <f>IF(N4162/G4162&gt;=Auswahlhilfe!$C$8,TRUE,FALSE)</f>
        <v>1</v>
      </c>
      <c r="AA4162" t="b">
        <f>IF(K4162&gt;Auswahlhilfe!$C$7,TRUE,FALSE)</f>
        <v>1</v>
      </c>
      <c r="AB4162" t="b">
        <f>IF(Auswahlhilfe!$C$17=F4162,TRUE,FALSE)</f>
        <v>0</v>
      </c>
      <c r="AC4162" t="b">
        <f>IFERROR(IF(FIND("P2",PGOptionList!D4162)&gt;0,TRUE),FALSE)</f>
        <v>0</v>
      </c>
      <c r="AD4162" t="b">
        <f>IFERROR(IF(FIND("P1",PGOptionList!D4162)&gt;0,TRUE),FALSE)</f>
        <v>0</v>
      </c>
      <c r="AE4162" t="b">
        <f>IFERROR(IF(FIND("P0",PGOptionList!D4162)&gt;0,TRUE),FALSE)</f>
        <v>1</v>
      </c>
      <c r="AF4162" t="b">
        <f>IF(AND(Z4162,AA4162,AB4162,AC4162,IF(C4162=Auswahlhilfe!$L$7,TRUE,FALSE)),D4162,FALSE)</f>
        <v>0</v>
      </c>
      <c r="AG4162" t="b">
        <f>IF(AND(Z4162,AA4162,AB4162,AD4162,IF(C4162=Auswahlhilfe!$L$17,TRUE,FALSE)),D4162,FALSE)</f>
        <v>0</v>
      </c>
      <c r="AH4162" t="b">
        <f>IF(AND(Z4162,AA4162,AB4162,AE4162,IF(C4162=Auswahlhilfe!$L$17,TRUE,FALSE)),D4162,FALSE)</f>
        <v>0</v>
      </c>
      <c r="AI4162" t="s">
        <v>4817</v>
      </c>
      <c r="AJ4162" s="90" t="str">
        <f t="shared" si="194"/>
        <v>mailto:info@oxni.ch?subject=Anfrage TCBR-120-016-S1-P0</v>
      </c>
    </row>
    <row r="4163" spans="2:36" x14ac:dyDescent="0.2">
      <c r="B4163" s="78" t="str">
        <f t="shared" si="192"/>
        <v/>
      </c>
      <c r="C4163" s="19" t="s">
        <v>143</v>
      </c>
      <c r="D4163" s="19" t="s">
        <v>4464</v>
      </c>
      <c r="E4163" s="19">
        <v>130</v>
      </c>
      <c r="F4163" s="19" t="s">
        <v>58</v>
      </c>
      <c r="G4163" s="19">
        <v>16</v>
      </c>
      <c r="H4163" s="19">
        <v>4</v>
      </c>
      <c r="I4163" s="19">
        <v>25</v>
      </c>
      <c r="J4163" s="19">
        <v>95</v>
      </c>
      <c r="K4163" s="19">
        <v>255</v>
      </c>
      <c r="L4163" s="19">
        <v>765</v>
      </c>
      <c r="M4163" s="19" t="s">
        <v>133</v>
      </c>
      <c r="N4163" s="19">
        <v>3000</v>
      </c>
      <c r="O4163" s="19">
        <v>5000</v>
      </c>
      <c r="P4163" s="19">
        <v>6600</v>
      </c>
      <c r="Q4163" s="19" t="s">
        <v>57</v>
      </c>
      <c r="R4163" s="19">
        <v>3200</v>
      </c>
      <c r="S4163" s="19">
        <v>20000</v>
      </c>
      <c r="T4163" s="19">
        <v>6.25</v>
      </c>
      <c r="U4163" s="19">
        <v>13</v>
      </c>
      <c r="V4163" s="19">
        <v>0.24</v>
      </c>
      <c r="W4163" s="19">
        <v>70</v>
      </c>
      <c r="X4163" s="93"/>
      <c r="Y4163">
        <f t="shared" si="193"/>
        <v>187.5</v>
      </c>
      <c r="Z4163" t="b">
        <f>IF(N4163/G4163&gt;=Auswahlhilfe!$C$8,TRUE,FALSE)</f>
        <v>1</v>
      </c>
      <c r="AA4163" t="b">
        <f>IF(K4163&gt;Auswahlhilfe!$C$7,TRUE,FALSE)</f>
        <v>1</v>
      </c>
      <c r="AB4163" t="b">
        <f>IF(Auswahlhilfe!$C$17=F4163,TRUE,FALSE)</f>
        <v>1</v>
      </c>
      <c r="AC4163" t="b">
        <f>IFERROR(IF(FIND("P2",PGOptionList!D4163)&gt;0,TRUE),FALSE)</f>
        <v>0</v>
      </c>
      <c r="AD4163" t="b">
        <f>IFERROR(IF(FIND("P1",PGOptionList!D4163)&gt;0,TRUE),FALSE)</f>
        <v>0</v>
      </c>
      <c r="AE4163" t="b">
        <f>IFERROR(IF(FIND("P0",PGOptionList!D4163)&gt;0,TRUE),FALSE)</f>
        <v>1</v>
      </c>
      <c r="AF4163" t="b">
        <f>IF(AND(Z4163,AA4163,AB4163,AC4163,IF(C4163=Auswahlhilfe!$L$7,TRUE,FALSE)),D4163,FALSE)</f>
        <v>0</v>
      </c>
      <c r="AG4163" t="b">
        <f>IF(AND(Z4163,AA4163,AB4163,AD4163,IF(C4163=Auswahlhilfe!$L$17,TRUE,FALSE)),D4163,FALSE)</f>
        <v>0</v>
      </c>
      <c r="AH4163" t="b">
        <f>IF(AND(Z4163,AA4163,AB4163,AE4163,IF(C4163=Auswahlhilfe!$L$17,TRUE,FALSE)),D4163,FALSE)</f>
        <v>0</v>
      </c>
      <c r="AI4163" t="s">
        <v>4817</v>
      </c>
      <c r="AJ4163" s="90" t="str">
        <f t="shared" si="194"/>
        <v>mailto:info@oxni.ch?subject=Anfrage TCBR-120-016-S2-P0</v>
      </c>
    </row>
    <row r="4164" spans="2:36" x14ac:dyDescent="0.2">
      <c r="B4164" s="78" t="str">
        <f t="shared" si="192"/>
        <v/>
      </c>
      <c r="C4164" s="19" t="s">
        <v>143</v>
      </c>
      <c r="D4164" s="19" t="s">
        <v>4465</v>
      </c>
      <c r="E4164" s="19">
        <v>130</v>
      </c>
      <c r="F4164" s="19" t="s">
        <v>55</v>
      </c>
      <c r="G4164" s="19">
        <v>16</v>
      </c>
      <c r="H4164" s="19">
        <v>6</v>
      </c>
      <c r="I4164" s="19">
        <v>25</v>
      </c>
      <c r="J4164" s="19">
        <v>95</v>
      </c>
      <c r="K4164" s="19">
        <v>255</v>
      </c>
      <c r="L4164" s="19">
        <v>765</v>
      </c>
      <c r="M4164" s="19" t="s">
        <v>133</v>
      </c>
      <c r="N4164" s="19">
        <v>3000</v>
      </c>
      <c r="O4164" s="19">
        <v>5000</v>
      </c>
      <c r="P4164" s="19">
        <v>6600</v>
      </c>
      <c r="Q4164" s="19" t="s">
        <v>57</v>
      </c>
      <c r="R4164" s="19">
        <v>3200</v>
      </c>
      <c r="S4164" s="19">
        <v>20000</v>
      </c>
      <c r="T4164" s="19">
        <v>6.25</v>
      </c>
      <c r="U4164" s="19">
        <v>13</v>
      </c>
      <c r="V4164" s="19">
        <v>0.24</v>
      </c>
      <c r="W4164" s="19">
        <v>70</v>
      </c>
      <c r="X4164" s="93"/>
      <c r="Y4164">
        <f t="shared" si="193"/>
        <v>187.5</v>
      </c>
      <c r="Z4164" t="b">
        <f>IF(N4164/G4164&gt;=Auswahlhilfe!$C$8,TRUE,FALSE)</f>
        <v>1</v>
      </c>
      <c r="AA4164" t="b">
        <f>IF(K4164&gt;Auswahlhilfe!$C$7,TRUE,FALSE)</f>
        <v>1</v>
      </c>
      <c r="AB4164" t="b">
        <f>IF(Auswahlhilfe!$C$17=F4164,TRUE,FALSE)</f>
        <v>0</v>
      </c>
      <c r="AC4164" t="b">
        <f>IFERROR(IF(FIND("P2",PGOptionList!D4164)&gt;0,TRUE),FALSE)</f>
        <v>0</v>
      </c>
      <c r="AD4164" t="b">
        <f>IFERROR(IF(FIND("P1",PGOptionList!D4164)&gt;0,TRUE),FALSE)</f>
        <v>1</v>
      </c>
      <c r="AE4164" t="b">
        <f>IFERROR(IF(FIND("P0",PGOptionList!D4164)&gt;0,TRUE),FALSE)</f>
        <v>0</v>
      </c>
      <c r="AF4164" t="b">
        <f>IF(AND(Z4164,AA4164,AB4164,AC4164,IF(C4164=Auswahlhilfe!$L$7,TRUE,FALSE)),D4164,FALSE)</f>
        <v>0</v>
      </c>
      <c r="AG4164" t="b">
        <f>IF(AND(Z4164,AA4164,AB4164,AD4164,IF(C4164=Auswahlhilfe!$L$17,TRUE,FALSE)),D4164,FALSE)</f>
        <v>0</v>
      </c>
      <c r="AH4164" t="b">
        <f>IF(AND(Z4164,AA4164,AB4164,AE4164,IF(C4164=Auswahlhilfe!$L$17,TRUE,FALSE)),D4164,FALSE)</f>
        <v>0</v>
      </c>
      <c r="AI4164" t="s">
        <v>4817</v>
      </c>
      <c r="AJ4164" s="90" t="str">
        <f t="shared" si="194"/>
        <v>mailto:info@oxni.ch?subject=Anfrage TCBR-120-016-S1-P1</v>
      </c>
    </row>
    <row r="4165" spans="2:36" x14ac:dyDescent="0.2">
      <c r="B4165" s="78" t="str">
        <f t="shared" si="192"/>
        <v/>
      </c>
      <c r="C4165" s="19" t="s">
        <v>143</v>
      </c>
      <c r="D4165" s="19" t="s">
        <v>4466</v>
      </c>
      <c r="E4165" s="19">
        <v>130</v>
      </c>
      <c r="F4165" s="19" t="s">
        <v>58</v>
      </c>
      <c r="G4165" s="19">
        <v>16</v>
      </c>
      <c r="H4165" s="19">
        <v>6</v>
      </c>
      <c r="I4165" s="19">
        <v>25</v>
      </c>
      <c r="J4165" s="19">
        <v>95</v>
      </c>
      <c r="K4165" s="19">
        <v>255</v>
      </c>
      <c r="L4165" s="19">
        <v>765</v>
      </c>
      <c r="M4165" s="19" t="s">
        <v>133</v>
      </c>
      <c r="N4165" s="19">
        <v>3000</v>
      </c>
      <c r="O4165" s="19">
        <v>5000</v>
      </c>
      <c r="P4165" s="19">
        <v>6600</v>
      </c>
      <c r="Q4165" s="19" t="s">
        <v>57</v>
      </c>
      <c r="R4165" s="19">
        <v>3200</v>
      </c>
      <c r="S4165" s="19">
        <v>20000</v>
      </c>
      <c r="T4165" s="19">
        <v>6.25</v>
      </c>
      <c r="U4165" s="19">
        <v>13</v>
      </c>
      <c r="V4165" s="19">
        <v>0.24</v>
      </c>
      <c r="W4165" s="19">
        <v>70</v>
      </c>
      <c r="X4165" s="93"/>
      <c r="Y4165">
        <f t="shared" si="193"/>
        <v>187.5</v>
      </c>
      <c r="Z4165" t="b">
        <f>IF(N4165/G4165&gt;=Auswahlhilfe!$C$8,TRUE,FALSE)</f>
        <v>1</v>
      </c>
      <c r="AA4165" t="b">
        <f>IF(K4165&gt;Auswahlhilfe!$C$7,TRUE,FALSE)</f>
        <v>1</v>
      </c>
      <c r="AB4165" t="b">
        <f>IF(Auswahlhilfe!$C$17=F4165,TRUE,FALSE)</f>
        <v>1</v>
      </c>
      <c r="AC4165" t="b">
        <f>IFERROR(IF(FIND("P2",PGOptionList!D4165)&gt;0,TRUE),FALSE)</f>
        <v>0</v>
      </c>
      <c r="AD4165" t="b">
        <f>IFERROR(IF(FIND("P1",PGOptionList!D4165)&gt;0,TRUE),FALSE)</f>
        <v>1</v>
      </c>
      <c r="AE4165" t="b">
        <f>IFERROR(IF(FIND("P0",PGOptionList!D4165)&gt;0,TRUE),FALSE)</f>
        <v>0</v>
      </c>
      <c r="AF4165" t="b">
        <f>IF(AND(Z4165,AA4165,AB4165,AC4165,IF(C4165=Auswahlhilfe!$L$7,TRUE,FALSE)),D4165,FALSE)</f>
        <v>0</v>
      </c>
      <c r="AG4165" t="b">
        <f>IF(AND(Z4165,AA4165,AB4165,AD4165,IF(C4165=Auswahlhilfe!$L$17,TRUE,FALSE)),D4165,FALSE)</f>
        <v>0</v>
      </c>
      <c r="AH4165" t="b">
        <f>IF(AND(Z4165,AA4165,AB4165,AE4165,IF(C4165=Auswahlhilfe!$L$17,TRUE,FALSE)),D4165,FALSE)</f>
        <v>0</v>
      </c>
      <c r="AI4165" t="s">
        <v>4817</v>
      </c>
      <c r="AJ4165" s="90" t="str">
        <f t="shared" si="194"/>
        <v>mailto:info@oxni.ch?subject=Anfrage TCBR-120-016-S2-P1</v>
      </c>
    </row>
    <row r="4166" spans="2:36" x14ac:dyDescent="0.2">
      <c r="B4166" s="78" t="str">
        <f t="shared" si="192"/>
        <v/>
      </c>
      <c r="C4166" s="19" t="s">
        <v>143</v>
      </c>
      <c r="D4166" s="19" t="s">
        <v>4467</v>
      </c>
      <c r="E4166" s="19">
        <v>130</v>
      </c>
      <c r="F4166" s="19" t="s">
        <v>55</v>
      </c>
      <c r="G4166" s="19">
        <v>16</v>
      </c>
      <c r="H4166" s="19">
        <v>8</v>
      </c>
      <c r="I4166" s="19">
        <v>25</v>
      </c>
      <c r="J4166" s="19">
        <v>95</v>
      </c>
      <c r="K4166" s="19">
        <v>255</v>
      </c>
      <c r="L4166" s="19">
        <v>765</v>
      </c>
      <c r="M4166" s="19" t="s">
        <v>133</v>
      </c>
      <c r="N4166" s="19">
        <v>3000</v>
      </c>
      <c r="O4166" s="19">
        <v>5000</v>
      </c>
      <c r="P4166" s="19">
        <v>6600</v>
      </c>
      <c r="Q4166" s="19" t="s">
        <v>57</v>
      </c>
      <c r="R4166" s="19">
        <v>3200</v>
      </c>
      <c r="S4166" s="19">
        <v>20000</v>
      </c>
      <c r="T4166" s="19">
        <v>6.25</v>
      </c>
      <c r="U4166" s="19">
        <v>13</v>
      </c>
      <c r="V4166" s="19">
        <v>0.24</v>
      </c>
      <c r="W4166" s="19">
        <v>70</v>
      </c>
      <c r="X4166" s="93"/>
      <c r="Y4166">
        <f t="shared" si="193"/>
        <v>187.5</v>
      </c>
      <c r="Z4166" t="b">
        <f>IF(N4166/G4166&gt;=Auswahlhilfe!$C$8,TRUE,FALSE)</f>
        <v>1</v>
      </c>
      <c r="AA4166" t="b">
        <f>IF(K4166&gt;Auswahlhilfe!$C$7,TRUE,FALSE)</f>
        <v>1</v>
      </c>
      <c r="AB4166" t="b">
        <f>IF(Auswahlhilfe!$C$17=F4166,TRUE,FALSE)</f>
        <v>0</v>
      </c>
      <c r="AC4166" t="b">
        <f>IFERROR(IF(FIND("P2",PGOptionList!D4166)&gt;0,TRUE),FALSE)</f>
        <v>1</v>
      </c>
      <c r="AD4166" t="b">
        <f>IFERROR(IF(FIND("P1",PGOptionList!D4166)&gt;0,TRUE),FALSE)</f>
        <v>0</v>
      </c>
      <c r="AE4166" t="b">
        <f>IFERROR(IF(FIND("P0",PGOptionList!D4166)&gt;0,TRUE),FALSE)</f>
        <v>0</v>
      </c>
      <c r="AF4166" t="b">
        <f>IF(AND(Z4166,AA4166,AB4166,AC4166,IF(C4166=Auswahlhilfe!$L$7,TRUE,FALSE)),D4166,FALSE)</f>
        <v>0</v>
      </c>
      <c r="AG4166" t="b">
        <f>IF(AND(Z4166,AA4166,AB4166,AD4166,IF(C4166=Auswahlhilfe!$L$17,TRUE,FALSE)),D4166,FALSE)</f>
        <v>0</v>
      </c>
      <c r="AH4166" t="b">
        <f>IF(AND(Z4166,AA4166,AB4166,AE4166,IF(C4166=Auswahlhilfe!$L$17,TRUE,FALSE)),D4166,FALSE)</f>
        <v>0</v>
      </c>
      <c r="AI4166" t="s">
        <v>4817</v>
      </c>
      <c r="AJ4166" s="90" t="str">
        <f t="shared" si="194"/>
        <v>mailto:info@oxni.ch?subject=Anfrage TCBR-120-016-S1-P2</v>
      </c>
    </row>
    <row r="4167" spans="2:36" x14ac:dyDescent="0.2">
      <c r="B4167" s="78" t="str">
        <f t="shared" si="192"/>
        <v/>
      </c>
      <c r="C4167" s="19" t="s">
        <v>143</v>
      </c>
      <c r="D4167" s="19" t="s">
        <v>4468</v>
      </c>
      <c r="E4167" s="19">
        <v>130</v>
      </c>
      <c r="F4167" s="19" t="s">
        <v>58</v>
      </c>
      <c r="G4167" s="19">
        <v>16</v>
      </c>
      <c r="H4167" s="19">
        <v>8</v>
      </c>
      <c r="I4167" s="19">
        <v>25</v>
      </c>
      <c r="J4167" s="19">
        <v>95</v>
      </c>
      <c r="K4167" s="19">
        <v>255</v>
      </c>
      <c r="L4167" s="19">
        <v>765</v>
      </c>
      <c r="M4167" s="19" t="s">
        <v>133</v>
      </c>
      <c r="N4167" s="19">
        <v>3000</v>
      </c>
      <c r="O4167" s="19">
        <v>5000</v>
      </c>
      <c r="P4167" s="19">
        <v>6600</v>
      </c>
      <c r="Q4167" s="19" t="s">
        <v>57</v>
      </c>
      <c r="R4167" s="19">
        <v>3200</v>
      </c>
      <c r="S4167" s="19">
        <v>20000</v>
      </c>
      <c r="T4167" s="19">
        <v>6.25</v>
      </c>
      <c r="U4167" s="19">
        <v>13</v>
      </c>
      <c r="V4167" s="19">
        <v>0.24</v>
      </c>
      <c r="W4167" s="19">
        <v>70</v>
      </c>
      <c r="X4167" s="93"/>
      <c r="Y4167">
        <f t="shared" si="193"/>
        <v>187.5</v>
      </c>
      <c r="Z4167" t="b">
        <f>IF(N4167/G4167&gt;=Auswahlhilfe!$C$8,TRUE,FALSE)</f>
        <v>1</v>
      </c>
      <c r="AA4167" t="b">
        <f>IF(K4167&gt;Auswahlhilfe!$C$7,TRUE,FALSE)</f>
        <v>1</v>
      </c>
      <c r="AB4167" t="b">
        <f>IF(Auswahlhilfe!$C$17=F4167,TRUE,FALSE)</f>
        <v>1</v>
      </c>
      <c r="AC4167" t="b">
        <f>IFERROR(IF(FIND("P2",PGOptionList!D4167)&gt;0,TRUE),FALSE)</f>
        <v>1</v>
      </c>
      <c r="AD4167" t="b">
        <f>IFERROR(IF(FIND("P1",PGOptionList!D4167)&gt;0,TRUE),FALSE)</f>
        <v>0</v>
      </c>
      <c r="AE4167" t="b">
        <f>IFERROR(IF(FIND("P0",PGOptionList!D4167)&gt;0,TRUE),FALSE)</f>
        <v>0</v>
      </c>
      <c r="AF4167" t="b">
        <f>IF(AND(Z4167,AA4167,AB4167,AC4167,IF(C4167=Auswahlhilfe!$L$7,TRUE,FALSE)),D4167,FALSE)</f>
        <v>0</v>
      </c>
      <c r="AG4167" t="b">
        <f>IF(AND(Z4167,AA4167,AB4167,AD4167,IF(C4167=Auswahlhilfe!$L$17,TRUE,FALSE)),D4167,FALSE)</f>
        <v>0</v>
      </c>
      <c r="AH4167" t="b">
        <f>IF(AND(Z4167,AA4167,AB4167,AE4167,IF(C4167=Auswahlhilfe!$L$17,TRUE,FALSE)),D4167,FALSE)</f>
        <v>0</v>
      </c>
      <c r="AI4167" t="s">
        <v>4817</v>
      </c>
      <c r="AJ4167" s="90" t="str">
        <f t="shared" si="194"/>
        <v>mailto:info@oxni.ch?subject=Anfrage TCBR-120-016-S2-P2</v>
      </c>
    </row>
    <row r="4168" spans="2:36" x14ac:dyDescent="0.2">
      <c r="B4168" s="78" t="str">
        <f t="shared" si="192"/>
        <v/>
      </c>
      <c r="C4168" s="19" t="s">
        <v>143</v>
      </c>
      <c r="D4168" s="19" t="s">
        <v>4469</v>
      </c>
      <c r="E4168" s="19">
        <v>130</v>
      </c>
      <c r="F4168" s="19" t="s">
        <v>55</v>
      </c>
      <c r="G4168" s="19">
        <v>14</v>
      </c>
      <c r="H4168" s="19">
        <v>4</v>
      </c>
      <c r="I4168" s="19">
        <v>25</v>
      </c>
      <c r="J4168" s="19">
        <v>95</v>
      </c>
      <c r="K4168" s="19">
        <v>290</v>
      </c>
      <c r="L4168" s="19">
        <v>870</v>
      </c>
      <c r="M4168" s="19" t="s">
        <v>76</v>
      </c>
      <c r="N4168" s="19">
        <v>3000</v>
      </c>
      <c r="O4168" s="19">
        <v>5000</v>
      </c>
      <c r="P4168" s="19">
        <v>6600</v>
      </c>
      <c r="Q4168" s="19" t="s">
        <v>57</v>
      </c>
      <c r="R4168" s="19">
        <v>3200</v>
      </c>
      <c r="S4168" s="19">
        <v>20000</v>
      </c>
      <c r="T4168" s="19">
        <v>6.25</v>
      </c>
      <c r="U4168" s="19">
        <v>13</v>
      </c>
      <c r="V4168" s="19">
        <v>0.24</v>
      </c>
      <c r="W4168" s="19">
        <v>70</v>
      </c>
      <c r="X4168" s="93"/>
      <c r="Y4168">
        <f t="shared" si="193"/>
        <v>214.28571428571428</v>
      </c>
      <c r="Z4168" t="b">
        <f>IF(N4168/G4168&gt;=Auswahlhilfe!$C$8,TRUE,FALSE)</f>
        <v>1</v>
      </c>
      <c r="AA4168" t="b">
        <f>IF(K4168&gt;Auswahlhilfe!$C$7,TRUE,FALSE)</f>
        <v>1</v>
      </c>
      <c r="AB4168" t="b">
        <f>IF(Auswahlhilfe!$C$17=F4168,TRUE,FALSE)</f>
        <v>0</v>
      </c>
      <c r="AC4168" t="b">
        <f>IFERROR(IF(FIND("P2",PGOptionList!D4168)&gt;0,TRUE),FALSE)</f>
        <v>0</v>
      </c>
      <c r="AD4168" t="b">
        <f>IFERROR(IF(FIND("P1",PGOptionList!D4168)&gt;0,TRUE),FALSE)</f>
        <v>0</v>
      </c>
      <c r="AE4168" t="b">
        <f>IFERROR(IF(FIND("P0",PGOptionList!D4168)&gt;0,TRUE),FALSE)</f>
        <v>1</v>
      </c>
      <c r="AF4168" t="b">
        <f>IF(AND(Z4168,AA4168,AB4168,AC4168,IF(C4168=Auswahlhilfe!$L$7,TRUE,FALSE)),D4168,FALSE)</f>
        <v>0</v>
      </c>
      <c r="AG4168" t="b">
        <f>IF(AND(Z4168,AA4168,AB4168,AD4168,IF(C4168=Auswahlhilfe!$L$17,TRUE,FALSE)),D4168,FALSE)</f>
        <v>0</v>
      </c>
      <c r="AH4168" t="b">
        <f>IF(AND(Z4168,AA4168,AB4168,AE4168,IF(C4168=Auswahlhilfe!$L$17,TRUE,FALSE)),D4168,FALSE)</f>
        <v>0</v>
      </c>
      <c r="AI4168" t="s">
        <v>4817</v>
      </c>
      <c r="AJ4168" s="90" t="str">
        <f t="shared" si="194"/>
        <v>mailto:info@oxni.ch?subject=Anfrage TCBR-120-014-S1-P0</v>
      </c>
    </row>
    <row r="4169" spans="2:36" x14ac:dyDescent="0.2">
      <c r="B4169" s="78" t="str">
        <f t="shared" si="192"/>
        <v/>
      </c>
      <c r="C4169" s="19" t="s">
        <v>143</v>
      </c>
      <c r="D4169" s="19" t="s">
        <v>4470</v>
      </c>
      <c r="E4169" s="19">
        <v>130</v>
      </c>
      <c r="F4169" s="19" t="s">
        <v>58</v>
      </c>
      <c r="G4169" s="19">
        <v>14</v>
      </c>
      <c r="H4169" s="19">
        <v>4</v>
      </c>
      <c r="I4169" s="19">
        <v>25</v>
      </c>
      <c r="J4169" s="19">
        <v>95</v>
      </c>
      <c r="K4169" s="19">
        <v>290</v>
      </c>
      <c r="L4169" s="19">
        <v>870</v>
      </c>
      <c r="M4169" s="19" t="s">
        <v>76</v>
      </c>
      <c r="N4169" s="19">
        <v>3000</v>
      </c>
      <c r="O4169" s="19">
        <v>5000</v>
      </c>
      <c r="P4169" s="19">
        <v>6600</v>
      </c>
      <c r="Q4169" s="19" t="s">
        <v>57</v>
      </c>
      <c r="R4169" s="19">
        <v>3200</v>
      </c>
      <c r="S4169" s="19">
        <v>20000</v>
      </c>
      <c r="T4169" s="19">
        <v>6.25</v>
      </c>
      <c r="U4169" s="19">
        <v>13</v>
      </c>
      <c r="V4169" s="19">
        <v>0.24</v>
      </c>
      <c r="W4169" s="19">
        <v>70</v>
      </c>
      <c r="X4169" s="93"/>
      <c r="Y4169">
        <f t="shared" si="193"/>
        <v>214.28571428571428</v>
      </c>
      <c r="Z4169" t="b">
        <f>IF(N4169/G4169&gt;=Auswahlhilfe!$C$8,TRUE,FALSE)</f>
        <v>1</v>
      </c>
      <c r="AA4169" t="b">
        <f>IF(K4169&gt;Auswahlhilfe!$C$7,TRUE,FALSE)</f>
        <v>1</v>
      </c>
      <c r="AB4169" t="b">
        <f>IF(Auswahlhilfe!$C$17=F4169,TRUE,FALSE)</f>
        <v>1</v>
      </c>
      <c r="AC4169" t="b">
        <f>IFERROR(IF(FIND("P2",PGOptionList!D4169)&gt;0,TRUE),FALSE)</f>
        <v>0</v>
      </c>
      <c r="AD4169" t="b">
        <f>IFERROR(IF(FIND("P1",PGOptionList!D4169)&gt;0,TRUE),FALSE)</f>
        <v>0</v>
      </c>
      <c r="AE4169" t="b">
        <f>IFERROR(IF(FIND("P0",PGOptionList!D4169)&gt;0,TRUE),FALSE)</f>
        <v>1</v>
      </c>
      <c r="AF4169" t="b">
        <f>IF(AND(Z4169,AA4169,AB4169,AC4169,IF(C4169=Auswahlhilfe!$L$7,TRUE,FALSE)),D4169,FALSE)</f>
        <v>0</v>
      </c>
      <c r="AG4169" t="b">
        <f>IF(AND(Z4169,AA4169,AB4169,AD4169,IF(C4169=Auswahlhilfe!$L$17,TRUE,FALSE)),D4169,FALSE)</f>
        <v>0</v>
      </c>
      <c r="AH4169" t="b">
        <f>IF(AND(Z4169,AA4169,AB4169,AE4169,IF(C4169=Auswahlhilfe!$L$17,TRUE,FALSE)),D4169,FALSE)</f>
        <v>0</v>
      </c>
      <c r="AI4169" t="s">
        <v>4817</v>
      </c>
      <c r="AJ4169" s="90" t="str">
        <f t="shared" si="194"/>
        <v>mailto:info@oxni.ch?subject=Anfrage TCBR-120-014-S2-P0</v>
      </c>
    </row>
    <row r="4170" spans="2:36" x14ac:dyDescent="0.2">
      <c r="B4170" s="78" t="str">
        <f t="shared" ref="B4170:B4233" si="195">IF(AF4170=D4170,"Economy",IF(AG4170=D4170,"Standard",IF(AH4170=D4170,"Präzision","")))</f>
        <v/>
      </c>
      <c r="C4170" s="19" t="s">
        <v>143</v>
      </c>
      <c r="D4170" s="19" t="s">
        <v>4471</v>
      </c>
      <c r="E4170" s="19">
        <v>130</v>
      </c>
      <c r="F4170" s="19" t="s">
        <v>55</v>
      </c>
      <c r="G4170" s="19">
        <v>14</v>
      </c>
      <c r="H4170" s="19">
        <v>6</v>
      </c>
      <c r="I4170" s="19">
        <v>25</v>
      </c>
      <c r="J4170" s="19">
        <v>95</v>
      </c>
      <c r="K4170" s="19">
        <v>290</v>
      </c>
      <c r="L4170" s="19">
        <v>870</v>
      </c>
      <c r="M4170" s="19" t="s">
        <v>76</v>
      </c>
      <c r="N4170" s="19">
        <v>3000</v>
      </c>
      <c r="O4170" s="19">
        <v>5000</v>
      </c>
      <c r="P4170" s="19">
        <v>6600</v>
      </c>
      <c r="Q4170" s="19" t="s">
        <v>57</v>
      </c>
      <c r="R4170" s="19">
        <v>3200</v>
      </c>
      <c r="S4170" s="19">
        <v>20000</v>
      </c>
      <c r="T4170" s="19">
        <v>6.25</v>
      </c>
      <c r="U4170" s="19">
        <v>13</v>
      </c>
      <c r="V4170" s="19">
        <v>0.24</v>
      </c>
      <c r="W4170" s="19">
        <v>70</v>
      </c>
      <c r="X4170" s="93"/>
      <c r="Y4170">
        <f t="shared" ref="Y4170:Y4233" si="196">N4170/G4170</f>
        <v>214.28571428571428</v>
      </c>
      <c r="Z4170" t="b">
        <f>IF(N4170/G4170&gt;=Auswahlhilfe!$C$8,TRUE,FALSE)</f>
        <v>1</v>
      </c>
      <c r="AA4170" t="b">
        <f>IF(K4170&gt;Auswahlhilfe!$C$7,TRUE,FALSE)</f>
        <v>1</v>
      </c>
      <c r="AB4170" t="b">
        <f>IF(Auswahlhilfe!$C$17=F4170,TRUE,FALSE)</f>
        <v>0</v>
      </c>
      <c r="AC4170" t="b">
        <f>IFERROR(IF(FIND("P2",PGOptionList!D4170)&gt;0,TRUE),FALSE)</f>
        <v>0</v>
      </c>
      <c r="AD4170" t="b">
        <f>IFERROR(IF(FIND("P1",PGOptionList!D4170)&gt;0,TRUE),FALSE)</f>
        <v>1</v>
      </c>
      <c r="AE4170" t="b">
        <f>IFERROR(IF(FIND("P0",PGOptionList!D4170)&gt;0,TRUE),FALSE)</f>
        <v>0</v>
      </c>
      <c r="AF4170" t="b">
        <f>IF(AND(Z4170,AA4170,AB4170,AC4170,IF(C4170=Auswahlhilfe!$L$7,TRUE,FALSE)),D4170,FALSE)</f>
        <v>0</v>
      </c>
      <c r="AG4170" t="b">
        <f>IF(AND(Z4170,AA4170,AB4170,AD4170,IF(C4170=Auswahlhilfe!$L$17,TRUE,FALSE)),D4170,FALSE)</f>
        <v>0</v>
      </c>
      <c r="AH4170" t="b">
        <f>IF(AND(Z4170,AA4170,AB4170,AE4170,IF(C4170=Auswahlhilfe!$L$17,TRUE,FALSE)),D4170,FALSE)</f>
        <v>0</v>
      </c>
      <c r="AI4170" t="s">
        <v>4817</v>
      </c>
      <c r="AJ4170" s="90" t="str">
        <f t="shared" ref="AJ4170:AJ4233" si="197">IF(AI4170="ja",HYPERLINK(_xlfn.CONCAT("https://shop.oxni.ch/de/shop/motoren/planetengetriebe/",LOWER(D4170))),_xlfn.CONCAT("mailto:info@oxni.ch?subject=Anfrage ",D4170))</f>
        <v>mailto:info@oxni.ch?subject=Anfrage TCBR-120-014-S1-P1</v>
      </c>
    </row>
    <row r="4171" spans="2:36" x14ac:dyDescent="0.2">
      <c r="B4171" s="78" t="str">
        <f t="shared" si="195"/>
        <v/>
      </c>
      <c r="C4171" s="19" t="s">
        <v>143</v>
      </c>
      <c r="D4171" s="19" t="s">
        <v>4472</v>
      </c>
      <c r="E4171" s="19">
        <v>130</v>
      </c>
      <c r="F4171" s="19" t="s">
        <v>58</v>
      </c>
      <c r="G4171" s="19">
        <v>14</v>
      </c>
      <c r="H4171" s="19">
        <v>6</v>
      </c>
      <c r="I4171" s="19">
        <v>25</v>
      </c>
      <c r="J4171" s="19">
        <v>95</v>
      </c>
      <c r="K4171" s="19">
        <v>290</v>
      </c>
      <c r="L4171" s="19">
        <v>870</v>
      </c>
      <c r="M4171" s="19" t="s">
        <v>76</v>
      </c>
      <c r="N4171" s="19">
        <v>3000</v>
      </c>
      <c r="O4171" s="19">
        <v>5000</v>
      </c>
      <c r="P4171" s="19">
        <v>6600</v>
      </c>
      <c r="Q4171" s="19" t="s">
        <v>57</v>
      </c>
      <c r="R4171" s="19">
        <v>3200</v>
      </c>
      <c r="S4171" s="19">
        <v>20000</v>
      </c>
      <c r="T4171" s="19">
        <v>6.25</v>
      </c>
      <c r="U4171" s="19">
        <v>13</v>
      </c>
      <c r="V4171" s="19">
        <v>0.24</v>
      </c>
      <c r="W4171" s="19">
        <v>70</v>
      </c>
      <c r="X4171" s="93"/>
      <c r="Y4171">
        <f t="shared" si="196"/>
        <v>214.28571428571428</v>
      </c>
      <c r="Z4171" t="b">
        <f>IF(N4171/G4171&gt;=Auswahlhilfe!$C$8,TRUE,FALSE)</f>
        <v>1</v>
      </c>
      <c r="AA4171" t="b">
        <f>IF(K4171&gt;Auswahlhilfe!$C$7,TRUE,FALSE)</f>
        <v>1</v>
      </c>
      <c r="AB4171" t="b">
        <f>IF(Auswahlhilfe!$C$17=F4171,TRUE,FALSE)</f>
        <v>1</v>
      </c>
      <c r="AC4171" t="b">
        <f>IFERROR(IF(FIND("P2",PGOptionList!D4171)&gt;0,TRUE),FALSE)</f>
        <v>0</v>
      </c>
      <c r="AD4171" t="b">
        <f>IFERROR(IF(FIND("P1",PGOptionList!D4171)&gt;0,TRUE),FALSE)</f>
        <v>1</v>
      </c>
      <c r="AE4171" t="b">
        <f>IFERROR(IF(FIND("P0",PGOptionList!D4171)&gt;0,TRUE),FALSE)</f>
        <v>0</v>
      </c>
      <c r="AF4171" t="b">
        <f>IF(AND(Z4171,AA4171,AB4171,AC4171,IF(C4171=Auswahlhilfe!$L$7,TRUE,FALSE)),D4171,FALSE)</f>
        <v>0</v>
      </c>
      <c r="AG4171" t="b">
        <f>IF(AND(Z4171,AA4171,AB4171,AD4171,IF(C4171=Auswahlhilfe!$L$17,TRUE,FALSE)),D4171,FALSE)</f>
        <v>0</v>
      </c>
      <c r="AH4171" t="b">
        <f>IF(AND(Z4171,AA4171,AB4171,AE4171,IF(C4171=Auswahlhilfe!$L$17,TRUE,FALSE)),D4171,FALSE)</f>
        <v>0</v>
      </c>
      <c r="AI4171" t="s">
        <v>4817</v>
      </c>
      <c r="AJ4171" s="90" t="str">
        <f t="shared" si="197"/>
        <v>mailto:info@oxni.ch?subject=Anfrage TCBR-120-014-S2-P1</v>
      </c>
    </row>
    <row r="4172" spans="2:36" x14ac:dyDescent="0.2">
      <c r="B4172" s="78" t="str">
        <f t="shared" si="195"/>
        <v/>
      </c>
      <c r="C4172" s="19" t="s">
        <v>143</v>
      </c>
      <c r="D4172" s="19" t="s">
        <v>4473</v>
      </c>
      <c r="E4172" s="19">
        <v>130</v>
      </c>
      <c r="F4172" s="19" t="s">
        <v>55</v>
      </c>
      <c r="G4172" s="19">
        <v>14</v>
      </c>
      <c r="H4172" s="19">
        <v>8</v>
      </c>
      <c r="I4172" s="19">
        <v>25</v>
      </c>
      <c r="J4172" s="19">
        <v>95</v>
      </c>
      <c r="K4172" s="19">
        <v>290</v>
      </c>
      <c r="L4172" s="19">
        <v>870</v>
      </c>
      <c r="M4172" s="19" t="s">
        <v>76</v>
      </c>
      <c r="N4172" s="19">
        <v>3000</v>
      </c>
      <c r="O4172" s="19">
        <v>5000</v>
      </c>
      <c r="P4172" s="19">
        <v>6600</v>
      </c>
      <c r="Q4172" s="19" t="s">
        <v>57</v>
      </c>
      <c r="R4172" s="19">
        <v>3200</v>
      </c>
      <c r="S4172" s="19">
        <v>20000</v>
      </c>
      <c r="T4172" s="19">
        <v>6.25</v>
      </c>
      <c r="U4172" s="19">
        <v>13</v>
      </c>
      <c r="V4172" s="19">
        <v>0.24</v>
      </c>
      <c r="W4172" s="19">
        <v>70</v>
      </c>
      <c r="X4172" s="93"/>
      <c r="Y4172">
        <f t="shared" si="196"/>
        <v>214.28571428571428</v>
      </c>
      <c r="Z4172" t="b">
        <f>IF(N4172/G4172&gt;=Auswahlhilfe!$C$8,TRUE,FALSE)</f>
        <v>1</v>
      </c>
      <c r="AA4172" t="b">
        <f>IF(K4172&gt;Auswahlhilfe!$C$7,TRUE,FALSE)</f>
        <v>1</v>
      </c>
      <c r="AB4172" t="b">
        <f>IF(Auswahlhilfe!$C$17=F4172,TRUE,FALSE)</f>
        <v>0</v>
      </c>
      <c r="AC4172" t="b">
        <f>IFERROR(IF(FIND("P2",PGOptionList!D4172)&gt;0,TRUE),FALSE)</f>
        <v>1</v>
      </c>
      <c r="AD4172" t="b">
        <f>IFERROR(IF(FIND("P1",PGOptionList!D4172)&gt;0,TRUE),FALSE)</f>
        <v>0</v>
      </c>
      <c r="AE4172" t="b">
        <f>IFERROR(IF(FIND("P0",PGOptionList!D4172)&gt;0,TRUE),FALSE)</f>
        <v>0</v>
      </c>
      <c r="AF4172" t="b">
        <f>IF(AND(Z4172,AA4172,AB4172,AC4172,IF(C4172=Auswahlhilfe!$L$7,TRUE,FALSE)),D4172,FALSE)</f>
        <v>0</v>
      </c>
      <c r="AG4172" t="b">
        <f>IF(AND(Z4172,AA4172,AB4172,AD4172,IF(C4172=Auswahlhilfe!$L$17,TRUE,FALSE)),D4172,FALSE)</f>
        <v>0</v>
      </c>
      <c r="AH4172" t="b">
        <f>IF(AND(Z4172,AA4172,AB4172,AE4172,IF(C4172=Auswahlhilfe!$L$17,TRUE,FALSE)),D4172,FALSE)</f>
        <v>0</v>
      </c>
      <c r="AI4172" t="s">
        <v>4817</v>
      </c>
      <c r="AJ4172" s="90" t="str">
        <f t="shared" si="197"/>
        <v>mailto:info@oxni.ch?subject=Anfrage TCBR-120-014-S1-P2</v>
      </c>
    </row>
    <row r="4173" spans="2:36" x14ac:dyDescent="0.2">
      <c r="B4173" s="78" t="str">
        <f t="shared" si="195"/>
        <v/>
      </c>
      <c r="C4173" s="19" t="s">
        <v>143</v>
      </c>
      <c r="D4173" s="19" t="s">
        <v>4474</v>
      </c>
      <c r="E4173" s="19">
        <v>130</v>
      </c>
      <c r="F4173" s="19" t="s">
        <v>58</v>
      </c>
      <c r="G4173" s="19">
        <v>14</v>
      </c>
      <c r="H4173" s="19">
        <v>8</v>
      </c>
      <c r="I4173" s="19">
        <v>25</v>
      </c>
      <c r="J4173" s="19">
        <v>95</v>
      </c>
      <c r="K4173" s="19">
        <v>290</v>
      </c>
      <c r="L4173" s="19">
        <v>870</v>
      </c>
      <c r="M4173" s="19" t="s">
        <v>76</v>
      </c>
      <c r="N4173" s="19">
        <v>3000</v>
      </c>
      <c r="O4173" s="19">
        <v>5000</v>
      </c>
      <c r="P4173" s="19">
        <v>6600</v>
      </c>
      <c r="Q4173" s="19" t="s">
        <v>57</v>
      </c>
      <c r="R4173" s="19">
        <v>3200</v>
      </c>
      <c r="S4173" s="19">
        <v>20000</v>
      </c>
      <c r="T4173" s="19">
        <v>6.25</v>
      </c>
      <c r="U4173" s="19">
        <v>13</v>
      </c>
      <c r="V4173" s="19">
        <v>0.24</v>
      </c>
      <c r="W4173" s="19">
        <v>70</v>
      </c>
      <c r="X4173" s="93"/>
      <c r="Y4173">
        <f t="shared" si="196"/>
        <v>214.28571428571428</v>
      </c>
      <c r="Z4173" t="b">
        <f>IF(N4173/G4173&gt;=Auswahlhilfe!$C$8,TRUE,FALSE)</f>
        <v>1</v>
      </c>
      <c r="AA4173" t="b">
        <f>IF(K4173&gt;Auswahlhilfe!$C$7,TRUE,FALSE)</f>
        <v>1</v>
      </c>
      <c r="AB4173" t="b">
        <f>IF(Auswahlhilfe!$C$17=F4173,TRUE,FALSE)</f>
        <v>1</v>
      </c>
      <c r="AC4173" t="b">
        <f>IFERROR(IF(FIND("P2",PGOptionList!D4173)&gt;0,TRUE),FALSE)</f>
        <v>1</v>
      </c>
      <c r="AD4173" t="b">
        <f>IFERROR(IF(FIND("P1",PGOptionList!D4173)&gt;0,TRUE),FALSE)</f>
        <v>0</v>
      </c>
      <c r="AE4173" t="b">
        <f>IFERROR(IF(FIND("P0",PGOptionList!D4173)&gt;0,TRUE),FALSE)</f>
        <v>0</v>
      </c>
      <c r="AF4173" t="b">
        <f>IF(AND(Z4173,AA4173,AB4173,AC4173,IF(C4173=Auswahlhilfe!$L$7,TRUE,FALSE)),D4173,FALSE)</f>
        <v>0</v>
      </c>
      <c r="AG4173" t="b">
        <f>IF(AND(Z4173,AA4173,AB4173,AD4173,IF(C4173=Auswahlhilfe!$L$17,TRUE,FALSE)),D4173,FALSE)</f>
        <v>0</v>
      </c>
      <c r="AH4173" t="b">
        <f>IF(AND(Z4173,AA4173,AB4173,AE4173,IF(C4173=Auswahlhilfe!$L$17,TRUE,FALSE)),D4173,FALSE)</f>
        <v>0</v>
      </c>
      <c r="AI4173" t="s">
        <v>4817</v>
      </c>
      <c r="AJ4173" s="90" t="str">
        <f t="shared" si="197"/>
        <v>mailto:info@oxni.ch?subject=Anfrage TCBR-120-014-S2-P2</v>
      </c>
    </row>
    <row r="4174" spans="2:36" x14ac:dyDescent="0.2">
      <c r="B4174" s="78" t="str">
        <f t="shared" si="195"/>
        <v/>
      </c>
      <c r="C4174" s="19" t="s">
        <v>143</v>
      </c>
      <c r="D4174" s="19" t="s">
        <v>4475</v>
      </c>
      <c r="E4174" s="19">
        <v>130</v>
      </c>
      <c r="F4174" s="19" t="s">
        <v>55</v>
      </c>
      <c r="G4174" s="19">
        <v>12</v>
      </c>
      <c r="H4174" s="19">
        <v>4</v>
      </c>
      <c r="I4174" s="19">
        <v>25</v>
      </c>
      <c r="J4174" s="19">
        <v>95</v>
      </c>
      <c r="K4174" s="19">
        <v>305</v>
      </c>
      <c r="L4174" s="19">
        <v>915</v>
      </c>
      <c r="M4174" s="19" t="s">
        <v>154</v>
      </c>
      <c r="N4174" s="19">
        <v>3000</v>
      </c>
      <c r="O4174" s="19">
        <v>5000</v>
      </c>
      <c r="P4174" s="19">
        <v>6600</v>
      </c>
      <c r="Q4174" s="19" t="s">
        <v>57</v>
      </c>
      <c r="R4174" s="19">
        <v>3200</v>
      </c>
      <c r="S4174" s="19">
        <v>20000</v>
      </c>
      <c r="T4174" s="19">
        <v>6.84</v>
      </c>
      <c r="U4174" s="19">
        <v>13</v>
      </c>
      <c r="V4174" s="19">
        <v>0.24</v>
      </c>
      <c r="W4174" s="19">
        <v>70</v>
      </c>
      <c r="X4174" s="93"/>
      <c r="Y4174">
        <f t="shared" si="196"/>
        <v>250</v>
      </c>
      <c r="Z4174" t="b">
        <f>IF(N4174/G4174&gt;=Auswahlhilfe!$C$8,TRUE,FALSE)</f>
        <v>1</v>
      </c>
      <c r="AA4174" t="b">
        <f>IF(K4174&gt;Auswahlhilfe!$C$7,TRUE,FALSE)</f>
        <v>1</v>
      </c>
      <c r="AB4174" t="b">
        <f>IF(Auswahlhilfe!$C$17=F4174,TRUE,FALSE)</f>
        <v>0</v>
      </c>
      <c r="AC4174" t="b">
        <f>IFERROR(IF(FIND("P2",PGOptionList!D4174)&gt;0,TRUE),FALSE)</f>
        <v>0</v>
      </c>
      <c r="AD4174" t="b">
        <f>IFERROR(IF(FIND("P1",PGOptionList!D4174)&gt;0,TRUE),FALSE)</f>
        <v>0</v>
      </c>
      <c r="AE4174" t="b">
        <f>IFERROR(IF(FIND("P0",PGOptionList!D4174)&gt;0,TRUE),FALSE)</f>
        <v>1</v>
      </c>
      <c r="AF4174" t="b">
        <f>IF(AND(Z4174,AA4174,AB4174,AC4174,IF(C4174=Auswahlhilfe!$L$7,TRUE,FALSE)),D4174,FALSE)</f>
        <v>0</v>
      </c>
      <c r="AG4174" t="b">
        <f>IF(AND(Z4174,AA4174,AB4174,AD4174,IF(C4174=Auswahlhilfe!$L$17,TRUE,FALSE)),D4174,FALSE)</f>
        <v>0</v>
      </c>
      <c r="AH4174" t="b">
        <f>IF(AND(Z4174,AA4174,AB4174,AE4174,IF(C4174=Auswahlhilfe!$L$17,TRUE,FALSE)),D4174,FALSE)</f>
        <v>0</v>
      </c>
      <c r="AI4174" t="s">
        <v>4817</v>
      </c>
      <c r="AJ4174" s="90" t="str">
        <f t="shared" si="197"/>
        <v>mailto:info@oxni.ch?subject=Anfrage TCBR-120-012-S1-P0</v>
      </c>
    </row>
    <row r="4175" spans="2:36" x14ac:dyDescent="0.2">
      <c r="B4175" s="78" t="str">
        <f t="shared" si="195"/>
        <v/>
      </c>
      <c r="C4175" s="19" t="s">
        <v>143</v>
      </c>
      <c r="D4175" s="19" t="s">
        <v>4476</v>
      </c>
      <c r="E4175" s="19">
        <v>130</v>
      </c>
      <c r="F4175" s="19" t="s">
        <v>58</v>
      </c>
      <c r="G4175" s="19">
        <v>12</v>
      </c>
      <c r="H4175" s="19">
        <v>4</v>
      </c>
      <c r="I4175" s="19">
        <v>25</v>
      </c>
      <c r="J4175" s="19">
        <v>95</v>
      </c>
      <c r="K4175" s="19">
        <v>305</v>
      </c>
      <c r="L4175" s="19">
        <v>915</v>
      </c>
      <c r="M4175" s="19" t="s">
        <v>154</v>
      </c>
      <c r="N4175" s="19">
        <v>3000</v>
      </c>
      <c r="O4175" s="19">
        <v>5000</v>
      </c>
      <c r="P4175" s="19">
        <v>6600</v>
      </c>
      <c r="Q4175" s="19" t="s">
        <v>57</v>
      </c>
      <c r="R4175" s="19">
        <v>3200</v>
      </c>
      <c r="S4175" s="19">
        <v>20000</v>
      </c>
      <c r="T4175" s="19">
        <v>6.84</v>
      </c>
      <c r="U4175" s="19">
        <v>13</v>
      </c>
      <c r="V4175" s="19">
        <v>0.24</v>
      </c>
      <c r="W4175" s="19">
        <v>70</v>
      </c>
      <c r="X4175" s="93"/>
      <c r="Y4175">
        <f t="shared" si="196"/>
        <v>250</v>
      </c>
      <c r="Z4175" t="b">
        <f>IF(N4175/G4175&gt;=Auswahlhilfe!$C$8,TRUE,FALSE)</f>
        <v>1</v>
      </c>
      <c r="AA4175" t="b">
        <f>IF(K4175&gt;Auswahlhilfe!$C$7,TRUE,FALSE)</f>
        <v>1</v>
      </c>
      <c r="AB4175" t="b">
        <f>IF(Auswahlhilfe!$C$17=F4175,TRUE,FALSE)</f>
        <v>1</v>
      </c>
      <c r="AC4175" t="b">
        <f>IFERROR(IF(FIND("P2",PGOptionList!D4175)&gt;0,TRUE),FALSE)</f>
        <v>0</v>
      </c>
      <c r="AD4175" t="b">
        <f>IFERROR(IF(FIND("P1",PGOptionList!D4175)&gt;0,TRUE),FALSE)</f>
        <v>0</v>
      </c>
      <c r="AE4175" t="b">
        <f>IFERROR(IF(FIND("P0",PGOptionList!D4175)&gt;0,TRUE),FALSE)</f>
        <v>1</v>
      </c>
      <c r="AF4175" t="b">
        <f>IF(AND(Z4175,AA4175,AB4175,AC4175,IF(C4175=Auswahlhilfe!$L$7,TRUE,FALSE)),D4175,FALSE)</f>
        <v>0</v>
      </c>
      <c r="AG4175" t="b">
        <f>IF(AND(Z4175,AA4175,AB4175,AD4175,IF(C4175=Auswahlhilfe!$L$17,TRUE,FALSE)),D4175,FALSE)</f>
        <v>0</v>
      </c>
      <c r="AH4175" t="b">
        <f>IF(AND(Z4175,AA4175,AB4175,AE4175,IF(C4175=Auswahlhilfe!$L$17,TRUE,FALSE)),D4175,FALSE)</f>
        <v>0</v>
      </c>
      <c r="AI4175" t="s">
        <v>4817</v>
      </c>
      <c r="AJ4175" s="90" t="str">
        <f t="shared" si="197"/>
        <v>mailto:info@oxni.ch?subject=Anfrage TCBR-120-012-S2-P0</v>
      </c>
    </row>
    <row r="4176" spans="2:36" x14ac:dyDescent="0.2">
      <c r="B4176" s="78" t="str">
        <f t="shared" si="195"/>
        <v/>
      </c>
      <c r="C4176" s="19" t="s">
        <v>143</v>
      </c>
      <c r="D4176" s="19" t="s">
        <v>4477</v>
      </c>
      <c r="E4176" s="19">
        <v>130</v>
      </c>
      <c r="F4176" s="19" t="s">
        <v>55</v>
      </c>
      <c r="G4176" s="19">
        <v>12</v>
      </c>
      <c r="H4176" s="19">
        <v>6</v>
      </c>
      <c r="I4176" s="19">
        <v>25</v>
      </c>
      <c r="J4176" s="19">
        <v>95</v>
      </c>
      <c r="K4176" s="19">
        <v>305</v>
      </c>
      <c r="L4176" s="19">
        <v>915</v>
      </c>
      <c r="M4176" s="19" t="s">
        <v>154</v>
      </c>
      <c r="N4176" s="19">
        <v>3000</v>
      </c>
      <c r="O4176" s="19">
        <v>5000</v>
      </c>
      <c r="P4176" s="19">
        <v>6600</v>
      </c>
      <c r="Q4176" s="19" t="s">
        <v>57</v>
      </c>
      <c r="R4176" s="19">
        <v>3200</v>
      </c>
      <c r="S4176" s="19">
        <v>20000</v>
      </c>
      <c r="T4176" s="19">
        <v>6.84</v>
      </c>
      <c r="U4176" s="19">
        <v>13</v>
      </c>
      <c r="V4176" s="19">
        <v>0.24</v>
      </c>
      <c r="W4176" s="19">
        <v>70</v>
      </c>
      <c r="X4176" s="93"/>
      <c r="Y4176">
        <f t="shared" si="196"/>
        <v>250</v>
      </c>
      <c r="Z4176" t="b">
        <f>IF(N4176/G4176&gt;=Auswahlhilfe!$C$8,TRUE,FALSE)</f>
        <v>1</v>
      </c>
      <c r="AA4176" t="b">
        <f>IF(K4176&gt;Auswahlhilfe!$C$7,TRUE,FALSE)</f>
        <v>1</v>
      </c>
      <c r="AB4176" t="b">
        <f>IF(Auswahlhilfe!$C$17=F4176,TRUE,FALSE)</f>
        <v>0</v>
      </c>
      <c r="AC4176" t="b">
        <f>IFERROR(IF(FIND("P2",PGOptionList!D4176)&gt;0,TRUE),FALSE)</f>
        <v>0</v>
      </c>
      <c r="AD4176" t="b">
        <f>IFERROR(IF(FIND("P1",PGOptionList!D4176)&gt;0,TRUE),FALSE)</f>
        <v>1</v>
      </c>
      <c r="AE4176" t="b">
        <f>IFERROR(IF(FIND("P0",PGOptionList!D4176)&gt;0,TRUE),FALSE)</f>
        <v>0</v>
      </c>
      <c r="AF4176" t="b">
        <f>IF(AND(Z4176,AA4176,AB4176,AC4176,IF(C4176=Auswahlhilfe!$L$7,TRUE,FALSE)),D4176,FALSE)</f>
        <v>0</v>
      </c>
      <c r="AG4176" t="b">
        <f>IF(AND(Z4176,AA4176,AB4176,AD4176,IF(C4176=Auswahlhilfe!$L$17,TRUE,FALSE)),D4176,FALSE)</f>
        <v>0</v>
      </c>
      <c r="AH4176" t="b">
        <f>IF(AND(Z4176,AA4176,AB4176,AE4176,IF(C4176=Auswahlhilfe!$L$17,TRUE,FALSE)),D4176,FALSE)</f>
        <v>0</v>
      </c>
      <c r="AI4176" t="s">
        <v>4817</v>
      </c>
      <c r="AJ4176" s="90" t="str">
        <f t="shared" si="197"/>
        <v>mailto:info@oxni.ch?subject=Anfrage TCBR-120-012-S1-P1</v>
      </c>
    </row>
    <row r="4177" spans="2:36" x14ac:dyDescent="0.2">
      <c r="B4177" s="78" t="str">
        <f t="shared" si="195"/>
        <v/>
      </c>
      <c r="C4177" s="19" t="s">
        <v>143</v>
      </c>
      <c r="D4177" s="19" t="s">
        <v>4478</v>
      </c>
      <c r="E4177" s="19">
        <v>130</v>
      </c>
      <c r="F4177" s="19" t="s">
        <v>58</v>
      </c>
      <c r="G4177" s="19">
        <v>12</v>
      </c>
      <c r="H4177" s="19">
        <v>6</v>
      </c>
      <c r="I4177" s="19">
        <v>25</v>
      </c>
      <c r="J4177" s="19">
        <v>95</v>
      </c>
      <c r="K4177" s="19">
        <v>305</v>
      </c>
      <c r="L4177" s="19">
        <v>915</v>
      </c>
      <c r="M4177" s="19" t="s">
        <v>154</v>
      </c>
      <c r="N4177" s="19">
        <v>3000</v>
      </c>
      <c r="O4177" s="19">
        <v>5000</v>
      </c>
      <c r="P4177" s="19">
        <v>6600</v>
      </c>
      <c r="Q4177" s="19" t="s">
        <v>57</v>
      </c>
      <c r="R4177" s="19">
        <v>3200</v>
      </c>
      <c r="S4177" s="19">
        <v>20000</v>
      </c>
      <c r="T4177" s="19">
        <v>6.84</v>
      </c>
      <c r="U4177" s="19">
        <v>13</v>
      </c>
      <c r="V4177" s="19">
        <v>0.24</v>
      </c>
      <c r="W4177" s="19">
        <v>70</v>
      </c>
      <c r="X4177" s="93"/>
      <c r="Y4177">
        <f t="shared" si="196"/>
        <v>250</v>
      </c>
      <c r="Z4177" t="b">
        <f>IF(N4177/G4177&gt;=Auswahlhilfe!$C$8,TRUE,FALSE)</f>
        <v>1</v>
      </c>
      <c r="AA4177" t="b">
        <f>IF(K4177&gt;Auswahlhilfe!$C$7,TRUE,FALSE)</f>
        <v>1</v>
      </c>
      <c r="AB4177" t="b">
        <f>IF(Auswahlhilfe!$C$17=F4177,TRUE,FALSE)</f>
        <v>1</v>
      </c>
      <c r="AC4177" t="b">
        <f>IFERROR(IF(FIND("P2",PGOptionList!D4177)&gt;0,TRUE),FALSE)</f>
        <v>0</v>
      </c>
      <c r="AD4177" t="b">
        <f>IFERROR(IF(FIND("P1",PGOptionList!D4177)&gt;0,TRUE),FALSE)</f>
        <v>1</v>
      </c>
      <c r="AE4177" t="b">
        <f>IFERROR(IF(FIND("P0",PGOptionList!D4177)&gt;0,TRUE),FALSE)</f>
        <v>0</v>
      </c>
      <c r="AF4177" t="b">
        <f>IF(AND(Z4177,AA4177,AB4177,AC4177,IF(C4177=Auswahlhilfe!$L$7,TRUE,FALSE)),D4177,FALSE)</f>
        <v>0</v>
      </c>
      <c r="AG4177" t="b">
        <f>IF(AND(Z4177,AA4177,AB4177,AD4177,IF(C4177=Auswahlhilfe!$L$17,TRUE,FALSE)),D4177,FALSE)</f>
        <v>0</v>
      </c>
      <c r="AH4177" t="b">
        <f>IF(AND(Z4177,AA4177,AB4177,AE4177,IF(C4177=Auswahlhilfe!$L$17,TRUE,FALSE)),D4177,FALSE)</f>
        <v>0</v>
      </c>
      <c r="AI4177" t="s">
        <v>4817</v>
      </c>
      <c r="AJ4177" s="90" t="str">
        <f t="shared" si="197"/>
        <v>mailto:info@oxni.ch?subject=Anfrage TCBR-120-012-S2-P1</v>
      </c>
    </row>
    <row r="4178" spans="2:36" x14ac:dyDescent="0.2">
      <c r="B4178" s="78" t="str">
        <f t="shared" si="195"/>
        <v/>
      </c>
      <c r="C4178" s="19" t="s">
        <v>143</v>
      </c>
      <c r="D4178" s="19" t="s">
        <v>4479</v>
      </c>
      <c r="E4178" s="19">
        <v>130</v>
      </c>
      <c r="F4178" s="19" t="s">
        <v>55</v>
      </c>
      <c r="G4178" s="19">
        <v>12</v>
      </c>
      <c r="H4178" s="19">
        <v>8</v>
      </c>
      <c r="I4178" s="19">
        <v>25</v>
      </c>
      <c r="J4178" s="19">
        <v>95</v>
      </c>
      <c r="K4178" s="19">
        <v>305</v>
      </c>
      <c r="L4178" s="19">
        <v>915</v>
      </c>
      <c r="M4178" s="19" t="s">
        <v>154</v>
      </c>
      <c r="N4178" s="19">
        <v>3000</v>
      </c>
      <c r="O4178" s="19">
        <v>5000</v>
      </c>
      <c r="P4178" s="19">
        <v>6600</v>
      </c>
      <c r="Q4178" s="19" t="s">
        <v>57</v>
      </c>
      <c r="R4178" s="19">
        <v>3200</v>
      </c>
      <c r="S4178" s="19">
        <v>20000</v>
      </c>
      <c r="T4178" s="19">
        <v>6.84</v>
      </c>
      <c r="U4178" s="19">
        <v>13</v>
      </c>
      <c r="V4178" s="19">
        <v>0.24</v>
      </c>
      <c r="W4178" s="19">
        <v>70</v>
      </c>
      <c r="X4178" s="93"/>
      <c r="Y4178">
        <f t="shared" si="196"/>
        <v>250</v>
      </c>
      <c r="Z4178" t="b">
        <f>IF(N4178/G4178&gt;=Auswahlhilfe!$C$8,TRUE,FALSE)</f>
        <v>1</v>
      </c>
      <c r="AA4178" t="b">
        <f>IF(K4178&gt;Auswahlhilfe!$C$7,TRUE,FALSE)</f>
        <v>1</v>
      </c>
      <c r="AB4178" t="b">
        <f>IF(Auswahlhilfe!$C$17=F4178,TRUE,FALSE)</f>
        <v>0</v>
      </c>
      <c r="AC4178" t="b">
        <f>IFERROR(IF(FIND("P2",PGOptionList!D4178)&gt;0,TRUE),FALSE)</f>
        <v>1</v>
      </c>
      <c r="AD4178" t="b">
        <f>IFERROR(IF(FIND("P1",PGOptionList!D4178)&gt;0,TRUE),FALSE)</f>
        <v>0</v>
      </c>
      <c r="AE4178" t="b">
        <f>IFERROR(IF(FIND("P0",PGOptionList!D4178)&gt;0,TRUE),FALSE)</f>
        <v>0</v>
      </c>
      <c r="AF4178" t="b">
        <f>IF(AND(Z4178,AA4178,AB4178,AC4178,IF(C4178=Auswahlhilfe!$L$7,TRUE,FALSE)),D4178,FALSE)</f>
        <v>0</v>
      </c>
      <c r="AG4178" t="b">
        <f>IF(AND(Z4178,AA4178,AB4178,AD4178,IF(C4178=Auswahlhilfe!$L$17,TRUE,FALSE)),D4178,FALSE)</f>
        <v>0</v>
      </c>
      <c r="AH4178" t="b">
        <f>IF(AND(Z4178,AA4178,AB4178,AE4178,IF(C4178=Auswahlhilfe!$L$17,TRUE,FALSE)),D4178,FALSE)</f>
        <v>0</v>
      </c>
      <c r="AI4178" t="s">
        <v>4817</v>
      </c>
      <c r="AJ4178" s="90" t="str">
        <f t="shared" si="197"/>
        <v>mailto:info@oxni.ch?subject=Anfrage TCBR-120-012-S1-P2</v>
      </c>
    </row>
    <row r="4179" spans="2:36" x14ac:dyDescent="0.2">
      <c r="B4179" s="78" t="str">
        <f t="shared" si="195"/>
        <v/>
      </c>
      <c r="C4179" s="19" t="s">
        <v>143</v>
      </c>
      <c r="D4179" s="19" t="s">
        <v>4480</v>
      </c>
      <c r="E4179" s="19">
        <v>130</v>
      </c>
      <c r="F4179" s="19" t="s">
        <v>58</v>
      </c>
      <c r="G4179" s="19">
        <v>12</v>
      </c>
      <c r="H4179" s="19">
        <v>8</v>
      </c>
      <c r="I4179" s="19">
        <v>25</v>
      </c>
      <c r="J4179" s="19">
        <v>95</v>
      </c>
      <c r="K4179" s="19">
        <v>305</v>
      </c>
      <c r="L4179" s="19">
        <v>915</v>
      </c>
      <c r="M4179" s="19" t="s">
        <v>154</v>
      </c>
      <c r="N4179" s="19">
        <v>3000</v>
      </c>
      <c r="O4179" s="19">
        <v>5000</v>
      </c>
      <c r="P4179" s="19">
        <v>6600</v>
      </c>
      <c r="Q4179" s="19" t="s">
        <v>57</v>
      </c>
      <c r="R4179" s="19">
        <v>3200</v>
      </c>
      <c r="S4179" s="19">
        <v>20000</v>
      </c>
      <c r="T4179" s="19">
        <v>6.84</v>
      </c>
      <c r="U4179" s="19">
        <v>13</v>
      </c>
      <c r="V4179" s="19">
        <v>0.24</v>
      </c>
      <c r="W4179" s="19">
        <v>70</v>
      </c>
      <c r="X4179" s="93"/>
      <c r="Y4179">
        <f t="shared" si="196"/>
        <v>250</v>
      </c>
      <c r="Z4179" t="b">
        <f>IF(N4179/G4179&gt;=Auswahlhilfe!$C$8,TRUE,FALSE)</f>
        <v>1</v>
      </c>
      <c r="AA4179" t="b">
        <f>IF(K4179&gt;Auswahlhilfe!$C$7,TRUE,FALSE)</f>
        <v>1</v>
      </c>
      <c r="AB4179" t="b">
        <f>IF(Auswahlhilfe!$C$17=F4179,TRUE,FALSE)</f>
        <v>1</v>
      </c>
      <c r="AC4179" t="b">
        <f>IFERROR(IF(FIND("P2",PGOptionList!D4179)&gt;0,TRUE),FALSE)</f>
        <v>1</v>
      </c>
      <c r="AD4179" t="b">
        <f>IFERROR(IF(FIND("P1",PGOptionList!D4179)&gt;0,TRUE),FALSE)</f>
        <v>0</v>
      </c>
      <c r="AE4179" t="b">
        <f>IFERROR(IF(FIND("P0",PGOptionList!D4179)&gt;0,TRUE),FALSE)</f>
        <v>0</v>
      </c>
      <c r="AF4179" t="b">
        <f>IF(AND(Z4179,AA4179,AB4179,AC4179,IF(C4179=Auswahlhilfe!$L$7,TRUE,FALSE)),D4179,FALSE)</f>
        <v>0</v>
      </c>
      <c r="AG4179" t="b">
        <f>IF(AND(Z4179,AA4179,AB4179,AD4179,IF(C4179=Auswahlhilfe!$L$17,TRUE,FALSE)),D4179,FALSE)</f>
        <v>0</v>
      </c>
      <c r="AH4179" t="b">
        <f>IF(AND(Z4179,AA4179,AB4179,AE4179,IF(C4179=Auswahlhilfe!$L$17,TRUE,FALSE)),D4179,FALSE)</f>
        <v>0</v>
      </c>
      <c r="AI4179" t="s">
        <v>4817</v>
      </c>
      <c r="AJ4179" s="90" t="str">
        <f t="shared" si="197"/>
        <v>mailto:info@oxni.ch?subject=Anfrage TCBR-120-012-S2-P2</v>
      </c>
    </row>
    <row r="4180" spans="2:36" x14ac:dyDescent="0.2">
      <c r="B4180" s="78" t="str">
        <f t="shared" si="195"/>
        <v/>
      </c>
      <c r="C4180" s="19" t="s">
        <v>143</v>
      </c>
      <c r="D4180" s="19" t="s">
        <v>4481</v>
      </c>
      <c r="E4180" s="19">
        <v>130</v>
      </c>
      <c r="F4180" s="19" t="s">
        <v>55</v>
      </c>
      <c r="G4180" s="19">
        <v>10</v>
      </c>
      <c r="H4180" s="19">
        <v>4</v>
      </c>
      <c r="I4180" s="19">
        <v>25</v>
      </c>
      <c r="J4180" s="19">
        <v>95</v>
      </c>
      <c r="K4180" s="19">
        <v>225</v>
      </c>
      <c r="L4180" s="19">
        <v>675</v>
      </c>
      <c r="M4180" s="19" t="s">
        <v>155</v>
      </c>
      <c r="N4180" s="19">
        <v>3000</v>
      </c>
      <c r="O4180" s="19">
        <v>5000</v>
      </c>
      <c r="P4180" s="19">
        <v>6600</v>
      </c>
      <c r="Q4180" s="19" t="s">
        <v>57</v>
      </c>
      <c r="R4180" s="19">
        <v>3200</v>
      </c>
      <c r="S4180" s="19">
        <v>20000</v>
      </c>
      <c r="T4180" s="19">
        <v>6.84</v>
      </c>
      <c r="U4180" s="19">
        <v>13</v>
      </c>
      <c r="V4180" s="19">
        <v>0.24</v>
      </c>
      <c r="W4180" s="19">
        <v>70</v>
      </c>
      <c r="X4180" s="93"/>
      <c r="Y4180">
        <f t="shared" si="196"/>
        <v>300</v>
      </c>
      <c r="Z4180" t="b">
        <f>IF(N4180/G4180&gt;=Auswahlhilfe!$C$8,TRUE,FALSE)</f>
        <v>1</v>
      </c>
      <c r="AA4180" t="b">
        <f>IF(K4180&gt;Auswahlhilfe!$C$7,TRUE,FALSE)</f>
        <v>1</v>
      </c>
      <c r="AB4180" t="b">
        <f>IF(Auswahlhilfe!$C$17=F4180,TRUE,FALSE)</f>
        <v>0</v>
      </c>
      <c r="AC4180" t="b">
        <f>IFERROR(IF(FIND("P2",PGOptionList!D4180)&gt;0,TRUE),FALSE)</f>
        <v>0</v>
      </c>
      <c r="AD4180" t="b">
        <f>IFERROR(IF(FIND("P1",PGOptionList!D4180)&gt;0,TRUE),FALSE)</f>
        <v>0</v>
      </c>
      <c r="AE4180" t="b">
        <f>IFERROR(IF(FIND("P0",PGOptionList!D4180)&gt;0,TRUE),FALSE)</f>
        <v>1</v>
      </c>
      <c r="AF4180" t="b">
        <f>IF(AND(Z4180,AA4180,AB4180,AC4180,IF(C4180=Auswahlhilfe!$L$7,TRUE,FALSE)),D4180,FALSE)</f>
        <v>0</v>
      </c>
      <c r="AG4180" t="b">
        <f>IF(AND(Z4180,AA4180,AB4180,AD4180,IF(C4180=Auswahlhilfe!$L$17,TRUE,FALSE)),D4180,FALSE)</f>
        <v>0</v>
      </c>
      <c r="AH4180" t="b">
        <f>IF(AND(Z4180,AA4180,AB4180,AE4180,IF(C4180=Auswahlhilfe!$L$17,TRUE,FALSE)),D4180,FALSE)</f>
        <v>0</v>
      </c>
      <c r="AI4180" t="s">
        <v>4817</v>
      </c>
      <c r="AJ4180" s="90" t="str">
        <f t="shared" si="197"/>
        <v>mailto:info@oxni.ch?subject=Anfrage TCBR-120-010-S1-P0</v>
      </c>
    </row>
    <row r="4181" spans="2:36" x14ac:dyDescent="0.2">
      <c r="B4181" s="78" t="str">
        <f t="shared" si="195"/>
        <v/>
      </c>
      <c r="C4181" s="19" t="s">
        <v>143</v>
      </c>
      <c r="D4181" s="19" t="s">
        <v>4482</v>
      </c>
      <c r="E4181" s="19">
        <v>130</v>
      </c>
      <c r="F4181" s="19" t="s">
        <v>58</v>
      </c>
      <c r="G4181" s="19">
        <v>10</v>
      </c>
      <c r="H4181" s="19">
        <v>4</v>
      </c>
      <c r="I4181" s="19">
        <v>25</v>
      </c>
      <c r="J4181" s="19">
        <v>95</v>
      </c>
      <c r="K4181" s="19">
        <v>225</v>
      </c>
      <c r="L4181" s="19">
        <v>675</v>
      </c>
      <c r="M4181" s="19" t="s">
        <v>155</v>
      </c>
      <c r="N4181" s="19">
        <v>3000</v>
      </c>
      <c r="O4181" s="19">
        <v>5000</v>
      </c>
      <c r="P4181" s="19">
        <v>6600</v>
      </c>
      <c r="Q4181" s="19" t="s">
        <v>57</v>
      </c>
      <c r="R4181" s="19">
        <v>3200</v>
      </c>
      <c r="S4181" s="19">
        <v>20000</v>
      </c>
      <c r="T4181" s="19">
        <v>6.84</v>
      </c>
      <c r="U4181" s="19">
        <v>13</v>
      </c>
      <c r="V4181" s="19">
        <v>0.24</v>
      </c>
      <c r="W4181" s="19">
        <v>70</v>
      </c>
      <c r="X4181" s="93"/>
      <c r="Y4181">
        <f t="shared" si="196"/>
        <v>300</v>
      </c>
      <c r="Z4181" t="b">
        <f>IF(N4181/G4181&gt;=Auswahlhilfe!$C$8,TRUE,FALSE)</f>
        <v>1</v>
      </c>
      <c r="AA4181" t="b">
        <f>IF(K4181&gt;Auswahlhilfe!$C$7,TRUE,FALSE)</f>
        <v>1</v>
      </c>
      <c r="AB4181" t="b">
        <f>IF(Auswahlhilfe!$C$17=F4181,TRUE,FALSE)</f>
        <v>1</v>
      </c>
      <c r="AC4181" t="b">
        <f>IFERROR(IF(FIND("P2",PGOptionList!D4181)&gt;0,TRUE),FALSE)</f>
        <v>0</v>
      </c>
      <c r="AD4181" t="b">
        <f>IFERROR(IF(FIND("P1",PGOptionList!D4181)&gt;0,TRUE),FALSE)</f>
        <v>0</v>
      </c>
      <c r="AE4181" t="b">
        <f>IFERROR(IF(FIND("P0",PGOptionList!D4181)&gt;0,TRUE),FALSE)</f>
        <v>1</v>
      </c>
      <c r="AF4181" t="b">
        <f>IF(AND(Z4181,AA4181,AB4181,AC4181,IF(C4181=Auswahlhilfe!$L$7,TRUE,FALSE)),D4181,FALSE)</f>
        <v>0</v>
      </c>
      <c r="AG4181" t="b">
        <f>IF(AND(Z4181,AA4181,AB4181,AD4181,IF(C4181=Auswahlhilfe!$L$17,TRUE,FALSE)),D4181,FALSE)</f>
        <v>0</v>
      </c>
      <c r="AH4181" t="b">
        <f>IF(AND(Z4181,AA4181,AB4181,AE4181,IF(C4181=Auswahlhilfe!$L$17,TRUE,FALSE)),D4181,FALSE)</f>
        <v>0</v>
      </c>
      <c r="AI4181" t="s">
        <v>4817</v>
      </c>
      <c r="AJ4181" s="90" t="str">
        <f t="shared" si="197"/>
        <v>mailto:info@oxni.ch?subject=Anfrage TCBR-120-010-S2-P0</v>
      </c>
    </row>
    <row r="4182" spans="2:36" x14ac:dyDescent="0.2">
      <c r="B4182" s="78" t="str">
        <f t="shared" si="195"/>
        <v/>
      </c>
      <c r="C4182" s="19" t="s">
        <v>143</v>
      </c>
      <c r="D4182" s="19" t="s">
        <v>4483</v>
      </c>
      <c r="E4182" s="19">
        <v>130</v>
      </c>
      <c r="F4182" s="19" t="s">
        <v>55</v>
      </c>
      <c r="G4182" s="19">
        <v>10</v>
      </c>
      <c r="H4182" s="19">
        <v>6</v>
      </c>
      <c r="I4182" s="19">
        <v>25</v>
      </c>
      <c r="J4182" s="19">
        <v>95</v>
      </c>
      <c r="K4182" s="19">
        <v>225</v>
      </c>
      <c r="L4182" s="19">
        <v>675</v>
      </c>
      <c r="M4182" s="19" t="s">
        <v>155</v>
      </c>
      <c r="N4182" s="19">
        <v>3000</v>
      </c>
      <c r="O4182" s="19">
        <v>5000</v>
      </c>
      <c r="P4182" s="19">
        <v>6600</v>
      </c>
      <c r="Q4182" s="19" t="s">
        <v>57</v>
      </c>
      <c r="R4182" s="19">
        <v>3200</v>
      </c>
      <c r="S4182" s="19">
        <v>20000</v>
      </c>
      <c r="T4182" s="19">
        <v>6.84</v>
      </c>
      <c r="U4182" s="19">
        <v>13</v>
      </c>
      <c r="V4182" s="19">
        <v>0.24</v>
      </c>
      <c r="W4182" s="19">
        <v>70</v>
      </c>
      <c r="X4182" s="93"/>
      <c r="Y4182">
        <f t="shared" si="196"/>
        <v>300</v>
      </c>
      <c r="Z4182" t="b">
        <f>IF(N4182/G4182&gt;=Auswahlhilfe!$C$8,TRUE,FALSE)</f>
        <v>1</v>
      </c>
      <c r="AA4182" t="b">
        <f>IF(K4182&gt;Auswahlhilfe!$C$7,TRUE,FALSE)</f>
        <v>1</v>
      </c>
      <c r="AB4182" t="b">
        <f>IF(Auswahlhilfe!$C$17=F4182,TRUE,FALSE)</f>
        <v>0</v>
      </c>
      <c r="AC4182" t="b">
        <f>IFERROR(IF(FIND("P2",PGOptionList!D4182)&gt;0,TRUE),FALSE)</f>
        <v>0</v>
      </c>
      <c r="AD4182" t="b">
        <f>IFERROR(IF(FIND("P1",PGOptionList!D4182)&gt;0,TRUE),FALSE)</f>
        <v>1</v>
      </c>
      <c r="AE4182" t="b">
        <f>IFERROR(IF(FIND("P0",PGOptionList!D4182)&gt;0,TRUE),FALSE)</f>
        <v>0</v>
      </c>
      <c r="AF4182" t="b">
        <f>IF(AND(Z4182,AA4182,AB4182,AC4182,IF(C4182=Auswahlhilfe!$L$7,TRUE,FALSE)),D4182,FALSE)</f>
        <v>0</v>
      </c>
      <c r="AG4182" t="b">
        <f>IF(AND(Z4182,AA4182,AB4182,AD4182,IF(C4182=Auswahlhilfe!$L$17,TRUE,FALSE)),D4182,FALSE)</f>
        <v>0</v>
      </c>
      <c r="AH4182" t="b">
        <f>IF(AND(Z4182,AA4182,AB4182,AE4182,IF(C4182=Auswahlhilfe!$L$17,TRUE,FALSE)),D4182,FALSE)</f>
        <v>0</v>
      </c>
      <c r="AI4182" t="s">
        <v>4817</v>
      </c>
      <c r="AJ4182" s="90" t="str">
        <f t="shared" si="197"/>
        <v>mailto:info@oxni.ch?subject=Anfrage TCBR-120-010-S1-P1</v>
      </c>
    </row>
    <row r="4183" spans="2:36" x14ac:dyDescent="0.2">
      <c r="B4183" s="78" t="str">
        <f t="shared" si="195"/>
        <v/>
      </c>
      <c r="C4183" s="19" t="s">
        <v>143</v>
      </c>
      <c r="D4183" s="19" t="s">
        <v>4484</v>
      </c>
      <c r="E4183" s="19">
        <v>130</v>
      </c>
      <c r="F4183" s="19" t="s">
        <v>58</v>
      </c>
      <c r="G4183" s="19">
        <v>10</v>
      </c>
      <c r="H4183" s="19">
        <v>6</v>
      </c>
      <c r="I4183" s="19">
        <v>25</v>
      </c>
      <c r="J4183" s="19">
        <v>95</v>
      </c>
      <c r="K4183" s="19">
        <v>225</v>
      </c>
      <c r="L4183" s="19">
        <v>675</v>
      </c>
      <c r="M4183" s="19" t="s">
        <v>155</v>
      </c>
      <c r="N4183" s="19">
        <v>3000</v>
      </c>
      <c r="O4183" s="19">
        <v>5000</v>
      </c>
      <c r="P4183" s="19">
        <v>6600</v>
      </c>
      <c r="Q4183" s="19" t="s">
        <v>57</v>
      </c>
      <c r="R4183" s="19">
        <v>3200</v>
      </c>
      <c r="S4183" s="19">
        <v>20000</v>
      </c>
      <c r="T4183" s="19">
        <v>6.84</v>
      </c>
      <c r="U4183" s="19">
        <v>13</v>
      </c>
      <c r="V4183" s="19">
        <v>0.24</v>
      </c>
      <c r="W4183" s="19">
        <v>70</v>
      </c>
      <c r="X4183" s="93"/>
      <c r="Y4183">
        <f t="shared" si="196"/>
        <v>300</v>
      </c>
      <c r="Z4183" t="b">
        <f>IF(N4183/G4183&gt;=Auswahlhilfe!$C$8,TRUE,FALSE)</f>
        <v>1</v>
      </c>
      <c r="AA4183" t="b">
        <f>IF(K4183&gt;Auswahlhilfe!$C$7,TRUE,FALSE)</f>
        <v>1</v>
      </c>
      <c r="AB4183" t="b">
        <f>IF(Auswahlhilfe!$C$17=F4183,TRUE,FALSE)</f>
        <v>1</v>
      </c>
      <c r="AC4183" t="b">
        <f>IFERROR(IF(FIND("P2",PGOptionList!D4183)&gt;0,TRUE),FALSE)</f>
        <v>0</v>
      </c>
      <c r="AD4183" t="b">
        <f>IFERROR(IF(FIND("P1",PGOptionList!D4183)&gt;0,TRUE),FALSE)</f>
        <v>1</v>
      </c>
      <c r="AE4183" t="b">
        <f>IFERROR(IF(FIND("P0",PGOptionList!D4183)&gt;0,TRUE),FALSE)</f>
        <v>0</v>
      </c>
      <c r="AF4183" t="b">
        <f>IF(AND(Z4183,AA4183,AB4183,AC4183,IF(C4183=Auswahlhilfe!$L$7,TRUE,FALSE)),D4183,FALSE)</f>
        <v>0</v>
      </c>
      <c r="AG4183" t="b">
        <f>IF(AND(Z4183,AA4183,AB4183,AD4183,IF(C4183=Auswahlhilfe!$L$17,TRUE,FALSE)),D4183,FALSE)</f>
        <v>0</v>
      </c>
      <c r="AH4183" t="b">
        <f>IF(AND(Z4183,AA4183,AB4183,AE4183,IF(C4183=Auswahlhilfe!$L$17,TRUE,FALSE)),D4183,FALSE)</f>
        <v>0</v>
      </c>
      <c r="AI4183" t="s">
        <v>4817</v>
      </c>
      <c r="AJ4183" s="90" t="str">
        <f t="shared" si="197"/>
        <v>mailto:info@oxni.ch?subject=Anfrage TCBR-120-010-S2-P1</v>
      </c>
    </row>
    <row r="4184" spans="2:36" x14ac:dyDescent="0.2">
      <c r="B4184" s="78" t="str">
        <f t="shared" si="195"/>
        <v/>
      </c>
      <c r="C4184" s="19" t="s">
        <v>143</v>
      </c>
      <c r="D4184" s="19" t="s">
        <v>4485</v>
      </c>
      <c r="E4184" s="19">
        <v>130</v>
      </c>
      <c r="F4184" s="19" t="s">
        <v>55</v>
      </c>
      <c r="G4184" s="19">
        <v>10</v>
      </c>
      <c r="H4184" s="19">
        <v>8</v>
      </c>
      <c r="I4184" s="19">
        <v>25</v>
      </c>
      <c r="J4184" s="19">
        <v>95</v>
      </c>
      <c r="K4184" s="19">
        <v>225</v>
      </c>
      <c r="L4184" s="19">
        <v>675</v>
      </c>
      <c r="M4184" s="19" t="s">
        <v>155</v>
      </c>
      <c r="N4184" s="19">
        <v>3000</v>
      </c>
      <c r="O4184" s="19">
        <v>5000</v>
      </c>
      <c r="P4184" s="19">
        <v>6600</v>
      </c>
      <c r="Q4184" s="19" t="s">
        <v>57</v>
      </c>
      <c r="R4184" s="19">
        <v>3200</v>
      </c>
      <c r="S4184" s="19">
        <v>20000</v>
      </c>
      <c r="T4184" s="19">
        <v>6.84</v>
      </c>
      <c r="U4184" s="19">
        <v>13</v>
      </c>
      <c r="V4184" s="19">
        <v>0.24</v>
      </c>
      <c r="W4184" s="19">
        <v>70</v>
      </c>
      <c r="X4184" s="93"/>
      <c r="Y4184">
        <f t="shared" si="196"/>
        <v>300</v>
      </c>
      <c r="Z4184" t="b">
        <f>IF(N4184/G4184&gt;=Auswahlhilfe!$C$8,TRUE,FALSE)</f>
        <v>1</v>
      </c>
      <c r="AA4184" t="b">
        <f>IF(K4184&gt;Auswahlhilfe!$C$7,TRUE,FALSE)</f>
        <v>1</v>
      </c>
      <c r="AB4184" t="b">
        <f>IF(Auswahlhilfe!$C$17=F4184,TRUE,FALSE)</f>
        <v>0</v>
      </c>
      <c r="AC4184" t="b">
        <f>IFERROR(IF(FIND("P2",PGOptionList!D4184)&gt;0,TRUE),FALSE)</f>
        <v>1</v>
      </c>
      <c r="AD4184" t="b">
        <f>IFERROR(IF(FIND("P1",PGOptionList!D4184)&gt;0,TRUE),FALSE)</f>
        <v>0</v>
      </c>
      <c r="AE4184" t="b">
        <f>IFERROR(IF(FIND("P0",PGOptionList!D4184)&gt;0,TRUE),FALSE)</f>
        <v>0</v>
      </c>
      <c r="AF4184" t="b">
        <f>IF(AND(Z4184,AA4184,AB4184,AC4184,IF(C4184=Auswahlhilfe!$L$7,TRUE,FALSE)),D4184,FALSE)</f>
        <v>0</v>
      </c>
      <c r="AG4184" t="b">
        <f>IF(AND(Z4184,AA4184,AB4184,AD4184,IF(C4184=Auswahlhilfe!$L$17,TRUE,FALSE)),D4184,FALSE)</f>
        <v>0</v>
      </c>
      <c r="AH4184" t="b">
        <f>IF(AND(Z4184,AA4184,AB4184,AE4184,IF(C4184=Auswahlhilfe!$L$17,TRUE,FALSE)),D4184,FALSE)</f>
        <v>0</v>
      </c>
      <c r="AI4184" t="s">
        <v>4817</v>
      </c>
      <c r="AJ4184" s="90" t="str">
        <f t="shared" si="197"/>
        <v>mailto:info@oxni.ch?subject=Anfrage TCBR-120-010-S1-P2</v>
      </c>
    </row>
    <row r="4185" spans="2:36" x14ac:dyDescent="0.2">
      <c r="B4185" s="78" t="str">
        <f t="shared" si="195"/>
        <v/>
      </c>
      <c r="C4185" s="19" t="s">
        <v>143</v>
      </c>
      <c r="D4185" s="19" t="s">
        <v>4486</v>
      </c>
      <c r="E4185" s="19">
        <v>130</v>
      </c>
      <c r="F4185" s="19" t="s">
        <v>58</v>
      </c>
      <c r="G4185" s="19">
        <v>10</v>
      </c>
      <c r="H4185" s="19">
        <v>8</v>
      </c>
      <c r="I4185" s="19">
        <v>25</v>
      </c>
      <c r="J4185" s="19">
        <v>95</v>
      </c>
      <c r="K4185" s="19">
        <v>225</v>
      </c>
      <c r="L4185" s="19">
        <v>675</v>
      </c>
      <c r="M4185" s="19" t="s">
        <v>155</v>
      </c>
      <c r="N4185" s="19">
        <v>3000</v>
      </c>
      <c r="O4185" s="19">
        <v>5000</v>
      </c>
      <c r="P4185" s="19">
        <v>6600</v>
      </c>
      <c r="Q4185" s="19" t="s">
        <v>57</v>
      </c>
      <c r="R4185" s="19">
        <v>3200</v>
      </c>
      <c r="S4185" s="19">
        <v>20000</v>
      </c>
      <c r="T4185" s="19">
        <v>6.84</v>
      </c>
      <c r="U4185" s="19">
        <v>13</v>
      </c>
      <c r="V4185" s="19">
        <v>0.24</v>
      </c>
      <c r="W4185" s="19">
        <v>70</v>
      </c>
      <c r="X4185" s="93"/>
      <c r="Y4185">
        <f t="shared" si="196"/>
        <v>300</v>
      </c>
      <c r="Z4185" t="b">
        <f>IF(N4185/G4185&gt;=Auswahlhilfe!$C$8,TRUE,FALSE)</f>
        <v>1</v>
      </c>
      <c r="AA4185" t="b">
        <f>IF(K4185&gt;Auswahlhilfe!$C$7,TRUE,FALSE)</f>
        <v>1</v>
      </c>
      <c r="AB4185" t="b">
        <f>IF(Auswahlhilfe!$C$17=F4185,TRUE,FALSE)</f>
        <v>1</v>
      </c>
      <c r="AC4185" t="b">
        <f>IFERROR(IF(FIND("P2",PGOptionList!D4185)&gt;0,TRUE),FALSE)</f>
        <v>1</v>
      </c>
      <c r="AD4185" t="b">
        <f>IFERROR(IF(FIND("P1",PGOptionList!D4185)&gt;0,TRUE),FALSE)</f>
        <v>0</v>
      </c>
      <c r="AE4185" t="b">
        <f>IFERROR(IF(FIND("P0",PGOptionList!D4185)&gt;0,TRUE),FALSE)</f>
        <v>0</v>
      </c>
      <c r="AF4185" t="b">
        <f>IF(AND(Z4185,AA4185,AB4185,AC4185,IF(C4185=Auswahlhilfe!$L$7,TRUE,FALSE)),D4185,FALSE)</f>
        <v>0</v>
      </c>
      <c r="AG4185" t="b">
        <f>IF(AND(Z4185,AA4185,AB4185,AD4185,IF(C4185=Auswahlhilfe!$L$17,TRUE,FALSE)),D4185,FALSE)</f>
        <v>0</v>
      </c>
      <c r="AH4185" t="b">
        <f>IF(AND(Z4185,AA4185,AB4185,AE4185,IF(C4185=Auswahlhilfe!$L$17,TRUE,FALSE)),D4185,FALSE)</f>
        <v>0</v>
      </c>
      <c r="AI4185" t="s">
        <v>4817</v>
      </c>
      <c r="AJ4185" s="90" t="str">
        <f t="shared" si="197"/>
        <v>mailto:info@oxni.ch?subject=Anfrage TCBR-120-010-S2-P2</v>
      </c>
    </row>
    <row r="4186" spans="2:36" x14ac:dyDescent="0.2">
      <c r="B4186" s="78" t="str">
        <f t="shared" si="195"/>
        <v/>
      </c>
      <c r="C4186" s="19" t="s">
        <v>143</v>
      </c>
      <c r="D4186" s="19" t="s">
        <v>4487</v>
      </c>
      <c r="E4186" s="19">
        <v>130</v>
      </c>
      <c r="F4186" s="19" t="s">
        <v>55</v>
      </c>
      <c r="G4186" s="19">
        <v>8</v>
      </c>
      <c r="H4186" s="19">
        <v>4</v>
      </c>
      <c r="I4186" s="19">
        <v>25</v>
      </c>
      <c r="J4186" s="19">
        <v>95</v>
      </c>
      <c r="K4186" s="19">
        <v>255</v>
      </c>
      <c r="L4186" s="19">
        <v>765</v>
      </c>
      <c r="M4186" s="19" t="s">
        <v>133</v>
      </c>
      <c r="N4186" s="19">
        <v>3000</v>
      </c>
      <c r="O4186" s="19">
        <v>5000</v>
      </c>
      <c r="P4186" s="19">
        <v>6600</v>
      </c>
      <c r="Q4186" s="19" t="s">
        <v>57</v>
      </c>
      <c r="R4186" s="19">
        <v>3200</v>
      </c>
      <c r="S4186" s="19">
        <v>20000</v>
      </c>
      <c r="T4186" s="19">
        <v>6.84</v>
      </c>
      <c r="U4186" s="19">
        <v>13</v>
      </c>
      <c r="V4186" s="19">
        <v>0.24</v>
      </c>
      <c r="W4186" s="19">
        <v>70</v>
      </c>
      <c r="X4186" s="93"/>
      <c r="Y4186">
        <f t="shared" si="196"/>
        <v>375</v>
      </c>
      <c r="Z4186" t="b">
        <f>IF(N4186/G4186&gt;=Auswahlhilfe!$C$8,TRUE,FALSE)</f>
        <v>1</v>
      </c>
      <c r="AA4186" t="b">
        <f>IF(K4186&gt;Auswahlhilfe!$C$7,TRUE,FALSE)</f>
        <v>1</v>
      </c>
      <c r="AB4186" t="b">
        <f>IF(Auswahlhilfe!$C$17=F4186,TRUE,FALSE)</f>
        <v>0</v>
      </c>
      <c r="AC4186" t="b">
        <f>IFERROR(IF(FIND("P2",PGOptionList!D4186)&gt;0,TRUE),FALSE)</f>
        <v>0</v>
      </c>
      <c r="AD4186" t="b">
        <f>IFERROR(IF(FIND("P1",PGOptionList!D4186)&gt;0,TRUE),FALSE)</f>
        <v>0</v>
      </c>
      <c r="AE4186" t="b">
        <f>IFERROR(IF(FIND("P0",PGOptionList!D4186)&gt;0,TRUE),FALSE)</f>
        <v>1</v>
      </c>
      <c r="AF4186" t="b">
        <f>IF(AND(Z4186,AA4186,AB4186,AC4186,IF(C4186=Auswahlhilfe!$L$7,TRUE,FALSE)),D4186,FALSE)</f>
        <v>0</v>
      </c>
      <c r="AG4186" t="b">
        <f>IF(AND(Z4186,AA4186,AB4186,AD4186,IF(C4186=Auswahlhilfe!$L$17,TRUE,FALSE)),D4186,FALSE)</f>
        <v>0</v>
      </c>
      <c r="AH4186" t="b">
        <f>IF(AND(Z4186,AA4186,AB4186,AE4186,IF(C4186=Auswahlhilfe!$L$17,TRUE,FALSE)),D4186,FALSE)</f>
        <v>0</v>
      </c>
      <c r="AI4186" t="s">
        <v>4817</v>
      </c>
      <c r="AJ4186" s="90" t="str">
        <f t="shared" si="197"/>
        <v>mailto:info@oxni.ch?subject=Anfrage TCBR-120-008-S1-P0</v>
      </c>
    </row>
    <row r="4187" spans="2:36" x14ac:dyDescent="0.2">
      <c r="B4187" s="78" t="str">
        <f t="shared" si="195"/>
        <v/>
      </c>
      <c r="C4187" s="19" t="s">
        <v>143</v>
      </c>
      <c r="D4187" s="19" t="s">
        <v>4488</v>
      </c>
      <c r="E4187" s="19">
        <v>130</v>
      </c>
      <c r="F4187" s="19" t="s">
        <v>58</v>
      </c>
      <c r="G4187" s="19">
        <v>8</v>
      </c>
      <c r="H4187" s="19">
        <v>4</v>
      </c>
      <c r="I4187" s="19">
        <v>25</v>
      </c>
      <c r="J4187" s="19">
        <v>95</v>
      </c>
      <c r="K4187" s="19">
        <v>255</v>
      </c>
      <c r="L4187" s="19">
        <v>765</v>
      </c>
      <c r="M4187" s="19" t="s">
        <v>133</v>
      </c>
      <c r="N4187" s="19">
        <v>3000</v>
      </c>
      <c r="O4187" s="19">
        <v>5000</v>
      </c>
      <c r="P4187" s="19">
        <v>6600</v>
      </c>
      <c r="Q4187" s="19" t="s">
        <v>57</v>
      </c>
      <c r="R4187" s="19">
        <v>3200</v>
      </c>
      <c r="S4187" s="19">
        <v>20000</v>
      </c>
      <c r="T4187" s="19">
        <v>6.84</v>
      </c>
      <c r="U4187" s="19">
        <v>13</v>
      </c>
      <c r="V4187" s="19">
        <v>0.24</v>
      </c>
      <c r="W4187" s="19">
        <v>70</v>
      </c>
      <c r="X4187" s="93"/>
      <c r="Y4187">
        <f t="shared" si="196"/>
        <v>375</v>
      </c>
      <c r="Z4187" t="b">
        <f>IF(N4187/G4187&gt;=Auswahlhilfe!$C$8,TRUE,FALSE)</f>
        <v>1</v>
      </c>
      <c r="AA4187" t="b">
        <f>IF(K4187&gt;Auswahlhilfe!$C$7,TRUE,FALSE)</f>
        <v>1</v>
      </c>
      <c r="AB4187" t="b">
        <f>IF(Auswahlhilfe!$C$17=F4187,TRUE,FALSE)</f>
        <v>1</v>
      </c>
      <c r="AC4187" t="b">
        <f>IFERROR(IF(FIND("P2",PGOptionList!D4187)&gt;0,TRUE),FALSE)</f>
        <v>0</v>
      </c>
      <c r="AD4187" t="b">
        <f>IFERROR(IF(FIND("P1",PGOptionList!D4187)&gt;0,TRUE),FALSE)</f>
        <v>0</v>
      </c>
      <c r="AE4187" t="b">
        <f>IFERROR(IF(FIND("P0",PGOptionList!D4187)&gt;0,TRUE),FALSE)</f>
        <v>1</v>
      </c>
      <c r="AF4187" t="b">
        <f>IF(AND(Z4187,AA4187,AB4187,AC4187,IF(C4187=Auswahlhilfe!$L$7,TRUE,FALSE)),D4187,FALSE)</f>
        <v>0</v>
      </c>
      <c r="AG4187" t="b">
        <f>IF(AND(Z4187,AA4187,AB4187,AD4187,IF(C4187=Auswahlhilfe!$L$17,TRUE,FALSE)),D4187,FALSE)</f>
        <v>0</v>
      </c>
      <c r="AH4187" t="b">
        <f>IF(AND(Z4187,AA4187,AB4187,AE4187,IF(C4187=Auswahlhilfe!$L$17,TRUE,FALSE)),D4187,FALSE)</f>
        <v>0</v>
      </c>
      <c r="AI4187" t="s">
        <v>4817</v>
      </c>
      <c r="AJ4187" s="90" t="str">
        <f t="shared" si="197"/>
        <v>mailto:info@oxni.ch?subject=Anfrage TCBR-120-008-S2-P0</v>
      </c>
    </row>
    <row r="4188" spans="2:36" x14ac:dyDescent="0.2">
      <c r="B4188" s="78" t="str">
        <f t="shared" si="195"/>
        <v/>
      </c>
      <c r="C4188" s="19" t="s">
        <v>143</v>
      </c>
      <c r="D4188" s="19" t="s">
        <v>4489</v>
      </c>
      <c r="E4188" s="19">
        <v>130</v>
      </c>
      <c r="F4188" s="19" t="s">
        <v>55</v>
      </c>
      <c r="G4188" s="19">
        <v>8</v>
      </c>
      <c r="H4188" s="19">
        <v>6</v>
      </c>
      <c r="I4188" s="19">
        <v>25</v>
      </c>
      <c r="J4188" s="19">
        <v>95</v>
      </c>
      <c r="K4188" s="19">
        <v>255</v>
      </c>
      <c r="L4188" s="19">
        <v>765</v>
      </c>
      <c r="M4188" s="19" t="s">
        <v>133</v>
      </c>
      <c r="N4188" s="19">
        <v>3000</v>
      </c>
      <c r="O4188" s="19">
        <v>5000</v>
      </c>
      <c r="P4188" s="19">
        <v>6600</v>
      </c>
      <c r="Q4188" s="19" t="s">
        <v>57</v>
      </c>
      <c r="R4188" s="19">
        <v>3200</v>
      </c>
      <c r="S4188" s="19">
        <v>20000</v>
      </c>
      <c r="T4188" s="19">
        <v>6.84</v>
      </c>
      <c r="U4188" s="19">
        <v>13</v>
      </c>
      <c r="V4188" s="19">
        <v>0.24</v>
      </c>
      <c r="W4188" s="19">
        <v>70</v>
      </c>
      <c r="X4188" s="93"/>
      <c r="Y4188">
        <f t="shared" si="196"/>
        <v>375</v>
      </c>
      <c r="Z4188" t="b">
        <f>IF(N4188/G4188&gt;=Auswahlhilfe!$C$8,TRUE,FALSE)</f>
        <v>1</v>
      </c>
      <c r="AA4188" t="b">
        <f>IF(K4188&gt;Auswahlhilfe!$C$7,TRUE,FALSE)</f>
        <v>1</v>
      </c>
      <c r="AB4188" t="b">
        <f>IF(Auswahlhilfe!$C$17=F4188,TRUE,FALSE)</f>
        <v>0</v>
      </c>
      <c r="AC4188" t="b">
        <f>IFERROR(IF(FIND("P2",PGOptionList!D4188)&gt;0,TRUE),FALSE)</f>
        <v>0</v>
      </c>
      <c r="AD4188" t="b">
        <f>IFERROR(IF(FIND("P1",PGOptionList!D4188)&gt;0,TRUE),FALSE)</f>
        <v>1</v>
      </c>
      <c r="AE4188" t="b">
        <f>IFERROR(IF(FIND("P0",PGOptionList!D4188)&gt;0,TRUE),FALSE)</f>
        <v>0</v>
      </c>
      <c r="AF4188" t="b">
        <f>IF(AND(Z4188,AA4188,AB4188,AC4188,IF(C4188=Auswahlhilfe!$L$7,TRUE,FALSE)),D4188,FALSE)</f>
        <v>0</v>
      </c>
      <c r="AG4188" t="b">
        <f>IF(AND(Z4188,AA4188,AB4188,AD4188,IF(C4188=Auswahlhilfe!$L$17,TRUE,FALSE)),D4188,FALSE)</f>
        <v>0</v>
      </c>
      <c r="AH4188" t="b">
        <f>IF(AND(Z4188,AA4188,AB4188,AE4188,IF(C4188=Auswahlhilfe!$L$17,TRUE,FALSE)),D4188,FALSE)</f>
        <v>0</v>
      </c>
      <c r="AI4188" t="s">
        <v>4817</v>
      </c>
      <c r="AJ4188" s="90" t="str">
        <f t="shared" si="197"/>
        <v>mailto:info@oxni.ch?subject=Anfrage TCBR-120-008-S1-P1</v>
      </c>
    </row>
    <row r="4189" spans="2:36" x14ac:dyDescent="0.2">
      <c r="B4189" s="78" t="str">
        <f t="shared" si="195"/>
        <v/>
      </c>
      <c r="C4189" s="19" t="s">
        <v>143</v>
      </c>
      <c r="D4189" s="19" t="s">
        <v>4490</v>
      </c>
      <c r="E4189" s="19">
        <v>130</v>
      </c>
      <c r="F4189" s="19" t="s">
        <v>58</v>
      </c>
      <c r="G4189" s="19">
        <v>8</v>
      </c>
      <c r="H4189" s="19">
        <v>6</v>
      </c>
      <c r="I4189" s="19">
        <v>25</v>
      </c>
      <c r="J4189" s="19">
        <v>95</v>
      </c>
      <c r="K4189" s="19">
        <v>255</v>
      </c>
      <c r="L4189" s="19">
        <v>765</v>
      </c>
      <c r="M4189" s="19" t="s">
        <v>133</v>
      </c>
      <c r="N4189" s="19">
        <v>3000</v>
      </c>
      <c r="O4189" s="19">
        <v>5000</v>
      </c>
      <c r="P4189" s="19">
        <v>6600</v>
      </c>
      <c r="Q4189" s="19" t="s">
        <v>57</v>
      </c>
      <c r="R4189" s="19">
        <v>3200</v>
      </c>
      <c r="S4189" s="19">
        <v>20000</v>
      </c>
      <c r="T4189" s="19">
        <v>6.84</v>
      </c>
      <c r="U4189" s="19">
        <v>13</v>
      </c>
      <c r="V4189" s="19">
        <v>0.24</v>
      </c>
      <c r="W4189" s="19">
        <v>70</v>
      </c>
      <c r="X4189" s="93"/>
      <c r="Y4189">
        <f t="shared" si="196"/>
        <v>375</v>
      </c>
      <c r="Z4189" t="b">
        <f>IF(N4189/G4189&gt;=Auswahlhilfe!$C$8,TRUE,FALSE)</f>
        <v>1</v>
      </c>
      <c r="AA4189" t="b">
        <f>IF(K4189&gt;Auswahlhilfe!$C$7,TRUE,FALSE)</f>
        <v>1</v>
      </c>
      <c r="AB4189" t="b">
        <f>IF(Auswahlhilfe!$C$17=F4189,TRUE,FALSE)</f>
        <v>1</v>
      </c>
      <c r="AC4189" t="b">
        <f>IFERROR(IF(FIND("P2",PGOptionList!D4189)&gt;0,TRUE),FALSE)</f>
        <v>0</v>
      </c>
      <c r="AD4189" t="b">
        <f>IFERROR(IF(FIND("P1",PGOptionList!D4189)&gt;0,TRUE),FALSE)</f>
        <v>1</v>
      </c>
      <c r="AE4189" t="b">
        <f>IFERROR(IF(FIND("P0",PGOptionList!D4189)&gt;0,TRUE),FALSE)</f>
        <v>0</v>
      </c>
      <c r="AF4189" t="b">
        <f>IF(AND(Z4189,AA4189,AB4189,AC4189,IF(C4189=Auswahlhilfe!$L$7,TRUE,FALSE)),D4189,FALSE)</f>
        <v>0</v>
      </c>
      <c r="AG4189" t="b">
        <f>IF(AND(Z4189,AA4189,AB4189,AD4189,IF(C4189=Auswahlhilfe!$L$17,TRUE,FALSE)),D4189,FALSE)</f>
        <v>0</v>
      </c>
      <c r="AH4189" t="b">
        <f>IF(AND(Z4189,AA4189,AB4189,AE4189,IF(C4189=Auswahlhilfe!$L$17,TRUE,FALSE)),D4189,FALSE)</f>
        <v>0</v>
      </c>
      <c r="AI4189" t="s">
        <v>4817</v>
      </c>
      <c r="AJ4189" s="90" t="str">
        <f t="shared" si="197"/>
        <v>mailto:info@oxni.ch?subject=Anfrage TCBR-120-008-S2-P1</v>
      </c>
    </row>
    <row r="4190" spans="2:36" x14ac:dyDescent="0.2">
      <c r="B4190" s="78" t="str">
        <f t="shared" si="195"/>
        <v/>
      </c>
      <c r="C4190" s="19" t="s">
        <v>143</v>
      </c>
      <c r="D4190" s="19" t="s">
        <v>4491</v>
      </c>
      <c r="E4190" s="19">
        <v>130</v>
      </c>
      <c r="F4190" s="19" t="s">
        <v>55</v>
      </c>
      <c r="G4190" s="19">
        <v>8</v>
      </c>
      <c r="H4190" s="19">
        <v>8</v>
      </c>
      <c r="I4190" s="19">
        <v>25</v>
      </c>
      <c r="J4190" s="19">
        <v>95</v>
      </c>
      <c r="K4190" s="19">
        <v>255</v>
      </c>
      <c r="L4190" s="19">
        <v>765</v>
      </c>
      <c r="M4190" s="19" t="s">
        <v>133</v>
      </c>
      <c r="N4190" s="19">
        <v>3000</v>
      </c>
      <c r="O4190" s="19">
        <v>5000</v>
      </c>
      <c r="P4190" s="19">
        <v>6600</v>
      </c>
      <c r="Q4190" s="19" t="s">
        <v>57</v>
      </c>
      <c r="R4190" s="19">
        <v>3200</v>
      </c>
      <c r="S4190" s="19">
        <v>20000</v>
      </c>
      <c r="T4190" s="19">
        <v>6.84</v>
      </c>
      <c r="U4190" s="19">
        <v>13</v>
      </c>
      <c r="V4190" s="19">
        <v>0.24</v>
      </c>
      <c r="W4190" s="19">
        <v>70</v>
      </c>
      <c r="X4190" s="93"/>
      <c r="Y4190">
        <f t="shared" si="196"/>
        <v>375</v>
      </c>
      <c r="Z4190" t="b">
        <f>IF(N4190/G4190&gt;=Auswahlhilfe!$C$8,TRUE,FALSE)</f>
        <v>1</v>
      </c>
      <c r="AA4190" t="b">
        <f>IF(K4190&gt;Auswahlhilfe!$C$7,TRUE,FALSE)</f>
        <v>1</v>
      </c>
      <c r="AB4190" t="b">
        <f>IF(Auswahlhilfe!$C$17=F4190,TRUE,FALSE)</f>
        <v>0</v>
      </c>
      <c r="AC4190" t="b">
        <f>IFERROR(IF(FIND("P2",PGOptionList!D4190)&gt;0,TRUE),FALSE)</f>
        <v>1</v>
      </c>
      <c r="AD4190" t="b">
        <f>IFERROR(IF(FIND("P1",PGOptionList!D4190)&gt;0,TRUE),FALSE)</f>
        <v>0</v>
      </c>
      <c r="AE4190" t="b">
        <f>IFERROR(IF(FIND("P0",PGOptionList!D4190)&gt;0,TRUE),FALSE)</f>
        <v>0</v>
      </c>
      <c r="AF4190" t="b">
        <f>IF(AND(Z4190,AA4190,AB4190,AC4190,IF(C4190=Auswahlhilfe!$L$7,TRUE,FALSE)),D4190,FALSE)</f>
        <v>0</v>
      </c>
      <c r="AG4190" t="b">
        <f>IF(AND(Z4190,AA4190,AB4190,AD4190,IF(C4190=Auswahlhilfe!$L$17,TRUE,FALSE)),D4190,FALSE)</f>
        <v>0</v>
      </c>
      <c r="AH4190" t="b">
        <f>IF(AND(Z4190,AA4190,AB4190,AE4190,IF(C4190=Auswahlhilfe!$L$17,TRUE,FALSE)),D4190,FALSE)</f>
        <v>0</v>
      </c>
      <c r="AI4190" t="s">
        <v>4817</v>
      </c>
      <c r="AJ4190" s="90" t="str">
        <f t="shared" si="197"/>
        <v>mailto:info@oxni.ch?subject=Anfrage TCBR-120-008-S1-P2</v>
      </c>
    </row>
    <row r="4191" spans="2:36" x14ac:dyDescent="0.2">
      <c r="B4191" s="78" t="str">
        <f t="shared" si="195"/>
        <v/>
      </c>
      <c r="C4191" s="19" t="s">
        <v>143</v>
      </c>
      <c r="D4191" s="19" t="s">
        <v>4492</v>
      </c>
      <c r="E4191" s="19">
        <v>130</v>
      </c>
      <c r="F4191" s="19" t="s">
        <v>58</v>
      </c>
      <c r="G4191" s="19">
        <v>8</v>
      </c>
      <c r="H4191" s="19">
        <v>8</v>
      </c>
      <c r="I4191" s="19">
        <v>25</v>
      </c>
      <c r="J4191" s="19">
        <v>95</v>
      </c>
      <c r="K4191" s="19">
        <v>255</v>
      </c>
      <c r="L4191" s="19">
        <v>765</v>
      </c>
      <c r="M4191" s="19" t="s">
        <v>133</v>
      </c>
      <c r="N4191" s="19">
        <v>3000</v>
      </c>
      <c r="O4191" s="19">
        <v>5000</v>
      </c>
      <c r="P4191" s="19">
        <v>6600</v>
      </c>
      <c r="Q4191" s="19" t="s">
        <v>57</v>
      </c>
      <c r="R4191" s="19">
        <v>3200</v>
      </c>
      <c r="S4191" s="19">
        <v>20000</v>
      </c>
      <c r="T4191" s="19">
        <v>6.84</v>
      </c>
      <c r="U4191" s="19">
        <v>13</v>
      </c>
      <c r="V4191" s="19">
        <v>0.24</v>
      </c>
      <c r="W4191" s="19">
        <v>70</v>
      </c>
      <c r="X4191" s="93"/>
      <c r="Y4191">
        <f t="shared" si="196"/>
        <v>375</v>
      </c>
      <c r="Z4191" t="b">
        <f>IF(N4191/G4191&gt;=Auswahlhilfe!$C$8,TRUE,FALSE)</f>
        <v>1</v>
      </c>
      <c r="AA4191" t="b">
        <f>IF(K4191&gt;Auswahlhilfe!$C$7,TRUE,FALSE)</f>
        <v>1</v>
      </c>
      <c r="AB4191" t="b">
        <f>IF(Auswahlhilfe!$C$17=F4191,TRUE,FALSE)</f>
        <v>1</v>
      </c>
      <c r="AC4191" t="b">
        <f>IFERROR(IF(FIND("P2",PGOptionList!D4191)&gt;0,TRUE),FALSE)</f>
        <v>1</v>
      </c>
      <c r="AD4191" t="b">
        <f>IFERROR(IF(FIND("P1",PGOptionList!D4191)&gt;0,TRUE),FALSE)</f>
        <v>0</v>
      </c>
      <c r="AE4191" t="b">
        <f>IFERROR(IF(FIND("P0",PGOptionList!D4191)&gt;0,TRUE),FALSE)</f>
        <v>0</v>
      </c>
      <c r="AF4191" t="b">
        <f>IF(AND(Z4191,AA4191,AB4191,AC4191,IF(C4191=Auswahlhilfe!$L$7,TRUE,FALSE)),D4191,FALSE)</f>
        <v>0</v>
      </c>
      <c r="AG4191" t="b">
        <f>IF(AND(Z4191,AA4191,AB4191,AD4191,IF(C4191=Auswahlhilfe!$L$17,TRUE,FALSE)),D4191,FALSE)</f>
        <v>0</v>
      </c>
      <c r="AH4191" t="b">
        <f>IF(AND(Z4191,AA4191,AB4191,AE4191,IF(C4191=Auswahlhilfe!$L$17,TRUE,FALSE)),D4191,FALSE)</f>
        <v>0</v>
      </c>
      <c r="AI4191" t="s">
        <v>4817</v>
      </c>
      <c r="AJ4191" s="90" t="str">
        <f t="shared" si="197"/>
        <v>mailto:info@oxni.ch?subject=Anfrage TCBR-120-008-S2-P2</v>
      </c>
    </row>
    <row r="4192" spans="2:36" x14ac:dyDescent="0.2">
      <c r="B4192" s="78" t="str">
        <f t="shared" si="195"/>
        <v/>
      </c>
      <c r="C4192" s="19" t="s">
        <v>143</v>
      </c>
      <c r="D4192" s="19" t="s">
        <v>4493</v>
      </c>
      <c r="E4192" s="19">
        <v>130</v>
      </c>
      <c r="F4192" s="19" t="s">
        <v>55</v>
      </c>
      <c r="G4192" s="19">
        <v>7</v>
      </c>
      <c r="H4192" s="19">
        <v>4</v>
      </c>
      <c r="I4192" s="19">
        <v>25</v>
      </c>
      <c r="J4192" s="19">
        <v>95</v>
      </c>
      <c r="K4192" s="19">
        <v>290</v>
      </c>
      <c r="L4192" s="19">
        <v>870</v>
      </c>
      <c r="M4192" s="19" t="s">
        <v>76</v>
      </c>
      <c r="N4192" s="19">
        <v>3000</v>
      </c>
      <c r="O4192" s="19">
        <v>5000</v>
      </c>
      <c r="P4192" s="19">
        <v>6600</v>
      </c>
      <c r="Q4192" s="19" t="s">
        <v>57</v>
      </c>
      <c r="R4192" s="19">
        <v>3200</v>
      </c>
      <c r="S4192" s="19">
        <v>20000</v>
      </c>
      <c r="T4192" s="19">
        <v>6.84</v>
      </c>
      <c r="U4192" s="19">
        <v>13</v>
      </c>
      <c r="V4192" s="19">
        <v>0.24</v>
      </c>
      <c r="W4192" s="19">
        <v>70</v>
      </c>
      <c r="X4192" s="93"/>
      <c r="Y4192">
        <f t="shared" si="196"/>
        <v>428.57142857142856</v>
      </c>
      <c r="Z4192" t="b">
        <f>IF(N4192/G4192&gt;=Auswahlhilfe!$C$8,TRUE,FALSE)</f>
        <v>1</v>
      </c>
      <c r="AA4192" t="b">
        <f>IF(K4192&gt;Auswahlhilfe!$C$7,TRUE,FALSE)</f>
        <v>1</v>
      </c>
      <c r="AB4192" t="b">
        <f>IF(Auswahlhilfe!$C$17=F4192,TRUE,FALSE)</f>
        <v>0</v>
      </c>
      <c r="AC4192" t="b">
        <f>IFERROR(IF(FIND("P2",PGOptionList!D4192)&gt;0,TRUE),FALSE)</f>
        <v>0</v>
      </c>
      <c r="AD4192" t="b">
        <f>IFERROR(IF(FIND("P1",PGOptionList!D4192)&gt;0,TRUE),FALSE)</f>
        <v>0</v>
      </c>
      <c r="AE4192" t="b">
        <f>IFERROR(IF(FIND("P0",PGOptionList!D4192)&gt;0,TRUE),FALSE)</f>
        <v>1</v>
      </c>
      <c r="AF4192" t="b">
        <f>IF(AND(Z4192,AA4192,AB4192,AC4192,IF(C4192=Auswahlhilfe!$L$7,TRUE,FALSE)),D4192,FALSE)</f>
        <v>0</v>
      </c>
      <c r="AG4192" t="b">
        <f>IF(AND(Z4192,AA4192,AB4192,AD4192,IF(C4192=Auswahlhilfe!$L$17,TRUE,FALSE)),D4192,FALSE)</f>
        <v>0</v>
      </c>
      <c r="AH4192" t="b">
        <f>IF(AND(Z4192,AA4192,AB4192,AE4192,IF(C4192=Auswahlhilfe!$L$17,TRUE,FALSE)),D4192,FALSE)</f>
        <v>0</v>
      </c>
      <c r="AI4192" t="s">
        <v>4817</v>
      </c>
      <c r="AJ4192" s="90" t="str">
        <f t="shared" si="197"/>
        <v>mailto:info@oxni.ch?subject=Anfrage TCBR-120-007-S1-P0</v>
      </c>
    </row>
    <row r="4193" spans="2:36" x14ac:dyDescent="0.2">
      <c r="B4193" s="78" t="str">
        <f t="shared" si="195"/>
        <v/>
      </c>
      <c r="C4193" s="19" t="s">
        <v>143</v>
      </c>
      <c r="D4193" s="19" t="s">
        <v>4494</v>
      </c>
      <c r="E4193" s="19">
        <v>130</v>
      </c>
      <c r="F4193" s="19" t="s">
        <v>58</v>
      </c>
      <c r="G4193" s="19">
        <v>7</v>
      </c>
      <c r="H4193" s="19">
        <v>4</v>
      </c>
      <c r="I4193" s="19">
        <v>25</v>
      </c>
      <c r="J4193" s="19">
        <v>95</v>
      </c>
      <c r="K4193" s="19">
        <v>290</v>
      </c>
      <c r="L4193" s="19">
        <v>870</v>
      </c>
      <c r="M4193" s="19" t="s">
        <v>76</v>
      </c>
      <c r="N4193" s="19">
        <v>3000</v>
      </c>
      <c r="O4193" s="19">
        <v>5000</v>
      </c>
      <c r="P4193" s="19">
        <v>6600</v>
      </c>
      <c r="Q4193" s="19" t="s">
        <v>57</v>
      </c>
      <c r="R4193" s="19">
        <v>3200</v>
      </c>
      <c r="S4193" s="19">
        <v>20000</v>
      </c>
      <c r="T4193" s="19">
        <v>6.84</v>
      </c>
      <c r="U4193" s="19">
        <v>13</v>
      </c>
      <c r="V4193" s="19">
        <v>0.24</v>
      </c>
      <c r="W4193" s="19">
        <v>70</v>
      </c>
      <c r="X4193" s="93"/>
      <c r="Y4193">
        <f t="shared" si="196"/>
        <v>428.57142857142856</v>
      </c>
      <c r="Z4193" t="b">
        <f>IF(N4193/G4193&gt;=Auswahlhilfe!$C$8,TRUE,FALSE)</f>
        <v>1</v>
      </c>
      <c r="AA4193" t="b">
        <f>IF(K4193&gt;Auswahlhilfe!$C$7,TRUE,FALSE)</f>
        <v>1</v>
      </c>
      <c r="AB4193" t="b">
        <f>IF(Auswahlhilfe!$C$17=F4193,TRUE,FALSE)</f>
        <v>1</v>
      </c>
      <c r="AC4193" t="b">
        <f>IFERROR(IF(FIND("P2",PGOptionList!D4193)&gt;0,TRUE),FALSE)</f>
        <v>0</v>
      </c>
      <c r="AD4193" t="b">
        <f>IFERROR(IF(FIND("P1",PGOptionList!D4193)&gt;0,TRUE),FALSE)</f>
        <v>0</v>
      </c>
      <c r="AE4193" t="b">
        <f>IFERROR(IF(FIND("P0",PGOptionList!D4193)&gt;0,TRUE),FALSE)</f>
        <v>1</v>
      </c>
      <c r="AF4193" t="b">
        <f>IF(AND(Z4193,AA4193,AB4193,AC4193,IF(C4193=Auswahlhilfe!$L$7,TRUE,FALSE)),D4193,FALSE)</f>
        <v>0</v>
      </c>
      <c r="AG4193" t="b">
        <f>IF(AND(Z4193,AA4193,AB4193,AD4193,IF(C4193=Auswahlhilfe!$L$17,TRUE,FALSE)),D4193,FALSE)</f>
        <v>0</v>
      </c>
      <c r="AH4193" t="b">
        <f>IF(AND(Z4193,AA4193,AB4193,AE4193,IF(C4193=Auswahlhilfe!$L$17,TRUE,FALSE)),D4193,FALSE)</f>
        <v>0</v>
      </c>
      <c r="AI4193" t="s">
        <v>4817</v>
      </c>
      <c r="AJ4193" s="90" t="str">
        <f t="shared" si="197"/>
        <v>mailto:info@oxni.ch?subject=Anfrage TCBR-120-007-S2-P0</v>
      </c>
    </row>
    <row r="4194" spans="2:36" x14ac:dyDescent="0.2">
      <c r="B4194" s="78" t="str">
        <f t="shared" si="195"/>
        <v/>
      </c>
      <c r="C4194" s="19" t="s">
        <v>143</v>
      </c>
      <c r="D4194" s="19" t="s">
        <v>4495</v>
      </c>
      <c r="E4194" s="19">
        <v>130</v>
      </c>
      <c r="F4194" s="19" t="s">
        <v>55</v>
      </c>
      <c r="G4194" s="19">
        <v>7</v>
      </c>
      <c r="H4194" s="19">
        <v>6</v>
      </c>
      <c r="I4194" s="19">
        <v>25</v>
      </c>
      <c r="J4194" s="19">
        <v>95</v>
      </c>
      <c r="K4194" s="19">
        <v>290</v>
      </c>
      <c r="L4194" s="19">
        <v>870</v>
      </c>
      <c r="M4194" s="19" t="s">
        <v>76</v>
      </c>
      <c r="N4194" s="19">
        <v>3000</v>
      </c>
      <c r="O4194" s="19">
        <v>5000</v>
      </c>
      <c r="P4194" s="19">
        <v>6600</v>
      </c>
      <c r="Q4194" s="19" t="s">
        <v>57</v>
      </c>
      <c r="R4194" s="19">
        <v>3200</v>
      </c>
      <c r="S4194" s="19">
        <v>20000</v>
      </c>
      <c r="T4194" s="19">
        <v>6.84</v>
      </c>
      <c r="U4194" s="19">
        <v>13</v>
      </c>
      <c r="V4194" s="19">
        <v>0.24</v>
      </c>
      <c r="W4194" s="19">
        <v>70</v>
      </c>
      <c r="X4194" s="93"/>
      <c r="Y4194">
        <f t="shared" si="196"/>
        <v>428.57142857142856</v>
      </c>
      <c r="Z4194" t="b">
        <f>IF(N4194/G4194&gt;=Auswahlhilfe!$C$8,TRUE,FALSE)</f>
        <v>1</v>
      </c>
      <c r="AA4194" t="b">
        <f>IF(K4194&gt;Auswahlhilfe!$C$7,TRUE,FALSE)</f>
        <v>1</v>
      </c>
      <c r="AB4194" t="b">
        <f>IF(Auswahlhilfe!$C$17=F4194,TRUE,FALSE)</f>
        <v>0</v>
      </c>
      <c r="AC4194" t="b">
        <f>IFERROR(IF(FIND("P2",PGOptionList!D4194)&gt;0,TRUE),FALSE)</f>
        <v>0</v>
      </c>
      <c r="AD4194" t="b">
        <f>IFERROR(IF(FIND("P1",PGOptionList!D4194)&gt;0,TRUE),FALSE)</f>
        <v>1</v>
      </c>
      <c r="AE4194" t="b">
        <f>IFERROR(IF(FIND("P0",PGOptionList!D4194)&gt;0,TRUE),FALSE)</f>
        <v>0</v>
      </c>
      <c r="AF4194" t="b">
        <f>IF(AND(Z4194,AA4194,AB4194,AC4194,IF(C4194=Auswahlhilfe!$L$7,TRUE,FALSE)),D4194,FALSE)</f>
        <v>0</v>
      </c>
      <c r="AG4194" t="b">
        <f>IF(AND(Z4194,AA4194,AB4194,AD4194,IF(C4194=Auswahlhilfe!$L$17,TRUE,FALSE)),D4194,FALSE)</f>
        <v>0</v>
      </c>
      <c r="AH4194" t="b">
        <f>IF(AND(Z4194,AA4194,AB4194,AE4194,IF(C4194=Auswahlhilfe!$L$17,TRUE,FALSE)),D4194,FALSE)</f>
        <v>0</v>
      </c>
      <c r="AI4194" t="s">
        <v>4817</v>
      </c>
      <c r="AJ4194" s="90" t="str">
        <f t="shared" si="197"/>
        <v>mailto:info@oxni.ch?subject=Anfrage TCBR-120-007-S1-P1</v>
      </c>
    </row>
    <row r="4195" spans="2:36" x14ac:dyDescent="0.2">
      <c r="B4195" s="78" t="str">
        <f t="shared" si="195"/>
        <v/>
      </c>
      <c r="C4195" s="19" t="s">
        <v>143</v>
      </c>
      <c r="D4195" s="19" t="s">
        <v>4496</v>
      </c>
      <c r="E4195" s="19">
        <v>130</v>
      </c>
      <c r="F4195" s="19" t="s">
        <v>58</v>
      </c>
      <c r="G4195" s="19">
        <v>7</v>
      </c>
      <c r="H4195" s="19">
        <v>6</v>
      </c>
      <c r="I4195" s="19">
        <v>25</v>
      </c>
      <c r="J4195" s="19">
        <v>95</v>
      </c>
      <c r="K4195" s="19">
        <v>290</v>
      </c>
      <c r="L4195" s="19">
        <v>870</v>
      </c>
      <c r="M4195" s="19" t="s">
        <v>76</v>
      </c>
      <c r="N4195" s="19">
        <v>3000</v>
      </c>
      <c r="O4195" s="19">
        <v>5000</v>
      </c>
      <c r="P4195" s="19">
        <v>6600</v>
      </c>
      <c r="Q4195" s="19" t="s">
        <v>57</v>
      </c>
      <c r="R4195" s="19">
        <v>3200</v>
      </c>
      <c r="S4195" s="19">
        <v>20000</v>
      </c>
      <c r="T4195" s="19">
        <v>6.84</v>
      </c>
      <c r="U4195" s="19">
        <v>13</v>
      </c>
      <c r="V4195" s="19">
        <v>0.24</v>
      </c>
      <c r="W4195" s="19">
        <v>70</v>
      </c>
      <c r="X4195" s="93"/>
      <c r="Y4195">
        <f t="shared" si="196"/>
        <v>428.57142857142856</v>
      </c>
      <c r="Z4195" t="b">
        <f>IF(N4195/G4195&gt;=Auswahlhilfe!$C$8,TRUE,FALSE)</f>
        <v>1</v>
      </c>
      <c r="AA4195" t="b">
        <f>IF(K4195&gt;Auswahlhilfe!$C$7,TRUE,FALSE)</f>
        <v>1</v>
      </c>
      <c r="AB4195" t="b">
        <f>IF(Auswahlhilfe!$C$17=F4195,TRUE,FALSE)</f>
        <v>1</v>
      </c>
      <c r="AC4195" t="b">
        <f>IFERROR(IF(FIND("P2",PGOptionList!D4195)&gt;0,TRUE),FALSE)</f>
        <v>0</v>
      </c>
      <c r="AD4195" t="b">
        <f>IFERROR(IF(FIND("P1",PGOptionList!D4195)&gt;0,TRUE),FALSE)</f>
        <v>1</v>
      </c>
      <c r="AE4195" t="b">
        <f>IFERROR(IF(FIND("P0",PGOptionList!D4195)&gt;0,TRUE),FALSE)</f>
        <v>0</v>
      </c>
      <c r="AF4195" t="b">
        <f>IF(AND(Z4195,AA4195,AB4195,AC4195,IF(C4195=Auswahlhilfe!$L$7,TRUE,FALSE)),D4195,FALSE)</f>
        <v>0</v>
      </c>
      <c r="AG4195" t="b">
        <f>IF(AND(Z4195,AA4195,AB4195,AD4195,IF(C4195=Auswahlhilfe!$L$17,TRUE,FALSE)),D4195,FALSE)</f>
        <v>0</v>
      </c>
      <c r="AH4195" t="b">
        <f>IF(AND(Z4195,AA4195,AB4195,AE4195,IF(C4195=Auswahlhilfe!$L$17,TRUE,FALSE)),D4195,FALSE)</f>
        <v>0</v>
      </c>
      <c r="AI4195" t="s">
        <v>4817</v>
      </c>
      <c r="AJ4195" s="90" t="str">
        <f t="shared" si="197"/>
        <v>mailto:info@oxni.ch?subject=Anfrage TCBR-120-007-S2-P1</v>
      </c>
    </row>
    <row r="4196" spans="2:36" x14ac:dyDescent="0.2">
      <c r="B4196" s="78" t="str">
        <f t="shared" si="195"/>
        <v/>
      </c>
      <c r="C4196" s="19" t="s">
        <v>143</v>
      </c>
      <c r="D4196" s="19" t="s">
        <v>4497</v>
      </c>
      <c r="E4196" s="19">
        <v>130</v>
      </c>
      <c r="F4196" s="19" t="s">
        <v>55</v>
      </c>
      <c r="G4196" s="19">
        <v>7</v>
      </c>
      <c r="H4196" s="19">
        <v>8</v>
      </c>
      <c r="I4196" s="19">
        <v>25</v>
      </c>
      <c r="J4196" s="19">
        <v>95</v>
      </c>
      <c r="K4196" s="19">
        <v>290</v>
      </c>
      <c r="L4196" s="19">
        <v>870</v>
      </c>
      <c r="M4196" s="19" t="s">
        <v>76</v>
      </c>
      <c r="N4196" s="19">
        <v>3000</v>
      </c>
      <c r="O4196" s="19">
        <v>5000</v>
      </c>
      <c r="P4196" s="19">
        <v>6600</v>
      </c>
      <c r="Q4196" s="19" t="s">
        <v>57</v>
      </c>
      <c r="R4196" s="19">
        <v>3200</v>
      </c>
      <c r="S4196" s="19">
        <v>20000</v>
      </c>
      <c r="T4196" s="19">
        <v>6.84</v>
      </c>
      <c r="U4196" s="19">
        <v>13</v>
      </c>
      <c r="V4196" s="19">
        <v>0.24</v>
      </c>
      <c r="W4196" s="19">
        <v>70</v>
      </c>
      <c r="X4196" s="93"/>
      <c r="Y4196">
        <f t="shared" si="196"/>
        <v>428.57142857142856</v>
      </c>
      <c r="Z4196" t="b">
        <f>IF(N4196/G4196&gt;=Auswahlhilfe!$C$8,TRUE,FALSE)</f>
        <v>1</v>
      </c>
      <c r="AA4196" t="b">
        <f>IF(K4196&gt;Auswahlhilfe!$C$7,TRUE,FALSE)</f>
        <v>1</v>
      </c>
      <c r="AB4196" t="b">
        <f>IF(Auswahlhilfe!$C$17=F4196,TRUE,FALSE)</f>
        <v>0</v>
      </c>
      <c r="AC4196" t="b">
        <f>IFERROR(IF(FIND("P2",PGOptionList!D4196)&gt;0,TRUE),FALSE)</f>
        <v>1</v>
      </c>
      <c r="AD4196" t="b">
        <f>IFERROR(IF(FIND("P1",PGOptionList!D4196)&gt;0,TRUE),FALSE)</f>
        <v>0</v>
      </c>
      <c r="AE4196" t="b">
        <f>IFERROR(IF(FIND("P0",PGOptionList!D4196)&gt;0,TRUE),FALSE)</f>
        <v>0</v>
      </c>
      <c r="AF4196" t="b">
        <f>IF(AND(Z4196,AA4196,AB4196,AC4196,IF(C4196=Auswahlhilfe!$L$7,TRUE,FALSE)),D4196,FALSE)</f>
        <v>0</v>
      </c>
      <c r="AG4196" t="b">
        <f>IF(AND(Z4196,AA4196,AB4196,AD4196,IF(C4196=Auswahlhilfe!$L$17,TRUE,FALSE)),D4196,FALSE)</f>
        <v>0</v>
      </c>
      <c r="AH4196" t="b">
        <f>IF(AND(Z4196,AA4196,AB4196,AE4196,IF(C4196=Auswahlhilfe!$L$17,TRUE,FALSE)),D4196,FALSE)</f>
        <v>0</v>
      </c>
      <c r="AI4196" t="s">
        <v>4817</v>
      </c>
      <c r="AJ4196" s="90" t="str">
        <f t="shared" si="197"/>
        <v>mailto:info@oxni.ch?subject=Anfrage TCBR-120-007-S1-P2</v>
      </c>
    </row>
    <row r="4197" spans="2:36" x14ac:dyDescent="0.2">
      <c r="B4197" s="78" t="str">
        <f t="shared" si="195"/>
        <v/>
      </c>
      <c r="C4197" s="19" t="s">
        <v>143</v>
      </c>
      <c r="D4197" s="19" t="s">
        <v>4498</v>
      </c>
      <c r="E4197" s="19">
        <v>130</v>
      </c>
      <c r="F4197" s="19" t="s">
        <v>58</v>
      </c>
      <c r="G4197" s="19">
        <v>7</v>
      </c>
      <c r="H4197" s="19">
        <v>8</v>
      </c>
      <c r="I4197" s="19">
        <v>25</v>
      </c>
      <c r="J4197" s="19">
        <v>95</v>
      </c>
      <c r="K4197" s="19">
        <v>290</v>
      </c>
      <c r="L4197" s="19">
        <v>870</v>
      </c>
      <c r="M4197" s="19" t="s">
        <v>76</v>
      </c>
      <c r="N4197" s="19">
        <v>3000</v>
      </c>
      <c r="O4197" s="19">
        <v>5000</v>
      </c>
      <c r="P4197" s="19">
        <v>6600</v>
      </c>
      <c r="Q4197" s="19" t="s">
        <v>57</v>
      </c>
      <c r="R4197" s="19">
        <v>3200</v>
      </c>
      <c r="S4197" s="19">
        <v>20000</v>
      </c>
      <c r="T4197" s="19">
        <v>6.84</v>
      </c>
      <c r="U4197" s="19">
        <v>13</v>
      </c>
      <c r="V4197" s="19">
        <v>0.24</v>
      </c>
      <c r="W4197" s="19">
        <v>70</v>
      </c>
      <c r="X4197" s="93"/>
      <c r="Y4197">
        <f t="shared" si="196"/>
        <v>428.57142857142856</v>
      </c>
      <c r="Z4197" t="b">
        <f>IF(N4197/G4197&gt;=Auswahlhilfe!$C$8,TRUE,FALSE)</f>
        <v>1</v>
      </c>
      <c r="AA4197" t="b">
        <f>IF(K4197&gt;Auswahlhilfe!$C$7,TRUE,FALSE)</f>
        <v>1</v>
      </c>
      <c r="AB4197" t="b">
        <f>IF(Auswahlhilfe!$C$17=F4197,TRUE,FALSE)</f>
        <v>1</v>
      </c>
      <c r="AC4197" t="b">
        <f>IFERROR(IF(FIND("P2",PGOptionList!D4197)&gt;0,TRUE),FALSE)</f>
        <v>1</v>
      </c>
      <c r="AD4197" t="b">
        <f>IFERROR(IF(FIND("P1",PGOptionList!D4197)&gt;0,TRUE),FALSE)</f>
        <v>0</v>
      </c>
      <c r="AE4197" t="b">
        <f>IFERROR(IF(FIND("P0",PGOptionList!D4197)&gt;0,TRUE),FALSE)</f>
        <v>0</v>
      </c>
      <c r="AF4197" t="b">
        <f>IF(AND(Z4197,AA4197,AB4197,AC4197,IF(C4197=Auswahlhilfe!$L$7,TRUE,FALSE)),D4197,FALSE)</f>
        <v>0</v>
      </c>
      <c r="AG4197" t="b">
        <f>IF(AND(Z4197,AA4197,AB4197,AD4197,IF(C4197=Auswahlhilfe!$L$17,TRUE,FALSE)),D4197,FALSE)</f>
        <v>0</v>
      </c>
      <c r="AH4197" t="b">
        <f>IF(AND(Z4197,AA4197,AB4197,AE4197,IF(C4197=Auswahlhilfe!$L$17,TRUE,FALSE)),D4197,FALSE)</f>
        <v>0</v>
      </c>
      <c r="AI4197" t="s">
        <v>4817</v>
      </c>
      <c r="AJ4197" s="90" t="str">
        <f t="shared" si="197"/>
        <v>mailto:info@oxni.ch?subject=Anfrage TCBR-120-007-S2-P2</v>
      </c>
    </row>
    <row r="4198" spans="2:36" x14ac:dyDescent="0.2">
      <c r="B4198" s="78" t="str">
        <f t="shared" si="195"/>
        <v/>
      </c>
      <c r="C4198" s="19" t="s">
        <v>143</v>
      </c>
      <c r="D4198" s="19" t="s">
        <v>4499</v>
      </c>
      <c r="E4198" s="19">
        <v>130</v>
      </c>
      <c r="F4198" s="19" t="s">
        <v>55</v>
      </c>
      <c r="G4198" s="19">
        <v>6</v>
      </c>
      <c r="H4198" s="19">
        <v>4</v>
      </c>
      <c r="I4198" s="19">
        <v>25</v>
      </c>
      <c r="J4198" s="19">
        <v>95</v>
      </c>
      <c r="K4198" s="19">
        <v>305</v>
      </c>
      <c r="L4198" s="19">
        <v>915</v>
      </c>
      <c r="M4198" s="19" t="s">
        <v>154</v>
      </c>
      <c r="N4198" s="19">
        <v>3000</v>
      </c>
      <c r="O4198" s="19">
        <v>5000</v>
      </c>
      <c r="P4198" s="19">
        <v>6600</v>
      </c>
      <c r="Q4198" s="19" t="s">
        <v>57</v>
      </c>
      <c r="R4198" s="19">
        <v>3200</v>
      </c>
      <c r="S4198" s="19">
        <v>20000</v>
      </c>
      <c r="T4198" s="19">
        <v>6.84</v>
      </c>
      <c r="U4198" s="19">
        <v>13</v>
      </c>
      <c r="V4198" s="19">
        <v>0.24</v>
      </c>
      <c r="W4198" s="19">
        <v>70</v>
      </c>
      <c r="X4198" s="93"/>
      <c r="Y4198">
        <f t="shared" si="196"/>
        <v>500</v>
      </c>
      <c r="Z4198" t="b">
        <f>IF(N4198/G4198&gt;=Auswahlhilfe!$C$8,TRUE,FALSE)</f>
        <v>1</v>
      </c>
      <c r="AA4198" t="b">
        <f>IF(K4198&gt;Auswahlhilfe!$C$7,TRUE,FALSE)</f>
        <v>1</v>
      </c>
      <c r="AB4198" t="b">
        <f>IF(Auswahlhilfe!$C$17=F4198,TRUE,FALSE)</f>
        <v>0</v>
      </c>
      <c r="AC4198" t="b">
        <f>IFERROR(IF(FIND("P2",PGOptionList!D4198)&gt;0,TRUE),FALSE)</f>
        <v>0</v>
      </c>
      <c r="AD4198" t="b">
        <f>IFERROR(IF(FIND("P1",PGOptionList!D4198)&gt;0,TRUE),FALSE)</f>
        <v>0</v>
      </c>
      <c r="AE4198" t="b">
        <f>IFERROR(IF(FIND("P0",PGOptionList!D4198)&gt;0,TRUE),FALSE)</f>
        <v>1</v>
      </c>
      <c r="AF4198" t="b">
        <f>IF(AND(Z4198,AA4198,AB4198,AC4198,IF(C4198=Auswahlhilfe!$L$7,TRUE,FALSE)),D4198,FALSE)</f>
        <v>0</v>
      </c>
      <c r="AG4198" t="b">
        <f>IF(AND(Z4198,AA4198,AB4198,AD4198,IF(C4198=Auswahlhilfe!$L$17,TRUE,FALSE)),D4198,FALSE)</f>
        <v>0</v>
      </c>
      <c r="AH4198" t="b">
        <f>IF(AND(Z4198,AA4198,AB4198,AE4198,IF(C4198=Auswahlhilfe!$L$17,TRUE,FALSE)),D4198,FALSE)</f>
        <v>0</v>
      </c>
      <c r="AI4198" t="s">
        <v>4817</v>
      </c>
      <c r="AJ4198" s="90" t="str">
        <f t="shared" si="197"/>
        <v>mailto:info@oxni.ch?subject=Anfrage TCBR-120-006-S1-P0</v>
      </c>
    </row>
    <row r="4199" spans="2:36" x14ac:dyDescent="0.2">
      <c r="B4199" s="78" t="str">
        <f t="shared" si="195"/>
        <v/>
      </c>
      <c r="C4199" s="19" t="s">
        <v>143</v>
      </c>
      <c r="D4199" s="19" t="s">
        <v>4500</v>
      </c>
      <c r="E4199" s="19">
        <v>130</v>
      </c>
      <c r="F4199" s="19" t="s">
        <v>58</v>
      </c>
      <c r="G4199" s="19">
        <v>6</v>
      </c>
      <c r="H4199" s="19">
        <v>4</v>
      </c>
      <c r="I4199" s="19">
        <v>25</v>
      </c>
      <c r="J4199" s="19">
        <v>95</v>
      </c>
      <c r="K4199" s="19">
        <v>305</v>
      </c>
      <c r="L4199" s="19">
        <v>915</v>
      </c>
      <c r="M4199" s="19" t="s">
        <v>154</v>
      </c>
      <c r="N4199" s="19">
        <v>3000</v>
      </c>
      <c r="O4199" s="19">
        <v>5000</v>
      </c>
      <c r="P4199" s="19">
        <v>6600</v>
      </c>
      <c r="Q4199" s="19" t="s">
        <v>57</v>
      </c>
      <c r="R4199" s="19">
        <v>3200</v>
      </c>
      <c r="S4199" s="19">
        <v>20000</v>
      </c>
      <c r="T4199" s="19">
        <v>6.84</v>
      </c>
      <c r="U4199" s="19">
        <v>13</v>
      </c>
      <c r="V4199" s="19">
        <v>0.24</v>
      </c>
      <c r="W4199" s="19">
        <v>70</v>
      </c>
      <c r="X4199" s="93"/>
      <c r="Y4199">
        <f t="shared" si="196"/>
        <v>500</v>
      </c>
      <c r="Z4199" t="b">
        <f>IF(N4199/G4199&gt;=Auswahlhilfe!$C$8,TRUE,FALSE)</f>
        <v>1</v>
      </c>
      <c r="AA4199" t="b">
        <f>IF(K4199&gt;Auswahlhilfe!$C$7,TRUE,FALSE)</f>
        <v>1</v>
      </c>
      <c r="AB4199" t="b">
        <f>IF(Auswahlhilfe!$C$17=F4199,TRUE,FALSE)</f>
        <v>1</v>
      </c>
      <c r="AC4199" t="b">
        <f>IFERROR(IF(FIND("P2",PGOptionList!D4199)&gt;0,TRUE),FALSE)</f>
        <v>0</v>
      </c>
      <c r="AD4199" t="b">
        <f>IFERROR(IF(FIND("P1",PGOptionList!D4199)&gt;0,TRUE),FALSE)</f>
        <v>0</v>
      </c>
      <c r="AE4199" t="b">
        <f>IFERROR(IF(FIND("P0",PGOptionList!D4199)&gt;0,TRUE),FALSE)</f>
        <v>1</v>
      </c>
      <c r="AF4199" t="b">
        <f>IF(AND(Z4199,AA4199,AB4199,AC4199,IF(C4199=Auswahlhilfe!$L$7,TRUE,FALSE)),D4199,FALSE)</f>
        <v>0</v>
      </c>
      <c r="AG4199" t="b">
        <f>IF(AND(Z4199,AA4199,AB4199,AD4199,IF(C4199=Auswahlhilfe!$L$17,TRUE,FALSE)),D4199,FALSE)</f>
        <v>0</v>
      </c>
      <c r="AH4199" t="b">
        <f>IF(AND(Z4199,AA4199,AB4199,AE4199,IF(C4199=Auswahlhilfe!$L$17,TRUE,FALSE)),D4199,FALSE)</f>
        <v>0</v>
      </c>
      <c r="AI4199" t="s">
        <v>4817</v>
      </c>
      <c r="AJ4199" s="90" t="str">
        <f t="shared" si="197"/>
        <v>mailto:info@oxni.ch?subject=Anfrage TCBR-120-006-S2-P0</v>
      </c>
    </row>
    <row r="4200" spans="2:36" x14ac:dyDescent="0.2">
      <c r="B4200" s="78" t="str">
        <f t="shared" si="195"/>
        <v/>
      </c>
      <c r="C4200" s="19" t="s">
        <v>143</v>
      </c>
      <c r="D4200" s="19" t="s">
        <v>4501</v>
      </c>
      <c r="E4200" s="19">
        <v>130</v>
      </c>
      <c r="F4200" s="19" t="s">
        <v>55</v>
      </c>
      <c r="G4200" s="19">
        <v>6</v>
      </c>
      <c r="H4200" s="19">
        <v>6</v>
      </c>
      <c r="I4200" s="19">
        <v>25</v>
      </c>
      <c r="J4200" s="19">
        <v>95</v>
      </c>
      <c r="K4200" s="19">
        <v>305</v>
      </c>
      <c r="L4200" s="19">
        <v>915</v>
      </c>
      <c r="M4200" s="19" t="s">
        <v>154</v>
      </c>
      <c r="N4200" s="19">
        <v>3000</v>
      </c>
      <c r="O4200" s="19">
        <v>5000</v>
      </c>
      <c r="P4200" s="19">
        <v>6600</v>
      </c>
      <c r="Q4200" s="19" t="s">
        <v>57</v>
      </c>
      <c r="R4200" s="19">
        <v>3200</v>
      </c>
      <c r="S4200" s="19">
        <v>20000</v>
      </c>
      <c r="T4200" s="19">
        <v>6.84</v>
      </c>
      <c r="U4200" s="19">
        <v>13</v>
      </c>
      <c r="V4200" s="19">
        <v>0.24</v>
      </c>
      <c r="W4200" s="19">
        <v>70</v>
      </c>
      <c r="X4200" s="93"/>
      <c r="Y4200">
        <f t="shared" si="196"/>
        <v>500</v>
      </c>
      <c r="Z4200" t="b">
        <f>IF(N4200/G4200&gt;=Auswahlhilfe!$C$8,TRUE,FALSE)</f>
        <v>1</v>
      </c>
      <c r="AA4200" t="b">
        <f>IF(K4200&gt;Auswahlhilfe!$C$7,TRUE,FALSE)</f>
        <v>1</v>
      </c>
      <c r="AB4200" t="b">
        <f>IF(Auswahlhilfe!$C$17=F4200,TRUE,FALSE)</f>
        <v>0</v>
      </c>
      <c r="AC4200" t="b">
        <f>IFERROR(IF(FIND("P2",PGOptionList!D4200)&gt;0,TRUE),FALSE)</f>
        <v>0</v>
      </c>
      <c r="AD4200" t="b">
        <f>IFERROR(IF(FIND("P1",PGOptionList!D4200)&gt;0,TRUE),FALSE)</f>
        <v>1</v>
      </c>
      <c r="AE4200" t="b">
        <f>IFERROR(IF(FIND("P0",PGOptionList!D4200)&gt;0,TRUE),FALSE)</f>
        <v>0</v>
      </c>
      <c r="AF4200" t="b">
        <f>IF(AND(Z4200,AA4200,AB4200,AC4200,IF(C4200=Auswahlhilfe!$L$7,TRUE,FALSE)),D4200,FALSE)</f>
        <v>0</v>
      </c>
      <c r="AG4200" t="b">
        <f>IF(AND(Z4200,AA4200,AB4200,AD4200,IF(C4200=Auswahlhilfe!$L$17,TRUE,FALSE)),D4200,FALSE)</f>
        <v>0</v>
      </c>
      <c r="AH4200" t="b">
        <f>IF(AND(Z4200,AA4200,AB4200,AE4200,IF(C4200=Auswahlhilfe!$L$17,TRUE,FALSE)),D4200,FALSE)</f>
        <v>0</v>
      </c>
      <c r="AI4200" t="s">
        <v>4817</v>
      </c>
      <c r="AJ4200" s="90" t="str">
        <f t="shared" si="197"/>
        <v>mailto:info@oxni.ch?subject=Anfrage TCBR-120-006-S1-P1</v>
      </c>
    </row>
    <row r="4201" spans="2:36" x14ac:dyDescent="0.2">
      <c r="B4201" s="78" t="str">
        <f t="shared" si="195"/>
        <v/>
      </c>
      <c r="C4201" s="19" t="s">
        <v>143</v>
      </c>
      <c r="D4201" s="19" t="s">
        <v>4502</v>
      </c>
      <c r="E4201" s="19">
        <v>130</v>
      </c>
      <c r="F4201" s="19" t="s">
        <v>58</v>
      </c>
      <c r="G4201" s="19">
        <v>6</v>
      </c>
      <c r="H4201" s="19">
        <v>6</v>
      </c>
      <c r="I4201" s="19">
        <v>25</v>
      </c>
      <c r="J4201" s="19">
        <v>95</v>
      </c>
      <c r="K4201" s="19">
        <v>305</v>
      </c>
      <c r="L4201" s="19">
        <v>915</v>
      </c>
      <c r="M4201" s="19" t="s">
        <v>154</v>
      </c>
      <c r="N4201" s="19">
        <v>3000</v>
      </c>
      <c r="O4201" s="19">
        <v>5000</v>
      </c>
      <c r="P4201" s="19">
        <v>6600</v>
      </c>
      <c r="Q4201" s="19" t="s">
        <v>57</v>
      </c>
      <c r="R4201" s="19">
        <v>3200</v>
      </c>
      <c r="S4201" s="19">
        <v>20000</v>
      </c>
      <c r="T4201" s="19">
        <v>6.84</v>
      </c>
      <c r="U4201" s="19">
        <v>13</v>
      </c>
      <c r="V4201" s="19">
        <v>0.24</v>
      </c>
      <c r="W4201" s="19">
        <v>70</v>
      </c>
      <c r="X4201" s="93"/>
      <c r="Y4201">
        <f t="shared" si="196"/>
        <v>500</v>
      </c>
      <c r="Z4201" t="b">
        <f>IF(N4201/G4201&gt;=Auswahlhilfe!$C$8,TRUE,FALSE)</f>
        <v>1</v>
      </c>
      <c r="AA4201" t="b">
        <f>IF(K4201&gt;Auswahlhilfe!$C$7,TRUE,FALSE)</f>
        <v>1</v>
      </c>
      <c r="AB4201" t="b">
        <f>IF(Auswahlhilfe!$C$17=F4201,TRUE,FALSE)</f>
        <v>1</v>
      </c>
      <c r="AC4201" t="b">
        <f>IFERROR(IF(FIND("P2",PGOptionList!D4201)&gt;0,TRUE),FALSE)</f>
        <v>0</v>
      </c>
      <c r="AD4201" t="b">
        <f>IFERROR(IF(FIND("P1",PGOptionList!D4201)&gt;0,TRUE),FALSE)</f>
        <v>1</v>
      </c>
      <c r="AE4201" t="b">
        <f>IFERROR(IF(FIND("P0",PGOptionList!D4201)&gt;0,TRUE),FALSE)</f>
        <v>0</v>
      </c>
      <c r="AF4201" t="b">
        <f>IF(AND(Z4201,AA4201,AB4201,AC4201,IF(C4201=Auswahlhilfe!$L$7,TRUE,FALSE)),D4201,FALSE)</f>
        <v>0</v>
      </c>
      <c r="AG4201" t="b">
        <f>IF(AND(Z4201,AA4201,AB4201,AD4201,IF(C4201=Auswahlhilfe!$L$17,TRUE,FALSE)),D4201,FALSE)</f>
        <v>0</v>
      </c>
      <c r="AH4201" t="b">
        <f>IF(AND(Z4201,AA4201,AB4201,AE4201,IF(C4201=Auswahlhilfe!$L$17,TRUE,FALSE)),D4201,FALSE)</f>
        <v>0</v>
      </c>
      <c r="AI4201" t="s">
        <v>4817</v>
      </c>
      <c r="AJ4201" s="90" t="str">
        <f t="shared" si="197"/>
        <v>mailto:info@oxni.ch?subject=Anfrage TCBR-120-006-S2-P1</v>
      </c>
    </row>
    <row r="4202" spans="2:36" x14ac:dyDescent="0.2">
      <c r="B4202" s="78" t="str">
        <f t="shared" si="195"/>
        <v/>
      </c>
      <c r="C4202" s="19" t="s">
        <v>143</v>
      </c>
      <c r="D4202" s="19" t="s">
        <v>4503</v>
      </c>
      <c r="E4202" s="19">
        <v>130</v>
      </c>
      <c r="F4202" s="19" t="s">
        <v>55</v>
      </c>
      <c r="G4202" s="19">
        <v>6</v>
      </c>
      <c r="H4202" s="19">
        <v>8</v>
      </c>
      <c r="I4202" s="19">
        <v>25</v>
      </c>
      <c r="J4202" s="19">
        <v>95</v>
      </c>
      <c r="K4202" s="19">
        <v>305</v>
      </c>
      <c r="L4202" s="19">
        <v>915</v>
      </c>
      <c r="M4202" s="19" t="s">
        <v>154</v>
      </c>
      <c r="N4202" s="19">
        <v>3000</v>
      </c>
      <c r="O4202" s="19">
        <v>5000</v>
      </c>
      <c r="P4202" s="19">
        <v>6600</v>
      </c>
      <c r="Q4202" s="19" t="s">
        <v>57</v>
      </c>
      <c r="R4202" s="19">
        <v>3200</v>
      </c>
      <c r="S4202" s="19">
        <v>20000</v>
      </c>
      <c r="T4202" s="19">
        <v>6.84</v>
      </c>
      <c r="U4202" s="19">
        <v>13</v>
      </c>
      <c r="V4202" s="19">
        <v>0.24</v>
      </c>
      <c r="W4202" s="19">
        <v>70</v>
      </c>
      <c r="X4202" s="93"/>
      <c r="Y4202">
        <f t="shared" si="196"/>
        <v>500</v>
      </c>
      <c r="Z4202" t="b">
        <f>IF(N4202/G4202&gt;=Auswahlhilfe!$C$8,TRUE,FALSE)</f>
        <v>1</v>
      </c>
      <c r="AA4202" t="b">
        <f>IF(K4202&gt;Auswahlhilfe!$C$7,TRUE,FALSE)</f>
        <v>1</v>
      </c>
      <c r="AB4202" t="b">
        <f>IF(Auswahlhilfe!$C$17=F4202,TRUE,FALSE)</f>
        <v>0</v>
      </c>
      <c r="AC4202" t="b">
        <f>IFERROR(IF(FIND("P2",PGOptionList!D4202)&gt;0,TRUE),FALSE)</f>
        <v>1</v>
      </c>
      <c r="AD4202" t="b">
        <f>IFERROR(IF(FIND("P1",PGOptionList!D4202)&gt;0,TRUE),FALSE)</f>
        <v>0</v>
      </c>
      <c r="AE4202" t="b">
        <f>IFERROR(IF(FIND("P0",PGOptionList!D4202)&gt;0,TRUE),FALSE)</f>
        <v>0</v>
      </c>
      <c r="AF4202" t="b">
        <f>IF(AND(Z4202,AA4202,AB4202,AC4202,IF(C4202=Auswahlhilfe!$L$7,TRUE,FALSE)),D4202,FALSE)</f>
        <v>0</v>
      </c>
      <c r="AG4202" t="b">
        <f>IF(AND(Z4202,AA4202,AB4202,AD4202,IF(C4202=Auswahlhilfe!$L$17,TRUE,FALSE)),D4202,FALSE)</f>
        <v>0</v>
      </c>
      <c r="AH4202" t="b">
        <f>IF(AND(Z4202,AA4202,AB4202,AE4202,IF(C4202=Auswahlhilfe!$L$17,TRUE,FALSE)),D4202,FALSE)</f>
        <v>0</v>
      </c>
      <c r="AI4202" t="s">
        <v>4817</v>
      </c>
      <c r="AJ4202" s="90" t="str">
        <f t="shared" si="197"/>
        <v>mailto:info@oxni.ch?subject=Anfrage TCBR-120-006-S1-P2</v>
      </c>
    </row>
    <row r="4203" spans="2:36" x14ac:dyDescent="0.2">
      <c r="B4203" s="78" t="str">
        <f t="shared" si="195"/>
        <v/>
      </c>
      <c r="C4203" s="19" t="s">
        <v>143</v>
      </c>
      <c r="D4203" s="19" t="s">
        <v>4504</v>
      </c>
      <c r="E4203" s="19">
        <v>130</v>
      </c>
      <c r="F4203" s="19" t="s">
        <v>58</v>
      </c>
      <c r="G4203" s="19">
        <v>6</v>
      </c>
      <c r="H4203" s="19">
        <v>8</v>
      </c>
      <c r="I4203" s="19">
        <v>25</v>
      </c>
      <c r="J4203" s="19">
        <v>95</v>
      </c>
      <c r="K4203" s="19">
        <v>305</v>
      </c>
      <c r="L4203" s="19">
        <v>915</v>
      </c>
      <c r="M4203" s="19" t="s">
        <v>154</v>
      </c>
      <c r="N4203" s="19">
        <v>3000</v>
      </c>
      <c r="O4203" s="19">
        <v>5000</v>
      </c>
      <c r="P4203" s="19">
        <v>6600</v>
      </c>
      <c r="Q4203" s="19" t="s">
        <v>57</v>
      </c>
      <c r="R4203" s="19">
        <v>3200</v>
      </c>
      <c r="S4203" s="19">
        <v>20000</v>
      </c>
      <c r="T4203" s="19">
        <v>6.84</v>
      </c>
      <c r="U4203" s="19">
        <v>13</v>
      </c>
      <c r="V4203" s="19">
        <v>0.24</v>
      </c>
      <c r="W4203" s="19">
        <v>70</v>
      </c>
      <c r="X4203" s="93"/>
      <c r="Y4203">
        <f t="shared" si="196"/>
        <v>500</v>
      </c>
      <c r="Z4203" t="b">
        <f>IF(N4203/G4203&gt;=Auswahlhilfe!$C$8,TRUE,FALSE)</f>
        <v>1</v>
      </c>
      <c r="AA4203" t="b">
        <f>IF(K4203&gt;Auswahlhilfe!$C$7,TRUE,FALSE)</f>
        <v>1</v>
      </c>
      <c r="AB4203" t="b">
        <f>IF(Auswahlhilfe!$C$17=F4203,TRUE,FALSE)</f>
        <v>1</v>
      </c>
      <c r="AC4203" t="b">
        <f>IFERROR(IF(FIND("P2",PGOptionList!D4203)&gt;0,TRUE),FALSE)</f>
        <v>1</v>
      </c>
      <c r="AD4203" t="b">
        <f>IFERROR(IF(FIND("P1",PGOptionList!D4203)&gt;0,TRUE),FALSE)</f>
        <v>0</v>
      </c>
      <c r="AE4203" t="b">
        <f>IFERROR(IF(FIND("P0",PGOptionList!D4203)&gt;0,TRUE),FALSE)</f>
        <v>0</v>
      </c>
      <c r="AF4203" t="b">
        <f>IF(AND(Z4203,AA4203,AB4203,AC4203,IF(C4203=Auswahlhilfe!$L$7,TRUE,FALSE)),D4203,FALSE)</f>
        <v>0</v>
      </c>
      <c r="AG4203" t="b">
        <f>IF(AND(Z4203,AA4203,AB4203,AD4203,IF(C4203=Auswahlhilfe!$L$17,TRUE,FALSE)),D4203,FALSE)</f>
        <v>0</v>
      </c>
      <c r="AH4203" t="b">
        <f>IF(AND(Z4203,AA4203,AB4203,AE4203,IF(C4203=Auswahlhilfe!$L$17,TRUE,FALSE)),D4203,FALSE)</f>
        <v>0</v>
      </c>
      <c r="AI4203" t="s">
        <v>4817</v>
      </c>
      <c r="AJ4203" s="90" t="str">
        <f t="shared" si="197"/>
        <v>mailto:info@oxni.ch?subject=Anfrage TCBR-120-006-S2-P2</v>
      </c>
    </row>
    <row r="4204" spans="2:36" x14ac:dyDescent="0.2">
      <c r="B4204" s="78" t="str">
        <f t="shared" si="195"/>
        <v/>
      </c>
      <c r="C4204" s="19" t="s">
        <v>143</v>
      </c>
      <c r="D4204" s="19" t="s">
        <v>4505</v>
      </c>
      <c r="E4204" s="19">
        <v>130</v>
      </c>
      <c r="F4204" s="19" t="s">
        <v>55</v>
      </c>
      <c r="G4204" s="19">
        <v>5</v>
      </c>
      <c r="H4204" s="19">
        <v>4</v>
      </c>
      <c r="I4204" s="19">
        <v>25</v>
      </c>
      <c r="J4204" s="19">
        <v>95</v>
      </c>
      <c r="K4204" s="19">
        <v>315</v>
      </c>
      <c r="L4204" s="19">
        <v>945</v>
      </c>
      <c r="M4204" s="19" t="s">
        <v>153</v>
      </c>
      <c r="N4204" s="19">
        <v>3000</v>
      </c>
      <c r="O4204" s="19">
        <v>5000</v>
      </c>
      <c r="P4204" s="19">
        <v>6600</v>
      </c>
      <c r="Q4204" s="19" t="s">
        <v>57</v>
      </c>
      <c r="R4204" s="19">
        <v>3200</v>
      </c>
      <c r="S4204" s="19">
        <v>20000</v>
      </c>
      <c r="T4204" s="19">
        <v>6.84</v>
      </c>
      <c r="U4204" s="19">
        <v>13</v>
      </c>
      <c r="V4204" s="19">
        <v>0.24</v>
      </c>
      <c r="W4204" s="19">
        <v>70</v>
      </c>
      <c r="X4204" s="93"/>
      <c r="Y4204">
        <f t="shared" si="196"/>
        <v>600</v>
      </c>
      <c r="Z4204" t="b">
        <f>IF(N4204/G4204&gt;=Auswahlhilfe!$C$8,TRUE,FALSE)</f>
        <v>1</v>
      </c>
      <c r="AA4204" t="b">
        <f>IF(K4204&gt;Auswahlhilfe!$C$7,TRUE,FALSE)</f>
        <v>1</v>
      </c>
      <c r="AB4204" t="b">
        <f>IF(Auswahlhilfe!$C$17=F4204,TRUE,FALSE)</f>
        <v>0</v>
      </c>
      <c r="AC4204" t="b">
        <f>IFERROR(IF(FIND("P2",PGOptionList!D4204)&gt;0,TRUE),FALSE)</f>
        <v>0</v>
      </c>
      <c r="AD4204" t="b">
        <f>IFERROR(IF(FIND("P1",PGOptionList!D4204)&gt;0,TRUE),FALSE)</f>
        <v>0</v>
      </c>
      <c r="AE4204" t="b">
        <f>IFERROR(IF(FIND("P0",PGOptionList!D4204)&gt;0,TRUE),FALSE)</f>
        <v>1</v>
      </c>
      <c r="AF4204" t="b">
        <f>IF(AND(Z4204,AA4204,AB4204,AC4204,IF(C4204=Auswahlhilfe!$L$7,TRUE,FALSE)),D4204,FALSE)</f>
        <v>0</v>
      </c>
      <c r="AG4204" t="b">
        <f>IF(AND(Z4204,AA4204,AB4204,AD4204,IF(C4204=Auswahlhilfe!$L$17,TRUE,FALSE)),D4204,FALSE)</f>
        <v>0</v>
      </c>
      <c r="AH4204" t="b">
        <f>IF(AND(Z4204,AA4204,AB4204,AE4204,IF(C4204=Auswahlhilfe!$L$17,TRUE,FALSE)),D4204,FALSE)</f>
        <v>0</v>
      </c>
      <c r="AI4204" t="s">
        <v>4817</v>
      </c>
      <c r="AJ4204" s="90" t="str">
        <f t="shared" si="197"/>
        <v>mailto:info@oxni.ch?subject=Anfrage TCBR-120-005-S1-P0</v>
      </c>
    </row>
    <row r="4205" spans="2:36" x14ac:dyDescent="0.2">
      <c r="B4205" s="78" t="str">
        <f t="shared" si="195"/>
        <v/>
      </c>
      <c r="C4205" s="19" t="s">
        <v>143</v>
      </c>
      <c r="D4205" s="19" t="s">
        <v>4506</v>
      </c>
      <c r="E4205" s="19">
        <v>130</v>
      </c>
      <c r="F4205" s="19" t="s">
        <v>58</v>
      </c>
      <c r="G4205" s="19">
        <v>5</v>
      </c>
      <c r="H4205" s="19">
        <v>4</v>
      </c>
      <c r="I4205" s="19">
        <v>25</v>
      </c>
      <c r="J4205" s="19">
        <v>95</v>
      </c>
      <c r="K4205" s="19">
        <v>315</v>
      </c>
      <c r="L4205" s="19">
        <v>945</v>
      </c>
      <c r="M4205" s="19" t="s">
        <v>153</v>
      </c>
      <c r="N4205" s="19">
        <v>3000</v>
      </c>
      <c r="O4205" s="19">
        <v>5000</v>
      </c>
      <c r="P4205" s="19">
        <v>6600</v>
      </c>
      <c r="Q4205" s="19" t="s">
        <v>57</v>
      </c>
      <c r="R4205" s="19">
        <v>3200</v>
      </c>
      <c r="S4205" s="19">
        <v>20000</v>
      </c>
      <c r="T4205" s="19">
        <v>6.84</v>
      </c>
      <c r="U4205" s="19">
        <v>13</v>
      </c>
      <c r="V4205" s="19">
        <v>0.24</v>
      </c>
      <c r="W4205" s="19">
        <v>70</v>
      </c>
      <c r="X4205" s="93"/>
      <c r="Y4205">
        <f t="shared" si="196"/>
        <v>600</v>
      </c>
      <c r="Z4205" t="b">
        <f>IF(N4205/G4205&gt;=Auswahlhilfe!$C$8,TRUE,FALSE)</f>
        <v>1</v>
      </c>
      <c r="AA4205" t="b">
        <f>IF(K4205&gt;Auswahlhilfe!$C$7,TRUE,FALSE)</f>
        <v>1</v>
      </c>
      <c r="AB4205" t="b">
        <f>IF(Auswahlhilfe!$C$17=F4205,TRUE,FALSE)</f>
        <v>1</v>
      </c>
      <c r="AC4205" t="b">
        <f>IFERROR(IF(FIND("P2",PGOptionList!D4205)&gt;0,TRUE),FALSE)</f>
        <v>0</v>
      </c>
      <c r="AD4205" t="b">
        <f>IFERROR(IF(FIND("P1",PGOptionList!D4205)&gt;0,TRUE),FALSE)</f>
        <v>0</v>
      </c>
      <c r="AE4205" t="b">
        <f>IFERROR(IF(FIND("P0",PGOptionList!D4205)&gt;0,TRUE),FALSE)</f>
        <v>1</v>
      </c>
      <c r="AF4205" t="b">
        <f>IF(AND(Z4205,AA4205,AB4205,AC4205,IF(C4205=Auswahlhilfe!$L$7,TRUE,FALSE)),D4205,FALSE)</f>
        <v>0</v>
      </c>
      <c r="AG4205" t="b">
        <f>IF(AND(Z4205,AA4205,AB4205,AD4205,IF(C4205=Auswahlhilfe!$L$17,TRUE,FALSE)),D4205,FALSE)</f>
        <v>0</v>
      </c>
      <c r="AH4205" t="b">
        <f>IF(AND(Z4205,AA4205,AB4205,AE4205,IF(C4205=Auswahlhilfe!$L$17,TRUE,FALSE)),D4205,FALSE)</f>
        <v>0</v>
      </c>
      <c r="AI4205" t="s">
        <v>4817</v>
      </c>
      <c r="AJ4205" s="90" t="str">
        <f t="shared" si="197"/>
        <v>mailto:info@oxni.ch?subject=Anfrage TCBR-120-005-S2-P0</v>
      </c>
    </row>
    <row r="4206" spans="2:36" x14ac:dyDescent="0.2">
      <c r="B4206" s="78" t="str">
        <f t="shared" si="195"/>
        <v/>
      </c>
      <c r="C4206" s="19" t="s">
        <v>143</v>
      </c>
      <c r="D4206" s="19" t="s">
        <v>4507</v>
      </c>
      <c r="E4206" s="19">
        <v>130</v>
      </c>
      <c r="F4206" s="19" t="s">
        <v>55</v>
      </c>
      <c r="G4206" s="19">
        <v>5</v>
      </c>
      <c r="H4206" s="19">
        <v>6</v>
      </c>
      <c r="I4206" s="19">
        <v>25</v>
      </c>
      <c r="J4206" s="19">
        <v>95</v>
      </c>
      <c r="K4206" s="19">
        <v>315</v>
      </c>
      <c r="L4206" s="19">
        <v>945</v>
      </c>
      <c r="M4206" s="19" t="s">
        <v>153</v>
      </c>
      <c r="N4206" s="19">
        <v>3000</v>
      </c>
      <c r="O4206" s="19">
        <v>5000</v>
      </c>
      <c r="P4206" s="19">
        <v>6600</v>
      </c>
      <c r="Q4206" s="19" t="s">
        <v>57</v>
      </c>
      <c r="R4206" s="19">
        <v>3200</v>
      </c>
      <c r="S4206" s="19">
        <v>20000</v>
      </c>
      <c r="T4206" s="19">
        <v>6.84</v>
      </c>
      <c r="U4206" s="19">
        <v>13</v>
      </c>
      <c r="V4206" s="19">
        <v>0.24</v>
      </c>
      <c r="W4206" s="19">
        <v>70</v>
      </c>
      <c r="X4206" s="93"/>
      <c r="Y4206">
        <f t="shared" si="196"/>
        <v>600</v>
      </c>
      <c r="Z4206" t="b">
        <f>IF(N4206/G4206&gt;=Auswahlhilfe!$C$8,TRUE,FALSE)</f>
        <v>1</v>
      </c>
      <c r="AA4206" t="b">
        <f>IF(K4206&gt;Auswahlhilfe!$C$7,TRUE,FALSE)</f>
        <v>1</v>
      </c>
      <c r="AB4206" t="b">
        <f>IF(Auswahlhilfe!$C$17=F4206,TRUE,FALSE)</f>
        <v>0</v>
      </c>
      <c r="AC4206" t="b">
        <f>IFERROR(IF(FIND("P2",PGOptionList!D4206)&gt;0,TRUE),FALSE)</f>
        <v>0</v>
      </c>
      <c r="AD4206" t="b">
        <f>IFERROR(IF(FIND("P1",PGOptionList!D4206)&gt;0,TRUE),FALSE)</f>
        <v>1</v>
      </c>
      <c r="AE4206" t="b">
        <f>IFERROR(IF(FIND("P0",PGOptionList!D4206)&gt;0,TRUE),FALSE)</f>
        <v>0</v>
      </c>
      <c r="AF4206" t="b">
        <f>IF(AND(Z4206,AA4206,AB4206,AC4206,IF(C4206=Auswahlhilfe!$L$7,TRUE,FALSE)),D4206,FALSE)</f>
        <v>0</v>
      </c>
      <c r="AG4206" t="b">
        <f>IF(AND(Z4206,AA4206,AB4206,AD4206,IF(C4206=Auswahlhilfe!$L$17,TRUE,FALSE)),D4206,FALSE)</f>
        <v>0</v>
      </c>
      <c r="AH4206" t="b">
        <f>IF(AND(Z4206,AA4206,AB4206,AE4206,IF(C4206=Auswahlhilfe!$L$17,TRUE,FALSE)),D4206,FALSE)</f>
        <v>0</v>
      </c>
      <c r="AI4206" t="s">
        <v>4817</v>
      </c>
      <c r="AJ4206" s="90" t="str">
        <f t="shared" si="197"/>
        <v>mailto:info@oxni.ch?subject=Anfrage TCBR-120-005-S1-P1</v>
      </c>
    </row>
    <row r="4207" spans="2:36" x14ac:dyDescent="0.2">
      <c r="B4207" s="78" t="str">
        <f t="shared" si="195"/>
        <v/>
      </c>
      <c r="C4207" s="19" t="s">
        <v>143</v>
      </c>
      <c r="D4207" s="19" t="s">
        <v>4508</v>
      </c>
      <c r="E4207" s="19">
        <v>130</v>
      </c>
      <c r="F4207" s="19" t="s">
        <v>58</v>
      </c>
      <c r="G4207" s="19">
        <v>5</v>
      </c>
      <c r="H4207" s="19">
        <v>6</v>
      </c>
      <c r="I4207" s="19">
        <v>25</v>
      </c>
      <c r="J4207" s="19">
        <v>95</v>
      </c>
      <c r="K4207" s="19">
        <v>315</v>
      </c>
      <c r="L4207" s="19">
        <v>945</v>
      </c>
      <c r="M4207" s="19" t="s">
        <v>153</v>
      </c>
      <c r="N4207" s="19">
        <v>3000</v>
      </c>
      <c r="O4207" s="19">
        <v>5000</v>
      </c>
      <c r="P4207" s="19">
        <v>6600</v>
      </c>
      <c r="Q4207" s="19" t="s">
        <v>57</v>
      </c>
      <c r="R4207" s="19">
        <v>3200</v>
      </c>
      <c r="S4207" s="19">
        <v>20000</v>
      </c>
      <c r="T4207" s="19">
        <v>6.84</v>
      </c>
      <c r="U4207" s="19">
        <v>13</v>
      </c>
      <c r="V4207" s="19">
        <v>0.24</v>
      </c>
      <c r="W4207" s="19">
        <v>70</v>
      </c>
      <c r="X4207" s="93"/>
      <c r="Y4207">
        <f t="shared" si="196"/>
        <v>600</v>
      </c>
      <c r="Z4207" t="b">
        <f>IF(N4207/G4207&gt;=Auswahlhilfe!$C$8,TRUE,FALSE)</f>
        <v>1</v>
      </c>
      <c r="AA4207" t="b">
        <f>IF(K4207&gt;Auswahlhilfe!$C$7,TRUE,FALSE)</f>
        <v>1</v>
      </c>
      <c r="AB4207" t="b">
        <f>IF(Auswahlhilfe!$C$17=F4207,TRUE,FALSE)</f>
        <v>1</v>
      </c>
      <c r="AC4207" t="b">
        <f>IFERROR(IF(FIND("P2",PGOptionList!D4207)&gt;0,TRUE),FALSE)</f>
        <v>0</v>
      </c>
      <c r="AD4207" t="b">
        <f>IFERROR(IF(FIND("P1",PGOptionList!D4207)&gt;0,TRUE),FALSE)</f>
        <v>1</v>
      </c>
      <c r="AE4207" t="b">
        <f>IFERROR(IF(FIND("P0",PGOptionList!D4207)&gt;0,TRUE),FALSE)</f>
        <v>0</v>
      </c>
      <c r="AF4207" t="b">
        <f>IF(AND(Z4207,AA4207,AB4207,AC4207,IF(C4207=Auswahlhilfe!$L$7,TRUE,FALSE)),D4207,FALSE)</f>
        <v>0</v>
      </c>
      <c r="AG4207" t="b">
        <f>IF(AND(Z4207,AA4207,AB4207,AD4207,IF(C4207=Auswahlhilfe!$L$17,TRUE,FALSE)),D4207,FALSE)</f>
        <v>0</v>
      </c>
      <c r="AH4207" t="b">
        <f>IF(AND(Z4207,AA4207,AB4207,AE4207,IF(C4207=Auswahlhilfe!$L$17,TRUE,FALSE)),D4207,FALSE)</f>
        <v>0</v>
      </c>
      <c r="AI4207" t="s">
        <v>4817</v>
      </c>
      <c r="AJ4207" s="90" t="str">
        <f t="shared" si="197"/>
        <v>mailto:info@oxni.ch?subject=Anfrage TCBR-120-005-S2-P1</v>
      </c>
    </row>
    <row r="4208" spans="2:36" x14ac:dyDescent="0.2">
      <c r="B4208" s="78" t="str">
        <f t="shared" si="195"/>
        <v/>
      </c>
      <c r="C4208" s="19" t="s">
        <v>143</v>
      </c>
      <c r="D4208" s="19" t="s">
        <v>4509</v>
      </c>
      <c r="E4208" s="19">
        <v>130</v>
      </c>
      <c r="F4208" s="19" t="s">
        <v>55</v>
      </c>
      <c r="G4208" s="19">
        <v>5</v>
      </c>
      <c r="H4208" s="19">
        <v>8</v>
      </c>
      <c r="I4208" s="19">
        <v>25</v>
      </c>
      <c r="J4208" s="19">
        <v>95</v>
      </c>
      <c r="K4208" s="19">
        <v>315</v>
      </c>
      <c r="L4208" s="19">
        <v>945</v>
      </c>
      <c r="M4208" s="19" t="s">
        <v>153</v>
      </c>
      <c r="N4208" s="19">
        <v>3000</v>
      </c>
      <c r="O4208" s="19">
        <v>5000</v>
      </c>
      <c r="P4208" s="19">
        <v>6600</v>
      </c>
      <c r="Q4208" s="19" t="s">
        <v>57</v>
      </c>
      <c r="R4208" s="19">
        <v>3200</v>
      </c>
      <c r="S4208" s="19">
        <v>20000</v>
      </c>
      <c r="T4208" s="19">
        <v>6.84</v>
      </c>
      <c r="U4208" s="19">
        <v>13</v>
      </c>
      <c r="V4208" s="19">
        <v>0.24</v>
      </c>
      <c r="W4208" s="19">
        <v>70</v>
      </c>
      <c r="X4208" s="93"/>
      <c r="Y4208">
        <f t="shared" si="196"/>
        <v>600</v>
      </c>
      <c r="Z4208" t="b">
        <f>IF(N4208/G4208&gt;=Auswahlhilfe!$C$8,TRUE,FALSE)</f>
        <v>1</v>
      </c>
      <c r="AA4208" t="b">
        <f>IF(K4208&gt;Auswahlhilfe!$C$7,TRUE,FALSE)</f>
        <v>1</v>
      </c>
      <c r="AB4208" t="b">
        <f>IF(Auswahlhilfe!$C$17=F4208,TRUE,FALSE)</f>
        <v>0</v>
      </c>
      <c r="AC4208" t="b">
        <f>IFERROR(IF(FIND("P2",PGOptionList!D4208)&gt;0,TRUE),FALSE)</f>
        <v>1</v>
      </c>
      <c r="AD4208" t="b">
        <f>IFERROR(IF(FIND("P1",PGOptionList!D4208)&gt;0,TRUE),FALSE)</f>
        <v>0</v>
      </c>
      <c r="AE4208" t="b">
        <f>IFERROR(IF(FIND("P0",PGOptionList!D4208)&gt;0,TRUE),FALSE)</f>
        <v>0</v>
      </c>
      <c r="AF4208" t="b">
        <f>IF(AND(Z4208,AA4208,AB4208,AC4208,IF(C4208=Auswahlhilfe!$L$7,TRUE,FALSE)),D4208,FALSE)</f>
        <v>0</v>
      </c>
      <c r="AG4208" t="b">
        <f>IF(AND(Z4208,AA4208,AB4208,AD4208,IF(C4208=Auswahlhilfe!$L$17,TRUE,FALSE)),D4208,FALSE)</f>
        <v>0</v>
      </c>
      <c r="AH4208" t="b">
        <f>IF(AND(Z4208,AA4208,AB4208,AE4208,IF(C4208=Auswahlhilfe!$L$17,TRUE,FALSE)),D4208,FALSE)</f>
        <v>0</v>
      </c>
      <c r="AI4208" t="s">
        <v>4817</v>
      </c>
      <c r="AJ4208" s="90" t="str">
        <f t="shared" si="197"/>
        <v>mailto:info@oxni.ch?subject=Anfrage TCBR-120-005-S1-P2</v>
      </c>
    </row>
    <row r="4209" spans="2:36" x14ac:dyDescent="0.2">
      <c r="B4209" s="78" t="str">
        <f t="shared" si="195"/>
        <v/>
      </c>
      <c r="C4209" s="19" t="s">
        <v>143</v>
      </c>
      <c r="D4209" s="19" t="s">
        <v>4510</v>
      </c>
      <c r="E4209" s="19">
        <v>130</v>
      </c>
      <c r="F4209" s="19" t="s">
        <v>58</v>
      </c>
      <c r="G4209" s="19">
        <v>5</v>
      </c>
      <c r="H4209" s="19">
        <v>8</v>
      </c>
      <c r="I4209" s="19">
        <v>25</v>
      </c>
      <c r="J4209" s="19">
        <v>95</v>
      </c>
      <c r="K4209" s="19">
        <v>315</v>
      </c>
      <c r="L4209" s="19">
        <v>945</v>
      </c>
      <c r="M4209" s="19" t="s">
        <v>153</v>
      </c>
      <c r="N4209" s="19">
        <v>3000</v>
      </c>
      <c r="O4209" s="19">
        <v>5000</v>
      </c>
      <c r="P4209" s="19">
        <v>6600</v>
      </c>
      <c r="Q4209" s="19" t="s">
        <v>57</v>
      </c>
      <c r="R4209" s="19">
        <v>3200</v>
      </c>
      <c r="S4209" s="19">
        <v>20000</v>
      </c>
      <c r="T4209" s="19">
        <v>6.84</v>
      </c>
      <c r="U4209" s="19">
        <v>13</v>
      </c>
      <c r="V4209" s="19">
        <v>0.24</v>
      </c>
      <c r="W4209" s="19">
        <v>70</v>
      </c>
      <c r="X4209" s="93"/>
      <c r="Y4209">
        <f t="shared" si="196"/>
        <v>600</v>
      </c>
      <c r="Z4209" t="b">
        <f>IF(N4209/G4209&gt;=Auswahlhilfe!$C$8,TRUE,FALSE)</f>
        <v>1</v>
      </c>
      <c r="AA4209" t="b">
        <f>IF(K4209&gt;Auswahlhilfe!$C$7,TRUE,FALSE)</f>
        <v>1</v>
      </c>
      <c r="AB4209" t="b">
        <f>IF(Auswahlhilfe!$C$17=F4209,TRUE,FALSE)</f>
        <v>1</v>
      </c>
      <c r="AC4209" t="b">
        <f>IFERROR(IF(FIND("P2",PGOptionList!D4209)&gt;0,TRUE),FALSE)</f>
        <v>1</v>
      </c>
      <c r="AD4209" t="b">
        <f>IFERROR(IF(FIND("P1",PGOptionList!D4209)&gt;0,TRUE),FALSE)</f>
        <v>0</v>
      </c>
      <c r="AE4209" t="b">
        <f>IFERROR(IF(FIND("P0",PGOptionList!D4209)&gt;0,TRUE),FALSE)</f>
        <v>0</v>
      </c>
      <c r="AF4209" t="b">
        <f>IF(AND(Z4209,AA4209,AB4209,AC4209,IF(C4209=Auswahlhilfe!$L$7,TRUE,FALSE)),D4209,FALSE)</f>
        <v>0</v>
      </c>
      <c r="AG4209" t="b">
        <f>IF(AND(Z4209,AA4209,AB4209,AD4209,IF(C4209=Auswahlhilfe!$L$17,TRUE,FALSE)),D4209,FALSE)</f>
        <v>0</v>
      </c>
      <c r="AH4209" t="b">
        <f>IF(AND(Z4209,AA4209,AB4209,AE4209,IF(C4209=Auswahlhilfe!$L$17,TRUE,FALSE)),D4209,FALSE)</f>
        <v>0</v>
      </c>
      <c r="AI4209" t="s">
        <v>4817</v>
      </c>
      <c r="AJ4209" s="90" t="str">
        <f t="shared" si="197"/>
        <v>mailto:info@oxni.ch?subject=Anfrage TCBR-120-005-S2-P2</v>
      </c>
    </row>
    <row r="4210" spans="2:36" x14ac:dyDescent="0.2">
      <c r="B4210" s="78" t="str">
        <f t="shared" si="195"/>
        <v/>
      </c>
      <c r="C4210" s="19" t="s">
        <v>143</v>
      </c>
      <c r="D4210" s="19" t="s">
        <v>4511</v>
      </c>
      <c r="E4210" s="19">
        <v>130</v>
      </c>
      <c r="F4210" s="19" t="s">
        <v>55</v>
      </c>
      <c r="G4210" s="19">
        <v>4</v>
      </c>
      <c r="H4210" s="19">
        <v>4</v>
      </c>
      <c r="I4210" s="19">
        <v>25</v>
      </c>
      <c r="J4210" s="19">
        <v>95</v>
      </c>
      <c r="K4210" s="19">
        <v>245</v>
      </c>
      <c r="L4210" s="19">
        <v>735</v>
      </c>
      <c r="M4210" s="19" t="s">
        <v>152</v>
      </c>
      <c r="N4210" s="19">
        <v>3000</v>
      </c>
      <c r="O4210" s="19">
        <v>5000</v>
      </c>
      <c r="P4210" s="19">
        <v>6600</v>
      </c>
      <c r="Q4210" s="19" t="s">
        <v>57</v>
      </c>
      <c r="R4210" s="19">
        <v>3200</v>
      </c>
      <c r="S4210" s="19">
        <v>20000</v>
      </c>
      <c r="T4210" s="19">
        <v>6.84</v>
      </c>
      <c r="U4210" s="19">
        <v>13</v>
      </c>
      <c r="V4210" s="19">
        <v>0.24</v>
      </c>
      <c r="W4210" s="19">
        <v>70</v>
      </c>
      <c r="X4210" s="93"/>
      <c r="Y4210">
        <f t="shared" si="196"/>
        <v>750</v>
      </c>
      <c r="Z4210" t="b">
        <f>IF(N4210/G4210&gt;=Auswahlhilfe!$C$8,TRUE,FALSE)</f>
        <v>1</v>
      </c>
      <c r="AA4210" t="b">
        <f>IF(K4210&gt;Auswahlhilfe!$C$7,TRUE,FALSE)</f>
        <v>1</v>
      </c>
      <c r="AB4210" t="b">
        <f>IF(Auswahlhilfe!$C$17=F4210,TRUE,FALSE)</f>
        <v>0</v>
      </c>
      <c r="AC4210" t="b">
        <f>IFERROR(IF(FIND("P2",PGOptionList!D4210)&gt;0,TRUE),FALSE)</f>
        <v>0</v>
      </c>
      <c r="AD4210" t="b">
        <f>IFERROR(IF(FIND("P1",PGOptionList!D4210)&gt;0,TRUE),FALSE)</f>
        <v>0</v>
      </c>
      <c r="AE4210" t="b">
        <f>IFERROR(IF(FIND("P0",PGOptionList!D4210)&gt;0,TRUE),FALSE)</f>
        <v>1</v>
      </c>
      <c r="AF4210" t="b">
        <f>IF(AND(Z4210,AA4210,AB4210,AC4210,IF(C4210=Auswahlhilfe!$L$7,TRUE,FALSE)),D4210,FALSE)</f>
        <v>0</v>
      </c>
      <c r="AG4210" t="b">
        <f>IF(AND(Z4210,AA4210,AB4210,AD4210,IF(C4210=Auswahlhilfe!$L$17,TRUE,FALSE)),D4210,FALSE)</f>
        <v>0</v>
      </c>
      <c r="AH4210" t="b">
        <f>IF(AND(Z4210,AA4210,AB4210,AE4210,IF(C4210=Auswahlhilfe!$L$17,TRUE,FALSE)),D4210,FALSE)</f>
        <v>0</v>
      </c>
      <c r="AI4210" t="s">
        <v>4817</v>
      </c>
      <c r="AJ4210" s="90" t="str">
        <f t="shared" si="197"/>
        <v>mailto:info@oxni.ch?subject=Anfrage TCBR-120-004-S1-P0</v>
      </c>
    </row>
    <row r="4211" spans="2:36" x14ac:dyDescent="0.2">
      <c r="B4211" s="78" t="str">
        <f t="shared" si="195"/>
        <v/>
      </c>
      <c r="C4211" s="19" t="s">
        <v>143</v>
      </c>
      <c r="D4211" s="19" t="s">
        <v>4512</v>
      </c>
      <c r="E4211" s="19">
        <v>130</v>
      </c>
      <c r="F4211" s="19" t="s">
        <v>58</v>
      </c>
      <c r="G4211" s="19">
        <v>4</v>
      </c>
      <c r="H4211" s="19">
        <v>4</v>
      </c>
      <c r="I4211" s="19">
        <v>25</v>
      </c>
      <c r="J4211" s="19">
        <v>95</v>
      </c>
      <c r="K4211" s="19">
        <v>245</v>
      </c>
      <c r="L4211" s="19">
        <v>735</v>
      </c>
      <c r="M4211" s="19" t="s">
        <v>152</v>
      </c>
      <c r="N4211" s="19">
        <v>3000</v>
      </c>
      <c r="O4211" s="19">
        <v>5000</v>
      </c>
      <c r="P4211" s="19">
        <v>6600</v>
      </c>
      <c r="Q4211" s="19" t="s">
        <v>57</v>
      </c>
      <c r="R4211" s="19">
        <v>3200</v>
      </c>
      <c r="S4211" s="19">
        <v>20000</v>
      </c>
      <c r="T4211" s="19">
        <v>6.84</v>
      </c>
      <c r="U4211" s="19">
        <v>13</v>
      </c>
      <c r="V4211" s="19">
        <v>0.24</v>
      </c>
      <c r="W4211" s="19">
        <v>70</v>
      </c>
      <c r="X4211" s="93"/>
      <c r="Y4211">
        <f t="shared" si="196"/>
        <v>750</v>
      </c>
      <c r="Z4211" t="b">
        <f>IF(N4211/G4211&gt;=Auswahlhilfe!$C$8,TRUE,FALSE)</f>
        <v>1</v>
      </c>
      <c r="AA4211" t="b">
        <f>IF(K4211&gt;Auswahlhilfe!$C$7,TRUE,FALSE)</f>
        <v>1</v>
      </c>
      <c r="AB4211" t="b">
        <f>IF(Auswahlhilfe!$C$17=F4211,TRUE,FALSE)</f>
        <v>1</v>
      </c>
      <c r="AC4211" t="b">
        <f>IFERROR(IF(FIND("P2",PGOptionList!D4211)&gt;0,TRUE),FALSE)</f>
        <v>0</v>
      </c>
      <c r="AD4211" t="b">
        <f>IFERROR(IF(FIND("P1",PGOptionList!D4211)&gt;0,TRUE),FALSE)</f>
        <v>0</v>
      </c>
      <c r="AE4211" t="b">
        <f>IFERROR(IF(FIND("P0",PGOptionList!D4211)&gt;0,TRUE),FALSE)</f>
        <v>1</v>
      </c>
      <c r="AF4211" t="b">
        <f>IF(AND(Z4211,AA4211,AB4211,AC4211,IF(C4211=Auswahlhilfe!$L$7,TRUE,FALSE)),D4211,FALSE)</f>
        <v>0</v>
      </c>
      <c r="AG4211" t="b">
        <f>IF(AND(Z4211,AA4211,AB4211,AD4211,IF(C4211=Auswahlhilfe!$L$17,TRUE,FALSE)),D4211,FALSE)</f>
        <v>0</v>
      </c>
      <c r="AH4211" t="b">
        <f>IF(AND(Z4211,AA4211,AB4211,AE4211,IF(C4211=Auswahlhilfe!$L$17,TRUE,FALSE)),D4211,FALSE)</f>
        <v>0</v>
      </c>
      <c r="AI4211" t="s">
        <v>4817</v>
      </c>
      <c r="AJ4211" s="90" t="str">
        <f t="shared" si="197"/>
        <v>mailto:info@oxni.ch?subject=Anfrage TCBR-120-004-S2-P0</v>
      </c>
    </row>
    <row r="4212" spans="2:36" x14ac:dyDescent="0.2">
      <c r="B4212" s="78" t="str">
        <f t="shared" si="195"/>
        <v/>
      </c>
      <c r="C4212" s="19" t="s">
        <v>143</v>
      </c>
      <c r="D4212" s="19" t="s">
        <v>4513</v>
      </c>
      <c r="E4212" s="19">
        <v>130</v>
      </c>
      <c r="F4212" s="19" t="s">
        <v>55</v>
      </c>
      <c r="G4212" s="19">
        <v>4</v>
      </c>
      <c r="H4212" s="19">
        <v>6</v>
      </c>
      <c r="I4212" s="19">
        <v>25</v>
      </c>
      <c r="J4212" s="19">
        <v>95</v>
      </c>
      <c r="K4212" s="19">
        <v>245</v>
      </c>
      <c r="L4212" s="19">
        <v>735</v>
      </c>
      <c r="M4212" s="19" t="s">
        <v>152</v>
      </c>
      <c r="N4212" s="19">
        <v>3000</v>
      </c>
      <c r="O4212" s="19">
        <v>5000</v>
      </c>
      <c r="P4212" s="19">
        <v>6600</v>
      </c>
      <c r="Q4212" s="19" t="s">
        <v>57</v>
      </c>
      <c r="R4212" s="19">
        <v>3200</v>
      </c>
      <c r="S4212" s="19">
        <v>20000</v>
      </c>
      <c r="T4212" s="19">
        <v>6.84</v>
      </c>
      <c r="U4212" s="19">
        <v>13</v>
      </c>
      <c r="V4212" s="19">
        <v>0.24</v>
      </c>
      <c r="W4212" s="19">
        <v>70</v>
      </c>
      <c r="X4212" s="93"/>
      <c r="Y4212">
        <f t="shared" si="196"/>
        <v>750</v>
      </c>
      <c r="Z4212" t="b">
        <f>IF(N4212/G4212&gt;=Auswahlhilfe!$C$8,TRUE,FALSE)</f>
        <v>1</v>
      </c>
      <c r="AA4212" t="b">
        <f>IF(K4212&gt;Auswahlhilfe!$C$7,TRUE,FALSE)</f>
        <v>1</v>
      </c>
      <c r="AB4212" t="b">
        <f>IF(Auswahlhilfe!$C$17=F4212,TRUE,FALSE)</f>
        <v>0</v>
      </c>
      <c r="AC4212" t="b">
        <f>IFERROR(IF(FIND("P2",PGOptionList!D4212)&gt;0,TRUE),FALSE)</f>
        <v>0</v>
      </c>
      <c r="AD4212" t="b">
        <f>IFERROR(IF(FIND("P1",PGOptionList!D4212)&gt;0,TRUE),FALSE)</f>
        <v>1</v>
      </c>
      <c r="AE4212" t="b">
        <f>IFERROR(IF(FIND("P0",PGOptionList!D4212)&gt;0,TRUE),FALSE)</f>
        <v>0</v>
      </c>
      <c r="AF4212" t="b">
        <f>IF(AND(Z4212,AA4212,AB4212,AC4212,IF(C4212=Auswahlhilfe!$L$7,TRUE,FALSE)),D4212,FALSE)</f>
        <v>0</v>
      </c>
      <c r="AG4212" t="b">
        <f>IF(AND(Z4212,AA4212,AB4212,AD4212,IF(C4212=Auswahlhilfe!$L$17,TRUE,FALSE)),D4212,FALSE)</f>
        <v>0</v>
      </c>
      <c r="AH4212" t="b">
        <f>IF(AND(Z4212,AA4212,AB4212,AE4212,IF(C4212=Auswahlhilfe!$L$17,TRUE,FALSE)),D4212,FALSE)</f>
        <v>0</v>
      </c>
      <c r="AI4212" t="s">
        <v>4817</v>
      </c>
      <c r="AJ4212" s="90" t="str">
        <f t="shared" si="197"/>
        <v>mailto:info@oxni.ch?subject=Anfrage TCBR-120-004-S1-P1</v>
      </c>
    </row>
    <row r="4213" spans="2:36" x14ac:dyDescent="0.2">
      <c r="B4213" s="78" t="str">
        <f t="shared" si="195"/>
        <v/>
      </c>
      <c r="C4213" s="19" t="s">
        <v>143</v>
      </c>
      <c r="D4213" s="19" t="s">
        <v>4514</v>
      </c>
      <c r="E4213" s="19">
        <v>130</v>
      </c>
      <c r="F4213" s="19" t="s">
        <v>58</v>
      </c>
      <c r="G4213" s="19">
        <v>4</v>
      </c>
      <c r="H4213" s="19">
        <v>6</v>
      </c>
      <c r="I4213" s="19">
        <v>25</v>
      </c>
      <c r="J4213" s="19">
        <v>95</v>
      </c>
      <c r="K4213" s="19">
        <v>245</v>
      </c>
      <c r="L4213" s="19">
        <v>735</v>
      </c>
      <c r="M4213" s="19" t="s">
        <v>152</v>
      </c>
      <c r="N4213" s="19">
        <v>3000</v>
      </c>
      <c r="O4213" s="19">
        <v>5000</v>
      </c>
      <c r="P4213" s="19">
        <v>6600</v>
      </c>
      <c r="Q4213" s="19" t="s">
        <v>57</v>
      </c>
      <c r="R4213" s="19">
        <v>3200</v>
      </c>
      <c r="S4213" s="19">
        <v>20000</v>
      </c>
      <c r="T4213" s="19">
        <v>6.84</v>
      </c>
      <c r="U4213" s="19">
        <v>13</v>
      </c>
      <c r="V4213" s="19">
        <v>0.24</v>
      </c>
      <c r="W4213" s="19">
        <v>70</v>
      </c>
      <c r="X4213" s="93"/>
      <c r="Y4213">
        <f t="shared" si="196"/>
        <v>750</v>
      </c>
      <c r="Z4213" t="b">
        <f>IF(N4213/G4213&gt;=Auswahlhilfe!$C$8,TRUE,FALSE)</f>
        <v>1</v>
      </c>
      <c r="AA4213" t="b">
        <f>IF(K4213&gt;Auswahlhilfe!$C$7,TRUE,FALSE)</f>
        <v>1</v>
      </c>
      <c r="AB4213" t="b">
        <f>IF(Auswahlhilfe!$C$17=F4213,TRUE,FALSE)</f>
        <v>1</v>
      </c>
      <c r="AC4213" t="b">
        <f>IFERROR(IF(FIND("P2",PGOptionList!D4213)&gt;0,TRUE),FALSE)</f>
        <v>0</v>
      </c>
      <c r="AD4213" t="b">
        <f>IFERROR(IF(FIND("P1",PGOptionList!D4213)&gt;0,TRUE),FALSE)</f>
        <v>1</v>
      </c>
      <c r="AE4213" t="b">
        <f>IFERROR(IF(FIND("P0",PGOptionList!D4213)&gt;0,TRUE),FALSE)</f>
        <v>0</v>
      </c>
      <c r="AF4213" t="b">
        <f>IF(AND(Z4213,AA4213,AB4213,AC4213,IF(C4213=Auswahlhilfe!$L$7,TRUE,FALSE)),D4213,FALSE)</f>
        <v>0</v>
      </c>
      <c r="AG4213" t="b">
        <f>IF(AND(Z4213,AA4213,AB4213,AD4213,IF(C4213=Auswahlhilfe!$L$17,TRUE,FALSE)),D4213,FALSE)</f>
        <v>0</v>
      </c>
      <c r="AH4213" t="b">
        <f>IF(AND(Z4213,AA4213,AB4213,AE4213,IF(C4213=Auswahlhilfe!$L$17,TRUE,FALSE)),D4213,FALSE)</f>
        <v>0</v>
      </c>
      <c r="AI4213" t="s">
        <v>4817</v>
      </c>
      <c r="AJ4213" s="90" t="str">
        <f t="shared" si="197"/>
        <v>mailto:info@oxni.ch?subject=Anfrage TCBR-120-004-S2-P1</v>
      </c>
    </row>
    <row r="4214" spans="2:36" x14ac:dyDescent="0.2">
      <c r="B4214" s="78" t="str">
        <f t="shared" si="195"/>
        <v/>
      </c>
      <c r="C4214" s="19" t="s">
        <v>143</v>
      </c>
      <c r="D4214" s="19" t="s">
        <v>4515</v>
      </c>
      <c r="E4214" s="19">
        <v>130</v>
      </c>
      <c r="F4214" s="19" t="s">
        <v>55</v>
      </c>
      <c r="G4214" s="19">
        <v>4</v>
      </c>
      <c r="H4214" s="19">
        <v>8</v>
      </c>
      <c r="I4214" s="19">
        <v>25</v>
      </c>
      <c r="J4214" s="19">
        <v>95</v>
      </c>
      <c r="K4214" s="19">
        <v>245</v>
      </c>
      <c r="L4214" s="19">
        <v>735</v>
      </c>
      <c r="M4214" s="19" t="s">
        <v>152</v>
      </c>
      <c r="N4214" s="19">
        <v>3000</v>
      </c>
      <c r="O4214" s="19">
        <v>5000</v>
      </c>
      <c r="P4214" s="19">
        <v>6600</v>
      </c>
      <c r="Q4214" s="19" t="s">
        <v>57</v>
      </c>
      <c r="R4214" s="19">
        <v>3200</v>
      </c>
      <c r="S4214" s="19">
        <v>20000</v>
      </c>
      <c r="T4214" s="19">
        <v>6.84</v>
      </c>
      <c r="U4214" s="19">
        <v>13</v>
      </c>
      <c r="V4214" s="19">
        <v>0.24</v>
      </c>
      <c r="W4214" s="19">
        <v>70</v>
      </c>
      <c r="X4214" s="93"/>
      <c r="Y4214">
        <f t="shared" si="196"/>
        <v>750</v>
      </c>
      <c r="Z4214" t="b">
        <f>IF(N4214/G4214&gt;=Auswahlhilfe!$C$8,TRUE,FALSE)</f>
        <v>1</v>
      </c>
      <c r="AA4214" t="b">
        <f>IF(K4214&gt;Auswahlhilfe!$C$7,TRUE,FALSE)</f>
        <v>1</v>
      </c>
      <c r="AB4214" t="b">
        <f>IF(Auswahlhilfe!$C$17=F4214,TRUE,FALSE)</f>
        <v>0</v>
      </c>
      <c r="AC4214" t="b">
        <f>IFERROR(IF(FIND("P2",PGOptionList!D4214)&gt;0,TRUE),FALSE)</f>
        <v>1</v>
      </c>
      <c r="AD4214" t="b">
        <f>IFERROR(IF(FIND("P1",PGOptionList!D4214)&gt;0,TRUE),FALSE)</f>
        <v>0</v>
      </c>
      <c r="AE4214" t="b">
        <f>IFERROR(IF(FIND("P0",PGOptionList!D4214)&gt;0,TRUE),FALSE)</f>
        <v>0</v>
      </c>
      <c r="AF4214" t="b">
        <f>IF(AND(Z4214,AA4214,AB4214,AC4214,IF(C4214=Auswahlhilfe!$L$7,TRUE,FALSE)),D4214,FALSE)</f>
        <v>0</v>
      </c>
      <c r="AG4214" t="b">
        <f>IF(AND(Z4214,AA4214,AB4214,AD4214,IF(C4214=Auswahlhilfe!$L$17,TRUE,FALSE)),D4214,FALSE)</f>
        <v>0</v>
      </c>
      <c r="AH4214" t="b">
        <f>IF(AND(Z4214,AA4214,AB4214,AE4214,IF(C4214=Auswahlhilfe!$L$17,TRUE,FALSE)),D4214,FALSE)</f>
        <v>0</v>
      </c>
      <c r="AI4214" t="s">
        <v>4817</v>
      </c>
      <c r="AJ4214" s="90" t="str">
        <f t="shared" si="197"/>
        <v>mailto:info@oxni.ch?subject=Anfrage TCBR-120-004-S1-P2</v>
      </c>
    </row>
    <row r="4215" spans="2:36" x14ac:dyDescent="0.2">
      <c r="B4215" s="78" t="str">
        <f t="shared" si="195"/>
        <v/>
      </c>
      <c r="C4215" s="19" t="s">
        <v>143</v>
      </c>
      <c r="D4215" s="19" t="s">
        <v>4516</v>
      </c>
      <c r="E4215" s="19">
        <v>130</v>
      </c>
      <c r="F4215" s="19" t="s">
        <v>58</v>
      </c>
      <c r="G4215" s="19">
        <v>4</v>
      </c>
      <c r="H4215" s="19">
        <v>8</v>
      </c>
      <c r="I4215" s="19">
        <v>25</v>
      </c>
      <c r="J4215" s="19">
        <v>95</v>
      </c>
      <c r="K4215" s="19">
        <v>245</v>
      </c>
      <c r="L4215" s="19">
        <v>735</v>
      </c>
      <c r="M4215" s="19" t="s">
        <v>152</v>
      </c>
      <c r="N4215" s="19">
        <v>3000</v>
      </c>
      <c r="O4215" s="19">
        <v>5000</v>
      </c>
      <c r="P4215" s="19">
        <v>6600</v>
      </c>
      <c r="Q4215" s="19" t="s">
        <v>57</v>
      </c>
      <c r="R4215" s="19">
        <v>3200</v>
      </c>
      <c r="S4215" s="19">
        <v>20000</v>
      </c>
      <c r="T4215" s="19">
        <v>6.84</v>
      </c>
      <c r="U4215" s="19">
        <v>13</v>
      </c>
      <c r="V4215" s="19">
        <v>0.24</v>
      </c>
      <c r="W4215" s="19">
        <v>70</v>
      </c>
      <c r="X4215" s="93"/>
      <c r="Y4215">
        <f t="shared" si="196"/>
        <v>750</v>
      </c>
      <c r="Z4215" t="b">
        <f>IF(N4215/G4215&gt;=Auswahlhilfe!$C$8,TRUE,FALSE)</f>
        <v>1</v>
      </c>
      <c r="AA4215" t="b">
        <f>IF(K4215&gt;Auswahlhilfe!$C$7,TRUE,FALSE)</f>
        <v>1</v>
      </c>
      <c r="AB4215" t="b">
        <f>IF(Auswahlhilfe!$C$17=F4215,TRUE,FALSE)</f>
        <v>1</v>
      </c>
      <c r="AC4215" t="b">
        <f>IFERROR(IF(FIND("P2",PGOptionList!D4215)&gt;0,TRUE),FALSE)</f>
        <v>1</v>
      </c>
      <c r="AD4215" t="b">
        <f>IFERROR(IF(FIND("P1",PGOptionList!D4215)&gt;0,TRUE),FALSE)</f>
        <v>0</v>
      </c>
      <c r="AE4215" t="b">
        <f>IFERROR(IF(FIND("P0",PGOptionList!D4215)&gt;0,TRUE),FALSE)</f>
        <v>0</v>
      </c>
      <c r="AF4215" t="b">
        <f>IF(AND(Z4215,AA4215,AB4215,AC4215,IF(C4215=Auswahlhilfe!$L$7,TRUE,FALSE)),D4215,FALSE)</f>
        <v>0</v>
      </c>
      <c r="AG4215" t="b">
        <f>IF(AND(Z4215,AA4215,AB4215,AD4215,IF(C4215=Auswahlhilfe!$L$17,TRUE,FALSE)),D4215,FALSE)</f>
        <v>0</v>
      </c>
      <c r="AH4215" t="b">
        <f>IF(AND(Z4215,AA4215,AB4215,AE4215,IF(C4215=Auswahlhilfe!$L$17,TRUE,FALSE)),D4215,FALSE)</f>
        <v>0</v>
      </c>
      <c r="AI4215" t="s">
        <v>4817</v>
      </c>
      <c r="AJ4215" s="90" t="str">
        <f t="shared" si="197"/>
        <v>mailto:info@oxni.ch?subject=Anfrage TCBR-120-004-S2-P2</v>
      </c>
    </row>
    <row r="4216" spans="2:36" x14ac:dyDescent="0.2">
      <c r="B4216" s="78" t="str">
        <f t="shared" si="195"/>
        <v/>
      </c>
      <c r="C4216" s="19" t="s">
        <v>143</v>
      </c>
      <c r="D4216" s="19" t="s">
        <v>4517</v>
      </c>
      <c r="E4216" s="19">
        <v>130</v>
      </c>
      <c r="F4216" s="19" t="s">
        <v>55</v>
      </c>
      <c r="G4216" s="19">
        <v>3</v>
      </c>
      <c r="H4216" s="19">
        <v>4</v>
      </c>
      <c r="I4216" s="19">
        <v>25</v>
      </c>
      <c r="J4216" s="19">
        <v>95</v>
      </c>
      <c r="K4216" s="19">
        <v>190</v>
      </c>
      <c r="L4216" s="19">
        <v>570</v>
      </c>
      <c r="M4216" s="19" t="s">
        <v>151</v>
      </c>
      <c r="N4216" s="19">
        <v>3000</v>
      </c>
      <c r="O4216" s="19">
        <v>5000</v>
      </c>
      <c r="P4216" s="19">
        <v>6600</v>
      </c>
      <c r="Q4216" s="19" t="s">
        <v>57</v>
      </c>
      <c r="R4216" s="19">
        <v>3200</v>
      </c>
      <c r="S4216" s="19">
        <v>20000</v>
      </c>
      <c r="T4216" s="19">
        <v>6.84</v>
      </c>
      <c r="U4216" s="19">
        <v>13</v>
      </c>
      <c r="V4216" s="19">
        <v>0.24</v>
      </c>
      <c r="W4216" s="19">
        <v>70</v>
      </c>
      <c r="X4216" s="93"/>
      <c r="Y4216">
        <f t="shared" si="196"/>
        <v>1000</v>
      </c>
      <c r="Z4216" t="b">
        <f>IF(N4216/G4216&gt;=Auswahlhilfe!$C$8,TRUE,FALSE)</f>
        <v>1</v>
      </c>
      <c r="AA4216" t="b">
        <f>IF(K4216&gt;Auswahlhilfe!$C$7,TRUE,FALSE)</f>
        <v>1</v>
      </c>
      <c r="AB4216" t="b">
        <f>IF(Auswahlhilfe!$C$17=F4216,TRUE,FALSE)</f>
        <v>0</v>
      </c>
      <c r="AC4216" t="b">
        <f>IFERROR(IF(FIND("P2",PGOptionList!D4216)&gt;0,TRUE),FALSE)</f>
        <v>0</v>
      </c>
      <c r="AD4216" t="b">
        <f>IFERROR(IF(FIND("P1",PGOptionList!D4216)&gt;0,TRUE),FALSE)</f>
        <v>0</v>
      </c>
      <c r="AE4216" t="b">
        <f>IFERROR(IF(FIND("P0",PGOptionList!D4216)&gt;0,TRUE),FALSE)</f>
        <v>1</v>
      </c>
      <c r="AF4216" t="b">
        <f>IF(AND(Z4216,AA4216,AB4216,AC4216,IF(C4216=Auswahlhilfe!$L$7,TRUE,FALSE)),D4216,FALSE)</f>
        <v>0</v>
      </c>
      <c r="AG4216" t="b">
        <f>IF(AND(Z4216,AA4216,AB4216,AD4216,IF(C4216=Auswahlhilfe!$L$17,TRUE,FALSE)),D4216,FALSE)</f>
        <v>0</v>
      </c>
      <c r="AH4216" t="b">
        <f>IF(AND(Z4216,AA4216,AB4216,AE4216,IF(C4216=Auswahlhilfe!$L$17,TRUE,FALSE)),D4216,FALSE)</f>
        <v>0</v>
      </c>
      <c r="AI4216" t="s">
        <v>4817</v>
      </c>
      <c r="AJ4216" s="90" t="str">
        <f t="shared" si="197"/>
        <v>mailto:info@oxni.ch?subject=Anfrage TCBR-120-003-S1-P0</v>
      </c>
    </row>
    <row r="4217" spans="2:36" x14ac:dyDescent="0.2">
      <c r="B4217" s="78" t="str">
        <f t="shared" si="195"/>
        <v/>
      </c>
      <c r="C4217" s="19" t="s">
        <v>143</v>
      </c>
      <c r="D4217" s="19" t="s">
        <v>4518</v>
      </c>
      <c r="E4217" s="19">
        <v>130</v>
      </c>
      <c r="F4217" s="19" t="s">
        <v>58</v>
      </c>
      <c r="G4217" s="19">
        <v>3</v>
      </c>
      <c r="H4217" s="19">
        <v>4</v>
      </c>
      <c r="I4217" s="19">
        <v>25</v>
      </c>
      <c r="J4217" s="19">
        <v>95</v>
      </c>
      <c r="K4217" s="19">
        <v>190</v>
      </c>
      <c r="L4217" s="19">
        <v>570</v>
      </c>
      <c r="M4217" s="19" t="s">
        <v>151</v>
      </c>
      <c r="N4217" s="19">
        <v>3000</v>
      </c>
      <c r="O4217" s="19">
        <v>5000</v>
      </c>
      <c r="P4217" s="19">
        <v>6600</v>
      </c>
      <c r="Q4217" s="19" t="s">
        <v>57</v>
      </c>
      <c r="R4217" s="19">
        <v>3200</v>
      </c>
      <c r="S4217" s="19">
        <v>20000</v>
      </c>
      <c r="T4217" s="19">
        <v>6.84</v>
      </c>
      <c r="U4217" s="19">
        <v>13</v>
      </c>
      <c r="V4217" s="19">
        <v>0.24</v>
      </c>
      <c r="W4217" s="19">
        <v>70</v>
      </c>
      <c r="X4217" s="93"/>
      <c r="Y4217">
        <f t="shared" si="196"/>
        <v>1000</v>
      </c>
      <c r="Z4217" t="b">
        <f>IF(N4217/G4217&gt;=Auswahlhilfe!$C$8,TRUE,FALSE)</f>
        <v>1</v>
      </c>
      <c r="AA4217" t="b">
        <f>IF(K4217&gt;Auswahlhilfe!$C$7,TRUE,FALSE)</f>
        <v>1</v>
      </c>
      <c r="AB4217" t="b">
        <f>IF(Auswahlhilfe!$C$17=F4217,TRUE,FALSE)</f>
        <v>1</v>
      </c>
      <c r="AC4217" t="b">
        <f>IFERROR(IF(FIND("P2",PGOptionList!D4217)&gt;0,TRUE),FALSE)</f>
        <v>0</v>
      </c>
      <c r="AD4217" t="b">
        <f>IFERROR(IF(FIND("P1",PGOptionList!D4217)&gt;0,TRUE),FALSE)</f>
        <v>0</v>
      </c>
      <c r="AE4217" t="b">
        <f>IFERROR(IF(FIND("P0",PGOptionList!D4217)&gt;0,TRUE),FALSE)</f>
        <v>1</v>
      </c>
      <c r="AF4217" t="b">
        <f>IF(AND(Z4217,AA4217,AB4217,AC4217,IF(C4217=Auswahlhilfe!$L$7,TRUE,FALSE)),D4217,FALSE)</f>
        <v>0</v>
      </c>
      <c r="AG4217" t="b">
        <f>IF(AND(Z4217,AA4217,AB4217,AD4217,IF(C4217=Auswahlhilfe!$L$17,TRUE,FALSE)),D4217,FALSE)</f>
        <v>0</v>
      </c>
      <c r="AH4217" t="b">
        <f>IF(AND(Z4217,AA4217,AB4217,AE4217,IF(C4217=Auswahlhilfe!$L$17,TRUE,FALSE)),D4217,FALSE)</f>
        <v>0</v>
      </c>
      <c r="AI4217" t="s">
        <v>4817</v>
      </c>
      <c r="AJ4217" s="90" t="str">
        <f t="shared" si="197"/>
        <v>mailto:info@oxni.ch?subject=Anfrage TCBR-120-003-S2-P0</v>
      </c>
    </row>
    <row r="4218" spans="2:36" x14ac:dyDescent="0.2">
      <c r="B4218" s="78" t="str">
        <f t="shared" si="195"/>
        <v/>
      </c>
      <c r="C4218" s="19" t="s">
        <v>143</v>
      </c>
      <c r="D4218" s="19" t="s">
        <v>4519</v>
      </c>
      <c r="E4218" s="19">
        <v>130</v>
      </c>
      <c r="F4218" s="19" t="s">
        <v>55</v>
      </c>
      <c r="G4218" s="19">
        <v>3</v>
      </c>
      <c r="H4218" s="19">
        <v>6</v>
      </c>
      <c r="I4218" s="19">
        <v>25</v>
      </c>
      <c r="J4218" s="19">
        <v>95</v>
      </c>
      <c r="K4218" s="19">
        <v>190</v>
      </c>
      <c r="L4218" s="19">
        <v>570</v>
      </c>
      <c r="M4218" s="19" t="s">
        <v>151</v>
      </c>
      <c r="N4218" s="19">
        <v>3000</v>
      </c>
      <c r="O4218" s="19">
        <v>5000</v>
      </c>
      <c r="P4218" s="19">
        <v>6600</v>
      </c>
      <c r="Q4218" s="19" t="s">
        <v>57</v>
      </c>
      <c r="R4218" s="19">
        <v>3200</v>
      </c>
      <c r="S4218" s="19">
        <v>20000</v>
      </c>
      <c r="T4218" s="19">
        <v>6.84</v>
      </c>
      <c r="U4218" s="19">
        <v>13</v>
      </c>
      <c r="V4218" s="19">
        <v>0.24</v>
      </c>
      <c r="W4218" s="19">
        <v>70</v>
      </c>
      <c r="X4218" s="93"/>
      <c r="Y4218">
        <f t="shared" si="196"/>
        <v>1000</v>
      </c>
      <c r="Z4218" t="b">
        <f>IF(N4218/G4218&gt;=Auswahlhilfe!$C$8,TRUE,FALSE)</f>
        <v>1</v>
      </c>
      <c r="AA4218" t="b">
        <f>IF(K4218&gt;Auswahlhilfe!$C$7,TRUE,FALSE)</f>
        <v>1</v>
      </c>
      <c r="AB4218" t="b">
        <f>IF(Auswahlhilfe!$C$17=F4218,TRUE,FALSE)</f>
        <v>0</v>
      </c>
      <c r="AC4218" t="b">
        <f>IFERROR(IF(FIND("P2",PGOptionList!D4218)&gt;0,TRUE),FALSE)</f>
        <v>0</v>
      </c>
      <c r="AD4218" t="b">
        <f>IFERROR(IF(FIND("P1",PGOptionList!D4218)&gt;0,TRUE),FALSE)</f>
        <v>1</v>
      </c>
      <c r="AE4218" t="b">
        <f>IFERROR(IF(FIND("P0",PGOptionList!D4218)&gt;0,TRUE),FALSE)</f>
        <v>0</v>
      </c>
      <c r="AF4218" t="b">
        <f>IF(AND(Z4218,AA4218,AB4218,AC4218,IF(C4218=Auswahlhilfe!$L$7,TRUE,FALSE)),D4218,FALSE)</f>
        <v>0</v>
      </c>
      <c r="AG4218" t="b">
        <f>IF(AND(Z4218,AA4218,AB4218,AD4218,IF(C4218=Auswahlhilfe!$L$17,TRUE,FALSE)),D4218,FALSE)</f>
        <v>0</v>
      </c>
      <c r="AH4218" t="b">
        <f>IF(AND(Z4218,AA4218,AB4218,AE4218,IF(C4218=Auswahlhilfe!$L$17,TRUE,FALSE)),D4218,FALSE)</f>
        <v>0</v>
      </c>
      <c r="AI4218" t="s">
        <v>4817</v>
      </c>
      <c r="AJ4218" s="90" t="str">
        <f t="shared" si="197"/>
        <v>mailto:info@oxni.ch?subject=Anfrage TCBR-120-003-S1-P1</v>
      </c>
    </row>
    <row r="4219" spans="2:36" x14ac:dyDescent="0.2">
      <c r="B4219" s="78" t="str">
        <f t="shared" si="195"/>
        <v/>
      </c>
      <c r="C4219" s="19" t="s">
        <v>143</v>
      </c>
      <c r="D4219" s="19" t="s">
        <v>4520</v>
      </c>
      <c r="E4219" s="19">
        <v>130</v>
      </c>
      <c r="F4219" s="19" t="s">
        <v>58</v>
      </c>
      <c r="G4219" s="19">
        <v>3</v>
      </c>
      <c r="H4219" s="19">
        <v>6</v>
      </c>
      <c r="I4219" s="19">
        <v>25</v>
      </c>
      <c r="J4219" s="19">
        <v>95</v>
      </c>
      <c r="K4219" s="19">
        <v>190</v>
      </c>
      <c r="L4219" s="19">
        <v>570</v>
      </c>
      <c r="M4219" s="19" t="s">
        <v>151</v>
      </c>
      <c r="N4219" s="19">
        <v>3000</v>
      </c>
      <c r="O4219" s="19">
        <v>5000</v>
      </c>
      <c r="P4219" s="19">
        <v>6600</v>
      </c>
      <c r="Q4219" s="19" t="s">
        <v>57</v>
      </c>
      <c r="R4219" s="19">
        <v>3200</v>
      </c>
      <c r="S4219" s="19">
        <v>20000</v>
      </c>
      <c r="T4219" s="19">
        <v>6.84</v>
      </c>
      <c r="U4219" s="19">
        <v>13</v>
      </c>
      <c r="V4219" s="19">
        <v>0.24</v>
      </c>
      <c r="W4219" s="19">
        <v>70</v>
      </c>
      <c r="X4219" s="93"/>
      <c r="Y4219">
        <f t="shared" si="196"/>
        <v>1000</v>
      </c>
      <c r="Z4219" t="b">
        <f>IF(N4219/G4219&gt;=Auswahlhilfe!$C$8,TRUE,FALSE)</f>
        <v>1</v>
      </c>
      <c r="AA4219" t="b">
        <f>IF(K4219&gt;Auswahlhilfe!$C$7,TRUE,FALSE)</f>
        <v>1</v>
      </c>
      <c r="AB4219" t="b">
        <f>IF(Auswahlhilfe!$C$17=F4219,TRUE,FALSE)</f>
        <v>1</v>
      </c>
      <c r="AC4219" t="b">
        <f>IFERROR(IF(FIND("P2",PGOptionList!D4219)&gt;0,TRUE),FALSE)</f>
        <v>0</v>
      </c>
      <c r="AD4219" t="b">
        <f>IFERROR(IF(FIND("P1",PGOptionList!D4219)&gt;0,TRUE),FALSE)</f>
        <v>1</v>
      </c>
      <c r="AE4219" t="b">
        <f>IFERROR(IF(FIND("P0",PGOptionList!D4219)&gt;0,TRUE),FALSE)</f>
        <v>0</v>
      </c>
      <c r="AF4219" t="b">
        <f>IF(AND(Z4219,AA4219,AB4219,AC4219,IF(C4219=Auswahlhilfe!$L$7,TRUE,FALSE)),D4219,FALSE)</f>
        <v>0</v>
      </c>
      <c r="AG4219" t="b">
        <f>IF(AND(Z4219,AA4219,AB4219,AD4219,IF(C4219=Auswahlhilfe!$L$17,TRUE,FALSE)),D4219,FALSE)</f>
        <v>0</v>
      </c>
      <c r="AH4219" t="b">
        <f>IF(AND(Z4219,AA4219,AB4219,AE4219,IF(C4219=Auswahlhilfe!$L$17,TRUE,FALSE)),D4219,FALSE)</f>
        <v>0</v>
      </c>
      <c r="AI4219" t="s">
        <v>4817</v>
      </c>
      <c r="AJ4219" s="90" t="str">
        <f t="shared" si="197"/>
        <v>mailto:info@oxni.ch?subject=Anfrage TCBR-120-003-S2-P1</v>
      </c>
    </row>
    <row r="4220" spans="2:36" x14ac:dyDescent="0.2">
      <c r="B4220" s="78" t="str">
        <f t="shared" si="195"/>
        <v/>
      </c>
      <c r="C4220" s="19" t="s">
        <v>143</v>
      </c>
      <c r="D4220" s="19" t="s">
        <v>4521</v>
      </c>
      <c r="E4220" s="19">
        <v>130</v>
      </c>
      <c r="F4220" s="19" t="s">
        <v>55</v>
      </c>
      <c r="G4220" s="19">
        <v>3</v>
      </c>
      <c r="H4220" s="19">
        <v>8</v>
      </c>
      <c r="I4220" s="19">
        <v>25</v>
      </c>
      <c r="J4220" s="19">
        <v>95</v>
      </c>
      <c r="K4220" s="19">
        <v>190</v>
      </c>
      <c r="L4220" s="19">
        <v>570</v>
      </c>
      <c r="M4220" s="19" t="s">
        <v>151</v>
      </c>
      <c r="N4220" s="19">
        <v>3000</v>
      </c>
      <c r="O4220" s="19">
        <v>5000</v>
      </c>
      <c r="P4220" s="19">
        <v>6600</v>
      </c>
      <c r="Q4220" s="19" t="s">
        <v>57</v>
      </c>
      <c r="R4220" s="19">
        <v>3200</v>
      </c>
      <c r="S4220" s="19">
        <v>20000</v>
      </c>
      <c r="T4220" s="19">
        <v>6.84</v>
      </c>
      <c r="U4220" s="19">
        <v>13</v>
      </c>
      <c r="V4220" s="19">
        <v>0.24</v>
      </c>
      <c r="W4220" s="19">
        <v>70</v>
      </c>
      <c r="X4220" s="93"/>
      <c r="Y4220">
        <f t="shared" si="196"/>
        <v>1000</v>
      </c>
      <c r="Z4220" t="b">
        <f>IF(N4220/G4220&gt;=Auswahlhilfe!$C$8,TRUE,FALSE)</f>
        <v>1</v>
      </c>
      <c r="AA4220" t="b">
        <f>IF(K4220&gt;Auswahlhilfe!$C$7,TRUE,FALSE)</f>
        <v>1</v>
      </c>
      <c r="AB4220" t="b">
        <f>IF(Auswahlhilfe!$C$17=F4220,TRUE,FALSE)</f>
        <v>0</v>
      </c>
      <c r="AC4220" t="b">
        <f>IFERROR(IF(FIND("P2",PGOptionList!D4220)&gt;0,TRUE),FALSE)</f>
        <v>1</v>
      </c>
      <c r="AD4220" t="b">
        <f>IFERROR(IF(FIND("P1",PGOptionList!D4220)&gt;0,TRUE),FALSE)</f>
        <v>0</v>
      </c>
      <c r="AE4220" t="b">
        <f>IFERROR(IF(FIND("P0",PGOptionList!D4220)&gt;0,TRUE),FALSE)</f>
        <v>0</v>
      </c>
      <c r="AF4220" t="b">
        <f>IF(AND(Z4220,AA4220,AB4220,AC4220,IF(C4220=Auswahlhilfe!$L$7,TRUE,FALSE)),D4220,FALSE)</f>
        <v>0</v>
      </c>
      <c r="AG4220" t="b">
        <f>IF(AND(Z4220,AA4220,AB4220,AD4220,IF(C4220=Auswahlhilfe!$L$17,TRUE,FALSE)),D4220,FALSE)</f>
        <v>0</v>
      </c>
      <c r="AH4220" t="b">
        <f>IF(AND(Z4220,AA4220,AB4220,AE4220,IF(C4220=Auswahlhilfe!$L$17,TRUE,FALSE)),D4220,FALSE)</f>
        <v>0</v>
      </c>
      <c r="AI4220" t="s">
        <v>4817</v>
      </c>
      <c r="AJ4220" s="90" t="str">
        <f t="shared" si="197"/>
        <v>mailto:info@oxni.ch?subject=Anfrage TCBR-120-003-S1-P2</v>
      </c>
    </row>
    <row r="4221" spans="2:36" x14ac:dyDescent="0.2">
      <c r="B4221" s="78" t="str">
        <f t="shared" si="195"/>
        <v/>
      </c>
      <c r="C4221" s="19" t="s">
        <v>143</v>
      </c>
      <c r="D4221" s="19" t="s">
        <v>4522</v>
      </c>
      <c r="E4221" s="19">
        <v>130</v>
      </c>
      <c r="F4221" s="19" t="s">
        <v>58</v>
      </c>
      <c r="G4221" s="19">
        <v>3</v>
      </c>
      <c r="H4221" s="19">
        <v>8</v>
      </c>
      <c r="I4221" s="19">
        <v>25</v>
      </c>
      <c r="J4221" s="19">
        <v>95</v>
      </c>
      <c r="K4221" s="19">
        <v>190</v>
      </c>
      <c r="L4221" s="19">
        <v>570</v>
      </c>
      <c r="M4221" s="19" t="s">
        <v>151</v>
      </c>
      <c r="N4221" s="19">
        <v>3000</v>
      </c>
      <c r="O4221" s="19">
        <v>5000</v>
      </c>
      <c r="P4221" s="19">
        <v>6600</v>
      </c>
      <c r="Q4221" s="19" t="s">
        <v>57</v>
      </c>
      <c r="R4221" s="19">
        <v>3200</v>
      </c>
      <c r="S4221" s="19">
        <v>20000</v>
      </c>
      <c r="T4221" s="19">
        <v>6.84</v>
      </c>
      <c r="U4221" s="19">
        <v>13</v>
      </c>
      <c r="V4221" s="19">
        <v>0.24</v>
      </c>
      <c r="W4221" s="19">
        <v>70</v>
      </c>
      <c r="X4221" s="93"/>
      <c r="Y4221">
        <f t="shared" si="196"/>
        <v>1000</v>
      </c>
      <c r="Z4221" t="b">
        <f>IF(N4221/G4221&gt;=Auswahlhilfe!$C$8,TRUE,FALSE)</f>
        <v>1</v>
      </c>
      <c r="AA4221" t="b">
        <f>IF(K4221&gt;Auswahlhilfe!$C$7,TRUE,FALSE)</f>
        <v>1</v>
      </c>
      <c r="AB4221" t="b">
        <f>IF(Auswahlhilfe!$C$17=F4221,TRUE,FALSE)</f>
        <v>1</v>
      </c>
      <c r="AC4221" t="b">
        <f>IFERROR(IF(FIND("P2",PGOptionList!D4221)&gt;0,TRUE),FALSE)</f>
        <v>1</v>
      </c>
      <c r="AD4221" t="b">
        <f>IFERROR(IF(FIND("P1",PGOptionList!D4221)&gt;0,TRUE),FALSE)</f>
        <v>0</v>
      </c>
      <c r="AE4221" t="b">
        <f>IFERROR(IF(FIND("P0",PGOptionList!D4221)&gt;0,TRUE),FALSE)</f>
        <v>0</v>
      </c>
      <c r="AF4221" t="b">
        <f>IF(AND(Z4221,AA4221,AB4221,AC4221,IF(C4221=Auswahlhilfe!$L$7,TRUE,FALSE)),D4221,FALSE)</f>
        <v>0</v>
      </c>
      <c r="AG4221" t="b">
        <f>IF(AND(Z4221,AA4221,AB4221,AD4221,IF(C4221=Auswahlhilfe!$L$17,TRUE,FALSE)),D4221,FALSE)</f>
        <v>0</v>
      </c>
      <c r="AH4221" t="b">
        <f>IF(AND(Z4221,AA4221,AB4221,AE4221,IF(C4221=Auswahlhilfe!$L$17,TRUE,FALSE)),D4221,FALSE)</f>
        <v>0</v>
      </c>
      <c r="AI4221" t="s">
        <v>4817</v>
      </c>
      <c r="AJ4221" s="90" t="str">
        <f t="shared" si="197"/>
        <v>mailto:info@oxni.ch?subject=Anfrage TCBR-120-003-S2-P2</v>
      </c>
    </row>
    <row r="4222" spans="2:36" x14ac:dyDescent="0.2">
      <c r="B4222" s="78" t="str">
        <f t="shared" si="195"/>
        <v/>
      </c>
      <c r="C4222" s="19" t="s">
        <v>19</v>
      </c>
      <c r="D4222" s="19" t="s">
        <v>4523</v>
      </c>
      <c r="E4222" s="19">
        <v>60</v>
      </c>
      <c r="F4222" s="19" t="s">
        <v>55</v>
      </c>
      <c r="G4222" s="19">
        <v>100</v>
      </c>
      <c r="H4222" s="19">
        <v>5</v>
      </c>
      <c r="I4222" s="19">
        <v>7</v>
      </c>
      <c r="J4222" s="19">
        <v>94</v>
      </c>
      <c r="K4222" s="19">
        <v>35</v>
      </c>
      <c r="L4222" s="19">
        <v>105</v>
      </c>
      <c r="M4222" s="19" t="s">
        <v>128</v>
      </c>
      <c r="N4222" s="19">
        <v>3000</v>
      </c>
      <c r="O4222" s="19">
        <v>6000</v>
      </c>
      <c r="P4222" s="19">
        <v>1530</v>
      </c>
      <c r="Q4222" s="19" t="s">
        <v>57</v>
      </c>
      <c r="R4222" s="19">
        <v>765</v>
      </c>
      <c r="S4222" s="19">
        <v>20000</v>
      </c>
      <c r="T4222" s="19">
        <v>0.13</v>
      </c>
      <c r="U4222" s="19">
        <v>1.9</v>
      </c>
      <c r="V4222" s="19">
        <v>0.24</v>
      </c>
      <c r="W4222" s="19">
        <v>58</v>
      </c>
      <c r="X4222" s="93">
        <v>361</v>
      </c>
      <c r="Y4222">
        <f t="shared" si="196"/>
        <v>30</v>
      </c>
      <c r="Z4222" t="b">
        <f>IF(N4222/G4222&gt;=Auswahlhilfe!$C$8,TRUE,FALSE)</f>
        <v>1</v>
      </c>
      <c r="AA4222" t="b">
        <f>IF(K4222&gt;Auswahlhilfe!$C$7,TRUE,FALSE)</f>
        <v>1</v>
      </c>
      <c r="AB4222" t="b">
        <f>IF(Auswahlhilfe!$C$17=F4222,TRUE,FALSE)</f>
        <v>0</v>
      </c>
      <c r="AC4222" t="b">
        <f>IFERROR(IF(FIND("P2",PGOptionList!D4222)&gt;0,TRUE),FALSE)</f>
        <v>0</v>
      </c>
      <c r="AD4222" t="b">
        <f>IFERROR(IF(FIND("P1",PGOptionList!D4222)&gt;0,TRUE),FALSE)</f>
        <v>1</v>
      </c>
      <c r="AE4222" t="b">
        <f>IFERROR(IF(FIND("P0",PGOptionList!D4222)&gt;0,TRUE),FALSE)</f>
        <v>0</v>
      </c>
      <c r="AF4222" t="b">
        <f>IF(AND(Z4222,AA4222,AB4222,AC4222,IF(C4222=Auswahlhilfe!$L$7,TRUE,FALSE)),D4222,FALSE)</f>
        <v>0</v>
      </c>
      <c r="AG4222" t="b">
        <f>IF(AND(Z4222,AA4222,AB4222,AD4222,IF(C4222=Auswahlhilfe!$L$17,TRUE,FALSE)),D4222,FALSE)</f>
        <v>0</v>
      </c>
      <c r="AH4222" t="b">
        <f>IF(AND(Z4222,AA4222,AB4222,AE4222,IF(C4222=Auswahlhilfe!$L$17,TRUE,FALSE)),D4222,FALSE)</f>
        <v>0</v>
      </c>
      <c r="AI4222" t="s">
        <v>4817</v>
      </c>
      <c r="AJ4222" s="90" t="str">
        <f t="shared" si="197"/>
        <v>mailto:info@oxni.ch?subject=Anfrage TCE-070-100-S1-P1</v>
      </c>
    </row>
    <row r="4223" spans="2:36" x14ac:dyDescent="0.2">
      <c r="B4223" s="78" t="str">
        <f t="shared" si="195"/>
        <v/>
      </c>
      <c r="C4223" s="19" t="s">
        <v>19</v>
      </c>
      <c r="D4223" s="19" t="s">
        <v>4524</v>
      </c>
      <c r="E4223" s="19">
        <v>60</v>
      </c>
      <c r="F4223" s="19" t="s">
        <v>58</v>
      </c>
      <c r="G4223" s="19">
        <v>100</v>
      </c>
      <c r="H4223" s="19">
        <v>5</v>
      </c>
      <c r="I4223" s="19">
        <v>7</v>
      </c>
      <c r="J4223" s="19">
        <v>94</v>
      </c>
      <c r="K4223" s="19">
        <v>35</v>
      </c>
      <c r="L4223" s="19">
        <v>105</v>
      </c>
      <c r="M4223" s="19" t="s">
        <v>128</v>
      </c>
      <c r="N4223" s="19">
        <v>3000</v>
      </c>
      <c r="O4223" s="19">
        <v>6000</v>
      </c>
      <c r="P4223" s="19">
        <v>1530</v>
      </c>
      <c r="Q4223" s="19" t="s">
        <v>57</v>
      </c>
      <c r="R4223" s="19">
        <v>765</v>
      </c>
      <c r="S4223" s="19">
        <v>20000</v>
      </c>
      <c r="T4223" s="19">
        <v>0.13</v>
      </c>
      <c r="U4223" s="19">
        <v>1.9</v>
      </c>
      <c r="V4223" s="19">
        <v>0.24</v>
      </c>
      <c r="W4223" s="19">
        <v>58</v>
      </c>
      <c r="X4223" s="93">
        <v>361</v>
      </c>
      <c r="Y4223">
        <f t="shared" si="196"/>
        <v>30</v>
      </c>
      <c r="Z4223" t="b">
        <f>IF(N4223/G4223&gt;=Auswahlhilfe!$C$8,TRUE,FALSE)</f>
        <v>1</v>
      </c>
      <c r="AA4223" t="b">
        <f>IF(K4223&gt;Auswahlhilfe!$C$7,TRUE,FALSE)</f>
        <v>1</v>
      </c>
      <c r="AB4223" t="b">
        <f>IF(Auswahlhilfe!$C$17=F4223,TRUE,FALSE)</f>
        <v>1</v>
      </c>
      <c r="AC4223" t="b">
        <f>IFERROR(IF(FIND("P2",PGOptionList!D4223)&gt;0,TRUE),FALSE)</f>
        <v>0</v>
      </c>
      <c r="AD4223" t="b">
        <f>IFERROR(IF(FIND("P1",PGOptionList!D4223)&gt;0,TRUE),FALSE)</f>
        <v>1</v>
      </c>
      <c r="AE4223" t="b">
        <f>IFERROR(IF(FIND("P0",PGOptionList!D4223)&gt;0,TRUE),FALSE)</f>
        <v>0</v>
      </c>
      <c r="AF4223" t="b">
        <f>IF(AND(Z4223,AA4223,AB4223,AC4223,IF(C4223=Auswahlhilfe!$L$7,TRUE,FALSE)),D4223,FALSE)</f>
        <v>0</v>
      </c>
      <c r="AG4223" t="b">
        <f>IF(AND(Z4223,AA4223,AB4223,AD4223,IF(C4223=Auswahlhilfe!$L$17,TRUE,FALSE)),D4223,FALSE)</f>
        <v>0</v>
      </c>
      <c r="AH4223" t="b">
        <f>IF(AND(Z4223,AA4223,AB4223,AE4223,IF(C4223=Auswahlhilfe!$L$17,TRUE,FALSE)),D4223,FALSE)</f>
        <v>0</v>
      </c>
      <c r="AI4223" t="s">
        <v>4818</v>
      </c>
      <c r="AJ4223" s="90" t="str">
        <f t="shared" si="197"/>
        <v>https://shop.oxni.ch/de/shop/motoren/planetengetriebe/tce-070-100-s2-p1</v>
      </c>
    </row>
    <row r="4224" spans="2:36" x14ac:dyDescent="0.2">
      <c r="B4224" s="78" t="str">
        <f t="shared" si="195"/>
        <v/>
      </c>
      <c r="C4224" s="19" t="s">
        <v>19</v>
      </c>
      <c r="D4224" s="19" t="s">
        <v>4525</v>
      </c>
      <c r="E4224" s="19">
        <v>60</v>
      </c>
      <c r="F4224" s="19" t="s">
        <v>55</v>
      </c>
      <c r="G4224" s="19">
        <v>100</v>
      </c>
      <c r="H4224" s="19">
        <v>7</v>
      </c>
      <c r="I4224" s="19">
        <v>7</v>
      </c>
      <c r="J4224" s="19">
        <v>94</v>
      </c>
      <c r="K4224" s="19">
        <v>35</v>
      </c>
      <c r="L4224" s="19">
        <v>105</v>
      </c>
      <c r="M4224" s="19" t="s">
        <v>128</v>
      </c>
      <c r="N4224" s="19">
        <v>3000</v>
      </c>
      <c r="O4224" s="19">
        <v>6000</v>
      </c>
      <c r="P4224" s="19">
        <v>1530</v>
      </c>
      <c r="Q4224" s="19" t="s">
        <v>57</v>
      </c>
      <c r="R4224" s="19">
        <v>765</v>
      </c>
      <c r="S4224" s="19">
        <v>20000</v>
      </c>
      <c r="T4224" s="19">
        <v>0.13</v>
      </c>
      <c r="U4224" s="19">
        <v>1.9</v>
      </c>
      <c r="V4224" s="19">
        <v>0.24</v>
      </c>
      <c r="W4224" s="19">
        <v>58</v>
      </c>
      <c r="X4224" s="93">
        <v>328</v>
      </c>
      <c r="Y4224">
        <f t="shared" si="196"/>
        <v>30</v>
      </c>
      <c r="Z4224" t="b">
        <f>IF(N4224/G4224&gt;=Auswahlhilfe!$C$8,TRUE,FALSE)</f>
        <v>1</v>
      </c>
      <c r="AA4224" t="b">
        <f>IF(K4224&gt;Auswahlhilfe!$C$7,TRUE,FALSE)</f>
        <v>1</v>
      </c>
      <c r="AB4224" t="b">
        <f>IF(Auswahlhilfe!$C$17=F4224,TRUE,FALSE)</f>
        <v>0</v>
      </c>
      <c r="AC4224" t="b">
        <f>IFERROR(IF(FIND("P2",PGOptionList!D4224)&gt;0,TRUE),FALSE)</f>
        <v>1</v>
      </c>
      <c r="AD4224" t="b">
        <f>IFERROR(IF(FIND("P1",PGOptionList!D4224)&gt;0,TRUE),FALSE)</f>
        <v>0</v>
      </c>
      <c r="AE4224" t="b">
        <f>IFERROR(IF(FIND("P0",PGOptionList!D4224)&gt;0,TRUE),FALSE)</f>
        <v>0</v>
      </c>
      <c r="AF4224" t="b">
        <f>IF(AND(Z4224,AA4224,AB4224,AC4224,IF(C4224=Auswahlhilfe!$L$7,TRUE,FALSE)),D4224,FALSE)</f>
        <v>0</v>
      </c>
      <c r="AG4224" t="b">
        <f>IF(AND(Z4224,AA4224,AB4224,AD4224,IF(C4224=Auswahlhilfe!$L$17,TRUE,FALSE)),D4224,FALSE)</f>
        <v>0</v>
      </c>
      <c r="AH4224" t="b">
        <f>IF(AND(Z4224,AA4224,AB4224,AE4224,IF(C4224=Auswahlhilfe!$L$17,TRUE,FALSE)),D4224,FALSE)</f>
        <v>0</v>
      </c>
      <c r="AI4224" t="s">
        <v>4817</v>
      </c>
      <c r="AJ4224" s="90" t="str">
        <f t="shared" si="197"/>
        <v>mailto:info@oxni.ch?subject=Anfrage TCE-070-100-S1-P2</v>
      </c>
    </row>
    <row r="4225" spans="2:36" x14ac:dyDescent="0.2">
      <c r="B4225" s="78" t="str">
        <f t="shared" si="195"/>
        <v/>
      </c>
      <c r="C4225" s="19" t="s">
        <v>19</v>
      </c>
      <c r="D4225" s="19" t="s">
        <v>4526</v>
      </c>
      <c r="E4225" s="19">
        <v>60</v>
      </c>
      <c r="F4225" s="19" t="s">
        <v>58</v>
      </c>
      <c r="G4225" s="19">
        <v>100</v>
      </c>
      <c r="H4225" s="19">
        <v>7</v>
      </c>
      <c r="I4225" s="19">
        <v>7</v>
      </c>
      <c r="J4225" s="19">
        <v>94</v>
      </c>
      <c r="K4225" s="19">
        <v>35</v>
      </c>
      <c r="L4225" s="19">
        <v>105</v>
      </c>
      <c r="M4225" s="19" t="s">
        <v>128</v>
      </c>
      <c r="N4225" s="19">
        <v>3000</v>
      </c>
      <c r="O4225" s="19">
        <v>6000</v>
      </c>
      <c r="P4225" s="19">
        <v>1530</v>
      </c>
      <c r="Q4225" s="19" t="s">
        <v>57</v>
      </c>
      <c r="R4225" s="19">
        <v>765</v>
      </c>
      <c r="S4225" s="19">
        <v>20000</v>
      </c>
      <c r="T4225" s="19">
        <v>0.13</v>
      </c>
      <c r="U4225" s="19">
        <v>1.9</v>
      </c>
      <c r="V4225" s="19">
        <v>0.24</v>
      </c>
      <c r="W4225" s="19">
        <v>58</v>
      </c>
      <c r="X4225" s="93">
        <v>328</v>
      </c>
      <c r="Y4225">
        <f t="shared" si="196"/>
        <v>30</v>
      </c>
      <c r="Z4225" t="b">
        <f>IF(N4225/G4225&gt;=Auswahlhilfe!$C$8,TRUE,FALSE)</f>
        <v>1</v>
      </c>
      <c r="AA4225" t="b">
        <f>IF(K4225&gt;Auswahlhilfe!$C$7,TRUE,FALSE)</f>
        <v>1</v>
      </c>
      <c r="AB4225" t="b">
        <f>IF(Auswahlhilfe!$C$17=F4225,TRUE,FALSE)</f>
        <v>1</v>
      </c>
      <c r="AC4225" t="b">
        <f>IFERROR(IF(FIND("P2",PGOptionList!D4225)&gt;0,TRUE),FALSE)</f>
        <v>1</v>
      </c>
      <c r="AD4225" t="b">
        <f>IFERROR(IF(FIND("P1",PGOptionList!D4225)&gt;0,TRUE),FALSE)</f>
        <v>0</v>
      </c>
      <c r="AE4225" t="b">
        <f>IFERROR(IF(FIND("P0",PGOptionList!D4225)&gt;0,TRUE),FALSE)</f>
        <v>0</v>
      </c>
      <c r="AF4225" t="b">
        <f>IF(AND(Z4225,AA4225,AB4225,AC4225,IF(C4225=Auswahlhilfe!$L$7,TRUE,FALSE)),D4225,FALSE)</f>
        <v>0</v>
      </c>
      <c r="AG4225" t="b">
        <f>IF(AND(Z4225,AA4225,AB4225,AD4225,IF(C4225=Auswahlhilfe!$L$17,TRUE,FALSE)),D4225,FALSE)</f>
        <v>0</v>
      </c>
      <c r="AH4225" t="b">
        <f>IF(AND(Z4225,AA4225,AB4225,AE4225,IF(C4225=Auswahlhilfe!$L$17,TRUE,FALSE)),D4225,FALSE)</f>
        <v>0</v>
      </c>
      <c r="AI4225" t="s">
        <v>4818</v>
      </c>
      <c r="AJ4225" s="90" t="str">
        <f t="shared" si="197"/>
        <v>https://shop.oxni.ch/de/shop/motoren/planetengetriebe/tce-070-100-s2-p2</v>
      </c>
    </row>
    <row r="4226" spans="2:36" x14ac:dyDescent="0.2">
      <c r="B4226" s="78" t="str">
        <f t="shared" si="195"/>
        <v/>
      </c>
      <c r="C4226" s="19" t="s">
        <v>19</v>
      </c>
      <c r="D4226" s="19" t="s">
        <v>4527</v>
      </c>
      <c r="E4226" s="19">
        <v>60</v>
      </c>
      <c r="F4226" s="19" t="s">
        <v>55</v>
      </c>
      <c r="G4226" s="19">
        <v>80</v>
      </c>
      <c r="H4226" s="19">
        <v>5</v>
      </c>
      <c r="I4226" s="19">
        <v>7</v>
      </c>
      <c r="J4226" s="19">
        <v>94</v>
      </c>
      <c r="K4226" s="19">
        <v>45</v>
      </c>
      <c r="L4226" s="19">
        <v>135</v>
      </c>
      <c r="M4226" s="19" t="s">
        <v>67</v>
      </c>
      <c r="N4226" s="19">
        <v>3000</v>
      </c>
      <c r="O4226" s="19">
        <v>6000</v>
      </c>
      <c r="P4226" s="19">
        <v>1530</v>
      </c>
      <c r="Q4226" s="19" t="s">
        <v>57</v>
      </c>
      <c r="R4226" s="19">
        <v>765</v>
      </c>
      <c r="S4226" s="19">
        <v>20000</v>
      </c>
      <c r="T4226" s="19">
        <v>0.13</v>
      </c>
      <c r="U4226" s="19">
        <v>1.9</v>
      </c>
      <c r="V4226" s="19">
        <v>0.24</v>
      </c>
      <c r="W4226" s="19">
        <v>58</v>
      </c>
      <c r="X4226" s="93">
        <v>361</v>
      </c>
      <c r="Y4226">
        <f t="shared" si="196"/>
        <v>37.5</v>
      </c>
      <c r="Z4226" t="b">
        <f>IF(N4226/G4226&gt;=Auswahlhilfe!$C$8,TRUE,FALSE)</f>
        <v>1</v>
      </c>
      <c r="AA4226" t="b">
        <f>IF(K4226&gt;Auswahlhilfe!$C$7,TRUE,FALSE)</f>
        <v>1</v>
      </c>
      <c r="AB4226" t="b">
        <f>IF(Auswahlhilfe!$C$17=F4226,TRUE,FALSE)</f>
        <v>0</v>
      </c>
      <c r="AC4226" t="b">
        <f>IFERROR(IF(FIND("P2",PGOptionList!D4226)&gt;0,TRUE),FALSE)</f>
        <v>0</v>
      </c>
      <c r="AD4226" t="b">
        <f>IFERROR(IF(FIND("P1",PGOptionList!D4226)&gt;0,TRUE),FALSE)</f>
        <v>1</v>
      </c>
      <c r="AE4226" t="b">
        <f>IFERROR(IF(FIND("P0",PGOptionList!D4226)&gt;0,TRUE),FALSE)</f>
        <v>0</v>
      </c>
      <c r="AF4226" t="b">
        <f>IF(AND(Z4226,AA4226,AB4226,AC4226,IF(C4226=Auswahlhilfe!$L$7,TRUE,FALSE)),D4226,FALSE)</f>
        <v>0</v>
      </c>
      <c r="AG4226" t="b">
        <f>IF(AND(Z4226,AA4226,AB4226,AD4226,IF(C4226=Auswahlhilfe!$L$17,TRUE,FALSE)),D4226,FALSE)</f>
        <v>0</v>
      </c>
      <c r="AH4226" t="b">
        <f>IF(AND(Z4226,AA4226,AB4226,AE4226,IF(C4226=Auswahlhilfe!$L$17,TRUE,FALSE)),D4226,FALSE)</f>
        <v>0</v>
      </c>
      <c r="AI4226" t="s">
        <v>4817</v>
      </c>
      <c r="AJ4226" s="90" t="str">
        <f t="shared" si="197"/>
        <v>mailto:info@oxni.ch?subject=Anfrage TCE-070-080-S1-P1</v>
      </c>
    </row>
    <row r="4227" spans="2:36" x14ac:dyDescent="0.2">
      <c r="B4227" s="78" t="str">
        <f t="shared" si="195"/>
        <v/>
      </c>
      <c r="C4227" s="19" t="s">
        <v>19</v>
      </c>
      <c r="D4227" s="19" t="s">
        <v>4528</v>
      </c>
      <c r="E4227" s="19">
        <v>60</v>
      </c>
      <c r="F4227" s="19" t="s">
        <v>58</v>
      </c>
      <c r="G4227" s="19">
        <v>80</v>
      </c>
      <c r="H4227" s="19">
        <v>5</v>
      </c>
      <c r="I4227" s="19">
        <v>7</v>
      </c>
      <c r="J4227" s="19">
        <v>94</v>
      </c>
      <c r="K4227" s="19">
        <v>45</v>
      </c>
      <c r="L4227" s="19">
        <v>135</v>
      </c>
      <c r="M4227" s="19" t="s">
        <v>67</v>
      </c>
      <c r="N4227" s="19">
        <v>3000</v>
      </c>
      <c r="O4227" s="19">
        <v>6000</v>
      </c>
      <c r="P4227" s="19">
        <v>1530</v>
      </c>
      <c r="Q4227" s="19" t="s">
        <v>57</v>
      </c>
      <c r="R4227" s="19">
        <v>765</v>
      </c>
      <c r="S4227" s="19">
        <v>20000</v>
      </c>
      <c r="T4227" s="19">
        <v>0.13</v>
      </c>
      <c r="U4227" s="19">
        <v>1.9</v>
      </c>
      <c r="V4227" s="19">
        <v>0.24</v>
      </c>
      <c r="W4227" s="19">
        <v>58</v>
      </c>
      <c r="X4227" s="93">
        <v>361</v>
      </c>
      <c r="Y4227">
        <f t="shared" si="196"/>
        <v>37.5</v>
      </c>
      <c r="Z4227" t="b">
        <f>IF(N4227/G4227&gt;=Auswahlhilfe!$C$8,TRUE,FALSE)</f>
        <v>1</v>
      </c>
      <c r="AA4227" t="b">
        <f>IF(K4227&gt;Auswahlhilfe!$C$7,TRUE,FALSE)</f>
        <v>1</v>
      </c>
      <c r="AB4227" t="b">
        <f>IF(Auswahlhilfe!$C$17=F4227,TRUE,FALSE)</f>
        <v>1</v>
      </c>
      <c r="AC4227" t="b">
        <f>IFERROR(IF(FIND("P2",PGOptionList!D4227)&gt;0,TRUE),FALSE)</f>
        <v>0</v>
      </c>
      <c r="AD4227" t="b">
        <f>IFERROR(IF(FIND("P1",PGOptionList!D4227)&gt;0,TRUE),FALSE)</f>
        <v>1</v>
      </c>
      <c r="AE4227" t="b">
        <f>IFERROR(IF(FIND("P0",PGOptionList!D4227)&gt;0,TRUE),FALSE)</f>
        <v>0</v>
      </c>
      <c r="AF4227" t="b">
        <f>IF(AND(Z4227,AA4227,AB4227,AC4227,IF(C4227=Auswahlhilfe!$L$7,TRUE,FALSE)),D4227,FALSE)</f>
        <v>0</v>
      </c>
      <c r="AG4227" t="b">
        <f>IF(AND(Z4227,AA4227,AB4227,AD4227,IF(C4227=Auswahlhilfe!$L$17,TRUE,FALSE)),D4227,FALSE)</f>
        <v>0</v>
      </c>
      <c r="AH4227" t="b">
        <f>IF(AND(Z4227,AA4227,AB4227,AE4227,IF(C4227=Auswahlhilfe!$L$17,TRUE,FALSE)),D4227,FALSE)</f>
        <v>0</v>
      </c>
      <c r="AI4227" t="s">
        <v>4818</v>
      </c>
      <c r="AJ4227" s="90" t="str">
        <f t="shared" si="197"/>
        <v>https://shop.oxni.ch/de/shop/motoren/planetengetriebe/tce-070-080-s2-p1</v>
      </c>
    </row>
    <row r="4228" spans="2:36" x14ac:dyDescent="0.2">
      <c r="B4228" s="78" t="str">
        <f t="shared" si="195"/>
        <v/>
      </c>
      <c r="C4228" s="19" t="s">
        <v>19</v>
      </c>
      <c r="D4228" s="19" t="s">
        <v>4529</v>
      </c>
      <c r="E4228" s="19">
        <v>60</v>
      </c>
      <c r="F4228" s="19" t="s">
        <v>55</v>
      </c>
      <c r="G4228" s="19">
        <v>80</v>
      </c>
      <c r="H4228" s="19">
        <v>7</v>
      </c>
      <c r="I4228" s="19">
        <v>7</v>
      </c>
      <c r="J4228" s="19">
        <v>94</v>
      </c>
      <c r="K4228" s="19">
        <v>45</v>
      </c>
      <c r="L4228" s="19">
        <v>135</v>
      </c>
      <c r="M4228" s="19" t="s">
        <v>67</v>
      </c>
      <c r="N4228" s="19">
        <v>3000</v>
      </c>
      <c r="O4228" s="19">
        <v>6000</v>
      </c>
      <c r="P4228" s="19">
        <v>1530</v>
      </c>
      <c r="Q4228" s="19" t="s">
        <v>57</v>
      </c>
      <c r="R4228" s="19">
        <v>765</v>
      </c>
      <c r="S4228" s="19">
        <v>20000</v>
      </c>
      <c r="T4228" s="19">
        <v>0.13</v>
      </c>
      <c r="U4228" s="19">
        <v>1.9</v>
      </c>
      <c r="V4228" s="19">
        <v>0.24</v>
      </c>
      <c r="W4228" s="19">
        <v>58</v>
      </c>
      <c r="X4228" s="93">
        <v>328</v>
      </c>
      <c r="Y4228">
        <f t="shared" si="196"/>
        <v>37.5</v>
      </c>
      <c r="Z4228" t="b">
        <f>IF(N4228/G4228&gt;=Auswahlhilfe!$C$8,TRUE,FALSE)</f>
        <v>1</v>
      </c>
      <c r="AA4228" t="b">
        <f>IF(K4228&gt;Auswahlhilfe!$C$7,TRUE,FALSE)</f>
        <v>1</v>
      </c>
      <c r="AB4228" t="b">
        <f>IF(Auswahlhilfe!$C$17=F4228,TRUE,FALSE)</f>
        <v>0</v>
      </c>
      <c r="AC4228" t="b">
        <f>IFERROR(IF(FIND("P2",PGOptionList!D4228)&gt;0,TRUE),FALSE)</f>
        <v>1</v>
      </c>
      <c r="AD4228" t="b">
        <f>IFERROR(IF(FIND("P1",PGOptionList!D4228)&gt;0,TRUE),FALSE)</f>
        <v>0</v>
      </c>
      <c r="AE4228" t="b">
        <f>IFERROR(IF(FIND("P0",PGOptionList!D4228)&gt;0,TRUE),FALSE)</f>
        <v>0</v>
      </c>
      <c r="AF4228" t="b">
        <f>IF(AND(Z4228,AA4228,AB4228,AC4228,IF(C4228=Auswahlhilfe!$L$7,TRUE,FALSE)),D4228,FALSE)</f>
        <v>0</v>
      </c>
      <c r="AG4228" t="b">
        <f>IF(AND(Z4228,AA4228,AB4228,AD4228,IF(C4228=Auswahlhilfe!$L$17,TRUE,FALSE)),D4228,FALSE)</f>
        <v>0</v>
      </c>
      <c r="AH4228" t="b">
        <f>IF(AND(Z4228,AA4228,AB4228,AE4228,IF(C4228=Auswahlhilfe!$L$17,TRUE,FALSE)),D4228,FALSE)</f>
        <v>0</v>
      </c>
      <c r="AI4228" t="s">
        <v>4817</v>
      </c>
      <c r="AJ4228" s="90" t="str">
        <f t="shared" si="197"/>
        <v>mailto:info@oxni.ch?subject=Anfrage TCE-070-080-S1-P2</v>
      </c>
    </row>
    <row r="4229" spans="2:36" x14ac:dyDescent="0.2">
      <c r="B4229" s="78" t="str">
        <f t="shared" si="195"/>
        <v/>
      </c>
      <c r="C4229" s="19" t="s">
        <v>19</v>
      </c>
      <c r="D4229" s="19" t="s">
        <v>4530</v>
      </c>
      <c r="E4229" s="19">
        <v>60</v>
      </c>
      <c r="F4229" s="19" t="s">
        <v>58</v>
      </c>
      <c r="G4229" s="19">
        <v>80</v>
      </c>
      <c r="H4229" s="19">
        <v>7</v>
      </c>
      <c r="I4229" s="19">
        <v>7</v>
      </c>
      <c r="J4229" s="19">
        <v>94</v>
      </c>
      <c r="K4229" s="19">
        <v>45</v>
      </c>
      <c r="L4229" s="19">
        <v>135</v>
      </c>
      <c r="M4229" s="19" t="s">
        <v>67</v>
      </c>
      <c r="N4229" s="19">
        <v>3000</v>
      </c>
      <c r="O4229" s="19">
        <v>6000</v>
      </c>
      <c r="P4229" s="19">
        <v>1530</v>
      </c>
      <c r="Q4229" s="19" t="s">
        <v>57</v>
      </c>
      <c r="R4229" s="19">
        <v>765</v>
      </c>
      <c r="S4229" s="19">
        <v>20000</v>
      </c>
      <c r="T4229" s="19">
        <v>0.13</v>
      </c>
      <c r="U4229" s="19">
        <v>1.9</v>
      </c>
      <c r="V4229" s="19">
        <v>0.24</v>
      </c>
      <c r="W4229" s="19">
        <v>58</v>
      </c>
      <c r="X4229" s="93">
        <v>328</v>
      </c>
      <c r="Y4229">
        <f t="shared" si="196"/>
        <v>37.5</v>
      </c>
      <c r="Z4229" t="b">
        <f>IF(N4229/G4229&gt;=Auswahlhilfe!$C$8,TRUE,FALSE)</f>
        <v>1</v>
      </c>
      <c r="AA4229" t="b">
        <f>IF(K4229&gt;Auswahlhilfe!$C$7,TRUE,FALSE)</f>
        <v>1</v>
      </c>
      <c r="AB4229" t="b">
        <f>IF(Auswahlhilfe!$C$17=F4229,TRUE,FALSE)</f>
        <v>1</v>
      </c>
      <c r="AC4229" t="b">
        <f>IFERROR(IF(FIND("P2",PGOptionList!D4229)&gt;0,TRUE),FALSE)</f>
        <v>1</v>
      </c>
      <c r="AD4229" t="b">
        <f>IFERROR(IF(FIND("P1",PGOptionList!D4229)&gt;0,TRUE),FALSE)</f>
        <v>0</v>
      </c>
      <c r="AE4229" t="b">
        <f>IFERROR(IF(FIND("P0",PGOptionList!D4229)&gt;0,TRUE),FALSE)</f>
        <v>0</v>
      </c>
      <c r="AF4229" t="b">
        <f>IF(AND(Z4229,AA4229,AB4229,AC4229,IF(C4229=Auswahlhilfe!$L$7,TRUE,FALSE)),D4229,FALSE)</f>
        <v>0</v>
      </c>
      <c r="AG4229" t="b">
        <f>IF(AND(Z4229,AA4229,AB4229,AD4229,IF(C4229=Auswahlhilfe!$L$17,TRUE,FALSE)),D4229,FALSE)</f>
        <v>0</v>
      </c>
      <c r="AH4229" t="b">
        <f>IF(AND(Z4229,AA4229,AB4229,AE4229,IF(C4229=Auswahlhilfe!$L$17,TRUE,FALSE)),D4229,FALSE)</f>
        <v>0</v>
      </c>
      <c r="AI4229" t="s">
        <v>4818</v>
      </c>
      <c r="AJ4229" s="90" t="str">
        <f t="shared" si="197"/>
        <v>https://shop.oxni.ch/de/shop/motoren/planetengetriebe/tce-070-080-s2-p2</v>
      </c>
    </row>
    <row r="4230" spans="2:36" x14ac:dyDescent="0.2">
      <c r="B4230" s="78" t="str">
        <f t="shared" si="195"/>
        <v/>
      </c>
      <c r="C4230" s="19" t="s">
        <v>19</v>
      </c>
      <c r="D4230" s="19" t="s">
        <v>4531</v>
      </c>
      <c r="E4230" s="19">
        <v>60</v>
      </c>
      <c r="F4230" s="19" t="s">
        <v>55</v>
      </c>
      <c r="G4230" s="19">
        <v>70</v>
      </c>
      <c r="H4230" s="19">
        <v>5</v>
      </c>
      <c r="I4230" s="19">
        <v>7</v>
      </c>
      <c r="J4230" s="19">
        <v>94</v>
      </c>
      <c r="K4230" s="19">
        <v>45</v>
      </c>
      <c r="L4230" s="19">
        <v>135</v>
      </c>
      <c r="M4230" s="19" t="s">
        <v>67</v>
      </c>
      <c r="N4230" s="19">
        <v>3000</v>
      </c>
      <c r="O4230" s="19">
        <v>6000</v>
      </c>
      <c r="P4230" s="19">
        <v>1530</v>
      </c>
      <c r="Q4230" s="19" t="s">
        <v>57</v>
      </c>
      <c r="R4230" s="19">
        <v>765</v>
      </c>
      <c r="S4230" s="19">
        <v>20000</v>
      </c>
      <c r="T4230" s="19">
        <v>0.13</v>
      </c>
      <c r="U4230" s="19">
        <v>1.9</v>
      </c>
      <c r="V4230" s="19">
        <v>0.24</v>
      </c>
      <c r="W4230" s="19">
        <v>58</v>
      </c>
      <c r="X4230" s="93">
        <v>361</v>
      </c>
      <c r="Y4230">
        <f t="shared" si="196"/>
        <v>42.857142857142854</v>
      </c>
      <c r="Z4230" t="b">
        <f>IF(N4230/G4230&gt;=Auswahlhilfe!$C$8,TRUE,FALSE)</f>
        <v>1</v>
      </c>
      <c r="AA4230" t="b">
        <f>IF(K4230&gt;Auswahlhilfe!$C$7,TRUE,FALSE)</f>
        <v>1</v>
      </c>
      <c r="AB4230" t="b">
        <f>IF(Auswahlhilfe!$C$17=F4230,TRUE,FALSE)</f>
        <v>0</v>
      </c>
      <c r="AC4230" t="b">
        <f>IFERROR(IF(FIND("P2",PGOptionList!D4230)&gt;0,TRUE),FALSE)</f>
        <v>0</v>
      </c>
      <c r="AD4230" t="b">
        <f>IFERROR(IF(FIND("P1",PGOptionList!D4230)&gt;0,TRUE),FALSE)</f>
        <v>1</v>
      </c>
      <c r="AE4230" t="b">
        <f>IFERROR(IF(FIND("P0",PGOptionList!D4230)&gt;0,TRUE),FALSE)</f>
        <v>0</v>
      </c>
      <c r="AF4230" t="b">
        <f>IF(AND(Z4230,AA4230,AB4230,AC4230,IF(C4230=Auswahlhilfe!$L$7,TRUE,FALSE)),D4230,FALSE)</f>
        <v>0</v>
      </c>
      <c r="AG4230" t="b">
        <f>IF(AND(Z4230,AA4230,AB4230,AD4230,IF(C4230=Auswahlhilfe!$L$17,TRUE,FALSE)),D4230,FALSE)</f>
        <v>0</v>
      </c>
      <c r="AH4230" t="b">
        <f>IF(AND(Z4230,AA4230,AB4230,AE4230,IF(C4230=Auswahlhilfe!$L$17,TRUE,FALSE)),D4230,FALSE)</f>
        <v>0</v>
      </c>
      <c r="AI4230" t="s">
        <v>4817</v>
      </c>
      <c r="AJ4230" s="90" t="str">
        <f t="shared" si="197"/>
        <v>mailto:info@oxni.ch?subject=Anfrage TCE-070-070-S1-P1</v>
      </c>
    </row>
    <row r="4231" spans="2:36" x14ac:dyDescent="0.2">
      <c r="B4231" s="78" t="str">
        <f t="shared" si="195"/>
        <v/>
      </c>
      <c r="C4231" s="19" t="s">
        <v>19</v>
      </c>
      <c r="D4231" s="19" t="s">
        <v>4532</v>
      </c>
      <c r="E4231" s="19">
        <v>60</v>
      </c>
      <c r="F4231" s="19" t="s">
        <v>58</v>
      </c>
      <c r="G4231" s="19">
        <v>70</v>
      </c>
      <c r="H4231" s="19">
        <v>5</v>
      </c>
      <c r="I4231" s="19">
        <v>7</v>
      </c>
      <c r="J4231" s="19">
        <v>94</v>
      </c>
      <c r="K4231" s="19">
        <v>45</v>
      </c>
      <c r="L4231" s="19">
        <v>135</v>
      </c>
      <c r="M4231" s="19" t="s">
        <v>67</v>
      </c>
      <c r="N4231" s="19">
        <v>3000</v>
      </c>
      <c r="O4231" s="19">
        <v>6000</v>
      </c>
      <c r="P4231" s="19">
        <v>1530</v>
      </c>
      <c r="Q4231" s="19" t="s">
        <v>57</v>
      </c>
      <c r="R4231" s="19">
        <v>765</v>
      </c>
      <c r="S4231" s="19">
        <v>20000</v>
      </c>
      <c r="T4231" s="19">
        <v>0.13</v>
      </c>
      <c r="U4231" s="19">
        <v>1.9</v>
      </c>
      <c r="V4231" s="19">
        <v>0.24</v>
      </c>
      <c r="W4231" s="19">
        <v>58</v>
      </c>
      <c r="X4231" s="93">
        <v>361</v>
      </c>
      <c r="Y4231">
        <f t="shared" si="196"/>
        <v>42.857142857142854</v>
      </c>
      <c r="Z4231" t="b">
        <f>IF(N4231/G4231&gt;=Auswahlhilfe!$C$8,TRUE,FALSE)</f>
        <v>1</v>
      </c>
      <c r="AA4231" t="b">
        <f>IF(K4231&gt;Auswahlhilfe!$C$7,TRUE,FALSE)</f>
        <v>1</v>
      </c>
      <c r="AB4231" t="b">
        <f>IF(Auswahlhilfe!$C$17=F4231,TRUE,FALSE)</f>
        <v>1</v>
      </c>
      <c r="AC4231" t="b">
        <f>IFERROR(IF(FIND("P2",PGOptionList!D4231)&gt;0,TRUE),FALSE)</f>
        <v>0</v>
      </c>
      <c r="AD4231" t="b">
        <f>IFERROR(IF(FIND("P1",PGOptionList!D4231)&gt;0,TRUE),FALSE)</f>
        <v>1</v>
      </c>
      <c r="AE4231" t="b">
        <f>IFERROR(IF(FIND("P0",PGOptionList!D4231)&gt;0,TRUE),FALSE)</f>
        <v>0</v>
      </c>
      <c r="AF4231" t="b">
        <f>IF(AND(Z4231,AA4231,AB4231,AC4231,IF(C4231=Auswahlhilfe!$L$7,TRUE,FALSE)),D4231,FALSE)</f>
        <v>0</v>
      </c>
      <c r="AG4231" t="b">
        <f>IF(AND(Z4231,AA4231,AB4231,AD4231,IF(C4231=Auswahlhilfe!$L$17,TRUE,FALSE)),D4231,FALSE)</f>
        <v>0</v>
      </c>
      <c r="AH4231" t="b">
        <f>IF(AND(Z4231,AA4231,AB4231,AE4231,IF(C4231=Auswahlhilfe!$L$17,TRUE,FALSE)),D4231,FALSE)</f>
        <v>0</v>
      </c>
      <c r="AI4231" t="s">
        <v>4818</v>
      </c>
      <c r="AJ4231" s="90" t="str">
        <f t="shared" si="197"/>
        <v>https://shop.oxni.ch/de/shop/motoren/planetengetriebe/tce-070-070-s2-p1</v>
      </c>
    </row>
    <row r="4232" spans="2:36" x14ac:dyDescent="0.2">
      <c r="B4232" s="78" t="str">
        <f t="shared" si="195"/>
        <v/>
      </c>
      <c r="C4232" s="19" t="s">
        <v>19</v>
      </c>
      <c r="D4232" s="19" t="s">
        <v>4533</v>
      </c>
      <c r="E4232" s="19">
        <v>60</v>
      </c>
      <c r="F4232" s="19" t="s">
        <v>55</v>
      </c>
      <c r="G4232" s="19">
        <v>70</v>
      </c>
      <c r="H4232" s="19">
        <v>7</v>
      </c>
      <c r="I4232" s="19">
        <v>7</v>
      </c>
      <c r="J4232" s="19">
        <v>94</v>
      </c>
      <c r="K4232" s="19">
        <v>45</v>
      </c>
      <c r="L4232" s="19">
        <v>135</v>
      </c>
      <c r="M4232" s="19" t="s">
        <v>67</v>
      </c>
      <c r="N4232" s="19">
        <v>3000</v>
      </c>
      <c r="O4232" s="19">
        <v>6000</v>
      </c>
      <c r="P4232" s="19">
        <v>1530</v>
      </c>
      <c r="Q4232" s="19" t="s">
        <v>57</v>
      </c>
      <c r="R4232" s="19">
        <v>765</v>
      </c>
      <c r="S4232" s="19">
        <v>20000</v>
      </c>
      <c r="T4232" s="19">
        <v>0.13</v>
      </c>
      <c r="U4232" s="19">
        <v>1.9</v>
      </c>
      <c r="V4232" s="19">
        <v>0.24</v>
      </c>
      <c r="W4232" s="19">
        <v>58</v>
      </c>
      <c r="X4232" s="93">
        <v>328</v>
      </c>
      <c r="Y4232">
        <f t="shared" si="196"/>
        <v>42.857142857142854</v>
      </c>
      <c r="Z4232" t="b">
        <f>IF(N4232/G4232&gt;=Auswahlhilfe!$C$8,TRUE,FALSE)</f>
        <v>1</v>
      </c>
      <c r="AA4232" t="b">
        <f>IF(K4232&gt;Auswahlhilfe!$C$7,TRUE,FALSE)</f>
        <v>1</v>
      </c>
      <c r="AB4232" t="b">
        <f>IF(Auswahlhilfe!$C$17=F4232,TRUE,FALSE)</f>
        <v>0</v>
      </c>
      <c r="AC4232" t="b">
        <f>IFERROR(IF(FIND("P2",PGOptionList!D4232)&gt;0,TRUE),FALSE)</f>
        <v>1</v>
      </c>
      <c r="AD4232" t="b">
        <f>IFERROR(IF(FIND("P1",PGOptionList!D4232)&gt;0,TRUE),FALSE)</f>
        <v>0</v>
      </c>
      <c r="AE4232" t="b">
        <f>IFERROR(IF(FIND("P0",PGOptionList!D4232)&gt;0,TRUE),FALSE)</f>
        <v>0</v>
      </c>
      <c r="AF4232" t="b">
        <f>IF(AND(Z4232,AA4232,AB4232,AC4232,IF(C4232=Auswahlhilfe!$L$7,TRUE,FALSE)),D4232,FALSE)</f>
        <v>0</v>
      </c>
      <c r="AG4232" t="b">
        <f>IF(AND(Z4232,AA4232,AB4232,AD4232,IF(C4232=Auswahlhilfe!$L$17,TRUE,FALSE)),D4232,FALSE)</f>
        <v>0</v>
      </c>
      <c r="AH4232" t="b">
        <f>IF(AND(Z4232,AA4232,AB4232,AE4232,IF(C4232=Auswahlhilfe!$L$17,TRUE,FALSE)),D4232,FALSE)</f>
        <v>0</v>
      </c>
      <c r="AI4232" t="s">
        <v>4817</v>
      </c>
      <c r="AJ4232" s="90" t="str">
        <f t="shared" si="197"/>
        <v>mailto:info@oxni.ch?subject=Anfrage TCE-070-070-S1-P2</v>
      </c>
    </row>
    <row r="4233" spans="2:36" x14ac:dyDescent="0.2">
      <c r="B4233" s="78" t="str">
        <f t="shared" si="195"/>
        <v/>
      </c>
      <c r="C4233" s="19" t="s">
        <v>19</v>
      </c>
      <c r="D4233" s="19" t="s">
        <v>4534</v>
      </c>
      <c r="E4233" s="19">
        <v>60</v>
      </c>
      <c r="F4233" s="19" t="s">
        <v>58</v>
      </c>
      <c r="G4233" s="19">
        <v>70</v>
      </c>
      <c r="H4233" s="19">
        <v>7</v>
      </c>
      <c r="I4233" s="19">
        <v>7</v>
      </c>
      <c r="J4233" s="19">
        <v>94</v>
      </c>
      <c r="K4233" s="19">
        <v>45</v>
      </c>
      <c r="L4233" s="19">
        <v>135</v>
      </c>
      <c r="M4233" s="19" t="s">
        <v>67</v>
      </c>
      <c r="N4233" s="19">
        <v>3000</v>
      </c>
      <c r="O4233" s="19">
        <v>6000</v>
      </c>
      <c r="P4233" s="19">
        <v>1530</v>
      </c>
      <c r="Q4233" s="19" t="s">
        <v>57</v>
      </c>
      <c r="R4233" s="19">
        <v>765</v>
      </c>
      <c r="S4233" s="19">
        <v>20000</v>
      </c>
      <c r="T4233" s="19">
        <v>0.13</v>
      </c>
      <c r="U4233" s="19">
        <v>1.9</v>
      </c>
      <c r="V4233" s="19">
        <v>0.24</v>
      </c>
      <c r="W4233" s="19">
        <v>58</v>
      </c>
      <c r="X4233" s="93">
        <v>328</v>
      </c>
      <c r="Y4233">
        <f t="shared" si="196"/>
        <v>42.857142857142854</v>
      </c>
      <c r="Z4233" t="b">
        <f>IF(N4233/G4233&gt;=Auswahlhilfe!$C$8,TRUE,FALSE)</f>
        <v>1</v>
      </c>
      <c r="AA4233" t="b">
        <f>IF(K4233&gt;Auswahlhilfe!$C$7,TRUE,FALSE)</f>
        <v>1</v>
      </c>
      <c r="AB4233" t="b">
        <f>IF(Auswahlhilfe!$C$17=F4233,TRUE,FALSE)</f>
        <v>1</v>
      </c>
      <c r="AC4233" t="b">
        <f>IFERROR(IF(FIND("P2",PGOptionList!D4233)&gt;0,TRUE),FALSE)</f>
        <v>1</v>
      </c>
      <c r="AD4233" t="b">
        <f>IFERROR(IF(FIND("P1",PGOptionList!D4233)&gt;0,TRUE),FALSE)</f>
        <v>0</v>
      </c>
      <c r="AE4233" t="b">
        <f>IFERROR(IF(FIND("P0",PGOptionList!D4233)&gt;0,TRUE),FALSE)</f>
        <v>0</v>
      </c>
      <c r="AF4233" t="b">
        <f>IF(AND(Z4233,AA4233,AB4233,AC4233,IF(C4233=Auswahlhilfe!$L$7,TRUE,FALSE)),D4233,FALSE)</f>
        <v>0</v>
      </c>
      <c r="AG4233" t="b">
        <f>IF(AND(Z4233,AA4233,AB4233,AD4233,IF(C4233=Auswahlhilfe!$L$17,TRUE,FALSE)),D4233,FALSE)</f>
        <v>0</v>
      </c>
      <c r="AH4233" t="b">
        <f>IF(AND(Z4233,AA4233,AB4233,AE4233,IF(C4233=Auswahlhilfe!$L$17,TRUE,FALSE)),D4233,FALSE)</f>
        <v>0</v>
      </c>
      <c r="AI4233" t="s">
        <v>4818</v>
      </c>
      <c r="AJ4233" s="90" t="str">
        <f t="shared" si="197"/>
        <v>https://shop.oxni.ch/de/shop/motoren/planetengetriebe/tce-070-070-s2-p2</v>
      </c>
    </row>
    <row r="4234" spans="2:36" x14ac:dyDescent="0.2">
      <c r="B4234" s="78" t="str">
        <f t="shared" ref="B4234:B4297" si="198">IF(AF4234=D4234,"Economy",IF(AG4234=D4234,"Standard",IF(AH4234=D4234,"Präzision","")))</f>
        <v/>
      </c>
      <c r="C4234" s="19" t="s">
        <v>19</v>
      </c>
      <c r="D4234" s="19" t="s">
        <v>4535</v>
      </c>
      <c r="E4234" s="19">
        <v>60</v>
      </c>
      <c r="F4234" s="19" t="s">
        <v>55</v>
      </c>
      <c r="G4234" s="19">
        <v>60</v>
      </c>
      <c r="H4234" s="19">
        <v>5</v>
      </c>
      <c r="I4234" s="19">
        <v>7</v>
      </c>
      <c r="J4234" s="19">
        <v>94</v>
      </c>
      <c r="K4234" s="19">
        <v>50</v>
      </c>
      <c r="L4234" s="19">
        <v>150</v>
      </c>
      <c r="M4234" s="19" t="s">
        <v>64</v>
      </c>
      <c r="N4234" s="19">
        <v>3000</v>
      </c>
      <c r="O4234" s="19">
        <v>6000</v>
      </c>
      <c r="P4234" s="19">
        <v>1530</v>
      </c>
      <c r="Q4234" s="19" t="s">
        <v>57</v>
      </c>
      <c r="R4234" s="19">
        <v>765</v>
      </c>
      <c r="S4234" s="19">
        <v>20000</v>
      </c>
      <c r="T4234" s="19">
        <v>0.13</v>
      </c>
      <c r="U4234" s="19">
        <v>1.9</v>
      </c>
      <c r="V4234" s="19">
        <v>0.24</v>
      </c>
      <c r="W4234" s="19">
        <v>58</v>
      </c>
      <c r="X4234" s="93">
        <v>361</v>
      </c>
      <c r="Y4234">
        <f t="shared" ref="Y4234:Y4297" si="199">N4234/G4234</f>
        <v>50</v>
      </c>
      <c r="Z4234" t="b">
        <f>IF(N4234/G4234&gt;=Auswahlhilfe!$C$8,TRUE,FALSE)</f>
        <v>1</v>
      </c>
      <c r="AA4234" t="b">
        <f>IF(K4234&gt;Auswahlhilfe!$C$7,TRUE,FALSE)</f>
        <v>1</v>
      </c>
      <c r="AB4234" t="b">
        <f>IF(Auswahlhilfe!$C$17=F4234,TRUE,FALSE)</f>
        <v>0</v>
      </c>
      <c r="AC4234" t="b">
        <f>IFERROR(IF(FIND("P2",PGOptionList!D4234)&gt;0,TRUE),FALSE)</f>
        <v>0</v>
      </c>
      <c r="AD4234" t="b">
        <f>IFERROR(IF(FIND("P1",PGOptionList!D4234)&gt;0,TRUE),FALSE)</f>
        <v>1</v>
      </c>
      <c r="AE4234" t="b">
        <f>IFERROR(IF(FIND("P0",PGOptionList!D4234)&gt;0,TRUE),FALSE)</f>
        <v>0</v>
      </c>
      <c r="AF4234" t="b">
        <f>IF(AND(Z4234,AA4234,AB4234,AC4234,IF(C4234=Auswahlhilfe!$L$7,TRUE,FALSE)),D4234,FALSE)</f>
        <v>0</v>
      </c>
      <c r="AG4234" t="b">
        <f>IF(AND(Z4234,AA4234,AB4234,AD4234,IF(C4234=Auswahlhilfe!$L$17,TRUE,FALSE)),D4234,FALSE)</f>
        <v>0</v>
      </c>
      <c r="AH4234" t="b">
        <f>IF(AND(Z4234,AA4234,AB4234,AE4234,IF(C4234=Auswahlhilfe!$L$17,TRUE,FALSE)),D4234,FALSE)</f>
        <v>0</v>
      </c>
      <c r="AI4234" t="s">
        <v>4817</v>
      </c>
      <c r="AJ4234" s="90" t="str">
        <f t="shared" ref="AJ4234:AJ4297" si="200">IF(AI4234="ja",HYPERLINK(_xlfn.CONCAT("https://shop.oxni.ch/de/shop/motoren/planetengetriebe/",LOWER(D4234))),_xlfn.CONCAT("mailto:info@oxni.ch?subject=Anfrage ",D4234))</f>
        <v>mailto:info@oxni.ch?subject=Anfrage TCE-070-060-S1-P1</v>
      </c>
    </row>
    <row r="4235" spans="2:36" x14ac:dyDescent="0.2">
      <c r="B4235" s="78" t="str">
        <f t="shared" si="198"/>
        <v/>
      </c>
      <c r="C4235" s="19" t="s">
        <v>19</v>
      </c>
      <c r="D4235" s="19" t="s">
        <v>4536</v>
      </c>
      <c r="E4235" s="19">
        <v>60</v>
      </c>
      <c r="F4235" s="19" t="s">
        <v>58</v>
      </c>
      <c r="G4235" s="19">
        <v>60</v>
      </c>
      <c r="H4235" s="19">
        <v>5</v>
      </c>
      <c r="I4235" s="19">
        <v>7</v>
      </c>
      <c r="J4235" s="19">
        <v>94</v>
      </c>
      <c r="K4235" s="19">
        <v>50</v>
      </c>
      <c r="L4235" s="19">
        <v>150</v>
      </c>
      <c r="M4235" s="19" t="s">
        <v>64</v>
      </c>
      <c r="N4235" s="19">
        <v>3000</v>
      </c>
      <c r="O4235" s="19">
        <v>6000</v>
      </c>
      <c r="P4235" s="19">
        <v>1530</v>
      </c>
      <c r="Q4235" s="19" t="s">
        <v>57</v>
      </c>
      <c r="R4235" s="19">
        <v>765</v>
      </c>
      <c r="S4235" s="19">
        <v>20000</v>
      </c>
      <c r="T4235" s="19">
        <v>0.13</v>
      </c>
      <c r="U4235" s="19">
        <v>1.9</v>
      </c>
      <c r="V4235" s="19">
        <v>0.24</v>
      </c>
      <c r="W4235" s="19">
        <v>58</v>
      </c>
      <c r="X4235" s="93">
        <v>361</v>
      </c>
      <c r="Y4235">
        <f t="shared" si="199"/>
        <v>50</v>
      </c>
      <c r="Z4235" t="b">
        <f>IF(N4235/G4235&gt;=Auswahlhilfe!$C$8,TRUE,FALSE)</f>
        <v>1</v>
      </c>
      <c r="AA4235" t="b">
        <f>IF(K4235&gt;Auswahlhilfe!$C$7,TRUE,FALSE)</f>
        <v>1</v>
      </c>
      <c r="AB4235" t="b">
        <f>IF(Auswahlhilfe!$C$17=F4235,TRUE,FALSE)</f>
        <v>1</v>
      </c>
      <c r="AC4235" t="b">
        <f>IFERROR(IF(FIND("P2",PGOptionList!D4235)&gt;0,TRUE),FALSE)</f>
        <v>0</v>
      </c>
      <c r="AD4235" t="b">
        <f>IFERROR(IF(FIND("P1",PGOptionList!D4235)&gt;0,TRUE),FALSE)</f>
        <v>1</v>
      </c>
      <c r="AE4235" t="b">
        <f>IFERROR(IF(FIND("P0",PGOptionList!D4235)&gt;0,TRUE),FALSE)</f>
        <v>0</v>
      </c>
      <c r="AF4235" t="b">
        <f>IF(AND(Z4235,AA4235,AB4235,AC4235,IF(C4235=Auswahlhilfe!$L$7,TRUE,FALSE)),D4235,FALSE)</f>
        <v>0</v>
      </c>
      <c r="AG4235" t="b">
        <f>IF(AND(Z4235,AA4235,AB4235,AD4235,IF(C4235=Auswahlhilfe!$L$17,TRUE,FALSE)),D4235,FALSE)</f>
        <v>0</v>
      </c>
      <c r="AH4235" t="b">
        <f>IF(AND(Z4235,AA4235,AB4235,AE4235,IF(C4235=Auswahlhilfe!$L$17,TRUE,FALSE)),D4235,FALSE)</f>
        <v>0</v>
      </c>
      <c r="AI4235" t="s">
        <v>4818</v>
      </c>
      <c r="AJ4235" s="90" t="str">
        <f t="shared" si="200"/>
        <v>https://shop.oxni.ch/de/shop/motoren/planetengetriebe/tce-070-060-s2-p1</v>
      </c>
    </row>
    <row r="4236" spans="2:36" x14ac:dyDescent="0.2">
      <c r="B4236" s="78" t="str">
        <f t="shared" si="198"/>
        <v/>
      </c>
      <c r="C4236" s="19" t="s">
        <v>19</v>
      </c>
      <c r="D4236" s="19" t="s">
        <v>4537</v>
      </c>
      <c r="E4236" s="19">
        <v>60</v>
      </c>
      <c r="F4236" s="19" t="s">
        <v>55</v>
      </c>
      <c r="G4236" s="19">
        <v>60</v>
      </c>
      <c r="H4236" s="19">
        <v>7</v>
      </c>
      <c r="I4236" s="19">
        <v>7</v>
      </c>
      <c r="J4236" s="19">
        <v>94</v>
      </c>
      <c r="K4236" s="19">
        <v>50</v>
      </c>
      <c r="L4236" s="19">
        <v>150</v>
      </c>
      <c r="M4236" s="19" t="s">
        <v>64</v>
      </c>
      <c r="N4236" s="19">
        <v>3000</v>
      </c>
      <c r="O4236" s="19">
        <v>6000</v>
      </c>
      <c r="P4236" s="19">
        <v>1530</v>
      </c>
      <c r="Q4236" s="19" t="s">
        <v>57</v>
      </c>
      <c r="R4236" s="19">
        <v>765</v>
      </c>
      <c r="S4236" s="19">
        <v>20000</v>
      </c>
      <c r="T4236" s="19">
        <v>0.13</v>
      </c>
      <c r="U4236" s="19">
        <v>1.9</v>
      </c>
      <c r="V4236" s="19">
        <v>0.24</v>
      </c>
      <c r="W4236" s="19">
        <v>58</v>
      </c>
      <c r="X4236" s="93">
        <v>328</v>
      </c>
      <c r="Y4236">
        <f t="shared" si="199"/>
        <v>50</v>
      </c>
      <c r="Z4236" t="b">
        <f>IF(N4236/G4236&gt;=Auswahlhilfe!$C$8,TRUE,FALSE)</f>
        <v>1</v>
      </c>
      <c r="AA4236" t="b">
        <f>IF(K4236&gt;Auswahlhilfe!$C$7,TRUE,FALSE)</f>
        <v>1</v>
      </c>
      <c r="AB4236" t="b">
        <f>IF(Auswahlhilfe!$C$17=F4236,TRUE,FALSE)</f>
        <v>0</v>
      </c>
      <c r="AC4236" t="b">
        <f>IFERROR(IF(FIND("P2",PGOptionList!D4236)&gt;0,TRUE),FALSE)</f>
        <v>1</v>
      </c>
      <c r="AD4236" t="b">
        <f>IFERROR(IF(FIND("P1",PGOptionList!D4236)&gt;0,TRUE),FALSE)</f>
        <v>0</v>
      </c>
      <c r="AE4236" t="b">
        <f>IFERROR(IF(FIND("P0",PGOptionList!D4236)&gt;0,TRUE),FALSE)</f>
        <v>0</v>
      </c>
      <c r="AF4236" t="b">
        <f>IF(AND(Z4236,AA4236,AB4236,AC4236,IF(C4236=Auswahlhilfe!$L$7,TRUE,FALSE)),D4236,FALSE)</f>
        <v>0</v>
      </c>
      <c r="AG4236" t="b">
        <f>IF(AND(Z4236,AA4236,AB4236,AD4236,IF(C4236=Auswahlhilfe!$L$17,TRUE,FALSE)),D4236,FALSE)</f>
        <v>0</v>
      </c>
      <c r="AH4236" t="b">
        <f>IF(AND(Z4236,AA4236,AB4236,AE4236,IF(C4236=Auswahlhilfe!$L$17,TRUE,FALSE)),D4236,FALSE)</f>
        <v>0</v>
      </c>
      <c r="AI4236" t="s">
        <v>4817</v>
      </c>
      <c r="AJ4236" s="90" t="str">
        <f t="shared" si="200"/>
        <v>mailto:info@oxni.ch?subject=Anfrage TCE-070-060-S1-P2</v>
      </c>
    </row>
    <row r="4237" spans="2:36" x14ac:dyDescent="0.2">
      <c r="B4237" s="78" t="str">
        <f t="shared" si="198"/>
        <v/>
      </c>
      <c r="C4237" s="19" t="s">
        <v>19</v>
      </c>
      <c r="D4237" s="19" t="s">
        <v>4538</v>
      </c>
      <c r="E4237" s="19">
        <v>60</v>
      </c>
      <c r="F4237" s="19" t="s">
        <v>58</v>
      </c>
      <c r="G4237" s="19">
        <v>60</v>
      </c>
      <c r="H4237" s="19">
        <v>7</v>
      </c>
      <c r="I4237" s="19">
        <v>7</v>
      </c>
      <c r="J4237" s="19">
        <v>94</v>
      </c>
      <c r="K4237" s="19">
        <v>50</v>
      </c>
      <c r="L4237" s="19">
        <v>150</v>
      </c>
      <c r="M4237" s="19" t="s">
        <v>64</v>
      </c>
      <c r="N4237" s="19">
        <v>3000</v>
      </c>
      <c r="O4237" s="19">
        <v>6000</v>
      </c>
      <c r="P4237" s="19">
        <v>1530</v>
      </c>
      <c r="Q4237" s="19" t="s">
        <v>57</v>
      </c>
      <c r="R4237" s="19">
        <v>765</v>
      </c>
      <c r="S4237" s="19">
        <v>20000</v>
      </c>
      <c r="T4237" s="19">
        <v>0.13</v>
      </c>
      <c r="U4237" s="19">
        <v>1.9</v>
      </c>
      <c r="V4237" s="19">
        <v>0.24</v>
      </c>
      <c r="W4237" s="19">
        <v>58</v>
      </c>
      <c r="X4237" s="93">
        <v>328</v>
      </c>
      <c r="Y4237">
        <f t="shared" si="199"/>
        <v>50</v>
      </c>
      <c r="Z4237" t="b">
        <f>IF(N4237/G4237&gt;=Auswahlhilfe!$C$8,TRUE,FALSE)</f>
        <v>1</v>
      </c>
      <c r="AA4237" t="b">
        <f>IF(K4237&gt;Auswahlhilfe!$C$7,TRUE,FALSE)</f>
        <v>1</v>
      </c>
      <c r="AB4237" t="b">
        <f>IF(Auswahlhilfe!$C$17=F4237,TRUE,FALSE)</f>
        <v>1</v>
      </c>
      <c r="AC4237" t="b">
        <f>IFERROR(IF(FIND("P2",PGOptionList!D4237)&gt;0,TRUE),FALSE)</f>
        <v>1</v>
      </c>
      <c r="AD4237" t="b">
        <f>IFERROR(IF(FIND("P1",PGOptionList!D4237)&gt;0,TRUE),FALSE)</f>
        <v>0</v>
      </c>
      <c r="AE4237" t="b">
        <f>IFERROR(IF(FIND("P0",PGOptionList!D4237)&gt;0,TRUE),FALSE)</f>
        <v>0</v>
      </c>
      <c r="AF4237" t="b">
        <f>IF(AND(Z4237,AA4237,AB4237,AC4237,IF(C4237=Auswahlhilfe!$L$7,TRUE,FALSE)),D4237,FALSE)</f>
        <v>0</v>
      </c>
      <c r="AG4237" t="b">
        <f>IF(AND(Z4237,AA4237,AB4237,AD4237,IF(C4237=Auswahlhilfe!$L$17,TRUE,FALSE)),D4237,FALSE)</f>
        <v>0</v>
      </c>
      <c r="AH4237" t="b">
        <f>IF(AND(Z4237,AA4237,AB4237,AE4237,IF(C4237=Auswahlhilfe!$L$17,TRUE,FALSE)),D4237,FALSE)</f>
        <v>0</v>
      </c>
      <c r="AI4237" t="s">
        <v>4818</v>
      </c>
      <c r="AJ4237" s="90" t="str">
        <f t="shared" si="200"/>
        <v>https://shop.oxni.ch/de/shop/motoren/planetengetriebe/tce-070-060-s2-p2</v>
      </c>
    </row>
    <row r="4238" spans="2:36" x14ac:dyDescent="0.2">
      <c r="B4238" s="78" t="str">
        <f t="shared" si="198"/>
        <v/>
      </c>
      <c r="C4238" s="19" t="s">
        <v>19</v>
      </c>
      <c r="D4238" s="19" t="s">
        <v>4539</v>
      </c>
      <c r="E4238" s="19">
        <v>60</v>
      </c>
      <c r="F4238" s="19" t="s">
        <v>55</v>
      </c>
      <c r="G4238" s="19">
        <v>50</v>
      </c>
      <c r="H4238" s="19">
        <v>5</v>
      </c>
      <c r="I4238" s="19">
        <v>7</v>
      </c>
      <c r="J4238" s="19">
        <v>94</v>
      </c>
      <c r="K4238" s="19">
        <v>55</v>
      </c>
      <c r="L4238" s="19">
        <v>165</v>
      </c>
      <c r="M4238" s="19" t="s">
        <v>66</v>
      </c>
      <c r="N4238" s="19">
        <v>3000</v>
      </c>
      <c r="O4238" s="19">
        <v>6000</v>
      </c>
      <c r="P4238" s="19">
        <v>1530</v>
      </c>
      <c r="Q4238" s="19" t="s">
        <v>57</v>
      </c>
      <c r="R4238" s="19">
        <v>765</v>
      </c>
      <c r="S4238" s="19">
        <v>20000</v>
      </c>
      <c r="T4238" s="19">
        <v>0.13</v>
      </c>
      <c r="U4238" s="19">
        <v>1.9</v>
      </c>
      <c r="V4238" s="19">
        <v>0.24</v>
      </c>
      <c r="W4238" s="19">
        <v>58</v>
      </c>
      <c r="X4238" s="93">
        <v>361</v>
      </c>
      <c r="Y4238">
        <f t="shared" si="199"/>
        <v>60</v>
      </c>
      <c r="Z4238" t="b">
        <f>IF(N4238/G4238&gt;=Auswahlhilfe!$C$8,TRUE,FALSE)</f>
        <v>1</v>
      </c>
      <c r="AA4238" t="b">
        <f>IF(K4238&gt;Auswahlhilfe!$C$7,TRUE,FALSE)</f>
        <v>1</v>
      </c>
      <c r="AB4238" t="b">
        <f>IF(Auswahlhilfe!$C$17=F4238,TRUE,FALSE)</f>
        <v>0</v>
      </c>
      <c r="AC4238" t="b">
        <f>IFERROR(IF(FIND("P2",PGOptionList!D4238)&gt;0,TRUE),FALSE)</f>
        <v>0</v>
      </c>
      <c r="AD4238" t="b">
        <f>IFERROR(IF(FIND("P1",PGOptionList!D4238)&gt;0,TRUE),FALSE)</f>
        <v>1</v>
      </c>
      <c r="AE4238" t="b">
        <f>IFERROR(IF(FIND("P0",PGOptionList!D4238)&gt;0,TRUE),FALSE)</f>
        <v>0</v>
      </c>
      <c r="AF4238" t="b">
        <f>IF(AND(Z4238,AA4238,AB4238,AC4238,IF(C4238=Auswahlhilfe!$L$7,TRUE,FALSE)),D4238,FALSE)</f>
        <v>0</v>
      </c>
      <c r="AG4238" t="b">
        <f>IF(AND(Z4238,AA4238,AB4238,AD4238,IF(C4238=Auswahlhilfe!$L$17,TRUE,FALSE)),D4238,FALSE)</f>
        <v>0</v>
      </c>
      <c r="AH4238" t="b">
        <f>IF(AND(Z4238,AA4238,AB4238,AE4238,IF(C4238=Auswahlhilfe!$L$17,TRUE,FALSE)),D4238,FALSE)</f>
        <v>0</v>
      </c>
      <c r="AI4238" t="s">
        <v>4817</v>
      </c>
      <c r="AJ4238" s="90" t="str">
        <f t="shared" si="200"/>
        <v>mailto:info@oxni.ch?subject=Anfrage TCE-070-050-S1-P1</v>
      </c>
    </row>
    <row r="4239" spans="2:36" x14ac:dyDescent="0.2">
      <c r="B4239" s="78" t="str">
        <f t="shared" si="198"/>
        <v/>
      </c>
      <c r="C4239" s="19" t="s">
        <v>19</v>
      </c>
      <c r="D4239" s="19" t="s">
        <v>4540</v>
      </c>
      <c r="E4239" s="19">
        <v>60</v>
      </c>
      <c r="F4239" s="19" t="s">
        <v>58</v>
      </c>
      <c r="G4239" s="19">
        <v>50</v>
      </c>
      <c r="H4239" s="19">
        <v>5</v>
      </c>
      <c r="I4239" s="19">
        <v>7</v>
      </c>
      <c r="J4239" s="19">
        <v>94</v>
      </c>
      <c r="K4239" s="19">
        <v>55</v>
      </c>
      <c r="L4239" s="19">
        <v>165</v>
      </c>
      <c r="M4239" s="19" t="s">
        <v>66</v>
      </c>
      <c r="N4239" s="19">
        <v>3000</v>
      </c>
      <c r="O4239" s="19">
        <v>6000</v>
      </c>
      <c r="P4239" s="19">
        <v>1530</v>
      </c>
      <c r="Q4239" s="19" t="s">
        <v>57</v>
      </c>
      <c r="R4239" s="19">
        <v>765</v>
      </c>
      <c r="S4239" s="19">
        <v>20000</v>
      </c>
      <c r="T4239" s="19">
        <v>0.13</v>
      </c>
      <c r="U4239" s="19">
        <v>1.9</v>
      </c>
      <c r="V4239" s="19">
        <v>0.24</v>
      </c>
      <c r="W4239" s="19">
        <v>58</v>
      </c>
      <c r="X4239" s="93">
        <v>361</v>
      </c>
      <c r="Y4239">
        <f t="shared" si="199"/>
        <v>60</v>
      </c>
      <c r="Z4239" t="b">
        <f>IF(N4239/G4239&gt;=Auswahlhilfe!$C$8,TRUE,FALSE)</f>
        <v>1</v>
      </c>
      <c r="AA4239" t="b">
        <f>IF(K4239&gt;Auswahlhilfe!$C$7,TRUE,FALSE)</f>
        <v>1</v>
      </c>
      <c r="AB4239" t="b">
        <f>IF(Auswahlhilfe!$C$17=F4239,TRUE,FALSE)</f>
        <v>1</v>
      </c>
      <c r="AC4239" t="b">
        <f>IFERROR(IF(FIND("P2",PGOptionList!D4239)&gt;0,TRUE),FALSE)</f>
        <v>0</v>
      </c>
      <c r="AD4239" t="b">
        <f>IFERROR(IF(FIND("P1",PGOptionList!D4239)&gt;0,TRUE),FALSE)</f>
        <v>1</v>
      </c>
      <c r="AE4239" t="b">
        <f>IFERROR(IF(FIND("P0",PGOptionList!D4239)&gt;0,TRUE),FALSE)</f>
        <v>0</v>
      </c>
      <c r="AF4239" t="b">
        <f>IF(AND(Z4239,AA4239,AB4239,AC4239,IF(C4239=Auswahlhilfe!$L$7,TRUE,FALSE)),D4239,FALSE)</f>
        <v>0</v>
      </c>
      <c r="AG4239" t="b">
        <f>IF(AND(Z4239,AA4239,AB4239,AD4239,IF(C4239=Auswahlhilfe!$L$17,TRUE,FALSE)),D4239,FALSE)</f>
        <v>0</v>
      </c>
      <c r="AH4239" t="b">
        <f>IF(AND(Z4239,AA4239,AB4239,AE4239,IF(C4239=Auswahlhilfe!$L$17,TRUE,FALSE)),D4239,FALSE)</f>
        <v>0</v>
      </c>
      <c r="AI4239" t="s">
        <v>4818</v>
      </c>
      <c r="AJ4239" s="90" t="str">
        <f t="shared" si="200"/>
        <v>https://shop.oxni.ch/de/shop/motoren/planetengetriebe/tce-070-050-s2-p1</v>
      </c>
    </row>
    <row r="4240" spans="2:36" x14ac:dyDescent="0.2">
      <c r="B4240" s="78" t="str">
        <f t="shared" si="198"/>
        <v/>
      </c>
      <c r="C4240" s="19" t="s">
        <v>19</v>
      </c>
      <c r="D4240" s="19" t="s">
        <v>4541</v>
      </c>
      <c r="E4240" s="19">
        <v>60</v>
      </c>
      <c r="F4240" s="19" t="s">
        <v>55</v>
      </c>
      <c r="G4240" s="19">
        <v>50</v>
      </c>
      <c r="H4240" s="19">
        <v>7</v>
      </c>
      <c r="I4240" s="19">
        <v>7</v>
      </c>
      <c r="J4240" s="19">
        <v>94</v>
      </c>
      <c r="K4240" s="19">
        <v>55</v>
      </c>
      <c r="L4240" s="19">
        <v>165</v>
      </c>
      <c r="M4240" s="19" t="s">
        <v>66</v>
      </c>
      <c r="N4240" s="19">
        <v>3000</v>
      </c>
      <c r="O4240" s="19">
        <v>6000</v>
      </c>
      <c r="P4240" s="19">
        <v>1530</v>
      </c>
      <c r="Q4240" s="19" t="s">
        <v>57</v>
      </c>
      <c r="R4240" s="19">
        <v>765</v>
      </c>
      <c r="S4240" s="19">
        <v>20000</v>
      </c>
      <c r="T4240" s="19">
        <v>0.13</v>
      </c>
      <c r="U4240" s="19">
        <v>1.9</v>
      </c>
      <c r="V4240" s="19">
        <v>0.24</v>
      </c>
      <c r="W4240" s="19">
        <v>58</v>
      </c>
      <c r="X4240" s="93">
        <v>328</v>
      </c>
      <c r="Y4240">
        <f t="shared" si="199"/>
        <v>60</v>
      </c>
      <c r="Z4240" t="b">
        <f>IF(N4240/G4240&gt;=Auswahlhilfe!$C$8,TRUE,FALSE)</f>
        <v>1</v>
      </c>
      <c r="AA4240" t="b">
        <f>IF(K4240&gt;Auswahlhilfe!$C$7,TRUE,FALSE)</f>
        <v>1</v>
      </c>
      <c r="AB4240" t="b">
        <f>IF(Auswahlhilfe!$C$17=F4240,TRUE,FALSE)</f>
        <v>0</v>
      </c>
      <c r="AC4240" t="b">
        <f>IFERROR(IF(FIND("P2",PGOptionList!D4240)&gt;0,TRUE),FALSE)</f>
        <v>1</v>
      </c>
      <c r="AD4240" t="b">
        <f>IFERROR(IF(FIND("P1",PGOptionList!D4240)&gt;0,TRUE),FALSE)</f>
        <v>0</v>
      </c>
      <c r="AE4240" t="b">
        <f>IFERROR(IF(FIND("P0",PGOptionList!D4240)&gt;0,TRUE),FALSE)</f>
        <v>0</v>
      </c>
      <c r="AF4240" t="b">
        <f>IF(AND(Z4240,AA4240,AB4240,AC4240,IF(C4240=Auswahlhilfe!$L$7,TRUE,FALSE)),D4240,FALSE)</f>
        <v>0</v>
      </c>
      <c r="AG4240" t="b">
        <f>IF(AND(Z4240,AA4240,AB4240,AD4240,IF(C4240=Auswahlhilfe!$L$17,TRUE,FALSE)),D4240,FALSE)</f>
        <v>0</v>
      </c>
      <c r="AH4240" t="b">
        <f>IF(AND(Z4240,AA4240,AB4240,AE4240,IF(C4240=Auswahlhilfe!$L$17,TRUE,FALSE)),D4240,FALSE)</f>
        <v>0</v>
      </c>
      <c r="AI4240" t="s">
        <v>4817</v>
      </c>
      <c r="AJ4240" s="90" t="str">
        <f t="shared" si="200"/>
        <v>mailto:info@oxni.ch?subject=Anfrage TCE-070-050-S1-P2</v>
      </c>
    </row>
    <row r="4241" spans="2:36" x14ac:dyDescent="0.2">
      <c r="B4241" s="78" t="str">
        <f t="shared" si="198"/>
        <v/>
      </c>
      <c r="C4241" s="19" t="s">
        <v>19</v>
      </c>
      <c r="D4241" s="19" t="s">
        <v>4542</v>
      </c>
      <c r="E4241" s="19">
        <v>60</v>
      </c>
      <c r="F4241" s="19" t="s">
        <v>58</v>
      </c>
      <c r="G4241" s="19">
        <v>50</v>
      </c>
      <c r="H4241" s="19">
        <v>7</v>
      </c>
      <c r="I4241" s="19">
        <v>7</v>
      </c>
      <c r="J4241" s="19">
        <v>94</v>
      </c>
      <c r="K4241" s="19">
        <v>55</v>
      </c>
      <c r="L4241" s="19">
        <v>165</v>
      </c>
      <c r="M4241" s="19" t="s">
        <v>66</v>
      </c>
      <c r="N4241" s="19">
        <v>3000</v>
      </c>
      <c r="O4241" s="19">
        <v>6000</v>
      </c>
      <c r="P4241" s="19">
        <v>1530</v>
      </c>
      <c r="Q4241" s="19" t="s">
        <v>57</v>
      </c>
      <c r="R4241" s="19">
        <v>765</v>
      </c>
      <c r="S4241" s="19">
        <v>20000</v>
      </c>
      <c r="T4241" s="19">
        <v>0.13</v>
      </c>
      <c r="U4241" s="19">
        <v>1.9</v>
      </c>
      <c r="V4241" s="19">
        <v>0.24</v>
      </c>
      <c r="W4241" s="19">
        <v>58</v>
      </c>
      <c r="X4241" s="93">
        <v>328</v>
      </c>
      <c r="Y4241">
        <f t="shared" si="199"/>
        <v>60</v>
      </c>
      <c r="Z4241" t="b">
        <f>IF(N4241/G4241&gt;=Auswahlhilfe!$C$8,TRUE,FALSE)</f>
        <v>1</v>
      </c>
      <c r="AA4241" t="b">
        <f>IF(K4241&gt;Auswahlhilfe!$C$7,TRUE,FALSE)</f>
        <v>1</v>
      </c>
      <c r="AB4241" t="b">
        <f>IF(Auswahlhilfe!$C$17=F4241,TRUE,FALSE)</f>
        <v>1</v>
      </c>
      <c r="AC4241" t="b">
        <f>IFERROR(IF(FIND("P2",PGOptionList!D4241)&gt;0,TRUE),FALSE)</f>
        <v>1</v>
      </c>
      <c r="AD4241" t="b">
        <f>IFERROR(IF(FIND("P1",PGOptionList!D4241)&gt;0,TRUE),FALSE)</f>
        <v>0</v>
      </c>
      <c r="AE4241" t="b">
        <f>IFERROR(IF(FIND("P0",PGOptionList!D4241)&gt;0,TRUE),FALSE)</f>
        <v>0</v>
      </c>
      <c r="AF4241" t="b">
        <f>IF(AND(Z4241,AA4241,AB4241,AC4241,IF(C4241=Auswahlhilfe!$L$7,TRUE,FALSE)),D4241,FALSE)</f>
        <v>0</v>
      </c>
      <c r="AG4241" t="b">
        <f>IF(AND(Z4241,AA4241,AB4241,AD4241,IF(C4241=Auswahlhilfe!$L$17,TRUE,FALSE)),D4241,FALSE)</f>
        <v>0</v>
      </c>
      <c r="AH4241" t="b">
        <f>IF(AND(Z4241,AA4241,AB4241,AE4241,IF(C4241=Auswahlhilfe!$L$17,TRUE,FALSE)),D4241,FALSE)</f>
        <v>0</v>
      </c>
      <c r="AI4241" t="s">
        <v>4818</v>
      </c>
      <c r="AJ4241" s="90" t="str">
        <f t="shared" si="200"/>
        <v>https://shop.oxni.ch/de/shop/motoren/planetengetriebe/tce-070-050-s2-p2</v>
      </c>
    </row>
    <row r="4242" spans="2:36" x14ac:dyDescent="0.2">
      <c r="B4242" s="78" t="str">
        <f t="shared" si="198"/>
        <v/>
      </c>
      <c r="C4242" s="19" t="s">
        <v>19</v>
      </c>
      <c r="D4242" s="19" t="s">
        <v>4543</v>
      </c>
      <c r="E4242" s="19">
        <v>60</v>
      </c>
      <c r="F4242" s="19" t="s">
        <v>55</v>
      </c>
      <c r="G4242" s="19">
        <v>40</v>
      </c>
      <c r="H4242" s="19">
        <v>5</v>
      </c>
      <c r="I4242" s="19">
        <v>7</v>
      </c>
      <c r="J4242" s="19">
        <v>94</v>
      </c>
      <c r="K4242" s="19">
        <v>45</v>
      </c>
      <c r="L4242" s="19">
        <v>135</v>
      </c>
      <c r="M4242" s="19" t="s">
        <v>67</v>
      </c>
      <c r="N4242" s="19">
        <v>3000</v>
      </c>
      <c r="O4242" s="19">
        <v>6000</v>
      </c>
      <c r="P4242" s="19">
        <v>1530</v>
      </c>
      <c r="Q4242" s="19" t="s">
        <v>57</v>
      </c>
      <c r="R4242" s="19">
        <v>765</v>
      </c>
      <c r="S4242" s="19">
        <v>20000</v>
      </c>
      <c r="T4242" s="19">
        <v>0.13</v>
      </c>
      <c r="U4242" s="19">
        <v>1.9</v>
      </c>
      <c r="V4242" s="19">
        <v>0.24</v>
      </c>
      <c r="W4242" s="19">
        <v>58</v>
      </c>
      <c r="X4242" s="93">
        <v>361</v>
      </c>
      <c r="Y4242">
        <f t="shared" si="199"/>
        <v>75</v>
      </c>
      <c r="Z4242" t="b">
        <f>IF(N4242/G4242&gt;=Auswahlhilfe!$C$8,TRUE,FALSE)</f>
        <v>1</v>
      </c>
      <c r="AA4242" t="b">
        <f>IF(K4242&gt;Auswahlhilfe!$C$7,TRUE,FALSE)</f>
        <v>1</v>
      </c>
      <c r="AB4242" t="b">
        <f>IF(Auswahlhilfe!$C$17=F4242,TRUE,FALSE)</f>
        <v>0</v>
      </c>
      <c r="AC4242" t="b">
        <f>IFERROR(IF(FIND("P2",PGOptionList!D4242)&gt;0,TRUE),FALSE)</f>
        <v>0</v>
      </c>
      <c r="AD4242" t="b">
        <f>IFERROR(IF(FIND("P1",PGOptionList!D4242)&gt;0,TRUE),FALSE)</f>
        <v>1</v>
      </c>
      <c r="AE4242" t="b">
        <f>IFERROR(IF(FIND("P0",PGOptionList!D4242)&gt;0,TRUE),FALSE)</f>
        <v>0</v>
      </c>
      <c r="AF4242" t="b">
        <f>IF(AND(Z4242,AA4242,AB4242,AC4242,IF(C4242=Auswahlhilfe!$L$7,TRUE,FALSE)),D4242,FALSE)</f>
        <v>0</v>
      </c>
      <c r="AG4242" t="b">
        <f>IF(AND(Z4242,AA4242,AB4242,AD4242,IF(C4242=Auswahlhilfe!$L$17,TRUE,FALSE)),D4242,FALSE)</f>
        <v>0</v>
      </c>
      <c r="AH4242" t="b">
        <f>IF(AND(Z4242,AA4242,AB4242,AE4242,IF(C4242=Auswahlhilfe!$L$17,TRUE,FALSE)),D4242,FALSE)</f>
        <v>0</v>
      </c>
      <c r="AI4242" t="s">
        <v>4817</v>
      </c>
      <c r="AJ4242" s="90" t="str">
        <f t="shared" si="200"/>
        <v>mailto:info@oxni.ch?subject=Anfrage TCE-070-040-S1-P1</v>
      </c>
    </row>
    <row r="4243" spans="2:36" x14ac:dyDescent="0.2">
      <c r="B4243" s="78" t="str">
        <f t="shared" si="198"/>
        <v/>
      </c>
      <c r="C4243" s="19" t="s">
        <v>19</v>
      </c>
      <c r="D4243" s="19" t="s">
        <v>4544</v>
      </c>
      <c r="E4243" s="19">
        <v>60</v>
      </c>
      <c r="F4243" s="19" t="s">
        <v>58</v>
      </c>
      <c r="G4243" s="19">
        <v>40</v>
      </c>
      <c r="H4243" s="19">
        <v>5</v>
      </c>
      <c r="I4243" s="19">
        <v>7</v>
      </c>
      <c r="J4243" s="19">
        <v>94</v>
      </c>
      <c r="K4243" s="19">
        <v>45</v>
      </c>
      <c r="L4243" s="19">
        <v>135</v>
      </c>
      <c r="M4243" s="19" t="s">
        <v>67</v>
      </c>
      <c r="N4243" s="19">
        <v>3000</v>
      </c>
      <c r="O4243" s="19">
        <v>6000</v>
      </c>
      <c r="P4243" s="19">
        <v>1530</v>
      </c>
      <c r="Q4243" s="19" t="s">
        <v>57</v>
      </c>
      <c r="R4243" s="19">
        <v>765</v>
      </c>
      <c r="S4243" s="19">
        <v>20000</v>
      </c>
      <c r="T4243" s="19">
        <v>0.13</v>
      </c>
      <c r="U4243" s="19">
        <v>1.9</v>
      </c>
      <c r="V4243" s="19">
        <v>0.24</v>
      </c>
      <c r="W4243" s="19">
        <v>58</v>
      </c>
      <c r="X4243" s="93">
        <v>361</v>
      </c>
      <c r="Y4243">
        <f t="shared" si="199"/>
        <v>75</v>
      </c>
      <c r="Z4243" t="b">
        <f>IF(N4243/G4243&gt;=Auswahlhilfe!$C$8,TRUE,FALSE)</f>
        <v>1</v>
      </c>
      <c r="AA4243" t="b">
        <f>IF(K4243&gt;Auswahlhilfe!$C$7,TRUE,FALSE)</f>
        <v>1</v>
      </c>
      <c r="AB4243" t="b">
        <f>IF(Auswahlhilfe!$C$17=F4243,TRUE,FALSE)</f>
        <v>1</v>
      </c>
      <c r="AC4243" t="b">
        <f>IFERROR(IF(FIND("P2",PGOptionList!D4243)&gt;0,TRUE),FALSE)</f>
        <v>0</v>
      </c>
      <c r="AD4243" t="b">
        <f>IFERROR(IF(FIND("P1",PGOptionList!D4243)&gt;0,TRUE),FALSE)</f>
        <v>1</v>
      </c>
      <c r="AE4243" t="b">
        <f>IFERROR(IF(FIND("P0",PGOptionList!D4243)&gt;0,TRUE),FALSE)</f>
        <v>0</v>
      </c>
      <c r="AF4243" t="b">
        <f>IF(AND(Z4243,AA4243,AB4243,AC4243,IF(C4243=Auswahlhilfe!$L$7,TRUE,FALSE)),D4243,FALSE)</f>
        <v>0</v>
      </c>
      <c r="AG4243" t="b">
        <f>IF(AND(Z4243,AA4243,AB4243,AD4243,IF(C4243=Auswahlhilfe!$L$17,TRUE,FALSE)),D4243,FALSE)</f>
        <v>0</v>
      </c>
      <c r="AH4243" t="b">
        <f>IF(AND(Z4243,AA4243,AB4243,AE4243,IF(C4243=Auswahlhilfe!$L$17,TRUE,FALSE)),D4243,FALSE)</f>
        <v>0</v>
      </c>
      <c r="AI4243" t="s">
        <v>4818</v>
      </c>
      <c r="AJ4243" s="90" t="str">
        <f t="shared" si="200"/>
        <v>https://shop.oxni.ch/de/shop/motoren/planetengetriebe/tce-070-040-s2-p1</v>
      </c>
    </row>
    <row r="4244" spans="2:36" x14ac:dyDescent="0.2">
      <c r="B4244" s="78" t="str">
        <f t="shared" si="198"/>
        <v/>
      </c>
      <c r="C4244" s="19" t="s">
        <v>19</v>
      </c>
      <c r="D4244" s="19" t="s">
        <v>4545</v>
      </c>
      <c r="E4244" s="19">
        <v>60</v>
      </c>
      <c r="F4244" s="19" t="s">
        <v>55</v>
      </c>
      <c r="G4244" s="19">
        <v>40</v>
      </c>
      <c r="H4244" s="19">
        <v>7</v>
      </c>
      <c r="I4244" s="19">
        <v>7</v>
      </c>
      <c r="J4244" s="19">
        <v>94</v>
      </c>
      <c r="K4244" s="19">
        <v>45</v>
      </c>
      <c r="L4244" s="19">
        <v>135</v>
      </c>
      <c r="M4244" s="19" t="s">
        <v>67</v>
      </c>
      <c r="N4244" s="19">
        <v>3000</v>
      </c>
      <c r="O4244" s="19">
        <v>6000</v>
      </c>
      <c r="P4244" s="19">
        <v>1530</v>
      </c>
      <c r="Q4244" s="19" t="s">
        <v>57</v>
      </c>
      <c r="R4244" s="19">
        <v>765</v>
      </c>
      <c r="S4244" s="19">
        <v>20000</v>
      </c>
      <c r="T4244" s="19">
        <v>0.13</v>
      </c>
      <c r="U4244" s="19">
        <v>1.9</v>
      </c>
      <c r="V4244" s="19">
        <v>0.24</v>
      </c>
      <c r="W4244" s="19">
        <v>58</v>
      </c>
      <c r="X4244" s="93">
        <v>328</v>
      </c>
      <c r="Y4244">
        <f t="shared" si="199"/>
        <v>75</v>
      </c>
      <c r="Z4244" t="b">
        <f>IF(N4244/G4244&gt;=Auswahlhilfe!$C$8,TRUE,FALSE)</f>
        <v>1</v>
      </c>
      <c r="AA4244" t="b">
        <f>IF(K4244&gt;Auswahlhilfe!$C$7,TRUE,FALSE)</f>
        <v>1</v>
      </c>
      <c r="AB4244" t="b">
        <f>IF(Auswahlhilfe!$C$17=F4244,TRUE,FALSE)</f>
        <v>0</v>
      </c>
      <c r="AC4244" t="b">
        <f>IFERROR(IF(FIND("P2",PGOptionList!D4244)&gt;0,TRUE),FALSE)</f>
        <v>1</v>
      </c>
      <c r="AD4244" t="b">
        <f>IFERROR(IF(FIND("P1",PGOptionList!D4244)&gt;0,TRUE),FALSE)</f>
        <v>0</v>
      </c>
      <c r="AE4244" t="b">
        <f>IFERROR(IF(FIND("P0",PGOptionList!D4244)&gt;0,TRUE),FALSE)</f>
        <v>0</v>
      </c>
      <c r="AF4244" t="b">
        <f>IF(AND(Z4244,AA4244,AB4244,AC4244,IF(C4244=Auswahlhilfe!$L$7,TRUE,FALSE)),D4244,FALSE)</f>
        <v>0</v>
      </c>
      <c r="AG4244" t="b">
        <f>IF(AND(Z4244,AA4244,AB4244,AD4244,IF(C4244=Auswahlhilfe!$L$17,TRUE,FALSE)),D4244,FALSE)</f>
        <v>0</v>
      </c>
      <c r="AH4244" t="b">
        <f>IF(AND(Z4244,AA4244,AB4244,AE4244,IF(C4244=Auswahlhilfe!$L$17,TRUE,FALSE)),D4244,FALSE)</f>
        <v>0</v>
      </c>
      <c r="AI4244" t="s">
        <v>4817</v>
      </c>
      <c r="AJ4244" s="90" t="str">
        <f t="shared" si="200"/>
        <v>mailto:info@oxni.ch?subject=Anfrage TCE-070-040-S1-P2</v>
      </c>
    </row>
    <row r="4245" spans="2:36" x14ac:dyDescent="0.2">
      <c r="B4245" s="78" t="str">
        <f t="shared" si="198"/>
        <v/>
      </c>
      <c r="C4245" s="19" t="s">
        <v>19</v>
      </c>
      <c r="D4245" s="19" t="s">
        <v>4546</v>
      </c>
      <c r="E4245" s="19">
        <v>60</v>
      </c>
      <c r="F4245" s="19" t="s">
        <v>58</v>
      </c>
      <c r="G4245" s="19">
        <v>40</v>
      </c>
      <c r="H4245" s="19">
        <v>7</v>
      </c>
      <c r="I4245" s="19">
        <v>7</v>
      </c>
      <c r="J4245" s="19">
        <v>94</v>
      </c>
      <c r="K4245" s="19">
        <v>45</v>
      </c>
      <c r="L4245" s="19">
        <v>135</v>
      </c>
      <c r="M4245" s="19" t="s">
        <v>67</v>
      </c>
      <c r="N4245" s="19">
        <v>3000</v>
      </c>
      <c r="O4245" s="19">
        <v>6000</v>
      </c>
      <c r="P4245" s="19">
        <v>1530</v>
      </c>
      <c r="Q4245" s="19" t="s">
        <v>57</v>
      </c>
      <c r="R4245" s="19">
        <v>765</v>
      </c>
      <c r="S4245" s="19">
        <v>20000</v>
      </c>
      <c r="T4245" s="19">
        <v>0.13</v>
      </c>
      <c r="U4245" s="19">
        <v>1.9</v>
      </c>
      <c r="V4245" s="19">
        <v>0.24</v>
      </c>
      <c r="W4245" s="19">
        <v>58</v>
      </c>
      <c r="X4245" s="93">
        <v>328</v>
      </c>
      <c r="Y4245">
        <f t="shared" si="199"/>
        <v>75</v>
      </c>
      <c r="Z4245" t="b">
        <f>IF(N4245/G4245&gt;=Auswahlhilfe!$C$8,TRUE,FALSE)</f>
        <v>1</v>
      </c>
      <c r="AA4245" t="b">
        <f>IF(K4245&gt;Auswahlhilfe!$C$7,TRUE,FALSE)</f>
        <v>1</v>
      </c>
      <c r="AB4245" t="b">
        <f>IF(Auswahlhilfe!$C$17=F4245,TRUE,FALSE)</f>
        <v>1</v>
      </c>
      <c r="AC4245" t="b">
        <f>IFERROR(IF(FIND("P2",PGOptionList!D4245)&gt;0,TRUE),FALSE)</f>
        <v>1</v>
      </c>
      <c r="AD4245" t="b">
        <f>IFERROR(IF(FIND("P1",PGOptionList!D4245)&gt;0,TRUE),FALSE)</f>
        <v>0</v>
      </c>
      <c r="AE4245" t="b">
        <f>IFERROR(IF(FIND("P0",PGOptionList!D4245)&gt;0,TRUE),FALSE)</f>
        <v>0</v>
      </c>
      <c r="AF4245" t="b">
        <f>IF(AND(Z4245,AA4245,AB4245,AC4245,IF(C4245=Auswahlhilfe!$L$7,TRUE,FALSE)),D4245,FALSE)</f>
        <v>0</v>
      </c>
      <c r="AG4245" t="b">
        <f>IF(AND(Z4245,AA4245,AB4245,AD4245,IF(C4245=Auswahlhilfe!$L$17,TRUE,FALSE)),D4245,FALSE)</f>
        <v>0</v>
      </c>
      <c r="AH4245" t="b">
        <f>IF(AND(Z4245,AA4245,AB4245,AE4245,IF(C4245=Auswahlhilfe!$L$17,TRUE,FALSE)),D4245,FALSE)</f>
        <v>0</v>
      </c>
      <c r="AI4245" t="s">
        <v>4818</v>
      </c>
      <c r="AJ4245" s="90" t="str">
        <f t="shared" si="200"/>
        <v>https://shop.oxni.ch/de/shop/motoren/planetengetriebe/tce-070-040-s2-p2</v>
      </c>
    </row>
    <row r="4246" spans="2:36" x14ac:dyDescent="0.2">
      <c r="B4246" s="78" t="str">
        <f t="shared" si="198"/>
        <v/>
      </c>
      <c r="C4246" s="19" t="s">
        <v>19</v>
      </c>
      <c r="D4246" s="19" t="s">
        <v>4547</v>
      </c>
      <c r="E4246" s="19">
        <v>60</v>
      </c>
      <c r="F4246" s="19" t="s">
        <v>55</v>
      </c>
      <c r="G4246" s="19">
        <v>35</v>
      </c>
      <c r="H4246" s="19">
        <v>5</v>
      </c>
      <c r="I4246" s="19">
        <v>7</v>
      </c>
      <c r="J4246" s="19">
        <v>94</v>
      </c>
      <c r="K4246" s="19">
        <v>45</v>
      </c>
      <c r="L4246" s="19">
        <v>135</v>
      </c>
      <c r="M4246" s="19" t="s">
        <v>67</v>
      </c>
      <c r="N4246" s="19">
        <v>3000</v>
      </c>
      <c r="O4246" s="19">
        <v>6000</v>
      </c>
      <c r="P4246" s="19">
        <v>1530</v>
      </c>
      <c r="Q4246" s="19" t="s">
        <v>57</v>
      </c>
      <c r="R4246" s="19">
        <v>765</v>
      </c>
      <c r="S4246" s="19">
        <v>20000</v>
      </c>
      <c r="T4246" s="19">
        <v>0.13</v>
      </c>
      <c r="U4246" s="19">
        <v>1.9</v>
      </c>
      <c r="V4246" s="19">
        <v>0.24</v>
      </c>
      <c r="W4246" s="19">
        <v>58</v>
      </c>
      <c r="X4246" s="93">
        <v>361</v>
      </c>
      <c r="Y4246">
        <f t="shared" si="199"/>
        <v>85.714285714285708</v>
      </c>
      <c r="Z4246" t="b">
        <f>IF(N4246/G4246&gt;=Auswahlhilfe!$C$8,TRUE,FALSE)</f>
        <v>1</v>
      </c>
      <c r="AA4246" t="b">
        <f>IF(K4246&gt;Auswahlhilfe!$C$7,TRUE,FALSE)</f>
        <v>1</v>
      </c>
      <c r="AB4246" t="b">
        <f>IF(Auswahlhilfe!$C$17=F4246,TRUE,FALSE)</f>
        <v>0</v>
      </c>
      <c r="AC4246" t="b">
        <f>IFERROR(IF(FIND("P2",PGOptionList!D4246)&gt;0,TRUE),FALSE)</f>
        <v>0</v>
      </c>
      <c r="AD4246" t="b">
        <f>IFERROR(IF(FIND("P1",PGOptionList!D4246)&gt;0,TRUE),FALSE)</f>
        <v>1</v>
      </c>
      <c r="AE4246" t="b">
        <f>IFERROR(IF(FIND("P0",PGOptionList!D4246)&gt;0,TRUE),FALSE)</f>
        <v>0</v>
      </c>
      <c r="AF4246" t="b">
        <f>IF(AND(Z4246,AA4246,AB4246,AC4246,IF(C4246=Auswahlhilfe!$L$7,TRUE,FALSE)),D4246,FALSE)</f>
        <v>0</v>
      </c>
      <c r="AG4246" t="b">
        <f>IF(AND(Z4246,AA4246,AB4246,AD4246,IF(C4246=Auswahlhilfe!$L$17,TRUE,FALSE)),D4246,FALSE)</f>
        <v>0</v>
      </c>
      <c r="AH4246" t="b">
        <f>IF(AND(Z4246,AA4246,AB4246,AE4246,IF(C4246=Auswahlhilfe!$L$17,TRUE,FALSE)),D4246,FALSE)</f>
        <v>0</v>
      </c>
      <c r="AI4246" t="s">
        <v>4817</v>
      </c>
      <c r="AJ4246" s="90" t="str">
        <f t="shared" si="200"/>
        <v>mailto:info@oxni.ch?subject=Anfrage TCE-070-035-S1-P1</v>
      </c>
    </row>
    <row r="4247" spans="2:36" x14ac:dyDescent="0.2">
      <c r="B4247" s="78" t="str">
        <f t="shared" si="198"/>
        <v/>
      </c>
      <c r="C4247" s="19" t="s">
        <v>19</v>
      </c>
      <c r="D4247" s="19" t="s">
        <v>4548</v>
      </c>
      <c r="E4247" s="19">
        <v>60</v>
      </c>
      <c r="F4247" s="19" t="s">
        <v>58</v>
      </c>
      <c r="G4247" s="19">
        <v>35</v>
      </c>
      <c r="H4247" s="19">
        <v>5</v>
      </c>
      <c r="I4247" s="19">
        <v>7</v>
      </c>
      <c r="J4247" s="19">
        <v>94</v>
      </c>
      <c r="K4247" s="19">
        <v>45</v>
      </c>
      <c r="L4247" s="19">
        <v>135</v>
      </c>
      <c r="M4247" s="19" t="s">
        <v>67</v>
      </c>
      <c r="N4247" s="19">
        <v>3000</v>
      </c>
      <c r="O4247" s="19">
        <v>6000</v>
      </c>
      <c r="P4247" s="19">
        <v>1530</v>
      </c>
      <c r="Q4247" s="19" t="s">
        <v>57</v>
      </c>
      <c r="R4247" s="19">
        <v>765</v>
      </c>
      <c r="S4247" s="19">
        <v>20000</v>
      </c>
      <c r="T4247" s="19">
        <v>0.13</v>
      </c>
      <c r="U4247" s="19">
        <v>1.9</v>
      </c>
      <c r="V4247" s="19">
        <v>0.24</v>
      </c>
      <c r="W4247" s="19">
        <v>58</v>
      </c>
      <c r="X4247" s="93">
        <v>361</v>
      </c>
      <c r="Y4247">
        <f t="shared" si="199"/>
        <v>85.714285714285708</v>
      </c>
      <c r="Z4247" t="b">
        <f>IF(N4247/G4247&gt;=Auswahlhilfe!$C$8,TRUE,FALSE)</f>
        <v>1</v>
      </c>
      <c r="AA4247" t="b">
        <f>IF(K4247&gt;Auswahlhilfe!$C$7,TRUE,FALSE)</f>
        <v>1</v>
      </c>
      <c r="AB4247" t="b">
        <f>IF(Auswahlhilfe!$C$17=F4247,TRUE,FALSE)</f>
        <v>1</v>
      </c>
      <c r="AC4247" t="b">
        <f>IFERROR(IF(FIND("P2",PGOptionList!D4247)&gt;0,TRUE),FALSE)</f>
        <v>0</v>
      </c>
      <c r="AD4247" t="b">
        <f>IFERROR(IF(FIND("P1",PGOptionList!D4247)&gt;0,TRUE),FALSE)</f>
        <v>1</v>
      </c>
      <c r="AE4247" t="b">
        <f>IFERROR(IF(FIND("P0",PGOptionList!D4247)&gt;0,TRUE),FALSE)</f>
        <v>0</v>
      </c>
      <c r="AF4247" t="b">
        <f>IF(AND(Z4247,AA4247,AB4247,AC4247,IF(C4247=Auswahlhilfe!$L$7,TRUE,FALSE)),D4247,FALSE)</f>
        <v>0</v>
      </c>
      <c r="AG4247" t="b">
        <f>IF(AND(Z4247,AA4247,AB4247,AD4247,IF(C4247=Auswahlhilfe!$L$17,TRUE,FALSE)),D4247,FALSE)</f>
        <v>0</v>
      </c>
      <c r="AH4247" t="b">
        <f>IF(AND(Z4247,AA4247,AB4247,AE4247,IF(C4247=Auswahlhilfe!$L$17,TRUE,FALSE)),D4247,FALSE)</f>
        <v>0</v>
      </c>
      <c r="AI4247" t="s">
        <v>4818</v>
      </c>
      <c r="AJ4247" s="90" t="str">
        <f t="shared" si="200"/>
        <v>https://shop.oxni.ch/de/shop/motoren/planetengetriebe/tce-070-035-s2-p1</v>
      </c>
    </row>
    <row r="4248" spans="2:36" x14ac:dyDescent="0.2">
      <c r="B4248" s="78" t="str">
        <f t="shared" si="198"/>
        <v/>
      </c>
      <c r="C4248" s="19" t="s">
        <v>19</v>
      </c>
      <c r="D4248" s="19" t="s">
        <v>4549</v>
      </c>
      <c r="E4248" s="19">
        <v>60</v>
      </c>
      <c r="F4248" s="19" t="s">
        <v>55</v>
      </c>
      <c r="G4248" s="19">
        <v>35</v>
      </c>
      <c r="H4248" s="19">
        <v>7</v>
      </c>
      <c r="I4248" s="19">
        <v>7</v>
      </c>
      <c r="J4248" s="19">
        <v>94</v>
      </c>
      <c r="K4248" s="19">
        <v>45</v>
      </c>
      <c r="L4248" s="19">
        <v>135</v>
      </c>
      <c r="M4248" s="19" t="s">
        <v>67</v>
      </c>
      <c r="N4248" s="19">
        <v>3000</v>
      </c>
      <c r="O4248" s="19">
        <v>6000</v>
      </c>
      <c r="P4248" s="19">
        <v>1530</v>
      </c>
      <c r="Q4248" s="19" t="s">
        <v>57</v>
      </c>
      <c r="R4248" s="19">
        <v>765</v>
      </c>
      <c r="S4248" s="19">
        <v>20000</v>
      </c>
      <c r="T4248" s="19">
        <v>0.13</v>
      </c>
      <c r="U4248" s="19">
        <v>1.9</v>
      </c>
      <c r="V4248" s="19">
        <v>0.24</v>
      </c>
      <c r="W4248" s="19">
        <v>58</v>
      </c>
      <c r="X4248" s="93">
        <v>328</v>
      </c>
      <c r="Y4248">
        <f t="shared" si="199"/>
        <v>85.714285714285708</v>
      </c>
      <c r="Z4248" t="b">
        <f>IF(N4248/G4248&gt;=Auswahlhilfe!$C$8,TRUE,FALSE)</f>
        <v>1</v>
      </c>
      <c r="AA4248" t="b">
        <f>IF(K4248&gt;Auswahlhilfe!$C$7,TRUE,FALSE)</f>
        <v>1</v>
      </c>
      <c r="AB4248" t="b">
        <f>IF(Auswahlhilfe!$C$17=F4248,TRUE,FALSE)</f>
        <v>0</v>
      </c>
      <c r="AC4248" t="b">
        <f>IFERROR(IF(FIND("P2",PGOptionList!D4248)&gt;0,TRUE),FALSE)</f>
        <v>1</v>
      </c>
      <c r="AD4248" t="b">
        <f>IFERROR(IF(FIND("P1",PGOptionList!D4248)&gt;0,TRUE),FALSE)</f>
        <v>0</v>
      </c>
      <c r="AE4248" t="b">
        <f>IFERROR(IF(FIND("P0",PGOptionList!D4248)&gt;0,TRUE),FALSE)</f>
        <v>0</v>
      </c>
      <c r="AF4248" t="b">
        <f>IF(AND(Z4248,AA4248,AB4248,AC4248,IF(C4248=Auswahlhilfe!$L$7,TRUE,FALSE)),D4248,FALSE)</f>
        <v>0</v>
      </c>
      <c r="AG4248" t="b">
        <f>IF(AND(Z4248,AA4248,AB4248,AD4248,IF(C4248=Auswahlhilfe!$L$17,TRUE,FALSE)),D4248,FALSE)</f>
        <v>0</v>
      </c>
      <c r="AH4248" t="b">
        <f>IF(AND(Z4248,AA4248,AB4248,AE4248,IF(C4248=Auswahlhilfe!$L$17,TRUE,FALSE)),D4248,FALSE)</f>
        <v>0</v>
      </c>
      <c r="AI4248" t="s">
        <v>4817</v>
      </c>
      <c r="AJ4248" s="90" t="str">
        <f t="shared" si="200"/>
        <v>mailto:info@oxni.ch?subject=Anfrage TCE-070-035-S1-P2</v>
      </c>
    </row>
    <row r="4249" spans="2:36" x14ac:dyDescent="0.2">
      <c r="B4249" s="78" t="str">
        <f t="shared" si="198"/>
        <v/>
      </c>
      <c r="C4249" s="19" t="s">
        <v>19</v>
      </c>
      <c r="D4249" s="19" t="s">
        <v>4550</v>
      </c>
      <c r="E4249" s="19">
        <v>60</v>
      </c>
      <c r="F4249" s="19" t="s">
        <v>58</v>
      </c>
      <c r="G4249" s="19">
        <v>35</v>
      </c>
      <c r="H4249" s="19">
        <v>7</v>
      </c>
      <c r="I4249" s="19">
        <v>7</v>
      </c>
      <c r="J4249" s="19">
        <v>94</v>
      </c>
      <c r="K4249" s="19">
        <v>45</v>
      </c>
      <c r="L4249" s="19">
        <v>135</v>
      </c>
      <c r="M4249" s="19" t="s">
        <v>67</v>
      </c>
      <c r="N4249" s="19">
        <v>3000</v>
      </c>
      <c r="O4249" s="19">
        <v>6000</v>
      </c>
      <c r="P4249" s="19">
        <v>1530</v>
      </c>
      <c r="Q4249" s="19" t="s">
        <v>57</v>
      </c>
      <c r="R4249" s="19">
        <v>765</v>
      </c>
      <c r="S4249" s="19">
        <v>20000</v>
      </c>
      <c r="T4249" s="19">
        <v>0.13</v>
      </c>
      <c r="U4249" s="19">
        <v>1.9</v>
      </c>
      <c r="V4249" s="19">
        <v>0.24</v>
      </c>
      <c r="W4249" s="19">
        <v>58</v>
      </c>
      <c r="X4249" s="93">
        <v>328</v>
      </c>
      <c r="Y4249">
        <f t="shared" si="199"/>
        <v>85.714285714285708</v>
      </c>
      <c r="Z4249" t="b">
        <f>IF(N4249/G4249&gt;=Auswahlhilfe!$C$8,TRUE,FALSE)</f>
        <v>1</v>
      </c>
      <c r="AA4249" t="b">
        <f>IF(K4249&gt;Auswahlhilfe!$C$7,TRUE,FALSE)</f>
        <v>1</v>
      </c>
      <c r="AB4249" t="b">
        <f>IF(Auswahlhilfe!$C$17=F4249,TRUE,FALSE)</f>
        <v>1</v>
      </c>
      <c r="AC4249" t="b">
        <f>IFERROR(IF(FIND("P2",PGOptionList!D4249)&gt;0,TRUE),FALSE)</f>
        <v>1</v>
      </c>
      <c r="AD4249" t="b">
        <f>IFERROR(IF(FIND("P1",PGOptionList!D4249)&gt;0,TRUE),FALSE)</f>
        <v>0</v>
      </c>
      <c r="AE4249" t="b">
        <f>IFERROR(IF(FIND("P0",PGOptionList!D4249)&gt;0,TRUE),FALSE)</f>
        <v>0</v>
      </c>
      <c r="AF4249" t="b">
        <f>IF(AND(Z4249,AA4249,AB4249,AC4249,IF(C4249=Auswahlhilfe!$L$7,TRUE,FALSE)),D4249,FALSE)</f>
        <v>0</v>
      </c>
      <c r="AG4249" t="b">
        <f>IF(AND(Z4249,AA4249,AB4249,AD4249,IF(C4249=Auswahlhilfe!$L$17,TRUE,FALSE)),D4249,FALSE)</f>
        <v>0</v>
      </c>
      <c r="AH4249" t="b">
        <f>IF(AND(Z4249,AA4249,AB4249,AE4249,IF(C4249=Auswahlhilfe!$L$17,TRUE,FALSE)),D4249,FALSE)</f>
        <v>0</v>
      </c>
      <c r="AI4249" t="s">
        <v>4818</v>
      </c>
      <c r="AJ4249" s="90" t="str">
        <f t="shared" si="200"/>
        <v>https://shop.oxni.ch/de/shop/motoren/planetengetriebe/tce-070-035-s2-p2</v>
      </c>
    </row>
    <row r="4250" spans="2:36" x14ac:dyDescent="0.2">
      <c r="B4250" s="78" t="str">
        <f t="shared" si="198"/>
        <v/>
      </c>
      <c r="C4250" s="19" t="s">
        <v>19</v>
      </c>
      <c r="D4250" s="19" t="s">
        <v>4551</v>
      </c>
      <c r="E4250" s="19">
        <v>60</v>
      </c>
      <c r="F4250" s="19" t="s">
        <v>55</v>
      </c>
      <c r="G4250" s="19">
        <v>30</v>
      </c>
      <c r="H4250" s="19">
        <v>5</v>
      </c>
      <c r="I4250" s="19">
        <v>7</v>
      </c>
      <c r="J4250" s="19">
        <v>94</v>
      </c>
      <c r="K4250" s="19">
        <v>50</v>
      </c>
      <c r="L4250" s="19">
        <v>150</v>
      </c>
      <c r="M4250" s="19" t="s">
        <v>64</v>
      </c>
      <c r="N4250" s="19">
        <v>3000</v>
      </c>
      <c r="O4250" s="19">
        <v>6000</v>
      </c>
      <c r="P4250" s="19">
        <v>1530</v>
      </c>
      <c r="Q4250" s="19" t="s">
        <v>57</v>
      </c>
      <c r="R4250" s="19">
        <v>765</v>
      </c>
      <c r="S4250" s="19">
        <v>20000</v>
      </c>
      <c r="T4250" s="19">
        <v>0.13</v>
      </c>
      <c r="U4250" s="19">
        <v>1.9</v>
      </c>
      <c r="V4250" s="19">
        <v>0.24</v>
      </c>
      <c r="W4250" s="19">
        <v>58</v>
      </c>
      <c r="X4250" s="93">
        <v>361</v>
      </c>
      <c r="Y4250">
        <f t="shared" si="199"/>
        <v>100</v>
      </c>
      <c r="Z4250" t="b">
        <f>IF(N4250/G4250&gt;=Auswahlhilfe!$C$8,TRUE,FALSE)</f>
        <v>1</v>
      </c>
      <c r="AA4250" t="b">
        <f>IF(K4250&gt;Auswahlhilfe!$C$7,TRUE,FALSE)</f>
        <v>1</v>
      </c>
      <c r="AB4250" t="b">
        <f>IF(Auswahlhilfe!$C$17=F4250,TRUE,FALSE)</f>
        <v>0</v>
      </c>
      <c r="AC4250" t="b">
        <f>IFERROR(IF(FIND("P2",PGOptionList!D4250)&gt;0,TRUE),FALSE)</f>
        <v>0</v>
      </c>
      <c r="AD4250" t="b">
        <f>IFERROR(IF(FIND("P1",PGOptionList!D4250)&gt;0,TRUE),FALSE)</f>
        <v>1</v>
      </c>
      <c r="AE4250" t="b">
        <f>IFERROR(IF(FIND("P0",PGOptionList!D4250)&gt;0,TRUE),FALSE)</f>
        <v>0</v>
      </c>
      <c r="AF4250" t="b">
        <f>IF(AND(Z4250,AA4250,AB4250,AC4250,IF(C4250=Auswahlhilfe!$L$7,TRUE,FALSE)),D4250,FALSE)</f>
        <v>0</v>
      </c>
      <c r="AG4250" t="b">
        <f>IF(AND(Z4250,AA4250,AB4250,AD4250,IF(C4250=Auswahlhilfe!$L$17,TRUE,FALSE)),D4250,FALSE)</f>
        <v>0</v>
      </c>
      <c r="AH4250" t="b">
        <f>IF(AND(Z4250,AA4250,AB4250,AE4250,IF(C4250=Auswahlhilfe!$L$17,TRUE,FALSE)),D4250,FALSE)</f>
        <v>0</v>
      </c>
      <c r="AI4250" t="s">
        <v>4817</v>
      </c>
      <c r="AJ4250" s="90" t="str">
        <f t="shared" si="200"/>
        <v>mailto:info@oxni.ch?subject=Anfrage TCE-070-030-S1-P1</v>
      </c>
    </row>
    <row r="4251" spans="2:36" x14ac:dyDescent="0.2">
      <c r="B4251" s="78" t="str">
        <f t="shared" si="198"/>
        <v/>
      </c>
      <c r="C4251" s="19" t="s">
        <v>19</v>
      </c>
      <c r="D4251" s="19" t="s">
        <v>4552</v>
      </c>
      <c r="E4251" s="19">
        <v>60</v>
      </c>
      <c r="F4251" s="19" t="s">
        <v>58</v>
      </c>
      <c r="G4251" s="19">
        <v>30</v>
      </c>
      <c r="H4251" s="19">
        <v>5</v>
      </c>
      <c r="I4251" s="19">
        <v>7</v>
      </c>
      <c r="J4251" s="19">
        <v>94</v>
      </c>
      <c r="K4251" s="19">
        <v>50</v>
      </c>
      <c r="L4251" s="19">
        <v>150</v>
      </c>
      <c r="M4251" s="19" t="s">
        <v>64</v>
      </c>
      <c r="N4251" s="19">
        <v>3000</v>
      </c>
      <c r="O4251" s="19">
        <v>6000</v>
      </c>
      <c r="P4251" s="19">
        <v>1530</v>
      </c>
      <c r="Q4251" s="19" t="s">
        <v>57</v>
      </c>
      <c r="R4251" s="19">
        <v>765</v>
      </c>
      <c r="S4251" s="19">
        <v>20000</v>
      </c>
      <c r="T4251" s="19">
        <v>0.13</v>
      </c>
      <c r="U4251" s="19">
        <v>1.9</v>
      </c>
      <c r="V4251" s="19">
        <v>0.24</v>
      </c>
      <c r="W4251" s="19">
        <v>58</v>
      </c>
      <c r="X4251" s="93">
        <v>361</v>
      </c>
      <c r="Y4251">
        <f t="shared" si="199"/>
        <v>100</v>
      </c>
      <c r="Z4251" t="b">
        <f>IF(N4251/G4251&gt;=Auswahlhilfe!$C$8,TRUE,FALSE)</f>
        <v>1</v>
      </c>
      <c r="AA4251" t="b">
        <f>IF(K4251&gt;Auswahlhilfe!$C$7,TRUE,FALSE)</f>
        <v>1</v>
      </c>
      <c r="AB4251" t="b">
        <f>IF(Auswahlhilfe!$C$17=F4251,TRUE,FALSE)</f>
        <v>1</v>
      </c>
      <c r="AC4251" t="b">
        <f>IFERROR(IF(FIND("P2",PGOptionList!D4251)&gt;0,TRUE),FALSE)</f>
        <v>0</v>
      </c>
      <c r="AD4251" t="b">
        <f>IFERROR(IF(FIND("P1",PGOptionList!D4251)&gt;0,TRUE),FALSE)</f>
        <v>1</v>
      </c>
      <c r="AE4251" t="b">
        <f>IFERROR(IF(FIND("P0",PGOptionList!D4251)&gt;0,TRUE),FALSE)</f>
        <v>0</v>
      </c>
      <c r="AF4251" t="b">
        <f>IF(AND(Z4251,AA4251,AB4251,AC4251,IF(C4251=Auswahlhilfe!$L$7,TRUE,FALSE)),D4251,FALSE)</f>
        <v>0</v>
      </c>
      <c r="AG4251" t="b">
        <f>IF(AND(Z4251,AA4251,AB4251,AD4251,IF(C4251=Auswahlhilfe!$L$17,TRUE,FALSE)),D4251,FALSE)</f>
        <v>0</v>
      </c>
      <c r="AH4251" t="b">
        <f>IF(AND(Z4251,AA4251,AB4251,AE4251,IF(C4251=Auswahlhilfe!$L$17,TRUE,FALSE)),D4251,FALSE)</f>
        <v>0</v>
      </c>
      <c r="AI4251" t="s">
        <v>4818</v>
      </c>
      <c r="AJ4251" s="90" t="str">
        <f t="shared" si="200"/>
        <v>https://shop.oxni.ch/de/shop/motoren/planetengetriebe/tce-070-030-s2-p1</v>
      </c>
    </row>
    <row r="4252" spans="2:36" x14ac:dyDescent="0.2">
      <c r="B4252" s="78" t="str">
        <f t="shared" si="198"/>
        <v/>
      </c>
      <c r="C4252" s="19" t="s">
        <v>19</v>
      </c>
      <c r="D4252" s="19" t="s">
        <v>4553</v>
      </c>
      <c r="E4252" s="19">
        <v>60</v>
      </c>
      <c r="F4252" s="19" t="s">
        <v>55</v>
      </c>
      <c r="G4252" s="19">
        <v>30</v>
      </c>
      <c r="H4252" s="19">
        <v>7</v>
      </c>
      <c r="I4252" s="19">
        <v>7</v>
      </c>
      <c r="J4252" s="19">
        <v>94</v>
      </c>
      <c r="K4252" s="19">
        <v>50</v>
      </c>
      <c r="L4252" s="19">
        <v>150</v>
      </c>
      <c r="M4252" s="19" t="s">
        <v>64</v>
      </c>
      <c r="N4252" s="19">
        <v>3000</v>
      </c>
      <c r="O4252" s="19">
        <v>6000</v>
      </c>
      <c r="P4252" s="19">
        <v>1530</v>
      </c>
      <c r="Q4252" s="19" t="s">
        <v>57</v>
      </c>
      <c r="R4252" s="19">
        <v>765</v>
      </c>
      <c r="S4252" s="19">
        <v>20000</v>
      </c>
      <c r="T4252" s="19">
        <v>0.13</v>
      </c>
      <c r="U4252" s="19">
        <v>1.9</v>
      </c>
      <c r="V4252" s="19">
        <v>0.24</v>
      </c>
      <c r="W4252" s="19">
        <v>58</v>
      </c>
      <c r="X4252" s="93">
        <v>328</v>
      </c>
      <c r="Y4252">
        <f t="shared" si="199"/>
        <v>100</v>
      </c>
      <c r="Z4252" t="b">
        <f>IF(N4252/G4252&gt;=Auswahlhilfe!$C$8,TRUE,FALSE)</f>
        <v>1</v>
      </c>
      <c r="AA4252" t="b">
        <f>IF(K4252&gt;Auswahlhilfe!$C$7,TRUE,FALSE)</f>
        <v>1</v>
      </c>
      <c r="AB4252" t="b">
        <f>IF(Auswahlhilfe!$C$17=F4252,TRUE,FALSE)</f>
        <v>0</v>
      </c>
      <c r="AC4252" t="b">
        <f>IFERROR(IF(FIND("P2",PGOptionList!D4252)&gt;0,TRUE),FALSE)</f>
        <v>1</v>
      </c>
      <c r="AD4252" t="b">
        <f>IFERROR(IF(FIND("P1",PGOptionList!D4252)&gt;0,TRUE),FALSE)</f>
        <v>0</v>
      </c>
      <c r="AE4252" t="b">
        <f>IFERROR(IF(FIND("P0",PGOptionList!D4252)&gt;0,TRUE),FALSE)</f>
        <v>0</v>
      </c>
      <c r="AF4252" t="b">
        <f>IF(AND(Z4252,AA4252,AB4252,AC4252,IF(C4252=Auswahlhilfe!$L$7,TRUE,FALSE)),D4252,FALSE)</f>
        <v>0</v>
      </c>
      <c r="AG4252" t="b">
        <f>IF(AND(Z4252,AA4252,AB4252,AD4252,IF(C4252=Auswahlhilfe!$L$17,TRUE,FALSE)),D4252,FALSE)</f>
        <v>0</v>
      </c>
      <c r="AH4252" t="b">
        <f>IF(AND(Z4252,AA4252,AB4252,AE4252,IF(C4252=Auswahlhilfe!$L$17,TRUE,FALSE)),D4252,FALSE)</f>
        <v>0</v>
      </c>
      <c r="AI4252" t="s">
        <v>4817</v>
      </c>
      <c r="AJ4252" s="90" t="str">
        <f t="shared" si="200"/>
        <v>mailto:info@oxni.ch?subject=Anfrage TCE-070-030-S1-P2</v>
      </c>
    </row>
    <row r="4253" spans="2:36" x14ac:dyDescent="0.2">
      <c r="B4253" s="78" t="str">
        <f t="shared" si="198"/>
        <v/>
      </c>
      <c r="C4253" s="19" t="s">
        <v>19</v>
      </c>
      <c r="D4253" s="19" t="s">
        <v>4554</v>
      </c>
      <c r="E4253" s="19">
        <v>60</v>
      </c>
      <c r="F4253" s="19" t="s">
        <v>58</v>
      </c>
      <c r="G4253" s="19">
        <v>30</v>
      </c>
      <c r="H4253" s="19">
        <v>7</v>
      </c>
      <c r="I4253" s="19">
        <v>7</v>
      </c>
      <c r="J4253" s="19">
        <v>94</v>
      </c>
      <c r="K4253" s="19">
        <v>50</v>
      </c>
      <c r="L4253" s="19">
        <v>150</v>
      </c>
      <c r="M4253" s="19" t="s">
        <v>64</v>
      </c>
      <c r="N4253" s="19">
        <v>3000</v>
      </c>
      <c r="O4253" s="19">
        <v>6000</v>
      </c>
      <c r="P4253" s="19">
        <v>1530</v>
      </c>
      <c r="Q4253" s="19" t="s">
        <v>57</v>
      </c>
      <c r="R4253" s="19">
        <v>765</v>
      </c>
      <c r="S4253" s="19">
        <v>20000</v>
      </c>
      <c r="T4253" s="19">
        <v>0.13</v>
      </c>
      <c r="U4253" s="19">
        <v>1.9</v>
      </c>
      <c r="V4253" s="19">
        <v>0.24</v>
      </c>
      <c r="W4253" s="19">
        <v>58</v>
      </c>
      <c r="X4253" s="93">
        <v>328</v>
      </c>
      <c r="Y4253">
        <f t="shared" si="199"/>
        <v>100</v>
      </c>
      <c r="Z4253" t="b">
        <f>IF(N4253/G4253&gt;=Auswahlhilfe!$C$8,TRUE,FALSE)</f>
        <v>1</v>
      </c>
      <c r="AA4253" t="b">
        <f>IF(K4253&gt;Auswahlhilfe!$C$7,TRUE,FALSE)</f>
        <v>1</v>
      </c>
      <c r="AB4253" t="b">
        <f>IF(Auswahlhilfe!$C$17=F4253,TRUE,FALSE)</f>
        <v>1</v>
      </c>
      <c r="AC4253" t="b">
        <f>IFERROR(IF(FIND("P2",PGOptionList!D4253)&gt;0,TRUE),FALSE)</f>
        <v>1</v>
      </c>
      <c r="AD4253" t="b">
        <f>IFERROR(IF(FIND("P1",PGOptionList!D4253)&gt;0,TRUE),FALSE)</f>
        <v>0</v>
      </c>
      <c r="AE4253" t="b">
        <f>IFERROR(IF(FIND("P0",PGOptionList!D4253)&gt;0,TRUE),FALSE)</f>
        <v>0</v>
      </c>
      <c r="AF4253" t="b">
        <f>IF(AND(Z4253,AA4253,AB4253,AC4253,IF(C4253=Auswahlhilfe!$L$7,TRUE,FALSE)),D4253,FALSE)</f>
        <v>0</v>
      </c>
      <c r="AG4253" t="b">
        <f>IF(AND(Z4253,AA4253,AB4253,AD4253,IF(C4253=Auswahlhilfe!$L$17,TRUE,FALSE)),D4253,FALSE)</f>
        <v>0</v>
      </c>
      <c r="AH4253" t="b">
        <f>IF(AND(Z4253,AA4253,AB4253,AE4253,IF(C4253=Auswahlhilfe!$L$17,TRUE,FALSE)),D4253,FALSE)</f>
        <v>0</v>
      </c>
      <c r="AI4253" t="s">
        <v>4818</v>
      </c>
      <c r="AJ4253" s="90" t="str">
        <f t="shared" si="200"/>
        <v>https://shop.oxni.ch/de/shop/motoren/planetengetriebe/tce-070-030-s2-p2</v>
      </c>
    </row>
    <row r="4254" spans="2:36" x14ac:dyDescent="0.2">
      <c r="B4254" s="78" t="str">
        <f t="shared" si="198"/>
        <v/>
      </c>
      <c r="C4254" s="19" t="s">
        <v>19</v>
      </c>
      <c r="D4254" s="19" t="s">
        <v>4555</v>
      </c>
      <c r="E4254" s="19">
        <v>60</v>
      </c>
      <c r="F4254" s="19" t="s">
        <v>55</v>
      </c>
      <c r="G4254" s="19">
        <v>25</v>
      </c>
      <c r="H4254" s="19">
        <v>5</v>
      </c>
      <c r="I4254" s="19">
        <v>7</v>
      </c>
      <c r="J4254" s="19">
        <v>94</v>
      </c>
      <c r="K4254" s="19">
        <v>55</v>
      </c>
      <c r="L4254" s="19">
        <v>165</v>
      </c>
      <c r="M4254" s="19" t="s">
        <v>66</v>
      </c>
      <c r="N4254" s="19">
        <v>3000</v>
      </c>
      <c r="O4254" s="19">
        <v>6000</v>
      </c>
      <c r="P4254" s="19">
        <v>1530</v>
      </c>
      <c r="Q4254" s="19" t="s">
        <v>57</v>
      </c>
      <c r="R4254" s="19">
        <v>765</v>
      </c>
      <c r="S4254" s="19">
        <v>20000</v>
      </c>
      <c r="T4254" s="19">
        <v>0.13</v>
      </c>
      <c r="U4254" s="19">
        <v>1.9</v>
      </c>
      <c r="V4254" s="19">
        <v>0.24</v>
      </c>
      <c r="W4254" s="19">
        <v>58</v>
      </c>
      <c r="X4254" s="93">
        <v>361</v>
      </c>
      <c r="Y4254">
        <f t="shared" si="199"/>
        <v>120</v>
      </c>
      <c r="Z4254" t="b">
        <f>IF(N4254/G4254&gt;=Auswahlhilfe!$C$8,TRUE,FALSE)</f>
        <v>1</v>
      </c>
      <c r="AA4254" t="b">
        <f>IF(K4254&gt;Auswahlhilfe!$C$7,TRUE,FALSE)</f>
        <v>1</v>
      </c>
      <c r="AB4254" t="b">
        <f>IF(Auswahlhilfe!$C$17=F4254,TRUE,FALSE)</f>
        <v>0</v>
      </c>
      <c r="AC4254" t="b">
        <f>IFERROR(IF(FIND("P2",PGOptionList!D4254)&gt;0,TRUE),FALSE)</f>
        <v>0</v>
      </c>
      <c r="AD4254" t="b">
        <f>IFERROR(IF(FIND("P1",PGOptionList!D4254)&gt;0,TRUE),FALSE)</f>
        <v>1</v>
      </c>
      <c r="AE4254" t="b">
        <f>IFERROR(IF(FIND("P0",PGOptionList!D4254)&gt;0,TRUE),FALSE)</f>
        <v>0</v>
      </c>
      <c r="AF4254" t="b">
        <f>IF(AND(Z4254,AA4254,AB4254,AC4254,IF(C4254=Auswahlhilfe!$L$7,TRUE,FALSE)),D4254,FALSE)</f>
        <v>0</v>
      </c>
      <c r="AG4254" t="b">
        <f>IF(AND(Z4254,AA4254,AB4254,AD4254,IF(C4254=Auswahlhilfe!$L$17,TRUE,FALSE)),D4254,FALSE)</f>
        <v>0</v>
      </c>
      <c r="AH4254" t="b">
        <f>IF(AND(Z4254,AA4254,AB4254,AE4254,IF(C4254=Auswahlhilfe!$L$17,TRUE,FALSE)),D4254,FALSE)</f>
        <v>0</v>
      </c>
      <c r="AI4254" t="s">
        <v>4817</v>
      </c>
      <c r="AJ4254" s="90" t="str">
        <f t="shared" si="200"/>
        <v>mailto:info@oxni.ch?subject=Anfrage TCE-070-025-S1-P1</v>
      </c>
    </row>
    <row r="4255" spans="2:36" x14ac:dyDescent="0.2">
      <c r="B4255" s="78" t="str">
        <f t="shared" si="198"/>
        <v/>
      </c>
      <c r="C4255" s="19" t="s">
        <v>19</v>
      </c>
      <c r="D4255" s="19" t="s">
        <v>4556</v>
      </c>
      <c r="E4255" s="19">
        <v>60</v>
      </c>
      <c r="F4255" s="19" t="s">
        <v>58</v>
      </c>
      <c r="G4255" s="19">
        <v>25</v>
      </c>
      <c r="H4255" s="19">
        <v>5</v>
      </c>
      <c r="I4255" s="19">
        <v>7</v>
      </c>
      <c r="J4255" s="19">
        <v>94</v>
      </c>
      <c r="K4255" s="19">
        <v>55</v>
      </c>
      <c r="L4255" s="19">
        <v>165</v>
      </c>
      <c r="M4255" s="19" t="s">
        <v>66</v>
      </c>
      <c r="N4255" s="19">
        <v>3000</v>
      </c>
      <c r="O4255" s="19">
        <v>6000</v>
      </c>
      <c r="P4255" s="19">
        <v>1530</v>
      </c>
      <c r="Q4255" s="19" t="s">
        <v>57</v>
      </c>
      <c r="R4255" s="19">
        <v>765</v>
      </c>
      <c r="S4255" s="19">
        <v>20000</v>
      </c>
      <c r="T4255" s="19">
        <v>0.13</v>
      </c>
      <c r="U4255" s="19">
        <v>1.9</v>
      </c>
      <c r="V4255" s="19">
        <v>0.24</v>
      </c>
      <c r="W4255" s="19">
        <v>58</v>
      </c>
      <c r="X4255" s="93">
        <v>361</v>
      </c>
      <c r="Y4255">
        <f t="shared" si="199"/>
        <v>120</v>
      </c>
      <c r="Z4255" t="b">
        <f>IF(N4255/G4255&gt;=Auswahlhilfe!$C$8,TRUE,FALSE)</f>
        <v>1</v>
      </c>
      <c r="AA4255" t="b">
        <f>IF(K4255&gt;Auswahlhilfe!$C$7,TRUE,FALSE)</f>
        <v>1</v>
      </c>
      <c r="AB4255" t="b">
        <f>IF(Auswahlhilfe!$C$17=F4255,TRUE,FALSE)</f>
        <v>1</v>
      </c>
      <c r="AC4255" t="b">
        <f>IFERROR(IF(FIND("P2",PGOptionList!D4255)&gt;0,TRUE),FALSE)</f>
        <v>0</v>
      </c>
      <c r="AD4255" t="b">
        <f>IFERROR(IF(FIND("P1",PGOptionList!D4255)&gt;0,TRUE),FALSE)</f>
        <v>1</v>
      </c>
      <c r="AE4255" t="b">
        <f>IFERROR(IF(FIND("P0",PGOptionList!D4255)&gt;0,TRUE),FALSE)</f>
        <v>0</v>
      </c>
      <c r="AF4255" t="b">
        <f>IF(AND(Z4255,AA4255,AB4255,AC4255,IF(C4255=Auswahlhilfe!$L$7,TRUE,FALSE)),D4255,FALSE)</f>
        <v>0</v>
      </c>
      <c r="AG4255" t="b">
        <f>IF(AND(Z4255,AA4255,AB4255,AD4255,IF(C4255=Auswahlhilfe!$L$17,TRUE,FALSE)),D4255,FALSE)</f>
        <v>0</v>
      </c>
      <c r="AH4255" t="b">
        <f>IF(AND(Z4255,AA4255,AB4255,AE4255,IF(C4255=Auswahlhilfe!$L$17,TRUE,FALSE)),D4255,FALSE)</f>
        <v>0</v>
      </c>
      <c r="AI4255" t="s">
        <v>4818</v>
      </c>
      <c r="AJ4255" s="90" t="str">
        <f t="shared" si="200"/>
        <v>https://shop.oxni.ch/de/shop/motoren/planetengetriebe/tce-070-025-s2-p1</v>
      </c>
    </row>
    <row r="4256" spans="2:36" x14ac:dyDescent="0.2">
      <c r="B4256" s="78" t="str">
        <f t="shared" si="198"/>
        <v/>
      </c>
      <c r="C4256" s="19" t="s">
        <v>19</v>
      </c>
      <c r="D4256" s="19" t="s">
        <v>4557</v>
      </c>
      <c r="E4256" s="19">
        <v>60</v>
      </c>
      <c r="F4256" s="19" t="s">
        <v>55</v>
      </c>
      <c r="G4256" s="19">
        <v>25</v>
      </c>
      <c r="H4256" s="19">
        <v>7</v>
      </c>
      <c r="I4256" s="19">
        <v>7</v>
      </c>
      <c r="J4256" s="19">
        <v>94</v>
      </c>
      <c r="K4256" s="19">
        <v>55</v>
      </c>
      <c r="L4256" s="19">
        <v>165</v>
      </c>
      <c r="M4256" s="19" t="s">
        <v>66</v>
      </c>
      <c r="N4256" s="19">
        <v>3000</v>
      </c>
      <c r="O4256" s="19">
        <v>6000</v>
      </c>
      <c r="P4256" s="19">
        <v>1530</v>
      </c>
      <c r="Q4256" s="19" t="s">
        <v>57</v>
      </c>
      <c r="R4256" s="19">
        <v>765</v>
      </c>
      <c r="S4256" s="19">
        <v>20000</v>
      </c>
      <c r="T4256" s="19">
        <v>0.13</v>
      </c>
      <c r="U4256" s="19">
        <v>1.9</v>
      </c>
      <c r="V4256" s="19">
        <v>0.24</v>
      </c>
      <c r="W4256" s="19">
        <v>58</v>
      </c>
      <c r="X4256" s="93">
        <v>328</v>
      </c>
      <c r="Y4256">
        <f t="shared" si="199"/>
        <v>120</v>
      </c>
      <c r="Z4256" t="b">
        <f>IF(N4256/G4256&gt;=Auswahlhilfe!$C$8,TRUE,FALSE)</f>
        <v>1</v>
      </c>
      <c r="AA4256" t="b">
        <f>IF(K4256&gt;Auswahlhilfe!$C$7,TRUE,FALSE)</f>
        <v>1</v>
      </c>
      <c r="AB4256" t="b">
        <f>IF(Auswahlhilfe!$C$17=F4256,TRUE,FALSE)</f>
        <v>0</v>
      </c>
      <c r="AC4256" t="b">
        <f>IFERROR(IF(FIND("P2",PGOptionList!D4256)&gt;0,TRUE),FALSE)</f>
        <v>1</v>
      </c>
      <c r="AD4256" t="b">
        <f>IFERROR(IF(FIND("P1",PGOptionList!D4256)&gt;0,TRUE),FALSE)</f>
        <v>0</v>
      </c>
      <c r="AE4256" t="b">
        <f>IFERROR(IF(FIND("P0",PGOptionList!D4256)&gt;0,TRUE),FALSE)</f>
        <v>0</v>
      </c>
      <c r="AF4256" t="b">
        <f>IF(AND(Z4256,AA4256,AB4256,AC4256,IF(C4256=Auswahlhilfe!$L$7,TRUE,FALSE)),D4256,FALSE)</f>
        <v>0</v>
      </c>
      <c r="AG4256" t="b">
        <f>IF(AND(Z4256,AA4256,AB4256,AD4256,IF(C4256=Auswahlhilfe!$L$17,TRUE,FALSE)),D4256,FALSE)</f>
        <v>0</v>
      </c>
      <c r="AH4256" t="b">
        <f>IF(AND(Z4256,AA4256,AB4256,AE4256,IF(C4256=Auswahlhilfe!$L$17,TRUE,FALSE)),D4256,FALSE)</f>
        <v>0</v>
      </c>
      <c r="AI4256" t="s">
        <v>4817</v>
      </c>
      <c r="AJ4256" s="90" t="str">
        <f t="shared" si="200"/>
        <v>mailto:info@oxni.ch?subject=Anfrage TCE-070-025-S1-P2</v>
      </c>
    </row>
    <row r="4257" spans="2:36" x14ac:dyDescent="0.2">
      <c r="B4257" s="78" t="str">
        <f t="shared" si="198"/>
        <v/>
      </c>
      <c r="C4257" s="19" t="s">
        <v>19</v>
      </c>
      <c r="D4257" s="19" t="s">
        <v>4558</v>
      </c>
      <c r="E4257" s="19">
        <v>60</v>
      </c>
      <c r="F4257" s="19" t="s">
        <v>58</v>
      </c>
      <c r="G4257" s="19">
        <v>25</v>
      </c>
      <c r="H4257" s="19">
        <v>7</v>
      </c>
      <c r="I4257" s="19">
        <v>7</v>
      </c>
      <c r="J4257" s="19">
        <v>94</v>
      </c>
      <c r="K4257" s="19">
        <v>55</v>
      </c>
      <c r="L4257" s="19">
        <v>165</v>
      </c>
      <c r="M4257" s="19" t="s">
        <v>66</v>
      </c>
      <c r="N4257" s="19">
        <v>3000</v>
      </c>
      <c r="O4257" s="19">
        <v>6000</v>
      </c>
      <c r="P4257" s="19">
        <v>1530</v>
      </c>
      <c r="Q4257" s="19" t="s">
        <v>57</v>
      </c>
      <c r="R4257" s="19">
        <v>765</v>
      </c>
      <c r="S4257" s="19">
        <v>20000</v>
      </c>
      <c r="T4257" s="19">
        <v>0.13</v>
      </c>
      <c r="U4257" s="19">
        <v>1.9</v>
      </c>
      <c r="V4257" s="19">
        <v>0.24</v>
      </c>
      <c r="W4257" s="19">
        <v>58</v>
      </c>
      <c r="X4257" s="93">
        <v>328</v>
      </c>
      <c r="Y4257">
        <f t="shared" si="199"/>
        <v>120</v>
      </c>
      <c r="Z4257" t="b">
        <f>IF(N4257/G4257&gt;=Auswahlhilfe!$C$8,TRUE,FALSE)</f>
        <v>1</v>
      </c>
      <c r="AA4257" t="b">
        <f>IF(K4257&gt;Auswahlhilfe!$C$7,TRUE,FALSE)</f>
        <v>1</v>
      </c>
      <c r="AB4257" t="b">
        <f>IF(Auswahlhilfe!$C$17=F4257,TRUE,FALSE)</f>
        <v>1</v>
      </c>
      <c r="AC4257" t="b">
        <f>IFERROR(IF(FIND("P2",PGOptionList!D4257)&gt;0,TRUE),FALSE)</f>
        <v>1</v>
      </c>
      <c r="AD4257" t="b">
        <f>IFERROR(IF(FIND("P1",PGOptionList!D4257)&gt;0,TRUE),FALSE)</f>
        <v>0</v>
      </c>
      <c r="AE4257" t="b">
        <f>IFERROR(IF(FIND("P0",PGOptionList!D4257)&gt;0,TRUE),FALSE)</f>
        <v>0</v>
      </c>
      <c r="AF4257" t="b">
        <f>IF(AND(Z4257,AA4257,AB4257,AC4257,IF(C4257=Auswahlhilfe!$L$7,TRUE,FALSE)),D4257,FALSE)</f>
        <v>0</v>
      </c>
      <c r="AG4257" t="b">
        <f>IF(AND(Z4257,AA4257,AB4257,AD4257,IF(C4257=Auswahlhilfe!$L$17,TRUE,FALSE)),D4257,FALSE)</f>
        <v>0</v>
      </c>
      <c r="AH4257" t="b">
        <f>IF(AND(Z4257,AA4257,AB4257,AE4257,IF(C4257=Auswahlhilfe!$L$17,TRUE,FALSE)),D4257,FALSE)</f>
        <v>0</v>
      </c>
      <c r="AI4257" t="s">
        <v>4818</v>
      </c>
      <c r="AJ4257" s="90" t="str">
        <f t="shared" si="200"/>
        <v>https://shop.oxni.ch/de/shop/motoren/planetengetriebe/tce-070-025-s2-p2</v>
      </c>
    </row>
    <row r="4258" spans="2:36" x14ac:dyDescent="0.2">
      <c r="B4258" s="78" t="str">
        <f t="shared" si="198"/>
        <v/>
      </c>
      <c r="C4258" s="19" t="s">
        <v>19</v>
      </c>
      <c r="D4258" s="19" t="s">
        <v>4559</v>
      </c>
      <c r="E4258" s="19">
        <v>60</v>
      </c>
      <c r="F4258" s="19" t="s">
        <v>55</v>
      </c>
      <c r="G4258" s="19">
        <v>20</v>
      </c>
      <c r="H4258" s="19">
        <v>5</v>
      </c>
      <c r="I4258" s="19">
        <v>7</v>
      </c>
      <c r="J4258" s="19">
        <v>94</v>
      </c>
      <c r="K4258" s="19">
        <v>45</v>
      </c>
      <c r="L4258" s="19">
        <v>135</v>
      </c>
      <c r="M4258" s="19" t="s">
        <v>67</v>
      </c>
      <c r="N4258" s="19">
        <v>3000</v>
      </c>
      <c r="O4258" s="19">
        <v>6000</v>
      </c>
      <c r="P4258" s="19">
        <v>1530</v>
      </c>
      <c r="Q4258" s="19" t="s">
        <v>57</v>
      </c>
      <c r="R4258" s="19">
        <v>765</v>
      </c>
      <c r="S4258" s="19">
        <v>20000</v>
      </c>
      <c r="T4258" s="19">
        <v>0.13</v>
      </c>
      <c r="U4258" s="19">
        <v>1.9</v>
      </c>
      <c r="V4258" s="19">
        <v>0.24</v>
      </c>
      <c r="W4258" s="19">
        <v>58</v>
      </c>
      <c r="X4258" s="93">
        <v>361</v>
      </c>
      <c r="Y4258">
        <f t="shared" si="199"/>
        <v>150</v>
      </c>
      <c r="Z4258" t="b">
        <f>IF(N4258/G4258&gt;=Auswahlhilfe!$C$8,TRUE,FALSE)</f>
        <v>1</v>
      </c>
      <c r="AA4258" t="b">
        <f>IF(K4258&gt;Auswahlhilfe!$C$7,TRUE,FALSE)</f>
        <v>1</v>
      </c>
      <c r="AB4258" t="b">
        <f>IF(Auswahlhilfe!$C$17=F4258,TRUE,FALSE)</f>
        <v>0</v>
      </c>
      <c r="AC4258" t="b">
        <f>IFERROR(IF(FIND("P2",PGOptionList!D4258)&gt;0,TRUE),FALSE)</f>
        <v>0</v>
      </c>
      <c r="AD4258" t="b">
        <f>IFERROR(IF(FIND("P1",PGOptionList!D4258)&gt;0,TRUE),FALSE)</f>
        <v>1</v>
      </c>
      <c r="AE4258" t="b">
        <f>IFERROR(IF(FIND("P0",PGOptionList!D4258)&gt;0,TRUE),FALSE)</f>
        <v>0</v>
      </c>
      <c r="AF4258" t="b">
        <f>IF(AND(Z4258,AA4258,AB4258,AC4258,IF(C4258=Auswahlhilfe!$L$7,TRUE,FALSE)),D4258,FALSE)</f>
        <v>0</v>
      </c>
      <c r="AG4258" t="b">
        <f>IF(AND(Z4258,AA4258,AB4258,AD4258,IF(C4258=Auswahlhilfe!$L$17,TRUE,FALSE)),D4258,FALSE)</f>
        <v>0</v>
      </c>
      <c r="AH4258" t="b">
        <f>IF(AND(Z4258,AA4258,AB4258,AE4258,IF(C4258=Auswahlhilfe!$L$17,TRUE,FALSE)),D4258,FALSE)</f>
        <v>0</v>
      </c>
      <c r="AI4258" t="s">
        <v>4817</v>
      </c>
      <c r="AJ4258" s="90" t="str">
        <f t="shared" si="200"/>
        <v>mailto:info@oxni.ch?subject=Anfrage TCE-070-020-S1-P1</v>
      </c>
    </row>
    <row r="4259" spans="2:36" x14ac:dyDescent="0.2">
      <c r="B4259" s="78" t="str">
        <f t="shared" si="198"/>
        <v/>
      </c>
      <c r="C4259" s="19" t="s">
        <v>19</v>
      </c>
      <c r="D4259" s="19" t="s">
        <v>4560</v>
      </c>
      <c r="E4259" s="19">
        <v>60</v>
      </c>
      <c r="F4259" s="19" t="s">
        <v>58</v>
      </c>
      <c r="G4259" s="19">
        <v>20</v>
      </c>
      <c r="H4259" s="19">
        <v>5</v>
      </c>
      <c r="I4259" s="19">
        <v>7</v>
      </c>
      <c r="J4259" s="19">
        <v>94</v>
      </c>
      <c r="K4259" s="19">
        <v>45</v>
      </c>
      <c r="L4259" s="19">
        <v>135</v>
      </c>
      <c r="M4259" s="19" t="s">
        <v>67</v>
      </c>
      <c r="N4259" s="19">
        <v>3000</v>
      </c>
      <c r="O4259" s="19">
        <v>6000</v>
      </c>
      <c r="P4259" s="19">
        <v>1530</v>
      </c>
      <c r="Q4259" s="19" t="s">
        <v>57</v>
      </c>
      <c r="R4259" s="19">
        <v>765</v>
      </c>
      <c r="S4259" s="19">
        <v>20000</v>
      </c>
      <c r="T4259" s="19">
        <v>0.13</v>
      </c>
      <c r="U4259" s="19">
        <v>1.9</v>
      </c>
      <c r="V4259" s="19">
        <v>0.24</v>
      </c>
      <c r="W4259" s="19">
        <v>58</v>
      </c>
      <c r="X4259" s="93">
        <v>361</v>
      </c>
      <c r="Y4259">
        <f t="shared" si="199"/>
        <v>150</v>
      </c>
      <c r="Z4259" t="b">
        <f>IF(N4259/G4259&gt;=Auswahlhilfe!$C$8,TRUE,FALSE)</f>
        <v>1</v>
      </c>
      <c r="AA4259" t="b">
        <f>IF(K4259&gt;Auswahlhilfe!$C$7,TRUE,FALSE)</f>
        <v>1</v>
      </c>
      <c r="AB4259" t="b">
        <f>IF(Auswahlhilfe!$C$17=F4259,TRUE,FALSE)</f>
        <v>1</v>
      </c>
      <c r="AC4259" t="b">
        <f>IFERROR(IF(FIND("P2",PGOptionList!D4259)&gt;0,TRUE),FALSE)</f>
        <v>0</v>
      </c>
      <c r="AD4259" t="b">
        <f>IFERROR(IF(FIND("P1",PGOptionList!D4259)&gt;0,TRUE),FALSE)</f>
        <v>1</v>
      </c>
      <c r="AE4259" t="b">
        <f>IFERROR(IF(FIND("P0",PGOptionList!D4259)&gt;0,TRUE),FALSE)</f>
        <v>0</v>
      </c>
      <c r="AF4259" t="b">
        <f>IF(AND(Z4259,AA4259,AB4259,AC4259,IF(C4259=Auswahlhilfe!$L$7,TRUE,FALSE)),D4259,FALSE)</f>
        <v>0</v>
      </c>
      <c r="AG4259" t="b">
        <f>IF(AND(Z4259,AA4259,AB4259,AD4259,IF(C4259=Auswahlhilfe!$L$17,TRUE,FALSE)),D4259,FALSE)</f>
        <v>0</v>
      </c>
      <c r="AH4259" t="b">
        <f>IF(AND(Z4259,AA4259,AB4259,AE4259,IF(C4259=Auswahlhilfe!$L$17,TRUE,FALSE)),D4259,FALSE)</f>
        <v>0</v>
      </c>
      <c r="AI4259" t="s">
        <v>4818</v>
      </c>
      <c r="AJ4259" s="90" t="str">
        <f t="shared" si="200"/>
        <v>https://shop.oxni.ch/de/shop/motoren/planetengetriebe/tce-070-020-s2-p1</v>
      </c>
    </row>
    <row r="4260" spans="2:36" x14ac:dyDescent="0.2">
      <c r="B4260" s="78" t="str">
        <f t="shared" si="198"/>
        <v/>
      </c>
      <c r="C4260" s="19" t="s">
        <v>19</v>
      </c>
      <c r="D4260" s="19" t="s">
        <v>4561</v>
      </c>
      <c r="E4260" s="19">
        <v>60</v>
      </c>
      <c r="F4260" s="19" t="s">
        <v>55</v>
      </c>
      <c r="G4260" s="19">
        <v>20</v>
      </c>
      <c r="H4260" s="19">
        <v>7</v>
      </c>
      <c r="I4260" s="19">
        <v>7</v>
      </c>
      <c r="J4260" s="19">
        <v>94</v>
      </c>
      <c r="K4260" s="19">
        <v>45</v>
      </c>
      <c r="L4260" s="19">
        <v>135</v>
      </c>
      <c r="M4260" s="19" t="s">
        <v>67</v>
      </c>
      <c r="N4260" s="19">
        <v>3000</v>
      </c>
      <c r="O4260" s="19">
        <v>6000</v>
      </c>
      <c r="P4260" s="19">
        <v>1530</v>
      </c>
      <c r="Q4260" s="19" t="s">
        <v>57</v>
      </c>
      <c r="R4260" s="19">
        <v>765</v>
      </c>
      <c r="S4260" s="19">
        <v>20000</v>
      </c>
      <c r="T4260" s="19">
        <v>0.13</v>
      </c>
      <c r="U4260" s="19">
        <v>1.9</v>
      </c>
      <c r="V4260" s="19">
        <v>0.24</v>
      </c>
      <c r="W4260" s="19">
        <v>58</v>
      </c>
      <c r="X4260" s="93">
        <v>328</v>
      </c>
      <c r="Y4260">
        <f t="shared" si="199"/>
        <v>150</v>
      </c>
      <c r="Z4260" t="b">
        <f>IF(N4260/G4260&gt;=Auswahlhilfe!$C$8,TRUE,FALSE)</f>
        <v>1</v>
      </c>
      <c r="AA4260" t="b">
        <f>IF(K4260&gt;Auswahlhilfe!$C$7,TRUE,FALSE)</f>
        <v>1</v>
      </c>
      <c r="AB4260" t="b">
        <f>IF(Auswahlhilfe!$C$17=F4260,TRUE,FALSE)</f>
        <v>0</v>
      </c>
      <c r="AC4260" t="b">
        <f>IFERROR(IF(FIND("P2",PGOptionList!D4260)&gt;0,TRUE),FALSE)</f>
        <v>1</v>
      </c>
      <c r="AD4260" t="b">
        <f>IFERROR(IF(FIND("P1",PGOptionList!D4260)&gt;0,TRUE),FALSE)</f>
        <v>0</v>
      </c>
      <c r="AE4260" t="b">
        <f>IFERROR(IF(FIND("P0",PGOptionList!D4260)&gt;0,TRUE),FALSE)</f>
        <v>0</v>
      </c>
      <c r="AF4260" t="b">
        <f>IF(AND(Z4260,AA4260,AB4260,AC4260,IF(C4260=Auswahlhilfe!$L$7,TRUE,FALSE)),D4260,FALSE)</f>
        <v>0</v>
      </c>
      <c r="AG4260" t="b">
        <f>IF(AND(Z4260,AA4260,AB4260,AD4260,IF(C4260=Auswahlhilfe!$L$17,TRUE,FALSE)),D4260,FALSE)</f>
        <v>0</v>
      </c>
      <c r="AH4260" t="b">
        <f>IF(AND(Z4260,AA4260,AB4260,AE4260,IF(C4260=Auswahlhilfe!$L$17,TRUE,FALSE)),D4260,FALSE)</f>
        <v>0</v>
      </c>
      <c r="AI4260" t="s">
        <v>4817</v>
      </c>
      <c r="AJ4260" s="90" t="str">
        <f t="shared" si="200"/>
        <v>mailto:info@oxni.ch?subject=Anfrage TCE-070-020-S1-P2</v>
      </c>
    </row>
    <row r="4261" spans="2:36" x14ac:dyDescent="0.2">
      <c r="B4261" s="78" t="str">
        <f t="shared" si="198"/>
        <v/>
      </c>
      <c r="C4261" s="19" t="s">
        <v>19</v>
      </c>
      <c r="D4261" s="19" t="s">
        <v>4562</v>
      </c>
      <c r="E4261" s="19">
        <v>60</v>
      </c>
      <c r="F4261" s="19" t="s">
        <v>58</v>
      </c>
      <c r="G4261" s="19">
        <v>20</v>
      </c>
      <c r="H4261" s="19">
        <v>7</v>
      </c>
      <c r="I4261" s="19">
        <v>7</v>
      </c>
      <c r="J4261" s="19">
        <v>94</v>
      </c>
      <c r="K4261" s="19">
        <v>45</v>
      </c>
      <c r="L4261" s="19">
        <v>135</v>
      </c>
      <c r="M4261" s="19" t="s">
        <v>67</v>
      </c>
      <c r="N4261" s="19">
        <v>3000</v>
      </c>
      <c r="O4261" s="19">
        <v>6000</v>
      </c>
      <c r="P4261" s="19">
        <v>1530</v>
      </c>
      <c r="Q4261" s="19" t="s">
        <v>57</v>
      </c>
      <c r="R4261" s="19">
        <v>765</v>
      </c>
      <c r="S4261" s="19">
        <v>20000</v>
      </c>
      <c r="T4261" s="19">
        <v>0.13</v>
      </c>
      <c r="U4261" s="19">
        <v>1.9</v>
      </c>
      <c r="V4261" s="19">
        <v>0.24</v>
      </c>
      <c r="W4261" s="19">
        <v>58</v>
      </c>
      <c r="X4261" s="93">
        <v>328</v>
      </c>
      <c r="Y4261">
        <f t="shared" si="199"/>
        <v>150</v>
      </c>
      <c r="Z4261" t="b">
        <f>IF(N4261/G4261&gt;=Auswahlhilfe!$C$8,TRUE,FALSE)</f>
        <v>1</v>
      </c>
      <c r="AA4261" t="b">
        <f>IF(K4261&gt;Auswahlhilfe!$C$7,TRUE,FALSE)</f>
        <v>1</v>
      </c>
      <c r="AB4261" t="b">
        <f>IF(Auswahlhilfe!$C$17=F4261,TRUE,FALSE)</f>
        <v>1</v>
      </c>
      <c r="AC4261" t="b">
        <f>IFERROR(IF(FIND("P2",PGOptionList!D4261)&gt;0,TRUE),FALSE)</f>
        <v>1</v>
      </c>
      <c r="AD4261" t="b">
        <f>IFERROR(IF(FIND("P1",PGOptionList!D4261)&gt;0,TRUE),FALSE)</f>
        <v>0</v>
      </c>
      <c r="AE4261" t="b">
        <f>IFERROR(IF(FIND("P0",PGOptionList!D4261)&gt;0,TRUE),FALSE)</f>
        <v>0</v>
      </c>
      <c r="AF4261" t="b">
        <f>IF(AND(Z4261,AA4261,AB4261,AC4261,IF(C4261=Auswahlhilfe!$L$7,TRUE,FALSE)),D4261,FALSE)</f>
        <v>0</v>
      </c>
      <c r="AG4261" t="b">
        <f>IF(AND(Z4261,AA4261,AB4261,AD4261,IF(C4261=Auswahlhilfe!$L$17,TRUE,FALSE)),D4261,FALSE)</f>
        <v>0</v>
      </c>
      <c r="AH4261" t="b">
        <f>IF(AND(Z4261,AA4261,AB4261,AE4261,IF(C4261=Auswahlhilfe!$L$17,TRUE,FALSE)),D4261,FALSE)</f>
        <v>0</v>
      </c>
      <c r="AI4261" t="s">
        <v>4818</v>
      </c>
      <c r="AJ4261" s="90" t="str">
        <f t="shared" si="200"/>
        <v>https://shop.oxni.ch/de/shop/motoren/planetengetriebe/tce-070-020-s2-p2</v>
      </c>
    </row>
    <row r="4262" spans="2:36" x14ac:dyDescent="0.2">
      <c r="B4262" s="78" t="str">
        <f t="shared" si="198"/>
        <v/>
      </c>
      <c r="C4262" s="19" t="s">
        <v>19</v>
      </c>
      <c r="D4262" s="19" t="s">
        <v>4563</v>
      </c>
      <c r="E4262" s="19">
        <v>60</v>
      </c>
      <c r="F4262" s="19" t="s">
        <v>55</v>
      </c>
      <c r="G4262" s="19">
        <v>15</v>
      </c>
      <c r="H4262" s="19">
        <v>5</v>
      </c>
      <c r="I4262" s="19">
        <v>7</v>
      </c>
      <c r="J4262" s="19">
        <v>94</v>
      </c>
      <c r="K4262" s="19">
        <v>40</v>
      </c>
      <c r="L4262" s="19">
        <v>120</v>
      </c>
      <c r="M4262" s="19" t="s">
        <v>127</v>
      </c>
      <c r="N4262" s="19">
        <v>3000</v>
      </c>
      <c r="O4262" s="19">
        <v>6000</v>
      </c>
      <c r="P4262" s="19">
        <v>1530</v>
      </c>
      <c r="Q4262" s="19" t="s">
        <v>57</v>
      </c>
      <c r="R4262" s="19">
        <v>765</v>
      </c>
      <c r="S4262" s="19">
        <v>20000</v>
      </c>
      <c r="T4262" s="19">
        <v>0.13</v>
      </c>
      <c r="U4262" s="19">
        <v>1.9</v>
      </c>
      <c r="V4262" s="19">
        <v>0.24</v>
      </c>
      <c r="W4262" s="19">
        <v>58</v>
      </c>
      <c r="X4262" s="93">
        <v>361</v>
      </c>
      <c r="Y4262">
        <f t="shared" si="199"/>
        <v>200</v>
      </c>
      <c r="Z4262" t="b">
        <f>IF(N4262/G4262&gt;=Auswahlhilfe!$C$8,TRUE,FALSE)</f>
        <v>1</v>
      </c>
      <c r="AA4262" t="b">
        <f>IF(K4262&gt;Auswahlhilfe!$C$7,TRUE,FALSE)</f>
        <v>1</v>
      </c>
      <c r="AB4262" t="b">
        <f>IF(Auswahlhilfe!$C$17=F4262,TRUE,FALSE)</f>
        <v>0</v>
      </c>
      <c r="AC4262" t="b">
        <f>IFERROR(IF(FIND("P2",PGOptionList!D4262)&gt;0,TRUE),FALSE)</f>
        <v>0</v>
      </c>
      <c r="AD4262" t="b">
        <f>IFERROR(IF(FIND("P1",PGOptionList!D4262)&gt;0,TRUE),FALSE)</f>
        <v>1</v>
      </c>
      <c r="AE4262" t="b">
        <f>IFERROR(IF(FIND("P0",PGOptionList!D4262)&gt;0,TRUE),FALSE)</f>
        <v>0</v>
      </c>
      <c r="AF4262" t="b">
        <f>IF(AND(Z4262,AA4262,AB4262,AC4262,IF(C4262=Auswahlhilfe!$L$7,TRUE,FALSE)),D4262,FALSE)</f>
        <v>0</v>
      </c>
      <c r="AG4262" t="b">
        <f>IF(AND(Z4262,AA4262,AB4262,AD4262,IF(C4262=Auswahlhilfe!$L$17,TRUE,FALSE)),D4262,FALSE)</f>
        <v>0</v>
      </c>
      <c r="AH4262" t="b">
        <f>IF(AND(Z4262,AA4262,AB4262,AE4262,IF(C4262=Auswahlhilfe!$L$17,TRUE,FALSE)),D4262,FALSE)</f>
        <v>0</v>
      </c>
      <c r="AI4262" t="s">
        <v>4817</v>
      </c>
      <c r="AJ4262" s="90" t="str">
        <f t="shared" si="200"/>
        <v>mailto:info@oxni.ch?subject=Anfrage TCE-070-015-S1-P1</v>
      </c>
    </row>
    <row r="4263" spans="2:36" x14ac:dyDescent="0.2">
      <c r="B4263" s="78" t="str">
        <f t="shared" si="198"/>
        <v/>
      </c>
      <c r="C4263" s="19" t="s">
        <v>19</v>
      </c>
      <c r="D4263" s="19" t="s">
        <v>4564</v>
      </c>
      <c r="E4263" s="19">
        <v>60</v>
      </c>
      <c r="F4263" s="19" t="s">
        <v>58</v>
      </c>
      <c r="G4263" s="19">
        <v>15</v>
      </c>
      <c r="H4263" s="19">
        <v>5</v>
      </c>
      <c r="I4263" s="19">
        <v>7</v>
      </c>
      <c r="J4263" s="19">
        <v>94</v>
      </c>
      <c r="K4263" s="19">
        <v>40</v>
      </c>
      <c r="L4263" s="19">
        <v>120</v>
      </c>
      <c r="M4263" s="19" t="s">
        <v>127</v>
      </c>
      <c r="N4263" s="19">
        <v>3000</v>
      </c>
      <c r="O4263" s="19">
        <v>6000</v>
      </c>
      <c r="P4263" s="19">
        <v>1530</v>
      </c>
      <c r="Q4263" s="19" t="s">
        <v>57</v>
      </c>
      <c r="R4263" s="19">
        <v>765</v>
      </c>
      <c r="S4263" s="19">
        <v>20000</v>
      </c>
      <c r="T4263" s="19">
        <v>0.13</v>
      </c>
      <c r="U4263" s="19">
        <v>1.9</v>
      </c>
      <c r="V4263" s="19">
        <v>0.24</v>
      </c>
      <c r="W4263" s="19">
        <v>58</v>
      </c>
      <c r="X4263" s="93">
        <v>361</v>
      </c>
      <c r="Y4263">
        <f t="shared" si="199"/>
        <v>200</v>
      </c>
      <c r="Z4263" t="b">
        <f>IF(N4263/G4263&gt;=Auswahlhilfe!$C$8,TRUE,FALSE)</f>
        <v>1</v>
      </c>
      <c r="AA4263" t="b">
        <f>IF(K4263&gt;Auswahlhilfe!$C$7,TRUE,FALSE)</f>
        <v>1</v>
      </c>
      <c r="AB4263" t="b">
        <f>IF(Auswahlhilfe!$C$17=F4263,TRUE,FALSE)</f>
        <v>1</v>
      </c>
      <c r="AC4263" t="b">
        <f>IFERROR(IF(FIND("P2",PGOptionList!D4263)&gt;0,TRUE),FALSE)</f>
        <v>0</v>
      </c>
      <c r="AD4263" t="b">
        <f>IFERROR(IF(FIND("P1",PGOptionList!D4263)&gt;0,TRUE),FALSE)</f>
        <v>1</v>
      </c>
      <c r="AE4263" t="b">
        <f>IFERROR(IF(FIND("P0",PGOptionList!D4263)&gt;0,TRUE),FALSE)</f>
        <v>0</v>
      </c>
      <c r="AF4263" t="b">
        <f>IF(AND(Z4263,AA4263,AB4263,AC4263,IF(C4263=Auswahlhilfe!$L$7,TRUE,FALSE)),D4263,FALSE)</f>
        <v>0</v>
      </c>
      <c r="AG4263" t="b">
        <f>IF(AND(Z4263,AA4263,AB4263,AD4263,IF(C4263=Auswahlhilfe!$L$17,TRUE,FALSE)),D4263,FALSE)</f>
        <v>0</v>
      </c>
      <c r="AH4263" t="b">
        <f>IF(AND(Z4263,AA4263,AB4263,AE4263,IF(C4263=Auswahlhilfe!$L$17,TRUE,FALSE)),D4263,FALSE)</f>
        <v>0</v>
      </c>
      <c r="AI4263" t="s">
        <v>4818</v>
      </c>
      <c r="AJ4263" s="90" t="str">
        <f t="shared" si="200"/>
        <v>https://shop.oxni.ch/de/shop/motoren/planetengetriebe/tce-070-015-s2-p1</v>
      </c>
    </row>
    <row r="4264" spans="2:36" x14ac:dyDescent="0.2">
      <c r="B4264" s="78" t="str">
        <f t="shared" si="198"/>
        <v/>
      </c>
      <c r="C4264" s="19" t="s">
        <v>19</v>
      </c>
      <c r="D4264" s="19" t="s">
        <v>4565</v>
      </c>
      <c r="E4264" s="19">
        <v>60</v>
      </c>
      <c r="F4264" s="19" t="s">
        <v>55</v>
      </c>
      <c r="G4264" s="19">
        <v>15</v>
      </c>
      <c r="H4264" s="19">
        <v>7</v>
      </c>
      <c r="I4264" s="19">
        <v>7</v>
      </c>
      <c r="J4264" s="19">
        <v>94</v>
      </c>
      <c r="K4264" s="19">
        <v>40</v>
      </c>
      <c r="L4264" s="19">
        <v>120</v>
      </c>
      <c r="M4264" s="19" t="s">
        <v>127</v>
      </c>
      <c r="N4264" s="19">
        <v>3000</v>
      </c>
      <c r="O4264" s="19">
        <v>6000</v>
      </c>
      <c r="P4264" s="19">
        <v>1530</v>
      </c>
      <c r="Q4264" s="19" t="s">
        <v>57</v>
      </c>
      <c r="R4264" s="19">
        <v>765</v>
      </c>
      <c r="S4264" s="19">
        <v>20000</v>
      </c>
      <c r="T4264" s="19">
        <v>0.13</v>
      </c>
      <c r="U4264" s="19">
        <v>1.9</v>
      </c>
      <c r="V4264" s="19">
        <v>0.24</v>
      </c>
      <c r="W4264" s="19">
        <v>58</v>
      </c>
      <c r="X4264" s="93">
        <v>328</v>
      </c>
      <c r="Y4264">
        <f t="shared" si="199"/>
        <v>200</v>
      </c>
      <c r="Z4264" t="b">
        <f>IF(N4264/G4264&gt;=Auswahlhilfe!$C$8,TRUE,FALSE)</f>
        <v>1</v>
      </c>
      <c r="AA4264" t="b">
        <f>IF(K4264&gt;Auswahlhilfe!$C$7,TRUE,FALSE)</f>
        <v>1</v>
      </c>
      <c r="AB4264" t="b">
        <f>IF(Auswahlhilfe!$C$17=F4264,TRUE,FALSE)</f>
        <v>0</v>
      </c>
      <c r="AC4264" t="b">
        <f>IFERROR(IF(FIND("P2",PGOptionList!D4264)&gt;0,TRUE),FALSE)</f>
        <v>1</v>
      </c>
      <c r="AD4264" t="b">
        <f>IFERROR(IF(FIND("P1",PGOptionList!D4264)&gt;0,TRUE),FALSE)</f>
        <v>0</v>
      </c>
      <c r="AE4264" t="b">
        <f>IFERROR(IF(FIND("P0",PGOptionList!D4264)&gt;0,TRUE),FALSE)</f>
        <v>0</v>
      </c>
      <c r="AF4264" t="b">
        <f>IF(AND(Z4264,AA4264,AB4264,AC4264,IF(C4264=Auswahlhilfe!$L$7,TRUE,FALSE)),D4264,FALSE)</f>
        <v>0</v>
      </c>
      <c r="AG4264" t="b">
        <f>IF(AND(Z4264,AA4264,AB4264,AD4264,IF(C4264=Auswahlhilfe!$L$17,TRUE,FALSE)),D4264,FALSE)</f>
        <v>0</v>
      </c>
      <c r="AH4264" t="b">
        <f>IF(AND(Z4264,AA4264,AB4264,AE4264,IF(C4264=Auswahlhilfe!$L$17,TRUE,FALSE)),D4264,FALSE)</f>
        <v>0</v>
      </c>
      <c r="AI4264" t="s">
        <v>4817</v>
      </c>
      <c r="AJ4264" s="90" t="str">
        <f t="shared" si="200"/>
        <v>mailto:info@oxni.ch?subject=Anfrage TCE-070-015-S1-P2</v>
      </c>
    </row>
    <row r="4265" spans="2:36" x14ac:dyDescent="0.2">
      <c r="B4265" s="78" t="str">
        <f t="shared" si="198"/>
        <v/>
      </c>
      <c r="C4265" s="19" t="s">
        <v>19</v>
      </c>
      <c r="D4265" s="19" t="s">
        <v>4566</v>
      </c>
      <c r="E4265" s="19">
        <v>60</v>
      </c>
      <c r="F4265" s="19" t="s">
        <v>58</v>
      </c>
      <c r="G4265" s="19">
        <v>15</v>
      </c>
      <c r="H4265" s="19">
        <v>7</v>
      </c>
      <c r="I4265" s="19">
        <v>7</v>
      </c>
      <c r="J4265" s="19">
        <v>94</v>
      </c>
      <c r="K4265" s="19">
        <v>40</v>
      </c>
      <c r="L4265" s="19">
        <v>120</v>
      </c>
      <c r="M4265" s="19" t="s">
        <v>127</v>
      </c>
      <c r="N4265" s="19">
        <v>3000</v>
      </c>
      <c r="O4265" s="19">
        <v>6000</v>
      </c>
      <c r="P4265" s="19">
        <v>1530</v>
      </c>
      <c r="Q4265" s="19" t="s">
        <v>57</v>
      </c>
      <c r="R4265" s="19">
        <v>765</v>
      </c>
      <c r="S4265" s="19">
        <v>20000</v>
      </c>
      <c r="T4265" s="19">
        <v>0.13</v>
      </c>
      <c r="U4265" s="19">
        <v>1.9</v>
      </c>
      <c r="V4265" s="19">
        <v>0.24</v>
      </c>
      <c r="W4265" s="19">
        <v>58</v>
      </c>
      <c r="X4265" s="93">
        <v>328</v>
      </c>
      <c r="Y4265">
        <f t="shared" si="199"/>
        <v>200</v>
      </c>
      <c r="Z4265" t="b">
        <f>IF(N4265/G4265&gt;=Auswahlhilfe!$C$8,TRUE,FALSE)</f>
        <v>1</v>
      </c>
      <c r="AA4265" t="b">
        <f>IF(K4265&gt;Auswahlhilfe!$C$7,TRUE,FALSE)</f>
        <v>1</v>
      </c>
      <c r="AB4265" t="b">
        <f>IF(Auswahlhilfe!$C$17=F4265,TRUE,FALSE)</f>
        <v>1</v>
      </c>
      <c r="AC4265" t="b">
        <f>IFERROR(IF(FIND("P2",PGOptionList!D4265)&gt;0,TRUE),FALSE)</f>
        <v>1</v>
      </c>
      <c r="AD4265" t="b">
        <f>IFERROR(IF(FIND("P1",PGOptionList!D4265)&gt;0,TRUE),FALSE)</f>
        <v>0</v>
      </c>
      <c r="AE4265" t="b">
        <f>IFERROR(IF(FIND("P0",PGOptionList!D4265)&gt;0,TRUE),FALSE)</f>
        <v>0</v>
      </c>
      <c r="AF4265" t="b">
        <f>IF(AND(Z4265,AA4265,AB4265,AC4265,IF(C4265=Auswahlhilfe!$L$7,TRUE,FALSE)),D4265,FALSE)</f>
        <v>0</v>
      </c>
      <c r="AG4265" t="b">
        <f>IF(AND(Z4265,AA4265,AB4265,AD4265,IF(C4265=Auswahlhilfe!$L$17,TRUE,FALSE)),D4265,FALSE)</f>
        <v>0</v>
      </c>
      <c r="AH4265" t="b">
        <f>IF(AND(Z4265,AA4265,AB4265,AE4265,IF(C4265=Auswahlhilfe!$L$17,TRUE,FALSE)),D4265,FALSE)</f>
        <v>0</v>
      </c>
      <c r="AI4265" t="s">
        <v>4818</v>
      </c>
      <c r="AJ4265" s="90" t="str">
        <f t="shared" si="200"/>
        <v>https://shop.oxni.ch/de/shop/motoren/planetengetriebe/tce-070-015-s2-p2</v>
      </c>
    </row>
    <row r="4266" spans="2:36" x14ac:dyDescent="0.2">
      <c r="B4266" s="78" t="str">
        <f t="shared" si="198"/>
        <v/>
      </c>
      <c r="C4266" s="19" t="s">
        <v>19</v>
      </c>
      <c r="D4266" s="19" t="s">
        <v>4567</v>
      </c>
      <c r="E4266" s="19">
        <v>60</v>
      </c>
      <c r="F4266" s="19" t="s">
        <v>55</v>
      </c>
      <c r="G4266" s="19">
        <v>10</v>
      </c>
      <c r="H4266" s="19">
        <v>3</v>
      </c>
      <c r="I4266" s="19">
        <v>7</v>
      </c>
      <c r="J4266" s="19">
        <v>97</v>
      </c>
      <c r="K4266" s="19">
        <v>35</v>
      </c>
      <c r="L4266" s="19">
        <v>105</v>
      </c>
      <c r="M4266" s="19" t="s">
        <v>128</v>
      </c>
      <c r="N4266" s="19">
        <v>3000</v>
      </c>
      <c r="O4266" s="19">
        <v>6000</v>
      </c>
      <c r="P4266" s="19">
        <v>1530</v>
      </c>
      <c r="Q4266" s="19" t="s">
        <v>57</v>
      </c>
      <c r="R4266" s="19">
        <v>765</v>
      </c>
      <c r="S4266" s="19">
        <v>20000</v>
      </c>
      <c r="T4266" s="19">
        <v>0.13</v>
      </c>
      <c r="U4266" s="19">
        <v>1.6</v>
      </c>
      <c r="V4266" s="19">
        <v>0.24</v>
      </c>
      <c r="W4266" s="19">
        <v>58</v>
      </c>
      <c r="X4266" s="93">
        <v>264</v>
      </c>
      <c r="Y4266">
        <f t="shared" si="199"/>
        <v>300</v>
      </c>
      <c r="Z4266" t="b">
        <f>IF(N4266/G4266&gt;=Auswahlhilfe!$C$8,TRUE,FALSE)</f>
        <v>1</v>
      </c>
      <c r="AA4266" t="b">
        <f>IF(K4266&gt;Auswahlhilfe!$C$7,TRUE,FALSE)</f>
        <v>1</v>
      </c>
      <c r="AB4266" t="b">
        <f>IF(Auswahlhilfe!$C$17=F4266,TRUE,FALSE)</f>
        <v>0</v>
      </c>
      <c r="AC4266" t="b">
        <f>IFERROR(IF(FIND("P2",PGOptionList!D4266)&gt;0,TRUE),FALSE)</f>
        <v>0</v>
      </c>
      <c r="AD4266" t="b">
        <f>IFERROR(IF(FIND("P1",PGOptionList!D4266)&gt;0,TRUE),FALSE)</f>
        <v>1</v>
      </c>
      <c r="AE4266" t="b">
        <f>IFERROR(IF(FIND("P0",PGOptionList!D4266)&gt;0,TRUE),FALSE)</f>
        <v>0</v>
      </c>
      <c r="AF4266" t="b">
        <f>IF(AND(Z4266,AA4266,AB4266,AC4266,IF(C4266=Auswahlhilfe!$L$7,TRUE,FALSE)),D4266,FALSE)</f>
        <v>0</v>
      </c>
      <c r="AG4266" t="b">
        <f>IF(AND(Z4266,AA4266,AB4266,AD4266,IF(C4266=Auswahlhilfe!$L$17,TRUE,FALSE)),D4266,FALSE)</f>
        <v>0</v>
      </c>
      <c r="AH4266" t="b">
        <f>IF(AND(Z4266,AA4266,AB4266,AE4266,IF(C4266=Auswahlhilfe!$L$17,TRUE,FALSE)),D4266,FALSE)</f>
        <v>0</v>
      </c>
      <c r="AI4266" t="s">
        <v>4817</v>
      </c>
      <c r="AJ4266" s="90" t="str">
        <f t="shared" si="200"/>
        <v>mailto:info@oxni.ch?subject=Anfrage TCE-070-010-S1-P1</v>
      </c>
    </row>
    <row r="4267" spans="2:36" x14ac:dyDescent="0.2">
      <c r="B4267" s="78" t="str">
        <f t="shared" si="198"/>
        <v/>
      </c>
      <c r="C4267" s="19" t="s">
        <v>19</v>
      </c>
      <c r="D4267" s="19" t="s">
        <v>4568</v>
      </c>
      <c r="E4267" s="19">
        <v>60</v>
      </c>
      <c r="F4267" s="19" t="s">
        <v>58</v>
      </c>
      <c r="G4267" s="19">
        <v>10</v>
      </c>
      <c r="H4267" s="19">
        <v>3</v>
      </c>
      <c r="I4267" s="19">
        <v>7</v>
      </c>
      <c r="J4267" s="19">
        <v>97</v>
      </c>
      <c r="K4267" s="19">
        <v>35</v>
      </c>
      <c r="L4267" s="19">
        <v>105</v>
      </c>
      <c r="M4267" s="19" t="s">
        <v>128</v>
      </c>
      <c r="N4267" s="19">
        <v>3000</v>
      </c>
      <c r="O4267" s="19">
        <v>6000</v>
      </c>
      <c r="P4267" s="19">
        <v>1530</v>
      </c>
      <c r="Q4267" s="19" t="s">
        <v>57</v>
      </c>
      <c r="R4267" s="19">
        <v>765</v>
      </c>
      <c r="S4267" s="19">
        <v>20000</v>
      </c>
      <c r="T4267" s="19">
        <v>0.13</v>
      </c>
      <c r="U4267" s="19">
        <v>1.6</v>
      </c>
      <c r="V4267" s="19">
        <v>0.24</v>
      </c>
      <c r="W4267" s="19">
        <v>58</v>
      </c>
      <c r="X4267" s="93">
        <v>264</v>
      </c>
      <c r="Y4267">
        <f t="shared" si="199"/>
        <v>300</v>
      </c>
      <c r="Z4267" t="b">
        <f>IF(N4267/G4267&gt;=Auswahlhilfe!$C$8,TRUE,FALSE)</f>
        <v>1</v>
      </c>
      <c r="AA4267" t="b">
        <f>IF(K4267&gt;Auswahlhilfe!$C$7,TRUE,FALSE)</f>
        <v>1</v>
      </c>
      <c r="AB4267" t="b">
        <f>IF(Auswahlhilfe!$C$17=F4267,TRUE,FALSE)</f>
        <v>1</v>
      </c>
      <c r="AC4267" t="b">
        <f>IFERROR(IF(FIND("P2",PGOptionList!D4267)&gt;0,TRUE),FALSE)</f>
        <v>0</v>
      </c>
      <c r="AD4267" t="b">
        <f>IFERROR(IF(FIND("P1",PGOptionList!D4267)&gt;0,TRUE),FALSE)</f>
        <v>1</v>
      </c>
      <c r="AE4267" t="b">
        <f>IFERROR(IF(FIND("P0",PGOptionList!D4267)&gt;0,TRUE),FALSE)</f>
        <v>0</v>
      </c>
      <c r="AF4267" t="b">
        <f>IF(AND(Z4267,AA4267,AB4267,AC4267,IF(C4267=Auswahlhilfe!$L$7,TRUE,FALSE)),D4267,FALSE)</f>
        <v>0</v>
      </c>
      <c r="AG4267" t="b">
        <f>IF(AND(Z4267,AA4267,AB4267,AD4267,IF(C4267=Auswahlhilfe!$L$17,TRUE,FALSE)),D4267,FALSE)</f>
        <v>0</v>
      </c>
      <c r="AH4267" t="b">
        <f>IF(AND(Z4267,AA4267,AB4267,AE4267,IF(C4267=Auswahlhilfe!$L$17,TRUE,FALSE)),D4267,FALSE)</f>
        <v>0</v>
      </c>
      <c r="AI4267" t="s">
        <v>4818</v>
      </c>
      <c r="AJ4267" s="90" t="str">
        <f t="shared" si="200"/>
        <v>https://shop.oxni.ch/de/shop/motoren/planetengetriebe/tce-070-010-s2-p1</v>
      </c>
    </row>
    <row r="4268" spans="2:36" x14ac:dyDescent="0.2">
      <c r="B4268" s="78" t="str">
        <f t="shared" si="198"/>
        <v/>
      </c>
      <c r="C4268" s="19" t="s">
        <v>19</v>
      </c>
      <c r="D4268" s="19" t="s">
        <v>4569</v>
      </c>
      <c r="E4268" s="19">
        <v>60</v>
      </c>
      <c r="F4268" s="19" t="s">
        <v>55</v>
      </c>
      <c r="G4268" s="19">
        <v>10</v>
      </c>
      <c r="H4268" s="19">
        <v>5</v>
      </c>
      <c r="I4268" s="19">
        <v>7</v>
      </c>
      <c r="J4268" s="19">
        <v>97</v>
      </c>
      <c r="K4268" s="19">
        <v>35</v>
      </c>
      <c r="L4268" s="19">
        <v>105</v>
      </c>
      <c r="M4268" s="19" t="s">
        <v>128</v>
      </c>
      <c r="N4268" s="19">
        <v>3000</v>
      </c>
      <c r="O4268" s="19">
        <v>6000</v>
      </c>
      <c r="P4268" s="19">
        <v>1530</v>
      </c>
      <c r="Q4268" s="19" t="s">
        <v>57</v>
      </c>
      <c r="R4268" s="19">
        <v>765</v>
      </c>
      <c r="S4268" s="19">
        <v>20000</v>
      </c>
      <c r="T4268" s="19">
        <v>0.13</v>
      </c>
      <c r="U4268" s="19">
        <v>1.6</v>
      </c>
      <c r="V4268" s="19">
        <v>0.24</v>
      </c>
      <c r="W4268" s="19">
        <v>58</v>
      </c>
      <c r="X4268" s="93">
        <v>240</v>
      </c>
      <c r="Y4268">
        <f t="shared" si="199"/>
        <v>300</v>
      </c>
      <c r="Z4268" t="b">
        <f>IF(N4268/G4268&gt;=Auswahlhilfe!$C$8,TRUE,FALSE)</f>
        <v>1</v>
      </c>
      <c r="AA4268" t="b">
        <f>IF(K4268&gt;Auswahlhilfe!$C$7,TRUE,FALSE)</f>
        <v>1</v>
      </c>
      <c r="AB4268" t="b">
        <f>IF(Auswahlhilfe!$C$17=F4268,TRUE,FALSE)</f>
        <v>0</v>
      </c>
      <c r="AC4268" t="b">
        <f>IFERROR(IF(FIND("P2",PGOptionList!D4268)&gt;0,TRUE),FALSE)</f>
        <v>1</v>
      </c>
      <c r="AD4268" t="b">
        <f>IFERROR(IF(FIND("P1",PGOptionList!D4268)&gt;0,TRUE),FALSE)</f>
        <v>0</v>
      </c>
      <c r="AE4268" t="b">
        <f>IFERROR(IF(FIND("P0",PGOptionList!D4268)&gt;0,TRUE),FALSE)</f>
        <v>0</v>
      </c>
      <c r="AF4268" t="b">
        <f>IF(AND(Z4268,AA4268,AB4268,AC4268,IF(C4268=Auswahlhilfe!$L$7,TRUE,FALSE)),D4268,FALSE)</f>
        <v>0</v>
      </c>
      <c r="AG4268" t="b">
        <f>IF(AND(Z4268,AA4268,AB4268,AD4268,IF(C4268=Auswahlhilfe!$L$17,TRUE,FALSE)),D4268,FALSE)</f>
        <v>0</v>
      </c>
      <c r="AH4268" t="b">
        <f>IF(AND(Z4268,AA4268,AB4268,AE4268,IF(C4268=Auswahlhilfe!$L$17,TRUE,FALSE)),D4268,FALSE)</f>
        <v>0</v>
      </c>
      <c r="AI4268" t="s">
        <v>4817</v>
      </c>
      <c r="AJ4268" s="90" t="str">
        <f t="shared" si="200"/>
        <v>mailto:info@oxni.ch?subject=Anfrage TCE-070-010-S1-P2</v>
      </c>
    </row>
    <row r="4269" spans="2:36" x14ac:dyDescent="0.2">
      <c r="B4269" s="78" t="str">
        <f t="shared" si="198"/>
        <v/>
      </c>
      <c r="C4269" s="19" t="s">
        <v>19</v>
      </c>
      <c r="D4269" s="19" t="s">
        <v>4570</v>
      </c>
      <c r="E4269" s="19">
        <v>60</v>
      </c>
      <c r="F4269" s="19" t="s">
        <v>58</v>
      </c>
      <c r="G4269" s="19">
        <v>10</v>
      </c>
      <c r="H4269" s="19">
        <v>5</v>
      </c>
      <c r="I4269" s="19">
        <v>7</v>
      </c>
      <c r="J4269" s="19">
        <v>97</v>
      </c>
      <c r="K4269" s="19">
        <v>35</v>
      </c>
      <c r="L4269" s="19">
        <v>105</v>
      </c>
      <c r="M4269" s="19" t="s">
        <v>128</v>
      </c>
      <c r="N4269" s="19">
        <v>3000</v>
      </c>
      <c r="O4269" s="19">
        <v>6000</v>
      </c>
      <c r="P4269" s="19">
        <v>1530</v>
      </c>
      <c r="Q4269" s="19" t="s">
        <v>57</v>
      </c>
      <c r="R4269" s="19">
        <v>765</v>
      </c>
      <c r="S4269" s="19">
        <v>20000</v>
      </c>
      <c r="T4269" s="19">
        <v>0.13</v>
      </c>
      <c r="U4269" s="19">
        <v>1.6</v>
      </c>
      <c r="V4269" s="19">
        <v>0.24</v>
      </c>
      <c r="W4269" s="19">
        <v>58</v>
      </c>
      <c r="X4269" s="93">
        <v>240</v>
      </c>
      <c r="Y4269">
        <f t="shared" si="199"/>
        <v>300</v>
      </c>
      <c r="Z4269" t="b">
        <f>IF(N4269/G4269&gt;=Auswahlhilfe!$C$8,TRUE,FALSE)</f>
        <v>1</v>
      </c>
      <c r="AA4269" t="b">
        <f>IF(K4269&gt;Auswahlhilfe!$C$7,TRUE,FALSE)</f>
        <v>1</v>
      </c>
      <c r="AB4269" t="b">
        <f>IF(Auswahlhilfe!$C$17=F4269,TRUE,FALSE)</f>
        <v>1</v>
      </c>
      <c r="AC4269" t="b">
        <f>IFERROR(IF(FIND("P2",PGOptionList!D4269)&gt;0,TRUE),FALSE)</f>
        <v>1</v>
      </c>
      <c r="AD4269" t="b">
        <f>IFERROR(IF(FIND("P1",PGOptionList!D4269)&gt;0,TRUE),FALSE)</f>
        <v>0</v>
      </c>
      <c r="AE4269" t="b">
        <f>IFERROR(IF(FIND("P0",PGOptionList!D4269)&gt;0,TRUE),FALSE)</f>
        <v>0</v>
      </c>
      <c r="AF4269" t="b">
        <f>IF(AND(Z4269,AA4269,AB4269,AC4269,IF(C4269=Auswahlhilfe!$L$7,TRUE,FALSE)),D4269,FALSE)</f>
        <v>0</v>
      </c>
      <c r="AG4269" t="b">
        <f>IF(AND(Z4269,AA4269,AB4269,AD4269,IF(C4269=Auswahlhilfe!$L$17,TRUE,FALSE)),D4269,FALSE)</f>
        <v>0</v>
      </c>
      <c r="AH4269" t="b">
        <f>IF(AND(Z4269,AA4269,AB4269,AE4269,IF(C4269=Auswahlhilfe!$L$17,TRUE,FALSE)),D4269,FALSE)</f>
        <v>0</v>
      </c>
      <c r="AI4269" t="s">
        <v>4818</v>
      </c>
      <c r="AJ4269" s="90" t="str">
        <f t="shared" si="200"/>
        <v>https://shop.oxni.ch/de/shop/motoren/planetengetriebe/tce-070-010-s2-p2</v>
      </c>
    </row>
    <row r="4270" spans="2:36" x14ac:dyDescent="0.2">
      <c r="B4270" s="78" t="str">
        <f t="shared" si="198"/>
        <v/>
      </c>
      <c r="C4270" s="19" t="s">
        <v>19</v>
      </c>
      <c r="D4270" s="19" t="s">
        <v>4571</v>
      </c>
      <c r="E4270" s="19">
        <v>60</v>
      </c>
      <c r="F4270" s="19" t="s">
        <v>55</v>
      </c>
      <c r="G4270" s="19">
        <v>8</v>
      </c>
      <c r="H4270" s="19">
        <v>3</v>
      </c>
      <c r="I4270" s="19">
        <v>7</v>
      </c>
      <c r="J4270" s="19">
        <v>97</v>
      </c>
      <c r="K4270" s="19">
        <v>45</v>
      </c>
      <c r="L4270" s="19">
        <v>135</v>
      </c>
      <c r="M4270" s="19" t="s">
        <v>67</v>
      </c>
      <c r="N4270" s="19">
        <v>3000</v>
      </c>
      <c r="O4270" s="19">
        <v>6000</v>
      </c>
      <c r="P4270" s="19">
        <v>1530</v>
      </c>
      <c r="Q4270" s="19" t="s">
        <v>57</v>
      </c>
      <c r="R4270" s="19">
        <v>765</v>
      </c>
      <c r="S4270" s="19">
        <v>20000</v>
      </c>
      <c r="T4270" s="19">
        <v>0.13</v>
      </c>
      <c r="U4270" s="19">
        <v>1.6</v>
      </c>
      <c r="V4270" s="19">
        <v>0.24</v>
      </c>
      <c r="W4270" s="19">
        <v>58</v>
      </c>
      <c r="X4270" s="93">
        <v>264</v>
      </c>
      <c r="Y4270">
        <f t="shared" si="199"/>
        <v>375</v>
      </c>
      <c r="Z4270" t="b">
        <f>IF(N4270/G4270&gt;=Auswahlhilfe!$C$8,TRUE,FALSE)</f>
        <v>1</v>
      </c>
      <c r="AA4270" t="b">
        <f>IF(K4270&gt;Auswahlhilfe!$C$7,TRUE,FALSE)</f>
        <v>1</v>
      </c>
      <c r="AB4270" t="b">
        <f>IF(Auswahlhilfe!$C$17=F4270,TRUE,FALSE)</f>
        <v>0</v>
      </c>
      <c r="AC4270" t="b">
        <f>IFERROR(IF(FIND("P2",PGOptionList!D4270)&gt;0,TRUE),FALSE)</f>
        <v>0</v>
      </c>
      <c r="AD4270" t="b">
        <f>IFERROR(IF(FIND("P1",PGOptionList!D4270)&gt;0,TRUE),FALSE)</f>
        <v>1</v>
      </c>
      <c r="AE4270" t="b">
        <f>IFERROR(IF(FIND("P0",PGOptionList!D4270)&gt;0,TRUE),FALSE)</f>
        <v>0</v>
      </c>
      <c r="AF4270" t="b">
        <f>IF(AND(Z4270,AA4270,AB4270,AC4270,IF(C4270=Auswahlhilfe!$L$7,TRUE,FALSE)),D4270,FALSE)</f>
        <v>0</v>
      </c>
      <c r="AG4270" t="b">
        <f>IF(AND(Z4270,AA4270,AB4270,AD4270,IF(C4270=Auswahlhilfe!$L$17,TRUE,FALSE)),D4270,FALSE)</f>
        <v>0</v>
      </c>
      <c r="AH4270" t="b">
        <f>IF(AND(Z4270,AA4270,AB4270,AE4270,IF(C4270=Auswahlhilfe!$L$17,TRUE,FALSE)),D4270,FALSE)</f>
        <v>0</v>
      </c>
      <c r="AI4270" t="s">
        <v>4817</v>
      </c>
      <c r="AJ4270" s="90" t="str">
        <f t="shared" si="200"/>
        <v>mailto:info@oxni.ch?subject=Anfrage TCE-070-008-S1-P1</v>
      </c>
    </row>
    <row r="4271" spans="2:36" x14ac:dyDescent="0.2">
      <c r="B4271" s="78" t="str">
        <f t="shared" si="198"/>
        <v/>
      </c>
      <c r="C4271" s="19" t="s">
        <v>19</v>
      </c>
      <c r="D4271" s="19" t="s">
        <v>4572</v>
      </c>
      <c r="E4271" s="19">
        <v>60</v>
      </c>
      <c r="F4271" s="19" t="s">
        <v>58</v>
      </c>
      <c r="G4271" s="19">
        <v>8</v>
      </c>
      <c r="H4271" s="19">
        <v>3</v>
      </c>
      <c r="I4271" s="19">
        <v>7</v>
      </c>
      <c r="J4271" s="19">
        <v>97</v>
      </c>
      <c r="K4271" s="19">
        <v>45</v>
      </c>
      <c r="L4271" s="19">
        <v>135</v>
      </c>
      <c r="M4271" s="19" t="s">
        <v>67</v>
      </c>
      <c r="N4271" s="19">
        <v>3000</v>
      </c>
      <c r="O4271" s="19">
        <v>6000</v>
      </c>
      <c r="P4271" s="19">
        <v>1530</v>
      </c>
      <c r="Q4271" s="19" t="s">
        <v>57</v>
      </c>
      <c r="R4271" s="19">
        <v>765</v>
      </c>
      <c r="S4271" s="19">
        <v>20000</v>
      </c>
      <c r="T4271" s="19">
        <v>0.13</v>
      </c>
      <c r="U4271" s="19">
        <v>1.6</v>
      </c>
      <c r="V4271" s="19">
        <v>0.24</v>
      </c>
      <c r="W4271" s="19">
        <v>58</v>
      </c>
      <c r="X4271" s="93">
        <v>264</v>
      </c>
      <c r="Y4271">
        <f t="shared" si="199"/>
        <v>375</v>
      </c>
      <c r="Z4271" t="b">
        <f>IF(N4271/G4271&gt;=Auswahlhilfe!$C$8,TRUE,FALSE)</f>
        <v>1</v>
      </c>
      <c r="AA4271" t="b">
        <f>IF(K4271&gt;Auswahlhilfe!$C$7,TRUE,FALSE)</f>
        <v>1</v>
      </c>
      <c r="AB4271" t="b">
        <f>IF(Auswahlhilfe!$C$17=F4271,TRUE,FALSE)</f>
        <v>1</v>
      </c>
      <c r="AC4271" t="b">
        <f>IFERROR(IF(FIND("P2",PGOptionList!D4271)&gt;0,TRUE),FALSE)</f>
        <v>0</v>
      </c>
      <c r="AD4271" t="b">
        <f>IFERROR(IF(FIND("P1",PGOptionList!D4271)&gt;0,TRUE),FALSE)</f>
        <v>1</v>
      </c>
      <c r="AE4271" t="b">
        <f>IFERROR(IF(FIND("P0",PGOptionList!D4271)&gt;0,TRUE),FALSE)</f>
        <v>0</v>
      </c>
      <c r="AF4271" t="b">
        <f>IF(AND(Z4271,AA4271,AB4271,AC4271,IF(C4271=Auswahlhilfe!$L$7,TRUE,FALSE)),D4271,FALSE)</f>
        <v>0</v>
      </c>
      <c r="AG4271" t="b">
        <f>IF(AND(Z4271,AA4271,AB4271,AD4271,IF(C4271=Auswahlhilfe!$L$17,TRUE,FALSE)),D4271,FALSE)</f>
        <v>0</v>
      </c>
      <c r="AH4271" t="b">
        <f>IF(AND(Z4271,AA4271,AB4271,AE4271,IF(C4271=Auswahlhilfe!$L$17,TRUE,FALSE)),D4271,FALSE)</f>
        <v>0</v>
      </c>
      <c r="AI4271" t="s">
        <v>4818</v>
      </c>
      <c r="AJ4271" s="90" t="str">
        <f t="shared" si="200"/>
        <v>https://shop.oxni.ch/de/shop/motoren/planetengetriebe/tce-070-008-s2-p1</v>
      </c>
    </row>
    <row r="4272" spans="2:36" x14ac:dyDescent="0.2">
      <c r="B4272" s="78" t="str">
        <f t="shared" si="198"/>
        <v/>
      </c>
      <c r="C4272" s="19" t="s">
        <v>19</v>
      </c>
      <c r="D4272" s="19" t="s">
        <v>4573</v>
      </c>
      <c r="E4272" s="19">
        <v>60</v>
      </c>
      <c r="F4272" s="19" t="s">
        <v>55</v>
      </c>
      <c r="G4272" s="19">
        <v>8</v>
      </c>
      <c r="H4272" s="19">
        <v>5</v>
      </c>
      <c r="I4272" s="19">
        <v>7</v>
      </c>
      <c r="J4272" s="19">
        <v>97</v>
      </c>
      <c r="K4272" s="19">
        <v>45</v>
      </c>
      <c r="L4272" s="19">
        <v>135</v>
      </c>
      <c r="M4272" s="19" t="s">
        <v>67</v>
      </c>
      <c r="N4272" s="19">
        <v>3000</v>
      </c>
      <c r="O4272" s="19">
        <v>6000</v>
      </c>
      <c r="P4272" s="19">
        <v>1530</v>
      </c>
      <c r="Q4272" s="19" t="s">
        <v>57</v>
      </c>
      <c r="R4272" s="19">
        <v>765</v>
      </c>
      <c r="S4272" s="19">
        <v>20000</v>
      </c>
      <c r="T4272" s="19">
        <v>0.13</v>
      </c>
      <c r="U4272" s="19">
        <v>1.6</v>
      </c>
      <c r="V4272" s="19">
        <v>0.24</v>
      </c>
      <c r="W4272" s="19">
        <v>58</v>
      </c>
      <c r="X4272" s="93">
        <v>240</v>
      </c>
      <c r="Y4272">
        <f t="shared" si="199"/>
        <v>375</v>
      </c>
      <c r="Z4272" t="b">
        <f>IF(N4272/G4272&gt;=Auswahlhilfe!$C$8,TRUE,FALSE)</f>
        <v>1</v>
      </c>
      <c r="AA4272" t="b">
        <f>IF(K4272&gt;Auswahlhilfe!$C$7,TRUE,FALSE)</f>
        <v>1</v>
      </c>
      <c r="AB4272" t="b">
        <f>IF(Auswahlhilfe!$C$17=F4272,TRUE,FALSE)</f>
        <v>0</v>
      </c>
      <c r="AC4272" t="b">
        <f>IFERROR(IF(FIND("P2",PGOptionList!D4272)&gt;0,TRUE),FALSE)</f>
        <v>1</v>
      </c>
      <c r="AD4272" t="b">
        <f>IFERROR(IF(FIND("P1",PGOptionList!D4272)&gt;0,TRUE),FALSE)</f>
        <v>0</v>
      </c>
      <c r="AE4272" t="b">
        <f>IFERROR(IF(FIND("P0",PGOptionList!D4272)&gt;0,TRUE),FALSE)</f>
        <v>0</v>
      </c>
      <c r="AF4272" t="b">
        <f>IF(AND(Z4272,AA4272,AB4272,AC4272,IF(C4272=Auswahlhilfe!$L$7,TRUE,FALSE)),D4272,FALSE)</f>
        <v>0</v>
      </c>
      <c r="AG4272" t="b">
        <f>IF(AND(Z4272,AA4272,AB4272,AD4272,IF(C4272=Auswahlhilfe!$L$17,TRUE,FALSE)),D4272,FALSE)</f>
        <v>0</v>
      </c>
      <c r="AH4272" t="b">
        <f>IF(AND(Z4272,AA4272,AB4272,AE4272,IF(C4272=Auswahlhilfe!$L$17,TRUE,FALSE)),D4272,FALSE)</f>
        <v>0</v>
      </c>
      <c r="AI4272" t="s">
        <v>4817</v>
      </c>
      <c r="AJ4272" s="90" t="str">
        <f t="shared" si="200"/>
        <v>mailto:info@oxni.ch?subject=Anfrage TCE-070-008-S1-P2</v>
      </c>
    </row>
    <row r="4273" spans="2:36" x14ac:dyDescent="0.2">
      <c r="B4273" s="78" t="str">
        <f t="shared" si="198"/>
        <v/>
      </c>
      <c r="C4273" s="19" t="s">
        <v>19</v>
      </c>
      <c r="D4273" s="19" t="s">
        <v>4574</v>
      </c>
      <c r="E4273" s="19">
        <v>60</v>
      </c>
      <c r="F4273" s="19" t="s">
        <v>58</v>
      </c>
      <c r="G4273" s="19">
        <v>8</v>
      </c>
      <c r="H4273" s="19">
        <v>5</v>
      </c>
      <c r="I4273" s="19">
        <v>7</v>
      </c>
      <c r="J4273" s="19">
        <v>97</v>
      </c>
      <c r="K4273" s="19">
        <v>45</v>
      </c>
      <c r="L4273" s="19">
        <v>135</v>
      </c>
      <c r="M4273" s="19" t="s">
        <v>67</v>
      </c>
      <c r="N4273" s="19">
        <v>3000</v>
      </c>
      <c r="O4273" s="19">
        <v>6000</v>
      </c>
      <c r="P4273" s="19">
        <v>1530</v>
      </c>
      <c r="Q4273" s="19" t="s">
        <v>57</v>
      </c>
      <c r="R4273" s="19">
        <v>765</v>
      </c>
      <c r="S4273" s="19">
        <v>20000</v>
      </c>
      <c r="T4273" s="19">
        <v>0.13</v>
      </c>
      <c r="U4273" s="19">
        <v>1.6</v>
      </c>
      <c r="V4273" s="19">
        <v>0.24</v>
      </c>
      <c r="W4273" s="19">
        <v>58</v>
      </c>
      <c r="X4273" s="93">
        <v>240</v>
      </c>
      <c r="Y4273">
        <f t="shared" si="199"/>
        <v>375</v>
      </c>
      <c r="Z4273" t="b">
        <f>IF(N4273/G4273&gt;=Auswahlhilfe!$C$8,TRUE,FALSE)</f>
        <v>1</v>
      </c>
      <c r="AA4273" t="b">
        <f>IF(K4273&gt;Auswahlhilfe!$C$7,TRUE,FALSE)</f>
        <v>1</v>
      </c>
      <c r="AB4273" t="b">
        <f>IF(Auswahlhilfe!$C$17=F4273,TRUE,FALSE)</f>
        <v>1</v>
      </c>
      <c r="AC4273" t="b">
        <f>IFERROR(IF(FIND("P2",PGOptionList!D4273)&gt;0,TRUE),FALSE)</f>
        <v>1</v>
      </c>
      <c r="AD4273" t="b">
        <f>IFERROR(IF(FIND("P1",PGOptionList!D4273)&gt;0,TRUE),FALSE)</f>
        <v>0</v>
      </c>
      <c r="AE4273" t="b">
        <f>IFERROR(IF(FIND("P0",PGOptionList!D4273)&gt;0,TRUE),FALSE)</f>
        <v>0</v>
      </c>
      <c r="AF4273" t="b">
        <f>IF(AND(Z4273,AA4273,AB4273,AC4273,IF(C4273=Auswahlhilfe!$L$7,TRUE,FALSE)),D4273,FALSE)</f>
        <v>0</v>
      </c>
      <c r="AG4273" t="b">
        <f>IF(AND(Z4273,AA4273,AB4273,AD4273,IF(C4273=Auswahlhilfe!$L$17,TRUE,FALSE)),D4273,FALSE)</f>
        <v>0</v>
      </c>
      <c r="AH4273" t="b">
        <f>IF(AND(Z4273,AA4273,AB4273,AE4273,IF(C4273=Auswahlhilfe!$L$17,TRUE,FALSE)),D4273,FALSE)</f>
        <v>0</v>
      </c>
      <c r="AI4273" t="s">
        <v>4818</v>
      </c>
      <c r="AJ4273" s="90" t="str">
        <f t="shared" si="200"/>
        <v>https://shop.oxni.ch/de/shop/motoren/planetengetriebe/tce-070-008-s2-p2</v>
      </c>
    </row>
    <row r="4274" spans="2:36" x14ac:dyDescent="0.2">
      <c r="B4274" s="78" t="str">
        <f t="shared" si="198"/>
        <v/>
      </c>
      <c r="C4274" s="19" t="s">
        <v>19</v>
      </c>
      <c r="D4274" s="19" t="s">
        <v>4575</v>
      </c>
      <c r="E4274" s="19">
        <v>60</v>
      </c>
      <c r="F4274" s="19" t="s">
        <v>55</v>
      </c>
      <c r="G4274" s="19">
        <v>7</v>
      </c>
      <c r="H4274" s="19">
        <v>3</v>
      </c>
      <c r="I4274" s="19">
        <v>7</v>
      </c>
      <c r="J4274" s="19">
        <v>97</v>
      </c>
      <c r="K4274" s="19">
        <v>45</v>
      </c>
      <c r="L4274" s="19">
        <v>135</v>
      </c>
      <c r="M4274" s="19" t="s">
        <v>67</v>
      </c>
      <c r="N4274" s="19">
        <v>3000</v>
      </c>
      <c r="O4274" s="19">
        <v>6000</v>
      </c>
      <c r="P4274" s="19">
        <v>1530</v>
      </c>
      <c r="Q4274" s="19" t="s">
        <v>57</v>
      </c>
      <c r="R4274" s="19">
        <v>765</v>
      </c>
      <c r="S4274" s="19">
        <v>20000</v>
      </c>
      <c r="T4274" s="19">
        <v>0.13</v>
      </c>
      <c r="U4274" s="19">
        <v>1.6</v>
      </c>
      <c r="V4274" s="19">
        <v>0.24</v>
      </c>
      <c r="W4274" s="19">
        <v>58</v>
      </c>
      <c r="X4274" s="93">
        <v>264</v>
      </c>
      <c r="Y4274">
        <f t="shared" si="199"/>
        <v>428.57142857142856</v>
      </c>
      <c r="Z4274" t="b">
        <f>IF(N4274/G4274&gt;=Auswahlhilfe!$C$8,TRUE,FALSE)</f>
        <v>1</v>
      </c>
      <c r="AA4274" t="b">
        <f>IF(K4274&gt;Auswahlhilfe!$C$7,TRUE,FALSE)</f>
        <v>1</v>
      </c>
      <c r="AB4274" t="b">
        <f>IF(Auswahlhilfe!$C$17=F4274,TRUE,FALSE)</f>
        <v>0</v>
      </c>
      <c r="AC4274" t="b">
        <f>IFERROR(IF(FIND("P2",PGOptionList!D4274)&gt;0,TRUE),FALSE)</f>
        <v>0</v>
      </c>
      <c r="AD4274" t="b">
        <f>IFERROR(IF(FIND("P1",PGOptionList!D4274)&gt;0,TRUE),FALSE)</f>
        <v>1</v>
      </c>
      <c r="AE4274" t="b">
        <f>IFERROR(IF(FIND("P0",PGOptionList!D4274)&gt;0,TRUE),FALSE)</f>
        <v>0</v>
      </c>
      <c r="AF4274" t="b">
        <f>IF(AND(Z4274,AA4274,AB4274,AC4274,IF(C4274=Auswahlhilfe!$L$7,TRUE,FALSE)),D4274,FALSE)</f>
        <v>0</v>
      </c>
      <c r="AG4274" t="b">
        <f>IF(AND(Z4274,AA4274,AB4274,AD4274,IF(C4274=Auswahlhilfe!$L$17,TRUE,FALSE)),D4274,FALSE)</f>
        <v>0</v>
      </c>
      <c r="AH4274" t="b">
        <f>IF(AND(Z4274,AA4274,AB4274,AE4274,IF(C4274=Auswahlhilfe!$L$17,TRUE,FALSE)),D4274,FALSE)</f>
        <v>0</v>
      </c>
      <c r="AI4274" t="s">
        <v>4817</v>
      </c>
      <c r="AJ4274" s="90" t="str">
        <f t="shared" si="200"/>
        <v>mailto:info@oxni.ch?subject=Anfrage TCE-070-007-S1-P1</v>
      </c>
    </row>
    <row r="4275" spans="2:36" x14ac:dyDescent="0.2">
      <c r="B4275" s="78" t="str">
        <f t="shared" si="198"/>
        <v/>
      </c>
      <c r="C4275" s="19" t="s">
        <v>19</v>
      </c>
      <c r="D4275" s="19" t="s">
        <v>4576</v>
      </c>
      <c r="E4275" s="19">
        <v>60</v>
      </c>
      <c r="F4275" s="19" t="s">
        <v>58</v>
      </c>
      <c r="G4275" s="19">
        <v>7</v>
      </c>
      <c r="H4275" s="19">
        <v>3</v>
      </c>
      <c r="I4275" s="19">
        <v>7</v>
      </c>
      <c r="J4275" s="19">
        <v>97</v>
      </c>
      <c r="K4275" s="19">
        <v>45</v>
      </c>
      <c r="L4275" s="19">
        <v>135</v>
      </c>
      <c r="M4275" s="19" t="s">
        <v>67</v>
      </c>
      <c r="N4275" s="19">
        <v>3000</v>
      </c>
      <c r="O4275" s="19">
        <v>6000</v>
      </c>
      <c r="P4275" s="19">
        <v>1530</v>
      </c>
      <c r="Q4275" s="19" t="s">
        <v>57</v>
      </c>
      <c r="R4275" s="19">
        <v>765</v>
      </c>
      <c r="S4275" s="19">
        <v>20000</v>
      </c>
      <c r="T4275" s="19">
        <v>0.13</v>
      </c>
      <c r="U4275" s="19">
        <v>1.6</v>
      </c>
      <c r="V4275" s="19">
        <v>0.24</v>
      </c>
      <c r="W4275" s="19">
        <v>58</v>
      </c>
      <c r="X4275" s="93">
        <v>264</v>
      </c>
      <c r="Y4275">
        <f t="shared" si="199"/>
        <v>428.57142857142856</v>
      </c>
      <c r="Z4275" t="b">
        <f>IF(N4275/G4275&gt;=Auswahlhilfe!$C$8,TRUE,FALSE)</f>
        <v>1</v>
      </c>
      <c r="AA4275" t="b">
        <f>IF(K4275&gt;Auswahlhilfe!$C$7,TRUE,FALSE)</f>
        <v>1</v>
      </c>
      <c r="AB4275" t="b">
        <f>IF(Auswahlhilfe!$C$17=F4275,TRUE,FALSE)</f>
        <v>1</v>
      </c>
      <c r="AC4275" t="b">
        <f>IFERROR(IF(FIND("P2",PGOptionList!D4275)&gt;0,TRUE),FALSE)</f>
        <v>0</v>
      </c>
      <c r="AD4275" t="b">
        <f>IFERROR(IF(FIND("P1",PGOptionList!D4275)&gt;0,TRUE),FALSE)</f>
        <v>1</v>
      </c>
      <c r="AE4275" t="b">
        <f>IFERROR(IF(FIND("P0",PGOptionList!D4275)&gt;0,TRUE),FALSE)</f>
        <v>0</v>
      </c>
      <c r="AF4275" t="b">
        <f>IF(AND(Z4275,AA4275,AB4275,AC4275,IF(C4275=Auswahlhilfe!$L$7,TRUE,FALSE)),D4275,FALSE)</f>
        <v>0</v>
      </c>
      <c r="AG4275" t="b">
        <f>IF(AND(Z4275,AA4275,AB4275,AD4275,IF(C4275=Auswahlhilfe!$L$17,TRUE,FALSE)),D4275,FALSE)</f>
        <v>0</v>
      </c>
      <c r="AH4275" t="b">
        <f>IF(AND(Z4275,AA4275,AB4275,AE4275,IF(C4275=Auswahlhilfe!$L$17,TRUE,FALSE)),D4275,FALSE)</f>
        <v>0</v>
      </c>
      <c r="AI4275" t="s">
        <v>4818</v>
      </c>
      <c r="AJ4275" s="90" t="str">
        <f t="shared" si="200"/>
        <v>https://shop.oxni.ch/de/shop/motoren/planetengetriebe/tce-070-007-s2-p1</v>
      </c>
    </row>
    <row r="4276" spans="2:36" x14ac:dyDescent="0.2">
      <c r="B4276" s="78" t="str">
        <f t="shared" si="198"/>
        <v/>
      </c>
      <c r="C4276" s="19" t="s">
        <v>19</v>
      </c>
      <c r="D4276" s="19" t="s">
        <v>4577</v>
      </c>
      <c r="E4276" s="19">
        <v>60</v>
      </c>
      <c r="F4276" s="19" t="s">
        <v>55</v>
      </c>
      <c r="G4276" s="19">
        <v>7</v>
      </c>
      <c r="H4276" s="19">
        <v>5</v>
      </c>
      <c r="I4276" s="19">
        <v>7</v>
      </c>
      <c r="J4276" s="19">
        <v>97</v>
      </c>
      <c r="K4276" s="19">
        <v>45</v>
      </c>
      <c r="L4276" s="19">
        <v>135</v>
      </c>
      <c r="M4276" s="19" t="s">
        <v>67</v>
      </c>
      <c r="N4276" s="19">
        <v>3000</v>
      </c>
      <c r="O4276" s="19">
        <v>6000</v>
      </c>
      <c r="P4276" s="19">
        <v>1530</v>
      </c>
      <c r="Q4276" s="19" t="s">
        <v>57</v>
      </c>
      <c r="R4276" s="19">
        <v>765</v>
      </c>
      <c r="S4276" s="19">
        <v>20000</v>
      </c>
      <c r="T4276" s="19">
        <v>0.13</v>
      </c>
      <c r="U4276" s="19">
        <v>1.6</v>
      </c>
      <c r="V4276" s="19">
        <v>0.24</v>
      </c>
      <c r="W4276" s="19">
        <v>58</v>
      </c>
      <c r="X4276" s="93">
        <v>240</v>
      </c>
      <c r="Y4276">
        <f t="shared" si="199"/>
        <v>428.57142857142856</v>
      </c>
      <c r="Z4276" t="b">
        <f>IF(N4276/G4276&gt;=Auswahlhilfe!$C$8,TRUE,FALSE)</f>
        <v>1</v>
      </c>
      <c r="AA4276" t="b">
        <f>IF(K4276&gt;Auswahlhilfe!$C$7,TRUE,FALSE)</f>
        <v>1</v>
      </c>
      <c r="AB4276" t="b">
        <f>IF(Auswahlhilfe!$C$17=F4276,TRUE,FALSE)</f>
        <v>0</v>
      </c>
      <c r="AC4276" t="b">
        <f>IFERROR(IF(FIND("P2",PGOptionList!D4276)&gt;0,TRUE),FALSE)</f>
        <v>1</v>
      </c>
      <c r="AD4276" t="b">
        <f>IFERROR(IF(FIND("P1",PGOptionList!D4276)&gt;0,TRUE),FALSE)</f>
        <v>0</v>
      </c>
      <c r="AE4276" t="b">
        <f>IFERROR(IF(FIND("P0",PGOptionList!D4276)&gt;0,TRUE),FALSE)</f>
        <v>0</v>
      </c>
      <c r="AF4276" t="b">
        <f>IF(AND(Z4276,AA4276,AB4276,AC4276,IF(C4276=Auswahlhilfe!$L$7,TRUE,FALSE)),D4276,FALSE)</f>
        <v>0</v>
      </c>
      <c r="AG4276" t="b">
        <f>IF(AND(Z4276,AA4276,AB4276,AD4276,IF(C4276=Auswahlhilfe!$L$17,TRUE,FALSE)),D4276,FALSE)</f>
        <v>0</v>
      </c>
      <c r="AH4276" t="b">
        <f>IF(AND(Z4276,AA4276,AB4276,AE4276,IF(C4276=Auswahlhilfe!$L$17,TRUE,FALSE)),D4276,FALSE)</f>
        <v>0</v>
      </c>
      <c r="AI4276" t="s">
        <v>4817</v>
      </c>
      <c r="AJ4276" s="90" t="str">
        <f t="shared" si="200"/>
        <v>mailto:info@oxni.ch?subject=Anfrage TCE-070-007-S1-P2</v>
      </c>
    </row>
    <row r="4277" spans="2:36" x14ac:dyDescent="0.2">
      <c r="B4277" s="78" t="str">
        <f t="shared" si="198"/>
        <v/>
      </c>
      <c r="C4277" s="19" t="s">
        <v>19</v>
      </c>
      <c r="D4277" s="19" t="s">
        <v>4578</v>
      </c>
      <c r="E4277" s="19">
        <v>60</v>
      </c>
      <c r="F4277" s="19" t="s">
        <v>58</v>
      </c>
      <c r="G4277" s="19">
        <v>7</v>
      </c>
      <c r="H4277" s="19">
        <v>5</v>
      </c>
      <c r="I4277" s="19">
        <v>7</v>
      </c>
      <c r="J4277" s="19">
        <v>97</v>
      </c>
      <c r="K4277" s="19">
        <v>45</v>
      </c>
      <c r="L4277" s="19">
        <v>135</v>
      </c>
      <c r="M4277" s="19" t="s">
        <v>67</v>
      </c>
      <c r="N4277" s="19">
        <v>3000</v>
      </c>
      <c r="O4277" s="19">
        <v>6000</v>
      </c>
      <c r="P4277" s="19">
        <v>1530</v>
      </c>
      <c r="Q4277" s="19" t="s">
        <v>57</v>
      </c>
      <c r="R4277" s="19">
        <v>765</v>
      </c>
      <c r="S4277" s="19">
        <v>20000</v>
      </c>
      <c r="T4277" s="19">
        <v>0.13</v>
      </c>
      <c r="U4277" s="19">
        <v>1.6</v>
      </c>
      <c r="V4277" s="19">
        <v>0.24</v>
      </c>
      <c r="W4277" s="19">
        <v>58</v>
      </c>
      <c r="X4277" s="93">
        <v>240</v>
      </c>
      <c r="Y4277">
        <f t="shared" si="199"/>
        <v>428.57142857142856</v>
      </c>
      <c r="Z4277" t="b">
        <f>IF(N4277/G4277&gt;=Auswahlhilfe!$C$8,TRUE,FALSE)</f>
        <v>1</v>
      </c>
      <c r="AA4277" t="b">
        <f>IF(K4277&gt;Auswahlhilfe!$C$7,TRUE,FALSE)</f>
        <v>1</v>
      </c>
      <c r="AB4277" t="b">
        <f>IF(Auswahlhilfe!$C$17=F4277,TRUE,FALSE)</f>
        <v>1</v>
      </c>
      <c r="AC4277" t="b">
        <f>IFERROR(IF(FIND("P2",PGOptionList!D4277)&gt;0,TRUE),FALSE)</f>
        <v>1</v>
      </c>
      <c r="AD4277" t="b">
        <f>IFERROR(IF(FIND("P1",PGOptionList!D4277)&gt;0,TRUE),FALSE)</f>
        <v>0</v>
      </c>
      <c r="AE4277" t="b">
        <f>IFERROR(IF(FIND("P0",PGOptionList!D4277)&gt;0,TRUE),FALSE)</f>
        <v>0</v>
      </c>
      <c r="AF4277" t="b">
        <f>IF(AND(Z4277,AA4277,AB4277,AC4277,IF(C4277=Auswahlhilfe!$L$7,TRUE,FALSE)),D4277,FALSE)</f>
        <v>0</v>
      </c>
      <c r="AG4277" t="b">
        <f>IF(AND(Z4277,AA4277,AB4277,AD4277,IF(C4277=Auswahlhilfe!$L$17,TRUE,FALSE)),D4277,FALSE)</f>
        <v>0</v>
      </c>
      <c r="AH4277" t="b">
        <f>IF(AND(Z4277,AA4277,AB4277,AE4277,IF(C4277=Auswahlhilfe!$L$17,TRUE,FALSE)),D4277,FALSE)</f>
        <v>0</v>
      </c>
      <c r="AI4277" t="s">
        <v>4818</v>
      </c>
      <c r="AJ4277" s="90" t="str">
        <f t="shared" si="200"/>
        <v>https://shop.oxni.ch/de/shop/motoren/planetengetriebe/tce-070-007-s2-p2</v>
      </c>
    </row>
    <row r="4278" spans="2:36" x14ac:dyDescent="0.2">
      <c r="B4278" s="78" t="str">
        <f t="shared" si="198"/>
        <v/>
      </c>
      <c r="C4278" s="19" t="s">
        <v>19</v>
      </c>
      <c r="D4278" s="19" t="s">
        <v>4579</v>
      </c>
      <c r="E4278" s="19">
        <v>60</v>
      </c>
      <c r="F4278" s="19" t="s">
        <v>55</v>
      </c>
      <c r="G4278" s="19">
        <v>6</v>
      </c>
      <c r="H4278" s="19">
        <v>3</v>
      </c>
      <c r="I4278" s="19">
        <v>7</v>
      </c>
      <c r="J4278" s="19">
        <v>97</v>
      </c>
      <c r="K4278" s="19">
        <v>50</v>
      </c>
      <c r="L4278" s="19">
        <v>150</v>
      </c>
      <c r="M4278" s="19" t="s">
        <v>64</v>
      </c>
      <c r="N4278" s="19">
        <v>3000</v>
      </c>
      <c r="O4278" s="19">
        <v>6000</v>
      </c>
      <c r="P4278" s="19">
        <v>1530</v>
      </c>
      <c r="Q4278" s="19" t="s">
        <v>57</v>
      </c>
      <c r="R4278" s="19">
        <v>765</v>
      </c>
      <c r="S4278" s="19">
        <v>20000</v>
      </c>
      <c r="T4278" s="19">
        <v>0.13</v>
      </c>
      <c r="U4278" s="19">
        <v>1.6</v>
      </c>
      <c r="V4278" s="19">
        <v>0.24</v>
      </c>
      <c r="W4278" s="19">
        <v>58</v>
      </c>
      <c r="X4278" s="93">
        <v>264</v>
      </c>
      <c r="Y4278">
        <f t="shared" si="199"/>
        <v>500</v>
      </c>
      <c r="Z4278" t="b">
        <f>IF(N4278/G4278&gt;=Auswahlhilfe!$C$8,TRUE,FALSE)</f>
        <v>1</v>
      </c>
      <c r="AA4278" t="b">
        <f>IF(K4278&gt;Auswahlhilfe!$C$7,TRUE,FALSE)</f>
        <v>1</v>
      </c>
      <c r="AB4278" t="b">
        <f>IF(Auswahlhilfe!$C$17=F4278,TRUE,FALSE)</f>
        <v>0</v>
      </c>
      <c r="AC4278" t="b">
        <f>IFERROR(IF(FIND("P2",PGOptionList!D4278)&gt;0,TRUE),FALSE)</f>
        <v>0</v>
      </c>
      <c r="AD4278" t="b">
        <f>IFERROR(IF(FIND("P1",PGOptionList!D4278)&gt;0,TRUE),FALSE)</f>
        <v>1</v>
      </c>
      <c r="AE4278" t="b">
        <f>IFERROR(IF(FIND("P0",PGOptionList!D4278)&gt;0,TRUE),FALSE)</f>
        <v>0</v>
      </c>
      <c r="AF4278" t="b">
        <f>IF(AND(Z4278,AA4278,AB4278,AC4278,IF(C4278=Auswahlhilfe!$L$7,TRUE,FALSE)),D4278,FALSE)</f>
        <v>0</v>
      </c>
      <c r="AG4278" t="b">
        <f>IF(AND(Z4278,AA4278,AB4278,AD4278,IF(C4278=Auswahlhilfe!$L$17,TRUE,FALSE)),D4278,FALSE)</f>
        <v>0</v>
      </c>
      <c r="AH4278" t="b">
        <f>IF(AND(Z4278,AA4278,AB4278,AE4278,IF(C4278=Auswahlhilfe!$L$17,TRUE,FALSE)),D4278,FALSE)</f>
        <v>0</v>
      </c>
      <c r="AI4278" t="s">
        <v>4817</v>
      </c>
      <c r="AJ4278" s="90" t="str">
        <f t="shared" si="200"/>
        <v>mailto:info@oxni.ch?subject=Anfrage TCE-070-006-S1-P1</v>
      </c>
    </row>
    <row r="4279" spans="2:36" x14ac:dyDescent="0.2">
      <c r="B4279" s="78" t="str">
        <f t="shared" si="198"/>
        <v/>
      </c>
      <c r="C4279" s="19" t="s">
        <v>19</v>
      </c>
      <c r="D4279" s="19" t="s">
        <v>4580</v>
      </c>
      <c r="E4279" s="19">
        <v>60</v>
      </c>
      <c r="F4279" s="19" t="s">
        <v>58</v>
      </c>
      <c r="G4279" s="19">
        <v>6</v>
      </c>
      <c r="H4279" s="19">
        <v>3</v>
      </c>
      <c r="I4279" s="19">
        <v>7</v>
      </c>
      <c r="J4279" s="19">
        <v>97</v>
      </c>
      <c r="K4279" s="19">
        <v>50</v>
      </c>
      <c r="L4279" s="19">
        <v>150</v>
      </c>
      <c r="M4279" s="19" t="s">
        <v>64</v>
      </c>
      <c r="N4279" s="19">
        <v>3000</v>
      </c>
      <c r="O4279" s="19">
        <v>6000</v>
      </c>
      <c r="P4279" s="19">
        <v>1530</v>
      </c>
      <c r="Q4279" s="19" t="s">
        <v>57</v>
      </c>
      <c r="R4279" s="19">
        <v>765</v>
      </c>
      <c r="S4279" s="19">
        <v>20000</v>
      </c>
      <c r="T4279" s="19">
        <v>0.13</v>
      </c>
      <c r="U4279" s="19">
        <v>1.6</v>
      </c>
      <c r="V4279" s="19">
        <v>0.24</v>
      </c>
      <c r="W4279" s="19">
        <v>58</v>
      </c>
      <c r="X4279" s="93">
        <v>264</v>
      </c>
      <c r="Y4279">
        <f t="shared" si="199"/>
        <v>500</v>
      </c>
      <c r="Z4279" t="b">
        <f>IF(N4279/G4279&gt;=Auswahlhilfe!$C$8,TRUE,FALSE)</f>
        <v>1</v>
      </c>
      <c r="AA4279" t="b">
        <f>IF(K4279&gt;Auswahlhilfe!$C$7,TRUE,FALSE)</f>
        <v>1</v>
      </c>
      <c r="AB4279" t="b">
        <f>IF(Auswahlhilfe!$C$17=F4279,TRUE,FALSE)</f>
        <v>1</v>
      </c>
      <c r="AC4279" t="b">
        <f>IFERROR(IF(FIND("P2",PGOptionList!D4279)&gt;0,TRUE),FALSE)</f>
        <v>0</v>
      </c>
      <c r="AD4279" t="b">
        <f>IFERROR(IF(FIND("P1",PGOptionList!D4279)&gt;0,TRUE),FALSE)</f>
        <v>1</v>
      </c>
      <c r="AE4279" t="b">
        <f>IFERROR(IF(FIND("P0",PGOptionList!D4279)&gt;0,TRUE),FALSE)</f>
        <v>0</v>
      </c>
      <c r="AF4279" t="b">
        <f>IF(AND(Z4279,AA4279,AB4279,AC4279,IF(C4279=Auswahlhilfe!$L$7,TRUE,FALSE)),D4279,FALSE)</f>
        <v>0</v>
      </c>
      <c r="AG4279" t="b">
        <f>IF(AND(Z4279,AA4279,AB4279,AD4279,IF(C4279=Auswahlhilfe!$L$17,TRUE,FALSE)),D4279,FALSE)</f>
        <v>0</v>
      </c>
      <c r="AH4279" t="b">
        <f>IF(AND(Z4279,AA4279,AB4279,AE4279,IF(C4279=Auswahlhilfe!$L$17,TRUE,FALSE)),D4279,FALSE)</f>
        <v>0</v>
      </c>
      <c r="AI4279" t="s">
        <v>4818</v>
      </c>
      <c r="AJ4279" s="90" t="str">
        <f t="shared" si="200"/>
        <v>https://shop.oxni.ch/de/shop/motoren/planetengetriebe/tce-070-006-s2-p1</v>
      </c>
    </row>
    <row r="4280" spans="2:36" x14ac:dyDescent="0.2">
      <c r="B4280" s="78" t="str">
        <f t="shared" si="198"/>
        <v/>
      </c>
      <c r="C4280" s="19" t="s">
        <v>19</v>
      </c>
      <c r="D4280" s="19" t="s">
        <v>4581</v>
      </c>
      <c r="E4280" s="19">
        <v>60</v>
      </c>
      <c r="F4280" s="19" t="s">
        <v>55</v>
      </c>
      <c r="G4280" s="19">
        <v>6</v>
      </c>
      <c r="H4280" s="19">
        <v>5</v>
      </c>
      <c r="I4280" s="19">
        <v>7</v>
      </c>
      <c r="J4280" s="19">
        <v>97</v>
      </c>
      <c r="K4280" s="19">
        <v>50</v>
      </c>
      <c r="L4280" s="19">
        <v>150</v>
      </c>
      <c r="M4280" s="19" t="s">
        <v>64</v>
      </c>
      <c r="N4280" s="19">
        <v>3000</v>
      </c>
      <c r="O4280" s="19">
        <v>6000</v>
      </c>
      <c r="P4280" s="19">
        <v>1530</v>
      </c>
      <c r="Q4280" s="19" t="s">
        <v>57</v>
      </c>
      <c r="R4280" s="19">
        <v>765</v>
      </c>
      <c r="S4280" s="19">
        <v>20000</v>
      </c>
      <c r="T4280" s="19">
        <v>0.13</v>
      </c>
      <c r="U4280" s="19">
        <v>1.6</v>
      </c>
      <c r="V4280" s="19">
        <v>0.24</v>
      </c>
      <c r="W4280" s="19">
        <v>58</v>
      </c>
      <c r="X4280" s="93">
        <v>240</v>
      </c>
      <c r="Y4280">
        <f t="shared" si="199"/>
        <v>500</v>
      </c>
      <c r="Z4280" t="b">
        <f>IF(N4280/G4280&gt;=Auswahlhilfe!$C$8,TRUE,FALSE)</f>
        <v>1</v>
      </c>
      <c r="AA4280" t="b">
        <f>IF(K4280&gt;Auswahlhilfe!$C$7,TRUE,FALSE)</f>
        <v>1</v>
      </c>
      <c r="AB4280" t="b">
        <f>IF(Auswahlhilfe!$C$17=F4280,TRUE,FALSE)</f>
        <v>0</v>
      </c>
      <c r="AC4280" t="b">
        <f>IFERROR(IF(FIND("P2",PGOptionList!D4280)&gt;0,TRUE),FALSE)</f>
        <v>1</v>
      </c>
      <c r="AD4280" t="b">
        <f>IFERROR(IF(FIND("P1",PGOptionList!D4280)&gt;0,TRUE),FALSE)</f>
        <v>0</v>
      </c>
      <c r="AE4280" t="b">
        <f>IFERROR(IF(FIND("P0",PGOptionList!D4280)&gt;0,TRUE),FALSE)</f>
        <v>0</v>
      </c>
      <c r="AF4280" t="b">
        <f>IF(AND(Z4280,AA4280,AB4280,AC4280,IF(C4280=Auswahlhilfe!$L$7,TRUE,FALSE)),D4280,FALSE)</f>
        <v>0</v>
      </c>
      <c r="AG4280" t="b">
        <f>IF(AND(Z4280,AA4280,AB4280,AD4280,IF(C4280=Auswahlhilfe!$L$17,TRUE,FALSE)),D4280,FALSE)</f>
        <v>0</v>
      </c>
      <c r="AH4280" t="b">
        <f>IF(AND(Z4280,AA4280,AB4280,AE4280,IF(C4280=Auswahlhilfe!$L$17,TRUE,FALSE)),D4280,FALSE)</f>
        <v>0</v>
      </c>
      <c r="AI4280" t="s">
        <v>4817</v>
      </c>
      <c r="AJ4280" s="90" t="str">
        <f t="shared" si="200"/>
        <v>mailto:info@oxni.ch?subject=Anfrage TCE-070-006-S1-P2</v>
      </c>
    </row>
    <row r="4281" spans="2:36" x14ac:dyDescent="0.2">
      <c r="B4281" s="78" t="str">
        <f t="shared" si="198"/>
        <v/>
      </c>
      <c r="C4281" s="19" t="s">
        <v>19</v>
      </c>
      <c r="D4281" s="19" t="s">
        <v>4582</v>
      </c>
      <c r="E4281" s="19">
        <v>60</v>
      </c>
      <c r="F4281" s="19" t="s">
        <v>58</v>
      </c>
      <c r="G4281" s="19">
        <v>6</v>
      </c>
      <c r="H4281" s="19">
        <v>5</v>
      </c>
      <c r="I4281" s="19">
        <v>7</v>
      </c>
      <c r="J4281" s="19">
        <v>97</v>
      </c>
      <c r="K4281" s="19">
        <v>50</v>
      </c>
      <c r="L4281" s="19">
        <v>150</v>
      </c>
      <c r="M4281" s="19" t="s">
        <v>64</v>
      </c>
      <c r="N4281" s="19">
        <v>3000</v>
      </c>
      <c r="O4281" s="19">
        <v>6000</v>
      </c>
      <c r="P4281" s="19">
        <v>1530</v>
      </c>
      <c r="Q4281" s="19" t="s">
        <v>57</v>
      </c>
      <c r="R4281" s="19">
        <v>765</v>
      </c>
      <c r="S4281" s="19">
        <v>20000</v>
      </c>
      <c r="T4281" s="19">
        <v>0.13</v>
      </c>
      <c r="U4281" s="19">
        <v>1.6</v>
      </c>
      <c r="V4281" s="19">
        <v>0.24</v>
      </c>
      <c r="W4281" s="19">
        <v>58</v>
      </c>
      <c r="X4281" s="93">
        <v>240</v>
      </c>
      <c r="Y4281">
        <f t="shared" si="199"/>
        <v>500</v>
      </c>
      <c r="Z4281" t="b">
        <f>IF(N4281/G4281&gt;=Auswahlhilfe!$C$8,TRUE,FALSE)</f>
        <v>1</v>
      </c>
      <c r="AA4281" t="b">
        <f>IF(K4281&gt;Auswahlhilfe!$C$7,TRUE,FALSE)</f>
        <v>1</v>
      </c>
      <c r="AB4281" t="b">
        <f>IF(Auswahlhilfe!$C$17=F4281,TRUE,FALSE)</f>
        <v>1</v>
      </c>
      <c r="AC4281" t="b">
        <f>IFERROR(IF(FIND("P2",PGOptionList!D4281)&gt;0,TRUE),FALSE)</f>
        <v>1</v>
      </c>
      <c r="AD4281" t="b">
        <f>IFERROR(IF(FIND("P1",PGOptionList!D4281)&gt;0,TRUE),FALSE)</f>
        <v>0</v>
      </c>
      <c r="AE4281" t="b">
        <f>IFERROR(IF(FIND("P0",PGOptionList!D4281)&gt;0,TRUE),FALSE)</f>
        <v>0</v>
      </c>
      <c r="AF4281" t="b">
        <f>IF(AND(Z4281,AA4281,AB4281,AC4281,IF(C4281=Auswahlhilfe!$L$7,TRUE,FALSE)),D4281,FALSE)</f>
        <v>0</v>
      </c>
      <c r="AG4281" t="b">
        <f>IF(AND(Z4281,AA4281,AB4281,AD4281,IF(C4281=Auswahlhilfe!$L$17,TRUE,FALSE)),D4281,FALSE)</f>
        <v>0</v>
      </c>
      <c r="AH4281" t="b">
        <f>IF(AND(Z4281,AA4281,AB4281,AE4281,IF(C4281=Auswahlhilfe!$L$17,TRUE,FALSE)),D4281,FALSE)</f>
        <v>0</v>
      </c>
      <c r="AI4281" t="s">
        <v>4818</v>
      </c>
      <c r="AJ4281" s="90" t="str">
        <f t="shared" si="200"/>
        <v>https://shop.oxni.ch/de/shop/motoren/planetengetriebe/tce-070-006-s2-p2</v>
      </c>
    </row>
    <row r="4282" spans="2:36" x14ac:dyDescent="0.2">
      <c r="B4282" s="78" t="str">
        <f t="shared" si="198"/>
        <v/>
      </c>
      <c r="C4282" s="19" t="s">
        <v>19</v>
      </c>
      <c r="D4282" s="19" t="s">
        <v>4583</v>
      </c>
      <c r="E4282" s="19">
        <v>60</v>
      </c>
      <c r="F4282" s="19" t="s">
        <v>55</v>
      </c>
      <c r="G4282" s="19">
        <v>5</v>
      </c>
      <c r="H4282" s="19">
        <v>3</v>
      </c>
      <c r="I4282" s="19">
        <v>7</v>
      </c>
      <c r="J4282" s="19">
        <v>97</v>
      </c>
      <c r="K4282" s="19">
        <v>55</v>
      </c>
      <c r="L4282" s="19">
        <v>165</v>
      </c>
      <c r="M4282" s="19" t="s">
        <v>66</v>
      </c>
      <c r="N4282" s="19">
        <v>3000</v>
      </c>
      <c r="O4282" s="19">
        <v>6000</v>
      </c>
      <c r="P4282" s="19">
        <v>1530</v>
      </c>
      <c r="Q4282" s="19" t="s">
        <v>57</v>
      </c>
      <c r="R4282" s="19">
        <v>765</v>
      </c>
      <c r="S4282" s="19">
        <v>20000</v>
      </c>
      <c r="T4282" s="19">
        <v>0.13</v>
      </c>
      <c r="U4282" s="19">
        <v>1.6</v>
      </c>
      <c r="V4282" s="19">
        <v>0.24</v>
      </c>
      <c r="W4282" s="19">
        <v>58</v>
      </c>
      <c r="X4282" s="93">
        <v>264</v>
      </c>
      <c r="Y4282">
        <f t="shared" si="199"/>
        <v>600</v>
      </c>
      <c r="Z4282" t="b">
        <f>IF(N4282/G4282&gt;=Auswahlhilfe!$C$8,TRUE,FALSE)</f>
        <v>1</v>
      </c>
      <c r="AA4282" t="b">
        <f>IF(K4282&gt;Auswahlhilfe!$C$7,TRUE,FALSE)</f>
        <v>1</v>
      </c>
      <c r="AB4282" t="b">
        <f>IF(Auswahlhilfe!$C$17=F4282,TRUE,FALSE)</f>
        <v>0</v>
      </c>
      <c r="AC4282" t="b">
        <f>IFERROR(IF(FIND("P2",PGOptionList!D4282)&gt;0,TRUE),FALSE)</f>
        <v>0</v>
      </c>
      <c r="AD4282" t="b">
        <f>IFERROR(IF(FIND("P1",PGOptionList!D4282)&gt;0,TRUE),FALSE)</f>
        <v>1</v>
      </c>
      <c r="AE4282" t="b">
        <f>IFERROR(IF(FIND("P0",PGOptionList!D4282)&gt;0,TRUE),FALSE)</f>
        <v>0</v>
      </c>
      <c r="AF4282" t="b">
        <f>IF(AND(Z4282,AA4282,AB4282,AC4282,IF(C4282=Auswahlhilfe!$L$7,TRUE,FALSE)),D4282,FALSE)</f>
        <v>0</v>
      </c>
      <c r="AG4282" t="b">
        <f>IF(AND(Z4282,AA4282,AB4282,AD4282,IF(C4282=Auswahlhilfe!$L$17,TRUE,FALSE)),D4282,FALSE)</f>
        <v>0</v>
      </c>
      <c r="AH4282" t="b">
        <f>IF(AND(Z4282,AA4282,AB4282,AE4282,IF(C4282=Auswahlhilfe!$L$17,TRUE,FALSE)),D4282,FALSE)</f>
        <v>0</v>
      </c>
      <c r="AI4282" t="s">
        <v>4817</v>
      </c>
      <c r="AJ4282" s="90" t="str">
        <f t="shared" si="200"/>
        <v>mailto:info@oxni.ch?subject=Anfrage TCE-070-005-S1-P1</v>
      </c>
    </row>
    <row r="4283" spans="2:36" x14ac:dyDescent="0.2">
      <c r="B4283" s="78" t="str">
        <f t="shared" si="198"/>
        <v/>
      </c>
      <c r="C4283" s="19" t="s">
        <v>19</v>
      </c>
      <c r="D4283" s="19" t="s">
        <v>4584</v>
      </c>
      <c r="E4283" s="19">
        <v>60</v>
      </c>
      <c r="F4283" s="19" t="s">
        <v>58</v>
      </c>
      <c r="G4283" s="19">
        <v>5</v>
      </c>
      <c r="H4283" s="19">
        <v>3</v>
      </c>
      <c r="I4283" s="19">
        <v>7</v>
      </c>
      <c r="J4283" s="19">
        <v>97</v>
      </c>
      <c r="K4283" s="19">
        <v>55</v>
      </c>
      <c r="L4283" s="19">
        <v>165</v>
      </c>
      <c r="M4283" s="19" t="s">
        <v>66</v>
      </c>
      <c r="N4283" s="19">
        <v>3000</v>
      </c>
      <c r="O4283" s="19">
        <v>6000</v>
      </c>
      <c r="P4283" s="19">
        <v>1530</v>
      </c>
      <c r="Q4283" s="19" t="s">
        <v>57</v>
      </c>
      <c r="R4283" s="19">
        <v>765</v>
      </c>
      <c r="S4283" s="19">
        <v>20000</v>
      </c>
      <c r="T4283" s="19">
        <v>0.13</v>
      </c>
      <c r="U4283" s="19">
        <v>1.6</v>
      </c>
      <c r="V4283" s="19">
        <v>0.24</v>
      </c>
      <c r="W4283" s="19">
        <v>58</v>
      </c>
      <c r="X4283" s="93">
        <v>264</v>
      </c>
      <c r="Y4283">
        <f t="shared" si="199"/>
        <v>600</v>
      </c>
      <c r="Z4283" t="b">
        <f>IF(N4283/G4283&gt;=Auswahlhilfe!$C$8,TRUE,FALSE)</f>
        <v>1</v>
      </c>
      <c r="AA4283" t="b">
        <f>IF(K4283&gt;Auswahlhilfe!$C$7,TRUE,FALSE)</f>
        <v>1</v>
      </c>
      <c r="AB4283" t="b">
        <f>IF(Auswahlhilfe!$C$17=F4283,TRUE,FALSE)</f>
        <v>1</v>
      </c>
      <c r="AC4283" t="b">
        <f>IFERROR(IF(FIND("P2",PGOptionList!D4283)&gt;0,TRUE),FALSE)</f>
        <v>0</v>
      </c>
      <c r="AD4283" t="b">
        <f>IFERROR(IF(FIND("P1",PGOptionList!D4283)&gt;0,TRUE),FALSE)</f>
        <v>1</v>
      </c>
      <c r="AE4283" t="b">
        <f>IFERROR(IF(FIND("P0",PGOptionList!D4283)&gt;0,TRUE),FALSE)</f>
        <v>0</v>
      </c>
      <c r="AF4283" t="b">
        <f>IF(AND(Z4283,AA4283,AB4283,AC4283,IF(C4283=Auswahlhilfe!$L$7,TRUE,FALSE)),D4283,FALSE)</f>
        <v>0</v>
      </c>
      <c r="AG4283" t="b">
        <f>IF(AND(Z4283,AA4283,AB4283,AD4283,IF(C4283=Auswahlhilfe!$L$17,TRUE,FALSE)),D4283,FALSE)</f>
        <v>0</v>
      </c>
      <c r="AH4283" t="b">
        <f>IF(AND(Z4283,AA4283,AB4283,AE4283,IF(C4283=Auswahlhilfe!$L$17,TRUE,FALSE)),D4283,FALSE)</f>
        <v>0</v>
      </c>
      <c r="AI4283" t="s">
        <v>4818</v>
      </c>
      <c r="AJ4283" s="90" t="str">
        <f t="shared" si="200"/>
        <v>https://shop.oxni.ch/de/shop/motoren/planetengetriebe/tce-070-005-s2-p1</v>
      </c>
    </row>
    <row r="4284" spans="2:36" x14ac:dyDescent="0.2">
      <c r="B4284" s="78" t="str">
        <f t="shared" si="198"/>
        <v/>
      </c>
      <c r="C4284" s="19" t="s">
        <v>19</v>
      </c>
      <c r="D4284" s="19" t="s">
        <v>4585</v>
      </c>
      <c r="E4284" s="19">
        <v>60</v>
      </c>
      <c r="F4284" s="19" t="s">
        <v>55</v>
      </c>
      <c r="G4284" s="19">
        <v>5</v>
      </c>
      <c r="H4284" s="19">
        <v>5</v>
      </c>
      <c r="I4284" s="19">
        <v>7</v>
      </c>
      <c r="J4284" s="19">
        <v>97</v>
      </c>
      <c r="K4284" s="19">
        <v>55</v>
      </c>
      <c r="L4284" s="19">
        <v>165</v>
      </c>
      <c r="M4284" s="19" t="s">
        <v>66</v>
      </c>
      <c r="N4284" s="19">
        <v>3000</v>
      </c>
      <c r="O4284" s="19">
        <v>6000</v>
      </c>
      <c r="P4284" s="19">
        <v>1530</v>
      </c>
      <c r="Q4284" s="19" t="s">
        <v>57</v>
      </c>
      <c r="R4284" s="19">
        <v>765</v>
      </c>
      <c r="S4284" s="19">
        <v>20000</v>
      </c>
      <c r="T4284" s="19">
        <v>0.13</v>
      </c>
      <c r="U4284" s="19">
        <v>1.6</v>
      </c>
      <c r="V4284" s="19">
        <v>0.24</v>
      </c>
      <c r="W4284" s="19">
        <v>58</v>
      </c>
      <c r="X4284" s="93">
        <v>240</v>
      </c>
      <c r="Y4284">
        <f t="shared" si="199"/>
        <v>600</v>
      </c>
      <c r="Z4284" t="b">
        <f>IF(N4284/G4284&gt;=Auswahlhilfe!$C$8,TRUE,FALSE)</f>
        <v>1</v>
      </c>
      <c r="AA4284" t="b">
        <f>IF(K4284&gt;Auswahlhilfe!$C$7,TRUE,FALSE)</f>
        <v>1</v>
      </c>
      <c r="AB4284" t="b">
        <f>IF(Auswahlhilfe!$C$17=F4284,TRUE,FALSE)</f>
        <v>0</v>
      </c>
      <c r="AC4284" t="b">
        <f>IFERROR(IF(FIND("P2",PGOptionList!D4284)&gt;0,TRUE),FALSE)</f>
        <v>1</v>
      </c>
      <c r="AD4284" t="b">
        <f>IFERROR(IF(FIND("P1",PGOptionList!D4284)&gt;0,TRUE),FALSE)</f>
        <v>0</v>
      </c>
      <c r="AE4284" t="b">
        <f>IFERROR(IF(FIND("P0",PGOptionList!D4284)&gt;0,TRUE),FALSE)</f>
        <v>0</v>
      </c>
      <c r="AF4284" t="b">
        <f>IF(AND(Z4284,AA4284,AB4284,AC4284,IF(C4284=Auswahlhilfe!$L$7,TRUE,FALSE)),D4284,FALSE)</f>
        <v>0</v>
      </c>
      <c r="AG4284" t="b">
        <f>IF(AND(Z4284,AA4284,AB4284,AD4284,IF(C4284=Auswahlhilfe!$L$17,TRUE,FALSE)),D4284,FALSE)</f>
        <v>0</v>
      </c>
      <c r="AH4284" t="b">
        <f>IF(AND(Z4284,AA4284,AB4284,AE4284,IF(C4284=Auswahlhilfe!$L$17,TRUE,FALSE)),D4284,FALSE)</f>
        <v>0</v>
      </c>
      <c r="AI4284" t="s">
        <v>4817</v>
      </c>
      <c r="AJ4284" s="90" t="str">
        <f t="shared" si="200"/>
        <v>mailto:info@oxni.ch?subject=Anfrage TCE-070-005-S1-P2</v>
      </c>
    </row>
    <row r="4285" spans="2:36" x14ac:dyDescent="0.2">
      <c r="B4285" s="78" t="str">
        <f t="shared" si="198"/>
        <v/>
      </c>
      <c r="C4285" s="19" t="s">
        <v>19</v>
      </c>
      <c r="D4285" s="19" t="s">
        <v>4586</v>
      </c>
      <c r="E4285" s="19">
        <v>60</v>
      </c>
      <c r="F4285" s="19" t="s">
        <v>58</v>
      </c>
      <c r="G4285" s="19">
        <v>5</v>
      </c>
      <c r="H4285" s="19">
        <v>5</v>
      </c>
      <c r="I4285" s="19">
        <v>7</v>
      </c>
      <c r="J4285" s="19">
        <v>97</v>
      </c>
      <c r="K4285" s="19">
        <v>55</v>
      </c>
      <c r="L4285" s="19">
        <v>165</v>
      </c>
      <c r="M4285" s="19" t="s">
        <v>66</v>
      </c>
      <c r="N4285" s="19">
        <v>3000</v>
      </c>
      <c r="O4285" s="19">
        <v>6000</v>
      </c>
      <c r="P4285" s="19">
        <v>1530</v>
      </c>
      <c r="Q4285" s="19" t="s">
        <v>57</v>
      </c>
      <c r="R4285" s="19">
        <v>765</v>
      </c>
      <c r="S4285" s="19">
        <v>20000</v>
      </c>
      <c r="T4285" s="19">
        <v>0.13</v>
      </c>
      <c r="U4285" s="19">
        <v>1.6</v>
      </c>
      <c r="V4285" s="19">
        <v>0.24</v>
      </c>
      <c r="W4285" s="19">
        <v>58</v>
      </c>
      <c r="X4285" s="93">
        <v>240</v>
      </c>
      <c r="Y4285">
        <f t="shared" si="199"/>
        <v>600</v>
      </c>
      <c r="Z4285" t="b">
        <f>IF(N4285/G4285&gt;=Auswahlhilfe!$C$8,TRUE,FALSE)</f>
        <v>1</v>
      </c>
      <c r="AA4285" t="b">
        <f>IF(K4285&gt;Auswahlhilfe!$C$7,TRUE,FALSE)</f>
        <v>1</v>
      </c>
      <c r="AB4285" t="b">
        <f>IF(Auswahlhilfe!$C$17=F4285,TRUE,FALSE)</f>
        <v>1</v>
      </c>
      <c r="AC4285" t="b">
        <f>IFERROR(IF(FIND("P2",PGOptionList!D4285)&gt;0,TRUE),FALSE)</f>
        <v>1</v>
      </c>
      <c r="AD4285" t="b">
        <f>IFERROR(IF(FIND("P1",PGOptionList!D4285)&gt;0,TRUE),FALSE)</f>
        <v>0</v>
      </c>
      <c r="AE4285" t="b">
        <f>IFERROR(IF(FIND("P0",PGOptionList!D4285)&gt;0,TRUE),FALSE)</f>
        <v>0</v>
      </c>
      <c r="AF4285" t="b">
        <f>IF(AND(Z4285,AA4285,AB4285,AC4285,IF(C4285=Auswahlhilfe!$L$7,TRUE,FALSE)),D4285,FALSE)</f>
        <v>0</v>
      </c>
      <c r="AG4285" t="b">
        <f>IF(AND(Z4285,AA4285,AB4285,AD4285,IF(C4285=Auswahlhilfe!$L$17,TRUE,FALSE)),D4285,FALSE)</f>
        <v>0</v>
      </c>
      <c r="AH4285" t="b">
        <f>IF(AND(Z4285,AA4285,AB4285,AE4285,IF(C4285=Auswahlhilfe!$L$17,TRUE,FALSE)),D4285,FALSE)</f>
        <v>0</v>
      </c>
      <c r="AI4285" t="s">
        <v>4818</v>
      </c>
      <c r="AJ4285" s="90" t="str">
        <f t="shared" si="200"/>
        <v>https://shop.oxni.ch/de/shop/motoren/planetengetriebe/tce-070-005-s2-p2</v>
      </c>
    </row>
    <row r="4286" spans="2:36" x14ac:dyDescent="0.2">
      <c r="B4286" s="78" t="str">
        <f t="shared" si="198"/>
        <v/>
      </c>
      <c r="C4286" s="19" t="s">
        <v>19</v>
      </c>
      <c r="D4286" s="19" t="s">
        <v>4587</v>
      </c>
      <c r="E4286" s="19">
        <v>60</v>
      </c>
      <c r="F4286" s="19" t="s">
        <v>55</v>
      </c>
      <c r="G4286" s="19">
        <v>4</v>
      </c>
      <c r="H4286" s="19">
        <v>3</v>
      </c>
      <c r="I4286" s="19">
        <v>7</v>
      </c>
      <c r="J4286" s="19">
        <v>97</v>
      </c>
      <c r="K4286" s="19">
        <v>45</v>
      </c>
      <c r="L4286" s="19">
        <v>135</v>
      </c>
      <c r="M4286" s="19" t="s">
        <v>67</v>
      </c>
      <c r="N4286" s="19">
        <v>3000</v>
      </c>
      <c r="O4286" s="19">
        <v>6000</v>
      </c>
      <c r="P4286" s="19">
        <v>1530</v>
      </c>
      <c r="Q4286" s="19" t="s">
        <v>57</v>
      </c>
      <c r="R4286" s="19">
        <v>765</v>
      </c>
      <c r="S4286" s="19">
        <v>20000</v>
      </c>
      <c r="T4286" s="19">
        <v>0.14000000000000001</v>
      </c>
      <c r="U4286" s="19">
        <v>1.6</v>
      </c>
      <c r="V4286" s="19">
        <v>0.24</v>
      </c>
      <c r="W4286" s="19">
        <v>58</v>
      </c>
      <c r="X4286" s="93">
        <v>264</v>
      </c>
      <c r="Y4286">
        <f t="shared" si="199"/>
        <v>750</v>
      </c>
      <c r="Z4286" t="b">
        <f>IF(N4286/G4286&gt;=Auswahlhilfe!$C$8,TRUE,FALSE)</f>
        <v>1</v>
      </c>
      <c r="AA4286" t="b">
        <f>IF(K4286&gt;Auswahlhilfe!$C$7,TRUE,FALSE)</f>
        <v>1</v>
      </c>
      <c r="AB4286" t="b">
        <f>IF(Auswahlhilfe!$C$17=F4286,TRUE,FALSE)</f>
        <v>0</v>
      </c>
      <c r="AC4286" t="b">
        <f>IFERROR(IF(FIND("P2",PGOptionList!D4286)&gt;0,TRUE),FALSE)</f>
        <v>0</v>
      </c>
      <c r="AD4286" t="b">
        <f>IFERROR(IF(FIND("P1",PGOptionList!D4286)&gt;0,TRUE),FALSE)</f>
        <v>1</v>
      </c>
      <c r="AE4286" t="b">
        <f>IFERROR(IF(FIND("P0",PGOptionList!D4286)&gt;0,TRUE),FALSE)</f>
        <v>0</v>
      </c>
      <c r="AF4286" t="b">
        <f>IF(AND(Z4286,AA4286,AB4286,AC4286,IF(C4286=Auswahlhilfe!$L$7,TRUE,FALSE)),D4286,FALSE)</f>
        <v>0</v>
      </c>
      <c r="AG4286" t="b">
        <f>IF(AND(Z4286,AA4286,AB4286,AD4286,IF(C4286=Auswahlhilfe!$L$17,TRUE,FALSE)),D4286,FALSE)</f>
        <v>0</v>
      </c>
      <c r="AH4286" t="b">
        <f>IF(AND(Z4286,AA4286,AB4286,AE4286,IF(C4286=Auswahlhilfe!$L$17,TRUE,FALSE)),D4286,FALSE)</f>
        <v>0</v>
      </c>
      <c r="AI4286" t="s">
        <v>4817</v>
      </c>
      <c r="AJ4286" s="90" t="str">
        <f t="shared" si="200"/>
        <v>mailto:info@oxni.ch?subject=Anfrage TCE-070-004-S1-P1</v>
      </c>
    </row>
    <row r="4287" spans="2:36" x14ac:dyDescent="0.2">
      <c r="B4287" s="78" t="str">
        <f t="shared" si="198"/>
        <v/>
      </c>
      <c r="C4287" s="19" t="s">
        <v>19</v>
      </c>
      <c r="D4287" s="19" t="s">
        <v>4588</v>
      </c>
      <c r="E4287" s="19">
        <v>60</v>
      </c>
      <c r="F4287" s="19" t="s">
        <v>58</v>
      </c>
      <c r="G4287" s="19">
        <v>4</v>
      </c>
      <c r="H4287" s="19">
        <v>3</v>
      </c>
      <c r="I4287" s="19">
        <v>7</v>
      </c>
      <c r="J4287" s="19">
        <v>97</v>
      </c>
      <c r="K4287" s="19">
        <v>45</v>
      </c>
      <c r="L4287" s="19">
        <v>135</v>
      </c>
      <c r="M4287" s="19" t="s">
        <v>67</v>
      </c>
      <c r="N4287" s="19">
        <v>3000</v>
      </c>
      <c r="O4287" s="19">
        <v>6000</v>
      </c>
      <c r="P4287" s="19">
        <v>1530</v>
      </c>
      <c r="Q4287" s="19" t="s">
        <v>57</v>
      </c>
      <c r="R4287" s="19">
        <v>765</v>
      </c>
      <c r="S4287" s="19">
        <v>20000</v>
      </c>
      <c r="T4287" s="19">
        <v>0.14000000000000001</v>
      </c>
      <c r="U4287" s="19">
        <v>1.6</v>
      </c>
      <c r="V4287" s="19">
        <v>0.24</v>
      </c>
      <c r="W4287" s="19">
        <v>58</v>
      </c>
      <c r="X4287" s="93">
        <v>264</v>
      </c>
      <c r="Y4287">
        <f t="shared" si="199"/>
        <v>750</v>
      </c>
      <c r="Z4287" t="b">
        <f>IF(N4287/G4287&gt;=Auswahlhilfe!$C$8,TRUE,FALSE)</f>
        <v>1</v>
      </c>
      <c r="AA4287" t="b">
        <f>IF(K4287&gt;Auswahlhilfe!$C$7,TRUE,FALSE)</f>
        <v>1</v>
      </c>
      <c r="AB4287" t="b">
        <f>IF(Auswahlhilfe!$C$17=F4287,TRUE,FALSE)</f>
        <v>1</v>
      </c>
      <c r="AC4287" t="b">
        <f>IFERROR(IF(FIND("P2",PGOptionList!D4287)&gt;0,TRUE),FALSE)</f>
        <v>0</v>
      </c>
      <c r="AD4287" t="b">
        <f>IFERROR(IF(FIND("P1",PGOptionList!D4287)&gt;0,TRUE),FALSE)</f>
        <v>1</v>
      </c>
      <c r="AE4287" t="b">
        <f>IFERROR(IF(FIND("P0",PGOptionList!D4287)&gt;0,TRUE),FALSE)</f>
        <v>0</v>
      </c>
      <c r="AF4287" t="b">
        <f>IF(AND(Z4287,AA4287,AB4287,AC4287,IF(C4287=Auswahlhilfe!$L$7,TRUE,FALSE)),D4287,FALSE)</f>
        <v>0</v>
      </c>
      <c r="AG4287" t="b">
        <f>IF(AND(Z4287,AA4287,AB4287,AD4287,IF(C4287=Auswahlhilfe!$L$17,TRUE,FALSE)),D4287,FALSE)</f>
        <v>0</v>
      </c>
      <c r="AH4287" t="b">
        <f>IF(AND(Z4287,AA4287,AB4287,AE4287,IF(C4287=Auswahlhilfe!$L$17,TRUE,FALSE)),D4287,FALSE)</f>
        <v>0</v>
      </c>
      <c r="AI4287" t="s">
        <v>4818</v>
      </c>
      <c r="AJ4287" s="90" t="str">
        <f t="shared" si="200"/>
        <v>https://shop.oxni.ch/de/shop/motoren/planetengetriebe/tce-070-004-s2-p1</v>
      </c>
    </row>
    <row r="4288" spans="2:36" x14ac:dyDescent="0.2">
      <c r="B4288" s="78" t="str">
        <f t="shared" si="198"/>
        <v/>
      </c>
      <c r="C4288" s="19" t="s">
        <v>19</v>
      </c>
      <c r="D4288" s="19" t="s">
        <v>4589</v>
      </c>
      <c r="E4288" s="19">
        <v>60</v>
      </c>
      <c r="F4288" s="19" t="s">
        <v>55</v>
      </c>
      <c r="G4288" s="19">
        <v>4</v>
      </c>
      <c r="H4288" s="19">
        <v>5</v>
      </c>
      <c r="I4288" s="19">
        <v>7</v>
      </c>
      <c r="J4288" s="19">
        <v>97</v>
      </c>
      <c r="K4288" s="19">
        <v>45</v>
      </c>
      <c r="L4288" s="19">
        <v>135</v>
      </c>
      <c r="M4288" s="19" t="s">
        <v>67</v>
      </c>
      <c r="N4288" s="19">
        <v>3000</v>
      </c>
      <c r="O4288" s="19">
        <v>6000</v>
      </c>
      <c r="P4288" s="19">
        <v>1530</v>
      </c>
      <c r="Q4288" s="19" t="s">
        <v>57</v>
      </c>
      <c r="R4288" s="19">
        <v>765</v>
      </c>
      <c r="S4288" s="19">
        <v>20000</v>
      </c>
      <c r="T4288" s="19">
        <v>0.14000000000000001</v>
      </c>
      <c r="U4288" s="19">
        <v>1.6</v>
      </c>
      <c r="V4288" s="19">
        <v>0.24</v>
      </c>
      <c r="W4288" s="19">
        <v>58</v>
      </c>
      <c r="X4288" s="93">
        <v>240</v>
      </c>
      <c r="Y4288">
        <f t="shared" si="199"/>
        <v>750</v>
      </c>
      <c r="Z4288" t="b">
        <f>IF(N4288/G4288&gt;=Auswahlhilfe!$C$8,TRUE,FALSE)</f>
        <v>1</v>
      </c>
      <c r="AA4288" t="b">
        <f>IF(K4288&gt;Auswahlhilfe!$C$7,TRUE,FALSE)</f>
        <v>1</v>
      </c>
      <c r="AB4288" t="b">
        <f>IF(Auswahlhilfe!$C$17=F4288,TRUE,FALSE)</f>
        <v>0</v>
      </c>
      <c r="AC4288" t="b">
        <f>IFERROR(IF(FIND("P2",PGOptionList!D4288)&gt;0,TRUE),FALSE)</f>
        <v>1</v>
      </c>
      <c r="AD4288" t="b">
        <f>IFERROR(IF(FIND("P1",PGOptionList!D4288)&gt;0,TRUE),FALSE)</f>
        <v>0</v>
      </c>
      <c r="AE4288" t="b">
        <f>IFERROR(IF(FIND("P0",PGOptionList!D4288)&gt;0,TRUE),FALSE)</f>
        <v>0</v>
      </c>
      <c r="AF4288" t="b">
        <f>IF(AND(Z4288,AA4288,AB4288,AC4288,IF(C4288=Auswahlhilfe!$L$7,TRUE,FALSE)),D4288,FALSE)</f>
        <v>0</v>
      </c>
      <c r="AG4288" t="b">
        <f>IF(AND(Z4288,AA4288,AB4288,AD4288,IF(C4288=Auswahlhilfe!$L$17,TRUE,FALSE)),D4288,FALSE)</f>
        <v>0</v>
      </c>
      <c r="AH4288" t="b">
        <f>IF(AND(Z4288,AA4288,AB4288,AE4288,IF(C4288=Auswahlhilfe!$L$17,TRUE,FALSE)),D4288,FALSE)</f>
        <v>0</v>
      </c>
      <c r="AI4288" t="s">
        <v>4817</v>
      </c>
      <c r="AJ4288" s="90" t="str">
        <f t="shared" si="200"/>
        <v>mailto:info@oxni.ch?subject=Anfrage TCE-070-004-S1-P2</v>
      </c>
    </row>
    <row r="4289" spans="2:36" x14ac:dyDescent="0.2">
      <c r="B4289" s="78" t="str">
        <f t="shared" si="198"/>
        <v/>
      </c>
      <c r="C4289" s="19" t="s">
        <v>19</v>
      </c>
      <c r="D4289" s="19" t="s">
        <v>4590</v>
      </c>
      <c r="E4289" s="19">
        <v>60</v>
      </c>
      <c r="F4289" s="19" t="s">
        <v>58</v>
      </c>
      <c r="G4289" s="19">
        <v>4</v>
      </c>
      <c r="H4289" s="19">
        <v>5</v>
      </c>
      <c r="I4289" s="19">
        <v>7</v>
      </c>
      <c r="J4289" s="19">
        <v>97</v>
      </c>
      <c r="K4289" s="19">
        <v>45</v>
      </c>
      <c r="L4289" s="19">
        <v>135</v>
      </c>
      <c r="M4289" s="19" t="s">
        <v>67</v>
      </c>
      <c r="N4289" s="19">
        <v>3000</v>
      </c>
      <c r="O4289" s="19">
        <v>6000</v>
      </c>
      <c r="P4289" s="19">
        <v>1530</v>
      </c>
      <c r="Q4289" s="19" t="s">
        <v>57</v>
      </c>
      <c r="R4289" s="19">
        <v>765</v>
      </c>
      <c r="S4289" s="19">
        <v>20000</v>
      </c>
      <c r="T4289" s="19">
        <v>0.14000000000000001</v>
      </c>
      <c r="U4289" s="19">
        <v>1.6</v>
      </c>
      <c r="V4289" s="19">
        <v>0.24</v>
      </c>
      <c r="W4289" s="19">
        <v>58</v>
      </c>
      <c r="X4289" s="93">
        <v>240</v>
      </c>
      <c r="Y4289">
        <f t="shared" si="199"/>
        <v>750</v>
      </c>
      <c r="Z4289" t="b">
        <f>IF(N4289/G4289&gt;=Auswahlhilfe!$C$8,TRUE,FALSE)</f>
        <v>1</v>
      </c>
      <c r="AA4289" t="b">
        <f>IF(K4289&gt;Auswahlhilfe!$C$7,TRUE,FALSE)</f>
        <v>1</v>
      </c>
      <c r="AB4289" t="b">
        <f>IF(Auswahlhilfe!$C$17=F4289,TRUE,FALSE)</f>
        <v>1</v>
      </c>
      <c r="AC4289" t="b">
        <f>IFERROR(IF(FIND("P2",PGOptionList!D4289)&gt;0,TRUE),FALSE)</f>
        <v>1</v>
      </c>
      <c r="AD4289" t="b">
        <f>IFERROR(IF(FIND("P1",PGOptionList!D4289)&gt;0,TRUE),FALSE)</f>
        <v>0</v>
      </c>
      <c r="AE4289" t="b">
        <f>IFERROR(IF(FIND("P0",PGOptionList!D4289)&gt;0,TRUE),FALSE)</f>
        <v>0</v>
      </c>
      <c r="AF4289" t="b">
        <f>IF(AND(Z4289,AA4289,AB4289,AC4289,IF(C4289=Auswahlhilfe!$L$7,TRUE,FALSE)),D4289,FALSE)</f>
        <v>0</v>
      </c>
      <c r="AG4289" t="b">
        <f>IF(AND(Z4289,AA4289,AB4289,AD4289,IF(C4289=Auswahlhilfe!$L$17,TRUE,FALSE)),D4289,FALSE)</f>
        <v>0</v>
      </c>
      <c r="AH4289" t="b">
        <f>IF(AND(Z4289,AA4289,AB4289,AE4289,IF(C4289=Auswahlhilfe!$L$17,TRUE,FALSE)),D4289,FALSE)</f>
        <v>0</v>
      </c>
      <c r="AI4289" t="s">
        <v>4818</v>
      </c>
      <c r="AJ4289" s="90" t="str">
        <f t="shared" si="200"/>
        <v>https://shop.oxni.ch/de/shop/motoren/planetengetriebe/tce-070-004-s2-p2</v>
      </c>
    </row>
    <row r="4290" spans="2:36" x14ac:dyDescent="0.2">
      <c r="B4290" s="78" t="str">
        <f t="shared" si="198"/>
        <v/>
      </c>
      <c r="C4290" s="19" t="s">
        <v>19</v>
      </c>
      <c r="D4290" s="19" t="s">
        <v>4591</v>
      </c>
      <c r="E4290" s="19">
        <v>60</v>
      </c>
      <c r="F4290" s="19" t="s">
        <v>55</v>
      </c>
      <c r="G4290" s="19">
        <v>3</v>
      </c>
      <c r="H4290" s="19">
        <v>3</v>
      </c>
      <c r="I4290" s="19">
        <v>7</v>
      </c>
      <c r="J4290" s="19">
        <v>97</v>
      </c>
      <c r="K4290" s="19">
        <v>40</v>
      </c>
      <c r="L4290" s="19">
        <v>120</v>
      </c>
      <c r="M4290" s="19" t="s">
        <v>127</v>
      </c>
      <c r="N4290" s="19">
        <v>3000</v>
      </c>
      <c r="O4290" s="19">
        <v>6000</v>
      </c>
      <c r="P4290" s="19">
        <v>1530</v>
      </c>
      <c r="Q4290" s="19" t="s">
        <v>57</v>
      </c>
      <c r="R4290" s="19">
        <v>765</v>
      </c>
      <c r="S4290" s="19">
        <v>20000</v>
      </c>
      <c r="T4290" s="19">
        <v>0.16</v>
      </c>
      <c r="U4290" s="19">
        <v>1.6</v>
      </c>
      <c r="V4290" s="19">
        <v>0.24</v>
      </c>
      <c r="W4290" s="19">
        <v>58</v>
      </c>
      <c r="X4290" s="93">
        <v>264</v>
      </c>
      <c r="Y4290">
        <f t="shared" si="199"/>
        <v>1000</v>
      </c>
      <c r="Z4290" t="b">
        <f>IF(N4290/G4290&gt;=Auswahlhilfe!$C$8,TRUE,FALSE)</f>
        <v>1</v>
      </c>
      <c r="AA4290" t="b">
        <f>IF(K4290&gt;Auswahlhilfe!$C$7,TRUE,FALSE)</f>
        <v>1</v>
      </c>
      <c r="AB4290" t="b">
        <f>IF(Auswahlhilfe!$C$17=F4290,TRUE,FALSE)</f>
        <v>0</v>
      </c>
      <c r="AC4290" t="b">
        <f>IFERROR(IF(FIND("P2",PGOptionList!D4290)&gt;0,TRUE),FALSE)</f>
        <v>0</v>
      </c>
      <c r="AD4290" t="b">
        <f>IFERROR(IF(FIND("P1",PGOptionList!D4290)&gt;0,TRUE),FALSE)</f>
        <v>1</v>
      </c>
      <c r="AE4290" t="b">
        <f>IFERROR(IF(FIND("P0",PGOptionList!D4290)&gt;0,TRUE),FALSE)</f>
        <v>0</v>
      </c>
      <c r="AF4290" t="b">
        <f>IF(AND(Z4290,AA4290,AB4290,AC4290,IF(C4290=Auswahlhilfe!$L$7,TRUE,FALSE)),D4290,FALSE)</f>
        <v>0</v>
      </c>
      <c r="AG4290" t="b">
        <f>IF(AND(Z4290,AA4290,AB4290,AD4290,IF(C4290=Auswahlhilfe!$L$17,TRUE,FALSE)),D4290,FALSE)</f>
        <v>0</v>
      </c>
      <c r="AH4290" t="b">
        <f>IF(AND(Z4290,AA4290,AB4290,AE4290,IF(C4290=Auswahlhilfe!$L$17,TRUE,FALSE)),D4290,FALSE)</f>
        <v>0</v>
      </c>
      <c r="AI4290" t="s">
        <v>4817</v>
      </c>
      <c r="AJ4290" s="90" t="str">
        <f t="shared" si="200"/>
        <v>mailto:info@oxni.ch?subject=Anfrage TCE-070-003-S1-P1</v>
      </c>
    </row>
    <row r="4291" spans="2:36" x14ac:dyDescent="0.2">
      <c r="B4291" s="78" t="str">
        <f t="shared" si="198"/>
        <v/>
      </c>
      <c r="C4291" s="19" t="s">
        <v>19</v>
      </c>
      <c r="D4291" s="19" t="s">
        <v>4592</v>
      </c>
      <c r="E4291" s="19">
        <v>60</v>
      </c>
      <c r="F4291" s="19" t="s">
        <v>58</v>
      </c>
      <c r="G4291" s="19">
        <v>3</v>
      </c>
      <c r="H4291" s="19">
        <v>3</v>
      </c>
      <c r="I4291" s="19">
        <v>7</v>
      </c>
      <c r="J4291" s="19">
        <v>97</v>
      </c>
      <c r="K4291" s="19">
        <v>40</v>
      </c>
      <c r="L4291" s="19">
        <v>120</v>
      </c>
      <c r="M4291" s="19" t="s">
        <v>127</v>
      </c>
      <c r="N4291" s="19">
        <v>3000</v>
      </c>
      <c r="O4291" s="19">
        <v>6000</v>
      </c>
      <c r="P4291" s="19">
        <v>1530</v>
      </c>
      <c r="Q4291" s="19" t="s">
        <v>57</v>
      </c>
      <c r="R4291" s="19">
        <v>765</v>
      </c>
      <c r="S4291" s="19">
        <v>20000</v>
      </c>
      <c r="T4291" s="19">
        <v>0.16</v>
      </c>
      <c r="U4291" s="19">
        <v>1.6</v>
      </c>
      <c r="V4291" s="19">
        <v>0.24</v>
      </c>
      <c r="W4291" s="19">
        <v>58</v>
      </c>
      <c r="X4291" s="93">
        <v>264</v>
      </c>
      <c r="Y4291">
        <f t="shared" si="199"/>
        <v>1000</v>
      </c>
      <c r="Z4291" t="b">
        <f>IF(N4291/G4291&gt;=Auswahlhilfe!$C$8,TRUE,FALSE)</f>
        <v>1</v>
      </c>
      <c r="AA4291" t="b">
        <f>IF(K4291&gt;Auswahlhilfe!$C$7,TRUE,FALSE)</f>
        <v>1</v>
      </c>
      <c r="AB4291" t="b">
        <f>IF(Auswahlhilfe!$C$17=F4291,TRUE,FALSE)</f>
        <v>1</v>
      </c>
      <c r="AC4291" t="b">
        <f>IFERROR(IF(FIND("P2",PGOptionList!D4291)&gt;0,TRUE),FALSE)</f>
        <v>0</v>
      </c>
      <c r="AD4291" t="b">
        <f>IFERROR(IF(FIND("P1",PGOptionList!D4291)&gt;0,TRUE),FALSE)</f>
        <v>1</v>
      </c>
      <c r="AE4291" t="b">
        <f>IFERROR(IF(FIND("P0",PGOptionList!D4291)&gt;0,TRUE),FALSE)</f>
        <v>0</v>
      </c>
      <c r="AF4291" t="b">
        <f>IF(AND(Z4291,AA4291,AB4291,AC4291,IF(C4291=Auswahlhilfe!$L$7,TRUE,FALSE)),D4291,FALSE)</f>
        <v>0</v>
      </c>
      <c r="AG4291" t="b">
        <f>IF(AND(Z4291,AA4291,AB4291,AD4291,IF(C4291=Auswahlhilfe!$L$17,TRUE,FALSE)),D4291,FALSE)</f>
        <v>0</v>
      </c>
      <c r="AH4291" t="b">
        <f>IF(AND(Z4291,AA4291,AB4291,AE4291,IF(C4291=Auswahlhilfe!$L$17,TRUE,FALSE)),D4291,FALSE)</f>
        <v>0</v>
      </c>
      <c r="AI4291" t="s">
        <v>4818</v>
      </c>
      <c r="AJ4291" s="90" t="str">
        <f t="shared" si="200"/>
        <v>https://shop.oxni.ch/de/shop/motoren/planetengetriebe/tce-070-003-s2-p1</v>
      </c>
    </row>
    <row r="4292" spans="2:36" x14ac:dyDescent="0.2">
      <c r="B4292" s="78" t="str">
        <f t="shared" si="198"/>
        <v/>
      </c>
      <c r="C4292" s="19" t="s">
        <v>19</v>
      </c>
      <c r="D4292" s="19" t="s">
        <v>4593</v>
      </c>
      <c r="E4292" s="19">
        <v>60</v>
      </c>
      <c r="F4292" s="19" t="s">
        <v>55</v>
      </c>
      <c r="G4292" s="19">
        <v>3</v>
      </c>
      <c r="H4292" s="19">
        <v>5</v>
      </c>
      <c r="I4292" s="19">
        <v>7</v>
      </c>
      <c r="J4292" s="19">
        <v>97</v>
      </c>
      <c r="K4292" s="19">
        <v>40</v>
      </c>
      <c r="L4292" s="19">
        <v>120</v>
      </c>
      <c r="M4292" s="19" t="s">
        <v>127</v>
      </c>
      <c r="N4292" s="19">
        <v>3000</v>
      </c>
      <c r="O4292" s="19">
        <v>6000</v>
      </c>
      <c r="P4292" s="19">
        <v>1530</v>
      </c>
      <c r="Q4292" s="19" t="s">
        <v>57</v>
      </c>
      <c r="R4292" s="19">
        <v>765</v>
      </c>
      <c r="S4292" s="19">
        <v>20000</v>
      </c>
      <c r="T4292" s="19">
        <v>0.16</v>
      </c>
      <c r="U4292" s="19">
        <v>1.6</v>
      </c>
      <c r="V4292" s="19">
        <v>0.24</v>
      </c>
      <c r="W4292" s="19">
        <v>58</v>
      </c>
      <c r="X4292" s="93">
        <v>240</v>
      </c>
      <c r="Y4292">
        <f t="shared" si="199"/>
        <v>1000</v>
      </c>
      <c r="Z4292" t="b">
        <f>IF(N4292/G4292&gt;=Auswahlhilfe!$C$8,TRUE,FALSE)</f>
        <v>1</v>
      </c>
      <c r="AA4292" t="b">
        <f>IF(K4292&gt;Auswahlhilfe!$C$7,TRUE,FALSE)</f>
        <v>1</v>
      </c>
      <c r="AB4292" t="b">
        <f>IF(Auswahlhilfe!$C$17=F4292,TRUE,FALSE)</f>
        <v>0</v>
      </c>
      <c r="AC4292" t="b">
        <f>IFERROR(IF(FIND("P2",PGOptionList!D4292)&gt;0,TRUE),FALSE)</f>
        <v>1</v>
      </c>
      <c r="AD4292" t="b">
        <f>IFERROR(IF(FIND("P1",PGOptionList!D4292)&gt;0,TRUE),FALSE)</f>
        <v>0</v>
      </c>
      <c r="AE4292" t="b">
        <f>IFERROR(IF(FIND("P0",PGOptionList!D4292)&gt;0,TRUE),FALSE)</f>
        <v>0</v>
      </c>
      <c r="AF4292" t="b">
        <f>IF(AND(Z4292,AA4292,AB4292,AC4292,IF(C4292=Auswahlhilfe!$L$7,TRUE,FALSE)),D4292,FALSE)</f>
        <v>0</v>
      </c>
      <c r="AG4292" t="b">
        <f>IF(AND(Z4292,AA4292,AB4292,AD4292,IF(C4292=Auswahlhilfe!$L$17,TRUE,FALSE)),D4292,FALSE)</f>
        <v>0</v>
      </c>
      <c r="AH4292" t="b">
        <f>IF(AND(Z4292,AA4292,AB4292,AE4292,IF(C4292=Auswahlhilfe!$L$17,TRUE,FALSE)),D4292,FALSE)</f>
        <v>0</v>
      </c>
      <c r="AI4292" t="s">
        <v>4817</v>
      </c>
      <c r="AJ4292" s="90" t="str">
        <f t="shared" si="200"/>
        <v>mailto:info@oxni.ch?subject=Anfrage TCE-070-003-S1-P2</v>
      </c>
    </row>
    <row r="4293" spans="2:36" x14ac:dyDescent="0.2">
      <c r="B4293" s="78" t="str">
        <f t="shared" si="198"/>
        <v/>
      </c>
      <c r="C4293" s="19" t="s">
        <v>19</v>
      </c>
      <c r="D4293" s="19" t="s">
        <v>4594</v>
      </c>
      <c r="E4293" s="19">
        <v>60</v>
      </c>
      <c r="F4293" s="19" t="s">
        <v>58</v>
      </c>
      <c r="G4293" s="19">
        <v>3</v>
      </c>
      <c r="H4293" s="19">
        <v>5</v>
      </c>
      <c r="I4293" s="19">
        <v>7</v>
      </c>
      <c r="J4293" s="19">
        <v>97</v>
      </c>
      <c r="K4293" s="19">
        <v>40</v>
      </c>
      <c r="L4293" s="19">
        <v>120</v>
      </c>
      <c r="M4293" s="19" t="s">
        <v>127</v>
      </c>
      <c r="N4293" s="19">
        <v>3000</v>
      </c>
      <c r="O4293" s="19">
        <v>6000</v>
      </c>
      <c r="P4293" s="19">
        <v>1530</v>
      </c>
      <c r="Q4293" s="19" t="s">
        <v>57</v>
      </c>
      <c r="R4293" s="19">
        <v>765</v>
      </c>
      <c r="S4293" s="19">
        <v>20000</v>
      </c>
      <c r="T4293" s="19">
        <v>0.16</v>
      </c>
      <c r="U4293" s="19">
        <v>1.6</v>
      </c>
      <c r="V4293" s="19">
        <v>0.24</v>
      </c>
      <c r="W4293" s="19">
        <v>58</v>
      </c>
      <c r="X4293" s="93">
        <v>240</v>
      </c>
      <c r="Y4293">
        <f t="shared" si="199"/>
        <v>1000</v>
      </c>
      <c r="Z4293" t="b">
        <f>IF(N4293/G4293&gt;=Auswahlhilfe!$C$8,TRUE,FALSE)</f>
        <v>1</v>
      </c>
      <c r="AA4293" t="b">
        <f>IF(K4293&gt;Auswahlhilfe!$C$7,TRUE,FALSE)</f>
        <v>1</v>
      </c>
      <c r="AB4293" t="b">
        <f>IF(Auswahlhilfe!$C$17=F4293,TRUE,FALSE)</f>
        <v>1</v>
      </c>
      <c r="AC4293" t="b">
        <f>IFERROR(IF(FIND("P2",PGOptionList!D4293)&gt;0,TRUE),FALSE)</f>
        <v>1</v>
      </c>
      <c r="AD4293" t="b">
        <f>IFERROR(IF(FIND("P1",PGOptionList!D4293)&gt;0,TRUE),FALSE)</f>
        <v>0</v>
      </c>
      <c r="AE4293" t="b">
        <f>IFERROR(IF(FIND("P0",PGOptionList!D4293)&gt;0,TRUE),FALSE)</f>
        <v>0</v>
      </c>
      <c r="AF4293" t="b">
        <f>IF(AND(Z4293,AA4293,AB4293,AC4293,IF(C4293=Auswahlhilfe!$L$7,TRUE,FALSE)),D4293,FALSE)</f>
        <v>0</v>
      </c>
      <c r="AG4293" t="b">
        <f>IF(AND(Z4293,AA4293,AB4293,AD4293,IF(C4293=Auswahlhilfe!$L$17,TRUE,FALSE)),D4293,FALSE)</f>
        <v>0</v>
      </c>
      <c r="AH4293" t="b">
        <f>IF(AND(Z4293,AA4293,AB4293,AE4293,IF(C4293=Auswahlhilfe!$L$17,TRUE,FALSE)),D4293,FALSE)</f>
        <v>0</v>
      </c>
      <c r="AI4293" t="s">
        <v>4818</v>
      </c>
      <c r="AJ4293" s="90" t="str">
        <f t="shared" si="200"/>
        <v>https://shop.oxni.ch/de/shop/motoren/planetengetriebe/tce-070-003-s2-p2</v>
      </c>
    </row>
    <row r="4294" spans="2:36" x14ac:dyDescent="0.2">
      <c r="B4294" s="78" t="str">
        <f t="shared" si="198"/>
        <v/>
      </c>
      <c r="C4294" s="19" t="s">
        <v>19</v>
      </c>
      <c r="D4294" s="19" t="s">
        <v>4595</v>
      </c>
      <c r="E4294" s="19">
        <v>90</v>
      </c>
      <c r="F4294" s="19" t="s">
        <v>55</v>
      </c>
      <c r="G4294" s="19">
        <v>100</v>
      </c>
      <c r="H4294" s="19">
        <v>5</v>
      </c>
      <c r="I4294" s="19">
        <v>14</v>
      </c>
      <c r="J4294" s="19">
        <v>94</v>
      </c>
      <c r="K4294" s="19">
        <v>100</v>
      </c>
      <c r="L4294" s="19">
        <v>300</v>
      </c>
      <c r="M4294" s="19" t="s">
        <v>105</v>
      </c>
      <c r="N4294" s="19">
        <v>3000</v>
      </c>
      <c r="O4294" s="19">
        <v>6000</v>
      </c>
      <c r="P4294" s="19">
        <v>3250</v>
      </c>
      <c r="Q4294" s="19" t="s">
        <v>57</v>
      </c>
      <c r="R4294" s="19">
        <v>1625</v>
      </c>
      <c r="S4294" s="19">
        <v>20000</v>
      </c>
      <c r="T4294" s="19">
        <v>0.44</v>
      </c>
      <c r="U4294" s="19">
        <v>5.2</v>
      </c>
      <c r="V4294" s="19">
        <v>0.24</v>
      </c>
      <c r="W4294" s="19">
        <v>60</v>
      </c>
      <c r="X4294" s="93">
        <v>441</v>
      </c>
      <c r="Y4294">
        <f t="shared" si="199"/>
        <v>30</v>
      </c>
      <c r="Z4294" t="b">
        <f>IF(N4294/G4294&gt;=Auswahlhilfe!$C$8,TRUE,FALSE)</f>
        <v>1</v>
      </c>
      <c r="AA4294" t="b">
        <f>IF(K4294&gt;Auswahlhilfe!$C$7,TRUE,FALSE)</f>
        <v>1</v>
      </c>
      <c r="AB4294" t="b">
        <f>IF(Auswahlhilfe!$C$17=F4294,TRUE,FALSE)</f>
        <v>0</v>
      </c>
      <c r="AC4294" t="b">
        <f>IFERROR(IF(FIND("P2",PGOptionList!D4294)&gt;0,TRUE),FALSE)</f>
        <v>0</v>
      </c>
      <c r="AD4294" t="b">
        <f>IFERROR(IF(FIND("P1",PGOptionList!D4294)&gt;0,TRUE),FALSE)</f>
        <v>1</v>
      </c>
      <c r="AE4294" t="b">
        <f>IFERROR(IF(FIND("P0",PGOptionList!D4294)&gt;0,TRUE),FALSE)</f>
        <v>0</v>
      </c>
      <c r="AF4294" t="b">
        <f>IF(AND(Z4294,AA4294,AB4294,AC4294,IF(C4294=Auswahlhilfe!$L$7,TRUE,FALSE)),D4294,FALSE)</f>
        <v>0</v>
      </c>
      <c r="AG4294" t="b">
        <f>IF(AND(Z4294,AA4294,AB4294,AD4294,IF(C4294=Auswahlhilfe!$L$17,TRUE,FALSE)),D4294,FALSE)</f>
        <v>0</v>
      </c>
      <c r="AH4294" t="b">
        <f>IF(AND(Z4294,AA4294,AB4294,AE4294,IF(C4294=Auswahlhilfe!$L$17,TRUE,FALSE)),D4294,FALSE)</f>
        <v>0</v>
      </c>
      <c r="AI4294" t="s">
        <v>4817</v>
      </c>
      <c r="AJ4294" s="90" t="str">
        <f t="shared" si="200"/>
        <v>mailto:info@oxni.ch?subject=Anfrage TCE-090-100-S1-P1</v>
      </c>
    </row>
    <row r="4295" spans="2:36" x14ac:dyDescent="0.2">
      <c r="B4295" s="78" t="str">
        <f t="shared" si="198"/>
        <v/>
      </c>
      <c r="C4295" s="19" t="s">
        <v>19</v>
      </c>
      <c r="D4295" s="19" t="s">
        <v>4596</v>
      </c>
      <c r="E4295" s="19">
        <v>90</v>
      </c>
      <c r="F4295" s="19" t="s">
        <v>58</v>
      </c>
      <c r="G4295" s="19">
        <v>100</v>
      </c>
      <c r="H4295" s="19">
        <v>5</v>
      </c>
      <c r="I4295" s="19">
        <v>14</v>
      </c>
      <c r="J4295" s="19">
        <v>94</v>
      </c>
      <c r="K4295" s="19">
        <v>100</v>
      </c>
      <c r="L4295" s="19">
        <v>300</v>
      </c>
      <c r="M4295" s="19" t="s">
        <v>105</v>
      </c>
      <c r="N4295" s="19">
        <v>3000</v>
      </c>
      <c r="O4295" s="19">
        <v>6000</v>
      </c>
      <c r="P4295" s="19">
        <v>3250</v>
      </c>
      <c r="Q4295" s="19" t="s">
        <v>57</v>
      </c>
      <c r="R4295" s="19">
        <v>1625</v>
      </c>
      <c r="S4295" s="19">
        <v>20000</v>
      </c>
      <c r="T4295" s="19">
        <v>0.44</v>
      </c>
      <c r="U4295" s="19">
        <v>5.2</v>
      </c>
      <c r="V4295" s="19">
        <v>0.24</v>
      </c>
      <c r="W4295" s="19">
        <v>60</v>
      </c>
      <c r="X4295" s="93">
        <v>441</v>
      </c>
      <c r="Y4295">
        <f t="shared" si="199"/>
        <v>30</v>
      </c>
      <c r="Z4295" t="b">
        <f>IF(N4295/G4295&gt;=Auswahlhilfe!$C$8,TRUE,FALSE)</f>
        <v>1</v>
      </c>
      <c r="AA4295" t="b">
        <f>IF(K4295&gt;Auswahlhilfe!$C$7,TRUE,FALSE)</f>
        <v>1</v>
      </c>
      <c r="AB4295" t="b">
        <f>IF(Auswahlhilfe!$C$17=F4295,TRUE,FALSE)</f>
        <v>1</v>
      </c>
      <c r="AC4295" t="b">
        <f>IFERROR(IF(FIND("P2",PGOptionList!D4295)&gt;0,TRUE),FALSE)</f>
        <v>0</v>
      </c>
      <c r="AD4295" t="b">
        <f>IFERROR(IF(FIND("P1",PGOptionList!D4295)&gt;0,TRUE),FALSE)</f>
        <v>1</v>
      </c>
      <c r="AE4295" t="b">
        <f>IFERROR(IF(FIND("P0",PGOptionList!D4295)&gt;0,TRUE),FALSE)</f>
        <v>0</v>
      </c>
      <c r="AF4295" t="b">
        <f>IF(AND(Z4295,AA4295,AB4295,AC4295,IF(C4295=Auswahlhilfe!$L$7,TRUE,FALSE)),D4295,FALSE)</f>
        <v>0</v>
      </c>
      <c r="AG4295" t="b">
        <f>IF(AND(Z4295,AA4295,AB4295,AD4295,IF(C4295=Auswahlhilfe!$L$17,TRUE,FALSE)),D4295,FALSE)</f>
        <v>0</v>
      </c>
      <c r="AH4295" t="b">
        <f>IF(AND(Z4295,AA4295,AB4295,AE4295,IF(C4295=Auswahlhilfe!$L$17,TRUE,FALSE)),D4295,FALSE)</f>
        <v>0</v>
      </c>
      <c r="AI4295" t="s">
        <v>4818</v>
      </c>
      <c r="AJ4295" s="90" t="str">
        <f t="shared" si="200"/>
        <v>https://shop.oxni.ch/de/shop/motoren/planetengetriebe/tce-090-100-s2-p1</v>
      </c>
    </row>
    <row r="4296" spans="2:36" x14ac:dyDescent="0.2">
      <c r="B4296" s="78" t="str">
        <f t="shared" si="198"/>
        <v/>
      </c>
      <c r="C4296" s="19" t="s">
        <v>19</v>
      </c>
      <c r="D4296" s="19" t="s">
        <v>4597</v>
      </c>
      <c r="E4296" s="19">
        <v>90</v>
      </c>
      <c r="F4296" s="19" t="s">
        <v>55</v>
      </c>
      <c r="G4296" s="19">
        <v>100</v>
      </c>
      <c r="H4296" s="19">
        <v>7</v>
      </c>
      <c r="I4296" s="19">
        <v>14</v>
      </c>
      <c r="J4296" s="19">
        <v>94</v>
      </c>
      <c r="K4296" s="19">
        <v>100</v>
      </c>
      <c r="L4296" s="19">
        <v>300</v>
      </c>
      <c r="M4296" s="19" t="s">
        <v>105</v>
      </c>
      <c r="N4296" s="19">
        <v>3000</v>
      </c>
      <c r="O4296" s="19">
        <v>6000</v>
      </c>
      <c r="P4296" s="19">
        <v>3250</v>
      </c>
      <c r="Q4296" s="19" t="s">
        <v>57</v>
      </c>
      <c r="R4296" s="19">
        <v>1625</v>
      </c>
      <c r="S4296" s="19">
        <v>20000</v>
      </c>
      <c r="T4296" s="19">
        <v>0.44</v>
      </c>
      <c r="U4296" s="19">
        <v>5.2</v>
      </c>
      <c r="V4296" s="19">
        <v>0.24</v>
      </c>
      <c r="W4296" s="19">
        <v>60</v>
      </c>
      <c r="X4296" s="93">
        <v>401</v>
      </c>
      <c r="Y4296">
        <f t="shared" si="199"/>
        <v>30</v>
      </c>
      <c r="Z4296" t="b">
        <f>IF(N4296/G4296&gt;=Auswahlhilfe!$C$8,TRUE,FALSE)</f>
        <v>1</v>
      </c>
      <c r="AA4296" t="b">
        <f>IF(K4296&gt;Auswahlhilfe!$C$7,TRUE,FALSE)</f>
        <v>1</v>
      </c>
      <c r="AB4296" t="b">
        <f>IF(Auswahlhilfe!$C$17=F4296,TRUE,FALSE)</f>
        <v>0</v>
      </c>
      <c r="AC4296" t="b">
        <f>IFERROR(IF(FIND("P2",PGOptionList!D4296)&gt;0,TRUE),FALSE)</f>
        <v>1</v>
      </c>
      <c r="AD4296" t="b">
        <f>IFERROR(IF(FIND("P1",PGOptionList!D4296)&gt;0,TRUE),FALSE)</f>
        <v>0</v>
      </c>
      <c r="AE4296" t="b">
        <f>IFERROR(IF(FIND("P0",PGOptionList!D4296)&gt;0,TRUE),FALSE)</f>
        <v>0</v>
      </c>
      <c r="AF4296" t="b">
        <f>IF(AND(Z4296,AA4296,AB4296,AC4296,IF(C4296=Auswahlhilfe!$L$7,TRUE,FALSE)),D4296,FALSE)</f>
        <v>0</v>
      </c>
      <c r="AG4296" t="b">
        <f>IF(AND(Z4296,AA4296,AB4296,AD4296,IF(C4296=Auswahlhilfe!$L$17,TRUE,FALSE)),D4296,FALSE)</f>
        <v>0</v>
      </c>
      <c r="AH4296" t="b">
        <f>IF(AND(Z4296,AA4296,AB4296,AE4296,IF(C4296=Auswahlhilfe!$L$17,TRUE,FALSE)),D4296,FALSE)</f>
        <v>0</v>
      </c>
      <c r="AI4296" t="s">
        <v>4817</v>
      </c>
      <c r="AJ4296" s="90" t="str">
        <f t="shared" si="200"/>
        <v>mailto:info@oxni.ch?subject=Anfrage TCE-090-100-S1-P2</v>
      </c>
    </row>
    <row r="4297" spans="2:36" x14ac:dyDescent="0.2">
      <c r="B4297" s="78" t="str">
        <f t="shared" si="198"/>
        <v/>
      </c>
      <c r="C4297" s="19" t="s">
        <v>19</v>
      </c>
      <c r="D4297" s="19" t="s">
        <v>4598</v>
      </c>
      <c r="E4297" s="19">
        <v>90</v>
      </c>
      <c r="F4297" s="19" t="s">
        <v>58</v>
      </c>
      <c r="G4297" s="19">
        <v>100</v>
      </c>
      <c r="H4297" s="19">
        <v>7</v>
      </c>
      <c r="I4297" s="19">
        <v>14</v>
      </c>
      <c r="J4297" s="19">
        <v>94</v>
      </c>
      <c r="K4297" s="19">
        <v>100</v>
      </c>
      <c r="L4297" s="19">
        <v>300</v>
      </c>
      <c r="M4297" s="19" t="s">
        <v>105</v>
      </c>
      <c r="N4297" s="19">
        <v>3000</v>
      </c>
      <c r="O4297" s="19">
        <v>6000</v>
      </c>
      <c r="P4297" s="19">
        <v>3250</v>
      </c>
      <c r="Q4297" s="19" t="s">
        <v>57</v>
      </c>
      <c r="R4297" s="19">
        <v>1625</v>
      </c>
      <c r="S4297" s="19">
        <v>20000</v>
      </c>
      <c r="T4297" s="19">
        <v>0.44</v>
      </c>
      <c r="U4297" s="19">
        <v>5.2</v>
      </c>
      <c r="V4297" s="19">
        <v>0.24</v>
      </c>
      <c r="W4297" s="19">
        <v>60</v>
      </c>
      <c r="X4297" s="93">
        <v>401</v>
      </c>
      <c r="Y4297">
        <f t="shared" si="199"/>
        <v>30</v>
      </c>
      <c r="Z4297" t="b">
        <f>IF(N4297/G4297&gt;=Auswahlhilfe!$C$8,TRUE,FALSE)</f>
        <v>1</v>
      </c>
      <c r="AA4297" t="b">
        <f>IF(K4297&gt;Auswahlhilfe!$C$7,TRUE,FALSE)</f>
        <v>1</v>
      </c>
      <c r="AB4297" t="b">
        <f>IF(Auswahlhilfe!$C$17=F4297,TRUE,FALSE)</f>
        <v>1</v>
      </c>
      <c r="AC4297" t="b">
        <f>IFERROR(IF(FIND("P2",PGOptionList!D4297)&gt;0,TRUE),FALSE)</f>
        <v>1</v>
      </c>
      <c r="AD4297" t="b">
        <f>IFERROR(IF(FIND("P1",PGOptionList!D4297)&gt;0,TRUE),FALSE)</f>
        <v>0</v>
      </c>
      <c r="AE4297" t="b">
        <f>IFERROR(IF(FIND("P0",PGOptionList!D4297)&gt;0,TRUE),FALSE)</f>
        <v>0</v>
      </c>
      <c r="AF4297" t="b">
        <f>IF(AND(Z4297,AA4297,AB4297,AC4297,IF(C4297=Auswahlhilfe!$L$7,TRUE,FALSE)),D4297,FALSE)</f>
        <v>0</v>
      </c>
      <c r="AG4297" t="b">
        <f>IF(AND(Z4297,AA4297,AB4297,AD4297,IF(C4297=Auswahlhilfe!$L$17,TRUE,FALSE)),D4297,FALSE)</f>
        <v>0</v>
      </c>
      <c r="AH4297" t="b">
        <f>IF(AND(Z4297,AA4297,AB4297,AE4297,IF(C4297=Auswahlhilfe!$L$17,TRUE,FALSE)),D4297,FALSE)</f>
        <v>0</v>
      </c>
      <c r="AI4297" t="s">
        <v>4818</v>
      </c>
      <c r="AJ4297" s="90" t="str">
        <f t="shared" si="200"/>
        <v>https://shop.oxni.ch/de/shop/motoren/planetengetriebe/tce-090-100-s2-p2</v>
      </c>
    </row>
    <row r="4298" spans="2:36" x14ac:dyDescent="0.2">
      <c r="B4298" s="78" t="str">
        <f t="shared" ref="B4298:B4361" si="201">IF(AF4298=D4298,"Economy",IF(AG4298=D4298,"Standard",IF(AH4298=D4298,"Präzision","")))</f>
        <v/>
      </c>
      <c r="C4298" s="19" t="s">
        <v>19</v>
      </c>
      <c r="D4298" s="19" t="s">
        <v>4599</v>
      </c>
      <c r="E4298" s="19">
        <v>90</v>
      </c>
      <c r="F4298" s="19" t="s">
        <v>55</v>
      </c>
      <c r="G4298" s="19">
        <v>80</v>
      </c>
      <c r="H4298" s="19">
        <v>5</v>
      </c>
      <c r="I4298" s="19">
        <v>14</v>
      </c>
      <c r="J4298" s="19">
        <v>94</v>
      </c>
      <c r="K4298" s="19">
        <v>120</v>
      </c>
      <c r="L4298" s="19">
        <v>360</v>
      </c>
      <c r="M4298" s="19" t="s">
        <v>106</v>
      </c>
      <c r="N4298" s="19">
        <v>3000</v>
      </c>
      <c r="O4298" s="19">
        <v>6000</v>
      </c>
      <c r="P4298" s="19">
        <v>3250</v>
      </c>
      <c r="Q4298" s="19" t="s">
        <v>57</v>
      </c>
      <c r="R4298" s="19">
        <v>1625</v>
      </c>
      <c r="S4298" s="19">
        <v>20000</v>
      </c>
      <c r="T4298" s="19">
        <v>0.44</v>
      </c>
      <c r="U4298" s="19">
        <v>5.2</v>
      </c>
      <c r="V4298" s="19">
        <v>0.24</v>
      </c>
      <c r="W4298" s="19">
        <v>60</v>
      </c>
      <c r="X4298" s="93">
        <v>441</v>
      </c>
      <c r="Y4298">
        <f t="shared" ref="Y4298:Y4361" si="202">N4298/G4298</f>
        <v>37.5</v>
      </c>
      <c r="Z4298" t="b">
        <f>IF(N4298/G4298&gt;=Auswahlhilfe!$C$8,TRUE,FALSE)</f>
        <v>1</v>
      </c>
      <c r="AA4298" t="b">
        <f>IF(K4298&gt;Auswahlhilfe!$C$7,TRUE,FALSE)</f>
        <v>1</v>
      </c>
      <c r="AB4298" t="b">
        <f>IF(Auswahlhilfe!$C$17=F4298,TRUE,FALSE)</f>
        <v>0</v>
      </c>
      <c r="AC4298" t="b">
        <f>IFERROR(IF(FIND("P2",PGOptionList!D4298)&gt;0,TRUE),FALSE)</f>
        <v>0</v>
      </c>
      <c r="AD4298" t="b">
        <f>IFERROR(IF(FIND("P1",PGOptionList!D4298)&gt;0,TRUE),FALSE)</f>
        <v>1</v>
      </c>
      <c r="AE4298" t="b">
        <f>IFERROR(IF(FIND("P0",PGOptionList!D4298)&gt;0,TRUE),FALSE)</f>
        <v>0</v>
      </c>
      <c r="AF4298" t="b">
        <f>IF(AND(Z4298,AA4298,AB4298,AC4298,IF(C4298=Auswahlhilfe!$L$7,TRUE,FALSE)),D4298,FALSE)</f>
        <v>0</v>
      </c>
      <c r="AG4298" t="b">
        <f>IF(AND(Z4298,AA4298,AB4298,AD4298,IF(C4298=Auswahlhilfe!$L$17,TRUE,FALSE)),D4298,FALSE)</f>
        <v>0</v>
      </c>
      <c r="AH4298" t="b">
        <f>IF(AND(Z4298,AA4298,AB4298,AE4298,IF(C4298=Auswahlhilfe!$L$17,TRUE,FALSE)),D4298,FALSE)</f>
        <v>0</v>
      </c>
      <c r="AI4298" t="s">
        <v>4817</v>
      </c>
      <c r="AJ4298" s="90" t="str">
        <f t="shared" ref="AJ4298:AJ4361" si="203">IF(AI4298="ja",HYPERLINK(_xlfn.CONCAT("https://shop.oxni.ch/de/shop/motoren/planetengetriebe/",LOWER(D4298))),_xlfn.CONCAT("mailto:info@oxni.ch?subject=Anfrage ",D4298))</f>
        <v>mailto:info@oxni.ch?subject=Anfrage TCE-090-080-S1-P1</v>
      </c>
    </row>
    <row r="4299" spans="2:36" x14ac:dyDescent="0.2">
      <c r="B4299" s="78" t="str">
        <f t="shared" si="201"/>
        <v/>
      </c>
      <c r="C4299" s="19" t="s">
        <v>19</v>
      </c>
      <c r="D4299" s="19" t="s">
        <v>4600</v>
      </c>
      <c r="E4299" s="19">
        <v>90</v>
      </c>
      <c r="F4299" s="19" t="s">
        <v>58</v>
      </c>
      <c r="G4299" s="19">
        <v>80</v>
      </c>
      <c r="H4299" s="19">
        <v>5</v>
      </c>
      <c r="I4299" s="19">
        <v>14</v>
      </c>
      <c r="J4299" s="19">
        <v>94</v>
      </c>
      <c r="K4299" s="19">
        <v>120</v>
      </c>
      <c r="L4299" s="19">
        <v>360</v>
      </c>
      <c r="M4299" s="19" t="s">
        <v>106</v>
      </c>
      <c r="N4299" s="19">
        <v>3000</v>
      </c>
      <c r="O4299" s="19">
        <v>6000</v>
      </c>
      <c r="P4299" s="19">
        <v>3250</v>
      </c>
      <c r="Q4299" s="19" t="s">
        <v>57</v>
      </c>
      <c r="R4299" s="19">
        <v>1625</v>
      </c>
      <c r="S4299" s="19">
        <v>20000</v>
      </c>
      <c r="T4299" s="19">
        <v>0.44</v>
      </c>
      <c r="U4299" s="19">
        <v>5.2</v>
      </c>
      <c r="V4299" s="19">
        <v>0.24</v>
      </c>
      <c r="W4299" s="19">
        <v>60</v>
      </c>
      <c r="X4299" s="93">
        <v>441</v>
      </c>
      <c r="Y4299">
        <f t="shared" si="202"/>
        <v>37.5</v>
      </c>
      <c r="Z4299" t="b">
        <f>IF(N4299/G4299&gt;=Auswahlhilfe!$C$8,TRUE,FALSE)</f>
        <v>1</v>
      </c>
      <c r="AA4299" t="b">
        <f>IF(K4299&gt;Auswahlhilfe!$C$7,TRUE,FALSE)</f>
        <v>1</v>
      </c>
      <c r="AB4299" t="b">
        <f>IF(Auswahlhilfe!$C$17=F4299,TRUE,FALSE)</f>
        <v>1</v>
      </c>
      <c r="AC4299" t="b">
        <f>IFERROR(IF(FIND("P2",PGOptionList!D4299)&gt;0,TRUE),FALSE)</f>
        <v>0</v>
      </c>
      <c r="AD4299" t="b">
        <f>IFERROR(IF(FIND("P1",PGOptionList!D4299)&gt;0,TRUE),FALSE)</f>
        <v>1</v>
      </c>
      <c r="AE4299" t="b">
        <f>IFERROR(IF(FIND("P0",PGOptionList!D4299)&gt;0,TRUE),FALSE)</f>
        <v>0</v>
      </c>
      <c r="AF4299" t="b">
        <f>IF(AND(Z4299,AA4299,AB4299,AC4299,IF(C4299=Auswahlhilfe!$L$7,TRUE,FALSE)),D4299,FALSE)</f>
        <v>0</v>
      </c>
      <c r="AG4299" t="b">
        <f>IF(AND(Z4299,AA4299,AB4299,AD4299,IF(C4299=Auswahlhilfe!$L$17,TRUE,FALSE)),D4299,FALSE)</f>
        <v>0</v>
      </c>
      <c r="AH4299" t="b">
        <f>IF(AND(Z4299,AA4299,AB4299,AE4299,IF(C4299=Auswahlhilfe!$L$17,TRUE,FALSE)),D4299,FALSE)</f>
        <v>0</v>
      </c>
      <c r="AI4299" t="s">
        <v>4818</v>
      </c>
      <c r="AJ4299" s="90" t="str">
        <f t="shared" si="203"/>
        <v>https://shop.oxni.ch/de/shop/motoren/planetengetriebe/tce-090-080-s2-p1</v>
      </c>
    </row>
    <row r="4300" spans="2:36" x14ac:dyDescent="0.2">
      <c r="B4300" s="78" t="str">
        <f t="shared" si="201"/>
        <v/>
      </c>
      <c r="C4300" s="19" t="s">
        <v>19</v>
      </c>
      <c r="D4300" s="19" t="s">
        <v>4601</v>
      </c>
      <c r="E4300" s="19">
        <v>90</v>
      </c>
      <c r="F4300" s="19" t="s">
        <v>55</v>
      </c>
      <c r="G4300" s="19">
        <v>80</v>
      </c>
      <c r="H4300" s="19">
        <v>7</v>
      </c>
      <c r="I4300" s="19">
        <v>14</v>
      </c>
      <c r="J4300" s="19">
        <v>94</v>
      </c>
      <c r="K4300" s="19">
        <v>120</v>
      </c>
      <c r="L4300" s="19">
        <v>360</v>
      </c>
      <c r="M4300" s="19" t="s">
        <v>106</v>
      </c>
      <c r="N4300" s="19">
        <v>3000</v>
      </c>
      <c r="O4300" s="19">
        <v>6000</v>
      </c>
      <c r="P4300" s="19">
        <v>3250</v>
      </c>
      <c r="Q4300" s="19" t="s">
        <v>57</v>
      </c>
      <c r="R4300" s="19">
        <v>1625</v>
      </c>
      <c r="S4300" s="19">
        <v>20000</v>
      </c>
      <c r="T4300" s="19">
        <v>0.44</v>
      </c>
      <c r="U4300" s="19">
        <v>5.2</v>
      </c>
      <c r="V4300" s="19">
        <v>0.24</v>
      </c>
      <c r="W4300" s="19">
        <v>60</v>
      </c>
      <c r="X4300" s="93">
        <v>401</v>
      </c>
      <c r="Y4300">
        <f t="shared" si="202"/>
        <v>37.5</v>
      </c>
      <c r="Z4300" t="b">
        <f>IF(N4300/G4300&gt;=Auswahlhilfe!$C$8,TRUE,FALSE)</f>
        <v>1</v>
      </c>
      <c r="AA4300" t="b">
        <f>IF(K4300&gt;Auswahlhilfe!$C$7,TRUE,FALSE)</f>
        <v>1</v>
      </c>
      <c r="AB4300" t="b">
        <f>IF(Auswahlhilfe!$C$17=F4300,TRUE,FALSE)</f>
        <v>0</v>
      </c>
      <c r="AC4300" t="b">
        <f>IFERROR(IF(FIND("P2",PGOptionList!D4300)&gt;0,TRUE),FALSE)</f>
        <v>1</v>
      </c>
      <c r="AD4300" t="b">
        <f>IFERROR(IF(FIND("P1",PGOptionList!D4300)&gt;0,TRUE),FALSE)</f>
        <v>0</v>
      </c>
      <c r="AE4300" t="b">
        <f>IFERROR(IF(FIND("P0",PGOptionList!D4300)&gt;0,TRUE),FALSE)</f>
        <v>0</v>
      </c>
      <c r="AF4300" t="b">
        <f>IF(AND(Z4300,AA4300,AB4300,AC4300,IF(C4300=Auswahlhilfe!$L$7,TRUE,FALSE)),D4300,FALSE)</f>
        <v>0</v>
      </c>
      <c r="AG4300" t="b">
        <f>IF(AND(Z4300,AA4300,AB4300,AD4300,IF(C4300=Auswahlhilfe!$L$17,TRUE,FALSE)),D4300,FALSE)</f>
        <v>0</v>
      </c>
      <c r="AH4300" t="b">
        <f>IF(AND(Z4300,AA4300,AB4300,AE4300,IF(C4300=Auswahlhilfe!$L$17,TRUE,FALSE)),D4300,FALSE)</f>
        <v>0</v>
      </c>
      <c r="AI4300" t="s">
        <v>4817</v>
      </c>
      <c r="AJ4300" s="90" t="str">
        <f t="shared" si="203"/>
        <v>mailto:info@oxni.ch?subject=Anfrage TCE-090-080-S1-P2</v>
      </c>
    </row>
    <row r="4301" spans="2:36" x14ac:dyDescent="0.2">
      <c r="B4301" s="78" t="str">
        <f t="shared" si="201"/>
        <v/>
      </c>
      <c r="C4301" s="19" t="s">
        <v>19</v>
      </c>
      <c r="D4301" s="19" t="s">
        <v>4602</v>
      </c>
      <c r="E4301" s="19">
        <v>90</v>
      </c>
      <c r="F4301" s="19" t="s">
        <v>58</v>
      </c>
      <c r="G4301" s="19">
        <v>80</v>
      </c>
      <c r="H4301" s="19">
        <v>7</v>
      </c>
      <c r="I4301" s="19">
        <v>14</v>
      </c>
      <c r="J4301" s="19">
        <v>94</v>
      </c>
      <c r="K4301" s="19">
        <v>120</v>
      </c>
      <c r="L4301" s="19">
        <v>360</v>
      </c>
      <c r="M4301" s="19" t="s">
        <v>106</v>
      </c>
      <c r="N4301" s="19">
        <v>3000</v>
      </c>
      <c r="O4301" s="19">
        <v>6000</v>
      </c>
      <c r="P4301" s="19">
        <v>3250</v>
      </c>
      <c r="Q4301" s="19" t="s">
        <v>57</v>
      </c>
      <c r="R4301" s="19">
        <v>1625</v>
      </c>
      <c r="S4301" s="19">
        <v>20000</v>
      </c>
      <c r="T4301" s="19">
        <v>0.44</v>
      </c>
      <c r="U4301" s="19">
        <v>5.2</v>
      </c>
      <c r="V4301" s="19">
        <v>0.24</v>
      </c>
      <c r="W4301" s="19">
        <v>60</v>
      </c>
      <c r="X4301" s="93">
        <v>401</v>
      </c>
      <c r="Y4301">
        <f t="shared" si="202"/>
        <v>37.5</v>
      </c>
      <c r="Z4301" t="b">
        <f>IF(N4301/G4301&gt;=Auswahlhilfe!$C$8,TRUE,FALSE)</f>
        <v>1</v>
      </c>
      <c r="AA4301" t="b">
        <f>IF(K4301&gt;Auswahlhilfe!$C$7,TRUE,FALSE)</f>
        <v>1</v>
      </c>
      <c r="AB4301" t="b">
        <f>IF(Auswahlhilfe!$C$17=F4301,TRUE,FALSE)</f>
        <v>1</v>
      </c>
      <c r="AC4301" t="b">
        <f>IFERROR(IF(FIND("P2",PGOptionList!D4301)&gt;0,TRUE),FALSE)</f>
        <v>1</v>
      </c>
      <c r="AD4301" t="b">
        <f>IFERROR(IF(FIND("P1",PGOptionList!D4301)&gt;0,TRUE),FALSE)</f>
        <v>0</v>
      </c>
      <c r="AE4301" t="b">
        <f>IFERROR(IF(FIND("P0",PGOptionList!D4301)&gt;0,TRUE),FALSE)</f>
        <v>0</v>
      </c>
      <c r="AF4301" t="b">
        <f>IF(AND(Z4301,AA4301,AB4301,AC4301,IF(C4301=Auswahlhilfe!$L$7,TRUE,FALSE)),D4301,FALSE)</f>
        <v>0</v>
      </c>
      <c r="AG4301" t="b">
        <f>IF(AND(Z4301,AA4301,AB4301,AD4301,IF(C4301=Auswahlhilfe!$L$17,TRUE,FALSE)),D4301,FALSE)</f>
        <v>0</v>
      </c>
      <c r="AH4301" t="b">
        <f>IF(AND(Z4301,AA4301,AB4301,AE4301,IF(C4301=Auswahlhilfe!$L$17,TRUE,FALSE)),D4301,FALSE)</f>
        <v>0</v>
      </c>
      <c r="AI4301" t="s">
        <v>4818</v>
      </c>
      <c r="AJ4301" s="90" t="str">
        <f t="shared" si="203"/>
        <v>https://shop.oxni.ch/de/shop/motoren/planetengetriebe/tce-090-080-s2-p2</v>
      </c>
    </row>
    <row r="4302" spans="2:36" x14ac:dyDescent="0.2">
      <c r="B4302" s="78" t="str">
        <f t="shared" si="201"/>
        <v/>
      </c>
      <c r="C4302" s="19" t="s">
        <v>19</v>
      </c>
      <c r="D4302" s="19" t="s">
        <v>4603</v>
      </c>
      <c r="E4302" s="19">
        <v>90</v>
      </c>
      <c r="F4302" s="19" t="s">
        <v>55</v>
      </c>
      <c r="G4302" s="19">
        <v>70</v>
      </c>
      <c r="H4302" s="19">
        <v>5</v>
      </c>
      <c r="I4302" s="19">
        <v>14</v>
      </c>
      <c r="J4302" s="19">
        <v>94</v>
      </c>
      <c r="K4302" s="19">
        <v>135</v>
      </c>
      <c r="L4302" s="19">
        <v>405</v>
      </c>
      <c r="M4302" s="19" t="s">
        <v>130</v>
      </c>
      <c r="N4302" s="19">
        <v>3000</v>
      </c>
      <c r="O4302" s="19">
        <v>6000</v>
      </c>
      <c r="P4302" s="19">
        <v>3250</v>
      </c>
      <c r="Q4302" s="19" t="s">
        <v>57</v>
      </c>
      <c r="R4302" s="19">
        <v>1625</v>
      </c>
      <c r="S4302" s="19">
        <v>20000</v>
      </c>
      <c r="T4302" s="19">
        <v>0.44</v>
      </c>
      <c r="U4302" s="19">
        <v>5.2</v>
      </c>
      <c r="V4302" s="19">
        <v>0.24</v>
      </c>
      <c r="W4302" s="19">
        <v>60</v>
      </c>
      <c r="X4302" s="93">
        <v>441</v>
      </c>
      <c r="Y4302">
        <f t="shared" si="202"/>
        <v>42.857142857142854</v>
      </c>
      <c r="Z4302" t="b">
        <f>IF(N4302/G4302&gt;=Auswahlhilfe!$C$8,TRUE,FALSE)</f>
        <v>1</v>
      </c>
      <c r="AA4302" t="b">
        <f>IF(K4302&gt;Auswahlhilfe!$C$7,TRUE,FALSE)</f>
        <v>1</v>
      </c>
      <c r="AB4302" t="b">
        <f>IF(Auswahlhilfe!$C$17=F4302,TRUE,FALSE)</f>
        <v>0</v>
      </c>
      <c r="AC4302" t="b">
        <f>IFERROR(IF(FIND("P2",PGOptionList!D4302)&gt;0,TRUE),FALSE)</f>
        <v>0</v>
      </c>
      <c r="AD4302" t="b">
        <f>IFERROR(IF(FIND("P1",PGOptionList!D4302)&gt;0,TRUE),FALSE)</f>
        <v>1</v>
      </c>
      <c r="AE4302" t="b">
        <f>IFERROR(IF(FIND("P0",PGOptionList!D4302)&gt;0,TRUE),FALSE)</f>
        <v>0</v>
      </c>
      <c r="AF4302" t="b">
        <f>IF(AND(Z4302,AA4302,AB4302,AC4302,IF(C4302=Auswahlhilfe!$L$7,TRUE,FALSE)),D4302,FALSE)</f>
        <v>0</v>
      </c>
      <c r="AG4302" t="b">
        <f>IF(AND(Z4302,AA4302,AB4302,AD4302,IF(C4302=Auswahlhilfe!$L$17,TRUE,FALSE)),D4302,FALSE)</f>
        <v>0</v>
      </c>
      <c r="AH4302" t="b">
        <f>IF(AND(Z4302,AA4302,AB4302,AE4302,IF(C4302=Auswahlhilfe!$L$17,TRUE,FALSE)),D4302,FALSE)</f>
        <v>0</v>
      </c>
      <c r="AI4302" t="s">
        <v>4817</v>
      </c>
      <c r="AJ4302" s="90" t="str">
        <f t="shared" si="203"/>
        <v>mailto:info@oxni.ch?subject=Anfrage TCE-090-070-S1-P1</v>
      </c>
    </row>
    <row r="4303" spans="2:36" x14ac:dyDescent="0.2">
      <c r="B4303" s="78" t="str">
        <f t="shared" si="201"/>
        <v/>
      </c>
      <c r="C4303" s="19" t="s">
        <v>19</v>
      </c>
      <c r="D4303" s="19" t="s">
        <v>4604</v>
      </c>
      <c r="E4303" s="19">
        <v>90</v>
      </c>
      <c r="F4303" s="19" t="s">
        <v>58</v>
      </c>
      <c r="G4303" s="19">
        <v>70</v>
      </c>
      <c r="H4303" s="19">
        <v>5</v>
      </c>
      <c r="I4303" s="19">
        <v>14</v>
      </c>
      <c r="J4303" s="19">
        <v>94</v>
      </c>
      <c r="K4303" s="19">
        <v>135</v>
      </c>
      <c r="L4303" s="19">
        <v>405</v>
      </c>
      <c r="M4303" s="19" t="s">
        <v>130</v>
      </c>
      <c r="N4303" s="19">
        <v>3000</v>
      </c>
      <c r="O4303" s="19">
        <v>6000</v>
      </c>
      <c r="P4303" s="19">
        <v>3250</v>
      </c>
      <c r="Q4303" s="19" t="s">
        <v>57</v>
      </c>
      <c r="R4303" s="19">
        <v>1625</v>
      </c>
      <c r="S4303" s="19">
        <v>20000</v>
      </c>
      <c r="T4303" s="19">
        <v>0.44</v>
      </c>
      <c r="U4303" s="19">
        <v>5.2</v>
      </c>
      <c r="V4303" s="19">
        <v>0.24</v>
      </c>
      <c r="W4303" s="19">
        <v>60</v>
      </c>
      <c r="X4303" s="93">
        <v>441</v>
      </c>
      <c r="Y4303">
        <f t="shared" si="202"/>
        <v>42.857142857142854</v>
      </c>
      <c r="Z4303" t="b">
        <f>IF(N4303/G4303&gt;=Auswahlhilfe!$C$8,TRUE,FALSE)</f>
        <v>1</v>
      </c>
      <c r="AA4303" t="b">
        <f>IF(K4303&gt;Auswahlhilfe!$C$7,TRUE,FALSE)</f>
        <v>1</v>
      </c>
      <c r="AB4303" t="b">
        <f>IF(Auswahlhilfe!$C$17=F4303,TRUE,FALSE)</f>
        <v>1</v>
      </c>
      <c r="AC4303" t="b">
        <f>IFERROR(IF(FIND("P2",PGOptionList!D4303)&gt;0,TRUE),FALSE)</f>
        <v>0</v>
      </c>
      <c r="AD4303" t="b">
        <f>IFERROR(IF(FIND("P1",PGOptionList!D4303)&gt;0,TRUE),FALSE)</f>
        <v>1</v>
      </c>
      <c r="AE4303" t="b">
        <f>IFERROR(IF(FIND("P0",PGOptionList!D4303)&gt;0,TRUE),FALSE)</f>
        <v>0</v>
      </c>
      <c r="AF4303" t="b">
        <f>IF(AND(Z4303,AA4303,AB4303,AC4303,IF(C4303=Auswahlhilfe!$L$7,TRUE,FALSE)),D4303,FALSE)</f>
        <v>0</v>
      </c>
      <c r="AG4303" t="b">
        <f>IF(AND(Z4303,AA4303,AB4303,AD4303,IF(C4303=Auswahlhilfe!$L$17,TRUE,FALSE)),D4303,FALSE)</f>
        <v>0</v>
      </c>
      <c r="AH4303" t="b">
        <f>IF(AND(Z4303,AA4303,AB4303,AE4303,IF(C4303=Auswahlhilfe!$L$17,TRUE,FALSE)),D4303,FALSE)</f>
        <v>0</v>
      </c>
      <c r="AI4303" t="s">
        <v>4818</v>
      </c>
      <c r="AJ4303" s="90" t="str">
        <f t="shared" si="203"/>
        <v>https://shop.oxni.ch/de/shop/motoren/planetengetriebe/tce-090-070-s2-p1</v>
      </c>
    </row>
    <row r="4304" spans="2:36" x14ac:dyDescent="0.2">
      <c r="B4304" s="78" t="str">
        <f t="shared" si="201"/>
        <v/>
      </c>
      <c r="C4304" s="19" t="s">
        <v>19</v>
      </c>
      <c r="D4304" s="19" t="s">
        <v>4605</v>
      </c>
      <c r="E4304" s="19">
        <v>90</v>
      </c>
      <c r="F4304" s="19" t="s">
        <v>55</v>
      </c>
      <c r="G4304" s="19">
        <v>70</v>
      </c>
      <c r="H4304" s="19">
        <v>7</v>
      </c>
      <c r="I4304" s="19">
        <v>14</v>
      </c>
      <c r="J4304" s="19">
        <v>94</v>
      </c>
      <c r="K4304" s="19">
        <v>135</v>
      </c>
      <c r="L4304" s="19">
        <v>405</v>
      </c>
      <c r="M4304" s="19" t="s">
        <v>130</v>
      </c>
      <c r="N4304" s="19">
        <v>3000</v>
      </c>
      <c r="O4304" s="19">
        <v>6000</v>
      </c>
      <c r="P4304" s="19">
        <v>3250</v>
      </c>
      <c r="Q4304" s="19" t="s">
        <v>57</v>
      </c>
      <c r="R4304" s="19">
        <v>1625</v>
      </c>
      <c r="S4304" s="19">
        <v>20000</v>
      </c>
      <c r="T4304" s="19">
        <v>0.44</v>
      </c>
      <c r="U4304" s="19">
        <v>5.2</v>
      </c>
      <c r="V4304" s="19">
        <v>0.24</v>
      </c>
      <c r="W4304" s="19">
        <v>60</v>
      </c>
      <c r="X4304" s="93">
        <v>401</v>
      </c>
      <c r="Y4304">
        <f t="shared" si="202"/>
        <v>42.857142857142854</v>
      </c>
      <c r="Z4304" t="b">
        <f>IF(N4304/G4304&gt;=Auswahlhilfe!$C$8,TRUE,FALSE)</f>
        <v>1</v>
      </c>
      <c r="AA4304" t="b">
        <f>IF(K4304&gt;Auswahlhilfe!$C$7,TRUE,FALSE)</f>
        <v>1</v>
      </c>
      <c r="AB4304" t="b">
        <f>IF(Auswahlhilfe!$C$17=F4304,TRUE,FALSE)</f>
        <v>0</v>
      </c>
      <c r="AC4304" t="b">
        <f>IFERROR(IF(FIND("P2",PGOptionList!D4304)&gt;0,TRUE),FALSE)</f>
        <v>1</v>
      </c>
      <c r="AD4304" t="b">
        <f>IFERROR(IF(FIND("P1",PGOptionList!D4304)&gt;0,TRUE),FALSE)</f>
        <v>0</v>
      </c>
      <c r="AE4304" t="b">
        <f>IFERROR(IF(FIND("P0",PGOptionList!D4304)&gt;0,TRUE),FALSE)</f>
        <v>0</v>
      </c>
      <c r="AF4304" t="b">
        <f>IF(AND(Z4304,AA4304,AB4304,AC4304,IF(C4304=Auswahlhilfe!$L$7,TRUE,FALSE)),D4304,FALSE)</f>
        <v>0</v>
      </c>
      <c r="AG4304" t="b">
        <f>IF(AND(Z4304,AA4304,AB4304,AD4304,IF(C4304=Auswahlhilfe!$L$17,TRUE,FALSE)),D4304,FALSE)</f>
        <v>0</v>
      </c>
      <c r="AH4304" t="b">
        <f>IF(AND(Z4304,AA4304,AB4304,AE4304,IF(C4304=Auswahlhilfe!$L$17,TRUE,FALSE)),D4304,FALSE)</f>
        <v>0</v>
      </c>
      <c r="AI4304" t="s">
        <v>4817</v>
      </c>
      <c r="AJ4304" s="90" t="str">
        <f t="shared" si="203"/>
        <v>mailto:info@oxni.ch?subject=Anfrage TCE-090-070-S1-P2</v>
      </c>
    </row>
    <row r="4305" spans="2:36" x14ac:dyDescent="0.2">
      <c r="B4305" s="78" t="str">
        <f t="shared" si="201"/>
        <v/>
      </c>
      <c r="C4305" s="19" t="s">
        <v>19</v>
      </c>
      <c r="D4305" s="19" t="s">
        <v>4606</v>
      </c>
      <c r="E4305" s="19">
        <v>90</v>
      </c>
      <c r="F4305" s="19" t="s">
        <v>58</v>
      </c>
      <c r="G4305" s="19">
        <v>70</v>
      </c>
      <c r="H4305" s="19">
        <v>7</v>
      </c>
      <c r="I4305" s="19">
        <v>14</v>
      </c>
      <c r="J4305" s="19">
        <v>94</v>
      </c>
      <c r="K4305" s="19">
        <v>135</v>
      </c>
      <c r="L4305" s="19">
        <v>405</v>
      </c>
      <c r="M4305" s="19" t="s">
        <v>130</v>
      </c>
      <c r="N4305" s="19">
        <v>3000</v>
      </c>
      <c r="O4305" s="19">
        <v>6000</v>
      </c>
      <c r="P4305" s="19">
        <v>3250</v>
      </c>
      <c r="Q4305" s="19" t="s">
        <v>57</v>
      </c>
      <c r="R4305" s="19">
        <v>1625</v>
      </c>
      <c r="S4305" s="19">
        <v>20000</v>
      </c>
      <c r="T4305" s="19">
        <v>0.44</v>
      </c>
      <c r="U4305" s="19">
        <v>5.2</v>
      </c>
      <c r="V4305" s="19">
        <v>0.24</v>
      </c>
      <c r="W4305" s="19">
        <v>60</v>
      </c>
      <c r="X4305" s="93">
        <v>401</v>
      </c>
      <c r="Y4305">
        <f t="shared" si="202"/>
        <v>42.857142857142854</v>
      </c>
      <c r="Z4305" t="b">
        <f>IF(N4305/G4305&gt;=Auswahlhilfe!$C$8,TRUE,FALSE)</f>
        <v>1</v>
      </c>
      <c r="AA4305" t="b">
        <f>IF(K4305&gt;Auswahlhilfe!$C$7,TRUE,FALSE)</f>
        <v>1</v>
      </c>
      <c r="AB4305" t="b">
        <f>IF(Auswahlhilfe!$C$17=F4305,TRUE,FALSE)</f>
        <v>1</v>
      </c>
      <c r="AC4305" t="b">
        <f>IFERROR(IF(FIND("P2",PGOptionList!D4305)&gt;0,TRUE),FALSE)</f>
        <v>1</v>
      </c>
      <c r="AD4305" t="b">
        <f>IFERROR(IF(FIND("P1",PGOptionList!D4305)&gt;0,TRUE),FALSE)</f>
        <v>0</v>
      </c>
      <c r="AE4305" t="b">
        <f>IFERROR(IF(FIND("P0",PGOptionList!D4305)&gt;0,TRUE),FALSE)</f>
        <v>0</v>
      </c>
      <c r="AF4305" t="b">
        <f>IF(AND(Z4305,AA4305,AB4305,AC4305,IF(C4305=Auswahlhilfe!$L$7,TRUE,FALSE)),D4305,FALSE)</f>
        <v>0</v>
      </c>
      <c r="AG4305" t="b">
        <f>IF(AND(Z4305,AA4305,AB4305,AD4305,IF(C4305=Auswahlhilfe!$L$17,TRUE,FALSE)),D4305,FALSE)</f>
        <v>0</v>
      </c>
      <c r="AH4305" t="b">
        <f>IF(AND(Z4305,AA4305,AB4305,AE4305,IF(C4305=Auswahlhilfe!$L$17,TRUE,FALSE)),D4305,FALSE)</f>
        <v>0</v>
      </c>
      <c r="AI4305" t="s">
        <v>4818</v>
      </c>
      <c r="AJ4305" s="90" t="str">
        <f t="shared" si="203"/>
        <v>https://shop.oxni.ch/de/shop/motoren/planetengetriebe/tce-090-070-s2-p2</v>
      </c>
    </row>
    <row r="4306" spans="2:36" x14ac:dyDescent="0.2">
      <c r="B4306" s="78" t="str">
        <f t="shared" si="201"/>
        <v/>
      </c>
      <c r="C4306" s="19" t="s">
        <v>19</v>
      </c>
      <c r="D4306" s="19" t="s">
        <v>4607</v>
      </c>
      <c r="E4306" s="19">
        <v>90</v>
      </c>
      <c r="F4306" s="19" t="s">
        <v>55</v>
      </c>
      <c r="G4306" s="19">
        <v>60</v>
      </c>
      <c r="H4306" s="19">
        <v>5</v>
      </c>
      <c r="I4306" s="19">
        <v>14</v>
      </c>
      <c r="J4306" s="19">
        <v>94</v>
      </c>
      <c r="K4306" s="19">
        <v>140</v>
      </c>
      <c r="L4306" s="19">
        <v>420</v>
      </c>
      <c r="M4306" s="19" t="s">
        <v>70</v>
      </c>
      <c r="N4306" s="19">
        <v>3000</v>
      </c>
      <c r="O4306" s="19">
        <v>6000</v>
      </c>
      <c r="P4306" s="19">
        <v>3250</v>
      </c>
      <c r="Q4306" s="19" t="s">
        <v>57</v>
      </c>
      <c r="R4306" s="19">
        <v>1625</v>
      </c>
      <c r="S4306" s="19">
        <v>20000</v>
      </c>
      <c r="T4306" s="19">
        <v>0.44</v>
      </c>
      <c r="U4306" s="19">
        <v>5.2</v>
      </c>
      <c r="V4306" s="19">
        <v>0.24</v>
      </c>
      <c r="W4306" s="19">
        <v>60</v>
      </c>
      <c r="X4306" s="93">
        <v>441</v>
      </c>
      <c r="Y4306">
        <f t="shared" si="202"/>
        <v>50</v>
      </c>
      <c r="Z4306" t="b">
        <f>IF(N4306/G4306&gt;=Auswahlhilfe!$C$8,TRUE,FALSE)</f>
        <v>1</v>
      </c>
      <c r="AA4306" t="b">
        <f>IF(K4306&gt;Auswahlhilfe!$C$7,TRUE,FALSE)</f>
        <v>1</v>
      </c>
      <c r="AB4306" t="b">
        <f>IF(Auswahlhilfe!$C$17=F4306,TRUE,FALSE)</f>
        <v>0</v>
      </c>
      <c r="AC4306" t="b">
        <f>IFERROR(IF(FIND("P2",PGOptionList!D4306)&gt;0,TRUE),FALSE)</f>
        <v>0</v>
      </c>
      <c r="AD4306" t="b">
        <f>IFERROR(IF(FIND("P1",PGOptionList!D4306)&gt;0,TRUE),FALSE)</f>
        <v>1</v>
      </c>
      <c r="AE4306" t="b">
        <f>IFERROR(IF(FIND("P0",PGOptionList!D4306)&gt;0,TRUE),FALSE)</f>
        <v>0</v>
      </c>
      <c r="AF4306" t="b">
        <f>IF(AND(Z4306,AA4306,AB4306,AC4306,IF(C4306=Auswahlhilfe!$L$7,TRUE,FALSE)),D4306,FALSE)</f>
        <v>0</v>
      </c>
      <c r="AG4306" t="b">
        <f>IF(AND(Z4306,AA4306,AB4306,AD4306,IF(C4306=Auswahlhilfe!$L$17,TRUE,FALSE)),D4306,FALSE)</f>
        <v>0</v>
      </c>
      <c r="AH4306" t="b">
        <f>IF(AND(Z4306,AA4306,AB4306,AE4306,IF(C4306=Auswahlhilfe!$L$17,TRUE,FALSE)),D4306,FALSE)</f>
        <v>0</v>
      </c>
      <c r="AI4306" t="s">
        <v>4817</v>
      </c>
      <c r="AJ4306" s="90" t="str">
        <f t="shared" si="203"/>
        <v>mailto:info@oxni.ch?subject=Anfrage TCE-090-060-S1-P1</v>
      </c>
    </row>
    <row r="4307" spans="2:36" x14ac:dyDescent="0.2">
      <c r="B4307" s="78" t="str">
        <f t="shared" si="201"/>
        <v/>
      </c>
      <c r="C4307" s="19" t="s">
        <v>19</v>
      </c>
      <c r="D4307" s="19" t="s">
        <v>4608</v>
      </c>
      <c r="E4307" s="19">
        <v>90</v>
      </c>
      <c r="F4307" s="19" t="s">
        <v>58</v>
      </c>
      <c r="G4307" s="19">
        <v>60</v>
      </c>
      <c r="H4307" s="19">
        <v>5</v>
      </c>
      <c r="I4307" s="19">
        <v>14</v>
      </c>
      <c r="J4307" s="19">
        <v>94</v>
      </c>
      <c r="K4307" s="19">
        <v>140</v>
      </c>
      <c r="L4307" s="19">
        <v>420</v>
      </c>
      <c r="M4307" s="19" t="s">
        <v>70</v>
      </c>
      <c r="N4307" s="19">
        <v>3000</v>
      </c>
      <c r="O4307" s="19">
        <v>6000</v>
      </c>
      <c r="P4307" s="19">
        <v>3250</v>
      </c>
      <c r="Q4307" s="19" t="s">
        <v>57</v>
      </c>
      <c r="R4307" s="19">
        <v>1625</v>
      </c>
      <c r="S4307" s="19">
        <v>20000</v>
      </c>
      <c r="T4307" s="19">
        <v>0.44</v>
      </c>
      <c r="U4307" s="19">
        <v>5.2</v>
      </c>
      <c r="V4307" s="19">
        <v>0.24</v>
      </c>
      <c r="W4307" s="19">
        <v>60</v>
      </c>
      <c r="X4307" s="93">
        <v>441</v>
      </c>
      <c r="Y4307">
        <f t="shared" si="202"/>
        <v>50</v>
      </c>
      <c r="Z4307" t="b">
        <f>IF(N4307/G4307&gt;=Auswahlhilfe!$C$8,TRUE,FALSE)</f>
        <v>1</v>
      </c>
      <c r="AA4307" t="b">
        <f>IF(K4307&gt;Auswahlhilfe!$C$7,TRUE,FALSE)</f>
        <v>1</v>
      </c>
      <c r="AB4307" t="b">
        <f>IF(Auswahlhilfe!$C$17=F4307,TRUE,FALSE)</f>
        <v>1</v>
      </c>
      <c r="AC4307" t="b">
        <f>IFERROR(IF(FIND("P2",PGOptionList!D4307)&gt;0,TRUE),FALSE)</f>
        <v>0</v>
      </c>
      <c r="AD4307" t="b">
        <f>IFERROR(IF(FIND("P1",PGOptionList!D4307)&gt;0,TRUE),FALSE)</f>
        <v>1</v>
      </c>
      <c r="AE4307" t="b">
        <f>IFERROR(IF(FIND("P0",PGOptionList!D4307)&gt;0,TRUE),FALSE)</f>
        <v>0</v>
      </c>
      <c r="AF4307" t="b">
        <f>IF(AND(Z4307,AA4307,AB4307,AC4307,IF(C4307=Auswahlhilfe!$L$7,TRUE,FALSE)),D4307,FALSE)</f>
        <v>0</v>
      </c>
      <c r="AG4307" t="b">
        <f>IF(AND(Z4307,AA4307,AB4307,AD4307,IF(C4307=Auswahlhilfe!$L$17,TRUE,FALSE)),D4307,FALSE)</f>
        <v>0</v>
      </c>
      <c r="AH4307" t="b">
        <f>IF(AND(Z4307,AA4307,AB4307,AE4307,IF(C4307=Auswahlhilfe!$L$17,TRUE,FALSE)),D4307,FALSE)</f>
        <v>0</v>
      </c>
      <c r="AI4307" t="s">
        <v>4818</v>
      </c>
      <c r="AJ4307" s="90" t="str">
        <f t="shared" si="203"/>
        <v>https://shop.oxni.ch/de/shop/motoren/planetengetriebe/tce-090-060-s2-p1</v>
      </c>
    </row>
    <row r="4308" spans="2:36" x14ac:dyDescent="0.2">
      <c r="B4308" s="78" t="str">
        <f t="shared" si="201"/>
        <v/>
      </c>
      <c r="C4308" s="19" t="s">
        <v>19</v>
      </c>
      <c r="D4308" s="19" t="s">
        <v>4609</v>
      </c>
      <c r="E4308" s="19">
        <v>90</v>
      </c>
      <c r="F4308" s="19" t="s">
        <v>55</v>
      </c>
      <c r="G4308" s="19">
        <v>60</v>
      </c>
      <c r="H4308" s="19">
        <v>7</v>
      </c>
      <c r="I4308" s="19">
        <v>14</v>
      </c>
      <c r="J4308" s="19">
        <v>94</v>
      </c>
      <c r="K4308" s="19">
        <v>140</v>
      </c>
      <c r="L4308" s="19">
        <v>420</v>
      </c>
      <c r="M4308" s="19" t="s">
        <v>70</v>
      </c>
      <c r="N4308" s="19">
        <v>3000</v>
      </c>
      <c r="O4308" s="19">
        <v>6000</v>
      </c>
      <c r="P4308" s="19">
        <v>3250</v>
      </c>
      <c r="Q4308" s="19" t="s">
        <v>57</v>
      </c>
      <c r="R4308" s="19">
        <v>1625</v>
      </c>
      <c r="S4308" s="19">
        <v>20000</v>
      </c>
      <c r="T4308" s="19">
        <v>0.44</v>
      </c>
      <c r="U4308" s="19">
        <v>5.2</v>
      </c>
      <c r="V4308" s="19">
        <v>0.24</v>
      </c>
      <c r="W4308" s="19">
        <v>60</v>
      </c>
      <c r="X4308" s="93">
        <v>401</v>
      </c>
      <c r="Y4308">
        <f t="shared" si="202"/>
        <v>50</v>
      </c>
      <c r="Z4308" t="b">
        <f>IF(N4308/G4308&gt;=Auswahlhilfe!$C$8,TRUE,FALSE)</f>
        <v>1</v>
      </c>
      <c r="AA4308" t="b">
        <f>IF(K4308&gt;Auswahlhilfe!$C$7,TRUE,FALSE)</f>
        <v>1</v>
      </c>
      <c r="AB4308" t="b">
        <f>IF(Auswahlhilfe!$C$17=F4308,TRUE,FALSE)</f>
        <v>0</v>
      </c>
      <c r="AC4308" t="b">
        <f>IFERROR(IF(FIND("P2",PGOptionList!D4308)&gt;0,TRUE),FALSE)</f>
        <v>1</v>
      </c>
      <c r="AD4308" t="b">
        <f>IFERROR(IF(FIND("P1",PGOptionList!D4308)&gt;0,TRUE),FALSE)</f>
        <v>0</v>
      </c>
      <c r="AE4308" t="b">
        <f>IFERROR(IF(FIND("P0",PGOptionList!D4308)&gt;0,TRUE),FALSE)</f>
        <v>0</v>
      </c>
      <c r="AF4308" t="b">
        <f>IF(AND(Z4308,AA4308,AB4308,AC4308,IF(C4308=Auswahlhilfe!$L$7,TRUE,FALSE)),D4308,FALSE)</f>
        <v>0</v>
      </c>
      <c r="AG4308" t="b">
        <f>IF(AND(Z4308,AA4308,AB4308,AD4308,IF(C4308=Auswahlhilfe!$L$17,TRUE,FALSE)),D4308,FALSE)</f>
        <v>0</v>
      </c>
      <c r="AH4308" t="b">
        <f>IF(AND(Z4308,AA4308,AB4308,AE4308,IF(C4308=Auswahlhilfe!$L$17,TRUE,FALSE)),D4308,FALSE)</f>
        <v>0</v>
      </c>
      <c r="AI4308" t="s">
        <v>4817</v>
      </c>
      <c r="AJ4308" s="90" t="str">
        <f t="shared" si="203"/>
        <v>mailto:info@oxni.ch?subject=Anfrage TCE-090-060-S1-P2</v>
      </c>
    </row>
    <row r="4309" spans="2:36" x14ac:dyDescent="0.2">
      <c r="B4309" s="78" t="str">
        <f t="shared" si="201"/>
        <v/>
      </c>
      <c r="C4309" s="19" t="s">
        <v>19</v>
      </c>
      <c r="D4309" s="19" t="s">
        <v>4610</v>
      </c>
      <c r="E4309" s="19">
        <v>90</v>
      </c>
      <c r="F4309" s="19" t="s">
        <v>58</v>
      </c>
      <c r="G4309" s="19">
        <v>60</v>
      </c>
      <c r="H4309" s="19">
        <v>7</v>
      </c>
      <c r="I4309" s="19">
        <v>14</v>
      </c>
      <c r="J4309" s="19">
        <v>94</v>
      </c>
      <c r="K4309" s="19">
        <v>140</v>
      </c>
      <c r="L4309" s="19">
        <v>420</v>
      </c>
      <c r="M4309" s="19" t="s">
        <v>70</v>
      </c>
      <c r="N4309" s="19">
        <v>3000</v>
      </c>
      <c r="O4309" s="19">
        <v>6000</v>
      </c>
      <c r="P4309" s="19">
        <v>3250</v>
      </c>
      <c r="Q4309" s="19" t="s">
        <v>57</v>
      </c>
      <c r="R4309" s="19">
        <v>1625</v>
      </c>
      <c r="S4309" s="19">
        <v>20000</v>
      </c>
      <c r="T4309" s="19">
        <v>0.44</v>
      </c>
      <c r="U4309" s="19">
        <v>5.2</v>
      </c>
      <c r="V4309" s="19">
        <v>0.24</v>
      </c>
      <c r="W4309" s="19">
        <v>60</v>
      </c>
      <c r="X4309" s="93">
        <v>401</v>
      </c>
      <c r="Y4309">
        <f t="shared" si="202"/>
        <v>50</v>
      </c>
      <c r="Z4309" t="b">
        <f>IF(N4309/G4309&gt;=Auswahlhilfe!$C$8,TRUE,FALSE)</f>
        <v>1</v>
      </c>
      <c r="AA4309" t="b">
        <f>IF(K4309&gt;Auswahlhilfe!$C$7,TRUE,FALSE)</f>
        <v>1</v>
      </c>
      <c r="AB4309" t="b">
        <f>IF(Auswahlhilfe!$C$17=F4309,TRUE,FALSE)</f>
        <v>1</v>
      </c>
      <c r="AC4309" t="b">
        <f>IFERROR(IF(FIND("P2",PGOptionList!D4309)&gt;0,TRUE),FALSE)</f>
        <v>1</v>
      </c>
      <c r="AD4309" t="b">
        <f>IFERROR(IF(FIND("P1",PGOptionList!D4309)&gt;0,TRUE),FALSE)</f>
        <v>0</v>
      </c>
      <c r="AE4309" t="b">
        <f>IFERROR(IF(FIND("P0",PGOptionList!D4309)&gt;0,TRUE),FALSE)</f>
        <v>0</v>
      </c>
      <c r="AF4309" t="b">
        <f>IF(AND(Z4309,AA4309,AB4309,AC4309,IF(C4309=Auswahlhilfe!$L$7,TRUE,FALSE)),D4309,FALSE)</f>
        <v>0</v>
      </c>
      <c r="AG4309" t="b">
        <f>IF(AND(Z4309,AA4309,AB4309,AD4309,IF(C4309=Auswahlhilfe!$L$17,TRUE,FALSE)),D4309,FALSE)</f>
        <v>0</v>
      </c>
      <c r="AH4309" t="b">
        <f>IF(AND(Z4309,AA4309,AB4309,AE4309,IF(C4309=Auswahlhilfe!$L$17,TRUE,FALSE)),D4309,FALSE)</f>
        <v>0</v>
      </c>
      <c r="AI4309" t="s">
        <v>4818</v>
      </c>
      <c r="AJ4309" s="90" t="str">
        <f t="shared" si="203"/>
        <v>https://shop.oxni.ch/de/shop/motoren/planetengetriebe/tce-090-060-s2-p2</v>
      </c>
    </row>
    <row r="4310" spans="2:36" x14ac:dyDescent="0.2">
      <c r="B4310" s="78" t="str">
        <f t="shared" si="201"/>
        <v/>
      </c>
      <c r="C4310" s="19" t="s">
        <v>19</v>
      </c>
      <c r="D4310" s="19" t="s">
        <v>4611</v>
      </c>
      <c r="E4310" s="19">
        <v>90</v>
      </c>
      <c r="F4310" s="19" t="s">
        <v>55</v>
      </c>
      <c r="G4310" s="19">
        <v>50</v>
      </c>
      <c r="H4310" s="19">
        <v>5</v>
      </c>
      <c r="I4310" s="19">
        <v>14</v>
      </c>
      <c r="J4310" s="19">
        <v>94</v>
      </c>
      <c r="K4310" s="19">
        <v>150</v>
      </c>
      <c r="L4310" s="19">
        <v>450</v>
      </c>
      <c r="M4310" s="19" t="s">
        <v>107</v>
      </c>
      <c r="N4310" s="19">
        <v>3000</v>
      </c>
      <c r="O4310" s="19">
        <v>6000</v>
      </c>
      <c r="P4310" s="19">
        <v>3250</v>
      </c>
      <c r="Q4310" s="19" t="s">
        <v>57</v>
      </c>
      <c r="R4310" s="19">
        <v>1625</v>
      </c>
      <c r="S4310" s="19">
        <v>20000</v>
      </c>
      <c r="T4310" s="19">
        <v>0.44</v>
      </c>
      <c r="U4310" s="19">
        <v>5.2</v>
      </c>
      <c r="V4310" s="19">
        <v>0.24</v>
      </c>
      <c r="W4310" s="19">
        <v>60</v>
      </c>
      <c r="X4310" s="93">
        <v>441</v>
      </c>
      <c r="Y4310">
        <f t="shared" si="202"/>
        <v>60</v>
      </c>
      <c r="Z4310" t="b">
        <f>IF(N4310/G4310&gt;=Auswahlhilfe!$C$8,TRUE,FALSE)</f>
        <v>1</v>
      </c>
      <c r="AA4310" t="b">
        <f>IF(K4310&gt;Auswahlhilfe!$C$7,TRUE,FALSE)</f>
        <v>1</v>
      </c>
      <c r="AB4310" t="b">
        <f>IF(Auswahlhilfe!$C$17=F4310,TRUE,FALSE)</f>
        <v>0</v>
      </c>
      <c r="AC4310" t="b">
        <f>IFERROR(IF(FIND("P2",PGOptionList!D4310)&gt;0,TRUE),FALSE)</f>
        <v>0</v>
      </c>
      <c r="AD4310" t="b">
        <f>IFERROR(IF(FIND("P1",PGOptionList!D4310)&gt;0,TRUE),FALSE)</f>
        <v>1</v>
      </c>
      <c r="AE4310" t="b">
        <f>IFERROR(IF(FIND("P0",PGOptionList!D4310)&gt;0,TRUE),FALSE)</f>
        <v>0</v>
      </c>
      <c r="AF4310" t="b">
        <f>IF(AND(Z4310,AA4310,AB4310,AC4310,IF(C4310=Auswahlhilfe!$L$7,TRUE,FALSE)),D4310,FALSE)</f>
        <v>0</v>
      </c>
      <c r="AG4310" t="b">
        <f>IF(AND(Z4310,AA4310,AB4310,AD4310,IF(C4310=Auswahlhilfe!$L$17,TRUE,FALSE)),D4310,FALSE)</f>
        <v>0</v>
      </c>
      <c r="AH4310" t="b">
        <f>IF(AND(Z4310,AA4310,AB4310,AE4310,IF(C4310=Auswahlhilfe!$L$17,TRUE,FALSE)),D4310,FALSE)</f>
        <v>0</v>
      </c>
      <c r="AI4310" t="s">
        <v>4817</v>
      </c>
      <c r="AJ4310" s="90" t="str">
        <f t="shared" si="203"/>
        <v>mailto:info@oxni.ch?subject=Anfrage TCE-090-050-S1-P1</v>
      </c>
    </row>
    <row r="4311" spans="2:36" x14ac:dyDescent="0.2">
      <c r="B4311" s="78" t="str">
        <f t="shared" si="201"/>
        <v/>
      </c>
      <c r="C4311" s="19" t="s">
        <v>19</v>
      </c>
      <c r="D4311" s="19" t="s">
        <v>4612</v>
      </c>
      <c r="E4311" s="19">
        <v>90</v>
      </c>
      <c r="F4311" s="19" t="s">
        <v>58</v>
      </c>
      <c r="G4311" s="19">
        <v>50</v>
      </c>
      <c r="H4311" s="19">
        <v>5</v>
      </c>
      <c r="I4311" s="19">
        <v>14</v>
      </c>
      <c r="J4311" s="19">
        <v>94</v>
      </c>
      <c r="K4311" s="19">
        <v>150</v>
      </c>
      <c r="L4311" s="19">
        <v>450</v>
      </c>
      <c r="M4311" s="19" t="s">
        <v>107</v>
      </c>
      <c r="N4311" s="19">
        <v>3000</v>
      </c>
      <c r="O4311" s="19">
        <v>6000</v>
      </c>
      <c r="P4311" s="19">
        <v>3250</v>
      </c>
      <c r="Q4311" s="19" t="s">
        <v>57</v>
      </c>
      <c r="R4311" s="19">
        <v>1625</v>
      </c>
      <c r="S4311" s="19">
        <v>20000</v>
      </c>
      <c r="T4311" s="19">
        <v>0.44</v>
      </c>
      <c r="U4311" s="19">
        <v>5.2</v>
      </c>
      <c r="V4311" s="19">
        <v>0.24</v>
      </c>
      <c r="W4311" s="19">
        <v>60</v>
      </c>
      <c r="X4311" s="93">
        <v>441</v>
      </c>
      <c r="Y4311">
        <f t="shared" si="202"/>
        <v>60</v>
      </c>
      <c r="Z4311" t="b">
        <f>IF(N4311/G4311&gt;=Auswahlhilfe!$C$8,TRUE,FALSE)</f>
        <v>1</v>
      </c>
      <c r="AA4311" t="b">
        <f>IF(K4311&gt;Auswahlhilfe!$C$7,TRUE,FALSE)</f>
        <v>1</v>
      </c>
      <c r="AB4311" t="b">
        <f>IF(Auswahlhilfe!$C$17=F4311,TRUE,FALSE)</f>
        <v>1</v>
      </c>
      <c r="AC4311" t="b">
        <f>IFERROR(IF(FIND("P2",PGOptionList!D4311)&gt;0,TRUE),FALSE)</f>
        <v>0</v>
      </c>
      <c r="AD4311" t="b">
        <f>IFERROR(IF(FIND("P1",PGOptionList!D4311)&gt;0,TRUE),FALSE)</f>
        <v>1</v>
      </c>
      <c r="AE4311" t="b">
        <f>IFERROR(IF(FIND("P0",PGOptionList!D4311)&gt;0,TRUE),FALSE)</f>
        <v>0</v>
      </c>
      <c r="AF4311" t="b">
        <f>IF(AND(Z4311,AA4311,AB4311,AC4311,IF(C4311=Auswahlhilfe!$L$7,TRUE,FALSE)),D4311,FALSE)</f>
        <v>0</v>
      </c>
      <c r="AG4311" t="b">
        <f>IF(AND(Z4311,AA4311,AB4311,AD4311,IF(C4311=Auswahlhilfe!$L$17,TRUE,FALSE)),D4311,FALSE)</f>
        <v>0</v>
      </c>
      <c r="AH4311" t="b">
        <f>IF(AND(Z4311,AA4311,AB4311,AE4311,IF(C4311=Auswahlhilfe!$L$17,TRUE,FALSE)),D4311,FALSE)</f>
        <v>0</v>
      </c>
      <c r="AI4311" t="s">
        <v>4818</v>
      </c>
      <c r="AJ4311" s="90" t="str">
        <f t="shared" si="203"/>
        <v>https://shop.oxni.ch/de/shop/motoren/planetengetriebe/tce-090-050-s2-p1</v>
      </c>
    </row>
    <row r="4312" spans="2:36" x14ac:dyDescent="0.2">
      <c r="B4312" s="78" t="str">
        <f t="shared" si="201"/>
        <v/>
      </c>
      <c r="C4312" s="19" t="s">
        <v>19</v>
      </c>
      <c r="D4312" s="19" t="s">
        <v>4613</v>
      </c>
      <c r="E4312" s="19">
        <v>90</v>
      </c>
      <c r="F4312" s="19" t="s">
        <v>55</v>
      </c>
      <c r="G4312" s="19">
        <v>50</v>
      </c>
      <c r="H4312" s="19">
        <v>7</v>
      </c>
      <c r="I4312" s="19">
        <v>14</v>
      </c>
      <c r="J4312" s="19">
        <v>94</v>
      </c>
      <c r="K4312" s="19">
        <v>150</v>
      </c>
      <c r="L4312" s="19">
        <v>450</v>
      </c>
      <c r="M4312" s="19" t="s">
        <v>107</v>
      </c>
      <c r="N4312" s="19">
        <v>3000</v>
      </c>
      <c r="O4312" s="19">
        <v>6000</v>
      </c>
      <c r="P4312" s="19">
        <v>3250</v>
      </c>
      <c r="Q4312" s="19" t="s">
        <v>57</v>
      </c>
      <c r="R4312" s="19">
        <v>1625</v>
      </c>
      <c r="S4312" s="19">
        <v>20000</v>
      </c>
      <c r="T4312" s="19">
        <v>0.44</v>
      </c>
      <c r="U4312" s="19">
        <v>5.2</v>
      </c>
      <c r="V4312" s="19">
        <v>0.24</v>
      </c>
      <c r="W4312" s="19">
        <v>60</v>
      </c>
      <c r="X4312" s="93">
        <v>401</v>
      </c>
      <c r="Y4312">
        <f t="shared" si="202"/>
        <v>60</v>
      </c>
      <c r="Z4312" t="b">
        <f>IF(N4312/G4312&gt;=Auswahlhilfe!$C$8,TRUE,FALSE)</f>
        <v>1</v>
      </c>
      <c r="AA4312" t="b">
        <f>IF(K4312&gt;Auswahlhilfe!$C$7,TRUE,FALSE)</f>
        <v>1</v>
      </c>
      <c r="AB4312" t="b">
        <f>IF(Auswahlhilfe!$C$17=F4312,TRUE,FALSE)</f>
        <v>0</v>
      </c>
      <c r="AC4312" t="b">
        <f>IFERROR(IF(FIND("P2",PGOptionList!D4312)&gt;0,TRUE),FALSE)</f>
        <v>1</v>
      </c>
      <c r="AD4312" t="b">
        <f>IFERROR(IF(FIND("P1",PGOptionList!D4312)&gt;0,TRUE),FALSE)</f>
        <v>0</v>
      </c>
      <c r="AE4312" t="b">
        <f>IFERROR(IF(FIND("P0",PGOptionList!D4312)&gt;0,TRUE),FALSE)</f>
        <v>0</v>
      </c>
      <c r="AF4312" t="b">
        <f>IF(AND(Z4312,AA4312,AB4312,AC4312,IF(C4312=Auswahlhilfe!$L$7,TRUE,FALSE)),D4312,FALSE)</f>
        <v>0</v>
      </c>
      <c r="AG4312" t="b">
        <f>IF(AND(Z4312,AA4312,AB4312,AD4312,IF(C4312=Auswahlhilfe!$L$17,TRUE,FALSE)),D4312,FALSE)</f>
        <v>0</v>
      </c>
      <c r="AH4312" t="b">
        <f>IF(AND(Z4312,AA4312,AB4312,AE4312,IF(C4312=Auswahlhilfe!$L$17,TRUE,FALSE)),D4312,FALSE)</f>
        <v>0</v>
      </c>
      <c r="AI4312" t="s">
        <v>4817</v>
      </c>
      <c r="AJ4312" s="90" t="str">
        <f t="shared" si="203"/>
        <v>mailto:info@oxni.ch?subject=Anfrage TCE-090-050-S1-P2</v>
      </c>
    </row>
    <row r="4313" spans="2:36" x14ac:dyDescent="0.2">
      <c r="B4313" s="78" t="str">
        <f t="shared" si="201"/>
        <v/>
      </c>
      <c r="C4313" s="19" t="s">
        <v>19</v>
      </c>
      <c r="D4313" s="19" t="s">
        <v>4614</v>
      </c>
      <c r="E4313" s="19">
        <v>90</v>
      </c>
      <c r="F4313" s="19" t="s">
        <v>58</v>
      </c>
      <c r="G4313" s="19">
        <v>50</v>
      </c>
      <c r="H4313" s="19">
        <v>7</v>
      </c>
      <c r="I4313" s="19">
        <v>14</v>
      </c>
      <c r="J4313" s="19">
        <v>94</v>
      </c>
      <c r="K4313" s="19">
        <v>150</v>
      </c>
      <c r="L4313" s="19">
        <v>450</v>
      </c>
      <c r="M4313" s="19" t="s">
        <v>107</v>
      </c>
      <c r="N4313" s="19">
        <v>3000</v>
      </c>
      <c r="O4313" s="19">
        <v>6000</v>
      </c>
      <c r="P4313" s="19">
        <v>3250</v>
      </c>
      <c r="Q4313" s="19" t="s">
        <v>57</v>
      </c>
      <c r="R4313" s="19">
        <v>1625</v>
      </c>
      <c r="S4313" s="19">
        <v>20000</v>
      </c>
      <c r="T4313" s="19">
        <v>0.44</v>
      </c>
      <c r="U4313" s="19">
        <v>5.2</v>
      </c>
      <c r="V4313" s="19">
        <v>0.24</v>
      </c>
      <c r="W4313" s="19">
        <v>60</v>
      </c>
      <c r="X4313" s="93">
        <v>401</v>
      </c>
      <c r="Y4313">
        <f t="shared" si="202"/>
        <v>60</v>
      </c>
      <c r="Z4313" t="b">
        <f>IF(N4313/G4313&gt;=Auswahlhilfe!$C$8,TRUE,FALSE)</f>
        <v>1</v>
      </c>
      <c r="AA4313" t="b">
        <f>IF(K4313&gt;Auswahlhilfe!$C$7,TRUE,FALSE)</f>
        <v>1</v>
      </c>
      <c r="AB4313" t="b">
        <f>IF(Auswahlhilfe!$C$17=F4313,TRUE,FALSE)</f>
        <v>1</v>
      </c>
      <c r="AC4313" t="b">
        <f>IFERROR(IF(FIND("P2",PGOptionList!D4313)&gt;0,TRUE),FALSE)</f>
        <v>1</v>
      </c>
      <c r="AD4313" t="b">
        <f>IFERROR(IF(FIND("P1",PGOptionList!D4313)&gt;0,TRUE),FALSE)</f>
        <v>0</v>
      </c>
      <c r="AE4313" t="b">
        <f>IFERROR(IF(FIND("P0",PGOptionList!D4313)&gt;0,TRUE),FALSE)</f>
        <v>0</v>
      </c>
      <c r="AF4313" t="b">
        <f>IF(AND(Z4313,AA4313,AB4313,AC4313,IF(C4313=Auswahlhilfe!$L$7,TRUE,FALSE)),D4313,FALSE)</f>
        <v>0</v>
      </c>
      <c r="AG4313" t="b">
        <f>IF(AND(Z4313,AA4313,AB4313,AD4313,IF(C4313=Auswahlhilfe!$L$17,TRUE,FALSE)),D4313,FALSE)</f>
        <v>0</v>
      </c>
      <c r="AH4313" t="b">
        <f>IF(AND(Z4313,AA4313,AB4313,AE4313,IF(C4313=Auswahlhilfe!$L$17,TRUE,FALSE)),D4313,FALSE)</f>
        <v>0</v>
      </c>
      <c r="AI4313" t="s">
        <v>4818</v>
      </c>
      <c r="AJ4313" s="90" t="str">
        <f t="shared" si="203"/>
        <v>https://shop.oxni.ch/de/shop/motoren/planetengetriebe/tce-090-050-s2-p2</v>
      </c>
    </row>
    <row r="4314" spans="2:36" x14ac:dyDescent="0.2">
      <c r="B4314" s="78" t="str">
        <f t="shared" si="201"/>
        <v/>
      </c>
      <c r="C4314" s="19" t="s">
        <v>19</v>
      </c>
      <c r="D4314" s="19" t="s">
        <v>4615</v>
      </c>
      <c r="E4314" s="19">
        <v>90</v>
      </c>
      <c r="F4314" s="19" t="s">
        <v>55</v>
      </c>
      <c r="G4314" s="19">
        <v>40</v>
      </c>
      <c r="H4314" s="19">
        <v>5</v>
      </c>
      <c r="I4314" s="19">
        <v>14</v>
      </c>
      <c r="J4314" s="19">
        <v>94</v>
      </c>
      <c r="K4314" s="19">
        <v>120</v>
      </c>
      <c r="L4314" s="19">
        <v>360</v>
      </c>
      <c r="M4314" s="19" t="s">
        <v>106</v>
      </c>
      <c r="N4314" s="19">
        <v>3000</v>
      </c>
      <c r="O4314" s="19">
        <v>6000</v>
      </c>
      <c r="P4314" s="19">
        <v>3250</v>
      </c>
      <c r="Q4314" s="19" t="s">
        <v>57</v>
      </c>
      <c r="R4314" s="19">
        <v>1625</v>
      </c>
      <c r="S4314" s="19">
        <v>20000</v>
      </c>
      <c r="T4314" s="19">
        <v>0.47</v>
      </c>
      <c r="U4314" s="19">
        <v>5.2</v>
      </c>
      <c r="V4314" s="19">
        <v>0.24</v>
      </c>
      <c r="W4314" s="19">
        <v>60</v>
      </c>
      <c r="X4314" s="93">
        <v>441</v>
      </c>
      <c r="Y4314">
        <f t="shared" si="202"/>
        <v>75</v>
      </c>
      <c r="Z4314" t="b">
        <f>IF(N4314/G4314&gt;=Auswahlhilfe!$C$8,TRUE,FALSE)</f>
        <v>1</v>
      </c>
      <c r="AA4314" t="b">
        <f>IF(K4314&gt;Auswahlhilfe!$C$7,TRUE,FALSE)</f>
        <v>1</v>
      </c>
      <c r="AB4314" t="b">
        <f>IF(Auswahlhilfe!$C$17=F4314,TRUE,FALSE)</f>
        <v>0</v>
      </c>
      <c r="AC4314" t="b">
        <f>IFERROR(IF(FIND("P2",PGOptionList!D4314)&gt;0,TRUE),FALSE)</f>
        <v>0</v>
      </c>
      <c r="AD4314" t="b">
        <f>IFERROR(IF(FIND("P1",PGOptionList!D4314)&gt;0,TRUE),FALSE)</f>
        <v>1</v>
      </c>
      <c r="AE4314" t="b">
        <f>IFERROR(IF(FIND("P0",PGOptionList!D4314)&gt;0,TRUE),FALSE)</f>
        <v>0</v>
      </c>
      <c r="AF4314" t="b">
        <f>IF(AND(Z4314,AA4314,AB4314,AC4314,IF(C4314=Auswahlhilfe!$L$7,TRUE,FALSE)),D4314,FALSE)</f>
        <v>0</v>
      </c>
      <c r="AG4314" t="b">
        <f>IF(AND(Z4314,AA4314,AB4314,AD4314,IF(C4314=Auswahlhilfe!$L$17,TRUE,FALSE)),D4314,FALSE)</f>
        <v>0</v>
      </c>
      <c r="AH4314" t="b">
        <f>IF(AND(Z4314,AA4314,AB4314,AE4314,IF(C4314=Auswahlhilfe!$L$17,TRUE,FALSE)),D4314,FALSE)</f>
        <v>0</v>
      </c>
      <c r="AI4314" t="s">
        <v>4817</v>
      </c>
      <c r="AJ4314" s="90" t="str">
        <f t="shared" si="203"/>
        <v>mailto:info@oxni.ch?subject=Anfrage TCE-090-040-S1-P1</v>
      </c>
    </row>
    <row r="4315" spans="2:36" x14ac:dyDescent="0.2">
      <c r="B4315" s="78" t="str">
        <f t="shared" si="201"/>
        <v/>
      </c>
      <c r="C4315" s="19" t="s">
        <v>19</v>
      </c>
      <c r="D4315" s="19" t="s">
        <v>4616</v>
      </c>
      <c r="E4315" s="19">
        <v>90</v>
      </c>
      <c r="F4315" s="19" t="s">
        <v>58</v>
      </c>
      <c r="G4315" s="19">
        <v>40</v>
      </c>
      <c r="H4315" s="19">
        <v>5</v>
      </c>
      <c r="I4315" s="19">
        <v>14</v>
      </c>
      <c r="J4315" s="19">
        <v>94</v>
      </c>
      <c r="K4315" s="19">
        <v>120</v>
      </c>
      <c r="L4315" s="19">
        <v>360</v>
      </c>
      <c r="M4315" s="19" t="s">
        <v>106</v>
      </c>
      <c r="N4315" s="19">
        <v>3000</v>
      </c>
      <c r="O4315" s="19">
        <v>6000</v>
      </c>
      <c r="P4315" s="19">
        <v>3250</v>
      </c>
      <c r="Q4315" s="19" t="s">
        <v>57</v>
      </c>
      <c r="R4315" s="19">
        <v>1625</v>
      </c>
      <c r="S4315" s="19">
        <v>20000</v>
      </c>
      <c r="T4315" s="19">
        <v>0.47</v>
      </c>
      <c r="U4315" s="19">
        <v>5.2</v>
      </c>
      <c r="V4315" s="19">
        <v>0.24</v>
      </c>
      <c r="W4315" s="19">
        <v>60</v>
      </c>
      <c r="X4315" s="93">
        <v>441</v>
      </c>
      <c r="Y4315">
        <f t="shared" si="202"/>
        <v>75</v>
      </c>
      <c r="Z4315" t="b">
        <f>IF(N4315/G4315&gt;=Auswahlhilfe!$C$8,TRUE,FALSE)</f>
        <v>1</v>
      </c>
      <c r="AA4315" t="b">
        <f>IF(K4315&gt;Auswahlhilfe!$C$7,TRUE,FALSE)</f>
        <v>1</v>
      </c>
      <c r="AB4315" t="b">
        <f>IF(Auswahlhilfe!$C$17=F4315,TRUE,FALSE)</f>
        <v>1</v>
      </c>
      <c r="AC4315" t="b">
        <f>IFERROR(IF(FIND("P2",PGOptionList!D4315)&gt;0,TRUE),FALSE)</f>
        <v>0</v>
      </c>
      <c r="AD4315" t="b">
        <f>IFERROR(IF(FIND("P1",PGOptionList!D4315)&gt;0,TRUE),FALSE)</f>
        <v>1</v>
      </c>
      <c r="AE4315" t="b">
        <f>IFERROR(IF(FIND("P0",PGOptionList!D4315)&gt;0,TRUE),FALSE)</f>
        <v>0</v>
      </c>
      <c r="AF4315" t="b">
        <f>IF(AND(Z4315,AA4315,AB4315,AC4315,IF(C4315=Auswahlhilfe!$L$7,TRUE,FALSE)),D4315,FALSE)</f>
        <v>0</v>
      </c>
      <c r="AG4315" t="b">
        <f>IF(AND(Z4315,AA4315,AB4315,AD4315,IF(C4315=Auswahlhilfe!$L$17,TRUE,FALSE)),D4315,FALSE)</f>
        <v>0</v>
      </c>
      <c r="AH4315" t="b">
        <f>IF(AND(Z4315,AA4315,AB4315,AE4315,IF(C4315=Auswahlhilfe!$L$17,TRUE,FALSE)),D4315,FALSE)</f>
        <v>0</v>
      </c>
      <c r="AI4315" t="s">
        <v>4818</v>
      </c>
      <c r="AJ4315" s="90" t="str">
        <f t="shared" si="203"/>
        <v>https://shop.oxni.ch/de/shop/motoren/planetengetriebe/tce-090-040-s2-p1</v>
      </c>
    </row>
    <row r="4316" spans="2:36" x14ac:dyDescent="0.2">
      <c r="B4316" s="78" t="str">
        <f t="shared" si="201"/>
        <v/>
      </c>
      <c r="C4316" s="19" t="s">
        <v>19</v>
      </c>
      <c r="D4316" s="19" t="s">
        <v>4617</v>
      </c>
      <c r="E4316" s="19">
        <v>90</v>
      </c>
      <c r="F4316" s="19" t="s">
        <v>55</v>
      </c>
      <c r="G4316" s="19">
        <v>40</v>
      </c>
      <c r="H4316" s="19">
        <v>7</v>
      </c>
      <c r="I4316" s="19">
        <v>14</v>
      </c>
      <c r="J4316" s="19">
        <v>94</v>
      </c>
      <c r="K4316" s="19">
        <v>120</v>
      </c>
      <c r="L4316" s="19">
        <v>360</v>
      </c>
      <c r="M4316" s="19" t="s">
        <v>106</v>
      </c>
      <c r="N4316" s="19">
        <v>3000</v>
      </c>
      <c r="O4316" s="19">
        <v>6000</v>
      </c>
      <c r="P4316" s="19">
        <v>3250</v>
      </c>
      <c r="Q4316" s="19" t="s">
        <v>57</v>
      </c>
      <c r="R4316" s="19">
        <v>1625</v>
      </c>
      <c r="S4316" s="19">
        <v>20000</v>
      </c>
      <c r="T4316" s="19">
        <v>0.47</v>
      </c>
      <c r="U4316" s="19">
        <v>5.2</v>
      </c>
      <c r="V4316" s="19">
        <v>0.24</v>
      </c>
      <c r="W4316" s="19">
        <v>60</v>
      </c>
      <c r="X4316" s="93">
        <v>401</v>
      </c>
      <c r="Y4316">
        <f t="shared" si="202"/>
        <v>75</v>
      </c>
      <c r="Z4316" t="b">
        <f>IF(N4316/G4316&gt;=Auswahlhilfe!$C$8,TRUE,FALSE)</f>
        <v>1</v>
      </c>
      <c r="AA4316" t="b">
        <f>IF(K4316&gt;Auswahlhilfe!$C$7,TRUE,FALSE)</f>
        <v>1</v>
      </c>
      <c r="AB4316" t="b">
        <f>IF(Auswahlhilfe!$C$17=F4316,TRUE,FALSE)</f>
        <v>0</v>
      </c>
      <c r="AC4316" t="b">
        <f>IFERROR(IF(FIND("P2",PGOptionList!D4316)&gt;0,TRUE),FALSE)</f>
        <v>1</v>
      </c>
      <c r="AD4316" t="b">
        <f>IFERROR(IF(FIND("P1",PGOptionList!D4316)&gt;0,TRUE),FALSE)</f>
        <v>0</v>
      </c>
      <c r="AE4316" t="b">
        <f>IFERROR(IF(FIND("P0",PGOptionList!D4316)&gt;0,TRUE),FALSE)</f>
        <v>0</v>
      </c>
      <c r="AF4316" t="b">
        <f>IF(AND(Z4316,AA4316,AB4316,AC4316,IF(C4316=Auswahlhilfe!$L$7,TRUE,FALSE)),D4316,FALSE)</f>
        <v>0</v>
      </c>
      <c r="AG4316" t="b">
        <f>IF(AND(Z4316,AA4316,AB4316,AD4316,IF(C4316=Auswahlhilfe!$L$17,TRUE,FALSE)),D4316,FALSE)</f>
        <v>0</v>
      </c>
      <c r="AH4316" t="b">
        <f>IF(AND(Z4316,AA4316,AB4316,AE4316,IF(C4316=Auswahlhilfe!$L$17,TRUE,FALSE)),D4316,FALSE)</f>
        <v>0</v>
      </c>
      <c r="AI4316" t="s">
        <v>4817</v>
      </c>
      <c r="AJ4316" s="90" t="str">
        <f t="shared" si="203"/>
        <v>mailto:info@oxni.ch?subject=Anfrage TCE-090-040-S1-P2</v>
      </c>
    </row>
    <row r="4317" spans="2:36" x14ac:dyDescent="0.2">
      <c r="B4317" s="78" t="str">
        <f t="shared" si="201"/>
        <v/>
      </c>
      <c r="C4317" s="19" t="s">
        <v>19</v>
      </c>
      <c r="D4317" s="19" t="s">
        <v>4618</v>
      </c>
      <c r="E4317" s="19">
        <v>90</v>
      </c>
      <c r="F4317" s="19" t="s">
        <v>58</v>
      </c>
      <c r="G4317" s="19">
        <v>40</v>
      </c>
      <c r="H4317" s="19">
        <v>7</v>
      </c>
      <c r="I4317" s="19">
        <v>14</v>
      </c>
      <c r="J4317" s="19">
        <v>94</v>
      </c>
      <c r="K4317" s="19">
        <v>120</v>
      </c>
      <c r="L4317" s="19">
        <v>360</v>
      </c>
      <c r="M4317" s="19" t="s">
        <v>106</v>
      </c>
      <c r="N4317" s="19">
        <v>3000</v>
      </c>
      <c r="O4317" s="19">
        <v>6000</v>
      </c>
      <c r="P4317" s="19">
        <v>3250</v>
      </c>
      <c r="Q4317" s="19" t="s">
        <v>57</v>
      </c>
      <c r="R4317" s="19">
        <v>1625</v>
      </c>
      <c r="S4317" s="19">
        <v>20000</v>
      </c>
      <c r="T4317" s="19">
        <v>0.47</v>
      </c>
      <c r="U4317" s="19">
        <v>5.2</v>
      </c>
      <c r="V4317" s="19">
        <v>0.24</v>
      </c>
      <c r="W4317" s="19">
        <v>60</v>
      </c>
      <c r="X4317" s="93">
        <v>401</v>
      </c>
      <c r="Y4317">
        <f t="shared" si="202"/>
        <v>75</v>
      </c>
      <c r="Z4317" t="b">
        <f>IF(N4317/G4317&gt;=Auswahlhilfe!$C$8,TRUE,FALSE)</f>
        <v>1</v>
      </c>
      <c r="AA4317" t="b">
        <f>IF(K4317&gt;Auswahlhilfe!$C$7,TRUE,FALSE)</f>
        <v>1</v>
      </c>
      <c r="AB4317" t="b">
        <f>IF(Auswahlhilfe!$C$17=F4317,TRUE,FALSE)</f>
        <v>1</v>
      </c>
      <c r="AC4317" t="b">
        <f>IFERROR(IF(FIND("P2",PGOptionList!D4317)&gt;0,TRUE),FALSE)</f>
        <v>1</v>
      </c>
      <c r="AD4317" t="b">
        <f>IFERROR(IF(FIND("P1",PGOptionList!D4317)&gt;0,TRUE),FALSE)</f>
        <v>0</v>
      </c>
      <c r="AE4317" t="b">
        <f>IFERROR(IF(FIND("P0",PGOptionList!D4317)&gt;0,TRUE),FALSE)</f>
        <v>0</v>
      </c>
      <c r="AF4317" t="b">
        <f>IF(AND(Z4317,AA4317,AB4317,AC4317,IF(C4317=Auswahlhilfe!$L$7,TRUE,FALSE)),D4317,FALSE)</f>
        <v>0</v>
      </c>
      <c r="AG4317" t="b">
        <f>IF(AND(Z4317,AA4317,AB4317,AD4317,IF(C4317=Auswahlhilfe!$L$17,TRUE,FALSE)),D4317,FALSE)</f>
        <v>0</v>
      </c>
      <c r="AH4317" t="b">
        <f>IF(AND(Z4317,AA4317,AB4317,AE4317,IF(C4317=Auswahlhilfe!$L$17,TRUE,FALSE)),D4317,FALSE)</f>
        <v>0</v>
      </c>
      <c r="AI4317" t="s">
        <v>4818</v>
      </c>
      <c r="AJ4317" s="90" t="str">
        <f t="shared" si="203"/>
        <v>https://shop.oxni.ch/de/shop/motoren/planetengetriebe/tce-090-040-s2-p2</v>
      </c>
    </row>
    <row r="4318" spans="2:36" x14ac:dyDescent="0.2">
      <c r="B4318" s="78" t="str">
        <f t="shared" si="201"/>
        <v/>
      </c>
      <c r="C4318" s="19" t="s">
        <v>19</v>
      </c>
      <c r="D4318" s="19" t="s">
        <v>4619</v>
      </c>
      <c r="E4318" s="19">
        <v>90</v>
      </c>
      <c r="F4318" s="19" t="s">
        <v>55</v>
      </c>
      <c r="G4318" s="19">
        <v>35</v>
      </c>
      <c r="H4318" s="19">
        <v>5</v>
      </c>
      <c r="I4318" s="19">
        <v>14</v>
      </c>
      <c r="J4318" s="19">
        <v>94</v>
      </c>
      <c r="K4318" s="19">
        <v>135</v>
      </c>
      <c r="L4318" s="19">
        <v>405</v>
      </c>
      <c r="M4318" s="19" t="s">
        <v>130</v>
      </c>
      <c r="N4318" s="19">
        <v>3000</v>
      </c>
      <c r="O4318" s="19">
        <v>6000</v>
      </c>
      <c r="P4318" s="19">
        <v>3250</v>
      </c>
      <c r="Q4318" s="19" t="s">
        <v>57</v>
      </c>
      <c r="R4318" s="19">
        <v>1625</v>
      </c>
      <c r="S4318" s="19">
        <v>20000</v>
      </c>
      <c r="T4318" s="19">
        <v>0.47</v>
      </c>
      <c r="U4318" s="19">
        <v>5.2</v>
      </c>
      <c r="V4318" s="19">
        <v>0.24</v>
      </c>
      <c r="W4318" s="19">
        <v>60</v>
      </c>
      <c r="X4318" s="93">
        <v>441</v>
      </c>
      <c r="Y4318">
        <f t="shared" si="202"/>
        <v>85.714285714285708</v>
      </c>
      <c r="Z4318" t="b">
        <f>IF(N4318/G4318&gt;=Auswahlhilfe!$C$8,TRUE,FALSE)</f>
        <v>1</v>
      </c>
      <c r="AA4318" t="b">
        <f>IF(K4318&gt;Auswahlhilfe!$C$7,TRUE,FALSE)</f>
        <v>1</v>
      </c>
      <c r="AB4318" t="b">
        <f>IF(Auswahlhilfe!$C$17=F4318,TRUE,FALSE)</f>
        <v>0</v>
      </c>
      <c r="AC4318" t="b">
        <f>IFERROR(IF(FIND("P2",PGOptionList!D4318)&gt;0,TRUE),FALSE)</f>
        <v>0</v>
      </c>
      <c r="AD4318" t="b">
        <f>IFERROR(IF(FIND("P1",PGOptionList!D4318)&gt;0,TRUE),FALSE)</f>
        <v>1</v>
      </c>
      <c r="AE4318" t="b">
        <f>IFERROR(IF(FIND("P0",PGOptionList!D4318)&gt;0,TRUE),FALSE)</f>
        <v>0</v>
      </c>
      <c r="AF4318" t="b">
        <f>IF(AND(Z4318,AA4318,AB4318,AC4318,IF(C4318=Auswahlhilfe!$L$7,TRUE,FALSE)),D4318,FALSE)</f>
        <v>0</v>
      </c>
      <c r="AG4318" t="b">
        <f>IF(AND(Z4318,AA4318,AB4318,AD4318,IF(C4318=Auswahlhilfe!$L$17,TRUE,FALSE)),D4318,FALSE)</f>
        <v>0</v>
      </c>
      <c r="AH4318" t="b">
        <f>IF(AND(Z4318,AA4318,AB4318,AE4318,IF(C4318=Auswahlhilfe!$L$17,TRUE,FALSE)),D4318,FALSE)</f>
        <v>0</v>
      </c>
      <c r="AI4318" t="s">
        <v>4817</v>
      </c>
      <c r="AJ4318" s="90" t="str">
        <f t="shared" si="203"/>
        <v>mailto:info@oxni.ch?subject=Anfrage TCE-090-035-S1-P1</v>
      </c>
    </row>
    <row r="4319" spans="2:36" x14ac:dyDescent="0.2">
      <c r="B4319" s="78" t="str">
        <f t="shared" si="201"/>
        <v/>
      </c>
      <c r="C4319" s="19" t="s">
        <v>19</v>
      </c>
      <c r="D4319" s="19" t="s">
        <v>4620</v>
      </c>
      <c r="E4319" s="19">
        <v>90</v>
      </c>
      <c r="F4319" s="19" t="s">
        <v>58</v>
      </c>
      <c r="G4319" s="19">
        <v>35</v>
      </c>
      <c r="H4319" s="19">
        <v>5</v>
      </c>
      <c r="I4319" s="19">
        <v>14</v>
      </c>
      <c r="J4319" s="19">
        <v>94</v>
      </c>
      <c r="K4319" s="19">
        <v>135</v>
      </c>
      <c r="L4319" s="19">
        <v>405</v>
      </c>
      <c r="M4319" s="19" t="s">
        <v>130</v>
      </c>
      <c r="N4319" s="19">
        <v>3000</v>
      </c>
      <c r="O4319" s="19">
        <v>6000</v>
      </c>
      <c r="P4319" s="19">
        <v>3250</v>
      </c>
      <c r="Q4319" s="19" t="s">
        <v>57</v>
      </c>
      <c r="R4319" s="19">
        <v>1625</v>
      </c>
      <c r="S4319" s="19">
        <v>20000</v>
      </c>
      <c r="T4319" s="19">
        <v>0.47</v>
      </c>
      <c r="U4319" s="19">
        <v>5.2</v>
      </c>
      <c r="V4319" s="19">
        <v>0.24</v>
      </c>
      <c r="W4319" s="19">
        <v>60</v>
      </c>
      <c r="X4319" s="93">
        <v>441</v>
      </c>
      <c r="Y4319">
        <f t="shared" si="202"/>
        <v>85.714285714285708</v>
      </c>
      <c r="Z4319" t="b">
        <f>IF(N4319/G4319&gt;=Auswahlhilfe!$C$8,TRUE,FALSE)</f>
        <v>1</v>
      </c>
      <c r="AA4319" t="b">
        <f>IF(K4319&gt;Auswahlhilfe!$C$7,TRUE,FALSE)</f>
        <v>1</v>
      </c>
      <c r="AB4319" t="b">
        <f>IF(Auswahlhilfe!$C$17=F4319,TRUE,FALSE)</f>
        <v>1</v>
      </c>
      <c r="AC4319" t="b">
        <f>IFERROR(IF(FIND("P2",PGOptionList!D4319)&gt;0,TRUE),FALSE)</f>
        <v>0</v>
      </c>
      <c r="AD4319" t="b">
        <f>IFERROR(IF(FIND("P1",PGOptionList!D4319)&gt;0,TRUE),FALSE)</f>
        <v>1</v>
      </c>
      <c r="AE4319" t="b">
        <f>IFERROR(IF(FIND("P0",PGOptionList!D4319)&gt;0,TRUE),FALSE)</f>
        <v>0</v>
      </c>
      <c r="AF4319" t="b">
        <f>IF(AND(Z4319,AA4319,AB4319,AC4319,IF(C4319=Auswahlhilfe!$L$7,TRUE,FALSE)),D4319,FALSE)</f>
        <v>0</v>
      </c>
      <c r="AG4319" t="b">
        <f>IF(AND(Z4319,AA4319,AB4319,AD4319,IF(C4319=Auswahlhilfe!$L$17,TRUE,FALSE)),D4319,FALSE)</f>
        <v>0</v>
      </c>
      <c r="AH4319" t="b">
        <f>IF(AND(Z4319,AA4319,AB4319,AE4319,IF(C4319=Auswahlhilfe!$L$17,TRUE,FALSE)),D4319,FALSE)</f>
        <v>0</v>
      </c>
      <c r="AI4319" t="s">
        <v>4818</v>
      </c>
      <c r="AJ4319" s="90" t="str">
        <f t="shared" si="203"/>
        <v>https://shop.oxni.ch/de/shop/motoren/planetengetriebe/tce-090-035-s2-p1</v>
      </c>
    </row>
    <row r="4320" spans="2:36" x14ac:dyDescent="0.2">
      <c r="B4320" s="78" t="str">
        <f t="shared" si="201"/>
        <v/>
      </c>
      <c r="C4320" s="19" t="s">
        <v>19</v>
      </c>
      <c r="D4320" s="19" t="s">
        <v>4621</v>
      </c>
      <c r="E4320" s="19">
        <v>90</v>
      </c>
      <c r="F4320" s="19" t="s">
        <v>55</v>
      </c>
      <c r="G4320" s="19">
        <v>35</v>
      </c>
      <c r="H4320" s="19">
        <v>7</v>
      </c>
      <c r="I4320" s="19">
        <v>14</v>
      </c>
      <c r="J4320" s="19">
        <v>94</v>
      </c>
      <c r="K4320" s="19">
        <v>135</v>
      </c>
      <c r="L4320" s="19">
        <v>405</v>
      </c>
      <c r="M4320" s="19" t="s">
        <v>130</v>
      </c>
      <c r="N4320" s="19">
        <v>3000</v>
      </c>
      <c r="O4320" s="19">
        <v>6000</v>
      </c>
      <c r="P4320" s="19">
        <v>3250</v>
      </c>
      <c r="Q4320" s="19" t="s">
        <v>57</v>
      </c>
      <c r="R4320" s="19">
        <v>1625</v>
      </c>
      <c r="S4320" s="19">
        <v>20000</v>
      </c>
      <c r="T4320" s="19">
        <v>0.47</v>
      </c>
      <c r="U4320" s="19">
        <v>5.2</v>
      </c>
      <c r="V4320" s="19">
        <v>0.24</v>
      </c>
      <c r="W4320" s="19">
        <v>60</v>
      </c>
      <c r="X4320" s="93">
        <v>401</v>
      </c>
      <c r="Y4320">
        <f t="shared" si="202"/>
        <v>85.714285714285708</v>
      </c>
      <c r="Z4320" t="b">
        <f>IF(N4320/G4320&gt;=Auswahlhilfe!$C$8,TRUE,FALSE)</f>
        <v>1</v>
      </c>
      <c r="AA4320" t="b">
        <f>IF(K4320&gt;Auswahlhilfe!$C$7,TRUE,FALSE)</f>
        <v>1</v>
      </c>
      <c r="AB4320" t="b">
        <f>IF(Auswahlhilfe!$C$17=F4320,TRUE,FALSE)</f>
        <v>0</v>
      </c>
      <c r="AC4320" t="b">
        <f>IFERROR(IF(FIND("P2",PGOptionList!D4320)&gt;0,TRUE),FALSE)</f>
        <v>1</v>
      </c>
      <c r="AD4320" t="b">
        <f>IFERROR(IF(FIND("P1",PGOptionList!D4320)&gt;0,TRUE),FALSE)</f>
        <v>0</v>
      </c>
      <c r="AE4320" t="b">
        <f>IFERROR(IF(FIND("P0",PGOptionList!D4320)&gt;0,TRUE),FALSE)</f>
        <v>0</v>
      </c>
      <c r="AF4320" t="b">
        <f>IF(AND(Z4320,AA4320,AB4320,AC4320,IF(C4320=Auswahlhilfe!$L$7,TRUE,FALSE)),D4320,FALSE)</f>
        <v>0</v>
      </c>
      <c r="AG4320" t="b">
        <f>IF(AND(Z4320,AA4320,AB4320,AD4320,IF(C4320=Auswahlhilfe!$L$17,TRUE,FALSE)),D4320,FALSE)</f>
        <v>0</v>
      </c>
      <c r="AH4320" t="b">
        <f>IF(AND(Z4320,AA4320,AB4320,AE4320,IF(C4320=Auswahlhilfe!$L$17,TRUE,FALSE)),D4320,FALSE)</f>
        <v>0</v>
      </c>
      <c r="AI4320" t="s">
        <v>4817</v>
      </c>
      <c r="AJ4320" s="90" t="str">
        <f t="shared" si="203"/>
        <v>mailto:info@oxni.ch?subject=Anfrage TCE-090-035-S1-P2</v>
      </c>
    </row>
    <row r="4321" spans="2:36" x14ac:dyDescent="0.2">
      <c r="B4321" s="78" t="str">
        <f t="shared" si="201"/>
        <v/>
      </c>
      <c r="C4321" s="19" t="s">
        <v>19</v>
      </c>
      <c r="D4321" s="19" t="s">
        <v>4622</v>
      </c>
      <c r="E4321" s="19">
        <v>90</v>
      </c>
      <c r="F4321" s="19" t="s">
        <v>58</v>
      </c>
      <c r="G4321" s="19">
        <v>35</v>
      </c>
      <c r="H4321" s="19">
        <v>7</v>
      </c>
      <c r="I4321" s="19">
        <v>14</v>
      </c>
      <c r="J4321" s="19">
        <v>94</v>
      </c>
      <c r="K4321" s="19">
        <v>135</v>
      </c>
      <c r="L4321" s="19">
        <v>405</v>
      </c>
      <c r="M4321" s="19" t="s">
        <v>130</v>
      </c>
      <c r="N4321" s="19">
        <v>3000</v>
      </c>
      <c r="O4321" s="19">
        <v>6000</v>
      </c>
      <c r="P4321" s="19">
        <v>3250</v>
      </c>
      <c r="Q4321" s="19" t="s">
        <v>57</v>
      </c>
      <c r="R4321" s="19">
        <v>1625</v>
      </c>
      <c r="S4321" s="19">
        <v>20000</v>
      </c>
      <c r="T4321" s="19">
        <v>0.47</v>
      </c>
      <c r="U4321" s="19">
        <v>5.2</v>
      </c>
      <c r="V4321" s="19">
        <v>0.24</v>
      </c>
      <c r="W4321" s="19">
        <v>60</v>
      </c>
      <c r="X4321" s="93">
        <v>401</v>
      </c>
      <c r="Y4321">
        <f t="shared" si="202"/>
        <v>85.714285714285708</v>
      </c>
      <c r="Z4321" t="b">
        <f>IF(N4321/G4321&gt;=Auswahlhilfe!$C$8,TRUE,FALSE)</f>
        <v>1</v>
      </c>
      <c r="AA4321" t="b">
        <f>IF(K4321&gt;Auswahlhilfe!$C$7,TRUE,FALSE)</f>
        <v>1</v>
      </c>
      <c r="AB4321" t="b">
        <f>IF(Auswahlhilfe!$C$17=F4321,TRUE,FALSE)</f>
        <v>1</v>
      </c>
      <c r="AC4321" t="b">
        <f>IFERROR(IF(FIND("P2",PGOptionList!D4321)&gt;0,TRUE),FALSE)</f>
        <v>1</v>
      </c>
      <c r="AD4321" t="b">
        <f>IFERROR(IF(FIND("P1",PGOptionList!D4321)&gt;0,TRUE),FALSE)</f>
        <v>0</v>
      </c>
      <c r="AE4321" t="b">
        <f>IFERROR(IF(FIND("P0",PGOptionList!D4321)&gt;0,TRUE),FALSE)</f>
        <v>0</v>
      </c>
      <c r="AF4321" t="b">
        <f>IF(AND(Z4321,AA4321,AB4321,AC4321,IF(C4321=Auswahlhilfe!$L$7,TRUE,FALSE)),D4321,FALSE)</f>
        <v>0</v>
      </c>
      <c r="AG4321" t="b">
        <f>IF(AND(Z4321,AA4321,AB4321,AD4321,IF(C4321=Auswahlhilfe!$L$17,TRUE,FALSE)),D4321,FALSE)</f>
        <v>0</v>
      </c>
      <c r="AH4321" t="b">
        <f>IF(AND(Z4321,AA4321,AB4321,AE4321,IF(C4321=Auswahlhilfe!$L$17,TRUE,FALSE)),D4321,FALSE)</f>
        <v>0</v>
      </c>
      <c r="AI4321" t="s">
        <v>4818</v>
      </c>
      <c r="AJ4321" s="90" t="str">
        <f t="shared" si="203"/>
        <v>https://shop.oxni.ch/de/shop/motoren/planetengetriebe/tce-090-035-s2-p2</v>
      </c>
    </row>
    <row r="4322" spans="2:36" x14ac:dyDescent="0.2">
      <c r="B4322" s="78" t="str">
        <f t="shared" si="201"/>
        <v/>
      </c>
      <c r="C4322" s="19" t="s">
        <v>19</v>
      </c>
      <c r="D4322" s="19" t="s">
        <v>4623</v>
      </c>
      <c r="E4322" s="19">
        <v>90</v>
      </c>
      <c r="F4322" s="19" t="s">
        <v>55</v>
      </c>
      <c r="G4322" s="19">
        <v>30</v>
      </c>
      <c r="H4322" s="19">
        <v>5</v>
      </c>
      <c r="I4322" s="19">
        <v>14</v>
      </c>
      <c r="J4322" s="19">
        <v>94</v>
      </c>
      <c r="K4322" s="19">
        <v>140</v>
      </c>
      <c r="L4322" s="19">
        <v>420</v>
      </c>
      <c r="M4322" s="19" t="s">
        <v>70</v>
      </c>
      <c r="N4322" s="19">
        <v>3000</v>
      </c>
      <c r="O4322" s="19">
        <v>6000</v>
      </c>
      <c r="P4322" s="19">
        <v>3250</v>
      </c>
      <c r="Q4322" s="19" t="s">
        <v>57</v>
      </c>
      <c r="R4322" s="19">
        <v>1625</v>
      </c>
      <c r="S4322" s="19">
        <v>20000</v>
      </c>
      <c r="T4322" s="19">
        <v>0.47</v>
      </c>
      <c r="U4322" s="19">
        <v>5.2</v>
      </c>
      <c r="V4322" s="19">
        <v>0.24</v>
      </c>
      <c r="W4322" s="19">
        <v>60</v>
      </c>
      <c r="X4322" s="93">
        <v>441</v>
      </c>
      <c r="Y4322">
        <f t="shared" si="202"/>
        <v>100</v>
      </c>
      <c r="Z4322" t="b">
        <f>IF(N4322/G4322&gt;=Auswahlhilfe!$C$8,TRUE,FALSE)</f>
        <v>1</v>
      </c>
      <c r="AA4322" t="b">
        <f>IF(K4322&gt;Auswahlhilfe!$C$7,TRUE,FALSE)</f>
        <v>1</v>
      </c>
      <c r="AB4322" t="b">
        <f>IF(Auswahlhilfe!$C$17=F4322,TRUE,FALSE)</f>
        <v>0</v>
      </c>
      <c r="AC4322" t="b">
        <f>IFERROR(IF(FIND("P2",PGOptionList!D4322)&gt;0,TRUE),FALSE)</f>
        <v>0</v>
      </c>
      <c r="AD4322" t="b">
        <f>IFERROR(IF(FIND("P1",PGOptionList!D4322)&gt;0,TRUE),FALSE)</f>
        <v>1</v>
      </c>
      <c r="AE4322" t="b">
        <f>IFERROR(IF(FIND("P0",PGOptionList!D4322)&gt;0,TRUE),FALSE)</f>
        <v>0</v>
      </c>
      <c r="AF4322" t="b">
        <f>IF(AND(Z4322,AA4322,AB4322,AC4322,IF(C4322=Auswahlhilfe!$L$7,TRUE,FALSE)),D4322,FALSE)</f>
        <v>0</v>
      </c>
      <c r="AG4322" t="b">
        <f>IF(AND(Z4322,AA4322,AB4322,AD4322,IF(C4322=Auswahlhilfe!$L$17,TRUE,FALSE)),D4322,FALSE)</f>
        <v>0</v>
      </c>
      <c r="AH4322" t="b">
        <f>IF(AND(Z4322,AA4322,AB4322,AE4322,IF(C4322=Auswahlhilfe!$L$17,TRUE,FALSE)),D4322,FALSE)</f>
        <v>0</v>
      </c>
      <c r="AI4322" t="s">
        <v>4817</v>
      </c>
      <c r="AJ4322" s="90" t="str">
        <f t="shared" si="203"/>
        <v>mailto:info@oxni.ch?subject=Anfrage TCE-090-030-S1-P1</v>
      </c>
    </row>
    <row r="4323" spans="2:36" x14ac:dyDescent="0.2">
      <c r="B4323" s="78" t="str">
        <f t="shared" si="201"/>
        <v/>
      </c>
      <c r="C4323" s="19" t="s">
        <v>19</v>
      </c>
      <c r="D4323" s="19" t="s">
        <v>4624</v>
      </c>
      <c r="E4323" s="19">
        <v>90</v>
      </c>
      <c r="F4323" s="19" t="s">
        <v>58</v>
      </c>
      <c r="G4323" s="19">
        <v>30</v>
      </c>
      <c r="H4323" s="19">
        <v>5</v>
      </c>
      <c r="I4323" s="19">
        <v>14</v>
      </c>
      <c r="J4323" s="19">
        <v>94</v>
      </c>
      <c r="K4323" s="19">
        <v>140</v>
      </c>
      <c r="L4323" s="19">
        <v>420</v>
      </c>
      <c r="M4323" s="19" t="s">
        <v>70</v>
      </c>
      <c r="N4323" s="19">
        <v>3000</v>
      </c>
      <c r="O4323" s="19">
        <v>6000</v>
      </c>
      <c r="P4323" s="19">
        <v>3250</v>
      </c>
      <c r="Q4323" s="19" t="s">
        <v>57</v>
      </c>
      <c r="R4323" s="19">
        <v>1625</v>
      </c>
      <c r="S4323" s="19">
        <v>20000</v>
      </c>
      <c r="T4323" s="19">
        <v>0.47</v>
      </c>
      <c r="U4323" s="19">
        <v>5.2</v>
      </c>
      <c r="V4323" s="19">
        <v>0.24</v>
      </c>
      <c r="W4323" s="19">
        <v>60</v>
      </c>
      <c r="X4323" s="93">
        <v>441</v>
      </c>
      <c r="Y4323">
        <f t="shared" si="202"/>
        <v>100</v>
      </c>
      <c r="Z4323" t="b">
        <f>IF(N4323/G4323&gt;=Auswahlhilfe!$C$8,TRUE,FALSE)</f>
        <v>1</v>
      </c>
      <c r="AA4323" t="b">
        <f>IF(K4323&gt;Auswahlhilfe!$C$7,TRUE,FALSE)</f>
        <v>1</v>
      </c>
      <c r="AB4323" t="b">
        <f>IF(Auswahlhilfe!$C$17=F4323,TRUE,FALSE)</f>
        <v>1</v>
      </c>
      <c r="AC4323" t="b">
        <f>IFERROR(IF(FIND("P2",PGOptionList!D4323)&gt;0,TRUE),FALSE)</f>
        <v>0</v>
      </c>
      <c r="AD4323" t="b">
        <f>IFERROR(IF(FIND("P1",PGOptionList!D4323)&gt;0,TRUE),FALSE)</f>
        <v>1</v>
      </c>
      <c r="AE4323" t="b">
        <f>IFERROR(IF(FIND("P0",PGOptionList!D4323)&gt;0,TRUE),FALSE)</f>
        <v>0</v>
      </c>
      <c r="AF4323" t="b">
        <f>IF(AND(Z4323,AA4323,AB4323,AC4323,IF(C4323=Auswahlhilfe!$L$7,TRUE,FALSE)),D4323,FALSE)</f>
        <v>0</v>
      </c>
      <c r="AG4323" t="b">
        <f>IF(AND(Z4323,AA4323,AB4323,AD4323,IF(C4323=Auswahlhilfe!$L$17,TRUE,FALSE)),D4323,FALSE)</f>
        <v>0</v>
      </c>
      <c r="AH4323" t="b">
        <f>IF(AND(Z4323,AA4323,AB4323,AE4323,IF(C4323=Auswahlhilfe!$L$17,TRUE,FALSE)),D4323,FALSE)</f>
        <v>0</v>
      </c>
      <c r="AI4323" t="s">
        <v>4818</v>
      </c>
      <c r="AJ4323" s="90" t="str">
        <f t="shared" si="203"/>
        <v>https://shop.oxni.ch/de/shop/motoren/planetengetriebe/tce-090-030-s2-p1</v>
      </c>
    </row>
    <row r="4324" spans="2:36" x14ac:dyDescent="0.2">
      <c r="B4324" s="78" t="str">
        <f t="shared" si="201"/>
        <v/>
      </c>
      <c r="C4324" s="19" t="s">
        <v>19</v>
      </c>
      <c r="D4324" s="19" t="s">
        <v>4625</v>
      </c>
      <c r="E4324" s="19">
        <v>90</v>
      </c>
      <c r="F4324" s="19" t="s">
        <v>55</v>
      </c>
      <c r="G4324" s="19">
        <v>30</v>
      </c>
      <c r="H4324" s="19">
        <v>7</v>
      </c>
      <c r="I4324" s="19">
        <v>14</v>
      </c>
      <c r="J4324" s="19">
        <v>94</v>
      </c>
      <c r="K4324" s="19">
        <v>140</v>
      </c>
      <c r="L4324" s="19">
        <v>420</v>
      </c>
      <c r="M4324" s="19" t="s">
        <v>70</v>
      </c>
      <c r="N4324" s="19">
        <v>3000</v>
      </c>
      <c r="O4324" s="19">
        <v>6000</v>
      </c>
      <c r="P4324" s="19">
        <v>3250</v>
      </c>
      <c r="Q4324" s="19" t="s">
        <v>57</v>
      </c>
      <c r="R4324" s="19">
        <v>1625</v>
      </c>
      <c r="S4324" s="19">
        <v>20000</v>
      </c>
      <c r="T4324" s="19">
        <v>0.47</v>
      </c>
      <c r="U4324" s="19">
        <v>5.2</v>
      </c>
      <c r="V4324" s="19">
        <v>0.24</v>
      </c>
      <c r="W4324" s="19">
        <v>60</v>
      </c>
      <c r="X4324" s="93">
        <v>401</v>
      </c>
      <c r="Y4324">
        <f t="shared" si="202"/>
        <v>100</v>
      </c>
      <c r="Z4324" t="b">
        <f>IF(N4324/G4324&gt;=Auswahlhilfe!$C$8,TRUE,FALSE)</f>
        <v>1</v>
      </c>
      <c r="AA4324" t="b">
        <f>IF(K4324&gt;Auswahlhilfe!$C$7,TRUE,FALSE)</f>
        <v>1</v>
      </c>
      <c r="AB4324" t="b">
        <f>IF(Auswahlhilfe!$C$17=F4324,TRUE,FALSE)</f>
        <v>0</v>
      </c>
      <c r="AC4324" t="b">
        <f>IFERROR(IF(FIND("P2",PGOptionList!D4324)&gt;0,TRUE),FALSE)</f>
        <v>1</v>
      </c>
      <c r="AD4324" t="b">
        <f>IFERROR(IF(FIND("P1",PGOptionList!D4324)&gt;0,TRUE),FALSE)</f>
        <v>0</v>
      </c>
      <c r="AE4324" t="b">
        <f>IFERROR(IF(FIND("P0",PGOptionList!D4324)&gt;0,TRUE),FALSE)</f>
        <v>0</v>
      </c>
      <c r="AF4324" t="b">
        <f>IF(AND(Z4324,AA4324,AB4324,AC4324,IF(C4324=Auswahlhilfe!$L$7,TRUE,FALSE)),D4324,FALSE)</f>
        <v>0</v>
      </c>
      <c r="AG4324" t="b">
        <f>IF(AND(Z4324,AA4324,AB4324,AD4324,IF(C4324=Auswahlhilfe!$L$17,TRUE,FALSE)),D4324,FALSE)</f>
        <v>0</v>
      </c>
      <c r="AH4324" t="b">
        <f>IF(AND(Z4324,AA4324,AB4324,AE4324,IF(C4324=Auswahlhilfe!$L$17,TRUE,FALSE)),D4324,FALSE)</f>
        <v>0</v>
      </c>
      <c r="AI4324" t="s">
        <v>4817</v>
      </c>
      <c r="AJ4324" s="90" t="str">
        <f t="shared" si="203"/>
        <v>mailto:info@oxni.ch?subject=Anfrage TCE-090-030-S1-P2</v>
      </c>
    </row>
    <row r="4325" spans="2:36" x14ac:dyDescent="0.2">
      <c r="B4325" s="78" t="str">
        <f t="shared" si="201"/>
        <v/>
      </c>
      <c r="C4325" s="19" t="s">
        <v>19</v>
      </c>
      <c r="D4325" s="19" t="s">
        <v>4626</v>
      </c>
      <c r="E4325" s="19">
        <v>90</v>
      </c>
      <c r="F4325" s="19" t="s">
        <v>58</v>
      </c>
      <c r="G4325" s="19">
        <v>30</v>
      </c>
      <c r="H4325" s="19">
        <v>7</v>
      </c>
      <c r="I4325" s="19">
        <v>14</v>
      </c>
      <c r="J4325" s="19">
        <v>94</v>
      </c>
      <c r="K4325" s="19">
        <v>140</v>
      </c>
      <c r="L4325" s="19">
        <v>420</v>
      </c>
      <c r="M4325" s="19" t="s">
        <v>70</v>
      </c>
      <c r="N4325" s="19">
        <v>3000</v>
      </c>
      <c r="O4325" s="19">
        <v>6000</v>
      </c>
      <c r="P4325" s="19">
        <v>3250</v>
      </c>
      <c r="Q4325" s="19" t="s">
        <v>57</v>
      </c>
      <c r="R4325" s="19">
        <v>1625</v>
      </c>
      <c r="S4325" s="19">
        <v>20000</v>
      </c>
      <c r="T4325" s="19">
        <v>0.47</v>
      </c>
      <c r="U4325" s="19">
        <v>5.2</v>
      </c>
      <c r="V4325" s="19">
        <v>0.24</v>
      </c>
      <c r="W4325" s="19">
        <v>60</v>
      </c>
      <c r="X4325" s="93">
        <v>401</v>
      </c>
      <c r="Y4325">
        <f t="shared" si="202"/>
        <v>100</v>
      </c>
      <c r="Z4325" t="b">
        <f>IF(N4325/G4325&gt;=Auswahlhilfe!$C$8,TRUE,FALSE)</f>
        <v>1</v>
      </c>
      <c r="AA4325" t="b">
        <f>IF(K4325&gt;Auswahlhilfe!$C$7,TRUE,FALSE)</f>
        <v>1</v>
      </c>
      <c r="AB4325" t="b">
        <f>IF(Auswahlhilfe!$C$17=F4325,TRUE,FALSE)</f>
        <v>1</v>
      </c>
      <c r="AC4325" t="b">
        <f>IFERROR(IF(FIND("P2",PGOptionList!D4325)&gt;0,TRUE),FALSE)</f>
        <v>1</v>
      </c>
      <c r="AD4325" t="b">
        <f>IFERROR(IF(FIND("P1",PGOptionList!D4325)&gt;0,TRUE),FALSE)</f>
        <v>0</v>
      </c>
      <c r="AE4325" t="b">
        <f>IFERROR(IF(FIND("P0",PGOptionList!D4325)&gt;0,TRUE),FALSE)</f>
        <v>0</v>
      </c>
      <c r="AF4325" t="b">
        <f>IF(AND(Z4325,AA4325,AB4325,AC4325,IF(C4325=Auswahlhilfe!$L$7,TRUE,FALSE)),D4325,FALSE)</f>
        <v>0</v>
      </c>
      <c r="AG4325" t="b">
        <f>IF(AND(Z4325,AA4325,AB4325,AD4325,IF(C4325=Auswahlhilfe!$L$17,TRUE,FALSE)),D4325,FALSE)</f>
        <v>0</v>
      </c>
      <c r="AH4325" t="b">
        <f>IF(AND(Z4325,AA4325,AB4325,AE4325,IF(C4325=Auswahlhilfe!$L$17,TRUE,FALSE)),D4325,FALSE)</f>
        <v>0</v>
      </c>
      <c r="AI4325" t="s">
        <v>4818</v>
      </c>
      <c r="AJ4325" s="90" t="str">
        <f t="shared" si="203"/>
        <v>https://shop.oxni.ch/de/shop/motoren/planetengetriebe/tce-090-030-s2-p2</v>
      </c>
    </row>
    <row r="4326" spans="2:36" x14ac:dyDescent="0.2">
      <c r="B4326" s="78" t="str">
        <f t="shared" si="201"/>
        <v/>
      </c>
      <c r="C4326" s="19" t="s">
        <v>19</v>
      </c>
      <c r="D4326" s="19" t="s">
        <v>4627</v>
      </c>
      <c r="E4326" s="19">
        <v>90</v>
      </c>
      <c r="F4326" s="19" t="s">
        <v>55</v>
      </c>
      <c r="G4326" s="19">
        <v>25</v>
      </c>
      <c r="H4326" s="19">
        <v>5</v>
      </c>
      <c r="I4326" s="19">
        <v>14</v>
      </c>
      <c r="J4326" s="19">
        <v>94</v>
      </c>
      <c r="K4326" s="19">
        <v>150</v>
      </c>
      <c r="L4326" s="19">
        <v>450</v>
      </c>
      <c r="M4326" s="19" t="s">
        <v>107</v>
      </c>
      <c r="N4326" s="19">
        <v>3000</v>
      </c>
      <c r="O4326" s="19">
        <v>6000</v>
      </c>
      <c r="P4326" s="19">
        <v>3250</v>
      </c>
      <c r="Q4326" s="19" t="s">
        <v>57</v>
      </c>
      <c r="R4326" s="19">
        <v>1625</v>
      </c>
      <c r="S4326" s="19">
        <v>20000</v>
      </c>
      <c r="T4326" s="19">
        <v>0.47</v>
      </c>
      <c r="U4326" s="19">
        <v>5.2</v>
      </c>
      <c r="V4326" s="19">
        <v>0.24</v>
      </c>
      <c r="W4326" s="19">
        <v>60</v>
      </c>
      <c r="X4326" s="93">
        <v>441</v>
      </c>
      <c r="Y4326">
        <f t="shared" si="202"/>
        <v>120</v>
      </c>
      <c r="Z4326" t="b">
        <f>IF(N4326/G4326&gt;=Auswahlhilfe!$C$8,TRUE,FALSE)</f>
        <v>1</v>
      </c>
      <c r="AA4326" t="b">
        <f>IF(K4326&gt;Auswahlhilfe!$C$7,TRUE,FALSE)</f>
        <v>1</v>
      </c>
      <c r="AB4326" t="b">
        <f>IF(Auswahlhilfe!$C$17=F4326,TRUE,FALSE)</f>
        <v>0</v>
      </c>
      <c r="AC4326" t="b">
        <f>IFERROR(IF(FIND("P2",PGOptionList!D4326)&gt;0,TRUE),FALSE)</f>
        <v>0</v>
      </c>
      <c r="AD4326" t="b">
        <f>IFERROR(IF(FIND("P1",PGOptionList!D4326)&gt;0,TRUE),FALSE)</f>
        <v>1</v>
      </c>
      <c r="AE4326" t="b">
        <f>IFERROR(IF(FIND("P0",PGOptionList!D4326)&gt;0,TRUE),FALSE)</f>
        <v>0</v>
      </c>
      <c r="AF4326" t="b">
        <f>IF(AND(Z4326,AA4326,AB4326,AC4326,IF(C4326=Auswahlhilfe!$L$7,TRUE,FALSE)),D4326,FALSE)</f>
        <v>0</v>
      </c>
      <c r="AG4326" t="b">
        <f>IF(AND(Z4326,AA4326,AB4326,AD4326,IF(C4326=Auswahlhilfe!$L$17,TRUE,FALSE)),D4326,FALSE)</f>
        <v>0</v>
      </c>
      <c r="AH4326" t="b">
        <f>IF(AND(Z4326,AA4326,AB4326,AE4326,IF(C4326=Auswahlhilfe!$L$17,TRUE,FALSE)),D4326,FALSE)</f>
        <v>0</v>
      </c>
      <c r="AI4326" t="s">
        <v>4817</v>
      </c>
      <c r="AJ4326" s="90" t="str">
        <f t="shared" si="203"/>
        <v>mailto:info@oxni.ch?subject=Anfrage TCE-090-025-S1-P1</v>
      </c>
    </row>
    <row r="4327" spans="2:36" x14ac:dyDescent="0.2">
      <c r="B4327" s="78" t="str">
        <f t="shared" si="201"/>
        <v/>
      </c>
      <c r="C4327" s="19" t="s">
        <v>19</v>
      </c>
      <c r="D4327" s="19" t="s">
        <v>4628</v>
      </c>
      <c r="E4327" s="19">
        <v>90</v>
      </c>
      <c r="F4327" s="19" t="s">
        <v>58</v>
      </c>
      <c r="G4327" s="19">
        <v>25</v>
      </c>
      <c r="H4327" s="19">
        <v>5</v>
      </c>
      <c r="I4327" s="19">
        <v>14</v>
      </c>
      <c r="J4327" s="19">
        <v>94</v>
      </c>
      <c r="K4327" s="19">
        <v>150</v>
      </c>
      <c r="L4327" s="19">
        <v>450</v>
      </c>
      <c r="M4327" s="19" t="s">
        <v>107</v>
      </c>
      <c r="N4327" s="19">
        <v>3000</v>
      </c>
      <c r="O4327" s="19">
        <v>6000</v>
      </c>
      <c r="P4327" s="19">
        <v>3250</v>
      </c>
      <c r="Q4327" s="19" t="s">
        <v>57</v>
      </c>
      <c r="R4327" s="19">
        <v>1625</v>
      </c>
      <c r="S4327" s="19">
        <v>20000</v>
      </c>
      <c r="T4327" s="19">
        <v>0.47</v>
      </c>
      <c r="U4327" s="19">
        <v>5.2</v>
      </c>
      <c r="V4327" s="19">
        <v>0.24</v>
      </c>
      <c r="W4327" s="19">
        <v>60</v>
      </c>
      <c r="X4327" s="93">
        <v>441</v>
      </c>
      <c r="Y4327">
        <f t="shared" si="202"/>
        <v>120</v>
      </c>
      <c r="Z4327" t="b">
        <f>IF(N4327/G4327&gt;=Auswahlhilfe!$C$8,TRUE,FALSE)</f>
        <v>1</v>
      </c>
      <c r="AA4327" t="b">
        <f>IF(K4327&gt;Auswahlhilfe!$C$7,TRUE,FALSE)</f>
        <v>1</v>
      </c>
      <c r="AB4327" t="b">
        <f>IF(Auswahlhilfe!$C$17=F4327,TRUE,FALSE)</f>
        <v>1</v>
      </c>
      <c r="AC4327" t="b">
        <f>IFERROR(IF(FIND("P2",PGOptionList!D4327)&gt;0,TRUE),FALSE)</f>
        <v>0</v>
      </c>
      <c r="AD4327" t="b">
        <f>IFERROR(IF(FIND("P1",PGOptionList!D4327)&gt;0,TRUE),FALSE)</f>
        <v>1</v>
      </c>
      <c r="AE4327" t="b">
        <f>IFERROR(IF(FIND("P0",PGOptionList!D4327)&gt;0,TRUE),FALSE)</f>
        <v>0</v>
      </c>
      <c r="AF4327" t="b">
        <f>IF(AND(Z4327,AA4327,AB4327,AC4327,IF(C4327=Auswahlhilfe!$L$7,TRUE,FALSE)),D4327,FALSE)</f>
        <v>0</v>
      </c>
      <c r="AG4327" t="b">
        <f>IF(AND(Z4327,AA4327,AB4327,AD4327,IF(C4327=Auswahlhilfe!$L$17,TRUE,FALSE)),D4327,FALSE)</f>
        <v>0</v>
      </c>
      <c r="AH4327" t="b">
        <f>IF(AND(Z4327,AA4327,AB4327,AE4327,IF(C4327=Auswahlhilfe!$L$17,TRUE,FALSE)),D4327,FALSE)</f>
        <v>0</v>
      </c>
      <c r="AI4327" t="s">
        <v>4818</v>
      </c>
      <c r="AJ4327" s="90" t="str">
        <f t="shared" si="203"/>
        <v>https://shop.oxni.ch/de/shop/motoren/planetengetriebe/tce-090-025-s2-p1</v>
      </c>
    </row>
    <row r="4328" spans="2:36" x14ac:dyDescent="0.2">
      <c r="B4328" s="78" t="str">
        <f t="shared" si="201"/>
        <v/>
      </c>
      <c r="C4328" s="19" t="s">
        <v>19</v>
      </c>
      <c r="D4328" s="19" t="s">
        <v>4629</v>
      </c>
      <c r="E4328" s="19">
        <v>90</v>
      </c>
      <c r="F4328" s="19" t="s">
        <v>55</v>
      </c>
      <c r="G4328" s="19">
        <v>25</v>
      </c>
      <c r="H4328" s="19">
        <v>7</v>
      </c>
      <c r="I4328" s="19">
        <v>14</v>
      </c>
      <c r="J4328" s="19">
        <v>94</v>
      </c>
      <c r="K4328" s="19">
        <v>150</v>
      </c>
      <c r="L4328" s="19">
        <v>450</v>
      </c>
      <c r="M4328" s="19" t="s">
        <v>107</v>
      </c>
      <c r="N4328" s="19">
        <v>3000</v>
      </c>
      <c r="O4328" s="19">
        <v>6000</v>
      </c>
      <c r="P4328" s="19">
        <v>3250</v>
      </c>
      <c r="Q4328" s="19" t="s">
        <v>57</v>
      </c>
      <c r="R4328" s="19">
        <v>1625</v>
      </c>
      <c r="S4328" s="19">
        <v>20000</v>
      </c>
      <c r="T4328" s="19">
        <v>0.47</v>
      </c>
      <c r="U4328" s="19">
        <v>5.2</v>
      </c>
      <c r="V4328" s="19">
        <v>0.24</v>
      </c>
      <c r="W4328" s="19">
        <v>60</v>
      </c>
      <c r="X4328" s="93">
        <v>401</v>
      </c>
      <c r="Y4328">
        <f t="shared" si="202"/>
        <v>120</v>
      </c>
      <c r="Z4328" t="b">
        <f>IF(N4328/G4328&gt;=Auswahlhilfe!$C$8,TRUE,FALSE)</f>
        <v>1</v>
      </c>
      <c r="AA4328" t="b">
        <f>IF(K4328&gt;Auswahlhilfe!$C$7,TRUE,FALSE)</f>
        <v>1</v>
      </c>
      <c r="AB4328" t="b">
        <f>IF(Auswahlhilfe!$C$17=F4328,TRUE,FALSE)</f>
        <v>0</v>
      </c>
      <c r="AC4328" t="b">
        <f>IFERROR(IF(FIND("P2",PGOptionList!D4328)&gt;0,TRUE),FALSE)</f>
        <v>1</v>
      </c>
      <c r="AD4328" t="b">
        <f>IFERROR(IF(FIND("P1",PGOptionList!D4328)&gt;0,TRUE),FALSE)</f>
        <v>0</v>
      </c>
      <c r="AE4328" t="b">
        <f>IFERROR(IF(FIND("P0",PGOptionList!D4328)&gt;0,TRUE),FALSE)</f>
        <v>0</v>
      </c>
      <c r="AF4328" t="b">
        <f>IF(AND(Z4328,AA4328,AB4328,AC4328,IF(C4328=Auswahlhilfe!$L$7,TRUE,FALSE)),D4328,FALSE)</f>
        <v>0</v>
      </c>
      <c r="AG4328" t="b">
        <f>IF(AND(Z4328,AA4328,AB4328,AD4328,IF(C4328=Auswahlhilfe!$L$17,TRUE,FALSE)),D4328,FALSE)</f>
        <v>0</v>
      </c>
      <c r="AH4328" t="b">
        <f>IF(AND(Z4328,AA4328,AB4328,AE4328,IF(C4328=Auswahlhilfe!$L$17,TRUE,FALSE)),D4328,FALSE)</f>
        <v>0</v>
      </c>
      <c r="AI4328" t="s">
        <v>4817</v>
      </c>
      <c r="AJ4328" s="90" t="str">
        <f t="shared" si="203"/>
        <v>mailto:info@oxni.ch?subject=Anfrage TCE-090-025-S1-P2</v>
      </c>
    </row>
    <row r="4329" spans="2:36" x14ac:dyDescent="0.2">
      <c r="B4329" s="78" t="str">
        <f t="shared" si="201"/>
        <v/>
      </c>
      <c r="C4329" s="19" t="s">
        <v>19</v>
      </c>
      <c r="D4329" s="19" t="s">
        <v>4630</v>
      </c>
      <c r="E4329" s="19">
        <v>90</v>
      </c>
      <c r="F4329" s="19" t="s">
        <v>58</v>
      </c>
      <c r="G4329" s="19">
        <v>25</v>
      </c>
      <c r="H4329" s="19">
        <v>7</v>
      </c>
      <c r="I4329" s="19">
        <v>14</v>
      </c>
      <c r="J4329" s="19">
        <v>94</v>
      </c>
      <c r="K4329" s="19">
        <v>150</v>
      </c>
      <c r="L4329" s="19">
        <v>450</v>
      </c>
      <c r="M4329" s="19" t="s">
        <v>107</v>
      </c>
      <c r="N4329" s="19">
        <v>3000</v>
      </c>
      <c r="O4329" s="19">
        <v>6000</v>
      </c>
      <c r="P4329" s="19">
        <v>3250</v>
      </c>
      <c r="Q4329" s="19" t="s">
        <v>57</v>
      </c>
      <c r="R4329" s="19">
        <v>1625</v>
      </c>
      <c r="S4329" s="19">
        <v>20000</v>
      </c>
      <c r="T4329" s="19">
        <v>0.47</v>
      </c>
      <c r="U4329" s="19">
        <v>5.2</v>
      </c>
      <c r="V4329" s="19">
        <v>0.24</v>
      </c>
      <c r="W4329" s="19">
        <v>60</v>
      </c>
      <c r="X4329" s="93">
        <v>401</v>
      </c>
      <c r="Y4329">
        <f t="shared" si="202"/>
        <v>120</v>
      </c>
      <c r="Z4329" t="b">
        <f>IF(N4329/G4329&gt;=Auswahlhilfe!$C$8,TRUE,FALSE)</f>
        <v>1</v>
      </c>
      <c r="AA4329" t="b">
        <f>IF(K4329&gt;Auswahlhilfe!$C$7,TRUE,FALSE)</f>
        <v>1</v>
      </c>
      <c r="AB4329" t="b">
        <f>IF(Auswahlhilfe!$C$17=F4329,TRUE,FALSE)</f>
        <v>1</v>
      </c>
      <c r="AC4329" t="b">
        <f>IFERROR(IF(FIND("P2",PGOptionList!D4329)&gt;0,TRUE),FALSE)</f>
        <v>1</v>
      </c>
      <c r="AD4329" t="b">
        <f>IFERROR(IF(FIND("P1",PGOptionList!D4329)&gt;0,TRUE),FALSE)</f>
        <v>0</v>
      </c>
      <c r="AE4329" t="b">
        <f>IFERROR(IF(FIND("P0",PGOptionList!D4329)&gt;0,TRUE),FALSE)</f>
        <v>0</v>
      </c>
      <c r="AF4329" t="b">
        <f>IF(AND(Z4329,AA4329,AB4329,AC4329,IF(C4329=Auswahlhilfe!$L$7,TRUE,FALSE)),D4329,FALSE)</f>
        <v>0</v>
      </c>
      <c r="AG4329" t="b">
        <f>IF(AND(Z4329,AA4329,AB4329,AD4329,IF(C4329=Auswahlhilfe!$L$17,TRUE,FALSE)),D4329,FALSE)</f>
        <v>0</v>
      </c>
      <c r="AH4329" t="b">
        <f>IF(AND(Z4329,AA4329,AB4329,AE4329,IF(C4329=Auswahlhilfe!$L$17,TRUE,FALSE)),D4329,FALSE)</f>
        <v>0</v>
      </c>
      <c r="AI4329" t="s">
        <v>4818</v>
      </c>
      <c r="AJ4329" s="90" t="str">
        <f t="shared" si="203"/>
        <v>https://shop.oxni.ch/de/shop/motoren/planetengetriebe/tce-090-025-s2-p2</v>
      </c>
    </row>
    <row r="4330" spans="2:36" x14ac:dyDescent="0.2">
      <c r="B4330" s="78" t="str">
        <f t="shared" si="201"/>
        <v/>
      </c>
      <c r="C4330" s="19" t="s">
        <v>19</v>
      </c>
      <c r="D4330" s="19" t="s">
        <v>4631</v>
      </c>
      <c r="E4330" s="19">
        <v>90</v>
      </c>
      <c r="F4330" s="19" t="s">
        <v>55</v>
      </c>
      <c r="G4330" s="19">
        <v>20</v>
      </c>
      <c r="H4330" s="19">
        <v>5</v>
      </c>
      <c r="I4330" s="19">
        <v>14</v>
      </c>
      <c r="J4330" s="19">
        <v>94</v>
      </c>
      <c r="K4330" s="19">
        <v>110</v>
      </c>
      <c r="L4330" s="19">
        <v>330</v>
      </c>
      <c r="M4330" s="19" t="s">
        <v>129</v>
      </c>
      <c r="N4330" s="19">
        <v>3000</v>
      </c>
      <c r="O4330" s="19">
        <v>6000</v>
      </c>
      <c r="P4330" s="19">
        <v>3250</v>
      </c>
      <c r="Q4330" s="19" t="s">
        <v>57</v>
      </c>
      <c r="R4330" s="19">
        <v>1625</v>
      </c>
      <c r="S4330" s="19">
        <v>20000</v>
      </c>
      <c r="T4330" s="19">
        <v>0.47</v>
      </c>
      <c r="U4330" s="19">
        <v>5.2</v>
      </c>
      <c r="V4330" s="19">
        <v>0.24</v>
      </c>
      <c r="W4330" s="19">
        <v>60</v>
      </c>
      <c r="X4330" s="93">
        <v>441</v>
      </c>
      <c r="Y4330">
        <f t="shared" si="202"/>
        <v>150</v>
      </c>
      <c r="Z4330" t="b">
        <f>IF(N4330/G4330&gt;=Auswahlhilfe!$C$8,TRUE,FALSE)</f>
        <v>1</v>
      </c>
      <c r="AA4330" t="b">
        <f>IF(K4330&gt;Auswahlhilfe!$C$7,TRUE,FALSE)</f>
        <v>1</v>
      </c>
      <c r="AB4330" t="b">
        <f>IF(Auswahlhilfe!$C$17=F4330,TRUE,FALSE)</f>
        <v>0</v>
      </c>
      <c r="AC4330" t="b">
        <f>IFERROR(IF(FIND("P2",PGOptionList!D4330)&gt;0,TRUE),FALSE)</f>
        <v>0</v>
      </c>
      <c r="AD4330" t="b">
        <f>IFERROR(IF(FIND("P1",PGOptionList!D4330)&gt;0,TRUE),FALSE)</f>
        <v>1</v>
      </c>
      <c r="AE4330" t="b">
        <f>IFERROR(IF(FIND("P0",PGOptionList!D4330)&gt;0,TRUE),FALSE)</f>
        <v>0</v>
      </c>
      <c r="AF4330" t="b">
        <f>IF(AND(Z4330,AA4330,AB4330,AC4330,IF(C4330=Auswahlhilfe!$L$7,TRUE,FALSE)),D4330,FALSE)</f>
        <v>0</v>
      </c>
      <c r="AG4330" t="b">
        <f>IF(AND(Z4330,AA4330,AB4330,AD4330,IF(C4330=Auswahlhilfe!$L$17,TRUE,FALSE)),D4330,FALSE)</f>
        <v>0</v>
      </c>
      <c r="AH4330" t="b">
        <f>IF(AND(Z4330,AA4330,AB4330,AE4330,IF(C4330=Auswahlhilfe!$L$17,TRUE,FALSE)),D4330,FALSE)</f>
        <v>0</v>
      </c>
      <c r="AI4330" t="s">
        <v>4817</v>
      </c>
      <c r="AJ4330" s="90" t="str">
        <f t="shared" si="203"/>
        <v>mailto:info@oxni.ch?subject=Anfrage TCE-090-020-S1-P1</v>
      </c>
    </row>
    <row r="4331" spans="2:36" x14ac:dyDescent="0.2">
      <c r="B4331" s="78" t="str">
        <f t="shared" si="201"/>
        <v/>
      </c>
      <c r="C4331" s="19" t="s">
        <v>19</v>
      </c>
      <c r="D4331" s="19" t="s">
        <v>4632</v>
      </c>
      <c r="E4331" s="19">
        <v>90</v>
      </c>
      <c r="F4331" s="19" t="s">
        <v>58</v>
      </c>
      <c r="G4331" s="19">
        <v>20</v>
      </c>
      <c r="H4331" s="19">
        <v>5</v>
      </c>
      <c r="I4331" s="19">
        <v>14</v>
      </c>
      <c r="J4331" s="19">
        <v>94</v>
      </c>
      <c r="K4331" s="19">
        <v>110</v>
      </c>
      <c r="L4331" s="19">
        <v>330</v>
      </c>
      <c r="M4331" s="19" t="s">
        <v>129</v>
      </c>
      <c r="N4331" s="19">
        <v>3000</v>
      </c>
      <c r="O4331" s="19">
        <v>6000</v>
      </c>
      <c r="P4331" s="19">
        <v>3250</v>
      </c>
      <c r="Q4331" s="19" t="s">
        <v>57</v>
      </c>
      <c r="R4331" s="19">
        <v>1625</v>
      </c>
      <c r="S4331" s="19">
        <v>20000</v>
      </c>
      <c r="T4331" s="19">
        <v>0.47</v>
      </c>
      <c r="U4331" s="19">
        <v>5.2</v>
      </c>
      <c r="V4331" s="19">
        <v>0.24</v>
      </c>
      <c r="W4331" s="19">
        <v>60</v>
      </c>
      <c r="X4331" s="93">
        <v>441</v>
      </c>
      <c r="Y4331">
        <f t="shared" si="202"/>
        <v>150</v>
      </c>
      <c r="Z4331" t="b">
        <f>IF(N4331/G4331&gt;=Auswahlhilfe!$C$8,TRUE,FALSE)</f>
        <v>1</v>
      </c>
      <c r="AA4331" t="b">
        <f>IF(K4331&gt;Auswahlhilfe!$C$7,TRUE,FALSE)</f>
        <v>1</v>
      </c>
      <c r="AB4331" t="b">
        <f>IF(Auswahlhilfe!$C$17=F4331,TRUE,FALSE)</f>
        <v>1</v>
      </c>
      <c r="AC4331" t="b">
        <f>IFERROR(IF(FIND("P2",PGOptionList!D4331)&gt;0,TRUE),FALSE)</f>
        <v>0</v>
      </c>
      <c r="AD4331" t="b">
        <f>IFERROR(IF(FIND("P1",PGOptionList!D4331)&gt;0,TRUE),FALSE)</f>
        <v>1</v>
      </c>
      <c r="AE4331" t="b">
        <f>IFERROR(IF(FIND("P0",PGOptionList!D4331)&gt;0,TRUE),FALSE)</f>
        <v>0</v>
      </c>
      <c r="AF4331" t="b">
        <f>IF(AND(Z4331,AA4331,AB4331,AC4331,IF(C4331=Auswahlhilfe!$L$7,TRUE,FALSE)),D4331,FALSE)</f>
        <v>0</v>
      </c>
      <c r="AG4331" t="b">
        <f>IF(AND(Z4331,AA4331,AB4331,AD4331,IF(C4331=Auswahlhilfe!$L$17,TRUE,FALSE)),D4331,FALSE)</f>
        <v>0</v>
      </c>
      <c r="AH4331" t="b">
        <f>IF(AND(Z4331,AA4331,AB4331,AE4331,IF(C4331=Auswahlhilfe!$L$17,TRUE,FALSE)),D4331,FALSE)</f>
        <v>0</v>
      </c>
      <c r="AI4331" t="s">
        <v>4818</v>
      </c>
      <c r="AJ4331" s="90" t="str">
        <f t="shared" si="203"/>
        <v>https://shop.oxni.ch/de/shop/motoren/planetengetriebe/tce-090-020-s2-p1</v>
      </c>
    </row>
    <row r="4332" spans="2:36" x14ac:dyDescent="0.2">
      <c r="B4332" s="78" t="str">
        <f t="shared" si="201"/>
        <v/>
      </c>
      <c r="C4332" s="19" t="s">
        <v>19</v>
      </c>
      <c r="D4332" s="19" t="s">
        <v>4633</v>
      </c>
      <c r="E4332" s="19">
        <v>90</v>
      </c>
      <c r="F4332" s="19" t="s">
        <v>55</v>
      </c>
      <c r="G4332" s="19">
        <v>20</v>
      </c>
      <c r="H4332" s="19">
        <v>7</v>
      </c>
      <c r="I4332" s="19">
        <v>14</v>
      </c>
      <c r="J4332" s="19">
        <v>94</v>
      </c>
      <c r="K4332" s="19">
        <v>110</v>
      </c>
      <c r="L4332" s="19">
        <v>330</v>
      </c>
      <c r="M4332" s="19" t="s">
        <v>129</v>
      </c>
      <c r="N4332" s="19">
        <v>3000</v>
      </c>
      <c r="O4332" s="19">
        <v>6000</v>
      </c>
      <c r="P4332" s="19">
        <v>3250</v>
      </c>
      <c r="Q4332" s="19" t="s">
        <v>57</v>
      </c>
      <c r="R4332" s="19">
        <v>1625</v>
      </c>
      <c r="S4332" s="19">
        <v>20000</v>
      </c>
      <c r="T4332" s="19">
        <v>0.47</v>
      </c>
      <c r="U4332" s="19">
        <v>5.2</v>
      </c>
      <c r="V4332" s="19">
        <v>0.24</v>
      </c>
      <c r="W4332" s="19">
        <v>60</v>
      </c>
      <c r="X4332" s="93">
        <v>401</v>
      </c>
      <c r="Y4332">
        <f t="shared" si="202"/>
        <v>150</v>
      </c>
      <c r="Z4332" t="b">
        <f>IF(N4332/G4332&gt;=Auswahlhilfe!$C$8,TRUE,FALSE)</f>
        <v>1</v>
      </c>
      <c r="AA4332" t="b">
        <f>IF(K4332&gt;Auswahlhilfe!$C$7,TRUE,FALSE)</f>
        <v>1</v>
      </c>
      <c r="AB4332" t="b">
        <f>IF(Auswahlhilfe!$C$17=F4332,TRUE,FALSE)</f>
        <v>0</v>
      </c>
      <c r="AC4332" t="b">
        <f>IFERROR(IF(FIND("P2",PGOptionList!D4332)&gt;0,TRUE),FALSE)</f>
        <v>1</v>
      </c>
      <c r="AD4332" t="b">
        <f>IFERROR(IF(FIND("P1",PGOptionList!D4332)&gt;0,TRUE),FALSE)</f>
        <v>0</v>
      </c>
      <c r="AE4332" t="b">
        <f>IFERROR(IF(FIND("P0",PGOptionList!D4332)&gt;0,TRUE),FALSE)</f>
        <v>0</v>
      </c>
      <c r="AF4332" t="b">
        <f>IF(AND(Z4332,AA4332,AB4332,AC4332,IF(C4332=Auswahlhilfe!$L$7,TRUE,FALSE)),D4332,FALSE)</f>
        <v>0</v>
      </c>
      <c r="AG4332" t="b">
        <f>IF(AND(Z4332,AA4332,AB4332,AD4332,IF(C4332=Auswahlhilfe!$L$17,TRUE,FALSE)),D4332,FALSE)</f>
        <v>0</v>
      </c>
      <c r="AH4332" t="b">
        <f>IF(AND(Z4332,AA4332,AB4332,AE4332,IF(C4332=Auswahlhilfe!$L$17,TRUE,FALSE)),D4332,FALSE)</f>
        <v>0</v>
      </c>
      <c r="AI4332" t="s">
        <v>4817</v>
      </c>
      <c r="AJ4332" s="90" t="str">
        <f t="shared" si="203"/>
        <v>mailto:info@oxni.ch?subject=Anfrage TCE-090-020-S1-P2</v>
      </c>
    </row>
    <row r="4333" spans="2:36" x14ac:dyDescent="0.2">
      <c r="B4333" s="78" t="str">
        <f t="shared" si="201"/>
        <v/>
      </c>
      <c r="C4333" s="19" t="s">
        <v>19</v>
      </c>
      <c r="D4333" s="19" t="s">
        <v>4634</v>
      </c>
      <c r="E4333" s="19">
        <v>90</v>
      </c>
      <c r="F4333" s="19" t="s">
        <v>58</v>
      </c>
      <c r="G4333" s="19">
        <v>20</v>
      </c>
      <c r="H4333" s="19">
        <v>7</v>
      </c>
      <c r="I4333" s="19">
        <v>14</v>
      </c>
      <c r="J4333" s="19">
        <v>94</v>
      </c>
      <c r="K4333" s="19">
        <v>110</v>
      </c>
      <c r="L4333" s="19">
        <v>330</v>
      </c>
      <c r="M4333" s="19" t="s">
        <v>129</v>
      </c>
      <c r="N4333" s="19">
        <v>3000</v>
      </c>
      <c r="O4333" s="19">
        <v>6000</v>
      </c>
      <c r="P4333" s="19">
        <v>3250</v>
      </c>
      <c r="Q4333" s="19" t="s">
        <v>57</v>
      </c>
      <c r="R4333" s="19">
        <v>1625</v>
      </c>
      <c r="S4333" s="19">
        <v>20000</v>
      </c>
      <c r="T4333" s="19">
        <v>0.47</v>
      </c>
      <c r="U4333" s="19">
        <v>5.2</v>
      </c>
      <c r="V4333" s="19">
        <v>0.24</v>
      </c>
      <c r="W4333" s="19">
        <v>60</v>
      </c>
      <c r="X4333" s="93">
        <v>401</v>
      </c>
      <c r="Y4333">
        <f t="shared" si="202"/>
        <v>150</v>
      </c>
      <c r="Z4333" t="b">
        <f>IF(N4333/G4333&gt;=Auswahlhilfe!$C$8,TRUE,FALSE)</f>
        <v>1</v>
      </c>
      <c r="AA4333" t="b">
        <f>IF(K4333&gt;Auswahlhilfe!$C$7,TRUE,FALSE)</f>
        <v>1</v>
      </c>
      <c r="AB4333" t="b">
        <f>IF(Auswahlhilfe!$C$17=F4333,TRUE,FALSE)</f>
        <v>1</v>
      </c>
      <c r="AC4333" t="b">
        <f>IFERROR(IF(FIND("P2",PGOptionList!D4333)&gt;0,TRUE),FALSE)</f>
        <v>1</v>
      </c>
      <c r="AD4333" t="b">
        <f>IFERROR(IF(FIND("P1",PGOptionList!D4333)&gt;0,TRUE),FALSE)</f>
        <v>0</v>
      </c>
      <c r="AE4333" t="b">
        <f>IFERROR(IF(FIND("P0",PGOptionList!D4333)&gt;0,TRUE),FALSE)</f>
        <v>0</v>
      </c>
      <c r="AF4333" t="b">
        <f>IF(AND(Z4333,AA4333,AB4333,AC4333,IF(C4333=Auswahlhilfe!$L$7,TRUE,FALSE)),D4333,FALSE)</f>
        <v>0</v>
      </c>
      <c r="AG4333" t="b">
        <f>IF(AND(Z4333,AA4333,AB4333,AD4333,IF(C4333=Auswahlhilfe!$L$17,TRUE,FALSE)),D4333,FALSE)</f>
        <v>0</v>
      </c>
      <c r="AH4333" t="b">
        <f>IF(AND(Z4333,AA4333,AB4333,AE4333,IF(C4333=Auswahlhilfe!$L$17,TRUE,FALSE)),D4333,FALSE)</f>
        <v>0</v>
      </c>
      <c r="AI4333" t="s">
        <v>4818</v>
      </c>
      <c r="AJ4333" s="90" t="str">
        <f t="shared" si="203"/>
        <v>https://shop.oxni.ch/de/shop/motoren/planetengetriebe/tce-090-020-s2-p2</v>
      </c>
    </row>
    <row r="4334" spans="2:36" x14ac:dyDescent="0.2">
      <c r="B4334" s="78" t="str">
        <f t="shared" si="201"/>
        <v/>
      </c>
      <c r="C4334" s="19" t="s">
        <v>19</v>
      </c>
      <c r="D4334" s="19" t="s">
        <v>4635</v>
      </c>
      <c r="E4334" s="19">
        <v>90</v>
      </c>
      <c r="F4334" s="19" t="s">
        <v>55</v>
      </c>
      <c r="G4334" s="19">
        <v>15</v>
      </c>
      <c r="H4334" s="19">
        <v>5</v>
      </c>
      <c r="I4334" s="19">
        <v>14</v>
      </c>
      <c r="J4334" s="19">
        <v>94</v>
      </c>
      <c r="K4334" s="19">
        <v>100</v>
      </c>
      <c r="L4334" s="19">
        <v>300</v>
      </c>
      <c r="M4334" s="19" t="s">
        <v>105</v>
      </c>
      <c r="N4334" s="19">
        <v>3000</v>
      </c>
      <c r="O4334" s="19">
        <v>6000</v>
      </c>
      <c r="P4334" s="19">
        <v>3250</v>
      </c>
      <c r="Q4334" s="19" t="s">
        <v>57</v>
      </c>
      <c r="R4334" s="19">
        <v>1625</v>
      </c>
      <c r="S4334" s="19">
        <v>20000</v>
      </c>
      <c r="T4334" s="19">
        <v>0.47</v>
      </c>
      <c r="U4334" s="19">
        <v>5.2</v>
      </c>
      <c r="V4334" s="19">
        <v>0.24</v>
      </c>
      <c r="W4334" s="19">
        <v>60</v>
      </c>
      <c r="X4334" s="93">
        <v>441</v>
      </c>
      <c r="Y4334">
        <f t="shared" si="202"/>
        <v>200</v>
      </c>
      <c r="Z4334" t="b">
        <f>IF(N4334/G4334&gt;=Auswahlhilfe!$C$8,TRUE,FALSE)</f>
        <v>1</v>
      </c>
      <c r="AA4334" t="b">
        <f>IF(K4334&gt;Auswahlhilfe!$C$7,TRUE,FALSE)</f>
        <v>1</v>
      </c>
      <c r="AB4334" t="b">
        <f>IF(Auswahlhilfe!$C$17=F4334,TRUE,FALSE)</f>
        <v>0</v>
      </c>
      <c r="AC4334" t="b">
        <f>IFERROR(IF(FIND("P2",PGOptionList!D4334)&gt;0,TRUE),FALSE)</f>
        <v>0</v>
      </c>
      <c r="AD4334" t="b">
        <f>IFERROR(IF(FIND("P1",PGOptionList!D4334)&gt;0,TRUE),FALSE)</f>
        <v>1</v>
      </c>
      <c r="AE4334" t="b">
        <f>IFERROR(IF(FIND("P0",PGOptionList!D4334)&gt;0,TRUE),FALSE)</f>
        <v>0</v>
      </c>
      <c r="AF4334" t="b">
        <f>IF(AND(Z4334,AA4334,AB4334,AC4334,IF(C4334=Auswahlhilfe!$L$7,TRUE,FALSE)),D4334,FALSE)</f>
        <v>0</v>
      </c>
      <c r="AG4334" t="b">
        <f>IF(AND(Z4334,AA4334,AB4334,AD4334,IF(C4334=Auswahlhilfe!$L$17,TRUE,FALSE)),D4334,FALSE)</f>
        <v>0</v>
      </c>
      <c r="AH4334" t="b">
        <f>IF(AND(Z4334,AA4334,AB4334,AE4334,IF(C4334=Auswahlhilfe!$L$17,TRUE,FALSE)),D4334,FALSE)</f>
        <v>0</v>
      </c>
      <c r="AI4334" t="s">
        <v>4817</v>
      </c>
      <c r="AJ4334" s="90" t="str">
        <f t="shared" si="203"/>
        <v>mailto:info@oxni.ch?subject=Anfrage TCE-090-015-S1-P1</v>
      </c>
    </row>
    <row r="4335" spans="2:36" x14ac:dyDescent="0.2">
      <c r="B4335" s="78" t="str">
        <f t="shared" si="201"/>
        <v/>
      </c>
      <c r="C4335" s="19" t="s">
        <v>19</v>
      </c>
      <c r="D4335" s="19" t="s">
        <v>4636</v>
      </c>
      <c r="E4335" s="19">
        <v>90</v>
      </c>
      <c r="F4335" s="19" t="s">
        <v>58</v>
      </c>
      <c r="G4335" s="19">
        <v>15</v>
      </c>
      <c r="H4335" s="19">
        <v>5</v>
      </c>
      <c r="I4335" s="19">
        <v>14</v>
      </c>
      <c r="J4335" s="19">
        <v>94</v>
      </c>
      <c r="K4335" s="19">
        <v>100</v>
      </c>
      <c r="L4335" s="19">
        <v>300</v>
      </c>
      <c r="M4335" s="19" t="s">
        <v>105</v>
      </c>
      <c r="N4335" s="19">
        <v>3000</v>
      </c>
      <c r="O4335" s="19">
        <v>6000</v>
      </c>
      <c r="P4335" s="19">
        <v>3250</v>
      </c>
      <c r="Q4335" s="19" t="s">
        <v>57</v>
      </c>
      <c r="R4335" s="19">
        <v>1625</v>
      </c>
      <c r="S4335" s="19">
        <v>20000</v>
      </c>
      <c r="T4335" s="19">
        <v>0.47</v>
      </c>
      <c r="U4335" s="19">
        <v>5.2</v>
      </c>
      <c r="V4335" s="19">
        <v>0.24</v>
      </c>
      <c r="W4335" s="19">
        <v>60</v>
      </c>
      <c r="X4335" s="93">
        <v>441</v>
      </c>
      <c r="Y4335">
        <f t="shared" si="202"/>
        <v>200</v>
      </c>
      <c r="Z4335" t="b">
        <f>IF(N4335/G4335&gt;=Auswahlhilfe!$C$8,TRUE,FALSE)</f>
        <v>1</v>
      </c>
      <c r="AA4335" t="b">
        <f>IF(K4335&gt;Auswahlhilfe!$C$7,TRUE,FALSE)</f>
        <v>1</v>
      </c>
      <c r="AB4335" t="b">
        <f>IF(Auswahlhilfe!$C$17=F4335,TRUE,FALSE)</f>
        <v>1</v>
      </c>
      <c r="AC4335" t="b">
        <f>IFERROR(IF(FIND("P2",PGOptionList!D4335)&gt;0,TRUE),FALSE)</f>
        <v>0</v>
      </c>
      <c r="AD4335" t="b">
        <f>IFERROR(IF(FIND("P1",PGOptionList!D4335)&gt;0,TRUE),FALSE)</f>
        <v>1</v>
      </c>
      <c r="AE4335" t="b">
        <f>IFERROR(IF(FIND("P0",PGOptionList!D4335)&gt;0,TRUE),FALSE)</f>
        <v>0</v>
      </c>
      <c r="AF4335" t="b">
        <f>IF(AND(Z4335,AA4335,AB4335,AC4335,IF(C4335=Auswahlhilfe!$L$7,TRUE,FALSE)),D4335,FALSE)</f>
        <v>0</v>
      </c>
      <c r="AG4335" t="b">
        <f>IF(AND(Z4335,AA4335,AB4335,AD4335,IF(C4335=Auswahlhilfe!$L$17,TRUE,FALSE)),D4335,FALSE)</f>
        <v>0</v>
      </c>
      <c r="AH4335" t="b">
        <f>IF(AND(Z4335,AA4335,AB4335,AE4335,IF(C4335=Auswahlhilfe!$L$17,TRUE,FALSE)),D4335,FALSE)</f>
        <v>0</v>
      </c>
      <c r="AI4335" t="s">
        <v>4818</v>
      </c>
      <c r="AJ4335" s="90" t="str">
        <f t="shared" si="203"/>
        <v>https://shop.oxni.ch/de/shop/motoren/planetengetriebe/tce-090-015-s2-p1</v>
      </c>
    </row>
    <row r="4336" spans="2:36" x14ac:dyDescent="0.2">
      <c r="B4336" s="78" t="str">
        <f t="shared" si="201"/>
        <v/>
      </c>
      <c r="C4336" s="19" t="s">
        <v>19</v>
      </c>
      <c r="D4336" s="19" t="s">
        <v>4637</v>
      </c>
      <c r="E4336" s="19">
        <v>90</v>
      </c>
      <c r="F4336" s="19" t="s">
        <v>55</v>
      </c>
      <c r="G4336" s="19">
        <v>15</v>
      </c>
      <c r="H4336" s="19">
        <v>7</v>
      </c>
      <c r="I4336" s="19">
        <v>14</v>
      </c>
      <c r="J4336" s="19">
        <v>94</v>
      </c>
      <c r="K4336" s="19">
        <v>100</v>
      </c>
      <c r="L4336" s="19">
        <v>300</v>
      </c>
      <c r="M4336" s="19" t="s">
        <v>105</v>
      </c>
      <c r="N4336" s="19">
        <v>3000</v>
      </c>
      <c r="O4336" s="19">
        <v>6000</v>
      </c>
      <c r="P4336" s="19">
        <v>3250</v>
      </c>
      <c r="Q4336" s="19" t="s">
        <v>57</v>
      </c>
      <c r="R4336" s="19">
        <v>1625</v>
      </c>
      <c r="S4336" s="19">
        <v>20000</v>
      </c>
      <c r="T4336" s="19">
        <v>0.47</v>
      </c>
      <c r="U4336" s="19">
        <v>5.2</v>
      </c>
      <c r="V4336" s="19">
        <v>0.24</v>
      </c>
      <c r="W4336" s="19">
        <v>60</v>
      </c>
      <c r="X4336" s="93">
        <v>401</v>
      </c>
      <c r="Y4336">
        <f t="shared" si="202"/>
        <v>200</v>
      </c>
      <c r="Z4336" t="b">
        <f>IF(N4336/G4336&gt;=Auswahlhilfe!$C$8,TRUE,FALSE)</f>
        <v>1</v>
      </c>
      <c r="AA4336" t="b">
        <f>IF(K4336&gt;Auswahlhilfe!$C$7,TRUE,FALSE)</f>
        <v>1</v>
      </c>
      <c r="AB4336" t="b">
        <f>IF(Auswahlhilfe!$C$17=F4336,TRUE,FALSE)</f>
        <v>0</v>
      </c>
      <c r="AC4336" t="b">
        <f>IFERROR(IF(FIND("P2",PGOptionList!D4336)&gt;0,TRUE),FALSE)</f>
        <v>1</v>
      </c>
      <c r="AD4336" t="b">
        <f>IFERROR(IF(FIND("P1",PGOptionList!D4336)&gt;0,TRUE),FALSE)</f>
        <v>0</v>
      </c>
      <c r="AE4336" t="b">
        <f>IFERROR(IF(FIND("P0",PGOptionList!D4336)&gt;0,TRUE),FALSE)</f>
        <v>0</v>
      </c>
      <c r="AF4336" t="b">
        <f>IF(AND(Z4336,AA4336,AB4336,AC4336,IF(C4336=Auswahlhilfe!$L$7,TRUE,FALSE)),D4336,FALSE)</f>
        <v>0</v>
      </c>
      <c r="AG4336" t="b">
        <f>IF(AND(Z4336,AA4336,AB4336,AD4336,IF(C4336=Auswahlhilfe!$L$17,TRUE,FALSE)),D4336,FALSE)</f>
        <v>0</v>
      </c>
      <c r="AH4336" t="b">
        <f>IF(AND(Z4336,AA4336,AB4336,AE4336,IF(C4336=Auswahlhilfe!$L$17,TRUE,FALSE)),D4336,FALSE)</f>
        <v>0</v>
      </c>
      <c r="AI4336" t="s">
        <v>4817</v>
      </c>
      <c r="AJ4336" s="90" t="str">
        <f t="shared" si="203"/>
        <v>mailto:info@oxni.ch?subject=Anfrage TCE-090-015-S1-P2</v>
      </c>
    </row>
    <row r="4337" spans="2:36" x14ac:dyDescent="0.2">
      <c r="B4337" s="78" t="str">
        <f t="shared" si="201"/>
        <v/>
      </c>
      <c r="C4337" s="19" t="s">
        <v>19</v>
      </c>
      <c r="D4337" s="19" t="s">
        <v>4638</v>
      </c>
      <c r="E4337" s="19">
        <v>90</v>
      </c>
      <c r="F4337" s="19" t="s">
        <v>58</v>
      </c>
      <c r="G4337" s="19">
        <v>15</v>
      </c>
      <c r="H4337" s="19">
        <v>7</v>
      </c>
      <c r="I4337" s="19">
        <v>14</v>
      </c>
      <c r="J4337" s="19">
        <v>94</v>
      </c>
      <c r="K4337" s="19">
        <v>100</v>
      </c>
      <c r="L4337" s="19">
        <v>300</v>
      </c>
      <c r="M4337" s="19" t="s">
        <v>105</v>
      </c>
      <c r="N4337" s="19">
        <v>3000</v>
      </c>
      <c r="O4337" s="19">
        <v>6000</v>
      </c>
      <c r="P4337" s="19">
        <v>3250</v>
      </c>
      <c r="Q4337" s="19" t="s">
        <v>57</v>
      </c>
      <c r="R4337" s="19">
        <v>1625</v>
      </c>
      <c r="S4337" s="19">
        <v>20000</v>
      </c>
      <c r="T4337" s="19">
        <v>0.47</v>
      </c>
      <c r="U4337" s="19">
        <v>5.2</v>
      </c>
      <c r="V4337" s="19">
        <v>0.24</v>
      </c>
      <c r="W4337" s="19">
        <v>60</v>
      </c>
      <c r="X4337" s="93">
        <v>401</v>
      </c>
      <c r="Y4337">
        <f t="shared" si="202"/>
        <v>200</v>
      </c>
      <c r="Z4337" t="b">
        <f>IF(N4337/G4337&gt;=Auswahlhilfe!$C$8,TRUE,FALSE)</f>
        <v>1</v>
      </c>
      <c r="AA4337" t="b">
        <f>IF(K4337&gt;Auswahlhilfe!$C$7,TRUE,FALSE)</f>
        <v>1</v>
      </c>
      <c r="AB4337" t="b">
        <f>IF(Auswahlhilfe!$C$17=F4337,TRUE,FALSE)</f>
        <v>1</v>
      </c>
      <c r="AC4337" t="b">
        <f>IFERROR(IF(FIND("P2",PGOptionList!D4337)&gt;0,TRUE),FALSE)</f>
        <v>1</v>
      </c>
      <c r="AD4337" t="b">
        <f>IFERROR(IF(FIND("P1",PGOptionList!D4337)&gt;0,TRUE),FALSE)</f>
        <v>0</v>
      </c>
      <c r="AE4337" t="b">
        <f>IFERROR(IF(FIND("P0",PGOptionList!D4337)&gt;0,TRUE),FALSE)</f>
        <v>0</v>
      </c>
      <c r="AF4337" t="b">
        <f>IF(AND(Z4337,AA4337,AB4337,AC4337,IF(C4337=Auswahlhilfe!$L$7,TRUE,FALSE)),D4337,FALSE)</f>
        <v>0</v>
      </c>
      <c r="AG4337" t="b">
        <f>IF(AND(Z4337,AA4337,AB4337,AD4337,IF(C4337=Auswahlhilfe!$L$17,TRUE,FALSE)),D4337,FALSE)</f>
        <v>0</v>
      </c>
      <c r="AH4337" t="b">
        <f>IF(AND(Z4337,AA4337,AB4337,AE4337,IF(C4337=Auswahlhilfe!$L$17,TRUE,FALSE)),D4337,FALSE)</f>
        <v>0</v>
      </c>
      <c r="AI4337" t="s">
        <v>4818</v>
      </c>
      <c r="AJ4337" s="90" t="str">
        <f t="shared" si="203"/>
        <v>https://shop.oxni.ch/de/shop/motoren/planetengetriebe/tce-090-015-s2-p2</v>
      </c>
    </row>
    <row r="4338" spans="2:36" x14ac:dyDescent="0.2">
      <c r="B4338" s="78" t="str">
        <f t="shared" si="201"/>
        <v/>
      </c>
      <c r="C4338" s="19" t="s">
        <v>19</v>
      </c>
      <c r="D4338" s="19" t="s">
        <v>4639</v>
      </c>
      <c r="E4338" s="19">
        <v>90</v>
      </c>
      <c r="F4338" s="19" t="s">
        <v>55</v>
      </c>
      <c r="G4338" s="19">
        <v>10</v>
      </c>
      <c r="H4338" s="19">
        <v>3</v>
      </c>
      <c r="I4338" s="19">
        <v>14</v>
      </c>
      <c r="J4338" s="19">
        <v>97</v>
      </c>
      <c r="K4338" s="19">
        <v>100</v>
      </c>
      <c r="L4338" s="19">
        <v>300</v>
      </c>
      <c r="M4338" s="19" t="s">
        <v>105</v>
      </c>
      <c r="N4338" s="19">
        <v>3000</v>
      </c>
      <c r="O4338" s="19">
        <v>6000</v>
      </c>
      <c r="P4338" s="19">
        <v>3250</v>
      </c>
      <c r="Q4338" s="19" t="s">
        <v>57</v>
      </c>
      <c r="R4338" s="19">
        <v>1625</v>
      </c>
      <c r="S4338" s="19">
        <v>20000</v>
      </c>
      <c r="T4338" s="19">
        <v>0.44</v>
      </c>
      <c r="U4338" s="19">
        <v>3.4</v>
      </c>
      <c r="V4338" s="19">
        <v>0.24</v>
      </c>
      <c r="W4338" s="19">
        <v>60</v>
      </c>
      <c r="X4338" s="93">
        <v>312</v>
      </c>
      <c r="Y4338">
        <f t="shared" si="202"/>
        <v>300</v>
      </c>
      <c r="Z4338" t="b">
        <f>IF(N4338/G4338&gt;=Auswahlhilfe!$C$8,TRUE,FALSE)</f>
        <v>1</v>
      </c>
      <c r="AA4338" t="b">
        <f>IF(K4338&gt;Auswahlhilfe!$C$7,TRUE,FALSE)</f>
        <v>1</v>
      </c>
      <c r="AB4338" t="b">
        <f>IF(Auswahlhilfe!$C$17=F4338,TRUE,FALSE)</f>
        <v>0</v>
      </c>
      <c r="AC4338" t="b">
        <f>IFERROR(IF(FIND("P2",PGOptionList!D4338)&gt;0,TRUE),FALSE)</f>
        <v>0</v>
      </c>
      <c r="AD4338" t="b">
        <f>IFERROR(IF(FIND("P1",PGOptionList!D4338)&gt;0,TRUE),FALSE)</f>
        <v>1</v>
      </c>
      <c r="AE4338" t="b">
        <f>IFERROR(IF(FIND("P0",PGOptionList!D4338)&gt;0,TRUE),FALSE)</f>
        <v>0</v>
      </c>
      <c r="AF4338" t="b">
        <f>IF(AND(Z4338,AA4338,AB4338,AC4338,IF(C4338=Auswahlhilfe!$L$7,TRUE,FALSE)),D4338,FALSE)</f>
        <v>0</v>
      </c>
      <c r="AG4338" t="b">
        <f>IF(AND(Z4338,AA4338,AB4338,AD4338,IF(C4338=Auswahlhilfe!$L$17,TRUE,FALSE)),D4338,FALSE)</f>
        <v>0</v>
      </c>
      <c r="AH4338" t="b">
        <f>IF(AND(Z4338,AA4338,AB4338,AE4338,IF(C4338=Auswahlhilfe!$L$17,TRUE,FALSE)),D4338,FALSE)</f>
        <v>0</v>
      </c>
      <c r="AI4338" t="s">
        <v>4817</v>
      </c>
      <c r="AJ4338" s="90" t="str">
        <f t="shared" si="203"/>
        <v>mailto:info@oxni.ch?subject=Anfrage TCE-090-010-S1-P1</v>
      </c>
    </row>
    <row r="4339" spans="2:36" x14ac:dyDescent="0.2">
      <c r="B4339" s="78" t="str">
        <f t="shared" si="201"/>
        <v/>
      </c>
      <c r="C4339" s="19" t="s">
        <v>19</v>
      </c>
      <c r="D4339" s="19" t="s">
        <v>4640</v>
      </c>
      <c r="E4339" s="19">
        <v>90</v>
      </c>
      <c r="F4339" s="19" t="s">
        <v>58</v>
      </c>
      <c r="G4339" s="19">
        <v>10</v>
      </c>
      <c r="H4339" s="19">
        <v>3</v>
      </c>
      <c r="I4339" s="19">
        <v>14</v>
      </c>
      <c r="J4339" s="19">
        <v>97</v>
      </c>
      <c r="K4339" s="19">
        <v>100</v>
      </c>
      <c r="L4339" s="19">
        <v>300</v>
      </c>
      <c r="M4339" s="19" t="s">
        <v>105</v>
      </c>
      <c r="N4339" s="19">
        <v>3000</v>
      </c>
      <c r="O4339" s="19">
        <v>6000</v>
      </c>
      <c r="P4339" s="19">
        <v>3250</v>
      </c>
      <c r="Q4339" s="19" t="s">
        <v>57</v>
      </c>
      <c r="R4339" s="19">
        <v>1625</v>
      </c>
      <c r="S4339" s="19">
        <v>20000</v>
      </c>
      <c r="T4339" s="19">
        <v>0.44</v>
      </c>
      <c r="U4339" s="19">
        <v>3.4</v>
      </c>
      <c r="V4339" s="19">
        <v>0.24</v>
      </c>
      <c r="W4339" s="19">
        <v>60</v>
      </c>
      <c r="X4339" s="93">
        <v>312</v>
      </c>
      <c r="Y4339">
        <f t="shared" si="202"/>
        <v>300</v>
      </c>
      <c r="Z4339" t="b">
        <f>IF(N4339/G4339&gt;=Auswahlhilfe!$C$8,TRUE,FALSE)</f>
        <v>1</v>
      </c>
      <c r="AA4339" t="b">
        <f>IF(K4339&gt;Auswahlhilfe!$C$7,TRUE,FALSE)</f>
        <v>1</v>
      </c>
      <c r="AB4339" t="b">
        <f>IF(Auswahlhilfe!$C$17=F4339,TRUE,FALSE)</f>
        <v>1</v>
      </c>
      <c r="AC4339" t="b">
        <f>IFERROR(IF(FIND("P2",PGOptionList!D4339)&gt;0,TRUE),FALSE)</f>
        <v>0</v>
      </c>
      <c r="AD4339" t="b">
        <f>IFERROR(IF(FIND("P1",PGOptionList!D4339)&gt;0,TRUE),FALSE)</f>
        <v>1</v>
      </c>
      <c r="AE4339" t="b">
        <f>IFERROR(IF(FIND("P0",PGOptionList!D4339)&gt;0,TRUE),FALSE)</f>
        <v>0</v>
      </c>
      <c r="AF4339" t="b">
        <f>IF(AND(Z4339,AA4339,AB4339,AC4339,IF(C4339=Auswahlhilfe!$L$7,TRUE,FALSE)),D4339,FALSE)</f>
        <v>0</v>
      </c>
      <c r="AG4339" t="b">
        <f>IF(AND(Z4339,AA4339,AB4339,AD4339,IF(C4339=Auswahlhilfe!$L$17,TRUE,FALSE)),D4339,FALSE)</f>
        <v>0</v>
      </c>
      <c r="AH4339" t="b">
        <f>IF(AND(Z4339,AA4339,AB4339,AE4339,IF(C4339=Auswahlhilfe!$L$17,TRUE,FALSE)),D4339,FALSE)</f>
        <v>0</v>
      </c>
      <c r="AI4339" t="s">
        <v>4818</v>
      </c>
      <c r="AJ4339" s="90" t="str">
        <f t="shared" si="203"/>
        <v>https://shop.oxni.ch/de/shop/motoren/planetengetriebe/tce-090-010-s2-p1</v>
      </c>
    </row>
    <row r="4340" spans="2:36" x14ac:dyDescent="0.2">
      <c r="B4340" s="78" t="str">
        <f t="shared" si="201"/>
        <v/>
      </c>
      <c r="C4340" s="19" t="s">
        <v>19</v>
      </c>
      <c r="D4340" s="19" t="s">
        <v>4641</v>
      </c>
      <c r="E4340" s="19">
        <v>90</v>
      </c>
      <c r="F4340" s="19" t="s">
        <v>55</v>
      </c>
      <c r="G4340" s="19">
        <v>10</v>
      </c>
      <c r="H4340" s="19">
        <v>5</v>
      </c>
      <c r="I4340" s="19">
        <v>14</v>
      </c>
      <c r="J4340" s="19">
        <v>97</v>
      </c>
      <c r="K4340" s="19">
        <v>100</v>
      </c>
      <c r="L4340" s="19">
        <v>300</v>
      </c>
      <c r="M4340" s="19" t="s">
        <v>105</v>
      </c>
      <c r="N4340" s="19">
        <v>3000</v>
      </c>
      <c r="O4340" s="19">
        <v>6000</v>
      </c>
      <c r="P4340" s="19">
        <v>3250</v>
      </c>
      <c r="Q4340" s="19" t="s">
        <v>57</v>
      </c>
      <c r="R4340" s="19">
        <v>1625</v>
      </c>
      <c r="S4340" s="19">
        <v>20000</v>
      </c>
      <c r="T4340" s="19">
        <v>0.44</v>
      </c>
      <c r="U4340" s="19">
        <v>3.4</v>
      </c>
      <c r="V4340" s="19">
        <v>0.24</v>
      </c>
      <c r="W4340" s="19">
        <v>60</v>
      </c>
      <c r="X4340" s="93">
        <v>284</v>
      </c>
      <c r="Y4340">
        <f t="shared" si="202"/>
        <v>300</v>
      </c>
      <c r="Z4340" t="b">
        <f>IF(N4340/G4340&gt;=Auswahlhilfe!$C$8,TRUE,FALSE)</f>
        <v>1</v>
      </c>
      <c r="AA4340" t="b">
        <f>IF(K4340&gt;Auswahlhilfe!$C$7,TRUE,FALSE)</f>
        <v>1</v>
      </c>
      <c r="AB4340" t="b">
        <f>IF(Auswahlhilfe!$C$17=F4340,TRUE,FALSE)</f>
        <v>0</v>
      </c>
      <c r="AC4340" t="b">
        <f>IFERROR(IF(FIND("P2",PGOptionList!D4340)&gt;0,TRUE),FALSE)</f>
        <v>1</v>
      </c>
      <c r="AD4340" t="b">
        <f>IFERROR(IF(FIND("P1",PGOptionList!D4340)&gt;0,TRUE),FALSE)</f>
        <v>0</v>
      </c>
      <c r="AE4340" t="b">
        <f>IFERROR(IF(FIND("P0",PGOptionList!D4340)&gt;0,TRUE),FALSE)</f>
        <v>0</v>
      </c>
      <c r="AF4340" t="b">
        <f>IF(AND(Z4340,AA4340,AB4340,AC4340,IF(C4340=Auswahlhilfe!$L$7,TRUE,FALSE)),D4340,FALSE)</f>
        <v>0</v>
      </c>
      <c r="AG4340" t="b">
        <f>IF(AND(Z4340,AA4340,AB4340,AD4340,IF(C4340=Auswahlhilfe!$L$17,TRUE,FALSE)),D4340,FALSE)</f>
        <v>0</v>
      </c>
      <c r="AH4340" t="b">
        <f>IF(AND(Z4340,AA4340,AB4340,AE4340,IF(C4340=Auswahlhilfe!$L$17,TRUE,FALSE)),D4340,FALSE)</f>
        <v>0</v>
      </c>
      <c r="AI4340" t="s">
        <v>4817</v>
      </c>
      <c r="AJ4340" s="90" t="str">
        <f t="shared" si="203"/>
        <v>mailto:info@oxni.ch?subject=Anfrage TCE-090-010-S1-P2</v>
      </c>
    </row>
    <row r="4341" spans="2:36" x14ac:dyDescent="0.2">
      <c r="B4341" s="78" t="str">
        <f t="shared" si="201"/>
        <v/>
      </c>
      <c r="C4341" s="19" t="s">
        <v>19</v>
      </c>
      <c r="D4341" s="19" t="s">
        <v>4642</v>
      </c>
      <c r="E4341" s="19">
        <v>90</v>
      </c>
      <c r="F4341" s="19" t="s">
        <v>58</v>
      </c>
      <c r="G4341" s="19">
        <v>10</v>
      </c>
      <c r="H4341" s="19">
        <v>5</v>
      </c>
      <c r="I4341" s="19">
        <v>14</v>
      </c>
      <c r="J4341" s="19">
        <v>97</v>
      </c>
      <c r="K4341" s="19">
        <v>100</v>
      </c>
      <c r="L4341" s="19">
        <v>300</v>
      </c>
      <c r="M4341" s="19" t="s">
        <v>105</v>
      </c>
      <c r="N4341" s="19">
        <v>3000</v>
      </c>
      <c r="O4341" s="19">
        <v>6000</v>
      </c>
      <c r="P4341" s="19">
        <v>3250</v>
      </c>
      <c r="Q4341" s="19" t="s">
        <v>57</v>
      </c>
      <c r="R4341" s="19">
        <v>1625</v>
      </c>
      <c r="S4341" s="19">
        <v>20000</v>
      </c>
      <c r="T4341" s="19">
        <v>0.44</v>
      </c>
      <c r="U4341" s="19">
        <v>3.4</v>
      </c>
      <c r="V4341" s="19">
        <v>0.24</v>
      </c>
      <c r="W4341" s="19">
        <v>60</v>
      </c>
      <c r="X4341" s="93">
        <v>284</v>
      </c>
      <c r="Y4341">
        <f t="shared" si="202"/>
        <v>300</v>
      </c>
      <c r="Z4341" t="b">
        <f>IF(N4341/G4341&gt;=Auswahlhilfe!$C$8,TRUE,FALSE)</f>
        <v>1</v>
      </c>
      <c r="AA4341" t="b">
        <f>IF(K4341&gt;Auswahlhilfe!$C$7,TRUE,FALSE)</f>
        <v>1</v>
      </c>
      <c r="AB4341" t="b">
        <f>IF(Auswahlhilfe!$C$17=F4341,TRUE,FALSE)</f>
        <v>1</v>
      </c>
      <c r="AC4341" t="b">
        <f>IFERROR(IF(FIND("P2",PGOptionList!D4341)&gt;0,TRUE),FALSE)</f>
        <v>1</v>
      </c>
      <c r="AD4341" t="b">
        <f>IFERROR(IF(FIND("P1",PGOptionList!D4341)&gt;0,TRUE),FALSE)</f>
        <v>0</v>
      </c>
      <c r="AE4341" t="b">
        <f>IFERROR(IF(FIND("P0",PGOptionList!D4341)&gt;0,TRUE),FALSE)</f>
        <v>0</v>
      </c>
      <c r="AF4341" t="b">
        <f>IF(AND(Z4341,AA4341,AB4341,AC4341,IF(C4341=Auswahlhilfe!$L$7,TRUE,FALSE)),D4341,FALSE)</f>
        <v>0</v>
      </c>
      <c r="AG4341" t="b">
        <f>IF(AND(Z4341,AA4341,AB4341,AD4341,IF(C4341=Auswahlhilfe!$L$17,TRUE,FALSE)),D4341,FALSE)</f>
        <v>0</v>
      </c>
      <c r="AH4341" t="b">
        <f>IF(AND(Z4341,AA4341,AB4341,AE4341,IF(C4341=Auswahlhilfe!$L$17,TRUE,FALSE)),D4341,FALSE)</f>
        <v>0</v>
      </c>
      <c r="AI4341" t="s">
        <v>4818</v>
      </c>
      <c r="AJ4341" s="90" t="str">
        <f t="shared" si="203"/>
        <v>https://shop.oxni.ch/de/shop/motoren/planetengetriebe/tce-090-010-s2-p2</v>
      </c>
    </row>
    <row r="4342" spans="2:36" x14ac:dyDescent="0.2">
      <c r="B4342" s="78" t="str">
        <f t="shared" si="201"/>
        <v/>
      </c>
      <c r="C4342" s="19" t="s">
        <v>19</v>
      </c>
      <c r="D4342" s="19" t="s">
        <v>4643</v>
      </c>
      <c r="E4342" s="19">
        <v>90</v>
      </c>
      <c r="F4342" s="19" t="s">
        <v>55</v>
      </c>
      <c r="G4342" s="19">
        <v>8</v>
      </c>
      <c r="H4342" s="19">
        <v>3</v>
      </c>
      <c r="I4342" s="19">
        <v>14</v>
      </c>
      <c r="J4342" s="19">
        <v>97</v>
      </c>
      <c r="K4342" s="19">
        <v>120</v>
      </c>
      <c r="L4342" s="19">
        <v>360</v>
      </c>
      <c r="M4342" s="19" t="s">
        <v>106</v>
      </c>
      <c r="N4342" s="19">
        <v>3000</v>
      </c>
      <c r="O4342" s="19">
        <v>6000</v>
      </c>
      <c r="P4342" s="19">
        <v>3250</v>
      </c>
      <c r="Q4342" s="19" t="s">
        <v>57</v>
      </c>
      <c r="R4342" s="19">
        <v>1625</v>
      </c>
      <c r="S4342" s="19">
        <v>20000</v>
      </c>
      <c r="T4342" s="19">
        <v>0.44</v>
      </c>
      <c r="U4342" s="19">
        <v>3.4</v>
      </c>
      <c r="V4342" s="19">
        <v>0.24</v>
      </c>
      <c r="W4342" s="19">
        <v>60</v>
      </c>
      <c r="X4342" s="93">
        <v>312</v>
      </c>
      <c r="Y4342">
        <f t="shared" si="202"/>
        <v>375</v>
      </c>
      <c r="Z4342" t="b">
        <f>IF(N4342/G4342&gt;=Auswahlhilfe!$C$8,TRUE,FALSE)</f>
        <v>1</v>
      </c>
      <c r="AA4342" t="b">
        <f>IF(K4342&gt;Auswahlhilfe!$C$7,TRUE,FALSE)</f>
        <v>1</v>
      </c>
      <c r="AB4342" t="b">
        <f>IF(Auswahlhilfe!$C$17=F4342,TRUE,FALSE)</f>
        <v>0</v>
      </c>
      <c r="AC4342" t="b">
        <f>IFERROR(IF(FIND("P2",PGOptionList!D4342)&gt;0,TRUE),FALSE)</f>
        <v>0</v>
      </c>
      <c r="AD4342" t="b">
        <f>IFERROR(IF(FIND("P1",PGOptionList!D4342)&gt;0,TRUE),FALSE)</f>
        <v>1</v>
      </c>
      <c r="AE4342" t="b">
        <f>IFERROR(IF(FIND("P0",PGOptionList!D4342)&gt;0,TRUE),FALSE)</f>
        <v>0</v>
      </c>
      <c r="AF4342" t="b">
        <f>IF(AND(Z4342,AA4342,AB4342,AC4342,IF(C4342=Auswahlhilfe!$L$7,TRUE,FALSE)),D4342,FALSE)</f>
        <v>0</v>
      </c>
      <c r="AG4342" t="b">
        <f>IF(AND(Z4342,AA4342,AB4342,AD4342,IF(C4342=Auswahlhilfe!$L$17,TRUE,FALSE)),D4342,FALSE)</f>
        <v>0</v>
      </c>
      <c r="AH4342" t="b">
        <f>IF(AND(Z4342,AA4342,AB4342,AE4342,IF(C4342=Auswahlhilfe!$L$17,TRUE,FALSE)),D4342,FALSE)</f>
        <v>0</v>
      </c>
      <c r="AI4342" t="s">
        <v>4817</v>
      </c>
      <c r="AJ4342" s="90" t="str">
        <f t="shared" si="203"/>
        <v>mailto:info@oxni.ch?subject=Anfrage TCE-090-008-S1-P1</v>
      </c>
    </row>
    <row r="4343" spans="2:36" x14ac:dyDescent="0.2">
      <c r="B4343" s="78" t="str">
        <f t="shared" si="201"/>
        <v/>
      </c>
      <c r="C4343" s="19" t="s">
        <v>19</v>
      </c>
      <c r="D4343" s="19" t="s">
        <v>4644</v>
      </c>
      <c r="E4343" s="19">
        <v>90</v>
      </c>
      <c r="F4343" s="19" t="s">
        <v>58</v>
      </c>
      <c r="G4343" s="19">
        <v>8</v>
      </c>
      <c r="H4343" s="19">
        <v>3</v>
      </c>
      <c r="I4343" s="19">
        <v>14</v>
      </c>
      <c r="J4343" s="19">
        <v>97</v>
      </c>
      <c r="K4343" s="19">
        <v>120</v>
      </c>
      <c r="L4343" s="19">
        <v>360</v>
      </c>
      <c r="M4343" s="19" t="s">
        <v>106</v>
      </c>
      <c r="N4343" s="19">
        <v>3000</v>
      </c>
      <c r="O4343" s="19">
        <v>6000</v>
      </c>
      <c r="P4343" s="19">
        <v>3250</v>
      </c>
      <c r="Q4343" s="19" t="s">
        <v>57</v>
      </c>
      <c r="R4343" s="19">
        <v>1625</v>
      </c>
      <c r="S4343" s="19">
        <v>20000</v>
      </c>
      <c r="T4343" s="19">
        <v>0.44</v>
      </c>
      <c r="U4343" s="19">
        <v>3.4</v>
      </c>
      <c r="V4343" s="19">
        <v>0.24</v>
      </c>
      <c r="W4343" s="19">
        <v>60</v>
      </c>
      <c r="X4343" s="93">
        <v>312</v>
      </c>
      <c r="Y4343">
        <f t="shared" si="202"/>
        <v>375</v>
      </c>
      <c r="Z4343" t="b">
        <f>IF(N4343/G4343&gt;=Auswahlhilfe!$C$8,TRUE,FALSE)</f>
        <v>1</v>
      </c>
      <c r="AA4343" t="b">
        <f>IF(K4343&gt;Auswahlhilfe!$C$7,TRUE,FALSE)</f>
        <v>1</v>
      </c>
      <c r="AB4343" t="b">
        <f>IF(Auswahlhilfe!$C$17=F4343,TRUE,FALSE)</f>
        <v>1</v>
      </c>
      <c r="AC4343" t="b">
        <f>IFERROR(IF(FIND("P2",PGOptionList!D4343)&gt;0,TRUE),FALSE)</f>
        <v>0</v>
      </c>
      <c r="AD4343" t="b">
        <f>IFERROR(IF(FIND("P1",PGOptionList!D4343)&gt;0,TRUE),FALSE)</f>
        <v>1</v>
      </c>
      <c r="AE4343" t="b">
        <f>IFERROR(IF(FIND("P0",PGOptionList!D4343)&gt;0,TRUE),FALSE)</f>
        <v>0</v>
      </c>
      <c r="AF4343" t="b">
        <f>IF(AND(Z4343,AA4343,AB4343,AC4343,IF(C4343=Auswahlhilfe!$L$7,TRUE,FALSE)),D4343,FALSE)</f>
        <v>0</v>
      </c>
      <c r="AG4343" t="b">
        <f>IF(AND(Z4343,AA4343,AB4343,AD4343,IF(C4343=Auswahlhilfe!$L$17,TRUE,FALSE)),D4343,FALSE)</f>
        <v>0</v>
      </c>
      <c r="AH4343" t="b">
        <f>IF(AND(Z4343,AA4343,AB4343,AE4343,IF(C4343=Auswahlhilfe!$L$17,TRUE,FALSE)),D4343,FALSE)</f>
        <v>0</v>
      </c>
      <c r="AI4343" t="s">
        <v>4818</v>
      </c>
      <c r="AJ4343" s="90" t="str">
        <f t="shared" si="203"/>
        <v>https://shop.oxni.ch/de/shop/motoren/planetengetriebe/tce-090-008-s2-p1</v>
      </c>
    </row>
    <row r="4344" spans="2:36" x14ac:dyDescent="0.2">
      <c r="B4344" s="78" t="str">
        <f t="shared" si="201"/>
        <v/>
      </c>
      <c r="C4344" s="19" t="s">
        <v>19</v>
      </c>
      <c r="D4344" s="19" t="s">
        <v>4645</v>
      </c>
      <c r="E4344" s="19">
        <v>90</v>
      </c>
      <c r="F4344" s="19" t="s">
        <v>55</v>
      </c>
      <c r="G4344" s="19">
        <v>8</v>
      </c>
      <c r="H4344" s="19">
        <v>5</v>
      </c>
      <c r="I4344" s="19">
        <v>14</v>
      </c>
      <c r="J4344" s="19">
        <v>97</v>
      </c>
      <c r="K4344" s="19">
        <v>120</v>
      </c>
      <c r="L4344" s="19">
        <v>360</v>
      </c>
      <c r="M4344" s="19" t="s">
        <v>106</v>
      </c>
      <c r="N4344" s="19">
        <v>3000</v>
      </c>
      <c r="O4344" s="19">
        <v>6000</v>
      </c>
      <c r="P4344" s="19">
        <v>3250</v>
      </c>
      <c r="Q4344" s="19" t="s">
        <v>57</v>
      </c>
      <c r="R4344" s="19">
        <v>1625</v>
      </c>
      <c r="S4344" s="19">
        <v>20000</v>
      </c>
      <c r="T4344" s="19">
        <v>0.44</v>
      </c>
      <c r="U4344" s="19">
        <v>3.4</v>
      </c>
      <c r="V4344" s="19">
        <v>0.24</v>
      </c>
      <c r="W4344" s="19">
        <v>60</v>
      </c>
      <c r="X4344" s="93">
        <v>284</v>
      </c>
      <c r="Y4344">
        <f t="shared" si="202"/>
        <v>375</v>
      </c>
      <c r="Z4344" t="b">
        <f>IF(N4344/G4344&gt;=Auswahlhilfe!$C$8,TRUE,FALSE)</f>
        <v>1</v>
      </c>
      <c r="AA4344" t="b">
        <f>IF(K4344&gt;Auswahlhilfe!$C$7,TRUE,FALSE)</f>
        <v>1</v>
      </c>
      <c r="AB4344" t="b">
        <f>IF(Auswahlhilfe!$C$17=F4344,TRUE,FALSE)</f>
        <v>0</v>
      </c>
      <c r="AC4344" t="b">
        <f>IFERROR(IF(FIND("P2",PGOptionList!D4344)&gt;0,TRUE),FALSE)</f>
        <v>1</v>
      </c>
      <c r="AD4344" t="b">
        <f>IFERROR(IF(FIND("P1",PGOptionList!D4344)&gt;0,TRUE),FALSE)</f>
        <v>0</v>
      </c>
      <c r="AE4344" t="b">
        <f>IFERROR(IF(FIND("P0",PGOptionList!D4344)&gt;0,TRUE),FALSE)</f>
        <v>0</v>
      </c>
      <c r="AF4344" t="b">
        <f>IF(AND(Z4344,AA4344,AB4344,AC4344,IF(C4344=Auswahlhilfe!$L$7,TRUE,FALSE)),D4344,FALSE)</f>
        <v>0</v>
      </c>
      <c r="AG4344" t="b">
        <f>IF(AND(Z4344,AA4344,AB4344,AD4344,IF(C4344=Auswahlhilfe!$L$17,TRUE,FALSE)),D4344,FALSE)</f>
        <v>0</v>
      </c>
      <c r="AH4344" t="b">
        <f>IF(AND(Z4344,AA4344,AB4344,AE4344,IF(C4344=Auswahlhilfe!$L$17,TRUE,FALSE)),D4344,FALSE)</f>
        <v>0</v>
      </c>
      <c r="AI4344" t="s">
        <v>4817</v>
      </c>
      <c r="AJ4344" s="90" t="str">
        <f t="shared" si="203"/>
        <v>mailto:info@oxni.ch?subject=Anfrage TCE-090-008-S1-P2</v>
      </c>
    </row>
    <row r="4345" spans="2:36" x14ac:dyDescent="0.2">
      <c r="B4345" s="78" t="str">
        <f t="shared" si="201"/>
        <v/>
      </c>
      <c r="C4345" s="19" t="s">
        <v>19</v>
      </c>
      <c r="D4345" s="19" t="s">
        <v>4646</v>
      </c>
      <c r="E4345" s="19">
        <v>90</v>
      </c>
      <c r="F4345" s="19" t="s">
        <v>58</v>
      </c>
      <c r="G4345" s="19">
        <v>8</v>
      </c>
      <c r="H4345" s="19">
        <v>5</v>
      </c>
      <c r="I4345" s="19">
        <v>14</v>
      </c>
      <c r="J4345" s="19">
        <v>97</v>
      </c>
      <c r="K4345" s="19">
        <v>120</v>
      </c>
      <c r="L4345" s="19">
        <v>360</v>
      </c>
      <c r="M4345" s="19" t="s">
        <v>106</v>
      </c>
      <c r="N4345" s="19">
        <v>3000</v>
      </c>
      <c r="O4345" s="19">
        <v>6000</v>
      </c>
      <c r="P4345" s="19">
        <v>3250</v>
      </c>
      <c r="Q4345" s="19" t="s">
        <v>57</v>
      </c>
      <c r="R4345" s="19">
        <v>1625</v>
      </c>
      <c r="S4345" s="19">
        <v>20000</v>
      </c>
      <c r="T4345" s="19">
        <v>0.44</v>
      </c>
      <c r="U4345" s="19">
        <v>3.4</v>
      </c>
      <c r="V4345" s="19">
        <v>0.24</v>
      </c>
      <c r="W4345" s="19">
        <v>60</v>
      </c>
      <c r="X4345" s="93">
        <v>284</v>
      </c>
      <c r="Y4345">
        <f t="shared" si="202"/>
        <v>375</v>
      </c>
      <c r="Z4345" t="b">
        <f>IF(N4345/G4345&gt;=Auswahlhilfe!$C$8,TRUE,FALSE)</f>
        <v>1</v>
      </c>
      <c r="AA4345" t="b">
        <f>IF(K4345&gt;Auswahlhilfe!$C$7,TRUE,FALSE)</f>
        <v>1</v>
      </c>
      <c r="AB4345" t="b">
        <f>IF(Auswahlhilfe!$C$17=F4345,TRUE,FALSE)</f>
        <v>1</v>
      </c>
      <c r="AC4345" t="b">
        <f>IFERROR(IF(FIND("P2",PGOptionList!D4345)&gt;0,TRUE),FALSE)</f>
        <v>1</v>
      </c>
      <c r="AD4345" t="b">
        <f>IFERROR(IF(FIND("P1",PGOptionList!D4345)&gt;0,TRUE),FALSE)</f>
        <v>0</v>
      </c>
      <c r="AE4345" t="b">
        <f>IFERROR(IF(FIND("P0",PGOptionList!D4345)&gt;0,TRUE),FALSE)</f>
        <v>0</v>
      </c>
      <c r="AF4345" t="b">
        <f>IF(AND(Z4345,AA4345,AB4345,AC4345,IF(C4345=Auswahlhilfe!$L$7,TRUE,FALSE)),D4345,FALSE)</f>
        <v>0</v>
      </c>
      <c r="AG4345" t="b">
        <f>IF(AND(Z4345,AA4345,AB4345,AD4345,IF(C4345=Auswahlhilfe!$L$17,TRUE,FALSE)),D4345,FALSE)</f>
        <v>0</v>
      </c>
      <c r="AH4345" t="b">
        <f>IF(AND(Z4345,AA4345,AB4345,AE4345,IF(C4345=Auswahlhilfe!$L$17,TRUE,FALSE)),D4345,FALSE)</f>
        <v>0</v>
      </c>
      <c r="AI4345" t="s">
        <v>4818</v>
      </c>
      <c r="AJ4345" s="90" t="str">
        <f t="shared" si="203"/>
        <v>https://shop.oxni.ch/de/shop/motoren/planetengetriebe/tce-090-008-s2-p2</v>
      </c>
    </row>
    <row r="4346" spans="2:36" x14ac:dyDescent="0.2">
      <c r="B4346" s="78" t="str">
        <f t="shared" si="201"/>
        <v/>
      </c>
      <c r="C4346" s="19" t="s">
        <v>19</v>
      </c>
      <c r="D4346" s="19" t="s">
        <v>4647</v>
      </c>
      <c r="E4346" s="19">
        <v>90</v>
      </c>
      <c r="F4346" s="19" t="s">
        <v>55</v>
      </c>
      <c r="G4346" s="19">
        <v>7</v>
      </c>
      <c r="H4346" s="19">
        <v>3</v>
      </c>
      <c r="I4346" s="19">
        <v>14</v>
      </c>
      <c r="J4346" s="19">
        <v>97</v>
      </c>
      <c r="K4346" s="19">
        <v>135</v>
      </c>
      <c r="L4346" s="19">
        <v>405</v>
      </c>
      <c r="M4346" s="19" t="s">
        <v>130</v>
      </c>
      <c r="N4346" s="19">
        <v>3000</v>
      </c>
      <c r="O4346" s="19">
        <v>6000</v>
      </c>
      <c r="P4346" s="19">
        <v>3250</v>
      </c>
      <c r="Q4346" s="19" t="s">
        <v>57</v>
      </c>
      <c r="R4346" s="19">
        <v>1625</v>
      </c>
      <c r="S4346" s="19">
        <v>20000</v>
      </c>
      <c r="T4346" s="19">
        <v>0.45</v>
      </c>
      <c r="U4346" s="19">
        <v>3.4</v>
      </c>
      <c r="V4346" s="19">
        <v>0.24</v>
      </c>
      <c r="W4346" s="19">
        <v>60</v>
      </c>
      <c r="X4346" s="93">
        <v>312</v>
      </c>
      <c r="Y4346">
        <f t="shared" si="202"/>
        <v>428.57142857142856</v>
      </c>
      <c r="Z4346" t="b">
        <f>IF(N4346/G4346&gt;=Auswahlhilfe!$C$8,TRUE,FALSE)</f>
        <v>1</v>
      </c>
      <c r="AA4346" t="b">
        <f>IF(K4346&gt;Auswahlhilfe!$C$7,TRUE,FALSE)</f>
        <v>1</v>
      </c>
      <c r="AB4346" t="b">
        <f>IF(Auswahlhilfe!$C$17=F4346,TRUE,FALSE)</f>
        <v>0</v>
      </c>
      <c r="AC4346" t="b">
        <f>IFERROR(IF(FIND("P2",PGOptionList!D4346)&gt;0,TRUE),FALSE)</f>
        <v>0</v>
      </c>
      <c r="AD4346" t="b">
        <f>IFERROR(IF(FIND("P1",PGOptionList!D4346)&gt;0,TRUE),FALSE)</f>
        <v>1</v>
      </c>
      <c r="AE4346" t="b">
        <f>IFERROR(IF(FIND("P0",PGOptionList!D4346)&gt;0,TRUE),FALSE)</f>
        <v>0</v>
      </c>
      <c r="AF4346" t="b">
        <f>IF(AND(Z4346,AA4346,AB4346,AC4346,IF(C4346=Auswahlhilfe!$L$7,TRUE,FALSE)),D4346,FALSE)</f>
        <v>0</v>
      </c>
      <c r="AG4346" t="b">
        <f>IF(AND(Z4346,AA4346,AB4346,AD4346,IF(C4346=Auswahlhilfe!$L$17,TRUE,FALSE)),D4346,FALSE)</f>
        <v>0</v>
      </c>
      <c r="AH4346" t="b">
        <f>IF(AND(Z4346,AA4346,AB4346,AE4346,IF(C4346=Auswahlhilfe!$L$17,TRUE,FALSE)),D4346,FALSE)</f>
        <v>0</v>
      </c>
      <c r="AI4346" t="s">
        <v>4817</v>
      </c>
      <c r="AJ4346" s="90" t="str">
        <f t="shared" si="203"/>
        <v>mailto:info@oxni.ch?subject=Anfrage TCE-090-007-S1-P1</v>
      </c>
    </row>
    <row r="4347" spans="2:36" x14ac:dyDescent="0.2">
      <c r="B4347" s="78" t="str">
        <f t="shared" si="201"/>
        <v/>
      </c>
      <c r="C4347" s="19" t="s">
        <v>19</v>
      </c>
      <c r="D4347" s="19" t="s">
        <v>4648</v>
      </c>
      <c r="E4347" s="19">
        <v>90</v>
      </c>
      <c r="F4347" s="19" t="s">
        <v>58</v>
      </c>
      <c r="G4347" s="19">
        <v>7</v>
      </c>
      <c r="H4347" s="19">
        <v>3</v>
      </c>
      <c r="I4347" s="19">
        <v>14</v>
      </c>
      <c r="J4347" s="19">
        <v>97</v>
      </c>
      <c r="K4347" s="19">
        <v>135</v>
      </c>
      <c r="L4347" s="19">
        <v>405</v>
      </c>
      <c r="M4347" s="19" t="s">
        <v>130</v>
      </c>
      <c r="N4347" s="19">
        <v>3000</v>
      </c>
      <c r="O4347" s="19">
        <v>6000</v>
      </c>
      <c r="P4347" s="19">
        <v>3250</v>
      </c>
      <c r="Q4347" s="19" t="s">
        <v>57</v>
      </c>
      <c r="R4347" s="19">
        <v>1625</v>
      </c>
      <c r="S4347" s="19">
        <v>20000</v>
      </c>
      <c r="T4347" s="19">
        <v>0.45</v>
      </c>
      <c r="U4347" s="19">
        <v>3.4</v>
      </c>
      <c r="V4347" s="19">
        <v>0.24</v>
      </c>
      <c r="W4347" s="19">
        <v>60</v>
      </c>
      <c r="X4347" s="93">
        <v>312</v>
      </c>
      <c r="Y4347">
        <f t="shared" si="202"/>
        <v>428.57142857142856</v>
      </c>
      <c r="Z4347" t="b">
        <f>IF(N4347/G4347&gt;=Auswahlhilfe!$C$8,TRUE,FALSE)</f>
        <v>1</v>
      </c>
      <c r="AA4347" t="b">
        <f>IF(K4347&gt;Auswahlhilfe!$C$7,TRUE,FALSE)</f>
        <v>1</v>
      </c>
      <c r="AB4347" t="b">
        <f>IF(Auswahlhilfe!$C$17=F4347,TRUE,FALSE)</f>
        <v>1</v>
      </c>
      <c r="AC4347" t="b">
        <f>IFERROR(IF(FIND("P2",PGOptionList!D4347)&gt;0,TRUE),FALSE)</f>
        <v>0</v>
      </c>
      <c r="AD4347" t="b">
        <f>IFERROR(IF(FIND("P1",PGOptionList!D4347)&gt;0,TRUE),FALSE)</f>
        <v>1</v>
      </c>
      <c r="AE4347" t="b">
        <f>IFERROR(IF(FIND("P0",PGOptionList!D4347)&gt;0,TRUE),FALSE)</f>
        <v>0</v>
      </c>
      <c r="AF4347" t="b">
        <f>IF(AND(Z4347,AA4347,AB4347,AC4347,IF(C4347=Auswahlhilfe!$L$7,TRUE,FALSE)),D4347,FALSE)</f>
        <v>0</v>
      </c>
      <c r="AG4347" t="b">
        <f>IF(AND(Z4347,AA4347,AB4347,AD4347,IF(C4347=Auswahlhilfe!$L$17,TRUE,FALSE)),D4347,FALSE)</f>
        <v>0</v>
      </c>
      <c r="AH4347" t="b">
        <f>IF(AND(Z4347,AA4347,AB4347,AE4347,IF(C4347=Auswahlhilfe!$L$17,TRUE,FALSE)),D4347,FALSE)</f>
        <v>0</v>
      </c>
      <c r="AI4347" t="s">
        <v>4818</v>
      </c>
      <c r="AJ4347" s="90" t="str">
        <f t="shared" si="203"/>
        <v>https://shop.oxni.ch/de/shop/motoren/planetengetriebe/tce-090-007-s2-p1</v>
      </c>
    </row>
    <row r="4348" spans="2:36" x14ac:dyDescent="0.2">
      <c r="B4348" s="78" t="str">
        <f t="shared" si="201"/>
        <v/>
      </c>
      <c r="C4348" s="19" t="s">
        <v>19</v>
      </c>
      <c r="D4348" s="19" t="s">
        <v>4649</v>
      </c>
      <c r="E4348" s="19">
        <v>90</v>
      </c>
      <c r="F4348" s="19" t="s">
        <v>55</v>
      </c>
      <c r="G4348" s="19">
        <v>7</v>
      </c>
      <c r="H4348" s="19">
        <v>5</v>
      </c>
      <c r="I4348" s="19">
        <v>14</v>
      </c>
      <c r="J4348" s="19">
        <v>97</v>
      </c>
      <c r="K4348" s="19">
        <v>135</v>
      </c>
      <c r="L4348" s="19">
        <v>405</v>
      </c>
      <c r="M4348" s="19" t="s">
        <v>130</v>
      </c>
      <c r="N4348" s="19">
        <v>3000</v>
      </c>
      <c r="O4348" s="19">
        <v>6000</v>
      </c>
      <c r="P4348" s="19">
        <v>3250</v>
      </c>
      <c r="Q4348" s="19" t="s">
        <v>57</v>
      </c>
      <c r="R4348" s="19">
        <v>1625</v>
      </c>
      <c r="S4348" s="19">
        <v>20000</v>
      </c>
      <c r="T4348" s="19">
        <v>0.45</v>
      </c>
      <c r="U4348" s="19">
        <v>3.4</v>
      </c>
      <c r="V4348" s="19">
        <v>0.24</v>
      </c>
      <c r="W4348" s="19">
        <v>60</v>
      </c>
      <c r="X4348" s="93">
        <v>284</v>
      </c>
      <c r="Y4348">
        <f t="shared" si="202"/>
        <v>428.57142857142856</v>
      </c>
      <c r="Z4348" t="b">
        <f>IF(N4348/G4348&gt;=Auswahlhilfe!$C$8,TRUE,FALSE)</f>
        <v>1</v>
      </c>
      <c r="AA4348" t="b">
        <f>IF(K4348&gt;Auswahlhilfe!$C$7,TRUE,FALSE)</f>
        <v>1</v>
      </c>
      <c r="AB4348" t="b">
        <f>IF(Auswahlhilfe!$C$17=F4348,TRUE,FALSE)</f>
        <v>0</v>
      </c>
      <c r="AC4348" t="b">
        <f>IFERROR(IF(FIND("P2",PGOptionList!D4348)&gt;0,TRUE),FALSE)</f>
        <v>1</v>
      </c>
      <c r="AD4348" t="b">
        <f>IFERROR(IF(FIND("P1",PGOptionList!D4348)&gt;0,TRUE),FALSE)</f>
        <v>0</v>
      </c>
      <c r="AE4348" t="b">
        <f>IFERROR(IF(FIND("P0",PGOptionList!D4348)&gt;0,TRUE),FALSE)</f>
        <v>0</v>
      </c>
      <c r="AF4348" t="b">
        <f>IF(AND(Z4348,AA4348,AB4348,AC4348,IF(C4348=Auswahlhilfe!$L$7,TRUE,FALSE)),D4348,FALSE)</f>
        <v>0</v>
      </c>
      <c r="AG4348" t="b">
        <f>IF(AND(Z4348,AA4348,AB4348,AD4348,IF(C4348=Auswahlhilfe!$L$17,TRUE,FALSE)),D4348,FALSE)</f>
        <v>0</v>
      </c>
      <c r="AH4348" t="b">
        <f>IF(AND(Z4348,AA4348,AB4348,AE4348,IF(C4348=Auswahlhilfe!$L$17,TRUE,FALSE)),D4348,FALSE)</f>
        <v>0</v>
      </c>
      <c r="AI4348" t="s">
        <v>4817</v>
      </c>
      <c r="AJ4348" s="90" t="str">
        <f t="shared" si="203"/>
        <v>mailto:info@oxni.ch?subject=Anfrage TCE-090-007-S1-P2</v>
      </c>
    </row>
    <row r="4349" spans="2:36" x14ac:dyDescent="0.2">
      <c r="B4349" s="78" t="str">
        <f t="shared" si="201"/>
        <v/>
      </c>
      <c r="C4349" s="19" t="s">
        <v>19</v>
      </c>
      <c r="D4349" s="19" t="s">
        <v>4650</v>
      </c>
      <c r="E4349" s="19">
        <v>90</v>
      </c>
      <c r="F4349" s="19" t="s">
        <v>58</v>
      </c>
      <c r="G4349" s="19">
        <v>7</v>
      </c>
      <c r="H4349" s="19">
        <v>5</v>
      </c>
      <c r="I4349" s="19">
        <v>14</v>
      </c>
      <c r="J4349" s="19">
        <v>97</v>
      </c>
      <c r="K4349" s="19">
        <v>135</v>
      </c>
      <c r="L4349" s="19">
        <v>405</v>
      </c>
      <c r="M4349" s="19" t="s">
        <v>130</v>
      </c>
      <c r="N4349" s="19">
        <v>3000</v>
      </c>
      <c r="O4349" s="19">
        <v>6000</v>
      </c>
      <c r="P4349" s="19">
        <v>3250</v>
      </c>
      <c r="Q4349" s="19" t="s">
        <v>57</v>
      </c>
      <c r="R4349" s="19">
        <v>1625</v>
      </c>
      <c r="S4349" s="19">
        <v>20000</v>
      </c>
      <c r="T4349" s="19">
        <v>0.45</v>
      </c>
      <c r="U4349" s="19">
        <v>3.4</v>
      </c>
      <c r="V4349" s="19">
        <v>0.24</v>
      </c>
      <c r="W4349" s="19">
        <v>60</v>
      </c>
      <c r="X4349" s="93">
        <v>284</v>
      </c>
      <c r="Y4349">
        <f t="shared" si="202"/>
        <v>428.57142857142856</v>
      </c>
      <c r="Z4349" t="b">
        <f>IF(N4349/G4349&gt;=Auswahlhilfe!$C$8,TRUE,FALSE)</f>
        <v>1</v>
      </c>
      <c r="AA4349" t="b">
        <f>IF(K4349&gt;Auswahlhilfe!$C$7,TRUE,FALSE)</f>
        <v>1</v>
      </c>
      <c r="AB4349" t="b">
        <f>IF(Auswahlhilfe!$C$17=F4349,TRUE,FALSE)</f>
        <v>1</v>
      </c>
      <c r="AC4349" t="b">
        <f>IFERROR(IF(FIND("P2",PGOptionList!D4349)&gt;0,TRUE),FALSE)</f>
        <v>1</v>
      </c>
      <c r="AD4349" t="b">
        <f>IFERROR(IF(FIND("P1",PGOptionList!D4349)&gt;0,TRUE),FALSE)</f>
        <v>0</v>
      </c>
      <c r="AE4349" t="b">
        <f>IFERROR(IF(FIND("P0",PGOptionList!D4349)&gt;0,TRUE),FALSE)</f>
        <v>0</v>
      </c>
      <c r="AF4349" t="b">
        <f>IF(AND(Z4349,AA4349,AB4349,AC4349,IF(C4349=Auswahlhilfe!$L$7,TRUE,FALSE)),D4349,FALSE)</f>
        <v>0</v>
      </c>
      <c r="AG4349" t="b">
        <f>IF(AND(Z4349,AA4349,AB4349,AD4349,IF(C4349=Auswahlhilfe!$L$17,TRUE,FALSE)),D4349,FALSE)</f>
        <v>0</v>
      </c>
      <c r="AH4349" t="b">
        <f>IF(AND(Z4349,AA4349,AB4349,AE4349,IF(C4349=Auswahlhilfe!$L$17,TRUE,FALSE)),D4349,FALSE)</f>
        <v>0</v>
      </c>
      <c r="AI4349" t="s">
        <v>4818</v>
      </c>
      <c r="AJ4349" s="90" t="str">
        <f t="shared" si="203"/>
        <v>https://shop.oxni.ch/de/shop/motoren/planetengetriebe/tce-090-007-s2-p2</v>
      </c>
    </row>
    <row r="4350" spans="2:36" x14ac:dyDescent="0.2">
      <c r="B4350" s="78" t="str">
        <f t="shared" si="201"/>
        <v/>
      </c>
      <c r="C4350" s="19" t="s">
        <v>19</v>
      </c>
      <c r="D4350" s="19" t="s">
        <v>4651</v>
      </c>
      <c r="E4350" s="19">
        <v>90</v>
      </c>
      <c r="F4350" s="19" t="s">
        <v>55</v>
      </c>
      <c r="G4350" s="19">
        <v>6</v>
      </c>
      <c r="H4350" s="19">
        <v>3</v>
      </c>
      <c r="I4350" s="19">
        <v>14</v>
      </c>
      <c r="J4350" s="19">
        <v>97</v>
      </c>
      <c r="K4350" s="19">
        <v>140</v>
      </c>
      <c r="L4350" s="19">
        <v>420</v>
      </c>
      <c r="M4350" s="19" t="s">
        <v>70</v>
      </c>
      <c r="N4350" s="19">
        <v>3000</v>
      </c>
      <c r="O4350" s="19">
        <v>6000</v>
      </c>
      <c r="P4350" s="19">
        <v>3250</v>
      </c>
      <c r="Q4350" s="19" t="s">
        <v>57</v>
      </c>
      <c r="R4350" s="19">
        <v>1625</v>
      </c>
      <c r="S4350" s="19">
        <v>20000</v>
      </c>
      <c r="T4350" s="19">
        <v>0.45</v>
      </c>
      <c r="U4350" s="19">
        <v>3.4</v>
      </c>
      <c r="V4350" s="19">
        <v>0.24</v>
      </c>
      <c r="W4350" s="19">
        <v>60</v>
      </c>
      <c r="X4350" s="93">
        <v>312</v>
      </c>
      <c r="Y4350">
        <f t="shared" si="202"/>
        <v>500</v>
      </c>
      <c r="Z4350" t="b">
        <f>IF(N4350/G4350&gt;=Auswahlhilfe!$C$8,TRUE,FALSE)</f>
        <v>1</v>
      </c>
      <c r="AA4350" t="b">
        <f>IF(K4350&gt;Auswahlhilfe!$C$7,TRUE,FALSE)</f>
        <v>1</v>
      </c>
      <c r="AB4350" t="b">
        <f>IF(Auswahlhilfe!$C$17=F4350,TRUE,FALSE)</f>
        <v>0</v>
      </c>
      <c r="AC4350" t="b">
        <f>IFERROR(IF(FIND("P2",PGOptionList!D4350)&gt;0,TRUE),FALSE)</f>
        <v>0</v>
      </c>
      <c r="AD4350" t="b">
        <f>IFERROR(IF(FIND("P1",PGOptionList!D4350)&gt;0,TRUE),FALSE)</f>
        <v>1</v>
      </c>
      <c r="AE4350" t="b">
        <f>IFERROR(IF(FIND("P0",PGOptionList!D4350)&gt;0,TRUE),FALSE)</f>
        <v>0</v>
      </c>
      <c r="AF4350" t="b">
        <f>IF(AND(Z4350,AA4350,AB4350,AC4350,IF(C4350=Auswahlhilfe!$L$7,TRUE,FALSE)),D4350,FALSE)</f>
        <v>0</v>
      </c>
      <c r="AG4350" t="b">
        <f>IF(AND(Z4350,AA4350,AB4350,AD4350,IF(C4350=Auswahlhilfe!$L$17,TRUE,FALSE)),D4350,FALSE)</f>
        <v>0</v>
      </c>
      <c r="AH4350" t="b">
        <f>IF(AND(Z4350,AA4350,AB4350,AE4350,IF(C4350=Auswahlhilfe!$L$17,TRUE,FALSE)),D4350,FALSE)</f>
        <v>0</v>
      </c>
      <c r="AI4350" t="s">
        <v>4817</v>
      </c>
      <c r="AJ4350" s="90" t="str">
        <f t="shared" si="203"/>
        <v>mailto:info@oxni.ch?subject=Anfrage TCE-090-006-S1-P1</v>
      </c>
    </row>
    <row r="4351" spans="2:36" x14ac:dyDescent="0.2">
      <c r="B4351" s="78" t="str">
        <f t="shared" si="201"/>
        <v/>
      </c>
      <c r="C4351" s="19" t="s">
        <v>19</v>
      </c>
      <c r="D4351" s="19" t="s">
        <v>4652</v>
      </c>
      <c r="E4351" s="19">
        <v>90</v>
      </c>
      <c r="F4351" s="19" t="s">
        <v>58</v>
      </c>
      <c r="G4351" s="19">
        <v>6</v>
      </c>
      <c r="H4351" s="19">
        <v>3</v>
      </c>
      <c r="I4351" s="19">
        <v>14</v>
      </c>
      <c r="J4351" s="19">
        <v>97</v>
      </c>
      <c r="K4351" s="19">
        <v>140</v>
      </c>
      <c r="L4351" s="19">
        <v>420</v>
      </c>
      <c r="M4351" s="19" t="s">
        <v>70</v>
      </c>
      <c r="N4351" s="19">
        <v>3000</v>
      </c>
      <c r="O4351" s="19">
        <v>6000</v>
      </c>
      <c r="P4351" s="19">
        <v>3250</v>
      </c>
      <c r="Q4351" s="19" t="s">
        <v>57</v>
      </c>
      <c r="R4351" s="19">
        <v>1625</v>
      </c>
      <c r="S4351" s="19">
        <v>20000</v>
      </c>
      <c r="T4351" s="19">
        <v>0.45</v>
      </c>
      <c r="U4351" s="19">
        <v>3.4</v>
      </c>
      <c r="V4351" s="19">
        <v>0.24</v>
      </c>
      <c r="W4351" s="19">
        <v>60</v>
      </c>
      <c r="X4351" s="93">
        <v>312</v>
      </c>
      <c r="Y4351">
        <f t="shared" si="202"/>
        <v>500</v>
      </c>
      <c r="Z4351" t="b">
        <f>IF(N4351/G4351&gt;=Auswahlhilfe!$C$8,TRUE,FALSE)</f>
        <v>1</v>
      </c>
      <c r="AA4351" t="b">
        <f>IF(K4351&gt;Auswahlhilfe!$C$7,TRUE,FALSE)</f>
        <v>1</v>
      </c>
      <c r="AB4351" t="b">
        <f>IF(Auswahlhilfe!$C$17=F4351,TRUE,FALSE)</f>
        <v>1</v>
      </c>
      <c r="AC4351" t="b">
        <f>IFERROR(IF(FIND("P2",PGOptionList!D4351)&gt;0,TRUE),FALSE)</f>
        <v>0</v>
      </c>
      <c r="AD4351" t="b">
        <f>IFERROR(IF(FIND("P1",PGOptionList!D4351)&gt;0,TRUE),FALSE)</f>
        <v>1</v>
      </c>
      <c r="AE4351" t="b">
        <f>IFERROR(IF(FIND("P0",PGOptionList!D4351)&gt;0,TRUE),FALSE)</f>
        <v>0</v>
      </c>
      <c r="AF4351" t="b">
        <f>IF(AND(Z4351,AA4351,AB4351,AC4351,IF(C4351=Auswahlhilfe!$L$7,TRUE,FALSE)),D4351,FALSE)</f>
        <v>0</v>
      </c>
      <c r="AG4351" t="b">
        <f>IF(AND(Z4351,AA4351,AB4351,AD4351,IF(C4351=Auswahlhilfe!$L$17,TRUE,FALSE)),D4351,FALSE)</f>
        <v>0</v>
      </c>
      <c r="AH4351" t="b">
        <f>IF(AND(Z4351,AA4351,AB4351,AE4351,IF(C4351=Auswahlhilfe!$L$17,TRUE,FALSE)),D4351,FALSE)</f>
        <v>0</v>
      </c>
      <c r="AI4351" t="s">
        <v>4818</v>
      </c>
      <c r="AJ4351" s="90" t="str">
        <f t="shared" si="203"/>
        <v>https://shop.oxni.ch/de/shop/motoren/planetengetriebe/tce-090-006-s2-p1</v>
      </c>
    </row>
    <row r="4352" spans="2:36" x14ac:dyDescent="0.2">
      <c r="B4352" s="78" t="str">
        <f t="shared" si="201"/>
        <v/>
      </c>
      <c r="C4352" s="19" t="s">
        <v>19</v>
      </c>
      <c r="D4352" s="19" t="s">
        <v>4653</v>
      </c>
      <c r="E4352" s="19">
        <v>90</v>
      </c>
      <c r="F4352" s="19" t="s">
        <v>55</v>
      </c>
      <c r="G4352" s="19">
        <v>6</v>
      </c>
      <c r="H4352" s="19">
        <v>5</v>
      </c>
      <c r="I4352" s="19">
        <v>14</v>
      </c>
      <c r="J4352" s="19">
        <v>97</v>
      </c>
      <c r="K4352" s="19">
        <v>140</v>
      </c>
      <c r="L4352" s="19">
        <v>420</v>
      </c>
      <c r="M4352" s="19" t="s">
        <v>70</v>
      </c>
      <c r="N4352" s="19">
        <v>3000</v>
      </c>
      <c r="O4352" s="19">
        <v>6000</v>
      </c>
      <c r="P4352" s="19">
        <v>3250</v>
      </c>
      <c r="Q4352" s="19" t="s">
        <v>57</v>
      </c>
      <c r="R4352" s="19">
        <v>1625</v>
      </c>
      <c r="S4352" s="19">
        <v>20000</v>
      </c>
      <c r="T4352" s="19">
        <v>0.45</v>
      </c>
      <c r="U4352" s="19">
        <v>3.4</v>
      </c>
      <c r="V4352" s="19">
        <v>0.24</v>
      </c>
      <c r="W4352" s="19">
        <v>60</v>
      </c>
      <c r="X4352" s="93">
        <v>284</v>
      </c>
      <c r="Y4352">
        <f t="shared" si="202"/>
        <v>500</v>
      </c>
      <c r="Z4352" t="b">
        <f>IF(N4352/G4352&gt;=Auswahlhilfe!$C$8,TRUE,FALSE)</f>
        <v>1</v>
      </c>
      <c r="AA4352" t="b">
        <f>IF(K4352&gt;Auswahlhilfe!$C$7,TRUE,FALSE)</f>
        <v>1</v>
      </c>
      <c r="AB4352" t="b">
        <f>IF(Auswahlhilfe!$C$17=F4352,TRUE,FALSE)</f>
        <v>0</v>
      </c>
      <c r="AC4352" t="b">
        <f>IFERROR(IF(FIND("P2",PGOptionList!D4352)&gt;0,TRUE),FALSE)</f>
        <v>1</v>
      </c>
      <c r="AD4352" t="b">
        <f>IFERROR(IF(FIND("P1",PGOptionList!D4352)&gt;0,TRUE),FALSE)</f>
        <v>0</v>
      </c>
      <c r="AE4352" t="b">
        <f>IFERROR(IF(FIND("P0",PGOptionList!D4352)&gt;0,TRUE),FALSE)</f>
        <v>0</v>
      </c>
      <c r="AF4352" t="b">
        <f>IF(AND(Z4352,AA4352,AB4352,AC4352,IF(C4352=Auswahlhilfe!$L$7,TRUE,FALSE)),D4352,FALSE)</f>
        <v>0</v>
      </c>
      <c r="AG4352" t="b">
        <f>IF(AND(Z4352,AA4352,AB4352,AD4352,IF(C4352=Auswahlhilfe!$L$17,TRUE,FALSE)),D4352,FALSE)</f>
        <v>0</v>
      </c>
      <c r="AH4352" t="b">
        <f>IF(AND(Z4352,AA4352,AB4352,AE4352,IF(C4352=Auswahlhilfe!$L$17,TRUE,FALSE)),D4352,FALSE)</f>
        <v>0</v>
      </c>
      <c r="AI4352" t="s">
        <v>4817</v>
      </c>
      <c r="AJ4352" s="90" t="str">
        <f t="shared" si="203"/>
        <v>mailto:info@oxni.ch?subject=Anfrage TCE-090-006-S1-P2</v>
      </c>
    </row>
    <row r="4353" spans="2:36" x14ac:dyDescent="0.2">
      <c r="B4353" s="78" t="str">
        <f t="shared" si="201"/>
        <v/>
      </c>
      <c r="C4353" s="19" t="s">
        <v>19</v>
      </c>
      <c r="D4353" s="19" t="s">
        <v>4654</v>
      </c>
      <c r="E4353" s="19">
        <v>90</v>
      </c>
      <c r="F4353" s="19" t="s">
        <v>58</v>
      </c>
      <c r="G4353" s="19">
        <v>6</v>
      </c>
      <c r="H4353" s="19">
        <v>5</v>
      </c>
      <c r="I4353" s="19">
        <v>14</v>
      </c>
      <c r="J4353" s="19">
        <v>97</v>
      </c>
      <c r="K4353" s="19">
        <v>140</v>
      </c>
      <c r="L4353" s="19">
        <v>420</v>
      </c>
      <c r="M4353" s="19" t="s">
        <v>70</v>
      </c>
      <c r="N4353" s="19">
        <v>3000</v>
      </c>
      <c r="O4353" s="19">
        <v>6000</v>
      </c>
      <c r="P4353" s="19">
        <v>3250</v>
      </c>
      <c r="Q4353" s="19" t="s">
        <v>57</v>
      </c>
      <c r="R4353" s="19">
        <v>1625</v>
      </c>
      <c r="S4353" s="19">
        <v>20000</v>
      </c>
      <c r="T4353" s="19">
        <v>0.45</v>
      </c>
      <c r="U4353" s="19">
        <v>3.4</v>
      </c>
      <c r="V4353" s="19">
        <v>0.24</v>
      </c>
      <c r="W4353" s="19">
        <v>60</v>
      </c>
      <c r="X4353" s="93">
        <v>284</v>
      </c>
      <c r="Y4353">
        <f t="shared" si="202"/>
        <v>500</v>
      </c>
      <c r="Z4353" t="b">
        <f>IF(N4353/G4353&gt;=Auswahlhilfe!$C$8,TRUE,FALSE)</f>
        <v>1</v>
      </c>
      <c r="AA4353" t="b">
        <f>IF(K4353&gt;Auswahlhilfe!$C$7,TRUE,FALSE)</f>
        <v>1</v>
      </c>
      <c r="AB4353" t="b">
        <f>IF(Auswahlhilfe!$C$17=F4353,TRUE,FALSE)</f>
        <v>1</v>
      </c>
      <c r="AC4353" t="b">
        <f>IFERROR(IF(FIND("P2",PGOptionList!D4353)&gt;0,TRUE),FALSE)</f>
        <v>1</v>
      </c>
      <c r="AD4353" t="b">
        <f>IFERROR(IF(FIND("P1",PGOptionList!D4353)&gt;0,TRUE),FALSE)</f>
        <v>0</v>
      </c>
      <c r="AE4353" t="b">
        <f>IFERROR(IF(FIND("P0",PGOptionList!D4353)&gt;0,TRUE),FALSE)</f>
        <v>0</v>
      </c>
      <c r="AF4353" t="b">
        <f>IF(AND(Z4353,AA4353,AB4353,AC4353,IF(C4353=Auswahlhilfe!$L$7,TRUE,FALSE)),D4353,FALSE)</f>
        <v>0</v>
      </c>
      <c r="AG4353" t="b">
        <f>IF(AND(Z4353,AA4353,AB4353,AD4353,IF(C4353=Auswahlhilfe!$L$17,TRUE,FALSE)),D4353,FALSE)</f>
        <v>0</v>
      </c>
      <c r="AH4353" t="b">
        <f>IF(AND(Z4353,AA4353,AB4353,AE4353,IF(C4353=Auswahlhilfe!$L$17,TRUE,FALSE)),D4353,FALSE)</f>
        <v>0</v>
      </c>
      <c r="AI4353" t="s">
        <v>4818</v>
      </c>
      <c r="AJ4353" s="90" t="str">
        <f t="shared" si="203"/>
        <v>https://shop.oxni.ch/de/shop/motoren/planetengetriebe/tce-090-006-s2-p2</v>
      </c>
    </row>
    <row r="4354" spans="2:36" x14ac:dyDescent="0.2">
      <c r="B4354" s="78" t="str">
        <f t="shared" si="201"/>
        <v/>
      </c>
      <c r="C4354" s="19" t="s">
        <v>19</v>
      </c>
      <c r="D4354" s="19" t="s">
        <v>4655</v>
      </c>
      <c r="E4354" s="19">
        <v>90</v>
      </c>
      <c r="F4354" s="19" t="s">
        <v>55</v>
      </c>
      <c r="G4354" s="19">
        <v>5</v>
      </c>
      <c r="H4354" s="19">
        <v>3</v>
      </c>
      <c r="I4354" s="19">
        <v>14</v>
      </c>
      <c r="J4354" s="19">
        <v>97</v>
      </c>
      <c r="K4354" s="19">
        <v>150</v>
      </c>
      <c r="L4354" s="19">
        <v>450</v>
      </c>
      <c r="M4354" s="19" t="s">
        <v>107</v>
      </c>
      <c r="N4354" s="19">
        <v>3000</v>
      </c>
      <c r="O4354" s="19">
        <v>6000</v>
      </c>
      <c r="P4354" s="19">
        <v>3250</v>
      </c>
      <c r="Q4354" s="19" t="s">
        <v>57</v>
      </c>
      <c r="R4354" s="19">
        <v>1625</v>
      </c>
      <c r="S4354" s="19">
        <v>20000</v>
      </c>
      <c r="T4354" s="19">
        <v>0.47</v>
      </c>
      <c r="U4354" s="19">
        <v>3.4</v>
      </c>
      <c r="V4354" s="19">
        <v>0.24</v>
      </c>
      <c r="W4354" s="19">
        <v>60</v>
      </c>
      <c r="X4354" s="93">
        <v>312</v>
      </c>
      <c r="Y4354">
        <f t="shared" si="202"/>
        <v>600</v>
      </c>
      <c r="Z4354" t="b">
        <f>IF(N4354/G4354&gt;=Auswahlhilfe!$C$8,TRUE,FALSE)</f>
        <v>1</v>
      </c>
      <c r="AA4354" t="b">
        <f>IF(K4354&gt;Auswahlhilfe!$C$7,TRUE,FALSE)</f>
        <v>1</v>
      </c>
      <c r="AB4354" t="b">
        <f>IF(Auswahlhilfe!$C$17=F4354,TRUE,FALSE)</f>
        <v>0</v>
      </c>
      <c r="AC4354" t="b">
        <f>IFERROR(IF(FIND("P2",PGOptionList!D4354)&gt;0,TRUE),FALSE)</f>
        <v>0</v>
      </c>
      <c r="AD4354" t="b">
        <f>IFERROR(IF(FIND("P1",PGOptionList!D4354)&gt;0,TRUE),FALSE)</f>
        <v>1</v>
      </c>
      <c r="AE4354" t="b">
        <f>IFERROR(IF(FIND("P0",PGOptionList!D4354)&gt;0,TRUE),FALSE)</f>
        <v>0</v>
      </c>
      <c r="AF4354" t="b">
        <f>IF(AND(Z4354,AA4354,AB4354,AC4354,IF(C4354=Auswahlhilfe!$L$7,TRUE,FALSE)),D4354,FALSE)</f>
        <v>0</v>
      </c>
      <c r="AG4354" t="b">
        <f>IF(AND(Z4354,AA4354,AB4354,AD4354,IF(C4354=Auswahlhilfe!$L$17,TRUE,FALSE)),D4354,FALSE)</f>
        <v>0</v>
      </c>
      <c r="AH4354" t="b">
        <f>IF(AND(Z4354,AA4354,AB4354,AE4354,IF(C4354=Auswahlhilfe!$L$17,TRUE,FALSE)),D4354,FALSE)</f>
        <v>0</v>
      </c>
      <c r="AI4354" t="s">
        <v>4817</v>
      </c>
      <c r="AJ4354" s="90" t="str">
        <f t="shared" si="203"/>
        <v>mailto:info@oxni.ch?subject=Anfrage TCE-090-005-S1-P1</v>
      </c>
    </row>
    <row r="4355" spans="2:36" x14ac:dyDescent="0.2">
      <c r="B4355" s="78" t="str">
        <f t="shared" si="201"/>
        <v/>
      </c>
      <c r="C4355" s="19" t="s">
        <v>19</v>
      </c>
      <c r="D4355" s="19" t="s">
        <v>4656</v>
      </c>
      <c r="E4355" s="19">
        <v>90</v>
      </c>
      <c r="F4355" s="19" t="s">
        <v>58</v>
      </c>
      <c r="G4355" s="19">
        <v>5</v>
      </c>
      <c r="H4355" s="19">
        <v>3</v>
      </c>
      <c r="I4355" s="19">
        <v>14</v>
      </c>
      <c r="J4355" s="19">
        <v>97</v>
      </c>
      <c r="K4355" s="19">
        <v>150</v>
      </c>
      <c r="L4355" s="19">
        <v>450</v>
      </c>
      <c r="M4355" s="19" t="s">
        <v>107</v>
      </c>
      <c r="N4355" s="19">
        <v>3000</v>
      </c>
      <c r="O4355" s="19">
        <v>6000</v>
      </c>
      <c r="P4355" s="19">
        <v>3250</v>
      </c>
      <c r="Q4355" s="19" t="s">
        <v>57</v>
      </c>
      <c r="R4355" s="19">
        <v>1625</v>
      </c>
      <c r="S4355" s="19">
        <v>20000</v>
      </c>
      <c r="T4355" s="19">
        <v>0.47</v>
      </c>
      <c r="U4355" s="19">
        <v>3.4</v>
      </c>
      <c r="V4355" s="19">
        <v>0.24</v>
      </c>
      <c r="W4355" s="19">
        <v>60</v>
      </c>
      <c r="X4355" s="93">
        <v>312</v>
      </c>
      <c r="Y4355">
        <f t="shared" si="202"/>
        <v>600</v>
      </c>
      <c r="Z4355" t="b">
        <f>IF(N4355/G4355&gt;=Auswahlhilfe!$C$8,TRUE,FALSE)</f>
        <v>1</v>
      </c>
      <c r="AA4355" t="b">
        <f>IF(K4355&gt;Auswahlhilfe!$C$7,TRUE,FALSE)</f>
        <v>1</v>
      </c>
      <c r="AB4355" t="b">
        <f>IF(Auswahlhilfe!$C$17=F4355,TRUE,FALSE)</f>
        <v>1</v>
      </c>
      <c r="AC4355" t="b">
        <f>IFERROR(IF(FIND("P2",PGOptionList!D4355)&gt;0,TRUE),FALSE)</f>
        <v>0</v>
      </c>
      <c r="AD4355" t="b">
        <f>IFERROR(IF(FIND("P1",PGOptionList!D4355)&gt;0,TRUE),FALSE)</f>
        <v>1</v>
      </c>
      <c r="AE4355" t="b">
        <f>IFERROR(IF(FIND("P0",PGOptionList!D4355)&gt;0,TRUE),FALSE)</f>
        <v>0</v>
      </c>
      <c r="AF4355" t="b">
        <f>IF(AND(Z4355,AA4355,AB4355,AC4355,IF(C4355=Auswahlhilfe!$L$7,TRUE,FALSE)),D4355,FALSE)</f>
        <v>0</v>
      </c>
      <c r="AG4355" t="b">
        <f>IF(AND(Z4355,AA4355,AB4355,AD4355,IF(C4355=Auswahlhilfe!$L$17,TRUE,FALSE)),D4355,FALSE)</f>
        <v>0</v>
      </c>
      <c r="AH4355" t="b">
        <f>IF(AND(Z4355,AA4355,AB4355,AE4355,IF(C4355=Auswahlhilfe!$L$17,TRUE,FALSE)),D4355,FALSE)</f>
        <v>0</v>
      </c>
      <c r="AI4355" t="s">
        <v>4818</v>
      </c>
      <c r="AJ4355" s="90" t="str">
        <f t="shared" si="203"/>
        <v>https://shop.oxni.ch/de/shop/motoren/planetengetriebe/tce-090-005-s2-p1</v>
      </c>
    </row>
    <row r="4356" spans="2:36" x14ac:dyDescent="0.2">
      <c r="B4356" s="78" t="str">
        <f t="shared" si="201"/>
        <v/>
      </c>
      <c r="C4356" s="19" t="s">
        <v>19</v>
      </c>
      <c r="D4356" s="19" t="s">
        <v>4657</v>
      </c>
      <c r="E4356" s="19">
        <v>90</v>
      </c>
      <c r="F4356" s="19" t="s">
        <v>55</v>
      </c>
      <c r="G4356" s="19">
        <v>5</v>
      </c>
      <c r="H4356" s="19">
        <v>5</v>
      </c>
      <c r="I4356" s="19">
        <v>14</v>
      </c>
      <c r="J4356" s="19">
        <v>97</v>
      </c>
      <c r="K4356" s="19">
        <v>150</v>
      </c>
      <c r="L4356" s="19">
        <v>450</v>
      </c>
      <c r="M4356" s="19" t="s">
        <v>107</v>
      </c>
      <c r="N4356" s="19">
        <v>3000</v>
      </c>
      <c r="O4356" s="19">
        <v>6000</v>
      </c>
      <c r="P4356" s="19">
        <v>3250</v>
      </c>
      <c r="Q4356" s="19" t="s">
        <v>57</v>
      </c>
      <c r="R4356" s="19">
        <v>1625</v>
      </c>
      <c r="S4356" s="19">
        <v>20000</v>
      </c>
      <c r="T4356" s="19">
        <v>0.47</v>
      </c>
      <c r="U4356" s="19">
        <v>3.4</v>
      </c>
      <c r="V4356" s="19">
        <v>0.24</v>
      </c>
      <c r="W4356" s="19">
        <v>60</v>
      </c>
      <c r="X4356" s="93">
        <v>284</v>
      </c>
      <c r="Y4356">
        <f t="shared" si="202"/>
        <v>600</v>
      </c>
      <c r="Z4356" t="b">
        <f>IF(N4356/G4356&gt;=Auswahlhilfe!$C$8,TRUE,FALSE)</f>
        <v>1</v>
      </c>
      <c r="AA4356" t="b">
        <f>IF(K4356&gt;Auswahlhilfe!$C$7,TRUE,FALSE)</f>
        <v>1</v>
      </c>
      <c r="AB4356" t="b">
        <f>IF(Auswahlhilfe!$C$17=F4356,TRUE,FALSE)</f>
        <v>0</v>
      </c>
      <c r="AC4356" t="b">
        <f>IFERROR(IF(FIND("P2",PGOptionList!D4356)&gt;0,TRUE),FALSE)</f>
        <v>1</v>
      </c>
      <c r="AD4356" t="b">
        <f>IFERROR(IF(FIND("P1",PGOptionList!D4356)&gt;0,TRUE),FALSE)</f>
        <v>0</v>
      </c>
      <c r="AE4356" t="b">
        <f>IFERROR(IF(FIND("P0",PGOptionList!D4356)&gt;0,TRUE),FALSE)</f>
        <v>0</v>
      </c>
      <c r="AF4356" t="b">
        <f>IF(AND(Z4356,AA4356,AB4356,AC4356,IF(C4356=Auswahlhilfe!$L$7,TRUE,FALSE)),D4356,FALSE)</f>
        <v>0</v>
      </c>
      <c r="AG4356" t="b">
        <f>IF(AND(Z4356,AA4356,AB4356,AD4356,IF(C4356=Auswahlhilfe!$L$17,TRUE,FALSE)),D4356,FALSE)</f>
        <v>0</v>
      </c>
      <c r="AH4356" t="b">
        <f>IF(AND(Z4356,AA4356,AB4356,AE4356,IF(C4356=Auswahlhilfe!$L$17,TRUE,FALSE)),D4356,FALSE)</f>
        <v>0</v>
      </c>
      <c r="AI4356" t="s">
        <v>4817</v>
      </c>
      <c r="AJ4356" s="90" t="str">
        <f t="shared" si="203"/>
        <v>mailto:info@oxni.ch?subject=Anfrage TCE-090-005-S1-P2</v>
      </c>
    </row>
    <row r="4357" spans="2:36" x14ac:dyDescent="0.2">
      <c r="B4357" s="78" t="str">
        <f t="shared" si="201"/>
        <v/>
      </c>
      <c r="C4357" s="19" t="s">
        <v>19</v>
      </c>
      <c r="D4357" s="19" t="s">
        <v>4658</v>
      </c>
      <c r="E4357" s="19">
        <v>90</v>
      </c>
      <c r="F4357" s="19" t="s">
        <v>58</v>
      </c>
      <c r="G4357" s="19">
        <v>5</v>
      </c>
      <c r="H4357" s="19">
        <v>5</v>
      </c>
      <c r="I4357" s="19">
        <v>14</v>
      </c>
      <c r="J4357" s="19">
        <v>97</v>
      </c>
      <c r="K4357" s="19">
        <v>150</v>
      </c>
      <c r="L4357" s="19">
        <v>450</v>
      </c>
      <c r="M4357" s="19" t="s">
        <v>107</v>
      </c>
      <c r="N4357" s="19">
        <v>3000</v>
      </c>
      <c r="O4357" s="19">
        <v>6000</v>
      </c>
      <c r="P4357" s="19">
        <v>3250</v>
      </c>
      <c r="Q4357" s="19" t="s">
        <v>57</v>
      </c>
      <c r="R4357" s="19">
        <v>1625</v>
      </c>
      <c r="S4357" s="19">
        <v>20000</v>
      </c>
      <c r="T4357" s="19">
        <v>0.47</v>
      </c>
      <c r="U4357" s="19">
        <v>3.4</v>
      </c>
      <c r="V4357" s="19">
        <v>0.24</v>
      </c>
      <c r="W4357" s="19">
        <v>60</v>
      </c>
      <c r="X4357" s="93">
        <v>284</v>
      </c>
      <c r="Y4357">
        <f t="shared" si="202"/>
        <v>600</v>
      </c>
      <c r="Z4357" t="b">
        <f>IF(N4357/G4357&gt;=Auswahlhilfe!$C$8,TRUE,FALSE)</f>
        <v>1</v>
      </c>
      <c r="AA4357" t="b">
        <f>IF(K4357&gt;Auswahlhilfe!$C$7,TRUE,FALSE)</f>
        <v>1</v>
      </c>
      <c r="AB4357" t="b">
        <f>IF(Auswahlhilfe!$C$17=F4357,TRUE,FALSE)</f>
        <v>1</v>
      </c>
      <c r="AC4357" t="b">
        <f>IFERROR(IF(FIND("P2",PGOptionList!D4357)&gt;0,TRUE),FALSE)</f>
        <v>1</v>
      </c>
      <c r="AD4357" t="b">
        <f>IFERROR(IF(FIND("P1",PGOptionList!D4357)&gt;0,TRUE),FALSE)</f>
        <v>0</v>
      </c>
      <c r="AE4357" t="b">
        <f>IFERROR(IF(FIND("P0",PGOptionList!D4357)&gt;0,TRUE),FALSE)</f>
        <v>0</v>
      </c>
      <c r="AF4357" t="b">
        <f>IF(AND(Z4357,AA4357,AB4357,AC4357,IF(C4357=Auswahlhilfe!$L$7,TRUE,FALSE)),D4357,FALSE)</f>
        <v>0</v>
      </c>
      <c r="AG4357" t="b">
        <f>IF(AND(Z4357,AA4357,AB4357,AD4357,IF(C4357=Auswahlhilfe!$L$17,TRUE,FALSE)),D4357,FALSE)</f>
        <v>0</v>
      </c>
      <c r="AH4357" t="b">
        <f>IF(AND(Z4357,AA4357,AB4357,AE4357,IF(C4357=Auswahlhilfe!$L$17,TRUE,FALSE)),D4357,FALSE)</f>
        <v>0</v>
      </c>
      <c r="AI4357" t="s">
        <v>4818</v>
      </c>
      <c r="AJ4357" s="90" t="str">
        <f t="shared" si="203"/>
        <v>https://shop.oxni.ch/de/shop/motoren/planetengetriebe/tce-090-005-s2-p2</v>
      </c>
    </row>
    <row r="4358" spans="2:36" x14ac:dyDescent="0.2">
      <c r="B4358" s="78" t="str">
        <f t="shared" si="201"/>
        <v/>
      </c>
      <c r="C4358" s="19" t="s">
        <v>19</v>
      </c>
      <c r="D4358" s="19" t="s">
        <v>4659</v>
      </c>
      <c r="E4358" s="19">
        <v>90</v>
      </c>
      <c r="F4358" s="19" t="s">
        <v>55</v>
      </c>
      <c r="G4358" s="19">
        <v>4</v>
      </c>
      <c r="H4358" s="19">
        <v>3</v>
      </c>
      <c r="I4358" s="19">
        <v>14</v>
      </c>
      <c r="J4358" s="19">
        <v>97</v>
      </c>
      <c r="K4358" s="19">
        <v>110</v>
      </c>
      <c r="L4358" s="19">
        <v>330</v>
      </c>
      <c r="M4358" s="19" t="s">
        <v>129</v>
      </c>
      <c r="N4358" s="19">
        <v>3000</v>
      </c>
      <c r="O4358" s="19">
        <v>6000</v>
      </c>
      <c r="P4358" s="19">
        <v>3250</v>
      </c>
      <c r="Q4358" s="19" t="s">
        <v>57</v>
      </c>
      <c r="R4358" s="19">
        <v>1625</v>
      </c>
      <c r="S4358" s="19">
        <v>20000</v>
      </c>
      <c r="T4358" s="19">
        <v>0.48</v>
      </c>
      <c r="U4358" s="19">
        <v>3.4</v>
      </c>
      <c r="V4358" s="19">
        <v>0.24</v>
      </c>
      <c r="W4358" s="19">
        <v>60</v>
      </c>
      <c r="X4358" s="93">
        <v>312</v>
      </c>
      <c r="Y4358">
        <f t="shared" si="202"/>
        <v>750</v>
      </c>
      <c r="Z4358" t="b">
        <f>IF(N4358/G4358&gt;=Auswahlhilfe!$C$8,TRUE,FALSE)</f>
        <v>1</v>
      </c>
      <c r="AA4358" t="b">
        <f>IF(K4358&gt;Auswahlhilfe!$C$7,TRUE,FALSE)</f>
        <v>1</v>
      </c>
      <c r="AB4358" t="b">
        <f>IF(Auswahlhilfe!$C$17=F4358,TRUE,FALSE)</f>
        <v>0</v>
      </c>
      <c r="AC4358" t="b">
        <f>IFERROR(IF(FIND("P2",PGOptionList!D4358)&gt;0,TRUE),FALSE)</f>
        <v>0</v>
      </c>
      <c r="AD4358" t="b">
        <f>IFERROR(IF(FIND("P1",PGOptionList!D4358)&gt;0,TRUE),FALSE)</f>
        <v>1</v>
      </c>
      <c r="AE4358" t="b">
        <f>IFERROR(IF(FIND("P0",PGOptionList!D4358)&gt;0,TRUE),FALSE)</f>
        <v>0</v>
      </c>
      <c r="AF4358" t="b">
        <f>IF(AND(Z4358,AA4358,AB4358,AC4358,IF(C4358=Auswahlhilfe!$L$7,TRUE,FALSE)),D4358,FALSE)</f>
        <v>0</v>
      </c>
      <c r="AG4358" t="b">
        <f>IF(AND(Z4358,AA4358,AB4358,AD4358,IF(C4358=Auswahlhilfe!$L$17,TRUE,FALSE)),D4358,FALSE)</f>
        <v>0</v>
      </c>
      <c r="AH4358" t="b">
        <f>IF(AND(Z4358,AA4358,AB4358,AE4358,IF(C4358=Auswahlhilfe!$L$17,TRUE,FALSE)),D4358,FALSE)</f>
        <v>0</v>
      </c>
      <c r="AI4358" t="s">
        <v>4817</v>
      </c>
      <c r="AJ4358" s="90" t="str">
        <f t="shared" si="203"/>
        <v>mailto:info@oxni.ch?subject=Anfrage TCE-090-004-S1-P1</v>
      </c>
    </row>
    <row r="4359" spans="2:36" x14ac:dyDescent="0.2">
      <c r="B4359" s="78" t="str">
        <f t="shared" si="201"/>
        <v/>
      </c>
      <c r="C4359" s="19" t="s">
        <v>19</v>
      </c>
      <c r="D4359" s="19" t="s">
        <v>4660</v>
      </c>
      <c r="E4359" s="19">
        <v>90</v>
      </c>
      <c r="F4359" s="19" t="s">
        <v>58</v>
      </c>
      <c r="G4359" s="19">
        <v>4</v>
      </c>
      <c r="H4359" s="19">
        <v>3</v>
      </c>
      <c r="I4359" s="19">
        <v>14</v>
      </c>
      <c r="J4359" s="19">
        <v>97</v>
      </c>
      <c r="K4359" s="19">
        <v>110</v>
      </c>
      <c r="L4359" s="19">
        <v>330</v>
      </c>
      <c r="M4359" s="19" t="s">
        <v>129</v>
      </c>
      <c r="N4359" s="19">
        <v>3000</v>
      </c>
      <c r="O4359" s="19">
        <v>6000</v>
      </c>
      <c r="P4359" s="19">
        <v>3250</v>
      </c>
      <c r="Q4359" s="19" t="s">
        <v>57</v>
      </c>
      <c r="R4359" s="19">
        <v>1625</v>
      </c>
      <c r="S4359" s="19">
        <v>20000</v>
      </c>
      <c r="T4359" s="19">
        <v>0.48</v>
      </c>
      <c r="U4359" s="19">
        <v>3.4</v>
      </c>
      <c r="V4359" s="19">
        <v>0.24</v>
      </c>
      <c r="W4359" s="19">
        <v>60</v>
      </c>
      <c r="X4359" s="93">
        <v>312</v>
      </c>
      <c r="Y4359">
        <f t="shared" si="202"/>
        <v>750</v>
      </c>
      <c r="Z4359" t="b">
        <f>IF(N4359/G4359&gt;=Auswahlhilfe!$C$8,TRUE,FALSE)</f>
        <v>1</v>
      </c>
      <c r="AA4359" t="b">
        <f>IF(K4359&gt;Auswahlhilfe!$C$7,TRUE,FALSE)</f>
        <v>1</v>
      </c>
      <c r="AB4359" t="b">
        <f>IF(Auswahlhilfe!$C$17=F4359,TRUE,FALSE)</f>
        <v>1</v>
      </c>
      <c r="AC4359" t="b">
        <f>IFERROR(IF(FIND("P2",PGOptionList!D4359)&gt;0,TRUE),FALSE)</f>
        <v>0</v>
      </c>
      <c r="AD4359" t="b">
        <f>IFERROR(IF(FIND("P1",PGOptionList!D4359)&gt;0,TRUE),FALSE)</f>
        <v>1</v>
      </c>
      <c r="AE4359" t="b">
        <f>IFERROR(IF(FIND("P0",PGOptionList!D4359)&gt;0,TRUE),FALSE)</f>
        <v>0</v>
      </c>
      <c r="AF4359" t="b">
        <f>IF(AND(Z4359,AA4359,AB4359,AC4359,IF(C4359=Auswahlhilfe!$L$7,TRUE,FALSE)),D4359,FALSE)</f>
        <v>0</v>
      </c>
      <c r="AG4359" t="b">
        <f>IF(AND(Z4359,AA4359,AB4359,AD4359,IF(C4359=Auswahlhilfe!$L$17,TRUE,FALSE)),D4359,FALSE)</f>
        <v>0</v>
      </c>
      <c r="AH4359" t="b">
        <f>IF(AND(Z4359,AA4359,AB4359,AE4359,IF(C4359=Auswahlhilfe!$L$17,TRUE,FALSE)),D4359,FALSE)</f>
        <v>0</v>
      </c>
      <c r="AI4359" t="s">
        <v>4818</v>
      </c>
      <c r="AJ4359" s="90" t="str">
        <f t="shared" si="203"/>
        <v>https://shop.oxni.ch/de/shop/motoren/planetengetriebe/tce-090-004-s2-p1</v>
      </c>
    </row>
    <row r="4360" spans="2:36" x14ac:dyDescent="0.2">
      <c r="B4360" s="78" t="str">
        <f t="shared" si="201"/>
        <v/>
      </c>
      <c r="C4360" s="19" t="s">
        <v>19</v>
      </c>
      <c r="D4360" s="19" t="s">
        <v>4661</v>
      </c>
      <c r="E4360" s="19">
        <v>90</v>
      </c>
      <c r="F4360" s="19" t="s">
        <v>55</v>
      </c>
      <c r="G4360" s="19">
        <v>4</v>
      </c>
      <c r="H4360" s="19">
        <v>5</v>
      </c>
      <c r="I4360" s="19">
        <v>14</v>
      </c>
      <c r="J4360" s="19">
        <v>97</v>
      </c>
      <c r="K4360" s="19">
        <v>110</v>
      </c>
      <c r="L4360" s="19">
        <v>330</v>
      </c>
      <c r="M4360" s="19" t="s">
        <v>129</v>
      </c>
      <c r="N4360" s="19">
        <v>3000</v>
      </c>
      <c r="O4360" s="19">
        <v>6000</v>
      </c>
      <c r="P4360" s="19">
        <v>3250</v>
      </c>
      <c r="Q4360" s="19" t="s">
        <v>57</v>
      </c>
      <c r="R4360" s="19">
        <v>1625</v>
      </c>
      <c r="S4360" s="19">
        <v>20000</v>
      </c>
      <c r="T4360" s="19">
        <v>0.48</v>
      </c>
      <c r="U4360" s="19">
        <v>3.4</v>
      </c>
      <c r="V4360" s="19">
        <v>0.24</v>
      </c>
      <c r="W4360" s="19">
        <v>60</v>
      </c>
      <c r="X4360" s="93">
        <v>284</v>
      </c>
      <c r="Y4360">
        <f t="shared" si="202"/>
        <v>750</v>
      </c>
      <c r="Z4360" t="b">
        <f>IF(N4360/G4360&gt;=Auswahlhilfe!$C$8,TRUE,FALSE)</f>
        <v>1</v>
      </c>
      <c r="AA4360" t="b">
        <f>IF(K4360&gt;Auswahlhilfe!$C$7,TRUE,FALSE)</f>
        <v>1</v>
      </c>
      <c r="AB4360" t="b">
        <f>IF(Auswahlhilfe!$C$17=F4360,TRUE,FALSE)</f>
        <v>0</v>
      </c>
      <c r="AC4360" t="b">
        <f>IFERROR(IF(FIND("P2",PGOptionList!D4360)&gt;0,TRUE),FALSE)</f>
        <v>1</v>
      </c>
      <c r="AD4360" t="b">
        <f>IFERROR(IF(FIND("P1",PGOptionList!D4360)&gt;0,TRUE),FALSE)</f>
        <v>0</v>
      </c>
      <c r="AE4360" t="b">
        <f>IFERROR(IF(FIND("P0",PGOptionList!D4360)&gt;0,TRUE),FALSE)</f>
        <v>0</v>
      </c>
      <c r="AF4360" t="b">
        <f>IF(AND(Z4360,AA4360,AB4360,AC4360,IF(C4360=Auswahlhilfe!$L$7,TRUE,FALSE)),D4360,FALSE)</f>
        <v>0</v>
      </c>
      <c r="AG4360" t="b">
        <f>IF(AND(Z4360,AA4360,AB4360,AD4360,IF(C4360=Auswahlhilfe!$L$17,TRUE,FALSE)),D4360,FALSE)</f>
        <v>0</v>
      </c>
      <c r="AH4360" t="b">
        <f>IF(AND(Z4360,AA4360,AB4360,AE4360,IF(C4360=Auswahlhilfe!$L$17,TRUE,FALSE)),D4360,FALSE)</f>
        <v>0</v>
      </c>
      <c r="AI4360" t="s">
        <v>4817</v>
      </c>
      <c r="AJ4360" s="90" t="str">
        <f t="shared" si="203"/>
        <v>mailto:info@oxni.ch?subject=Anfrage TCE-090-004-S1-P2</v>
      </c>
    </row>
    <row r="4361" spans="2:36" x14ac:dyDescent="0.2">
      <c r="B4361" s="78" t="str">
        <f t="shared" si="201"/>
        <v/>
      </c>
      <c r="C4361" s="19" t="s">
        <v>19</v>
      </c>
      <c r="D4361" s="19" t="s">
        <v>4662</v>
      </c>
      <c r="E4361" s="19">
        <v>90</v>
      </c>
      <c r="F4361" s="19" t="s">
        <v>58</v>
      </c>
      <c r="G4361" s="19">
        <v>4</v>
      </c>
      <c r="H4361" s="19">
        <v>5</v>
      </c>
      <c r="I4361" s="19">
        <v>14</v>
      </c>
      <c r="J4361" s="19">
        <v>97</v>
      </c>
      <c r="K4361" s="19">
        <v>110</v>
      </c>
      <c r="L4361" s="19">
        <v>330</v>
      </c>
      <c r="M4361" s="19" t="s">
        <v>129</v>
      </c>
      <c r="N4361" s="19">
        <v>3000</v>
      </c>
      <c r="O4361" s="19">
        <v>6000</v>
      </c>
      <c r="P4361" s="19">
        <v>3250</v>
      </c>
      <c r="Q4361" s="19" t="s">
        <v>57</v>
      </c>
      <c r="R4361" s="19">
        <v>1625</v>
      </c>
      <c r="S4361" s="19">
        <v>20000</v>
      </c>
      <c r="T4361" s="19">
        <v>0.48</v>
      </c>
      <c r="U4361" s="19">
        <v>3.4</v>
      </c>
      <c r="V4361" s="19">
        <v>0.24</v>
      </c>
      <c r="W4361" s="19">
        <v>60</v>
      </c>
      <c r="X4361" s="93">
        <v>284</v>
      </c>
      <c r="Y4361">
        <f t="shared" si="202"/>
        <v>750</v>
      </c>
      <c r="Z4361" t="b">
        <f>IF(N4361/G4361&gt;=Auswahlhilfe!$C$8,TRUE,FALSE)</f>
        <v>1</v>
      </c>
      <c r="AA4361" t="b">
        <f>IF(K4361&gt;Auswahlhilfe!$C$7,TRUE,FALSE)</f>
        <v>1</v>
      </c>
      <c r="AB4361" t="b">
        <f>IF(Auswahlhilfe!$C$17=F4361,TRUE,FALSE)</f>
        <v>1</v>
      </c>
      <c r="AC4361" t="b">
        <f>IFERROR(IF(FIND("P2",PGOptionList!D4361)&gt;0,TRUE),FALSE)</f>
        <v>1</v>
      </c>
      <c r="AD4361" t="b">
        <f>IFERROR(IF(FIND("P1",PGOptionList!D4361)&gt;0,TRUE),FALSE)</f>
        <v>0</v>
      </c>
      <c r="AE4361" t="b">
        <f>IFERROR(IF(FIND("P0",PGOptionList!D4361)&gt;0,TRUE),FALSE)</f>
        <v>0</v>
      </c>
      <c r="AF4361" t="b">
        <f>IF(AND(Z4361,AA4361,AB4361,AC4361,IF(C4361=Auswahlhilfe!$L$7,TRUE,FALSE)),D4361,FALSE)</f>
        <v>0</v>
      </c>
      <c r="AG4361" t="b">
        <f>IF(AND(Z4361,AA4361,AB4361,AD4361,IF(C4361=Auswahlhilfe!$L$17,TRUE,FALSE)),D4361,FALSE)</f>
        <v>0</v>
      </c>
      <c r="AH4361" t="b">
        <f>IF(AND(Z4361,AA4361,AB4361,AE4361,IF(C4361=Auswahlhilfe!$L$17,TRUE,FALSE)),D4361,FALSE)</f>
        <v>0</v>
      </c>
      <c r="AI4361" t="s">
        <v>4818</v>
      </c>
      <c r="AJ4361" s="90" t="str">
        <f t="shared" si="203"/>
        <v>https://shop.oxni.ch/de/shop/motoren/planetengetriebe/tce-090-004-s2-p2</v>
      </c>
    </row>
    <row r="4362" spans="2:36" x14ac:dyDescent="0.2">
      <c r="B4362" s="78" t="str">
        <f t="shared" ref="B4362:B4425" si="204">IF(AF4362=D4362,"Economy",IF(AG4362=D4362,"Standard",IF(AH4362=D4362,"Präzision","")))</f>
        <v/>
      </c>
      <c r="C4362" s="19" t="s">
        <v>19</v>
      </c>
      <c r="D4362" s="19" t="s">
        <v>4663</v>
      </c>
      <c r="E4362" s="19">
        <v>90</v>
      </c>
      <c r="F4362" s="19" t="s">
        <v>55</v>
      </c>
      <c r="G4362" s="19">
        <v>3</v>
      </c>
      <c r="H4362" s="19">
        <v>3</v>
      </c>
      <c r="I4362" s="19">
        <v>14</v>
      </c>
      <c r="J4362" s="19">
        <v>97</v>
      </c>
      <c r="K4362" s="19">
        <v>100</v>
      </c>
      <c r="L4362" s="19">
        <v>300</v>
      </c>
      <c r="M4362" s="19" t="s">
        <v>105</v>
      </c>
      <c r="N4362" s="19">
        <v>3000</v>
      </c>
      <c r="O4362" s="19">
        <v>6000</v>
      </c>
      <c r="P4362" s="19">
        <v>3250</v>
      </c>
      <c r="Q4362" s="19" t="s">
        <v>57</v>
      </c>
      <c r="R4362" s="19">
        <v>1625</v>
      </c>
      <c r="S4362" s="19">
        <v>20000</v>
      </c>
      <c r="T4362" s="19">
        <v>0.61</v>
      </c>
      <c r="U4362" s="19">
        <v>3.4</v>
      </c>
      <c r="V4362" s="19">
        <v>0.24</v>
      </c>
      <c r="W4362" s="19">
        <v>60</v>
      </c>
      <c r="X4362" s="93">
        <v>312</v>
      </c>
      <c r="Y4362">
        <f t="shared" ref="Y4362:Y4425" si="205">N4362/G4362</f>
        <v>1000</v>
      </c>
      <c r="Z4362" t="b">
        <f>IF(N4362/G4362&gt;=Auswahlhilfe!$C$8,TRUE,FALSE)</f>
        <v>1</v>
      </c>
      <c r="AA4362" t="b">
        <f>IF(K4362&gt;Auswahlhilfe!$C$7,TRUE,FALSE)</f>
        <v>1</v>
      </c>
      <c r="AB4362" t="b">
        <f>IF(Auswahlhilfe!$C$17=F4362,TRUE,FALSE)</f>
        <v>0</v>
      </c>
      <c r="AC4362" t="b">
        <f>IFERROR(IF(FIND("P2",PGOptionList!D4362)&gt;0,TRUE),FALSE)</f>
        <v>0</v>
      </c>
      <c r="AD4362" t="b">
        <f>IFERROR(IF(FIND("P1",PGOptionList!D4362)&gt;0,TRUE),FALSE)</f>
        <v>1</v>
      </c>
      <c r="AE4362" t="b">
        <f>IFERROR(IF(FIND("P0",PGOptionList!D4362)&gt;0,TRUE),FALSE)</f>
        <v>0</v>
      </c>
      <c r="AF4362" t="b">
        <f>IF(AND(Z4362,AA4362,AB4362,AC4362,IF(C4362=Auswahlhilfe!$L$7,TRUE,FALSE)),D4362,FALSE)</f>
        <v>0</v>
      </c>
      <c r="AG4362" t="b">
        <f>IF(AND(Z4362,AA4362,AB4362,AD4362,IF(C4362=Auswahlhilfe!$L$17,TRUE,FALSE)),D4362,FALSE)</f>
        <v>0</v>
      </c>
      <c r="AH4362" t="b">
        <f>IF(AND(Z4362,AA4362,AB4362,AE4362,IF(C4362=Auswahlhilfe!$L$17,TRUE,FALSE)),D4362,FALSE)</f>
        <v>0</v>
      </c>
      <c r="AI4362" t="s">
        <v>4817</v>
      </c>
      <c r="AJ4362" s="90" t="str">
        <f t="shared" ref="AJ4362:AJ4425" si="206">IF(AI4362="ja",HYPERLINK(_xlfn.CONCAT("https://shop.oxni.ch/de/shop/motoren/planetengetriebe/",LOWER(D4362))),_xlfn.CONCAT("mailto:info@oxni.ch?subject=Anfrage ",D4362))</f>
        <v>mailto:info@oxni.ch?subject=Anfrage TCE-090-003-S1-P1</v>
      </c>
    </row>
    <row r="4363" spans="2:36" x14ac:dyDescent="0.2">
      <c r="B4363" s="78" t="str">
        <f t="shared" si="204"/>
        <v/>
      </c>
      <c r="C4363" s="19" t="s">
        <v>19</v>
      </c>
      <c r="D4363" s="19" t="s">
        <v>4664</v>
      </c>
      <c r="E4363" s="19">
        <v>90</v>
      </c>
      <c r="F4363" s="19" t="s">
        <v>58</v>
      </c>
      <c r="G4363" s="19">
        <v>3</v>
      </c>
      <c r="H4363" s="19">
        <v>3</v>
      </c>
      <c r="I4363" s="19">
        <v>14</v>
      </c>
      <c r="J4363" s="19">
        <v>97</v>
      </c>
      <c r="K4363" s="19">
        <v>100</v>
      </c>
      <c r="L4363" s="19">
        <v>300</v>
      </c>
      <c r="M4363" s="19" t="s">
        <v>105</v>
      </c>
      <c r="N4363" s="19">
        <v>3000</v>
      </c>
      <c r="O4363" s="19">
        <v>6000</v>
      </c>
      <c r="P4363" s="19">
        <v>3250</v>
      </c>
      <c r="Q4363" s="19" t="s">
        <v>57</v>
      </c>
      <c r="R4363" s="19">
        <v>1625</v>
      </c>
      <c r="S4363" s="19">
        <v>20000</v>
      </c>
      <c r="T4363" s="19">
        <v>0.61</v>
      </c>
      <c r="U4363" s="19">
        <v>3.4</v>
      </c>
      <c r="V4363" s="19">
        <v>0.24</v>
      </c>
      <c r="W4363" s="19">
        <v>60</v>
      </c>
      <c r="X4363" s="93">
        <v>312</v>
      </c>
      <c r="Y4363">
        <f t="shared" si="205"/>
        <v>1000</v>
      </c>
      <c r="Z4363" t="b">
        <f>IF(N4363/G4363&gt;=Auswahlhilfe!$C$8,TRUE,FALSE)</f>
        <v>1</v>
      </c>
      <c r="AA4363" t="b">
        <f>IF(K4363&gt;Auswahlhilfe!$C$7,TRUE,FALSE)</f>
        <v>1</v>
      </c>
      <c r="AB4363" t="b">
        <f>IF(Auswahlhilfe!$C$17=F4363,TRUE,FALSE)</f>
        <v>1</v>
      </c>
      <c r="AC4363" t="b">
        <f>IFERROR(IF(FIND("P2",PGOptionList!D4363)&gt;0,TRUE),FALSE)</f>
        <v>0</v>
      </c>
      <c r="AD4363" t="b">
        <f>IFERROR(IF(FIND("P1",PGOptionList!D4363)&gt;0,TRUE),FALSE)</f>
        <v>1</v>
      </c>
      <c r="AE4363" t="b">
        <f>IFERROR(IF(FIND("P0",PGOptionList!D4363)&gt;0,TRUE),FALSE)</f>
        <v>0</v>
      </c>
      <c r="AF4363" t="b">
        <f>IF(AND(Z4363,AA4363,AB4363,AC4363,IF(C4363=Auswahlhilfe!$L$7,TRUE,FALSE)),D4363,FALSE)</f>
        <v>0</v>
      </c>
      <c r="AG4363" t="b">
        <f>IF(AND(Z4363,AA4363,AB4363,AD4363,IF(C4363=Auswahlhilfe!$L$17,TRUE,FALSE)),D4363,FALSE)</f>
        <v>0</v>
      </c>
      <c r="AH4363" t="b">
        <f>IF(AND(Z4363,AA4363,AB4363,AE4363,IF(C4363=Auswahlhilfe!$L$17,TRUE,FALSE)),D4363,FALSE)</f>
        <v>0</v>
      </c>
      <c r="AI4363" t="s">
        <v>4818</v>
      </c>
      <c r="AJ4363" s="90" t="str">
        <f t="shared" si="206"/>
        <v>https://shop.oxni.ch/de/shop/motoren/planetengetriebe/tce-090-003-s2-p1</v>
      </c>
    </row>
    <row r="4364" spans="2:36" x14ac:dyDescent="0.2">
      <c r="B4364" s="78" t="str">
        <f t="shared" si="204"/>
        <v/>
      </c>
      <c r="C4364" s="19" t="s">
        <v>19</v>
      </c>
      <c r="D4364" s="19" t="s">
        <v>4665</v>
      </c>
      <c r="E4364" s="19">
        <v>90</v>
      </c>
      <c r="F4364" s="19" t="s">
        <v>55</v>
      </c>
      <c r="G4364" s="19">
        <v>3</v>
      </c>
      <c r="H4364" s="19">
        <v>5</v>
      </c>
      <c r="I4364" s="19">
        <v>14</v>
      </c>
      <c r="J4364" s="19">
        <v>97</v>
      </c>
      <c r="K4364" s="19">
        <v>100</v>
      </c>
      <c r="L4364" s="19">
        <v>300</v>
      </c>
      <c r="M4364" s="19" t="s">
        <v>105</v>
      </c>
      <c r="N4364" s="19">
        <v>3000</v>
      </c>
      <c r="O4364" s="19">
        <v>6000</v>
      </c>
      <c r="P4364" s="19">
        <v>3250</v>
      </c>
      <c r="Q4364" s="19" t="s">
        <v>57</v>
      </c>
      <c r="R4364" s="19">
        <v>1625</v>
      </c>
      <c r="S4364" s="19">
        <v>20000</v>
      </c>
      <c r="T4364" s="19">
        <v>0.61</v>
      </c>
      <c r="U4364" s="19">
        <v>3.4</v>
      </c>
      <c r="V4364" s="19">
        <v>0.24</v>
      </c>
      <c r="W4364" s="19">
        <v>60</v>
      </c>
      <c r="X4364" s="93">
        <v>284</v>
      </c>
      <c r="Y4364">
        <f t="shared" si="205"/>
        <v>1000</v>
      </c>
      <c r="Z4364" t="b">
        <f>IF(N4364/G4364&gt;=Auswahlhilfe!$C$8,TRUE,FALSE)</f>
        <v>1</v>
      </c>
      <c r="AA4364" t="b">
        <f>IF(K4364&gt;Auswahlhilfe!$C$7,TRUE,FALSE)</f>
        <v>1</v>
      </c>
      <c r="AB4364" t="b">
        <f>IF(Auswahlhilfe!$C$17=F4364,TRUE,FALSE)</f>
        <v>0</v>
      </c>
      <c r="AC4364" t="b">
        <f>IFERROR(IF(FIND("P2",PGOptionList!D4364)&gt;0,TRUE),FALSE)</f>
        <v>1</v>
      </c>
      <c r="AD4364" t="b">
        <f>IFERROR(IF(FIND("P1",PGOptionList!D4364)&gt;0,TRUE),FALSE)</f>
        <v>0</v>
      </c>
      <c r="AE4364" t="b">
        <f>IFERROR(IF(FIND("P0",PGOptionList!D4364)&gt;0,TRUE),FALSE)</f>
        <v>0</v>
      </c>
      <c r="AF4364" t="b">
        <f>IF(AND(Z4364,AA4364,AB4364,AC4364,IF(C4364=Auswahlhilfe!$L$7,TRUE,FALSE)),D4364,FALSE)</f>
        <v>0</v>
      </c>
      <c r="AG4364" t="b">
        <f>IF(AND(Z4364,AA4364,AB4364,AD4364,IF(C4364=Auswahlhilfe!$L$17,TRUE,FALSE)),D4364,FALSE)</f>
        <v>0</v>
      </c>
      <c r="AH4364" t="b">
        <f>IF(AND(Z4364,AA4364,AB4364,AE4364,IF(C4364=Auswahlhilfe!$L$17,TRUE,FALSE)),D4364,FALSE)</f>
        <v>0</v>
      </c>
      <c r="AI4364" t="s">
        <v>4817</v>
      </c>
      <c r="AJ4364" s="90" t="str">
        <f t="shared" si="206"/>
        <v>mailto:info@oxni.ch?subject=Anfrage TCE-090-003-S1-P2</v>
      </c>
    </row>
    <row r="4365" spans="2:36" x14ac:dyDescent="0.2">
      <c r="B4365" s="78" t="str">
        <f t="shared" si="204"/>
        <v/>
      </c>
      <c r="C4365" s="19" t="s">
        <v>19</v>
      </c>
      <c r="D4365" s="19" t="s">
        <v>4666</v>
      </c>
      <c r="E4365" s="19">
        <v>90</v>
      </c>
      <c r="F4365" s="19" t="s">
        <v>58</v>
      </c>
      <c r="G4365" s="19">
        <v>3</v>
      </c>
      <c r="H4365" s="19">
        <v>5</v>
      </c>
      <c r="I4365" s="19">
        <v>14</v>
      </c>
      <c r="J4365" s="19">
        <v>97</v>
      </c>
      <c r="K4365" s="19">
        <v>100</v>
      </c>
      <c r="L4365" s="19">
        <v>300</v>
      </c>
      <c r="M4365" s="19" t="s">
        <v>105</v>
      </c>
      <c r="N4365" s="19">
        <v>3000</v>
      </c>
      <c r="O4365" s="19">
        <v>6000</v>
      </c>
      <c r="P4365" s="19">
        <v>3250</v>
      </c>
      <c r="Q4365" s="19" t="s">
        <v>57</v>
      </c>
      <c r="R4365" s="19">
        <v>1625</v>
      </c>
      <c r="S4365" s="19">
        <v>20000</v>
      </c>
      <c r="T4365" s="19">
        <v>0.61</v>
      </c>
      <c r="U4365" s="19">
        <v>3.4</v>
      </c>
      <c r="V4365" s="19">
        <v>0.24</v>
      </c>
      <c r="W4365" s="19">
        <v>60</v>
      </c>
      <c r="X4365" s="93">
        <v>284</v>
      </c>
      <c r="Y4365">
        <f t="shared" si="205"/>
        <v>1000</v>
      </c>
      <c r="Z4365" t="b">
        <f>IF(N4365/G4365&gt;=Auswahlhilfe!$C$8,TRUE,FALSE)</f>
        <v>1</v>
      </c>
      <c r="AA4365" t="b">
        <f>IF(K4365&gt;Auswahlhilfe!$C$7,TRUE,FALSE)</f>
        <v>1</v>
      </c>
      <c r="AB4365" t="b">
        <f>IF(Auswahlhilfe!$C$17=F4365,TRUE,FALSE)</f>
        <v>1</v>
      </c>
      <c r="AC4365" t="b">
        <f>IFERROR(IF(FIND("P2",PGOptionList!D4365)&gt;0,TRUE),FALSE)</f>
        <v>1</v>
      </c>
      <c r="AD4365" t="b">
        <f>IFERROR(IF(FIND("P1",PGOptionList!D4365)&gt;0,TRUE),FALSE)</f>
        <v>0</v>
      </c>
      <c r="AE4365" t="b">
        <f>IFERROR(IF(FIND("P0",PGOptionList!D4365)&gt;0,TRUE),FALSE)</f>
        <v>0</v>
      </c>
      <c r="AF4365" t="b">
        <f>IF(AND(Z4365,AA4365,AB4365,AC4365,IF(C4365=Auswahlhilfe!$L$7,TRUE,FALSE)),D4365,FALSE)</f>
        <v>0</v>
      </c>
      <c r="AG4365" t="b">
        <f>IF(AND(Z4365,AA4365,AB4365,AD4365,IF(C4365=Auswahlhilfe!$L$17,TRUE,FALSE)),D4365,FALSE)</f>
        <v>0</v>
      </c>
      <c r="AH4365" t="b">
        <f>IF(AND(Z4365,AA4365,AB4365,AE4365,IF(C4365=Auswahlhilfe!$L$17,TRUE,FALSE)),D4365,FALSE)</f>
        <v>0</v>
      </c>
      <c r="AI4365" t="s">
        <v>4818</v>
      </c>
      <c r="AJ4365" s="90" t="str">
        <f t="shared" si="206"/>
        <v>https://shop.oxni.ch/de/shop/motoren/planetengetriebe/tce-090-003-s2-p2</v>
      </c>
    </row>
    <row r="4366" spans="2:36" x14ac:dyDescent="0.2">
      <c r="B4366" s="78" t="str">
        <f t="shared" si="204"/>
        <v/>
      </c>
      <c r="C4366" s="19" t="s">
        <v>19</v>
      </c>
      <c r="D4366" s="19" t="s">
        <v>4667</v>
      </c>
      <c r="E4366" s="19">
        <v>90</v>
      </c>
      <c r="F4366" s="19" t="s">
        <v>55</v>
      </c>
      <c r="G4366" s="19">
        <v>100</v>
      </c>
      <c r="H4366" s="19">
        <v>5</v>
      </c>
      <c r="I4366" s="19">
        <v>25</v>
      </c>
      <c r="J4366" s="19">
        <v>94</v>
      </c>
      <c r="K4366" s="19">
        <v>220</v>
      </c>
      <c r="L4366" s="19">
        <v>660</v>
      </c>
      <c r="M4366" s="19" t="s">
        <v>134</v>
      </c>
      <c r="N4366" s="19">
        <v>3000</v>
      </c>
      <c r="O4366" s="19">
        <v>6000</v>
      </c>
      <c r="P4366" s="19">
        <v>6700</v>
      </c>
      <c r="Q4366" s="19" t="s">
        <v>57</v>
      </c>
      <c r="R4366" s="19">
        <v>3350</v>
      </c>
      <c r="S4366" s="19">
        <v>20000</v>
      </c>
      <c r="T4366" s="19">
        <v>0.44</v>
      </c>
      <c r="U4366" s="19">
        <v>8.5</v>
      </c>
      <c r="V4366" s="19">
        <v>0.24</v>
      </c>
      <c r="W4366" s="19">
        <v>63</v>
      </c>
      <c r="X4366" s="93">
        <v>610</v>
      </c>
      <c r="Y4366">
        <f t="shared" si="205"/>
        <v>30</v>
      </c>
      <c r="Z4366" t="b">
        <f>IF(N4366/G4366&gt;=Auswahlhilfe!$C$8,TRUE,FALSE)</f>
        <v>1</v>
      </c>
      <c r="AA4366" t="b">
        <f>IF(K4366&gt;Auswahlhilfe!$C$7,TRUE,FALSE)</f>
        <v>1</v>
      </c>
      <c r="AB4366" t="b">
        <f>IF(Auswahlhilfe!$C$17=F4366,TRUE,FALSE)</f>
        <v>0</v>
      </c>
      <c r="AC4366" t="b">
        <f>IFERROR(IF(FIND("P2",PGOptionList!D4366)&gt;0,TRUE),FALSE)</f>
        <v>0</v>
      </c>
      <c r="AD4366" t="b">
        <f>IFERROR(IF(FIND("P1",PGOptionList!D4366)&gt;0,TRUE),FALSE)</f>
        <v>1</v>
      </c>
      <c r="AE4366" t="b">
        <f>IFERROR(IF(FIND("P0",PGOptionList!D4366)&gt;0,TRUE),FALSE)</f>
        <v>0</v>
      </c>
      <c r="AF4366" t="b">
        <f>IF(AND(Z4366,AA4366,AB4366,AC4366,IF(C4366=Auswahlhilfe!$L$7,TRUE,FALSE)),D4366,FALSE)</f>
        <v>0</v>
      </c>
      <c r="AG4366" t="b">
        <f>IF(AND(Z4366,AA4366,AB4366,AD4366,IF(C4366=Auswahlhilfe!$L$17,TRUE,FALSE)),D4366,FALSE)</f>
        <v>0</v>
      </c>
      <c r="AH4366" t="b">
        <f>IF(AND(Z4366,AA4366,AB4366,AE4366,IF(C4366=Auswahlhilfe!$L$17,TRUE,FALSE)),D4366,FALSE)</f>
        <v>0</v>
      </c>
      <c r="AI4366" t="s">
        <v>4817</v>
      </c>
      <c r="AJ4366" s="90" t="str">
        <f t="shared" si="206"/>
        <v>mailto:info@oxni.ch?subject=Anfrage TCE-120-100-S1-P1</v>
      </c>
    </row>
    <row r="4367" spans="2:36" x14ac:dyDescent="0.2">
      <c r="B4367" s="78" t="str">
        <f t="shared" si="204"/>
        <v/>
      </c>
      <c r="C4367" s="19" t="s">
        <v>19</v>
      </c>
      <c r="D4367" s="19" t="s">
        <v>4668</v>
      </c>
      <c r="E4367" s="19">
        <v>90</v>
      </c>
      <c r="F4367" s="19" t="s">
        <v>58</v>
      </c>
      <c r="G4367" s="19">
        <v>100</v>
      </c>
      <c r="H4367" s="19">
        <v>5</v>
      </c>
      <c r="I4367" s="19">
        <v>25</v>
      </c>
      <c r="J4367" s="19">
        <v>94</v>
      </c>
      <c r="K4367" s="19">
        <v>220</v>
      </c>
      <c r="L4367" s="19">
        <v>660</v>
      </c>
      <c r="M4367" s="19" t="s">
        <v>134</v>
      </c>
      <c r="N4367" s="19">
        <v>3000</v>
      </c>
      <c r="O4367" s="19">
        <v>6000</v>
      </c>
      <c r="P4367" s="19">
        <v>6700</v>
      </c>
      <c r="Q4367" s="19" t="s">
        <v>57</v>
      </c>
      <c r="R4367" s="19">
        <v>3350</v>
      </c>
      <c r="S4367" s="19">
        <v>20000</v>
      </c>
      <c r="T4367" s="19">
        <v>0.44</v>
      </c>
      <c r="U4367" s="19">
        <v>8.5</v>
      </c>
      <c r="V4367" s="19">
        <v>0.24</v>
      </c>
      <c r="W4367" s="19">
        <v>63</v>
      </c>
      <c r="X4367" s="93">
        <v>610</v>
      </c>
      <c r="Y4367">
        <f t="shared" si="205"/>
        <v>30</v>
      </c>
      <c r="Z4367" t="b">
        <f>IF(N4367/G4367&gt;=Auswahlhilfe!$C$8,TRUE,FALSE)</f>
        <v>1</v>
      </c>
      <c r="AA4367" t="b">
        <f>IF(K4367&gt;Auswahlhilfe!$C$7,TRUE,FALSE)</f>
        <v>1</v>
      </c>
      <c r="AB4367" t="b">
        <f>IF(Auswahlhilfe!$C$17=F4367,TRUE,FALSE)</f>
        <v>1</v>
      </c>
      <c r="AC4367" t="b">
        <f>IFERROR(IF(FIND("P2",PGOptionList!D4367)&gt;0,TRUE),FALSE)</f>
        <v>0</v>
      </c>
      <c r="AD4367" t="b">
        <f>IFERROR(IF(FIND("P1",PGOptionList!D4367)&gt;0,TRUE),FALSE)</f>
        <v>1</v>
      </c>
      <c r="AE4367" t="b">
        <f>IFERROR(IF(FIND("P0",PGOptionList!D4367)&gt;0,TRUE),FALSE)</f>
        <v>0</v>
      </c>
      <c r="AF4367" t="b">
        <f>IF(AND(Z4367,AA4367,AB4367,AC4367,IF(C4367=Auswahlhilfe!$L$7,TRUE,FALSE)),D4367,FALSE)</f>
        <v>0</v>
      </c>
      <c r="AG4367" t="b">
        <f>IF(AND(Z4367,AA4367,AB4367,AD4367,IF(C4367=Auswahlhilfe!$L$17,TRUE,FALSE)),D4367,FALSE)</f>
        <v>0</v>
      </c>
      <c r="AH4367" t="b">
        <f>IF(AND(Z4367,AA4367,AB4367,AE4367,IF(C4367=Auswahlhilfe!$L$17,TRUE,FALSE)),D4367,FALSE)</f>
        <v>0</v>
      </c>
      <c r="AI4367" t="s">
        <v>4818</v>
      </c>
      <c r="AJ4367" s="90" t="str">
        <f t="shared" si="206"/>
        <v>https://shop.oxni.ch/de/shop/motoren/planetengetriebe/tce-120-100-s2-p1</v>
      </c>
    </row>
    <row r="4368" spans="2:36" x14ac:dyDescent="0.2">
      <c r="B4368" s="78" t="str">
        <f t="shared" si="204"/>
        <v/>
      </c>
      <c r="C4368" s="19" t="s">
        <v>19</v>
      </c>
      <c r="D4368" s="19" t="s">
        <v>4669</v>
      </c>
      <c r="E4368" s="19">
        <v>90</v>
      </c>
      <c r="F4368" s="19" t="s">
        <v>55</v>
      </c>
      <c r="G4368" s="19">
        <v>100</v>
      </c>
      <c r="H4368" s="19">
        <v>7</v>
      </c>
      <c r="I4368" s="19">
        <v>25</v>
      </c>
      <c r="J4368" s="19">
        <v>94</v>
      </c>
      <c r="K4368" s="19">
        <v>220</v>
      </c>
      <c r="L4368" s="19">
        <v>660</v>
      </c>
      <c r="M4368" s="19" t="s">
        <v>134</v>
      </c>
      <c r="N4368" s="19">
        <v>3000</v>
      </c>
      <c r="O4368" s="19">
        <v>6000</v>
      </c>
      <c r="P4368" s="19">
        <v>6700</v>
      </c>
      <c r="Q4368" s="19" t="s">
        <v>57</v>
      </c>
      <c r="R4368" s="19">
        <v>3350</v>
      </c>
      <c r="S4368" s="19">
        <v>20000</v>
      </c>
      <c r="T4368" s="19">
        <v>0.44</v>
      </c>
      <c r="U4368" s="19">
        <v>8.5</v>
      </c>
      <c r="V4368" s="19">
        <v>0.24</v>
      </c>
      <c r="W4368" s="19">
        <v>63</v>
      </c>
      <c r="X4368" s="93">
        <v>555</v>
      </c>
      <c r="Y4368">
        <f t="shared" si="205"/>
        <v>30</v>
      </c>
      <c r="Z4368" t="b">
        <f>IF(N4368/G4368&gt;=Auswahlhilfe!$C$8,TRUE,FALSE)</f>
        <v>1</v>
      </c>
      <c r="AA4368" t="b">
        <f>IF(K4368&gt;Auswahlhilfe!$C$7,TRUE,FALSE)</f>
        <v>1</v>
      </c>
      <c r="AB4368" t="b">
        <f>IF(Auswahlhilfe!$C$17=F4368,TRUE,FALSE)</f>
        <v>0</v>
      </c>
      <c r="AC4368" t="b">
        <f>IFERROR(IF(FIND("P2",PGOptionList!D4368)&gt;0,TRUE),FALSE)</f>
        <v>1</v>
      </c>
      <c r="AD4368" t="b">
        <f>IFERROR(IF(FIND("P1",PGOptionList!D4368)&gt;0,TRUE),FALSE)</f>
        <v>0</v>
      </c>
      <c r="AE4368" t="b">
        <f>IFERROR(IF(FIND("P0",PGOptionList!D4368)&gt;0,TRUE),FALSE)</f>
        <v>0</v>
      </c>
      <c r="AF4368" t="b">
        <f>IF(AND(Z4368,AA4368,AB4368,AC4368,IF(C4368=Auswahlhilfe!$L$7,TRUE,FALSE)),D4368,FALSE)</f>
        <v>0</v>
      </c>
      <c r="AG4368" t="b">
        <f>IF(AND(Z4368,AA4368,AB4368,AD4368,IF(C4368=Auswahlhilfe!$L$17,TRUE,FALSE)),D4368,FALSE)</f>
        <v>0</v>
      </c>
      <c r="AH4368" t="b">
        <f>IF(AND(Z4368,AA4368,AB4368,AE4368,IF(C4368=Auswahlhilfe!$L$17,TRUE,FALSE)),D4368,FALSE)</f>
        <v>0</v>
      </c>
      <c r="AI4368" t="s">
        <v>4817</v>
      </c>
      <c r="AJ4368" s="90" t="str">
        <f t="shared" si="206"/>
        <v>mailto:info@oxni.ch?subject=Anfrage TCE-120-100-S1-P2</v>
      </c>
    </row>
    <row r="4369" spans="2:36" x14ac:dyDescent="0.2">
      <c r="B4369" s="78" t="str">
        <f t="shared" si="204"/>
        <v/>
      </c>
      <c r="C4369" s="19" t="s">
        <v>19</v>
      </c>
      <c r="D4369" s="19" t="s">
        <v>4670</v>
      </c>
      <c r="E4369" s="19">
        <v>90</v>
      </c>
      <c r="F4369" s="19" t="s">
        <v>58</v>
      </c>
      <c r="G4369" s="19">
        <v>100</v>
      </c>
      <c r="H4369" s="19">
        <v>7</v>
      </c>
      <c r="I4369" s="19">
        <v>25</v>
      </c>
      <c r="J4369" s="19">
        <v>94</v>
      </c>
      <c r="K4369" s="19">
        <v>220</v>
      </c>
      <c r="L4369" s="19">
        <v>660</v>
      </c>
      <c r="M4369" s="19" t="s">
        <v>134</v>
      </c>
      <c r="N4369" s="19">
        <v>3000</v>
      </c>
      <c r="O4369" s="19">
        <v>6000</v>
      </c>
      <c r="P4369" s="19">
        <v>6700</v>
      </c>
      <c r="Q4369" s="19" t="s">
        <v>57</v>
      </c>
      <c r="R4369" s="19">
        <v>3350</v>
      </c>
      <c r="S4369" s="19">
        <v>20000</v>
      </c>
      <c r="T4369" s="19">
        <v>0.44</v>
      </c>
      <c r="U4369" s="19">
        <v>8.5</v>
      </c>
      <c r="V4369" s="19">
        <v>0.24</v>
      </c>
      <c r="W4369" s="19">
        <v>63</v>
      </c>
      <c r="X4369" s="93">
        <v>555</v>
      </c>
      <c r="Y4369">
        <f t="shared" si="205"/>
        <v>30</v>
      </c>
      <c r="Z4369" t="b">
        <f>IF(N4369/G4369&gt;=Auswahlhilfe!$C$8,TRUE,FALSE)</f>
        <v>1</v>
      </c>
      <c r="AA4369" t="b">
        <f>IF(K4369&gt;Auswahlhilfe!$C$7,TRUE,FALSE)</f>
        <v>1</v>
      </c>
      <c r="AB4369" t="b">
        <f>IF(Auswahlhilfe!$C$17=F4369,TRUE,FALSE)</f>
        <v>1</v>
      </c>
      <c r="AC4369" t="b">
        <f>IFERROR(IF(FIND("P2",PGOptionList!D4369)&gt;0,TRUE),FALSE)</f>
        <v>1</v>
      </c>
      <c r="AD4369" t="b">
        <f>IFERROR(IF(FIND("P1",PGOptionList!D4369)&gt;0,TRUE),FALSE)</f>
        <v>0</v>
      </c>
      <c r="AE4369" t="b">
        <f>IFERROR(IF(FIND("P0",PGOptionList!D4369)&gt;0,TRUE),FALSE)</f>
        <v>0</v>
      </c>
      <c r="AF4369" t="b">
        <f>IF(AND(Z4369,AA4369,AB4369,AC4369,IF(C4369=Auswahlhilfe!$L$7,TRUE,FALSE)),D4369,FALSE)</f>
        <v>0</v>
      </c>
      <c r="AG4369" t="b">
        <f>IF(AND(Z4369,AA4369,AB4369,AD4369,IF(C4369=Auswahlhilfe!$L$17,TRUE,FALSE)),D4369,FALSE)</f>
        <v>0</v>
      </c>
      <c r="AH4369" t="b">
        <f>IF(AND(Z4369,AA4369,AB4369,AE4369,IF(C4369=Auswahlhilfe!$L$17,TRUE,FALSE)),D4369,FALSE)</f>
        <v>0</v>
      </c>
      <c r="AI4369" t="s">
        <v>4818</v>
      </c>
      <c r="AJ4369" s="90" t="str">
        <f t="shared" si="206"/>
        <v>https://shop.oxni.ch/de/shop/motoren/planetengetriebe/tce-120-100-s2-p2</v>
      </c>
    </row>
    <row r="4370" spans="2:36" x14ac:dyDescent="0.2">
      <c r="B4370" s="78" t="str">
        <f t="shared" si="204"/>
        <v/>
      </c>
      <c r="C4370" s="19" t="s">
        <v>19</v>
      </c>
      <c r="D4370" s="19" t="s">
        <v>4671</v>
      </c>
      <c r="E4370" s="19">
        <v>90</v>
      </c>
      <c r="F4370" s="19" t="s">
        <v>55</v>
      </c>
      <c r="G4370" s="19">
        <v>80</v>
      </c>
      <c r="H4370" s="19">
        <v>5</v>
      </c>
      <c r="I4370" s="19">
        <v>25</v>
      </c>
      <c r="J4370" s="19">
        <v>94</v>
      </c>
      <c r="K4370" s="19">
        <v>255</v>
      </c>
      <c r="L4370" s="19">
        <v>765</v>
      </c>
      <c r="M4370" s="19" t="s">
        <v>133</v>
      </c>
      <c r="N4370" s="19">
        <v>3000</v>
      </c>
      <c r="O4370" s="19">
        <v>6000</v>
      </c>
      <c r="P4370" s="19">
        <v>6700</v>
      </c>
      <c r="Q4370" s="19" t="s">
        <v>57</v>
      </c>
      <c r="R4370" s="19">
        <v>3350</v>
      </c>
      <c r="S4370" s="19">
        <v>20000</v>
      </c>
      <c r="T4370" s="19">
        <v>0.44</v>
      </c>
      <c r="U4370" s="19">
        <v>8.5</v>
      </c>
      <c r="V4370" s="19">
        <v>0.24</v>
      </c>
      <c r="W4370" s="19">
        <v>63</v>
      </c>
      <c r="X4370" s="93">
        <v>610</v>
      </c>
      <c r="Y4370">
        <f t="shared" si="205"/>
        <v>37.5</v>
      </c>
      <c r="Z4370" t="b">
        <f>IF(N4370/G4370&gt;=Auswahlhilfe!$C$8,TRUE,FALSE)</f>
        <v>1</v>
      </c>
      <c r="AA4370" t="b">
        <f>IF(K4370&gt;Auswahlhilfe!$C$7,TRUE,FALSE)</f>
        <v>1</v>
      </c>
      <c r="AB4370" t="b">
        <f>IF(Auswahlhilfe!$C$17=F4370,TRUE,FALSE)</f>
        <v>0</v>
      </c>
      <c r="AC4370" t="b">
        <f>IFERROR(IF(FIND("P2",PGOptionList!D4370)&gt;0,TRUE),FALSE)</f>
        <v>0</v>
      </c>
      <c r="AD4370" t="b">
        <f>IFERROR(IF(FIND("P1",PGOptionList!D4370)&gt;0,TRUE),FALSE)</f>
        <v>1</v>
      </c>
      <c r="AE4370" t="b">
        <f>IFERROR(IF(FIND("P0",PGOptionList!D4370)&gt;0,TRUE),FALSE)</f>
        <v>0</v>
      </c>
      <c r="AF4370" t="b">
        <f>IF(AND(Z4370,AA4370,AB4370,AC4370,IF(C4370=Auswahlhilfe!$L$7,TRUE,FALSE)),D4370,FALSE)</f>
        <v>0</v>
      </c>
      <c r="AG4370" t="b">
        <f>IF(AND(Z4370,AA4370,AB4370,AD4370,IF(C4370=Auswahlhilfe!$L$17,TRUE,FALSE)),D4370,FALSE)</f>
        <v>0</v>
      </c>
      <c r="AH4370" t="b">
        <f>IF(AND(Z4370,AA4370,AB4370,AE4370,IF(C4370=Auswahlhilfe!$L$17,TRUE,FALSE)),D4370,FALSE)</f>
        <v>0</v>
      </c>
      <c r="AI4370" t="s">
        <v>4817</v>
      </c>
      <c r="AJ4370" s="90" t="str">
        <f t="shared" si="206"/>
        <v>mailto:info@oxni.ch?subject=Anfrage TCE-120-080-S1-P1</v>
      </c>
    </row>
    <row r="4371" spans="2:36" x14ac:dyDescent="0.2">
      <c r="B4371" s="78" t="str">
        <f t="shared" si="204"/>
        <v/>
      </c>
      <c r="C4371" s="19" t="s">
        <v>19</v>
      </c>
      <c r="D4371" s="19" t="s">
        <v>4672</v>
      </c>
      <c r="E4371" s="19">
        <v>90</v>
      </c>
      <c r="F4371" s="19" t="s">
        <v>58</v>
      </c>
      <c r="G4371" s="19">
        <v>80</v>
      </c>
      <c r="H4371" s="19">
        <v>5</v>
      </c>
      <c r="I4371" s="19">
        <v>25</v>
      </c>
      <c r="J4371" s="19">
        <v>94</v>
      </c>
      <c r="K4371" s="19">
        <v>255</v>
      </c>
      <c r="L4371" s="19">
        <v>765</v>
      </c>
      <c r="M4371" s="19" t="s">
        <v>133</v>
      </c>
      <c r="N4371" s="19">
        <v>3000</v>
      </c>
      <c r="O4371" s="19">
        <v>6000</v>
      </c>
      <c r="P4371" s="19">
        <v>6700</v>
      </c>
      <c r="Q4371" s="19" t="s">
        <v>57</v>
      </c>
      <c r="R4371" s="19">
        <v>3350</v>
      </c>
      <c r="S4371" s="19">
        <v>20000</v>
      </c>
      <c r="T4371" s="19">
        <v>0.44</v>
      </c>
      <c r="U4371" s="19">
        <v>8.5</v>
      </c>
      <c r="V4371" s="19">
        <v>0.24</v>
      </c>
      <c r="W4371" s="19">
        <v>63</v>
      </c>
      <c r="X4371" s="93">
        <v>610</v>
      </c>
      <c r="Y4371">
        <f t="shared" si="205"/>
        <v>37.5</v>
      </c>
      <c r="Z4371" t="b">
        <f>IF(N4371/G4371&gt;=Auswahlhilfe!$C$8,TRUE,FALSE)</f>
        <v>1</v>
      </c>
      <c r="AA4371" t="b">
        <f>IF(K4371&gt;Auswahlhilfe!$C$7,TRUE,FALSE)</f>
        <v>1</v>
      </c>
      <c r="AB4371" t="b">
        <f>IF(Auswahlhilfe!$C$17=F4371,TRUE,FALSE)</f>
        <v>1</v>
      </c>
      <c r="AC4371" t="b">
        <f>IFERROR(IF(FIND("P2",PGOptionList!D4371)&gt;0,TRUE),FALSE)</f>
        <v>0</v>
      </c>
      <c r="AD4371" t="b">
        <f>IFERROR(IF(FIND("P1",PGOptionList!D4371)&gt;0,TRUE),FALSE)</f>
        <v>1</v>
      </c>
      <c r="AE4371" t="b">
        <f>IFERROR(IF(FIND("P0",PGOptionList!D4371)&gt;0,TRUE),FALSE)</f>
        <v>0</v>
      </c>
      <c r="AF4371" t="b">
        <f>IF(AND(Z4371,AA4371,AB4371,AC4371,IF(C4371=Auswahlhilfe!$L$7,TRUE,FALSE)),D4371,FALSE)</f>
        <v>0</v>
      </c>
      <c r="AG4371" t="b">
        <f>IF(AND(Z4371,AA4371,AB4371,AD4371,IF(C4371=Auswahlhilfe!$L$17,TRUE,FALSE)),D4371,FALSE)</f>
        <v>0</v>
      </c>
      <c r="AH4371" t="b">
        <f>IF(AND(Z4371,AA4371,AB4371,AE4371,IF(C4371=Auswahlhilfe!$L$17,TRUE,FALSE)),D4371,FALSE)</f>
        <v>0</v>
      </c>
      <c r="AI4371" t="s">
        <v>4818</v>
      </c>
      <c r="AJ4371" s="90" t="str">
        <f t="shared" si="206"/>
        <v>https://shop.oxni.ch/de/shop/motoren/planetengetriebe/tce-120-080-s2-p1</v>
      </c>
    </row>
    <row r="4372" spans="2:36" x14ac:dyDescent="0.2">
      <c r="B4372" s="78" t="str">
        <f t="shared" si="204"/>
        <v/>
      </c>
      <c r="C4372" s="19" t="s">
        <v>19</v>
      </c>
      <c r="D4372" s="19" t="s">
        <v>4673</v>
      </c>
      <c r="E4372" s="19">
        <v>90</v>
      </c>
      <c r="F4372" s="19" t="s">
        <v>55</v>
      </c>
      <c r="G4372" s="19">
        <v>80</v>
      </c>
      <c r="H4372" s="19">
        <v>7</v>
      </c>
      <c r="I4372" s="19">
        <v>25</v>
      </c>
      <c r="J4372" s="19">
        <v>94</v>
      </c>
      <c r="K4372" s="19">
        <v>255</v>
      </c>
      <c r="L4372" s="19">
        <v>765</v>
      </c>
      <c r="M4372" s="19" t="s">
        <v>133</v>
      </c>
      <c r="N4372" s="19">
        <v>3000</v>
      </c>
      <c r="O4372" s="19">
        <v>6000</v>
      </c>
      <c r="P4372" s="19">
        <v>6700</v>
      </c>
      <c r="Q4372" s="19" t="s">
        <v>57</v>
      </c>
      <c r="R4372" s="19">
        <v>3350</v>
      </c>
      <c r="S4372" s="19">
        <v>20000</v>
      </c>
      <c r="T4372" s="19">
        <v>0.44</v>
      </c>
      <c r="U4372" s="19">
        <v>8.5</v>
      </c>
      <c r="V4372" s="19">
        <v>0.24</v>
      </c>
      <c r="W4372" s="19">
        <v>63</v>
      </c>
      <c r="X4372" s="93">
        <v>555</v>
      </c>
      <c r="Y4372">
        <f t="shared" si="205"/>
        <v>37.5</v>
      </c>
      <c r="Z4372" t="b">
        <f>IF(N4372/G4372&gt;=Auswahlhilfe!$C$8,TRUE,FALSE)</f>
        <v>1</v>
      </c>
      <c r="AA4372" t="b">
        <f>IF(K4372&gt;Auswahlhilfe!$C$7,TRUE,FALSE)</f>
        <v>1</v>
      </c>
      <c r="AB4372" t="b">
        <f>IF(Auswahlhilfe!$C$17=F4372,TRUE,FALSE)</f>
        <v>0</v>
      </c>
      <c r="AC4372" t="b">
        <f>IFERROR(IF(FIND("P2",PGOptionList!D4372)&gt;0,TRUE),FALSE)</f>
        <v>1</v>
      </c>
      <c r="AD4372" t="b">
        <f>IFERROR(IF(FIND("P1",PGOptionList!D4372)&gt;0,TRUE),FALSE)</f>
        <v>0</v>
      </c>
      <c r="AE4372" t="b">
        <f>IFERROR(IF(FIND("P0",PGOptionList!D4372)&gt;0,TRUE),FALSE)</f>
        <v>0</v>
      </c>
      <c r="AF4372" t="b">
        <f>IF(AND(Z4372,AA4372,AB4372,AC4372,IF(C4372=Auswahlhilfe!$L$7,TRUE,FALSE)),D4372,FALSE)</f>
        <v>0</v>
      </c>
      <c r="AG4372" t="b">
        <f>IF(AND(Z4372,AA4372,AB4372,AD4372,IF(C4372=Auswahlhilfe!$L$17,TRUE,FALSE)),D4372,FALSE)</f>
        <v>0</v>
      </c>
      <c r="AH4372" t="b">
        <f>IF(AND(Z4372,AA4372,AB4372,AE4372,IF(C4372=Auswahlhilfe!$L$17,TRUE,FALSE)),D4372,FALSE)</f>
        <v>0</v>
      </c>
      <c r="AI4372" t="s">
        <v>4817</v>
      </c>
      <c r="AJ4372" s="90" t="str">
        <f t="shared" si="206"/>
        <v>mailto:info@oxni.ch?subject=Anfrage TCE-120-080-S1-P2</v>
      </c>
    </row>
    <row r="4373" spans="2:36" x14ac:dyDescent="0.2">
      <c r="B4373" s="78" t="str">
        <f t="shared" si="204"/>
        <v/>
      </c>
      <c r="C4373" s="19" t="s">
        <v>19</v>
      </c>
      <c r="D4373" s="19" t="s">
        <v>4674</v>
      </c>
      <c r="E4373" s="19">
        <v>90</v>
      </c>
      <c r="F4373" s="19" t="s">
        <v>58</v>
      </c>
      <c r="G4373" s="19">
        <v>80</v>
      </c>
      <c r="H4373" s="19">
        <v>7</v>
      </c>
      <c r="I4373" s="19">
        <v>25</v>
      </c>
      <c r="J4373" s="19">
        <v>94</v>
      </c>
      <c r="K4373" s="19">
        <v>255</v>
      </c>
      <c r="L4373" s="19">
        <v>765</v>
      </c>
      <c r="M4373" s="19" t="s">
        <v>133</v>
      </c>
      <c r="N4373" s="19">
        <v>3000</v>
      </c>
      <c r="O4373" s="19">
        <v>6000</v>
      </c>
      <c r="P4373" s="19">
        <v>6700</v>
      </c>
      <c r="Q4373" s="19" t="s">
        <v>57</v>
      </c>
      <c r="R4373" s="19">
        <v>3350</v>
      </c>
      <c r="S4373" s="19">
        <v>20000</v>
      </c>
      <c r="T4373" s="19">
        <v>0.44</v>
      </c>
      <c r="U4373" s="19">
        <v>8.5</v>
      </c>
      <c r="V4373" s="19">
        <v>0.24</v>
      </c>
      <c r="W4373" s="19">
        <v>63</v>
      </c>
      <c r="X4373" s="93">
        <v>555</v>
      </c>
      <c r="Y4373">
        <f t="shared" si="205"/>
        <v>37.5</v>
      </c>
      <c r="Z4373" t="b">
        <f>IF(N4373/G4373&gt;=Auswahlhilfe!$C$8,TRUE,FALSE)</f>
        <v>1</v>
      </c>
      <c r="AA4373" t="b">
        <f>IF(K4373&gt;Auswahlhilfe!$C$7,TRUE,FALSE)</f>
        <v>1</v>
      </c>
      <c r="AB4373" t="b">
        <f>IF(Auswahlhilfe!$C$17=F4373,TRUE,FALSE)</f>
        <v>1</v>
      </c>
      <c r="AC4373" t="b">
        <f>IFERROR(IF(FIND("P2",PGOptionList!D4373)&gt;0,TRUE),FALSE)</f>
        <v>1</v>
      </c>
      <c r="AD4373" t="b">
        <f>IFERROR(IF(FIND("P1",PGOptionList!D4373)&gt;0,TRUE),FALSE)</f>
        <v>0</v>
      </c>
      <c r="AE4373" t="b">
        <f>IFERROR(IF(FIND("P0",PGOptionList!D4373)&gt;0,TRUE),FALSE)</f>
        <v>0</v>
      </c>
      <c r="AF4373" t="b">
        <f>IF(AND(Z4373,AA4373,AB4373,AC4373,IF(C4373=Auswahlhilfe!$L$7,TRUE,FALSE)),D4373,FALSE)</f>
        <v>0</v>
      </c>
      <c r="AG4373" t="b">
        <f>IF(AND(Z4373,AA4373,AB4373,AD4373,IF(C4373=Auswahlhilfe!$L$17,TRUE,FALSE)),D4373,FALSE)</f>
        <v>0</v>
      </c>
      <c r="AH4373" t="b">
        <f>IF(AND(Z4373,AA4373,AB4373,AE4373,IF(C4373=Auswahlhilfe!$L$17,TRUE,FALSE)),D4373,FALSE)</f>
        <v>0</v>
      </c>
      <c r="AI4373" t="s">
        <v>4818</v>
      </c>
      <c r="AJ4373" s="90" t="str">
        <f t="shared" si="206"/>
        <v>https://shop.oxni.ch/de/shop/motoren/planetengetriebe/tce-120-080-s2-p2</v>
      </c>
    </row>
    <row r="4374" spans="2:36" x14ac:dyDescent="0.2">
      <c r="B4374" s="78" t="str">
        <f t="shared" si="204"/>
        <v/>
      </c>
      <c r="C4374" s="19" t="s">
        <v>19</v>
      </c>
      <c r="D4374" s="19" t="s">
        <v>4675</v>
      </c>
      <c r="E4374" s="19">
        <v>90</v>
      </c>
      <c r="F4374" s="19" t="s">
        <v>55</v>
      </c>
      <c r="G4374" s="19">
        <v>70</v>
      </c>
      <c r="H4374" s="19">
        <v>5</v>
      </c>
      <c r="I4374" s="19">
        <v>25</v>
      </c>
      <c r="J4374" s="19">
        <v>94</v>
      </c>
      <c r="K4374" s="19">
        <v>300</v>
      </c>
      <c r="L4374" s="19">
        <v>900</v>
      </c>
      <c r="M4374" s="19" t="s">
        <v>79</v>
      </c>
      <c r="N4374" s="19">
        <v>3000</v>
      </c>
      <c r="O4374" s="19">
        <v>6000</v>
      </c>
      <c r="P4374" s="19">
        <v>6700</v>
      </c>
      <c r="Q4374" s="19" t="s">
        <v>57</v>
      </c>
      <c r="R4374" s="19">
        <v>3350</v>
      </c>
      <c r="S4374" s="19">
        <v>20000</v>
      </c>
      <c r="T4374" s="19">
        <v>0.44</v>
      </c>
      <c r="U4374" s="19">
        <v>8.5</v>
      </c>
      <c r="V4374" s="19">
        <v>0.24</v>
      </c>
      <c r="W4374" s="19">
        <v>63</v>
      </c>
      <c r="X4374" s="93">
        <v>610</v>
      </c>
      <c r="Y4374">
        <f t="shared" si="205"/>
        <v>42.857142857142854</v>
      </c>
      <c r="Z4374" t="b">
        <f>IF(N4374/G4374&gt;=Auswahlhilfe!$C$8,TRUE,FALSE)</f>
        <v>1</v>
      </c>
      <c r="AA4374" t="b">
        <f>IF(K4374&gt;Auswahlhilfe!$C$7,TRUE,FALSE)</f>
        <v>1</v>
      </c>
      <c r="AB4374" t="b">
        <f>IF(Auswahlhilfe!$C$17=F4374,TRUE,FALSE)</f>
        <v>0</v>
      </c>
      <c r="AC4374" t="b">
        <f>IFERROR(IF(FIND("P2",PGOptionList!D4374)&gt;0,TRUE),FALSE)</f>
        <v>0</v>
      </c>
      <c r="AD4374" t="b">
        <f>IFERROR(IF(FIND("P1",PGOptionList!D4374)&gt;0,TRUE),FALSE)</f>
        <v>1</v>
      </c>
      <c r="AE4374" t="b">
        <f>IFERROR(IF(FIND("P0",PGOptionList!D4374)&gt;0,TRUE),FALSE)</f>
        <v>0</v>
      </c>
      <c r="AF4374" t="b">
        <f>IF(AND(Z4374,AA4374,AB4374,AC4374,IF(C4374=Auswahlhilfe!$L$7,TRUE,FALSE)),D4374,FALSE)</f>
        <v>0</v>
      </c>
      <c r="AG4374" t="b">
        <f>IF(AND(Z4374,AA4374,AB4374,AD4374,IF(C4374=Auswahlhilfe!$L$17,TRUE,FALSE)),D4374,FALSE)</f>
        <v>0</v>
      </c>
      <c r="AH4374" t="b">
        <f>IF(AND(Z4374,AA4374,AB4374,AE4374,IF(C4374=Auswahlhilfe!$L$17,TRUE,FALSE)),D4374,FALSE)</f>
        <v>0</v>
      </c>
      <c r="AI4374" t="s">
        <v>4817</v>
      </c>
      <c r="AJ4374" s="90" t="str">
        <f t="shared" si="206"/>
        <v>mailto:info@oxni.ch?subject=Anfrage TCE-120-070-S1-P1</v>
      </c>
    </row>
    <row r="4375" spans="2:36" x14ac:dyDescent="0.2">
      <c r="B4375" s="78" t="str">
        <f t="shared" si="204"/>
        <v/>
      </c>
      <c r="C4375" s="19" t="s">
        <v>19</v>
      </c>
      <c r="D4375" s="19" t="s">
        <v>4676</v>
      </c>
      <c r="E4375" s="19">
        <v>90</v>
      </c>
      <c r="F4375" s="19" t="s">
        <v>58</v>
      </c>
      <c r="G4375" s="19">
        <v>70</v>
      </c>
      <c r="H4375" s="19">
        <v>5</v>
      </c>
      <c r="I4375" s="19">
        <v>25</v>
      </c>
      <c r="J4375" s="19">
        <v>94</v>
      </c>
      <c r="K4375" s="19">
        <v>300</v>
      </c>
      <c r="L4375" s="19">
        <v>900</v>
      </c>
      <c r="M4375" s="19" t="s">
        <v>79</v>
      </c>
      <c r="N4375" s="19">
        <v>3000</v>
      </c>
      <c r="O4375" s="19">
        <v>6000</v>
      </c>
      <c r="P4375" s="19">
        <v>6700</v>
      </c>
      <c r="Q4375" s="19" t="s">
        <v>57</v>
      </c>
      <c r="R4375" s="19">
        <v>3350</v>
      </c>
      <c r="S4375" s="19">
        <v>20000</v>
      </c>
      <c r="T4375" s="19">
        <v>0.44</v>
      </c>
      <c r="U4375" s="19">
        <v>8.5</v>
      </c>
      <c r="V4375" s="19">
        <v>0.24</v>
      </c>
      <c r="W4375" s="19">
        <v>63</v>
      </c>
      <c r="X4375" s="93">
        <v>610</v>
      </c>
      <c r="Y4375">
        <f t="shared" si="205"/>
        <v>42.857142857142854</v>
      </c>
      <c r="Z4375" t="b">
        <f>IF(N4375/G4375&gt;=Auswahlhilfe!$C$8,TRUE,FALSE)</f>
        <v>1</v>
      </c>
      <c r="AA4375" t="b">
        <f>IF(K4375&gt;Auswahlhilfe!$C$7,TRUE,FALSE)</f>
        <v>1</v>
      </c>
      <c r="AB4375" t="b">
        <f>IF(Auswahlhilfe!$C$17=F4375,TRUE,FALSE)</f>
        <v>1</v>
      </c>
      <c r="AC4375" t="b">
        <f>IFERROR(IF(FIND("P2",PGOptionList!D4375)&gt;0,TRUE),FALSE)</f>
        <v>0</v>
      </c>
      <c r="AD4375" t="b">
        <f>IFERROR(IF(FIND("P1",PGOptionList!D4375)&gt;0,TRUE),FALSE)</f>
        <v>1</v>
      </c>
      <c r="AE4375" t="b">
        <f>IFERROR(IF(FIND("P0",PGOptionList!D4375)&gt;0,TRUE),FALSE)</f>
        <v>0</v>
      </c>
      <c r="AF4375" t="b">
        <f>IF(AND(Z4375,AA4375,AB4375,AC4375,IF(C4375=Auswahlhilfe!$L$7,TRUE,FALSE)),D4375,FALSE)</f>
        <v>0</v>
      </c>
      <c r="AG4375" t="b">
        <f>IF(AND(Z4375,AA4375,AB4375,AD4375,IF(C4375=Auswahlhilfe!$L$17,TRUE,FALSE)),D4375,FALSE)</f>
        <v>0</v>
      </c>
      <c r="AH4375" t="b">
        <f>IF(AND(Z4375,AA4375,AB4375,AE4375,IF(C4375=Auswahlhilfe!$L$17,TRUE,FALSE)),D4375,FALSE)</f>
        <v>0</v>
      </c>
      <c r="AI4375" t="s">
        <v>4818</v>
      </c>
      <c r="AJ4375" s="90" t="str">
        <f t="shared" si="206"/>
        <v>https://shop.oxni.ch/de/shop/motoren/planetengetriebe/tce-120-070-s2-p1</v>
      </c>
    </row>
    <row r="4376" spans="2:36" x14ac:dyDescent="0.2">
      <c r="B4376" s="78" t="str">
        <f t="shared" si="204"/>
        <v/>
      </c>
      <c r="C4376" s="19" t="s">
        <v>19</v>
      </c>
      <c r="D4376" s="19" t="s">
        <v>4677</v>
      </c>
      <c r="E4376" s="19">
        <v>90</v>
      </c>
      <c r="F4376" s="19" t="s">
        <v>55</v>
      </c>
      <c r="G4376" s="19">
        <v>70</v>
      </c>
      <c r="H4376" s="19">
        <v>7</v>
      </c>
      <c r="I4376" s="19">
        <v>25</v>
      </c>
      <c r="J4376" s="19">
        <v>94</v>
      </c>
      <c r="K4376" s="19">
        <v>300</v>
      </c>
      <c r="L4376" s="19">
        <v>900</v>
      </c>
      <c r="M4376" s="19" t="s">
        <v>79</v>
      </c>
      <c r="N4376" s="19">
        <v>3000</v>
      </c>
      <c r="O4376" s="19">
        <v>6000</v>
      </c>
      <c r="P4376" s="19">
        <v>6700</v>
      </c>
      <c r="Q4376" s="19" t="s">
        <v>57</v>
      </c>
      <c r="R4376" s="19">
        <v>3350</v>
      </c>
      <c r="S4376" s="19">
        <v>20000</v>
      </c>
      <c r="T4376" s="19">
        <v>0.44</v>
      </c>
      <c r="U4376" s="19">
        <v>8.5</v>
      </c>
      <c r="V4376" s="19">
        <v>0.24</v>
      </c>
      <c r="W4376" s="19">
        <v>63</v>
      </c>
      <c r="X4376" s="93">
        <v>555</v>
      </c>
      <c r="Y4376">
        <f t="shared" si="205"/>
        <v>42.857142857142854</v>
      </c>
      <c r="Z4376" t="b">
        <f>IF(N4376/G4376&gt;=Auswahlhilfe!$C$8,TRUE,FALSE)</f>
        <v>1</v>
      </c>
      <c r="AA4376" t="b">
        <f>IF(K4376&gt;Auswahlhilfe!$C$7,TRUE,FALSE)</f>
        <v>1</v>
      </c>
      <c r="AB4376" t="b">
        <f>IF(Auswahlhilfe!$C$17=F4376,TRUE,FALSE)</f>
        <v>0</v>
      </c>
      <c r="AC4376" t="b">
        <f>IFERROR(IF(FIND("P2",PGOptionList!D4376)&gt;0,TRUE),FALSE)</f>
        <v>1</v>
      </c>
      <c r="AD4376" t="b">
        <f>IFERROR(IF(FIND("P1",PGOptionList!D4376)&gt;0,TRUE),FALSE)</f>
        <v>0</v>
      </c>
      <c r="AE4376" t="b">
        <f>IFERROR(IF(FIND("P0",PGOptionList!D4376)&gt;0,TRUE),FALSE)</f>
        <v>0</v>
      </c>
      <c r="AF4376" t="b">
        <f>IF(AND(Z4376,AA4376,AB4376,AC4376,IF(C4376=Auswahlhilfe!$L$7,TRUE,FALSE)),D4376,FALSE)</f>
        <v>0</v>
      </c>
      <c r="AG4376" t="b">
        <f>IF(AND(Z4376,AA4376,AB4376,AD4376,IF(C4376=Auswahlhilfe!$L$17,TRUE,FALSE)),D4376,FALSE)</f>
        <v>0</v>
      </c>
      <c r="AH4376" t="b">
        <f>IF(AND(Z4376,AA4376,AB4376,AE4376,IF(C4376=Auswahlhilfe!$L$17,TRUE,FALSE)),D4376,FALSE)</f>
        <v>0</v>
      </c>
      <c r="AI4376" t="s">
        <v>4817</v>
      </c>
      <c r="AJ4376" s="90" t="str">
        <f t="shared" si="206"/>
        <v>mailto:info@oxni.ch?subject=Anfrage TCE-120-070-S1-P2</v>
      </c>
    </row>
    <row r="4377" spans="2:36" x14ac:dyDescent="0.2">
      <c r="B4377" s="78" t="str">
        <f t="shared" si="204"/>
        <v/>
      </c>
      <c r="C4377" s="19" t="s">
        <v>19</v>
      </c>
      <c r="D4377" s="19" t="s">
        <v>4678</v>
      </c>
      <c r="E4377" s="19">
        <v>90</v>
      </c>
      <c r="F4377" s="19" t="s">
        <v>58</v>
      </c>
      <c r="G4377" s="19">
        <v>70</v>
      </c>
      <c r="H4377" s="19">
        <v>7</v>
      </c>
      <c r="I4377" s="19">
        <v>25</v>
      </c>
      <c r="J4377" s="19">
        <v>94</v>
      </c>
      <c r="K4377" s="19">
        <v>300</v>
      </c>
      <c r="L4377" s="19">
        <v>900</v>
      </c>
      <c r="M4377" s="19" t="s">
        <v>79</v>
      </c>
      <c r="N4377" s="19">
        <v>3000</v>
      </c>
      <c r="O4377" s="19">
        <v>6000</v>
      </c>
      <c r="P4377" s="19">
        <v>6700</v>
      </c>
      <c r="Q4377" s="19" t="s">
        <v>57</v>
      </c>
      <c r="R4377" s="19">
        <v>3350</v>
      </c>
      <c r="S4377" s="19">
        <v>20000</v>
      </c>
      <c r="T4377" s="19">
        <v>0.44</v>
      </c>
      <c r="U4377" s="19">
        <v>8.5</v>
      </c>
      <c r="V4377" s="19">
        <v>0.24</v>
      </c>
      <c r="W4377" s="19">
        <v>63</v>
      </c>
      <c r="X4377" s="93">
        <v>555</v>
      </c>
      <c r="Y4377">
        <f t="shared" si="205"/>
        <v>42.857142857142854</v>
      </c>
      <c r="Z4377" t="b">
        <f>IF(N4377/G4377&gt;=Auswahlhilfe!$C$8,TRUE,FALSE)</f>
        <v>1</v>
      </c>
      <c r="AA4377" t="b">
        <f>IF(K4377&gt;Auswahlhilfe!$C$7,TRUE,FALSE)</f>
        <v>1</v>
      </c>
      <c r="AB4377" t="b">
        <f>IF(Auswahlhilfe!$C$17=F4377,TRUE,FALSE)</f>
        <v>1</v>
      </c>
      <c r="AC4377" t="b">
        <f>IFERROR(IF(FIND("P2",PGOptionList!D4377)&gt;0,TRUE),FALSE)</f>
        <v>1</v>
      </c>
      <c r="AD4377" t="b">
        <f>IFERROR(IF(FIND("P1",PGOptionList!D4377)&gt;0,TRUE),FALSE)</f>
        <v>0</v>
      </c>
      <c r="AE4377" t="b">
        <f>IFERROR(IF(FIND("P0",PGOptionList!D4377)&gt;0,TRUE),FALSE)</f>
        <v>0</v>
      </c>
      <c r="AF4377" t="b">
        <f>IF(AND(Z4377,AA4377,AB4377,AC4377,IF(C4377=Auswahlhilfe!$L$7,TRUE,FALSE)),D4377,FALSE)</f>
        <v>0</v>
      </c>
      <c r="AG4377" t="b">
        <f>IF(AND(Z4377,AA4377,AB4377,AD4377,IF(C4377=Auswahlhilfe!$L$17,TRUE,FALSE)),D4377,FALSE)</f>
        <v>0</v>
      </c>
      <c r="AH4377" t="b">
        <f>IF(AND(Z4377,AA4377,AB4377,AE4377,IF(C4377=Auswahlhilfe!$L$17,TRUE,FALSE)),D4377,FALSE)</f>
        <v>0</v>
      </c>
      <c r="AI4377" t="s">
        <v>4818</v>
      </c>
      <c r="AJ4377" s="90" t="str">
        <f t="shared" si="206"/>
        <v>https://shop.oxni.ch/de/shop/motoren/planetengetriebe/tce-120-070-s2-p2</v>
      </c>
    </row>
    <row r="4378" spans="2:36" x14ac:dyDescent="0.2">
      <c r="B4378" s="78" t="str">
        <f t="shared" si="204"/>
        <v/>
      </c>
      <c r="C4378" s="19" t="s">
        <v>19</v>
      </c>
      <c r="D4378" s="19" t="s">
        <v>4679</v>
      </c>
      <c r="E4378" s="19">
        <v>90</v>
      </c>
      <c r="F4378" s="19" t="s">
        <v>55</v>
      </c>
      <c r="G4378" s="19">
        <v>60</v>
      </c>
      <c r="H4378" s="19">
        <v>5</v>
      </c>
      <c r="I4378" s="19">
        <v>25</v>
      </c>
      <c r="J4378" s="19">
        <v>94</v>
      </c>
      <c r="K4378" s="19">
        <v>310</v>
      </c>
      <c r="L4378" s="19">
        <v>930</v>
      </c>
      <c r="M4378" s="19" t="s">
        <v>78</v>
      </c>
      <c r="N4378" s="19">
        <v>3000</v>
      </c>
      <c r="O4378" s="19">
        <v>6000</v>
      </c>
      <c r="P4378" s="19">
        <v>6700</v>
      </c>
      <c r="Q4378" s="19" t="s">
        <v>57</v>
      </c>
      <c r="R4378" s="19">
        <v>3350</v>
      </c>
      <c r="S4378" s="19">
        <v>20000</v>
      </c>
      <c r="T4378" s="19">
        <v>0.44</v>
      </c>
      <c r="U4378" s="19">
        <v>8.5</v>
      </c>
      <c r="V4378" s="19">
        <v>0.24</v>
      </c>
      <c r="W4378" s="19">
        <v>63</v>
      </c>
      <c r="X4378" s="93">
        <v>610</v>
      </c>
      <c r="Y4378">
        <f t="shared" si="205"/>
        <v>50</v>
      </c>
      <c r="Z4378" t="b">
        <f>IF(N4378/G4378&gt;=Auswahlhilfe!$C$8,TRUE,FALSE)</f>
        <v>1</v>
      </c>
      <c r="AA4378" t="b">
        <f>IF(K4378&gt;Auswahlhilfe!$C$7,TRUE,FALSE)</f>
        <v>1</v>
      </c>
      <c r="AB4378" t="b">
        <f>IF(Auswahlhilfe!$C$17=F4378,TRUE,FALSE)</f>
        <v>0</v>
      </c>
      <c r="AC4378" t="b">
        <f>IFERROR(IF(FIND("P2",PGOptionList!D4378)&gt;0,TRUE),FALSE)</f>
        <v>0</v>
      </c>
      <c r="AD4378" t="b">
        <f>IFERROR(IF(FIND("P1",PGOptionList!D4378)&gt;0,TRUE),FALSE)</f>
        <v>1</v>
      </c>
      <c r="AE4378" t="b">
        <f>IFERROR(IF(FIND("P0",PGOptionList!D4378)&gt;0,TRUE),FALSE)</f>
        <v>0</v>
      </c>
      <c r="AF4378" t="b">
        <f>IF(AND(Z4378,AA4378,AB4378,AC4378,IF(C4378=Auswahlhilfe!$L$7,TRUE,FALSE)),D4378,FALSE)</f>
        <v>0</v>
      </c>
      <c r="AG4378" t="b">
        <f>IF(AND(Z4378,AA4378,AB4378,AD4378,IF(C4378=Auswahlhilfe!$L$17,TRUE,FALSE)),D4378,FALSE)</f>
        <v>0</v>
      </c>
      <c r="AH4378" t="b">
        <f>IF(AND(Z4378,AA4378,AB4378,AE4378,IF(C4378=Auswahlhilfe!$L$17,TRUE,FALSE)),D4378,FALSE)</f>
        <v>0</v>
      </c>
      <c r="AI4378" t="s">
        <v>4817</v>
      </c>
      <c r="AJ4378" s="90" t="str">
        <f t="shared" si="206"/>
        <v>mailto:info@oxni.ch?subject=Anfrage TCE-120-060-S1-P1</v>
      </c>
    </row>
    <row r="4379" spans="2:36" x14ac:dyDescent="0.2">
      <c r="B4379" s="78" t="str">
        <f t="shared" si="204"/>
        <v/>
      </c>
      <c r="C4379" s="19" t="s">
        <v>19</v>
      </c>
      <c r="D4379" s="19" t="s">
        <v>4680</v>
      </c>
      <c r="E4379" s="19">
        <v>90</v>
      </c>
      <c r="F4379" s="19" t="s">
        <v>58</v>
      </c>
      <c r="G4379" s="19">
        <v>60</v>
      </c>
      <c r="H4379" s="19">
        <v>5</v>
      </c>
      <c r="I4379" s="19">
        <v>25</v>
      </c>
      <c r="J4379" s="19">
        <v>94</v>
      </c>
      <c r="K4379" s="19">
        <v>310</v>
      </c>
      <c r="L4379" s="19">
        <v>930</v>
      </c>
      <c r="M4379" s="19" t="s">
        <v>78</v>
      </c>
      <c r="N4379" s="19">
        <v>3000</v>
      </c>
      <c r="O4379" s="19">
        <v>6000</v>
      </c>
      <c r="P4379" s="19">
        <v>6700</v>
      </c>
      <c r="Q4379" s="19" t="s">
        <v>57</v>
      </c>
      <c r="R4379" s="19">
        <v>3350</v>
      </c>
      <c r="S4379" s="19">
        <v>20000</v>
      </c>
      <c r="T4379" s="19">
        <v>0.44</v>
      </c>
      <c r="U4379" s="19">
        <v>8.5</v>
      </c>
      <c r="V4379" s="19">
        <v>0.24</v>
      </c>
      <c r="W4379" s="19">
        <v>63</v>
      </c>
      <c r="X4379" s="93">
        <v>610</v>
      </c>
      <c r="Y4379">
        <f t="shared" si="205"/>
        <v>50</v>
      </c>
      <c r="Z4379" t="b">
        <f>IF(N4379/G4379&gt;=Auswahlhilfe!$C$8,TRUE,FALSE)</f>
        <v>1</v>
      </c>
      <c r="AA4379" t="b">
        <f>IF(K4379&gt;Auswahlhilfe!$C$7,TRUE,FALSE)</f>
        <v>1</v>
      </c>
      <c r="AB4379" t="b">
        <f>IF(Auswahlhilfe!$C$17=F4379,TRUE,FALSE)</f>
        <v>1</v>
      </c>
      <c r="AC4379" t="b">
        <f>IFERROR(IF(FIND("P2",PGOptionList!D4379)&gt;0,TRUE),FALSE)</f>
        <v>0</v>
      </c>
      <c r="AD4379" t="b">
        <f>IFERROR(IF(FIND("P1",PGOptionList!D4379)&gt;0,TRUE),FALSE)</f>
        <v>1</v>
      </c>
      <c r="AE4379" t="b">
        <f>IFERROR(IF(FIND("P0",PGOptionList!D4379)&gt;0,TRUE),FALSE)</f>
        <v>0</v>
      </c>
      <c r="AF4379" t="b">
        <f>IF(AND(Z4379,AA4379,AB4379,AC4379,IF(C4379=Auswahlhilfe!$L$7,TRUE,FALSE)),D4379,FALSE)</f>
        <v>0</v>
      </c>
      <c r="AG4379" t="b">
        <f>IF(AND(Z4379,AA4379,AB4379,AD4379,IF(C4379=Auswahlhilfe!$L$17,TRUE,FALSE)),D4379,FALSE)</f>
        <v>0</v>
      </c>
      <c r="AH4379" t="b">
        <f>IF(AND(Z4379,AA4379,AB4379,AE4379,IF(C4379=Auswahlhilfe!$L$17,TRUE,FALSE)),D4379,FALSE)</f>
        <v>0</v>
      </c>
      <c r="AI4379" t="s">
        <v>4818</v>
      </c>
      <c r="AJ4379" s="90" t="str">
        <f t="shared" si="206"/>
        <v>https://shop.oxni.ch/de/shop/motoren/planetengetriebe/tce-120-060-s2-p1</v>
      </c>
    </row>
    <row r="4380" spans="2:36" x14ac:dyDescent="0.2">
      <c r="B4380" s="78" t="str">
        <f t="shared" si="204"/>
        <v/>
      </c>
      <c r="C4380" s="19" t="s">
        <v>19</v>
      </c>
      <c r="D4380" s="19" t="s">
        <v>4681</v>
      </c>
      <c r="E4380" s="19">
        <v>90</v>
      </c>
      <c r="F4380" s="19" t="s">
        <v>55</v>
      </c>
      <c r="G4380" s="19">
        <v>60</v>
      </c>
      <c r="H4380" s="19">
        <v>7</v>
      </c>
      <c r="I4380" s="19">
        <v>25</v>
      </c>
      <c r="J4380" s="19">
        <v>94</v>
      </c>
      <c r="K4380" s="19">
        <v>310</v>
      </c>
      <c r="L4380" s="19">
        <v>930</v>
      </c>
      <c r="M4380" s="19" t="s">
        <v>78</v>
      </c>
      <c r="N4380" s="19">
        <v>3000</v>
      </c>
      <c r="O4380" s="19">
        <v>6000</v>
      </c>
      <c r="P4380" s="19">
        <v>6700</v>
      </c>
      <c r="Q4380" s="19" t="s">
        <v>57</v>
      </c>
      <c r="R4380" s="19">
        <v>3350</v>
      </c>
      <c r="S4380" s="19">
        <v>20000</v>
      </c>
      <c r="T4380" s="19">
        <v>0.44</v>
      </c>
      <c r="U4380" s="19">
        <v>8.5</v>
      </c>
      <c r="V4380" s="19">
        <v>0.24</v>
      </c>
      <c r="W4380" s="19">
        <v>63</v>
      </c>
      <c r="X4380" s="93">
        <v>555</v>
      </c>
      <c r="Y4380">
        <f t="shared" si="205"/>
        <v>50</v>
      </c>
      <c r="Z4380" t="b">
        <f>IF(N4380/G4380&gt;=Auswahlhilfe!$C$8,TRUE,FALSE)</f>
        <v>1</v>
      </c>
      <c r="AA4380" t="b">
        <f>IF(K4380&gt;Auswahlhilfe!$C$7,TRUE,FALSE)</f>
        <v>1</v>
      </c>
      <c r="AB4380" t="b">
        <f>IF(Auswahlhilfe!$C$17=F4380,TRUE,FALSE)</f>
        <v>0</v>
      </c>
      <c r="AC4380" t="b">
        <f>IFERROR(IF(FIND("P2",PGOptionList!D4380)&gt;0,TRUE),FALSE)</f>
        <v>1</v>
      </c>
      <c r="AD4380" t="b">
        <f>IFERROR(IF(FIND("P1",PGOptionList!D4380)&gt;0,TRUE),FALSE)</f>
        <v>0</v>
      </c>
      <c r="AE4380" t="b">
        <f>IFERROR(IF(FIND("P0",PGOptionList!D4380)&gt;0,TRUE),FALSE)</f>
        <v>0</v>
      </c>
      <c r="AF4380" t="b">
        <f>IF(AND(Z4380,AA4380,AB4380,AC4380,IF(C4380=Auswahlhilfe!$L$7,TRUE,FALSE)),D4380,FALSE)</f>
        <v>0</v>
      </c>
      <c r="AG4380" t="b">
        <f>IF(AND(Z4380,AA4380,AB4380,AD4380,IF(C4380=Auswahlhilfe!$L$17,TRUE,FALSE)),D4380,FALSE)</f>
        <v>0</v>
      </c>
      <c r="AH4380" t="b">
        <f>IF(AND(Z4380,AA4380,AB4380,AE4380,IF(C4380=Auswahlhilfe!$L$17,TRUE,FALSE)),D4380,FALSE)</f>
        <v>0</v>
      </c>
      <c r="AI4380" t="s">
        <v>4817</v>
      </c>
      <c r="AJ4380" s="90" t="str">
        <f t="shared" si="206"/>
        <v>mailto:info@oxni.ch?subject=Anfrage TCE-120-060-S1-P2</v>
      </c>
    </row>
    <row r="4381" spans="2:36" x14ac:dyDescent="0.2">
      <c r="B4381" s="78" t="str">
        <f t="shared" si="204"/>
        <v/>
      </c>
      <c r="C4381" s="19" t="s">
        <v>19</v>
      </c>
      <c r="D4381" s="19" t="s">
        <v>4682</v>
      </c>
      <c r="E4381" s="19">
        <v>90</v>
      </c>
      <c r="F4381" s="19" t="s">
        <v>58</v>
      </c>
      <c r="G4381" s="19">
        <v>60</v>
      </c>
      <c r="H4381" s="19">
        <v>7</v>
      </c>
      <c r="I4381" s="19">
        <v>25</v>
      </c>
      <c r="J4381" s="19">
        <v>94</v>
      </c>
      <c r="K4381" s="19">
        <v>310</v>
      </c>
      <c r="L4381" s="19">
        <v>930</v>
      </c>
      <c r="M4381" s="19" t="s">
        <v>78</v>
      </c>
      <c r="N4381" s="19">
        <v>3000</v>
      </c>
      <c r="O4381" s="19">
        <v>6000</v>
      </c>
      <c r="P4381" s="19">
        <v>6700</v>
      </c>
      <c r="Q4381" s="19" t="s">
        <v>57</v>
      </c>
      <c r="R4381" s="19">
        <v>3350</v>
      </c>
      <c r="S4381" s="19">
        <v>20000</v>
      </c>
      <c r="T4381" s="19">
        <v>0.44</v>
      </c>
      <c r="U4381" s="19">
        <v>8.5</v>
      </c>
      <c r="V4381" s="19">
        <v>0.24</v>
      </c>
      <c r="W4381" s="19">
        <v>63</v>
      </c>
      <c r="X4381" s="93">
        <v>555</v>
      </c>
      <c r="Y4381">
        <f t="shared" si="205"/>
        <v>50</v>
      </c>
      <c r="Z4381" t="b">
        <f>IF(N4381/G4381&gt;=Auswahlhilfe!$C$8,TRUE,FALSE)</f>
        <v>1</v>
      </c>
      <c r="AA4381" t="b">
        <f>IF(K4381&gt;Auswahlhilfe!$C$7,TRUE,FALSE)</f>
        <v>1</v>
      </c>
      <c r="AB4381" t="b">
        <f>IF(Auswahlhilfe!$C$17=F4381,TRUE,FALSE)</f>
        <v>1</v>
      </c>
      <c r="AC4381" t="b">
        <f>IFERROR(IF(FIND("P2",PGOptionList!D4381)&gt;0,TRUE),FALSE)</f>
        <v>1</v>
      </c>
      <c r="AD4381" t="b">
        <f>IFERROR(IF(FIND("P1",PGOptionList!D4381)&gt;0,TRUE),FALSE)</f>
        <v>0</v>
      </c>
      <c r="AE4381" t="b">
        <f>IFERROR(IF(FIND("P0",PGOptionList!D4381)&gt;0,TRUE),FALSE)</f>
        <v>0</v>
      </c>
      <c r="AF4381" t="b">
        <f>IF(AND(Z4381,AA4381,AB4381,AC4381,IF(C4381=Auswahlhilfe!$L$7,TRUE,FALSE)),D4381,FALSE)</f>
        <v>0</v>
      </c>
      <c r="AG4381" t="b">
        <f>IF(AND(Z4381,AA4381,AB4381,AD4381,IF(C4381=Auswahlhilfe!$L$17,TRUE,FALSE)),D4381,FALSE)</f>
        <v>0</v>
      </c>
      <c r="AH4381" t="b">
        <f>IF(AND(Z4381,AA4381,AB4381,AE4381,IF(C4381=Auswahlhilfe!$L$17,TRUE,FALSE)),D4381,FALSE)</f>
        <v>0</v>
      </c>
      <c r="AI4381" t="s">
        <v>4818</v>
      </c>
      <c r="AJ4381" s="90" t="str">
        <f t="shared" si="206"/>
        <v>https://shop.oxni.ch/de/shop/motoren/planetengetriebe/tce-120-060-s2-p2</v>
      </c>
    </row>
    <row r="4382" spans="2:36" x14ac:dyDescent="0.2">
      <c r="B4382" s="78" t="str">
        <f t="shared" si="204"/>
        <v/>
      </c>
      <c r="C4382" s="19" t="s">
        <v>19</v>
      </c>
      <c r="D4382" s="19" t="s">
        <v>4683</v>
      </c>
      <c r="E4382" s="19">
        <v>90</v>
      </c>
      <c r="F4382" s="19" t="s">
        <v>55</v>
      </c>
      <c r="G4382" s="19">
        <v>50</v>
      </c>
      <c r="H4382" s="19">
        <v>5</v>
      </c>
      <c r="I4382" s="19">
        <v>25</v>
      </c>
      <c r="J4382" s="19">
        <v>94</v>
      </c>
      <c r="K4382" s="19">
        <v>320</v>
      </c>
      <c r="L4382" s="19">
        <v>960</v>
      </c>
      <c r="M4382" s="19" t="s">
        <v>132</v>
      </c>
      <c r="N4382" s="19">
        <v>3000</v>
      </c>
      <c r="O4382" s="19">
        <v>6000</v>
      </c>
      <c r="P4382" s="19">
        <v>6700</v>
      </c>
      <c r="Q4382" s="19" t="s">
        <v>57</v>
      </c>
      <c r="R4382" s="19">
        <v>3350</v>
      </c>
      <c r="S4382" s="19">
        <v>20000</v>
      </c>
      <c r="T4382" s="19">
        <v>0.44</v>
      </c>
      <c r="U4382" s="19">
        <v>8.5</v>
      </c>
      <c r="V4382" s="19">
        <v>0.24</v>
      </c>
      <c r="W4382" s="19">
        <v>63</v>
      </c>
      <c r="X4382" s="93">
        <v>610</v>
      </c>
      <c r="Y4382">
        <f t="shared" si="205"/>
        <v>60</v>
      </c>
      <c r="Z4382" t="b">
        <f>IF(N4382/G4382&gt;=Auswahlhilfe!$C$8,TRUE,FALSE)</f>
        <v>1</v>
      </c>
      <c r="AA4382" t="b">
        <f>IF(K4382&gt;Auswahlhilfe!$C$7,TRUE,FALSE)</f>
        <v>1</v>
      </c>
      <c r="AB4382" t="b">
        <f>IF(Auswahlhilfe!$C$17=F4382,TRUE,FALSE)</f>
        <v>0</v>
      </c>
      <c r="AC4382" t="b">
        <f>IFERROR(IF(FIND("P2",PGOptionList!D4382)&gt;0,TRUE),FALSE)</f>
        <v>0</v>
      </c>
      <c r="AD4382" t="b">
        <f>IFERROR(IF(FIND("P1",PGOptionList!D4382)&gt;0,TRUE),FALSE)</f>
        <v>1</v>
      </c>
      <c r="AE4382" t="b">
        <f>IFERROR(IF(FIND("P0",PGOptionList!D4382)&gt;0,TRUE),FALSE)</f>
        <v>0</v>
      </c>
      <c r="AF4382" t="b">
        <f>IF(AND(Z4382,AA4382,AB4382,AC4382,IF(C4382=Auswahlhilfe!$L$7,TRUE,FALSE)),D4382,FALSE)</f>
        <v>0</v>
      </c>
      <c r="AG4382" t="b">
        <f>IF(AND(Z4382,AA4382,AB4382,AD4382,IF(C4382=Auswahlhilfe!$L$17,TRUE,FALSE)),D4382,FALSE)</f>
        <v>0</v>
      </c>
      <c r="AH4382" t="b">
        <f>IF(AND(Z4382,AA4382,AB4382,AE4382,IF(C4382=Auswahlhilfe!$L$17,TRUE,FALSE)),D4382,FALSE)</f>
        <v>0</v>
      </c>
      <c r="AI4382" t="s">
        <v>4817</v>
      </c>
      <c r="AJ4382" s="90" t="str">
        <f t="shared" si="206"/>
        <v>mailto:info@oxni.ch?subject=Anfrage TCE-120-050-S1-P1</v>
      </c>
    </row>
    <row r="4383" spans="2:36" x14ac:dyDescent="0.2">
      <c r="B4383" s="78" t="str">
        <f t="shared" si="204"/>
        <v/>
      </c>
      <c r="C4383" s="19" t="s">
        <v>19</v>
      </c>
      <c r="D4383" s="19" t="s">
        <v>4684</v>
      </c>
      <c r="E4383" s="19">
        <v>90</v>
      </c>
      <c r="F4383" s="19" t="s">
        <v>58</v>
      </c>
      <c r="G4383" s="19">
        <v>50</v>
      </c>
      <c r="H4383" s="19">
        <v>5</v>
      </c>
      <c r="I4383" s="19">
        <v>25</v>
      </c>
      <c r="J4383" s="19">
        <v>94</v>
      </c>
      <c r="K4383" s="19">
        <v>320</v>
      </c>
      <c r="L4383" s="19">
        <v>960</v>
      </c>
      <c r="M4383" s="19" t="s">
        <v>132</v>
      </c>
      <c r="N4383" s="19">
        <v>3000</v>
      </c>
      <c r="O4383" s="19">
        <v>6000</v>
      </c>
      <c r="P4383" s="19">
        <v>6700</v>
      </c>
      <c r="Q4383" s="19" t="s">
        <v>57</v>
      </c>
      <c r="R4383" s="19">
        <v>3350</v>
      </c>
      <c r="S4383" s="19">
        <v>20000</v>
      </c>
      <c r="T4383" s="19">
        <v>0.44</v>
      </c>
      <c r="U4383" s="19">
        <v>8.5</v>
      </c>
      <c r="V4383" s="19">
        <v>0.24</v>
      </c>
      <c r="W4383" s="19">
        <v>63</v>
      </c>
      <c r="X4383" s="93">
        <v>610</v>
      </c>
      <c r="Y4383">
        <f t="shared" si="205"/>
        <v>60</v>
      </c>
      <c r="Z4383" t="b">
        <f>IF(N4383/G4383&gt;=Auswahlhilfe!$C$8,TRUE,FALSE)</f>
        <v>1</v>
      </c>
      <c r="AA4383" t="b">
        <f>IF(K4383&gt;Auswahlhilfe!$C$7,TRUE,FALSE)</f>
        <v>1</v>
      </c>
      <c r="AB4383" t="b">
        <f>IF(Auswahlhilfe!$C$17=F4383,TRUE,FALSE)</f>
        <v>1</v>
      </c>
      <c r="AC4383" t="b">
        <f>IFERROR(IF(FIND("P2",PGOptionList!D4383)&gt;0,TRUE),FALSE)</f>
        <v>0</v>
      </c>
      <c r="AD4383" t="b">
        <f>IFERROR(IF(FIND("P1",PGOptionList!D4383)&gt;0,TRUE),FALSE)</f>
        <v>1</v>
      </c>
      <c r="AE4383" t="b">
        <f>IFERROR(IF(FIND("P0",PGOptionList!D4383)&gt;0,TRUE),FALSE)</f>
        <v>0</v>
      </c>
      <c r="AF4383" t="b">
        <f>IF(AND(Z4383,AA4383,AB4383,AC4383,IF(C4383=Auswahlhilfe!$L$7,TRUE,FALSE)),D4383,FALSE)</f>
        <v>0</v>
      </c>
      <c r="AG4383" t="b">
        <f>IF(AND(Z4383,AA4383,AB4383,AD4383,IF(C4383=Auswahlhilfe!$L$17,TRUE,FALSE)),D4383,FALSE)</f>
        <v>0</v>
      </c>
      <c r="AH4383" t="b">
        <f>IF(AND(Z4383,AA4383,AB4383,AE4383,IF(C4383=Auswahlhilfe!$L$17,TRUE,FALSE)),D4383,FALSE)</f>
        <v>0</v>
      </c>
      <c r="AI4383" t="s">
        <v>4818</v>
      </c>
      <c r="AJ4383" s="90" t="str">
        <f t="shared" si="206"/>
        <v>https://shop.oxni.ch/de/shop/motoren/planetengetriebe/tce-120-050-s2-p1</v>
      </c>
    </row>
    <row r="4384" spans="2:36" x14ac:dyDescent="0.2">
      <c r="B4384" s="78" t="str">
        <f t="shared" si="204"/>
        <v/>
      </c>
      <c r="C4384" s="19" t="s">
        <v>19</v>
      </c>
      <c r="D4384" s="19" t="s">
        <v>4685</v>
      </c>
      <c r="E4384" s="19">
        <v>90</v>
      </c>
      <c r="F4384" s="19" t="s">
        <v>55</v>
      </c>
      <c r="G4384" s="19">
        <v>50</v>
      </c>
      <c r="H4384" s="19">
        <v>7</v>
      </c>
      <c r="I4384" s="19">
        <v>25</v>
      </c>
      <c r="J4384" s="19">
        <v>94</v>
      </c>
      <c r="K4384" s="19">
        <v>320</v>
      </c>
      <c r="L4384" s="19">
        <v>960</v>
      </c>
      <c r="M4384" s="19" t="s">
        <v>132</v>
      </c>
      <c r="N4384" s="19">
        <v>3000</v>
      </c>
      <c r="O4384" s="19">
        <v>6000</v>
      </c>
      <c r="P4384" s="19">
        <v>6700</v>
      </c>
      <c r="Q4384" s="19" t="s">
        <v>57</v>
      </c>
      <c r="R4384" s="19">
        <v>3350</v>
      </c>
      <c r="S4384" s="19">
        <v>20000</v>
      </c>
      <c r="T4384" s="19">
        <v>0.44</v>
      </c>
      <c r="U4384" s="19">
        <v>8.5</v>
      </c>
      <c r="V4384" s="19">
        <v>0.24</v>
      </c>
      <c r="W4384" s="19">
        <v>63</v>
      </c>
      <c r="X4384" s="93">
        <v>555</v>
      </c>
      <c r="Y4384">
        <f t="shared" si="205"/>
        <v>60</v>
      </c>
      <c r="Z4384" t="b">
        <f>IF(N4384/G4384&gt;=Auswahlhilfe!$C$8,TRUE,FALSE)</f>
        <v>1</v>
      </c>
      <c r="AA4384" t="b">
        <f>IF(K4384&gt;Auswahlhilfe!$C$7,TRUE,FALSE)</f>
        <v>1</v>
      </c>
      <c r="AB4384" t="b">
        <f>IF(Auswahlhilfe!$C$17=F4384,TRUE,FALSE)</f>
        <v>0</v>
      </c>
      <c r="AC4384" t="b">
        <f>IFERROR(IF(FIND("P2",PGOptionList!D4384)&gt;0,TRUE),FALSE)</f>
        <v>1</v>
      </c>
      <c r="AD4384" t="b">
        <f>IFERROR(IF(FIND("P1",PGOptionList!D4384)&gt;0,TRUE),FALSE)</f>
        <v>0</v>
      </c>
      <c r="AE4384" t="b">
        <f>IFERROR(IF(FIND("P0",PGOptionList!D4384)&gt;0,TRUE),FALSE)</f>
        <v>0</v>
      </c>
      <c r="AF4384" t="b">
        <f>IF(AND(Z4384,AA4384,AB4384,AC4384,IF(C4384=Auswahlhilfe!$L$7,TRUE,FALSE)),D4384,FALSE)</f>
        <v>0</v>
      </c>
      <c r="AG4384" t="b">
        <f>IF(AND(Z4384,AA4384,AB4384,AD4384,IF(C4384=Auswahlhilfe!$L$17,TRUE,FALSE)),D4384,FALSE)</f>
        <v>0</v>
      </c>
      <c r="AH4384" t="b">
        <f>IF(AND(Z4384,AA4384,AB4384,AE4384,IF(C4384=Auswahlhilfe!$L$17,TRUE,FALSE)),D4384,FALSE)</f>
        <v>0</v>
      </c>
      <c r="AI4384" t="s">
        <v>4817</v>
      </c>
      <c r="AJ4384" s="90" t="str">
        <f t="shared" si="206"/>
        <v>mailto:info@oxni.ch?subject=Anfrage TCE-120-050-S1-P2</v>
      </c>
    </row>
    <row r="4385" spans="2:36" x14ac:dyDescent="0.2">
      <c r="B4385" s="78" t="str">
        <f t="shared" si="204"/>
        <v/>
      </c>
      <c r="C4385" s="19" t="s">
        <v>19</v>
      </c>
      <c r="D4385" s="19" t="s">
        <v>4686</v>
      </c>
      <c r="E4385" s="19">
        <v>90</v>
      </c>
      <c r="F4385" s="19" t="s">
        <v>58</v>
      </c>
      <c r="G4385" s="19">
        <v>50</v>
      </c>
      <c r="H4385" s="19">
        <v>7</v>
      </c>
      <c r="I4385" s="19">
        <v>25</v>
      </c>
      <c r="J4385" s="19">
        <v>94</v>
      </c>
      <c r="K4385" s="19">
        <v>320</v>
      </c>
      <c r="L4385" s="19">
        <v>960</v>
      </c>
      <c r="M4385" s="19" t="s">
        <v>132</v>
      </c>
      <c r="N4385" s="19">
        <v>3000</v>
      </c>
      <c r="O4385" s="19">
        <v>6000</v>
      </c>
      <c r="P4385" s="19">
        <v>6700</v>
      </c>
      <c r="Q4385" s="19" t="s">
        <v>57</v>
      </c>
      <c r="R4385" s="19">
        <v>3350</v>
      </c>
      <c r="S4385" s="19">
        <v>20000</v>
      </c>
      <c r="T4385" s="19">
        <v>0.44</v>
      </c>
      <c r="U4385" s="19">
        <v>8.5</v>
      </c>
      <c r="V4385" s="19">
        <v>0.24</v>
      </c>
      <c r="W4385" s="19">
        <v>63</v>
      </c>
      <c r="X4385" s="93">
        <v>555</v>
      </c>
      <c r="Y4385">
        <f t="shared" si="205"/>
        <v>60</v>
      </c>
      <c r="Z4385" t="b">
        <f>IF(N4385/G4385&gt;=Auswahlhilfe!$C$8,TRUE,FALSE)</f>
        <v>1</v>
      </c>
      <c r="AA4385" t="b">
        <f>IF(K4385&gt;Auswahlhilfe!$C$7,TRUE,FALSE)</f>
        <v>1</v>
      </c>
      <c r="AB4385" t="b">
        <f>IF(Auswahlhilfe!$C$17=F4385,TRUE,FALSE)</f>
        <v>1</v>
      </c>
      <c r="AC4385" t="b">
        <f>IFERROR(IF(FIND("P2",PGOptionList!D4385)&gt;0,TRUE),FALSE)</f>
        <v>1</v>
      </c>
      <c r="AD4385" t="b">
        <f>IFERROR(IF(FIND("P1",PGOptionList!D4385)&gt;0,TRUE),FALSE)</f>
        <v>0</v>
      </c>
      <c r="AE4385" t="b">
        <f>IFERROR(IF(FIND("P0",PGOptionList!D4385)&gt;0,TRUE),FALSE)</f>
        <v>0</v>
      </c>
      <c r="AF4385" t="b">
        <f>IF(AND(Z4385,AA4385,AB4385,AC4385,IF(C4385=Auswahlhilfe!$L$7,TRUE,FALSE)),D4385,FALSE)</f>
        <v>0</v>
      </c>
      <c r="AG4385" t="b">
        <f>IF(AND(Z4385,AA4385,AB4385,AD4385,IF(C4385=Auswahlhilfe!$L$17,TRUE,FALSE)),D4385,FALSE)</f>
        <v>0</v>
      </c>
      <c r="AH4385" t="b">
        <f>IF(AND(Z4385,AA4385,AB4385,AE4385,IF(C4385=Auswahlhilfe!$L$17,TRUE,FALSE)),D4385,FALSE)</f>
        <v>0</v>
      </c>
      <c r="AI4385" t="s">
        <v>4818</v>
      </c>
      <c r="AJ4385" s="90" t="str">
        <f t="shared" si="206"/>
        <v>https://shop.oxni.ch/de/shop/motoren/planetengetriebe/tce-120-050-s2-p2</v>
      </c>
    </row>
    <row r="4386" spans="2:36" x14ac:dyDescent="0.2">
      <c r="B4386" s="78" t="str">
        <f t="shared" si="204"/>
        <v/>
      </c>
      <c r="C4386" s="19" t="s">
        <v>19</v>
      </c>
      <c r="D4386" s="19" t="s">
        <v>4687</v>
      </c>
      <c r="E4386" s="19">
        <v>90</v>
      </c>
      <c r="F4386" s="19" t="s">
        <v>55</v>
      </c>
      <c r="G4386" s="19">
        <v>40</v>
      </c>
      <c r="H4386" s="19">
        <v>5</v>
      </c>
      <c r="I4386" s="19">
        <v>25</v>
      </c>
      <c r="J4386" s="19">
        <v>94</v>
      </c>
      <c r="K4386" s="19">
        <v>255</v>
      </c>
      <c r="L4386" s="19">
        <v>765</v>
      </c>
      <c r="M4386" s="19" t="s">
        <v>133</v>
      </c>
      <c r="N4386" s="19">
        <v>3000</v>
      </c>
      <c r="O4386" s="19">
        <v>6000</v>
      </c>
      <c r="P4386" s="19">
        <v>6700</v>
      </c>
      <c r="Q4386" s="19" t="s">
        <v>57</v>
      </c>
      <c r="R4386" s="19">
        <v>3350</v>
      </c>
      <c r="S4386" s="19">
        <v>20000</v>
      </c>
      <c r="T4386" s="19">
        <v>0.47</v>
      </c>
      <c r="U4386" s="19">
        <v>8.5</v>
      </c>
      <c r="V4386" s="19">
        <v>0.24</v>
      </c>
      <c r="W4386" s="19">
        <v>63</v>
      </c>
      <c r="X4386" s="93">
        <v>610</v>
      </c>
      <c r="Y4386">
        <f t="shared" si="205"/>
        <v>75</v>
      </c>
      <c r="Z4386" t="b">
        <f>IF(N4386/G4386&gt;=Auswahlhilfe!$C$8,TRUE,FALSE)</f>
        <v>1</v>
      </c>
      <c r="AA4386" t="b">
        <f>IF(K4386&gt;Auswahlhilfe!$C$7,TRUE,FALSE)</f>
        <v>1</v>
      </c>
      <c r="AB4386" t="b">
        <f>IF(Auswahlhilfe!$C$17=F4386,TRUE,FALSE)</f>
        <v>0</v>
      </c>
      <c r="AC4386" t="b">
        <f>IFERROR(IF(FIND("P2",PGOptionList!D4386)&gt;0,TRUE),FALSE)</f>
        <v>0</v>
      </c>
      <c r="AD4386" t="b">
        <f>IFERROR(IF(FIND("P1",PGOptionList!D4386)&gt;0,TRUE),FALSE)</f>
        <v>1</v>
      </c>
      <c r="AE4386" t="b">
        <f>IFERROR(IF(FIND("P0",PGOptionList!D4386)&gt;0,TRUE),FALSE)</f>
        <v>0</v>
      </c>
      <c r="AF4386" t="b">
        <f>IF(AND(Z4386,AA4386,AB4386,AC4386,IF(C4386=Auswahlhilfe!$L$7,TRUE,FALSE)),D4386,FALSE)</f>
        <v>0</v>
      </c>
      <c r="AG4386" t="b">
        <f>IF(AND(Z4386,AA4386,AB4386,AD4386,IF(C4386=Auswahlhilfe!$L$17,TRUE,FALSE)),D4386,FALSE)</f>
        <v>0</v>
      </c>
      <c r="AH4386" t="b">
        <f>IF(AND(Z4386,AA4386,AB4386,AE4386,IF(C4386=Auswahlhilfe!$L$17,TRUE,FALSE)),D4386,FALSE)</f>
        <v>0</v>
      </c>
      <c r="AI4386" t="s">
        <v>4817</v>
      </c>
      <c r="AJ4386" s="90" t="str">
        <f t="shared" si="206"/>
        <v>mailto:info@oxni.ch?subject=Anfrage TCE-120-040-S1-P1</v>
      </c>
    </row>
    <row r="4387" spans="2:36" x14ac:dyDescent="0.2">
      <c r="B4387" s="78" t="str">
        <f t="shared" si="204"/>
        <v/>
      </c>
      <c r="C4387" s="19" t="s">
        <v>19</v>
      </c>
      <c r="D4387" s="19" t="s">
        <v>4688</v>
      </c>
      <c r="E4387" s="19">
        <v>90</v>
      </c>
      <c r="F4387" s="19" t="s">
        <v>58</v>
      </c>
      <c r="G4387" s="19">
        <v>40</v>
      </c>
      <c r="H4387" s="19">
        <v>5</v>
      </c>
      <c r="I4387" s="19">
        <v>25</v>
      </c>
      <c r="J4387" s="19">
        <v>94</v>
      </c>
      <c r="K4387" s="19">
        <v>255</v>
      </c>
      <c r="L4387" s="19">
        <v>765</v>
      </c>
      <c r="M4387" s="19" t="s">
        <v>133</v>
      </c>
      <c r="N4387" s="19">
        <v>3000</v>
      </c>
      <c r="O4387" s="19">
        <v>6000</v>
      </c>
      <c r="P4387" s="19">
        <v>6700</v>
      </c>
      <c r="Q4387" s="19" t="s">
        <v>57</v>
      </c>
      <c r="R4387" s="19">
        <v>3350</v>
      </c>
      <c r="S4387" s="19">
        <v>20000</v>
      </c>
      <c r="T4387" s="19">
        <v>0.47</v>
      </c>
      <c r="U4387" s="19">
        <v>8.5</v>
      </c>
      <c r="V4387" s="19">
        <v>0.24</v>
      </c>
      <c r="W4387" s="19">
        <v>63</v>
      </c>
      <c r="X4387" s="93">
        <v>610</v>
      </c>
      <c r="Y4387">
        <f t="shared" si="205"/>
        <v>75</v>
      </c>
      <c r="Z4387" t="b">
        <f>IF(N4387/G4387&gt;=Auswahlhilfe!$C$8,TRUE,FALSE)</f>
        <v>1</v>
      </c>
      <c r="AA4387" t="b">
        <f>IF(K4387&gt;Auswahlhilfe!$C$7,TRUE,FALSE)</f>
        <v>1</v>
      </c>
      <c r="AB4387" t="b">
        <f>IF(Auswahlhilfe!$C$17=F4387,TRUE,FALSE)</f>
        <v>1</v>
      </c>
      <c r="AC4387" t="b">
        <f>IFERROR(IF(FIND("P2",PGOptionList!D4387)&gt;0,TRUE),FALSE)</f>
        <v>0</v>
      </c>
      <c r="AD4387" t="b">
        <f>IFERROR(IF(FIND("P1",PGOptionList!D4387)&gt;0,TRUE),FALSE)</f>
        <v>1</v>
      </c>
      <c r="AE4387" t="b">
        <f>IFERROR(IF(FIND("P0",PGOptionList!D4387)&gt;0,TRUE),FALSE)</f>
        <v>0</v>
      </c>
      <c r="AF4387" t="b">
        <f>IF(AND(Z4387,AA4387,AB4387,AC4387,IF(C4387=Auswahlhilfe!$L$7,TRUE,FALSE)),D4387,FALSE)</f>
        <v>0</v>
      </c>
      <c r="AG4387" t="b">
        <f>IF(AND(Z4387,AA4387,AB4387,AD4387,IF(C4387=Auswahlhilfe!$L$17,TRUE,FALSE)),D4387,FALSE)</f>
        <v>0</v>
      </c>
      <c r="AH4387" t="b">
        <f>IF(AND(Z4387,AA4387,AB4387,AE4387,IF(C4387=Auswahlhilfe!$L$17,TRUE,FALSE)),D4387,FALSE)</f>
        <v>0</v>
      </c>
      <c r="AI4387" t="s">
        <v>4818</v>
      </c>
      <c r="AJ4387" s="90" t="str">
        <f t="shared" si="206"/>
        <v>https://shop.oxni.ch/de/shop/motoren/planetengetriebe/tce-120-040-s2-p1</v>
      </c>
    </row>
    <row r="4388" spans="2:36" x14ac:dyDescent="0.2">
      <c r="B4388" s="78" t="str">
        <f t="shared" si="204"/>
        <v/>
      </c>
      <c r="C4388" s="19" t="s">
        <v>19</v>
      </c>
      <c r="D4388" s="19" t="s">
        <v>4689</v>
      </c>
      <c r="E4388" s="19">
        <v>90</v>
      </c>
      <c r="F4388" s="19" t="s">
        <v>55</v>
      </c>
      <c r="G4388" s="19">
        <v>40</v>
      </c>
      <c r="H4388" s="19">
        <v>7</v>
      </c>
      <c r="I4388" s="19">
        <v>25</v>
      </c>
      <c r="J4388" s="19">
        <v>94</v>
      </c>
      <c r="K4388" s="19">
        <v>255</v>
      </c>
      <c r="L4388" s="19">
        <v>765</v>
      </c>
      <c r="M4388" s="19" t="s">
        <v>133</v>
      </c>
      <c r="N4388" s="19">
        <v>3000</v>
      </c>
      <c r="O4388" s="19">
        <v>6000</v>
      </c>
      <c r="P4388" s="19">
        <v>6700</v>
      </c>
      <c r="Q4388" s="19" t="s">
        <v>57</v>
      </c>
      <c r="R4388" s="19">
        <v>3350</v>
      </c>
      <c r="S4388" s="19">
        <v>20000</v>
      </c>
      <c r="T4388" s="19">
        <v>0.47</v>
      </c>
      <c r="U4388" s="19">
        <v>8.5</v>
      </c>
      <c r="V4388" s="19">
        <v>0.24</v>
      </c>
      <c r="W4388" s="19">
        <v>63</v>
      </c>
      <c r="X4388" s="93">
        <v>555</v>
      </c>
      <c r="Y4388">
        <f t="shared" si="205"/>
        <v>75</v>
      </c>
      <c r="Z4388" t="b">
        <f>IF(N4388/G4388&gt;=Auswahlhilfe!$C$8,TRUE,FALSE)</f>
        <v>1</v>
      </c>
      <c r="AA4388" t="b">
        <f>IF(K4388&gt;Auswahlhilfe!$C$7,TRUE,FALSE)</f>
        <v>1</v>
      </c>
      <c r="AB4388" t="b">
        <f>IF(Auswahlhilfe!$C$17=F4388,TRUE,FALSE)</f>
        <v>0</v>
      </c>
      <c r="AC4388" t="b">
        <f>IFERROR(IF(FIND("P2",PGOptionList!D4388)&gt;0,TRUE),FALSE)</f>
        <v>1</v>
      </c>
      <c r="AD4388" t="b">
        <f>IFERROR(IF(FIND("P1",PGOptionList!D4388)&gt;0,TRUE),FALSE)</f>
        <v>0</v>
      </c>
      <c r="AE4388" t="b">
        <f>IFERROR(IF(FIND("P0",PGOptionList!D4388)&gt;0,TRUE),FALSE)</f>
        <v>0</v>
      </c>
      <c r="AF4388" t="b">
        <f>IF(AND(Z4388,AA4388,AB4388,AC4388,IF(C4388=Auswahlhilfe!$L$7,TRUE,FALSE)),D4388,FALSE)</f>
        <v>0</v>
      </c>
      <c r="AG4388" t="b">
        <f>IF(AND(Z4388,AA4388,AB4388,AD4388,IF(C4388=Auswahlhilfe!$L$17,TRUE,FALSE)),D4388,FALSE)</f>
        <v>0</v>
      </c>
      <c r="AH4388" t="b">
        <f>IF(AND(Z4388,AA4388,AB4388,AE4388,IF(C4388=Auswahlhilfe!$L$17,TRUE,FALSE)),D4388,FALSE)</f>
        <v>0</v>
      </c>
      <c r="AI4388" t="s">
        <v>4817</v>
      </c>
      <c r="AJ4388" s="90" t="str">
        <f t="shared" si="206"/>
        <v>mailto:info@oxni.ch?subject=Anfrage TCE-120-040-S1-P2</v>
      </c>
    </row>
    <row r="4389" spans="2:36" x14ac:dyDescent="0.2">
      <c r="B4389" s="78" t="str">
        <f t="shared" si="204"/>
        <v/>
      </c>
      <c r="C4389" s="19" t="s">
        <v>19</v>
      </c>
      <c r="D4389" s="19" t="s">
        <v>4690</v>
      </c>
      <c r="E4389" s="19">
        <v>90</v>
      </c>
      <c r="F4389" s="19" t="s">
        <v>58</v>
      </c>
      <c r="G4389" s="19">
        <v>40</v>
      </c>
      <c r="H4389" s="19">
        <v>7</v>
      </c>
      <c r="I4389" s="19">
        <v>25</v>
      </c>
      <c r="J4389" s="19">
        <v>94</v>
      </c>
      <c r="K4389" s="19">
        <v>255</v>
      </c>
      <c r="L4389" s="19">
        <v>765</v>
      </c>
      <c r="M4389" s="19" t="s">
        <v>133</v>
      </c>
      <c r="N4389" s="19">
        <v>3000</v>
      </c>
      <c r="O4389" s="19">
        <v>6000</v>
      </c>
      <c r="P4389" s="19">
        <v>6700</v>
      </c>
      <c r="Q4389" s="19" t="s">
        <v>57</v>
      </c>
      <c r="R4389" s="19">
        <v>3350</v>
      </c>
      <c r="S4389" s="19">
        <v>20000</v>
      </c>
      <c r="T4389" s="19">
        <v>0.47</v>
      </c>
      <c r="U4389" s="19">
        <v>8.5</v>
      </c>
      <c r="V4389" s="19">
        <v>0.24</v>
      </c>
      <c r="W4389" s="19">
        <v>63</v>
      </c>
      <c r="X4389" s="93">
        <v>555</v>
      </c>
      <c r="Y4389">
        <f t="shared" si="205"/>
        <v>75</v>
      </c>
      <c r="Z4389" t="b">
        <f>IF(N4389/G4389&gt;=Auswahlhilfe!$C$8,TRUE,FALSE)</f>
        <v>1</v>
      </c>
      <c r="AA4389" t="b">
        <f>IF(K4389&gt;Auswahlhilfe!$C$7,TRUE,FALSE)</f>
        <v>1</v>
      </c>
      <c r="AB4389" t="b">
        <f>IF(Auswahlhilfe!$C$17=F4389,TRUE,FALSE)</f>
        <v>1</v>
      </c>
      <c r="AC4389" t="b">
        <f>IFERROR(IF(FIND("P2",PGOptionList!D4389)&gt;0,TRUE),FALSE)</f>
        <v>1</v>
      </c>
      <c r="AD4389" t="b">
        <f>IFERROR(IF(FIND("P1",PGOptionList!D4389)&gt;0,TRUE),FALSE)</f>
        <v>0</v>
      </c>
      <c r="AE4389" t="b">
        <f>IFERROR(IF(FIND("P0",PGOptionList!D4389)&gt;0,TRUE),FALSE)</f>
        <v>0</v>
      </c>
      <c r="AF4389" t="b">
        <f>IF(AND(Z4389,AA4389,AB4389,AC4389,IF(C4389=Auswahlhilfe!$L$7,TRUE,FALSE)),D4389,FALSE)</f>
        <v>0</v>
      </c>
      <c r="AG4389" t="b">
        <f>IF(AND(Z4389,AA4389,AB4389,AD4389,IF(C4389=Auswahlhilfe!$L$17,TRUE,FALSE)),D4389,FALSE)</f>
        <v>0</v>
      </c>
      <c r="AH4389" t="b">
        <f>IF(AND(Z4389,AA4389,AB4389,AE4389,IF(C4389=Auswahlhilfe!$L$17,TRUE,FALSE)),D4389,FALSE)</f>
        <v>0</v>
      </c>
      <c r="AI4389" t="s">
        <v>4818</v>
      </c>
      <c r="AJ4389" s="90" t="str">
        <f t="shared" si="206"/>
        <v>https://shop.oxni.ch/de/shop/motoren/planetengetriebe/tce-120-040-s2-p2</v>
      </c>
    </row>
    <row r="4390" spans="2:36" x14ac:dyDescent="0.2">
      <c r="B4390" s="78" t="str">
        <f t="shared" si="204"/>
        <v/>
      </c>
      <c r="C4390" s="19" t="s">
        <v>19</v>
      </c>
      <c r="D4390" s="19" t="s">
        <v>4691</v>
      </c>
      <c r="E4390" s="19">
        <v>90</v>
      </c>
      <c r="F4390" s="19" t="s">
        <v>55</v>
      </c>
      <c r="G4390" s="19">
        <v>35</v>
      </c>
      <c r="H4390" s="19">
        <v>5</v>
      </c>
      <c r="I4390" s="19">
        <v>25</v>
      </c>
      <c r="J4390" s="19">
        <v>94</v>
      </c>
      <c r="K4390" s="19">
        <v>300</v>
      </c>
      <c r="L4390" s="19">
        <v>900</v>
      </c>
      <c r="M4390" s="19" t="s">
        <v>79</v>
      </c>
      <c r="N4390" s="19">
        <v>3000</v>
      </c>
      <c r="O4390" s="19">
        <v>6000</v>
      </c>
      <c r="P4390" s="19">
        <v>6700</v>
      </c>
      <c r="Q4390" s="19" t="s">
        <v>57</v>
      </c>
      <c r="R4390" s="19">
        <v>3350</v>
      </c>
      <c r="S4390" s="19">
        <v>20000</v>
      </c>
      <c r="T4390" s="19">
        <v>0.47</v>
      </c>
      <c r="U4390" s="19">
        <v>8.5</v>
      </c>
      <c r="V4390" s="19">
        <v>0.24</v>
      </c>
      <c r="W4390" s="19">
        <v>63</v>
      </c>
      <c r="X4390" s="93">
        <v>610</v>
      </c>
      <c r="Y4390">
        <f t="shared" si="205"/>
        <v>85.714285714285708</v>
      </c>
      <c r="Z4390" t="b">
        <f>IF(N4390/G4390&gt;=Auswahlhilfe!$C$8,TRUE,FALSE)</f>
        <v>1</v>
      </c>
      <c r="AA4390" t="b">
        <f>IF(K4390&gt;Auswahlhilfe!$C$7,TRUE,FALSE)</f>
        <v>1</v>
      </c>
      <c r="AB4390" t="b">
        <f>IF(Auswahlhilfe!$C$17=F4390,TRUE,FALSE)</f>
        <v>0</v>
      </c>
      <c r="AC4390" t="b">
        <f>IFERROR(IF(FIND("P2",PGOptionList!D4390)&gt;0,TRUE),FALSE)</f>
        <v>0</v>
      </c>
      <c r="AD4390" t="b">
        <f>IFERROR(IF(FIND("P1",PGOptionList!D4390)&gt;0,TRUE),FALSE)</f>
        <v>1</v>
      </c>
      <c r="AE4390" t="b">
        <f>IFERROR(IF(FIND("P0",PGOptionList!D4390)&gt;0,TRUE),FALSE)</f>
        <v>0</v>
      </c>
      <c r="AF4390" t="b">
        <f>IF(AND(Z4390,AA4390,AB4390,AC4390,IF(C4390=Auswahlhilfe!$L$7,TRUE,FALSE)),D4390,FALSE)</f>
        <v>0</v>
      </c>
      <c r="AG4390" t="b">
        <f>IF(AND(Z4390,AA4390,AB4390,AD4390,IF(C4390=Auswahlhilfe!$L$17,TRUE,FALSE)),D4390,FALSE)</f>
        <v>0</v>
      </c>
      <c r="AH4390" t="b">
        <f>IF(AND(Z4390,AA4390,AB4390,AE4390,IF(C4390=Auswahlhilfe!$L$17,TRUE,FALSE)),D4390,FALSE)</f>
        <v>0</v>
      </c>
      <c r="AI4390" t="s">
        <v>4817</v>
      </c>
      <c r="AJ4390" s="90" t="str">
        <f t="shared" si="206"/>
        <v>mailto:info@oxni.ch?subject=Anfrage TCE-120-035-S1-P1</v>
      </c>
    </row>
    <row r="4391" spans="2:36" x14ac:dyDescent="0.2">
      <c r="B4391" s="78" t="str">
        <f t="shared" si="204"/>
        <v/>
      </c>
      <c r="C4391" s="19" t="s">
        <v>19</v>
      </c>
      <c r="D4391" s="19" t="s">
        <v>4692</v>
      </c>
      <c r="E4391" s="19">
        <v>90</v>
      </c>
      <c r="F4391" s="19" t="s">
        <v>58</v>
      </c>
      <c r="G4391" s="19">
        <v>35</v>
      </c>
      <c r="H4391" s="19">
        <v>5</v>
      </c>
      <c r="I4391" s="19">
        <v>25</v>
      </c>
      <c r="J4391" s="19">
        <v>94</v>
      </c>
      <c r="K4391" s="19">
        <v>300</v>
      </c>
      <c r="L4391" s="19">
        <v>900</v>
      </c>
      <c r="M4391" s="19" t="s">
        <v>79</v>
      </c>
      <c r="N4391" s="19">
        <v>3000</v>
      </c>
      <c r="O4391" s="19">
        <v>6000</v>
      </c>
      <c r="P4391" s="19">
        <v>6700</v>
      </c>
      <c r="Q4391" s="19" t="s">
        <v>57</v>
      </c>
      <c r="R4391" s="19">
        <v>3350</v>
      </c>
      <c r="S4391" s="19">
        <v>20000</v>
      </c>
      <c r="T4391" s="19">
        <v>0.47</v>
      </c>
      <c r="U4391" s="19">
        <v>8.5</v>
      </c>
      <c r="V4391" s="19">
        <v>0.24</v>
      </c>
      <c r="W4391" s="19">
        <v>63</v>
      </c>
      <c r="X4391" s="93">
        <v>610</v>
      </c>
      <c r="Y4391">
        <f t="shared" si="205"/>
        <v>85.714285714285708</v>
      </c>
      <c r="Z4391" t="b">
        <f>IF(N4391/G4391&gt;=Auswahlhilfe!$C$8,TRUE,FALSE)</f>
        <v>1</v>
      </c>
      <c r="AA4391" t="b">
        <f>IF(K4391&gt;Auswahlhilfe!$C$7,TRUE,FALSE)</f>
        <v>1</v>
      </c>
      <c r="AB4391" t="b">
        <f>IF(Auswahlhilfe!$C$17=F4391,TRUE,FALSE)</f>
        <v>1</v>
      </c>
      <c r="AC4391" t="b">
        <f>IFERROR(IF(FIND("P2",PGOptionList!D4391)&gt;0,TRUE),FALSE)</f>
        <v>0</v>
      </c>
      <c r="AD4391" t="b">
        <f>IFERROR(IF(FIND("P1",PGOptionList!D4391)&gt;0,TRUE),FALSE)</f>
        <v>1</v>
      </c>
      <c r="AE4391" t="b">
        <f>IFERROR(IF(FIND("P0",PGOptionList!D4391)&gt;0,TRUE),FALSE)</f>
        <v>0</v>
      </c>
      <c r="AF4391" t="b">
        <f>IF(AND(Z4391,AA4391,AB4391,AC4391,IF(C4391=Auswahlhilfe!$L$7,TRUE,FALSE)),D4391,FALSE)</f>
        <v>0</v>
      </c>
      <c r="AG4391" t="b">
        <f>IF(AND(Z4391,AA4391,AB4391,AD4391,IF(C4391=Auswahlhilfe!$L$17,TRUE,FALSE)),D4391,FALSE)</f>
        <v>0</v>
      </c>
      <c r="AH4391" t="b">
        <f>IF(AND(Z4391,AA4391,AB4391,AE4391,IF(C4391=Auswahlhilfe!$L$17,TRUE,FALSE)),D4391,FALSE)</f>
        <v>0</v>
      </c>
      <c r="AI4391" t="s">
        <v>4818</v>
      </c>
      <c r="AJ4391" s="90" t="str">
        <f t="shared" si="206"/>
        <v>https://shop.oxni.ch/de/shop/motoren/planetengetriebe/tce-120-035-s2-p1</v>
      </c>
    </row>
    <row r="4392" spans="2:36" x14ac:dyDescent="0.2">
      <c r="B4392" s="78" t="str">
        <f t="shared" si="204"/>
        <v/>
      </c>
      <c r="C4392" s="19" t="s">
        <v>19</v>
      </c>
      <c r="D4392" s="19" t="s">
        <v>4693</v>
      </c>
      <c r="E4392" s="19">
        <v>90</v>
      </c>
      <c r="F4392" s="19" t="s">
        <v>55</v>
      </c>
      <c r="G4392" s="19">
        <v>35</v>
      </c>
      <c r="H4392" s="19">
        <v>7</v>
      </c>
      <c r="I4392" s="19">
        <v>25</v>
      </c>
      <c r="J4392" s="19">
        <v>94</v>
      </c>
      <c r="K4392" s="19">
        <v>300</v>
      </c>
      <c r="L4392" s="19">
        <v>900</v>
      </c>
      <c r="M4392" s="19" t="s">
        <v>79</v>
      </c>
      <c r="N4392" s="19">
        <v>3000</v>
      </c>
      <c r="O4392" s="19">
        <v>6000</v>
      </c>
      <c r="P4392" s="19">
        <v>6700</v>
      </c>
      <c r="Q4392" s="19" t="s">
        <v>57</v>
      </c>
      <c r="R4392" s="19">
        <v>3350</v>
      </c>
      <c r="S4392" s="19">
        <v>20000</v>
      </c>
      <c r="T4392" s="19">
        <v>0.47</v>
      </c>
      <c r="U4392" s="19">
        <v>8.5</v>
      </c>
      <c r="V4392" s="19">
        <v>0.24</v>
      </c>
      <c r="W4392" s="19">
        <v>63</v>
      </c>
      <c r="X4392" s="93">
        <v>555</v>
      </c>
      <c r="Y4392">
        <f t="shared" si="205"/>
        <v>85.714285714285708</v>
      </c>
      <c r="Z4392" t="b">
        <f>IF(N4392/G4392&gt;=Auswahlhilfe!$C$8,TRUE,FALSE)</f>
        <v>1</v>
      </c>
      <c r="AA4392" t="b">
        <f>IF(K4392&gt;Auswahlhilfe!$C$7,TRUE,FALSE)</f>
        <v>1</v>
      </c>
      <c r="AB4392" t="b">
        <f>IF(Auswahlhilfe!$C$17=F4392,TRUE,FALSE)</f>
        <v>0</v>
      </c>
      <c r="AC4392" t="b">
        <f>IFERROR(IF(FIND("P2",PGOptionList!D4392)&gt;0,TRUE),FALSE)</f>
        <v>1</v>
      </c>
      <c r="AD4392" t="b">
        <f>IFERROR(IF(FIND("P1",PGOptionList!D4392)&gt;0,TRUE),FALSE)</f>
        <v>0</v>
      </c>
      <c r="AE4392" t="b">
        <f>IFERROR(IF(FIND("P0",PGOptionList!D4392)&gt;0,TRUE),FALSE)</f>
        <v>0</v>
      </c>
      <c r="AF4392" t="b">
        <f>IF(AND(Z4392,AA4392,AB4392,AC4392,IF(C4392=Auswahlhilfe!$L$7,TRUE,FALSE)),D4392,FALSE)</f>
        <v>0</v>
      </c>
      <c r="AG4392" t="b">
        <f>IF(AND(Z4392,AA4392,AB4392,AD4392,IF(C4392=Auswahlhilfe!$L$17,TRUE,FALSE)),D4392,FALSE)</f>
        <v>0</v>
      </c>
      <c r="AH4392" t="b">
        <f>IF(AND(Z4392,AA4392,AB4392,AE4392,IF(C4392=Auswahlhilfe!$L$17,TRUE,FALSE)),D4392,FALSE)</f>
        <v>0</v>
      </c>
      <c r="AI4392" t="s">
        <v>4817</v>
      </c>
      <c r="AJ4392" s="90" t="str">
        <f t="shared" si="206"/>
        <v>mailto:info@oxni.ch?subject=Anfrage TCE-120-035-S1-P2</v>
      </c>
    </row>
    <row r="4393" spans="2:36" x14ac:dyDescent="0.2">
      <c r="B4393" s="78" t="str">
        <f t="shared" si="204"/>
        <v/>
      </c>
      <c r="C4393" s="19" t="s">
        <v>19</v>
      </c>
      <c r="D4393" s="19" t="s">
        <v>4694</v>
      </c>
      <c r="E4393" s="19">
        <v>90</v>
      </c>
      <c r="F4393" s="19" t="s">
        <v>58</v>
      </c>
      <c r="G4393" s="19">
        <v>35</v>
      </c>
      <c r="H4393" s="19">
        <v>7</v>
      </c>
      <c r="I4393" s="19">
        <v>25</v>
      </c>
      <c r="J4393" s="19">
        <v>94</v>
      </c>
      <c r="K4393" s="19">
        <v>300</v>
      </c>
      <c r="L4393" s="19">
        <v>900</v>
      </c>
      <c r="M4393" s="19" t="s">
        <v>79</v>
      </c>
      <c r="N4393" s="19">
        <v>3000</v>
      </c>
      <c r="O4393" s="19">
        <v>6000</v>
      </c>
      <c r="P4393" s="19">
        <v>6700</v>
      </c>
      <c r="Q4393" s="19" t="s">
        <v>57</v>
      </c>
      <c r="R4393" s="19">
        <v>3350</v>
      </c>
      <c r="S4393" s="19">
        <v>20000</v>
      </c>
      <c r="T4393" s="19">
        <v>0.47</v>
      </c>
      <c r="U4393" s="19">
        <v>8.5</v>
      </c>
      <c r="V4393" s="19">
        <v>0.24</v>
      </c>
      <c r="W4393" s="19">
        <v>63</v>
      </c>
      <c r="X4393" s="93">
        <v>555</v>
      </c>
      <c r="Y4393">
        <f t="shared" si="205"/>
        <v>85.714285714285708</v>
      </c>
      <c r="Z4393" t="b">
        <f>IF(N4393/G4393&gt;=Auswahlhilfe!$C$8,TRUE,FALSE)</f>
        <v>1</v>
      </c>
      <c r="AA4393" t="b">
        <f>IF(K4393&gt;Auswahlhilfe!$C$7,TRUE,FALSE)</f>
        <v>1</v>
      </c>
      <c r="AB4393" t="b">
        <f>IF(Auswahlhilfe!$C$17=F4393,TRUE,FALSE)</f>
        <v>1</v>
      </c>
      <c r="AC4393" t="b">
        <f>IFERROR(IF(FIND("P2",PGOptionList!D4393)&gt;0,TRUE),FALSE)</f>
        <v>1</v>
      </c>
      <c r="AD4393" t="b">
        <f>IFERROR(IF(FIND("P1",PGOptionList!D4393)&gt;0,TRUE),FALSE)</f>
        <v>0</v>
      </c>
      <c r="AE4393" t="b">
        <f>IFERROR(IF(FIND("P0",PGOptionList!D4393)&gt;0,TRUE),FALSE)</f>
        <v>0</v>
      </c>
      <c r="AF4393" t="b">
        <f>IF(AND(Z4393,AA4393,AB4393,AC4393,IF(C4393=Auswahlhilfe!$L$7,TRUE,FALSE)),D4393,FALSE)</f>
        <v>0</v>
      </c>
      <c r="AG4393" t="b">
        <f>IF(AND(Z4393,AA4393,AB4393,AD4393,IF(C4393=Auswahlhilfe!$L$17,TRUE,FALSE)),D4393,FALSE)</f>
        <v>0</v>
      </c>
      <c r="AH4393" t="b">
        <f>IF(AND(Z4393,AA4393,AB4393,AE4393,IF(C4393=Auswahlhilfe!$L$17,TRUE,FALSE)),D4393,FALSE)</f>
        <v>0</v>
      </c>
      <c r="AI4393" t="s">
        <v>4818</v>
      </c>
      <c r="AJ4393" s="90" t="str">
        <f t="shared" si="206"/>
        <v>https://shop.oxni.ch/de/shop/motoren/planetengetriebe/tce-120-035-s2-p2</v>
      </c>
    </row>
    <row r="4394" spans="2:36" x14ac:dyDescent="0.2">
      <c r="B4394" s="78" t="str">
        <f t="shared" si="204"/>
        <v/>
      </c>
      <c r="C4394" s="19" t="s">
        <v>19</v>
      </c>
      <c r="D4394" s="19" t="s">
        <v>4695</v>
      </c>
      <c r="E4394" s="19">
        <v>90</v>
      </c>
      <c r="F4394" s="19" t="s">
        <v>55</v>
      </c>
      <c r="G4394" s="19">
        <v>30</v>
      </c>
      <c r="H4394" s="19">
        <v>5</v>
      </c>
      <c r="I4394" s="19">
        <v>25</v>
      </c>
      <c r="J4394" s="19">
        <v>94</v>
      </c>
      <c r="K4394" s="19">
        <v>310</v>
      </c>
      <c r="L4394" s="19">
        <v>930</v>
      </c>
      <c r="M4394" s="19" t="s">
        <v>78</v>
      </c>
      <c r="N4394" s="19">
        <v>3000</v>
      </c>
      <c r="O4394" s="19">
        <v>6000</v>
      </c>
      <c r="P4394" s="19">
        <v>6700</v>
      </c>
      <c r="Q4394" s="19" t="s">
        <v>57</v>
      </c>
      <c r="R4394" s="19">
        <v>3350</v>
      </c>
      <c r="S4394" s="19">
        <v>20000</v>
      </c>
      <c r="T4394" s="19">
        <v>0.47</v>
      </c>
      <c r="U4394" s="19">
        <v>8.5</v>
      </c>
      <c r="V4394" s="19">
        <v>0.24</v>
      </c>
      <c r="W4394" s="19">
        <v>63</v>
      </c>
      <c r="X4394" s="93">
        <v>610</v>
      </c>
      <c r="Y4394">
        <f t="shared" si="205"/>
        <v>100</v>
      </c>
      <c r="Z4394" t="b">
        <f>IF(N4394/G4394&gt;=Auswahlhilfe!$C$8,TRUE,FALSE)</f>
        <v>1</v>
      </c>
      <c r="AA4394" t="b">
        <f>IF(K4394&gt;Auswahlhilfe!$C$7,TRUE,FALSE)</f>
        <v>1</v>
      </c>
      <c r="AB4394" t="b">
        <f>IF(Auswahlhilfe!$C$17=F4394,TRUE,FALSE)</f>
        <v>0</v>
      </c>
      <c r="AC4394" t="b">
        <f>IFERROR(IF(FIND("P2",PGOptionList!D4394)&gt;0,TRUE),FALSE)</f>
        <v>0</v>
      </c>
      <c r="AD4394" t="b">
        <f>IFERROR(IF(FIND("P1",PGOptionList!D4394)&gt;0,TRUE),FALSE)</f>
        <v>1</v>
      </c>
      <c r="AE4394" t="b">
        <f>IFERROR(IF(FIND("P0",PGOptionList!D4394)&gt;0,TRUE),FALSE)</f>
        <v>0</v>
      </c>
      <c r="AF4394" t="b">
        <f>IF(AND(Z4394,AA4394,AB4394,AC4394,IF(C4394=Auswahlhilfe!$L$7,TRUE,FALSE)),D4394,FALSE)</f>
        <v>0</v>
      </c>
      <c r="AG4394" t="b">
        <f>IF(AND(Z4394,AA4394,AB4394,AD4394,IF(C4394=Auswahlhilfe!$L$17,TRUE,FALSE)),D4394,FALSE)</f>
        <v>0</v>
      </c>
      <c r="AH4394" t="b">
        <f>IF(AND(Z4394,AA4394,AB4394,AE4394,IF(C4394=Auswahlhilfe!$L$17,TRUE,FALSE)),D4394,FALSE)</f>
        <v>0</v>
      </c>
      <c r="AI4394" t="s">
        <v>4817</v>
      </c>
      <c r="AJ4394" s="90" t="str">
        <f t="shared" si="206"/>
        <v>mailto:info@oxni.ch?subject=Anfrage TCE-120-030-S1-P1</v>
      </c>
    </row>
    <row r="4395" spans="2:36" x14ac:dyDescent="0.2">
      <c r="B4395" s="78" t="str">
        <f t="shared" si="204"/>
        <v/>
      </c>
      <c r="C4395" s="19" t="s">
        <v>19</v>
      </c>
      <c r="D4395" s="19" t="s">
        <v>4696</v>
      </c>
      <c r="E4395" s="19">
        <v>90</v>
      </c>
      <c r="F4395" s="19" t="s">
        <v>58</v>
      </c>
      <c r="G4395" s="19">
        <v>30</v>
      </c>
      <c r="H4395" s="19">
        <v>5</v>
      </c>
      <c r="I4395" s="19">
        <v>25</v>
      </c>
      <c r="J4395" s="19">
        <v>94</v>
      </c>
      <c r="K4395" s="19">
        <v>310</v>
      </c>
      <c r="L4395" s="19">
        <v>930</v>
      </c>
      <c r="M4395" s="19" t="s">
        <v>78</v>
      </c>
      <c r="N4395" s="19">
        <v>3000</v>
      </c>
      <c r="O4395" s="19">
        <v>6000</v>
      </c>
      <c r="P4395" s="19">
        <v>6700</v>
      </c>
      <c r="Q4395" s="19" t="s">
        <v>57</v>
      </c>
      <c r="R4395" s="19">
        <v>3350</v>
      </c>
      <c r="S4395" s="19">
        <v>20000</v>
      </c>
      <c r="T4395" s="19">
        <v>0.47</v>
      </c>
      <c r="U4395" s="19">
        <v>8.5</v>
      </c>
      <c r="V4395" s="19">
        <v>0.24</v>
      </c>
      <c r="W4395" s="19">
        <v>63</v>
      </c>
      <c r="X4395" s="93">
        <v>610</v>
      </c>
      <c r="Y4395">
        <f t="shared" si="205"/>
        <v>100</v>
      </c>
      <c r="Z4395" t="b">
        <f>IF(N4395/G4395&gt;=Auswahlhilfe!$C$8,TRUE,FALSE)</f>
        <v>1</v>
      </c>
      <c r="AA4395" t="b">
        <f>IF(K4395&gt;Auswahlhilfe!$C$7,TRUE,FALSE)</f>
        <v>1</v>
      </c>
      <c r="AB4395" t="b">
        <f>IF(Auswahlhilfe!$C$17=F4395,TRUE,FALSE)</f>
        <v>1</v>
      </c>
      <c r="AC4395" t="b">
        <f>IFERROR(IF(FIND("P2",PGOptionList!D4395)&gt;0,TRUE),FALSE)</f>
        <v>0</v>
      </c>
      <c r="AD4395" t="b">
        <f>IFERROR(IF(FIND("P1",PGOptionList!D4395)&gt;0,TRUE),FALSE)</f>
        <v>1</v>
      </c>
      <c r="AE4395" t="b">
        <f>IFERROR(IF(FIND("P0",PGOptionList!D4395)&gt;0,TRUE),FALSE)</f>
        <v>0</v>
      </c>
      <c r="AF4395" t="b">
        <f>IF(AND(Z4395,AA4395,AB4395,AC4395,IF(C4395=Auswahlhilfe!$L$7,TRUE,FALSE)),D4395,FALSE)</f>
        <v>0</v>
      </c>
      <c r="AG4395" t="b">
        <f>IF(AND(Z4395,AA4395,AB4395,AD4395,IF(C4395=Auswahlhilfe!$L$17,TRUE,FALSE)),D4395,FALSE)</f>
        <v>0</v>
      </c>
      <c r="AH4395" t="b">
        <f>IF(AND(Z4395,AA4395,AB4395,AE4395,IF(C4395=Auswahlhilfe!$L$17,TRUE,FALSE)),D4395,FALSE)</f>
        <v>0</v>
      </c>
      <c r="AI4395" t="s">
        <v>4818</v>
      </c>
      <c r="AJ4395" s="90" t="str">
        <f t="shared" si="206"/>
        <v>https://shop.oxni.ch/de/shop/motoren/planetengetriebe/tce-120-030-s2-p1</v>
      </c>
    </row>
    <row r="4396" spans="2:36" x14ac:dyDescent="0.2">
      <c r="B4396" s="78" t="str">
        <f t="shared" si="204"/>
        <v/>
      </c>
      <c r="C4396" s="19" t="s">
        <v>19</v>
      </c>
      <c r="D4396" s="19" t="s">
        <v>4697</v>
      </c>
      <c r="E4396" s="19">
        <v>90</v>
      </c>
      <c r="F4396" s="19" t="s">
        <v>55</v>
      </c>
      <c r="G4396" s="19">
        <v>30</v>
      </c>
      <c r="H4396" s="19">
        <v>7</v>
      </c>
      <c r="I4396" s="19">
        <v>25</v>
      </c>
      <c r="J4396" s="19">
        <v>94</v>
      </c>
      <c r="K4396" s="19">
        <v>310</v>
      </c>
      <c r="L4396" s="19">
        <v>930</v>
      </c>
      <c r="M4396" s="19" t="s">
        <v>78</v>
      </c>
      <c r="N4396" s="19">
        <v>3000</v>
      </c>
      <c r="O4396" s="19">
        <v>6000</v>
      </c>
      <c r="P4396" s="19">
        <v>6700</v>
      </c>
      <c r="Q4396" s="19" t="s">
        <v>57</v>
      </c>
      <c r="R4396" s="19">
        <v>3350</v>
      </c>
      <c r="S4396" s="19">
        <v>20000</v>
      </c>
      <c r="T4396" s="19">
        <v>0.47</v>
      </c>
      <c r="U4396" s="19">
        <v>8.5</v>
      </c>
      <c r="V4396" s="19">
        <v>0.24</v>
      </c>
      <c r="W4396" s="19">
        <v>63</v>
      </c>
      <c r="X4396" s="93">
        <v>555</v>
      </c>
      <c r="Y4396">
        <f t="shared" si="205"/>
        <v>100</v>
      </c>
      <c r="Z4396" t="b">
        <f>IF(N4396/G4396&gt;=Auswahlhilfe!$C$8,TRUE,FALSE)</f>
        <v>1</v>
      </c>
      <c r="AA4396" t="b">
        <f>IF(K4396&gt;Auswahlhilfe!$C$7,TRUE,FALSE)</f>
        <v>1</v>
      </c>
      <c r="AB4396" t="b">
        <f>IF(Auswahlhilfe!$C$17=F4396,TRUE,FALSE)</f>
        <v>0</v>
      </c>
      <c r="AC4396" t="b">
        <f>IFERROR(IF(FIND("P2",PGOptionList!D4396)&gt;0,TRUE),FALSE)</f>
        <v>1</v>
      </c>
      <c r="AD4396" t="b">
        <f>IFERROR(IF(FIND("P1",PGOptionList!D4396)&gt;0,TRUE),FALSE)</f>
        <v>0</v>
      </c>
      <c r="AE4396" t="b">
        <f>IFERROR(IF(FIND("P0",PGOptionList!D4396)&gt;0,TRUE),FALSE)</f>
        <v>0</v>
      </c>
      <c r="AF4396" t="b">
        <f>IF(AND(Z4396,AA4396,AB4396,AC4396,IF(C4396=Auswahlhilfe!$L$7,TRUE,FALSE)),D4396,FALSE)</f>
        <v>0</v>
      </c>
      <c r="AG4396" t="b">
        <f>IF(AND(Z4396,AA4396,AB4396,AD4396,IF(C4396=Auswahlhilfe!$L$17,TRUE,FALSE)),D4396,FALSE)</f>
        <v>0</v>
      </c>
      <c r="AH4396" t="b">
        <f>IF(AND(Z4396,AA4396,AB4396,AE4396,IF(C4396=Auswahlhilfe!$L$17,TRUE,FALSE)),D4396,FALSE)</f>
        <v>0</v>
      </c>
      <c r="AI4396" t="s">
        <v>4817</v>
      </c>
      <c r="AJ4396" s="90" t="str">
        <f t="shared" si="206"/>
        <v>mailto:info@oxni.ch?subject=Anfrage TCE-120-030-S1-P2</v>
      </c>
    </row>
    <row r="4397" spans="2:36" x14ac:dyDescent="0.2">
      <c r="B4397" s="78" t="str">
        <f t="shared" si="204"/>
        <v/>
      </c>
      <c r="C4397" s="19" t="s">
        <v>19</v>
      </c>
      <c r="D4397" s="19" t="s">
        <v>4698</v>
      </c>
      <c r="E4397" s="19">
        <v>90</v>
      </c>
      <c r="F4397" s="19" t="s">
        <v>58</v>
      </c>
      <c r="G4397" s="19">
        <v>30</v>
      </c>
      <c r="H4397" s="19">
        <v>7</v>
      </c>
      <c r="I4397" s="19">
        <v>25</v>
      </c>
      <c r="J4397" s="19">
        <v>94</v>
      </c>
      <c r="K4397" s="19">
        <v>310</v>
      </c>
      <c r="L4397" s="19">
        <v>930</v>
      </c>
      <c r="M4397" s="19" t="s">
        <v>78</v>
      </c>
      <c r="N4397" s="19">
        <v>3000</v>
      </c>
      <c r="O4397" s="19">
        <v>6000</v>
      </c>
      <c r="P4397" s="19">
        <v>6700</v>
      </c>
      <c r="Q4397" s="19" t="s">
        <v>57</v>
      </c>
      <c r="R4397" s="19">
        <v>3350</v>
      </c>
      <c r="S4397" s="19">
        <v>20000</v>
      </c>
      <c r="T4397" s="19">
        <v>0.47</v>
      </c>
      <c r="U4397" s="19">
        <v>8.5</v>
      </c>
      <c r="V4397" s="19">
        <v>0.24</v>
      </c>
      <c r="W4397" s="19">
        <v>63</v>
      </c>
      <c r="X4397" s="93">
        <v>555</v>
      </c>
      <c r="Y4397">
        <f t="shared" si="205"/>
        <v>100</v>
      </c>
      <c r="Z4397" t="b">
        <f>IF(N4397/G4397&gt;=Auswahlhilfe!$C$8,TRUE,FALSE)</f>
        <v>1</v>
      </c>
      <c r="AA4397" t="b">
        <f>IF(K4397&gt;Auswahlhilfe!$C$7,TRUE,FALSE)</f>
        <v>1</v>
      </c>
      <c r="AB4397" t="b">
        <f>IF(Auswahlhilfe!$C$17=F4397,TRUE,FALSE)</f>
        <v>1</v>
      </c>
      <c r="AC4397" t="b">
        <f>IFERROR(IF(FIND("P2",PGOptionList!D4397)&gt;0,TRUE),FALSE)</f>
        <v>1</v>
      </c>
      <c r="AD4397" t="b">
        <f>IFERROR(IF(FIND("P1",PGOptionList!D4397)&gt;0,TRUE),FALSE)</f>
        <v>0</v>
      </c>
      <c r="AE4397" t="b">
        <f>IFERROR(IF(FIND("P0",PGOptionList!D4397)&gt;0,TRUE),FALSE)</f>
        <v>0</v>
      </c>
      <c r="AF4397" t="b">
        <f>IF(AND(Z4397,AA4397,AB4397,AC4397,IF(C4397=Auswahlhilfe!$L$7,TRUE,FALSE)),D4397,FALSE)</f>
        <v>0</v>
      </c>
      <c r="AG4397" t="b">
        <f>IF(AND(Z4397,AA4397,AB4397,AD4397,IF(C4397=Auswahlhilfe!$L$17,TRUE,FALSE)),D4397,FALSE)</f>
        <v>0</v>
      </c>
      <c r="AH4397" t="b">
        <f>IF(AND(Z4397,AA4397,AB4397,AE4397,IF(C4397=Auswahlhilfe!$L$17,TRUE,FALSE)),D4397,FALSE)</f>
        <v>0</v>
      </c>
      <c r="AI4397" t="s">
        <v>4818</v>
      </c>
      <c r="AJ4397" s="90" t="str">
        <f t="shared" si="206"/>
        <v>https://shop.oxni.ch/de/shop/motoren/planetengetriebe/tce-120-030-s2-p2</v>
      </c>
    </row>
    <row r="4398" spans="2:36" x14ac:dyDescent="0.2">
      <c r="B4398" s="78" t="str">
        <f t="shared" si="204"/>
        <v/>
      </c>
      <c r="C4398" s="19" t="s">
        <v>19</v>
      </c>
      <c r="D4398" s="19" t="s">
        <v>4699</v>
      </c>
      <c r="E4398" s="19">
        <v>90</v>
      </c>
      <c r="F4398" s="19" t="s">
        <v>55</v>
      </c>
      <c r="G4398" s="19">
        <v>25</v>
      </c>
      <c r="H4398" s="19">
        <v>5</v>
      </c>
      <c r="I4398" s="19">
        <v>25</v>
      </c>
      <c r="J4398" s="19">
        <v>94</v>
      </c>
      <c r="K4398" s="19">
        <v>320</v>
      </c>
      <c r="L4398" s="19">
        <v>960</v>
      </c>
      <c r="M4398" s="19" t="s">
        <v>132</v>
      </c>
      <c r="N4398" s="19">
        <v>3000</v>
      </c>
      <c r="O4398" s="19">
        <v>6000</v>
      </c>
      <c r="P4398" s="19">
        <v>6700</v>
      </c>
      <c r="Q4398" s="19" t="s">
        <v>57</v>
      </c>
      <c r="R4398" s="19">
        <v>3350</v>
      </c>
      <c r="S4398" s="19">
        <v>20000</v>
      </c>
      <c r="T4398" s="19">
        <v>0.47</v>
      </c>
      <c r="U4398" s="19">
        <v>8.5</v>
      </c>
      <c r="V4398" s="19">
        <v>0.24</v>
      </c>
      <c r="W4398" s="19">
        <v>63</v>
      </c>
      <c r="X4398" s="93">
        <v>610</v>
      </c>
      <c r="Y4398">
        <f t="shared" si="205"/>
        <v>120</v>
      </c>
      <c r="Z4398" t="b">
        <f>IF(N4398/G4398&gt;=Auswahlhilfe!$C$8,TRUE,FALSE)</f>
        <v>1</v>
      </c>
      <c r="AA4398" t="b">
        <f>IF(K4398&gt;Auswahlhilfe!$C$7,TRUE,FALSE)</f>
        <v>1</v>
      </c>
      <c r="AB4398" t="b">
        <f>IF(Auswahlhilfe!$C$17=F4398,TRUE,FALSE)</f>
        <v>0</v>
      </c>
      <c r="AC4398" t="b">
        <f>IFERROR(IF(FIND("P2",PGOptionList!D4398)&gt;0,TRUE),FALSE)</f>
        <v>0</v>
      </c>
      <c r="AD4398" t="b">
        <f>IFERROR(IF(FIND("P1",PGOptionList!D4398)&gt;0,TRUE),FALSE)</f>
        <v>1</v>
      </c>
      <c r="AE4398" t="b">
        <f>IFERROR(IF(FIND("P0",PGOptionList!D4398)&gt;0,TRUE),FALSE)</f>
        <v>0</v>
      </c>
      <c r="AF4398" t="b">
        <f>IF(AND(Z4398,AA4398,AB4398,AC4398,IF(C4398=Auswahlhilfe!$L$7,TRUE,FALSE)),D4398,FALSE)</f>
        <v>0</v>
      </c>
      <c r="AG4398" t="b">
        <f>IF(AND(Z4398,AA4398,AB4398,AD4398,IF(C4398=Auswahlhilfe!$L$17,TRUE,FALSE)),D4398,FALSE)</f>
        <v>0</v>
      </c>
      <c r="AH4398" t="b">
        <f>IF(AND(Z4398,AA4398,AB4398,AE4398,IF(C4398=Auswahlhilfe!$L$17,TRUE,FALSE)),D4398,FALSE)</f>
        <v>0</v>
      </c>
      <c r="AI4398" t="s">
        <v>4817</v>
      </c>
      <c r="AJ4398" s="90" t="str">
        <f t="shared" si="206"/>
        <v>mailto:info@oxni.ch?subject=Anfrage TCE-120-025-S1-P1</v>
      </c>
    </row>
    <row r="4399" spans="2:36" x14ac:dyDescent="0.2">
      <c r="B4399" s="78" t="str">
        <f t="shared" si="204"/>
        <v/>
      </c>
      <c r="C4399" s="19" t="s">
        <v>19</v>
      </c>
      <c r="D4399" s="19" t="s">
        <v>4700</v>
      </c>
      <c r="E4399" s="19">
        <v>90</v>
      </c>
      <c r="F4399" s="19" t="s">
        <v>58</v>
      </c>
      <c r="G4399" s="19">
        <v>25</v>
      </c>
      <c r="H4399" s="19">
        <v>5</v>
      </c>
      <c r="I4399" s="19">
        <v>25</v>
      </c>
      <c r="J4399" s="19">
        <v>94</v>
      </c>
      <c r="K4399" s="19">
        <v>320</v>
      </c>
      <c r="L4399" s="19">
        <v>960</v>
      </c>
      <c r="M4399" s="19" t="s">
        <v>132</v>
      </c>
      <c r="N4399" s="19">
        <v>3000</v>
      </c>
      <c r="O4399" s="19">
        <v>6000</v>
      </c>
      <c r="P4399" s="19">
        <v>6700</v>
      </c>
      <c r="Q4399" s="19" t="s">
        <v>57</v>
      </c>
      <c r="R4399" s="19">
        <v>3350</v>
      </c>
      <c r="S4399" s="19">
        <v>20000</v>
      </c>
      <c r="T4399" s="19">
        <v>0.47</v>
      </c>
      <c r="U4399" s="19">
        <v>8.5</v>
      </c>
      <c r="V4399" s="19">
        <v>0.24</v>
      </c>
      <c r="W4399" s="19">
        <v>63</v>
      </c>
      <c r="X4399" s="93">
        <v>610</v>
      </c>
      <c r="Y4399">
        <f t="shared" si="205"/>
        <v>120</v>
      </c>
      <c r="Z4399" t="b">
        <f>IF(N4399/G4399&gt;=Auswahlhilfe!$C$8,TRUE,FALSE)</f>
        <v>1</v>
      </c>
      <c r="AA4399" t="b">
        <f>IF(K4399&gt;Auswahlhilfe!$C$7,TRUE,FALSE)</f>
        <v>1</v>
      </c>
      <c r="AB4399" t="b">
        <f>IF(Auswahlhilfe!$C$17=F4399,TRUE,FALSE)</f>
        <v>1</v>
      </c>
      <c r="AC4399" t="b">
        <f>IFERROR(IF(FIND("P2",PGOptionList!D4399)&gt;0,TRUE),FALSE)</f>
        <v>0</v>
      </c>
      <c r="AD4399" t="b">
        <f>IFERROR(IF(FIND("P1",PGOptionList!D4399)&gt;0,TRUE),FALSE)</f>
        <v>1</v>
      </c>
      <c r="AE4399" t="b">
        <f>IFERROR(IF(FIND("P0",PGOptionList!D4399)&gt;0,TRUE),FALSE)</f>
        <v>0</v>
      </c>
      <c r="AF4399" t="b">
        <f>IF(AND(Z4399,AA4399,AB4399,AC4399,IF(C4399=Auswahlhilfe!$L$7,TRUE,FALSE)),D4399,FALSE)</f>
        <v>0</v>
      </c>
      <c r="AG4399" t="b">
        <f>IF(AND(Z4399,AA4399,AB4399,AD4399,IF(C4399=Auswahlhilfe!$L$17,TRUE,FALSE)),D4399,FALSE)</f>
        <v>0</v>
      </c>
      <c r="AH4399" t="b">
        <f>IF(AND(Z4399,AA4399,AB4399,AE4399,IF(C4399=Auswahlhilfe!$L$17,TRUE,FALSE)),D4399,FALSE)</f>
        <v>0</v>
      </c>
      <c r="AI4399" t="s">
        <v>4818</v>
      </c>
      <c r="AJ4399" s="90" t="str">
        <f t="shared" si="206"/>
        <v>https://shop.oxni.ch/de/shop/motoren/planetengetriebe/tce-120-025-s2-p1</v>
      </c>
    </row>
    <row r="4400" spans="2:36" x14ac:dyDescent="0.2">
      <c r="B4400" s="78" t="str">
        <f t="shared" si="204"/>
        <v/>
      </c>
      <c r="C4400" s="19" t="s">
        <v>19</v>
      </c>
      <c r="D4400" s="19" t="s">
        <v>4701</v>
      </c>
      <c r="E4400" s="19">
        <v>90</v>
      </c>
      <c r="F4400" s="19" t="s">
        <v>55</v>
      </c>
      <c r="G4400" s="19">
        <v>25</v>
      </c>
      <c r="H4400" s="19">
        <v>7</v>
      </c>
      <c r="I4400" s="19">
        <v>25</v>
      </c>
      <c r="J4400" s="19">
        <v>94</v>
      </c>
      <c r="K4400" s="19">
        <v>320</v>
      </c>
      <c r="L4400" s="19">
        <v>960</v>
      </c>
      <c r="M4400" s="19" t="s">
        <v>132</v>
      </c>
      <c r="N4400" s="19">
        <v>3000</v>
      </c>
      <c r="O4400" s="19">
        <v>6000</v>
      </c>
      <c r="P4400" s="19">
        <v>6700</v>
      </c>
      <c r="Q4400" s="19" t="s">
        <v>57</v>
      </c>
      <c r="R4400" s="19">
        <v>3350</v>
      </c>
      <c r="S4400" s="19">
        <v>20000</v>
      </c>
      <c r="T4400" s="19">
        <v>0.47</v>
      </c>
      <c r="U4400" s="19">
        <v>8.5</v>
      </c>
      <c r="V4400" s="19">
        <v>0.24</v>
      </c>
      <c r="W4400" s="19">
        <v>63</v>
      </c>
      <c r="X4400" s="93">
        <v>555</v>
      </c>
      <c r="Y4400">
        <f t="shared" si="205"/>
        <v>120</v>
      </c>
      <c r="Z4400" t="b">
        <f>IF(N4400/G4400&gt;=Auswahlhilfe!$C$8,TRUE,FALSE)</f>
        <v>1</v>
      </c>
      <c r="AA4400" t="b">
        <f>IF(K4400&gt;Auswahlhilfe!$C$7,TRUE,FALSE)</f>
        <v>1</v>
      </c>
      <c r="AB4400" t="b">
        <f>IF(Auswahlhilfe!$C$17=F4400,TRUE,FALSE)</f>
        <v>0</v>
      </c>
      <c r="AC4400" t="b">
        <f>IFERROR(IF(FIND("P2",PGOptionList!D4400)&gt;0,TRUE),FALSE)</f>
        <v>1</v>
      </c>
      <c r="AD4400" t="b">
        <f>IFERROR(IF(FIND("P1",PGOptionList!D4400)&gt;0,TRUE),FALSE)</f>
        <v>0</v>
      </c>
      <c r="AE4400" t="b">
        <f>IFERROR(IF(FIND("P0",PGOptionList!D4400)&gt;0,TRUE),FALSE)</f>
        <v>0</v>
      </c>
      <c r="AF4400" t="b">
        <f>IF(AND(Z4400,AA4400,AB4400,AC4400,IF(C4400=Auswahlhilfe!$L$7,TRUE,FALSE)),D4400,FALSE)</f>
        <v>0</v>
      </c>
      <c r="AG4400" t="b">
        <f>IF(AND(Z4400,AA4400,AB4400,AD4400,IF(C4400=Auswahlhilfe!$L$17,TRUE,FALSE)),D4400,FALSE)</f>
        <v>0</v>
      </c>
      <c r="AH4400" t="b">
        <f>IF(AND(Z4400,AA4400,AB4400,AE4400,IF(C4400=Auswahlhilfe!$L$17,TRUE,FALSE)),D4400,FALSE)</f>
        <v>0</v>
      </c>
      <c r="AI4400" t="s">
        <v>4817</v>
      </c>
      <c r="AJ4400" s="90" t="str">
        <f t="shared" si="206"/>
        <v>mailto:info@oxni.ch?subject=Anfrage TCE-120-025-S1-P2</v>
      </c>
    </row>
    <row r="4401" spans="2:36" x14ac:dyDescent="0.2">
      <c r="B4401" s="78" t="str">
        <f t="shared" si="204"/>
        <v/>
      </c>
      <c r="C4401" s="19" t="s">
        <v>19</v>
      </c>
      <c r="D4401" s="19" t="s">
        <v>4702</v>
      </c>
      <c r="E4401" s="19">
        <v>90</v>
      </c>
      <c r="F4401" s="19" t="s">
        <v>58</v>
      </c>
      <c r="G4401" s="19">
        <v>25</v>
      </c>
      <c r="H4401" s="19">
        <v>7</v>
      </c>
      <c r="I4401" s="19">
        <v>25</v>
      </c>
      <c r="J4401" s="19">
        <v>94</v>
      </c>
      <c r="K4401" s="19">
        <v>320</v>
      </c>
      <c r="L4401" s="19">
        <v>960</v>
      </c>
      <c r="M4401" s="19" t="s">
        <v>132</v>
      </c>
      <c r="N4401" s="19">
        <v>3000</v>
      </c>
      <c r="O4401" s="19">
        <v>6000</v>
      </c>
      <c r="P4401" s="19">
        <v>6700</v>
      </c>
      <c r="Q4401" s="19" t="s">
        <v>57</v>
      </c>
      <c r="R4401" s="19">
        <v>3350</v>
      </c>
      <c r="S4401" s="19">
        <v>20000</v>
      </c>
      <c r="T4401" s="19">
        <v>0.47</v>
      </c>
      <c r="U4401" s="19">
        <v>8.5</v>
      </c>
      <c r="V4401" s="19">
        <v>0.24</v>
      </c>
      <c r="W4401" s="19">
        <v>63</v>
      </c>
      <c r="X4401" s="93">
        <v>555</v>
      </c>
      <c r="Y4401">
        <f t="shared" si="205"/>
        <v>120</v>
      </c>
      <c r="Z4401" t="b">
        <f>IF(N4401/G4401&gt;=Auswahlhilfe!$C$8,TRUE,FALSE)</f>
        <v>1</v>
      </c>
      <c r="AA4401" t="b">
        <f>IF(K4401&gt;Auswahlhilfe!$C$7,TRUE,FALSE)</f>
        <v>1</v>
      </c>
      <c r="AB4401" t="b">
        <f>IF(Auswahlhilfe!$C$17=F4401,TRUE,FALSE)</f>
        <v>1</v>
      </c>
      <c r="AC4401" t="b">
        <f>IFERROR(IF(FIND("P2",PGOptionList!D4401)&gt;0,TRUE),FALSE)</f>
        <v>1</v>
      </c>
      <c r="AD4401" t="b">
        <f>IFERROR(IF(FIND("P1",PGOptionList!D4401)&gt;0,TRUE),FALSE)</f>
        <v>0</v>
      </c>
      <c r="AE4401" t="b">
        <f>IFERROR(IF(FIND("P0",PGOptionList!D4401)&gt;0,TRUE),FALSE)</f>
        <v>0</v>
      </c>
      <c r="AF4401" t="b">
        <f>IF(AND(Z4401,AA4401,AB4401,AC4401,IF(C4401=Auswahlhilfe!$L$7,TRUE,FALSE)),D4401,FALSE)</f>
        <v>0</v>
      </c>
      <c r="AG4401" t="b">
        <f>IF(AND(Z4401,AA4401,AB4401,AD4401,IF(C4401=Auswahlhilfe!$L$17,TRUE,FALSE)),D4401,FALSE)</f>
        <v>0</v>
      </c>
      <c r="AH4401" t="b">
        <f>IF(AND(Z4401,AA4401,AB4401,AE4401,IF(C4401=Auswahlhilfe!$L$17,TRUE,FALSE)),D4401,FALSE)</f>
        <v>0</v>
      </c>
      <c r="AI4401" t="s">
        <v>4818</v>
      </c>
      <c r="AJ4401" s="90" t="str">
        <f t="shared" si="206"/>
        <v>https://shop.oxni.ch/de/shop/motoren/planetengetriebe/tce-120-025-s2-p2</v>
      </c>
    </row>
    <row r="4402" spans="2:36" x14ac:dyDescent="0.2">
      <c r="B4402" s="78" t="str">
        <f t="shared" si="204"/>
        <v/>
      </c>
      <c r="C4402" s="19" t="s">
        <v>19</v>
      </c>
      <c r="D4402" s="19" t="s">
        <v>4703</v>
      </c>
      <c r="E4402" s="19">
        <v>90</v>
      </c>
      <c r="F4402" s="19" t="s">
        <v>55</v>
      </c>
      <c r="G4402" s="19">
        <v>20</v>
      </c>
      <c r="H4402" s="19">
        <v>5</v>
      </c>
      <c r="I4402" s="19">
        <v>25</v>
      </c>
      <c r="J4402" s="19">
        <v>94</v>
      </c>
      <c r="K4402" s="19">
        <v>280</v>
      </c>
      <c r="L4402" s="19">
        <v>840</v>
      </c>
      <c r="M4402" s="19" t="s">
        <v>131</v>
      </c>
      <c r="N4402" s="19">
        <v>3000</v>
      </c>
      <c r="O4402" s="19">
        <v>6000</v>
      </c>
      <c r="P4402" s="19">
        <v>6700</v>
      </c>
      <c r="Q4402" s="19" t="s">
        <v>57</v>
      </c>
      <c r="R4402" s="19">
        <v>3350</v>
      </c>
      <c r="S4402" s="19">
        <v>20000</v>
      </c>
      <c r="T4402" s="19">
        <v>0.47</v>
      </c>
      <c r="U4402" s="19">
        <v>8.5</v>
      </c>
      <c r="V4402" s="19">
        <v>0.24</v>
      </c>
      <c r="W4402" s="19">
        <v>63</v>
      </c>
      <c r="X4402" s="93">
        <v>610</v>
      </c>
      <c r="Y4402">
        <f t="shared" si="205"/>
        <v>150</v>
      </c>
      <c r="Z4402" t="b">
        <f>IF(N4402/G4402&gt;=Auswahlhilfe!$C$8,TRUE,FALSE)</f>
        <v>1</v>
      </c>
      <c r="AA4402" t="b">
        <f>IF(K4402&gt;Auswahlhilfe!$C$7,TRUE,FALSE)</f>
        <v>1</v>
      </c>
      <c r="AB4402" t="b">
        <f>IF(Auswahlhilfe!$C$17=F4402,TRUE,FALSE)</f>
        <v>0</v>
      </c>
      <c r="AC4402" t="b">
        <f>IFERROR(IF(FIND("P2",PGOptionList!D4402)&gt;0,TRUE),FALSE)</f>
        <v>0</v>
      </c>
      <c r="AD4402" t="b">
        <f>IFERROR(IF(FIND("P1",PGOptionList!D4402)&gt;0,TRUE),FALSE)</f>
        <v>1</v>
      </c>
      <c r="AE4402" t="b">
        <f>IFERROR(IF(FIND("P0",PGOptionList!D4402)&gt;0,TRUE),FALSE)</f>
        <v>0</v>
      </c>
      <c r="AF4402" t="b">
        <f>IF(AND(Z4402,AA4402,AB4402,AC4402,IF(C4402=Auswahlhilfe!$L$7,TRUE,FALSE)),D4402,FALSE)</f>
        <v>0</v>
      </c>
      <c r="AG4402" t="b">
        <f>IF(AND(Z4402,AA4402,AB4402,AD4402,IF(C4402=Auswahlhilfe!$L$17,TRUE,FALSE)),D4402,FALSE)</f>
        <v>0</v>
      </c>
      <c r="AH4402" t="b">
        <f>IF(AND(Z4402,AA4402,AB4402,AE4402,IF(C4402=Auswahlhilfe!$L$17,TRUE,FALSE)),D4402,FALSE)</f>
        <v>0</v>
      </c>
      <c r="AI4402" t="s">
        <v>4817</v>
      </c>
      <c r="AJ4402" s="90" t="str">
        <f t="shared" si="206"/>
        <v>mailto:info@oxni.ch?subject=Anfrage TCE-120-020-S1-P1</v>
      </c>
    </row>
    <row r="4403" spans="2:36" x14ac:dyDescent="0.2">
      <c r="B4403" s="78" t="str">
        <f t="shared" si="204"/>
        <v/>
      </c>
      <c r="C4403" s="19" t="s">
        <v>19</v>
      </c>
      <c r="D4403" s="19" t="s">
        <v>4704</v>
      </c>
      <c r="E4403" s="19">
        <v>90</v>
      </c>
      <c r="F4403" s="19" t="s">
        <v>58</v>
      </c>
      <c r="G4403" s="19">
        <v>20</v>
      </c>
      <c r="H4403" s="19">
        <v>5</v>
      </c>
      <c r="I4403" s="19">
        <v>25</v>
      </c>
      <c r="J4403" s="19">
        <v>94</v>
      </c>
      <c r="K4403" s="19">
        <v>280</v>
      </c>
      <c r="L4403" s="19">
        <v>840</v>
      </c>
      <c r="M4403" s="19" t="s">
        <v>131</v>
      </c>
      <c r="N4403" s="19">
        <v>3000</v>
      </c>
      <c r="O4403" s="19">
        <v>6000</v>
      </c>
      <c r="P4403" s="19">
        <v>6700</v>
      </c>
      <c r="Q4403" s="19" t="s">
        <v>57</v>
      </c>
      <c r="R4403" s="19">
        <v>3350</v>
      </c>
      <c r="S4403" s="19">
        <v>20000</v>
      </c>
      <c r="T4403" s="19">
        <v>0.47</v>
      </c>
      <c r="U4403" s="19">
        <v>8.5</v>
      </c>
      <c r="V4403" s="19">
        <v>0.24</v>
      </c>
      <c r="W4403" s="19">
        <v>63</v>
      </c>
      <c r="X4403" s="93">
        <v>610</v>
      </c>
      <c r="Y4403">
        <f t="shared" si="205"/>
        <v>150</v>
      </c>
      <c r="Z4403" t="b">
        <f>IF(N4403/G4403&gt;=Auswahlhilfe!$C$8,TRUE,FALSE)</f>
        <v>1</v>
      </c>
      <c r="AA4403" t="b">
        <f>IF(K4403&gt;Auswahlhilfe!$C$7,TRUE,FALSE)</f>
        <v>1</v>
      </c>
      <c r="AB4403" t="b">
        <f>IF(Auswahlhilfe!$C$17=F4403,TRUE,FALSE)</f>
        <v>1</v>
      </c>
      <c r="AC4403" t="b">
        <f>IFERROR(IF(FIND("P2",PGOptionList!D4403)&gt;0,TRUE),FALSE)</f>
        <v>0</v>
      </c>
      <c r="AD4403" t="b">
        <f>IFERROR(IF(FIND("P1",PGOptionList!D4403)&gt;0,TRUE),FALSE)</f>
        <v>1</v>
      </c>
      <c r="AE4403" t="b">
        <f>IFERROR(IF(FIND("P0",PGOptionList!D4403)&gt;0,TRUE),FALSE)</f>
        <v>0</v>
      </c>
      <c r="AF4403" t="b">
        <f>IF(AND(Z4403,AA4403,AB4403,AC4403,IF(C4403=Auswahlhilfe!$L$7,TRUE,FALSE)),D4403,FALSE)</f>
        <v>0</v>
      </c>
      <c r="AG4403" t="b">
        <f>IF(AND(Z4403,AA4403,AB4403,AD4403,IF(C4403=Auswahlhilfe!$L$17,TRUE,FALSE)),D4403,FALSE)</f>
        <v>0</v>
      </c>
      <c r="AH4403" t="b">
        <f>IF(AND(Z4403,AA4403,AB4403,AE4403,IF(C4403=Auswahlhilfe!$L$17,TRUE,FALSE)),D4403,FALSE)</f>
        <v>0</v>
      </c>
      <c r="AI4403" t="s">
        <v>4818</v>
      </c>
      <c r="AJ4403" s="90" t="str">
        <f t="shared" si="206"/>
        <v>https://shop.oxni.ch/de/shop/motoren/planetengetriebe/tce-120-020-s2-p1</v>
      </c>
    </row>
    <row r="4404" spans="2:36" x14ac:dyDescent="0.2">
      <c r="B4404" s="78" t="str">
        <f t="shared" si="204"/>
        <v/>
      </c>
      <c r="C4404" s="19" t="s">
        <v>19</v>
      </c>
      <c r="D4404" s="19" t="s">
        <v>4705</v>
      </c>
      <c r="E4404" s="19">
        <v>90</v>
      </c>
      <c r="F4404" s="19" t="s">
        <v>55</v>
      </c>
      <c r="G4404" s="19">
        <v>20</v>
      </c>
      <c r="H4404" s="19">
        <v>7</v>
      </c>
      <c r="I4404" s="19">
        <v>25</v>
      </c>
      <c r="J4404" s="19">
        <v>94</v>
      </c>
      <c r="K4404" s="19">
        <v>280</v>
      </c>
      <c r="L4404" s="19">
        <v>840</v>
      </c>
      <c r="M4404" s="19" t="s">
        <v>131</v>
      </c>
      <c r="N4404" s="19">
        <v>3000</v>
      </c>
      <c r="O4404" s="19">
        <v>6000</v>
      </c>
      <c r="P4404" s="19">
        <v>6700</v>
      </c>
      <c r="Q4404" s="19" t="s">
        <v>57</v>
      </c>
      <c r="R4404" s="19">
        <v>3350</v>
      </c>
      <c r="S4404" s="19">
        <v>20000</v>
      </c>
      <c r="T4404" s="19">
        <v>0.47</v>
      </c>
      <c r="U4404" s="19">
        <v>8.5</v>
      </c>
      <c r="V4404" s="19">
        <v>0.24</v>
      </c>
      <c r="W4404" s="19">
        <v>63</v>
      </c>
      <c r="X4404" s="93">
        <v>555</v>
      </c>
      <c r="Y4404">
        <f t="shared" si="205"/>
        <v>150</v>
      </c>
      <c r="Z4404" t="b">
        <f>IF(N4404/G4404&gt;=Auswahlhilfe!$C$8,TRUE,FALSE)</f>
        <v>1</v>
      </c>
      <c r="AA4404" t="b">
        <f>IF(K4404&gt;Auswahlhilfe!$C$7,TRUE,FALSE)</f>
        <v>1</v>
      </c>
      <c r="AB4404" t="b">
        <f>IF(Auswahlhilfe!$C$17=F4404,TRUE,FALSE)</f>
        <v>0</v>
      </c>
      <c r="AC4404" t="b">
        <f>IFERROR(IF(FIND("P2",PGOptionList!D4404)&gt;0,TRUE),FALSE)</f>
        <v>1</v>
      </c>
      <c r="AD4404" t="b">
        <f>IFERROR(IF(FIND("P1",PGOptionList!D4404)&gt;0,TRUE),FALSE)</f>
        <v>0</v>
      </c>
      <c r="AE4404" t="b">
        <f>IFERROR(IF(FIND("P0",PGOptionList!D4404)&gt;0,TRUE),FALSE)</f>
        <v>0</v>
      </c>
      <c r="AF4404" t="b">
        <f>IF(AND(Z4404,AA4404,AB4404,AC4404,IF(C4404=Auswahlhilfe!$L$7,TRUE,FALSE)),D4404,FALSE)</f>
        <v>0</v>
      </c>
      <c r="AG4404" t="b">
        <f>IF(AND(Z4404,AA4404,AB4404,AD4404,IF(C4404=Auswahlhilfe!$L$17,TRUE,FALSE)),D4404,FALSE)</f>
        <v>0</v>
      </c>
      <c r="AH4404" t="b">
        <f>IF(AND(Z4404,AA4404,AB4404,AE4404,IF(C4404=Auswahlhilfe!$L$17,TRUE,FALSE)),D4404,FALSE)</f>
        <v>0</v>
      </c>
      <c r="AI4404" t="s">
        <v>4817</v>
      </c>
      <c r="AJ4404" s="90" t="str">
        <f t="shared" si="206"/>
        <v>mailto:info@oxni.ch?subject=Anfrage TCE-120-020-S1-P2</v>
      </c>
    </row>
    <row r="4405" spans="2:36" x14ac:dyDescent="0.2">
      <c r="B4405" s="78" t="str">
        <f t="shared" si="204"/>
        <v/>
      </c>
      <c r="C4405" s="19" t="s">
        <v>19</v>
      </c>
      <c r="D4405" s="19" t="s">
        <v>4706</v>
      </c>
      <c r="E4405" s="19">
        <v>90</v>
      </c>
      <c r="F4405" s="19" t="s">
        <v>58</v>
      </c>
      <c r="G4405" s="19">
        <v>20</v>
      </c>
      <c r="H4405" s="19">
        <v>7</v>
      </c>
      <c r="I4405" s="19">
        <v>25</v>
      </c>
      <c r="J4405" s="19">
        <v>94</v>
      </c>
      <c r="K4405" s="19">
        <v>280</v>
      </c>
      <c r="L4405" s="19">
        <v>840</v>
      </c>
      <c r="M4405" s="19" t="s">
        <v>131</v>
      </c>
      <c r="N4405" s="19">
        <v>3000</v>
      </c>
      <c r="O4405" s="19">
        <v>6000</v>
      </c>
      <c r="P4405" s="19">
        <v>6700</v>
      </c>
      <c r="Q4405" s="19" t="s">
        <v>57</v>
      </c>
      <c r="R4405" s="19">
        <v>3350</v>
      </c>
      <c r="S4405" s="19">
        <v>20000</v>
      </c>
      <c r="T4405" s="19">
        <v>0.47</v>
      </c>
      <c r="U4405" s="19">
        <v>8.5</v>
      </c>
      <c r="V4405" s="19">
        <v>0.24</v>
      </c>
      <c r="W4405" s="19">
        <v>63</v>
      </c>
      <c r="X4405" s="93">
        <v>555</v>
      </c>
      <c r="Y4405">
        <f t="shared" si="205"/>
        <v>150</v>
      </c>
      <c r="Z4405" t="b">
        <f>IF(N4405/G4405&gt;=Auswahlhilfe!$C$8,TRUE,FALSE)</f>
        <v>1</v>
      </c>
      <c r="AA4405" t="b">
        <f>IF(K4405&gt;Auswahlhilfe!$C$7,TRUE,FALSE)</f>
        <v>1</v>
      </c>
      <c r="AB4405" t="b">
        <f>IF(Auswahlhilfe!$C$17=F4405,TRUE,FALSE)</f>
        <v>1</v>
      </c>
      <c r="AC4405" t="b">
        <f>IFERROR(IF(FIND("P2",PGOptionList!D4405)&gt;0,TRUE),FALSE)</f>
        <v>1</v>
      </c>
      <c r="AD4405" t="b">
        <f>IFERROR(IF(FIND("P1",PGOptionList!D4405)&gt;0,TRUE),FALSE)</f>
        <v>0</v>
      </c>
      <c r="AE4405" t="b">
        <f>IFERROR(IF(FIND("P0",PGOptionList!D4405)&gt;0,TRUE),FALSE)</f>
        <v>0</v>
      </c>
      <c r="AF4405" t="b">
        <f>IF(AND(Z4405,AA4405,AB4405,AC4405,IF(C4405=Auswahlhilfe!$L$7,TRUE,FALSE)),D4405,FALSE)</f>
        <v>0</v>
      </c>
      <c r="AG4405" t="b">
        <f>IF(AND(Z4405,AA4405,AB4405,AD4405,IF(C4405=Auswahlhilfe!$L$17,TRUE,FALSE)),D4405,FALSE)</f>
        <v>0</v>
      </c>
      <c r="AH4405" t="b">
        <f>IF(AND(Z4405,AA4405,AB4405,AE4405,IF(C4405=Auswahlhilfe!$L$17,TRUE,FALSE)),D4405,FALSE)</f>
        <v>0</v>
      </c>
      <c r="AI4405" t="s">
        <v>4818</v>
      </c>
      <c r="AJ4405" s="90" t="str">
        <f t="shared" si="206"/>
        <v>https://shop.oxni.ch/de/shop/motoren/planetengetriebe/tce-120-020-s2-p2</v>
      </c>
    </row>
    <row r="4406" spans="2:36" x14ac:dyDescent="0.2">
      <c r="B4406" s="78" t="str">
        <f t="shared" si="204"/>
        <v/>
      </c>
      <c r="C4406" s="19" t="s">
        <v>19</v>
      </c>
      <c r="D4406" s="19" t="s">
        <v>4707</v>
      </c>
      <c r="E4406" s="19">
        <v>90</v>
      </c>
      <c r="F4406" s="19" t="s">
        <v>55</v>
      </c>
      <c r="G4406" s="19">
        <v>15</v>
      </c>
      <c r="H4406" s="19">
        <v>5</v>
      </c>
      <c r="I4406" s="19">
        <v>25</v>
      </c>
      <c r="J4406" s="19">
        <v>94</v>
      </c>
      <c r="K4406" s="19">
        <v>200</v>
      </c>
      <c r="L4406" s="19">
        <v>600</v>
      </c>
      <c r="M4406" s="19" t="s">
        <v>108</v>
      </c>
      <c r="N4406" s="19">
        <v>3000</v>
      </c>
      <c r="O4406" s="19">
        <v>6000</v>
      </c>
      <c r="P4406" s="19">
        <v>6700</v>
      </c>
      <c r="Q4406" s="19" t="s">
        <v>57</v>
      </c>
      <c r="R4406" s="19">
        <v>3350</v>
      </c>
      <c r="S4406" s="19">
        <v>20000</v>
      </c>
      <c r="T4406" s="19">
        <v>0.47</v>
      </c>
      <c r="U4406" s="19">
        <v>8.5</v>
      </c>
      <c r="V4406" s="19">
        <v>0.24</v>
      </c>
      <c r="W4406" s="19">
        <v>63</v>
      </c>
      <c r="X4406" s="93">
        <v>610</v>
      </c>
      <c r="Y4406">
        <f t="shared" si="205"/>
        <v>200</v>
      </c>
      <c r="Z4406" t="b">
        <f>IF(N4406/G4406&gt;=Auswahlhilfe!$C$8,TRUE,FALSE)</f>
        <v>1</v>
      </c>
      <c r="AA4406" t="b">
        <f>IF(K4406&gt;Auswahlhilfe!$C$7,TRUE,FALSE)</f>
        <v>1</v>
      </c>
      <c r="AB4406" t="b">
        <f>IF(Auswahlhilfe!$C$17=F4406,TRUE,FALSE)</f>
        <v>0</v>
      </c>
      <c r="AC4406" t="b">
        <f>IFERROR(IF(FIND("P2",PGOptionList!D4406)&gt;0,TRUE),FALSE)</f>
        <v>0</v>
      </c>
      <c r="AD4406" t="b">
        <f>IFERROR(IF(FIND("P1",PGOptionList!D4406)&gt;0,TRUE),FALSE)</f>
        <v>1</v>
      </c>
      <c r="AE4406" t="b">
        <f>IFERROR(IF(FIND("P0",PGOptionList!D4406)&gt;0,TRUE),FALSE)</f>
        <v>0</v>
      </c>
      <c r="AF4406" t="b">
        <f>IF(AND(Z4406,AA4406,AB4406,AC4406,IF(C4406=Auswahlhilfe!$L$7,TRUE,FALSE)),D4406,FALSE)</f>
        <v>0</v>
      </c>
      <c r="AG4406" t="b">
        <f>IF(AND(Z4406,AA4406,AB4406,AD4406,IF(C4406=Auswahlhilfe!$L$17,TRUE,FALSE)),D4406,FALSE)</f>
        <v>0</v>
      </c>
      <c r="AH4406" t="b">
        <f>IF(AND(Z4406,AA4406,AB4406,AE4406,IF(C4406=Auswahlhilfe!$L$17,TRUE,FALSE)),D4406,FALSE)</f>
        <v>0</v>
      </c>
      <c r="AI4406" t="s">
        <v>4817</v>
      </c>
      <c r="AJ4406" s="90" t="str">
        <f t="shared" si="206"/>
        <v>mailto:info@oxni.ch?subject=Anfrage TCE-120-015-S1-P1</v>
      </c>
    </row>
    <row r="4407" spans="2:36" x14ac:dyDescent="0.2">
      <c r="B4407" s="78" t="str">
        <f t="shared" si="204"/>
        <v/>
      </c>
      <c r="C4407" s="19" t="s">
        <v>19</v>
      </c>
      <c r="D4407" s="19" t="s">
        <v>4708</v>
      </c>
      <c r="E4407" s="19">
        <v>90</v>
      </c>
      <c r="F4407" s="19" t="s">
        <v>58</v>
      </c>
      <c r="G4407" s="19">
        <v>15</v>
      </c>
      <c r="H4407" s="19">
        <v>5</v>
      </c>
      <c r="I4407" s="19">
        <v>25</v>
      </c>
      <c r="J4407" s="19">
        <v>94</v>
      </c>
      <c r="K4407" s="19">
        <v>200</v>
      </c>
      <c r="L4407" s="19">
        <v>600</v>
      </c>
      <c r="M4407" s="19" t="s">
        <v>108</v>
      </c>
      <c r="N4407" s="19">
        <v>3000</v>
      </c>
      <c r="O4407" s="19">
        <v>6000</v>
      </c>
      <c r="P4407" s="19">
        <v>6700</v>
      </c>
      <c r="Q4407" s="19" t="s">
        <v>57</v>
      </c>
      <c r="R4407" s="19">
        <v>3350</v>
      </c>
      <c r="S4407" s="19">
        <v>20000</v>
      </c>
      <c r="T4407" s="19">
        <v>0.47</v>
      </c>
      <c r="U4407" s="19">
        <v>8.5</v>
      </c>
      <c r="V4407" s="19">
        <v>0.24</v>
      </c>
      <c r="W4407" s="19">
        <v>63</v>
      </c>
      <c r="X4407" s="93">
        <v>610</v>
      </c>
      <c r="Y4407">
        <f t="shared" si="205"/>
        <v>200</v>
      </c>
      <c r="Z4407" t="b">
        <f>IF(N4407/G4407&gt;=Auswahlhilfe!$C$8,TRUE,FALSE)</f>
        <v>1</v>
      </c>
      <c r="AA4407" t="b">
        <f>IF(K4407&gt;Auswahlhilfe!$C$7,TRUE,FALSE)</f>
        <v>1</v>
      </c>
      <c r="AB4407" t="b">
        <f>IF(Auswahlhilfe!$C$17=F4407,TRUE,FALSE)</f>
        <v>1</v>
      </c>
      <c r="AC4407" t="b">
        <f>IFERROR(IF(FIND("P2",PGOptionList!D4407)&gt;0,TRUE),FALSE)</f>
        <v>0</v>
      </c>
      <c r="AD4407" t="b">
        <f>IFERROR(IF(FIND("P1",PGOptionList!D4407)&gt;0,TRUE),FALSE)</f>
        <v>1</v>
      </c>
      <c r="AE4407" t="b">
        <f>IFERROR(IF(FIND("P0",PGOptionList!D4407)&gt;0,TRUE),FALSE)</f>
        <v>0</v>
      </c>
      <c r="AF4407" t="b">
        <f>IF(AND(Z4407,AA4407,AB4407,AC4407,IF(C4407=Auswahlhilfe!$L$7,TRUE,FALSE)),D4407,FALSE)</f>
        <v>0</v>
      </c>
      <c r="AG4407" t="b">
        <f>IF(AND(Z4407,AA4407,AB4407,AD4407,IF(C4407=Auswahlhilfe!$L$17,TRUE,FALSE)),D4407,FALSE)</f>
        <v>0</v>
      </c>
      <c r="AH4407" t="b">
        <f>IF(AND(Z4407,AA4407,AB4407,AE4407,IF(C4407=Auswahlhilfe!$L$17,TRUE,FALSE)),D4407,FALSE)</f>
        <v>0</v>
      </c>
      <c r="AI4407" t="s">
        <v>4818</v>
      </c>
      <c r="AJ4407" s="90" t="str">
        <f t="shared" si="206"/>
        <v>https://shop.oxni.ch/de/shop/motoren/planetengetriebe/tce-120-015-s2-p1</v>
      </c>
    </row>
    <row r="4408" spans="2:36" x14ac:dyDescent="0.2">
      <c r="B4408" s="78" t="str">
        <f t="shared" si="204"/>
        <v/>
      </c>
      <c r="C4408" s="19" t="s">
        <v>19</v>
      </c>
      <c r="D4408" s="19" t="s">
        <v>4709</v>
      </c>
      <c r="E4408" s="19">
        <v>90</v>
      </c>
      <c r="F4408" s="19" t="s">
        <v>55</v>
      </c>
      <c r="G4408" s="19">
        <v>15</v>
      </c>
      <c r="H4408" s="19">
        <v>7</v>
      </c>
      <c r="I4408" s="19">
        <v>25</v>
      </c>
      <c r="J4408" s="19">
        <v>94</v>
      </c>
      <c r="K4408" s="19">
        <v>200</v>
      </c>
      <c r="L4408" s="19">
        <v>600</v>
      </c>
      <c r="M4408" s="19" t="s">
        <v>108</v>
      </c>
      <c r="N4408" s="19">
        <v>3000</v>
      </c>
      <c r="O4408" s="19">
        <v>6000</v>
      </c>
      <c r="P4408" s="19">
        <v>6700</v>
      </c>
      <c r="Q4408" s="19" t="s">
        <v>57</v>
      </c>
      <c r="R4408" s="19">
        <v>3350</v>
      </c>
      <c r="S4408" s="19">
        <v>20000</v>
      </c>
      <c r="T4408" s="19">
        <v>0.47</v>
      </c>
      <c r="U4408" s="19">
        <v>8.5</v>
      </c>
      <c r="V4408" s="19">
        <v>0.24</v>
      </c>
      <c r="W4408" s="19">
        <v>63</v>
      </c>
      <c r="X4408" s="93">
        <v>555</v>
      </c>
      <c r="Y4408">
        <f t="shared" si="205"/>
        <v>200</v>
      </c>
      <c r="Z4408" t="b">
        <f>IF(N4408/G4408&gt;=Auswahlhilfe!$C$8,TRUE,FALSE)</f>
        <v>1</v>
      </c>
      <c r="AA4408" t="b">
        <f>IF(K4408&gt;Auswahlhilfe!$C$7,TRUE,FALSE)</f>
        <v>1</v>
      </c>
      <c r="AB4408" t="b">
        <f>IF(Auswahlhilfe!$C$17=F4408,TRUE,FALSE)</f>
        <v>0</v>
      </c>
      <c r="AC4408" t="b">
        <f>IFERROR(IF(FIND("P2",PGOptionList!D4408)&gt;0,TRUE),FALSE)</f>
        <v>1</v>
      </c>
      <c r="AD4408" t="b">
        <f>IFERROR(IF(FIND("P1",PGOptionList!D4408)&gt;0,TRUE),FALSE)</f>
        <v>0</v>
      </c>
      <c r="AE4408" t="b">
        <f>IFERROR(IF(FIND("P0",PGOptionList!D4408)&gt;0,TRUE),FALSE)</f>
        <v>0</v>
      </c>
      <c r="AF4408" t="b">
        <f>IF(AND(Z4408,AA4408,AB4408,AC4408,IF(C4408=Auswahlhilfe!$L$7,TRUE,FALSE)),D4408,FALSE)</f>
        <v>0</v>
      </c>
      <c r="AG4408" t="b">
        <f>IF(AND(Z4408,AA4408,AB4408,AD4408,IF(C4408=Auswahlhilfe!$L$17,TRUE,FALSE)),D4408,FALSE)</f>
        <v>0</v>
      </c>
      <c r="AH4408" t="b">
        <f>IF(AND(Z4408,AA4408,AB4408,AE4408,IF(C4408=Auswahlhilfe!$L$17,TRUE,FALSE)),D4408,FALSE)</f>
        <v>0</v>
      </c>
      <c r="AI4408" t="s">
        <v>4817</v>
      </c>
      <c r="AJ4408" s="90" t="str">
        <f t="shared" si="206"/>
        <v>mailto:info@oxni.ch?subject=Anfrage TCE-120-015-S1-P2</v>
      </c>
    </row>
    <row r="4409" spans="2:36" x14ac:dyDescent="0.2">
      <c r="B4409" s="78" t="str">
        <f t="shared" si="204"/>
        <v/>
      </c>
      <c r="C4409" s="19" t="s">
        <v>19</v>
      </c>
      <c r="D4409" s="19" t="s">
        <v>4710</v>
      </c>
      <c r="E4409" s="19">
        <v>90</v>
      </c>
      <c r="F4409" s="19" t="s">
        <v>58</v>
      </c>
      <c r="G4409" s="19">
        <v>15</v>
      </c>
      <c r="H4409" s="19">
        <v>7</v>
      </c>
      <c r="I4409" s="19">
        <v>25</v>
      </c>
      <c r="J4409" s="19">
        <v>94</v>
      </c>
      <c r="K4409" s="19">
        <v>200</v>
      </c>
      <c r="L4409" s="19">
        <v>600</v>
      </c>
      <c r="M4409" s="19" t="s">
        <v>108</v>
      </c>
      <c r="N4409" s="19">
        <v>3000</v>
      </c>
      <c r="O4409" s="19">
        <v>6000</v>
      </c>
      <c r="P4409" s="19">
        <v>6700</v>
      </c>
      <c r="Q4409" s="19" t="s">
        <v>57</v>
      </c>
      <c r="R4409" s="19">
        <v>3350</v>
      </c>
      <c r="S4409" s="19">
        <v>20000</v>
      </c>
      <c r="T4409" s="19">
        <v>0.47</v>
      </c>
      <c r="U4409" s="19">
        <v>8.5</v>
      </c>
      <c r="V4409" s="19">
        <v>0.24</v>
      </c>
      <c r="W4409" s="19">
        <v>63</v>
      </c>
      <c r="X4409" s="93">
        <v>555</v>
      </c>
      <c r="Y4409">
        <f t="shared" si="205"/>
        <v>200</v>
      </c>
      <c r="Z4409" t="b">
        <f>IF(N4409/G4409&gt;=Auswahlhilfe!$C$8,TRUE,FALSE)</f>
        <v>1</v>
      </c>
      <c r="AA4409" t="b">
        <f>IF(K4409&gt;Auswahlhilfe!$C$7,TRUE,FALSE)</f>
        <v>1</v>
      </c>
      <c r="AB4409" t="b">
        <f>IF(Auswahlhilfe!$C$17=F4409,TRUE,FALSE)</f>
        <v>1</v>
      </c>
      <c r="AC4409" t="b">
        <f>IFERROR(IF(FIND("P2",PGOptionList!D4409)&gt;0,TRUE),FALSE)</f>
        <v>1</v>
      </c>
      <c r="AD4409" t="b">
        <f>IFERROR(IF(FIND("P1",PGOptionList!D4409)&gt;0,TRUE),FALSE)</f>
        <v>0</v>
      </c>
      <c r="AE4409" t="b">
        <f>IFERROR(IF(FIND("P0",PGOptionList!D4409)&gt;0,TRUE),FALSE)</f>
        <v>0</v>
      </c>
      <c r="AF4409" t="b">
        <f>IF(AND(Z4409,AA4409,AB4409,AC4409,IF(C4409=Auswahlhilfe!$L$7,TRUE,FALSE)),D4409,FALSE)</f>
        <v>0</v>
      </c>
      <c r="AG4409" t="b">
        <f>IF(AND(Z4409,AA4409,AB4409,AD4409,IF(C4409=Auswahlhilfe!$L$17,TRUE,FALSE)),D4409,FALSE)</f>
        <v>0</v>
      </c>
      <c r="AH4409" t="b">
        <f>IF(AND(Z4409,AA4409,AB4409,AE4409,IF(C4409=Auswahlhilfe!$L$17,TRUE,FALSE)),D4409,FALSE)</f>
        <v>0</v>
      </c>
      <c r="AI4409" t="s">
        <v>4818</v>
      </c>
      <c r="AJ4409" s="90" t="str">
        <f t="shared" si="206"/>
        <v>https://shop.oxni.ch/de/shop/motoren/planetengetriebe/tce-120-015-s2-p2</v>
      </c>
    </row>
    <row r="4410" spans="2:36" x14ac:dyDescent="0.2">
      <c r="B4410" s="78" t="str">
        <f t="shared" si="204"/>
        <v/>
      </c>
      <c r="C4410" s="19" t="s">
        <v>19</v>
      </c>
      <c r="D4410" s="19" t="s">
        <v>4711</v>
      </c>
      <c r="E4410" s="19">
        <v>130</v>
      </c>
      <c r="F4410" s="19" t="s">
        <v>55</v>
      </c>
      <c r="G4410" s="19">
        <v>10</v>
      </c>
      <c r="H4410" s="19">
        <v>3</v>
      </c>
      <c r="I4410" s="19">
        <v>25</v>
      </c>
      <c r="J4410" s="19">
        <v>97</v>
      </c>
      <c r="K4410" s="19">
        <v>220</v>
      </c>
      <c r="L4410" s="19">
        <v>660</v>
      </c>
      <c r="M4410" s="19" t="s">
        <v>134</v>
      </c>
      <c r="N4410" s="19">
        <v>3000</v>
      </c>
      <c r="O4410" s="19">
        <v>6000</v>
      </c>
      <c r="P4410" s="19">
        <v>6700</v>
      </c>
      <c r="Q4410" s="19" t="s">
        <v>57</v>
      </c>
      <c r="R4410" s="19">
        <v>3350</v>
      </c>
      <c r="S4410" s="19">
        <v>20000</v>
      </c>
      <c r="T4410" s="19">
        <v>2.57</v>
      </c>
      <c r="U4410" s="19">
        <v>7.8</v>
      </c>
      <c r="V4410" s="19">
        <v>0.24</v>
      </c>
      <c r="W4410" s="19">
        <v>63</v>
      </c>
      <c r="X4410" s="93">
        <v>490</v>
      </c>
      <c r="Y4410">
        <f t="shared" si="205"/>
        <v>300</v>
      </c>
      <c r="Z4410" t="b">
        <f>IF(N4410/G4410&gt;=Auswahlhilfe!$C$8,TRUE,FALSE)</f>
        <v>1</v>
      </c>
      <c r="AA4410" t="b">
        <f>IF(K4410&gt;Auswahlhilfe!$C$7,TRUE,FALSE)</f>
        <v>1</v>
      </c>
      <c r="AB4410" t="b">
        <f>IF(Auswahlhilfe!$C$17=F4410,TRUE,FALSE)</f>
        <v>0</v>
      </c>
      <c r="AC4410" t="b">
        <f>IFERROR(IF(FIND("P2",PGOptionList!D4410)&gt;0,TRUE),FALSE)</f>
        <v>0</v>
      </c>
      <c r="AD4410" t="b">
        <f>IFERROR(IF(FIND("P1",PGOptionList!D4410)&gt;0,TRUE),FALSE)</f>
        <v>1</v>
      </c>
      <c r="AE4410" t="b">
        <f>IFERROR(IF(FIND("P0",PGOptionList!D4410)&gt;0,TRUE),FALSE)</f>
        <v>0</v>
      </c>
      <c r="AF4410" t="b">
        <f>IF(AND(Z4410,AA4410,AB4410,AC4410,IF(C4410=Auswahlhilfe!$L$7,TRUE,FALSE)),D4410,FALSE)</f>
        <v>0</v>
      </c>
      <c r="AG4410" t="b">
        <f>IF(AND(Z4410,AA4410,AB4410,AD4410,IF(C4410=Auswahlhilfe!$L$17,TRUE,FALSE)),D4410,FALSE)</f>
        <v>0</v>
      </c>
      <c r="AH4410" t="b">
        <f>IF(AND(Z4410,AA4410,AB4410,AE4410,IF(C4410=Auswahlhilfe!$L$17,TRUE,FALSE)),D4410,FALSE)</f>
        <v>0</v>
      </c>
      <c r="AI4410" t="s">
        <v>4817</v>
      </c>
      <c r="AJ4410" s="90" t="str">
        <f t="shared" si="206"/>
        <v>mailto:info@oxni.ch?subject=Anfrage TCE-120-010-S1-P1</v>
      </c>
    </row>
    <row r="4411" spans="2:36" x14ac:dyDescent="0.2">
      <c r="B4411" s="78" t="str">
        <f t="shared" si="204"/>
        <v/>
      </c>
      <c r="C4411" s="19" t="s">
        <v>19</v>
      </c>
      <c r="D4411" s="19" t="s">
        <v>4712</v>
      </c>
      <c r="E4411" s="19">
        <v>130</v>
      </c>
      <c r="F4411" s="19" t="s">
        <v>58</v>
      </c>
      <c r="G4411" s="19">
        <v>10</v>
      </c>
      <c r="H4411" s="19">
        <v>3</v>
      </c>
      <c r="I4411" s="19">
        <v>25</v>
      </c>
      <c r="J4411" s="19">
        <v>97</v>
      </c>
      <c r="K4411" s="19">
        <v>220</v>
      </c>
      <c r="L4411" s="19">
        <v>660</v>
      </c>
      <c r="M4411" s="19" t="s">
        <v>134</v>
      </c>
      <c r="N4411" s="19">
        <v>3000</v>
      </c>
      <c r="O4411" s="19">
        <v>6000</v>
      </c>
      <c r="P4411" s="19">
        <v>6700</v>
      </c>
      <c r="Q4411" s="19" t="s">
        <v>57</v>
      </c>
      <c r="R4411" s="19">
        <v>3350</v>
      </c>
      <c r="S4411" s="19">
        <v>20000</v>
      </c>
      <c r="T4411" s="19">
        <v>2.57</v>
      </c>
      <c r="U4411" s="19">
        <v>7.8</v>
      </c>
      <c r="V4411" s="19">
        <v>0.24</v>
      </c>
      <c r="W4411" s="19">
        <v>63</v>
      </c>
      <c r="X4411" s="93">
        <v>490</v>
      </c>
      <c r="Y4411">
        <f t="shared" si="205"/>
        <v>300</v>
      </c>
      <c r="Z4411" t="b">
        <f>IF(N4411/G4411&gt;=Auswahlhilfe!$C$8,TRUE,FALSE)</f>
        <v>1</v>
      </c>
      <c r="AA4411" t="b">
        <f>IF(K4411&gt;Auswahlhilfe!$C$7,TRUE,FALSE)</f>
        <v>1</v>
      </c>
      <c r="AB4411" t="b">
        <f>IF(Auswahlhilfe!$C$17=F4411,TRUE,FALSE)</f>
        <v>1</v>
      </c>
      <c r="AC4411" t="b">
        <f>IFERROR(IF(FIND("P2",PGOptionList!D4411)&gt;0,TRUE),FALSE)</f>
        <v>0</v>
      </c>
      <c r="AD4411" t="b">
        <f>IFERROR(IF(FIND("P1",PGOptionList!D4411)&gt;0,TRUE),FALSE)</f>
        <v>1</v>
      </c>
      <c r="AE4411" t="b">
        <f>IFERROR(IF(FIND("P0",PGOptionList!D4411)&gt;0,TRUE),FALSE)</f>
        <v>0</v>
      </c>
      <c r="AF4411" t="b">
        <f>IF(AND(Z4411,AA4411,AB4411,AC4411,IF(C4411=Auswahlhilfe!$L$7,TRUE,FALSE)),D4411,FALSE)</f>
        <v>0</v>
      </c>
      <c r="AG4411" t="b">
        <f>IF(AND(Z4411,AA4411,AB4411,AD4411,IF(C4411=Auswahlhilfe!$L$17,TRUE,FALSE)),D4411,FALSE)</f>
        <v>0</v>
      </c>
      <c r="AH4411" t="b">
        <f>IF(AND(Z4411,AA4411,AB4411,AE4411,IF(C4411=Auswahlhilfe!$L$17,TRUE,FALSE)),D4411,FALSE)</f>
        <v>0</v>
      </c>
      <c r="AI4411" t="s">
        <v>4818</v>
      </c>
      <c r="AJ4411" s="90" t="str">
        <f t="shared" si="206"/>
        <v>https://shop.oxni.ch/de/shop/motoren/planetengetriebe/tce-120-010-s2-p1</v>
      </c>
    </row>
    <row r="4412" spans="2:36" x14ac:dyDescent="0.2">
      <c r="B4412" s="78" t="str">
        <f t="shared" si="204"/>
        <v/>
      </c>
      <c r="C4412" s="19" t="s">
        <v>19</v>
      </c>
      <c r="D4412" s="19" t="s">
        <v>4713</v>
      </c>
      <c r="E4412" s="19">
        <v>130</v>
      </c>
      <c r="F4412" s="19" t="s">
        <v>55</v>
      </c>
      <c r="G4412" s="19">
        <v>10</v>
      </c>
      <c r="H4412" s="19">
        <v>5</v>
      </c>
      <c r="I4412" s="19">
        <v>25</v>
      </c>
      <c r="J4412" s="19">
        <v>97</v>
      </c>
      <c r="K4412" s="19">
        <v>220</v>
      </c>
      <c r="L4412" s="19">
        <v>660</v>
      </c>
      <c r="M4412" s="19" t="s">
        <v>134</v>
      </c>
      <c r="N4412" s="19">
        <v>3000</v>
      </c>
      <c r="O4412" s="19">
        <v>6000</v>
      </c>
      <c r="P4412" s="19">
        <v>6700</v>
      </c>
      <c r="Q4412" s="19" t="s">
        <v>57</v>
      </c>
      <c r="R4412" s="19">
        <v>3350</v>
      </c>
      <c r="S4412" s="19">
        <v>20000</v>
      </c>
      <c r="T4412" s="19">
        <v>2.57</v>
      </c>
      <c r="U4412" s="19">
        <v>7.8</v>
      </c>
      <c r="V4412" s="19">
        <v>0.24</v>
      </c>
      <c r="W4412" s="19">
        <v>63</v>
      </c>
      <c r="X4412" s="93">
        <v>445</v>
      </c>
      <c r="Y4412">
        <f t="shared" si="205"/>
        <v>300</v>
      </c>
      <c r="Z4412" t="b">
        <f>IF(N4412/G4412&gt;=Auswahlhilfe!$C$8,TRUE,FALSE)</f>
        <v>1</v>
      </c>
      <c r="AA4412" t="b">
        <f>IF(K4412&gt;Auswahlhilfe!$C$7,TRUE,FALSE)</f>
        <v>1</v>
      </c>
      <c r="AB4412" t="b">
        <f>IF(Auswahlhilfe!$C$17=F4412,TRUE,FALSE)</f>
        <v>0</v>
      </c>
      <c r="AC4412" t="b">
        <f>IFERROR(IF(FIND("P2",PGOptionList!D4412)&gt;0,TRUE),FALSE)</f>
        <v>1</v>
      </c>
      <c r="AD4412" t="b">
        <f>IFERROR(IF(FIND("P1",PGOptionList!D4412)&gt;0,TRUE),FALSE)</f>
        <v>0</v>
      </c>
      <c r="AE4412" t="b">
        <f>IFERROR(IF(FIND("P0",PGOptionList!D4412)&gt;0,TRUE),FALSE)</f>
        <v>0</v>
      </c>
      <c r="AF4412" t="b">
        <f>IF(AND(Z4412,AA4412,AB4412,AC4412,IF(C4412=Auswahlhilfe!$L$7,TRUE,FALSE)),D4412,FALSE)</f>
        <v>0</v>
      </c>
      <c r="AG4412" t="b">
        <f>IF(AND(Z4412,AA4412,AB4412,AD4412,IF(C4412=Auswahlhilfe!$L$17,TRUE,FALSE)),D4412,FALSE)</f>
        <v>0</v>
      </c>
      <c r="AH4412" t="b">
        <f>IF(AND(Z4412,AA4412,AB4412,AE4412,IF(C4412=Auswahlhilfe!$L$17,TRUE,FALSE)),D4412,FALSE)</f>
        <v>0</v>
      </c>
      <c r="AI4412" t="s">
        <v>4817</v>
      </c>
      <c r="AJ4412" s="90" t="str">
        <f t="shared" si="206"/>
        <v>mailto:info@oxni.ch?subject=Anfrage TCE-120-010-S1-P2</v>
      </c>
    </row>
    <row r="4413" spans="2:36" x14ac:dyDescent="0.2">
      <c r="B4413" s="78" t="str">
        <f t="shared" si="204"/>
        <v/>
      </c>
      <c r="C4413" s="19" t="s">
        <v>19</v>
      </c>
      <c r="D4413" s="19" t="s">
        <v>4714</v>
      </c>
      <c r="E4413" s="19">
        <v>130</v>
      </c>
      <c r="F4413" s="19" t="s">
        <v>58</v>
      </c>
      <c r="G4413" s="19">
        <v>10</v>
      </c>
      <c r="H4413" s="19">
        <v>5</v>
      </c>
      <c r="I4413" s="19">
        <v>25</v>
      </c>
      <c r="J4413" s="19">
        <v>97</v>
      </c>
      <c r="K4413" s="19">
        <v>220</v>
      </c>
      <c r="L4413" s="19">
        <v>660</v>
      </c>
      <c r="M4413" s="19" t="s">
        <v>134</v>
      </c>
      <c r="N4413" s="19">
        <v>3000</v>
      </c>
      <c r="O4413" s="19">
        <v>6000</v>
      </c>
      <c r="P4413" s="19">
        <v>6700</v>
      </c>
      <c r="Q4413" s="19" t="s">
        <v>57</v>
      </c>
      <c r="R4413" s="19">
        <v>3350</v>
      </c>
      <c r="S4413" s="19">
        <v>20000</v>
      </c>
      <c r="T4413" s="19">
        <v>2.57</v>
      </c>
      <c r="U4413" s="19">
        <v>7.8</v>
      </c>
      <c r="V4413" s="19">
        <v>0.24</v>
      </c>
      <c r="W4413" s="19">
        <v>63</v>
      </c>
      <c r="X4413" s="93">
        <v>445</v>
      </c>
      <c r="Y4413">
        <f t="shared" si="205"/>
        <v>300</v>
      </c>
      <c r="Z4413" t="b">
        <f>IF(N4413/G4413&gt;=Auswahlhilfe!$C$8,TRUE,FALSE)</f>
        <v>1</v>
      </c>
      <c r="AA4413" t="b">
        <f>IF(K4413&gt;Auswahlhilfe!$C$7,TRUE,FALSE)</f>
        <v>1</v>
      </c>
      <c r="AB4413" t="b">
        <f>IF(Auswahlhilfe!$C$17=F4413,TRUE,FALSE)</f>
        <v>1</v>
      </c>
      <c r="AC4413" t="b">
        <f>IFERROR(IF(FIND("P2",PGOptionList!D4413)&gt;0,TRUE),FALSE)</f>
        <v>1</v>
      </c>
      <c r="AD4413" t="b">
        <f>IFERROR(IF(FIND("P1",PGOptionList!D4413)&gt;0,TRUE),FALSE)</f>
        <v>0</v>
      </c>
      <c r="AE4413" t="b">
        <f>IFERROR(IF(FIND("P0",PGOptionList!D4413)&gt;0,TRUE),FALSE)</f>
        <v>0</v>
      </c>
      <c r="AF4413" t="b">
        <f>IF(AND(Z4413,AA4413,AB4413,AC4413,IF(C4413=Auswahlhilfe!$L$7,TRUE,FALSE)),D4413,FALSE)</f>
        <v>0</v>
      </c>
      <c r="AG4413" t="b">
        <f>IF(AND(Z4413,AA4413,AB4413,AD4413,IF(C4413=Auswahlhilfe!$L$17,TRUE,FALSE)),D4413,FALSE)</f>
        <v>0</v>
      </c>
      <c r="AH4413" t="b">
        <f>IF(AND(Z4413,AA4413,AB4413,AE4413,IF(C4413=Auswahlhilfe!$L$17,TRUE,FALSE)),D4413,FALSE)</f>
        <v>0</v>
      </c>
      <c r="AI4413" t="s">
        <v>4818</v>
      </c>
      <c r="AJ4413" s="90" t="str">
        <f t="shared" si="206"/>
        <v>https://shop.oxni.ch/de/shop/motoren/planetengetriebe/tce-120-010-s2-p2</v>
      </c>
    </row>
    <row r="4414" spans="2:36" x14ac:dyDescent="0.2">
      <c r="B4414" s="78" t="str">
        <f t="shared" si="204"/>
        <v/>
      </c>
      <c r="C4414" s="19" t="s">
        <v>19</v>
      </c>
      <c r="D4414" s="19" t="s">
        <v>4715</v>
      </c>
      <c r="E4414" s="19">
        <v>130</v>
      </c>
      <c r="F4414" s="19" t="s">
        <v>55</v>
      </c>
      <c r="G4414" s="19">
        <v>8</v>
      </c>
      <c r="H4414" s="19">
        <v>3</v>
      </c>
      <c r="I4414" s="19">
        <v>25</v>
      </c>
      <c r="J4414" s="19">
        <v>97</v>
      </c>
      <c r="K4414" s="19">
        <v>255</v>
      </c>
      <c r="L4414" s="19">
        <v>765</v>
      </c>
      <c r="M4414" s="19" t="s">
        <v>133</v>
      </c>
      <c r="N4414" s="19">
        <v>3000</v>
      </c>
      <c r="O4414" s="19">
        <v>6000</v>
      </c>
      <c r="P4414" s="19">
        <v>6700</v>
      </c>
      <c r="Q4414" s="19" t="s">
        <v>57</v>
      </c>
      <c r="R4414" s="19">
        <v>3350</v>
      </c>
      <c r="S4414" s="19">
        <v>20000</v>
      </c>
      <c r="T4414" s="19">
        <v>2.58</v>
      </c>
      <c r="U4414" s="19">
        <v>7.8</v>
      </c>
      <c r="V4414" s="19">
        <v>0.24</v>
      </c>
      <c r="W4414" s="19">
        <v>63</v>
      </c>
      <c r="X4414" s="93">
        <v>490</v>
      </c>
      <c r="Y4414">
        <f t="shared" si="205"/>
        <v>375</v>
      </c>
      <c r="Z4414" t="b">
        <f>IF(N4414/G4414&gt;=Auswahlhilfe!$C$8,TRUE,FALSE)</f>
        <v>1</v>
      </c>
      <c r="AA4414" t="b">
        <f>IF(K4414&gt;Auswahlhilfe!$C$7,TRUE,FALSE)</f>
        <v>1</v>
      </c>
      <c r="AB4414" t="b">
        <f>IF(Auswahlhilfe!$C$17=F4414,TRUE,FALSE)</f>
        <v>0</v>
      </c>
      <c r="AC4414" t="b">
        <f>IFERROR(IF(FIND("P2",PGOptionList!D4414)&gt;0,TRUE),FALSE)</f>
        <v>0</v>
      </c>
      <c r="AD4414" t="b">
        <f>IFERROR(IF(FIND("P1",PGOptionList!D4414)&gt;0,TRUE),FALSE)</f>
        <v>1</v>
      </c>
      <c r="AE4414" t="b">
        <f>IFERROR(IF(FIND("P0",PGOptionList!D4414)&gt;0,TRUE),FALSE)</f>
        <v>0</v>
      </c>
      <c r="AF4414" t="b">
        <f>IF(AND(Z4414,AA4414,AB4414,AC4414,IF(C4414=Auswahlhilfe!$L$7,TRUE,FALSE)),D4414,FALSE)</f>
        <v>0</v>
      </c>
      <c r="AG4414" t="b">
        <f>IF(AND(Z4414,AA4414,AB4414,AD4414,IF(C4414=Auswahlhilfe!$L$17,TRUE,FALSE)),D4414,FALSE)</f>
        <v>0</v>
      </c>
      <c r="AH4414" t="b">
        <f>IF(AND(Z4414,AA4414,AB4414,AE4414,IF(C4414=Auswahlhilfe!$L$17,TRUE,FALSE)),D4414,FALSE)</f>
        <v>0</v>
      </c>
      <c r="AI4414" t="s">
        <v>4817</v>
      </c>
      <c r="AJ4414" s="90" t="str">
        <f t="shared" si="206"/>
        <v>mailto:info@oxni.ch?subject=Anfrage TCE-120-008-S1-P1</v>
      </c>
    </row>
    <row r="4415" spans="2:36" x14ac:dyDescent="0.2">
      <c r="B4415" s="78" t="str">
        <f t="shared" si="204"/>
        <v/>
      </c>
      <c r="C4415" s="19" t="s">
        <v>19</v>
      </c>
      <c r="D4415" s="19" t="s">
        <v>4716</v>
      </c>
      <c r="E4415" s="19">
        <v>130</v>
      </c>
      <c r="F4415" s="19" t="s">
        <v>58</v>
      </c>
      <c r="G4415" s="19">
        <v>8</v>
      </c>
      <c r="H4415" s="19">
        <v>3</v>
      </c>
      <c r="I4415" s="19">
        <v>25</v>
      </c>
      <c r="J4415" s="19">
        <v>97</v>
      </c>
      <c r="K4415" s="19">
        <v>255</v>
      </c>
      <c r="L4415" s="19">
        <v>765</v>
      </c>
      <c r="M4415" s="19" t="s">
        <v>133</v>
      </c>
      <c r="N4415" s="19">
        <v>3000</v>
      </c>
      <c r="O4415" s="19">
        <v>6000</v>
      </c>
      <c r="P4415" s="19">
        <v>6700</v>
      </c>
      <c r="Q4415" s="19" t="s">
        <v>57</v>
      </c>
      <c r="R4415" s="19">
        <v>3350</v>
      </c>
      <c r="S4415" s="19">
        <v>20000</v>
      </c>
      <c r="T4415" s="19">
        <v>2.58</v>
      </c>
      <c r="U4415" s="19">
        <v>7.8</v>
      </c>
      <c r="V4415" s="19">
        <v>0.24</v>
      </c>
      <c r="W4415" s="19">
        <v>63</v>
      </c>
      <c r="X4415" s="93">
        <v>490</v>
      </c>
      <c r="Y4415">
        <f t="shared" si="205"/>
        <v>375</v>
      </c>
      <c r="Z4415" t="b">
        <f>IF(N4415/G4415&gt;=Auswahlhilfe!$C$8,TRUE,FALSE)</f>
        <v>1</v>
      </c>
      <c r="AA4415" t="b">
        <f>IF(K4415&gt;Auswahlhilfe!$C$7,TRUE,FALSE)</f>
        <v>1</v>
      </c>
      <c r="AB4415" t="b">
        <f>IF(Auswahlhilfe!$C$17=F4415,TRUE,FALSE)</f>
        <v>1</v>
      </c>
      <c r="AC4415" t="b">
        <f>IFERROR(IF(FIND("P2",PGOptionList!D4415)&gt;0,TRUE),FALSE)</f>
        <v>0</v>
      </c>
      <c r="AD4415" t="b">
        <f>IFERROR(IF(FIND("P1",PGOptionList!D4415)&gt;0,TRUE),FALSE)</f>
        <v>1</v>
      </c>
      <c r="AE4415" t="b">
        <f>IFERROR(IF(FIND("P0",PGOptionList!D4415)&gt;0,TRUE),FALSE)</f>
        <v>0</v>
      </c>
      <c r="AF4415" t="b">
        <f>IF(AND(Z4415,AA4415,AB4415,AC4415,IF(C4415=Auswahlhilfe!$L$7,TRUE,FALSE)),D4415,FALSE)</f>
        <v>0</v>
      </c>
      <c r="AG4415" t="b">
        <f>IF(AND(Z4415,AA4415,AB4415,AD4415,IF(C4415=Auswahlhilfe!$L$17,TRUE,FALSE)),D4415,FALSE)</f>
        <v>0</v>
      </c>
      <c r="AH4415" t="b">
        <f>IF(AND(Z4415,AA4415,AB4415,AE4415,IF(C4415=Auswahlhilfe!$L$17,TRUE,FALSE)),D4415,FALSE)</f>
        <v>0</v>
      </c>
      <c r="AI4415" t="s">
        <v>4818</v>
      </c>
      <c r="AJ4415" s="90" t="str">
        <f t="shared" si="206"/>
        <v>https://shop.oxni.ch/de/shop/motoren/planetengetriebe/tce-120-008-s2-p1</v>
      </c>
    </row>
    <row r="4416" spans="2:36" x14ac:dyDescent="0.2">
      <c r="B4416" s="78" t="str">
        <f t="shared" si="204"/>
        <v/>
      </c>
      <c r="C4416" s="19" t="s">
        <v>19</v>
      </c>
      <c r="D4416" s="19" t="s">
        <v>4717</v>
      </c>
      <c r="E4416" s="19">
        <v>130</v>
      </c>
      <c r="F4416" s="19" t="s">
        <v>55</v>
      </c>
      <c r="G4416" s="19">
        <v>8</v>
      </c>
      <c r="H4416" s="19">
        <v>5</v>
      </c>
      <c r="I4416" s="19">
        <v>25</v>
      </c>
      <c r="J4416" s="19">
        <v>97</v>
      </c>
      <c r="K4416" s="19">
        <v>255</v>
      </c>
      <c r="L4416" s="19">
        <v>765</v>
      </c>
      <c r="M4416" s="19" t="s">
        <v>133</v>
      </c>
      <c r="N4416" s="19">
        <v>3000</v>
      </c>
      <c r="O4416" s="19">
        <v>6000</v>
      </c>
      <c r="P4416" s="19">
        <v>6700</v>
      </c>
      <c r="Q4416" s="19" t="s">
        <v>57</v>
      </c>
      <c r="R4416" s="19">
        <v>3350</v>
      </c>
      <c r="S4416" s="19">
        <v>20000</v>
      </c>
      <c r="T4416" s="19">
        <v>2.58</v>
      </c>
      <c r="U4416" s="19">
        <v>7.8</v>
      </c>
      <c r="V4416" s="19">
        <v>0.24</v>
      </c>
      <c r="W4416" s="19">
        <v>63</v>
      </c>
      <c r="X4416" s="93">
        <v>445</v>
      </c>
      <c r="Y4416">
        <f t="shared" si="205"/>
        <v>375</v>
      </c>
      <c r="Z4416" t="b">
        <f>IF(N4416/G4416&gt;=Auswahlhilfe!$C$8,TRUE,FALSE)</f>
        <v>1</v>
      </c>
      <c r="AA4416" t="b">
        <f>IF(K4416&gt;Auswahlhilfe!$C$7,TRUE,FALSE)</f>
        <v>1</v>
      </c>
      <c r="AB4416" t="b">
        <f>IF(Auswahlhilfe!$C$17=F4416,TRUE,FALSE)</f>
        <v>0</v>
      </c>
      <c r="AC4416" t="b">
        <f>IFERROR(IF(FIND("P2",PGOptionList!D4416)&gt;0,TRUE),FALSE)</f>
        <v>1</v>
      </c>
      <c r="AD4416" t="b">
        <f>IFERROR(IF(FIND("P1",PGOptionList!D4416)&gt;0,TRUE),FALSE)</f>
        <v>0</v>
      </c>
      <c r="AE4416" t="b">
        <f>IFERROR(IF(FIND("P0",PGOptionList!D4416)&gt;0,TRUE),FALSE)</f>
        <v>0</v>
      </c>
      <c r="AF4416" t="b">
        <f>IF(AND(Z4416,AA4416,AB4416,AC4416,IF(C4416=Auswahlhilfe!$L$7,TRUE,FALSE)),D4416,FALSE)</f>
        <v>0</v>
      </c>
      <c r="AG4416" t="b">
        <f>IF(AND(Z4416,AA4416,AB4416,AD4416,IF(C4416=Auswahlhilfe!$L$17,TRUE,FALSE)),D4416,FALSE)</f>
        <v>0</v>
      </c>
      <c r="AH4416" t="b">
        <f>IF(AND(Z4416,AA4416,AB4416,AE4416,IF(C4416=Auswahlhilfe!$L$17,TRUE,FALSE)),D4416,FALSE)</f>
        <v>0</v>
      </c>
      <c r="AI4416" t="s">
        <v>4817</v>
      </c>
      <c r="AJ4416" s="90" t="str">
        <f t="shared" si="206"/>
        <v>mailto:info@oxni.ch?subject=Anfrage TCE-120-008-S1-P2</v>
      </c>
    </row>
    <row r="4417" spans="2:36" x14ac:dyDescent="0.2">
      <c r="B4417" s="78" t="str">
        <f t="shared" si="204"/>
        <v/>
      </c>
      <c r="C4417" s="19" t="s">
        <v>19</v>
      </c>
      <c r="D4417" s="19" t="s">
        <v>4718</v>
      </c>
      <c r="E4417" s="19">
        <v>130</v>
      </c>
      <c r="F4417" s="19" t="s">
        <v>58</v>
      </c>
      <c r="G4417" s="19">
        <v>8</v>
      </c>
      <c r="H4417" s="19">
        <v>5</v>
      </c>
      <c r="I4417" s="19">
        <v>25</v>
      </c>
      <c r="J4417" s="19">
        <v>97</v>
      </c>
      <c r="K4417" s="19">
        <v>255</v>
      </c>
      <c r="L4417" s="19">
        <v>765</v>
      </c>
      <c r="M4417" s="19" t="s">
        <v>133</v>
      </c>
      <c r="N4417" s="19">
        <v>3000</v>
      </c>
      <c r="O4417" s="19">
        <v>6000</v>
      </c>
      <c r="P4417" s="19">
        <v>6700</v>
      </c>
      <c r="Q4417" s="19" t="s">
        <v>57</v>
      </c>
      <c r="R4417" s="19">
        <v>3350</v>
      </c>
      <c r="S4417" s="19">
        <v>20000</v>
      </c>
      <c r="T4417" s="19">
        <v>2.58</v>
      </c>
      <c r="U4417" s="19">
        <v>7.8</v>
      </c>
      <c r="V4417" s="19">
        <v>0.24</v>
      </c>
      <c r="W4417" s="19">
        <v>63</v>
      </c>
      <c r="X4417" s="93">
        <v>445</v>
      </c>
      <c r="Y4417">
        <f t="shared" si="205"/>
        <v>375</v>
      </c>
      <c r="Z4417" t="b">
        <f>IF(N4417/G4417&gt;=Auswahlhilfe!$C$8,TRUE,FALSE)</f>
        <v>1</v>
      </c>
      <c r="AA4417" t="b">
        <f>IF(K4417&gt;Auswahlhilfe!$C$7,TRUE,FALSE)</f>
        <v>1</v>
      </c>
      <c r="AB4417" t="b">
        <f>IF(Auswahlhilfe!$C$17=F4417,TRUE,FALSE)</f>
        <v>1</v>
      </c>
      <c r="AC4417" t="b">
        <f>IFERROR(IF(FIND("P2",PGOptionList!D4417)&gt;0,TRUE),FALSE)</f>
        <v>1</v>
      </c>
      <c r="AD4417" t="b">
        <f>IFERROR(IF(FIND("P1",PGOptionList!D4417)&gt;0,TRUE),FALSE)</f>
        <v>0</v>
      </c>
      <c r="AE4417" t="b">
        <f>IFERROR(IF(FIND("P0",PGOptionList!D4417)&gt;0,TRUE),FALSE)</f>
        <v>0</v>
      </c>
      <c r="AF4417" t="b">
        <f>IF(AND(Z4417,AA4417,AB4417,AC4417,IF(C4417=Auswahlhilfe!$L$7,TRUE,FALSE)),D4417,FALSE)</f>
        <v>0</v>
      </c>
      <c r="AG4417" t="b">
        <f>IF(AND(Z4417,AA4417,AB4417,AD4417,IF(C4417=Auswahlhilfe!$L$17,TRUE,FALSE)),D4417,FALSE)</f>
        <v>0</v>
      </c>
      <c r="AH4417" t="b">
        <f>IF(AND(Z4417,AA4417,AB4417,AE4417,IF(C4417=Auswahlhilfe!$L$17,TRUE,FALSE)),D4417,FALSE)</f>
        <v>0</v>
      </c>
      <c r="AI4417" t="s">
        <v>4818</v>
      </c>
      <c r="AJ4417" s="90" t="str">
        <f t="shared" si="206"/>
        <v>https://shop.oxni.ch/de/shop/motoren/planetengetriebe/tce-120-008-s2-p2</v>
      </c>
    </row>
    <row r="4418" spans="2:36" x14ac:dyDescent="0.2">
      <c r="B4418" s="78" t="str">
        <f t="shared" si="204"/>
        <v/>
      </c>
      <c r="C4418" s="19" t="s">
        <v>19</v>
      </c>
      <c r="D4418" s="19" t="s">
        <v>4719</v>
      </c>
      <c r="E4418" s="19">
        <v>130</v>
      </c>
      <c r="F4418" s="19" t="s">
        <v>55</v>
      </c>
      <c r="G4418" s="19">
        <v>7</v>
      </c>
      <c r="H4418" s="19">
        <v>3</v>
      </c>
      <c r="I4418" s="19">
        <v>25</v>
      </c>
      <c r="J4418" s="19">
        <v>97</v>
      </c>
      <c r="K4418" s="19">
        <v>300</v>
      </c>
      <c r="L4418" s="19">
        <v>900</v>
      </c>
      <c r="M4418" s="19" t="s">
        <v>79</v>
      </c>
      <c r="N4418" s="19">
        <v>3000</v>
      </c>
      <c r="O4418" s="19">
        <v>6000</v>
      </c>
      <c r="P4418" s="19">
        <v>6700</v>
      </c>
      <c r="Q4418" s="19" t="s">
        <v>57</v>
      </c>
      <c r="R4418" s="19">
        <v>3350</v>
      </c>
      <c r="S4418" s="19">
        <v>20000</v>
      </c>
      <c r="T4418" s="19">
        <v>2.62</v>
      </c>
      <c r="U4418" s="19">
        <v>7.8</v>
      </c>
      <c r="V4418" s="19">
        <v>0.24</v>
      </c>
      <c r="W4418" s="19">
        <v>63</v>
      </c>
      <c r="X4418" s="93">
        <v>490</v>
      </c>
      <c r="Y4418">
        <f t="shared" si="205"/>
        <v>428.57142857142856</v>
      </c>
      <c r="Z4418" t="b">
        <f>IF(N4418/G4418&gt;=Auswahlhilfe!$C$8,TRUE,FALSE)</f>
        <v>1</v>
      </c>
      <c r="AA4418" t="b">
        <f>IF(K4418&gt;Auswahlhilfe!$C$7,TRUE,FALSE)</f>
        <v>1</v>
      </c>
      <c r="AB4418" t="b">
        <f>IF(Auswahlhilfe!$C$17=F4418,TRUE,FALSE)</f>
        <v>0</v>
      </c>
      <c r="AC4418" t="b">
        <f>IFERROR(IF(FIND("P2",PGOptionList!D4418)&gt;0,TRUE),FALSE)</f>
        <v>0</v>
      </c>
      <c r="AD4418" t="b">
        <f>IFERROR(IF(FIND("P1",PGOptionList!D4418)&gt;0,TRUE),FALSE)</f>
        <v>1</v>
      </c>
      <c r="AE4418" t="b">
        <f>IFERROR(IF(FIND("P0",PGOptionList!D4418)&gt;0,TRUE),FALSE)</f>
        <v>0</v>
      </c>
      <c r="AF4418" t="b">
        <f>IF(AND(Z4418,AA4418,AB4418,AC4418,IF(C4418=Auswahlhilfe!$L$7,TRUE,FALSE)),D4418,FALSE)</f>
        <v>0</v>
      </c>
      <c r="AG4418" t="b">
        <f>IF(AND(Z4418,AA4418,AB4418,AD4418,IF(C4418=Auswahlhilfe!$L$17,TRUE,FALSE)),D4418,FALSE)</f>
        <v>0</v>
      </c>
      <c r="AH4418" t="b">
        <f>IF(AND(Z4418,AA4418,AB4418,AE4418,IF(C4418=Auswahlhilfe!$L$17,TRUE,FALSE)),D4418,FALSE)</f>
        <v>0</v>
      </c>
      <c r="AI4418" t="s">
        <v>4817</v>
      </c>
      <c r="AJ4418" s="90" t="str">
        <f t="shared" si="206"/>
        <v>mailto:info@oxni.ch?subject=Anfrage TCE-120-007-S1-P1</v>
      </c>
    </row>
    <row r="4419" spans="2:36" x14ac:dyDescent="0.2">
      <c r="B4419" s="78" t="str">
        <f t="shared" si="204"/>
        <v/>
      </c>
      <c r="C4419" s="19" t="s">
        <v>19</v>
      </c>
      <c r="D4419" s="19" t="s">
        <v>4720</v>
      </c>
      <c r="E4419" s="19">
        <v>130</v>
      </c>
      <c r="F4419" s="19" t="s">
        <v>58</v>
      </c>
      <c r="G4419" s="19">
        <v>7</v>
      </c>
      <c r="H4419" s="19">
        <v>3</v>
      </c>
      <c r="I4419" s="19">
        <v>25</v>
      </c>
      <c r="J4419" s="19">
        <v>97</v>
      </c>
      <c r="K4419" s="19">
        <v>300</v>
      </c>
      <c r="L4419" s="19">
        <v>900</v>
      </c>
      <c r="M4419" s="19" t="s">
        <v>79</v>
      </c>
      <c r="N4419" s="19">
        <v>3000</v>
      </c>
      <c r="O4419" s="19">
        <v>6000</v>
      </c>
      <c r="P4419" s="19">
        <v>6700</v>
      </c>
      <c r="Q4419" s="19" t="s">
        <v>57</v>
      </c>
      <c r="R4419" s="19">
        <v>3350</v>
      </c>
      <c r="S4419" s="19">
        <v>20000</v>
      </c>
      <c r="T4419" s="19">
        <v>2.62</v>
      </c>
      <c r="U4419" s="19">
        <v>7.8</v>
      </c>
      <c r="V4419" s="19">
        <v>0.24</v>
      </c>
      <c r="W4419" s="19">
        <v>63</v>
      </c>
      <c r="X4419" s="93">
        <v>490</v>
      </c>
      <c r="Y4419">
        <f t="shared" si="205"/>
        <v>428.57142857142856</v>
      </c>
      <c r="Z4419" t="b">
        <f>IF(N4419/G4419&gt;=Auswahlhilfe!$C$8,TRUE,FALSE)</f>
        <v>1</v>
      </c>
      <c r="AA4419" t="b">
        <f>IF(K4419&gt;Auswahlhilfe!$C$7,TRUE,FALSE)</f>
        <v>1</v>
      </c>
      <c r="AB4419" t="b">
        <f>IF(Auswahlhilfe!$C$17=F4419,TRUE,FALSE)</f>
        <v>1</v>
      </c>
      <c r="AC4419" t="b">
        <f>IFERROR(IF(FIND("P2",PGOptionList!D4419)&gt;0,TRUE),FALSE)</f>
        <v>0</v>
      </c>
      <c r="AD4419" t="b">
        <f>IFERROR(IF(FIND("P1",PGOptionList!D4419)&gt;0,TRUE),FALSE)</f>
        <v>1</v>
      </c>
      <c r="AE4419" t="b">
        <f>IFERROR(IF(FIND("P0",PGOptionList!D4419)&gt;0,TRUE),FALSE)</f>
        <v>0</v>
      </c>
      <c r="AF4419" t="b">
        <f>IF(AND(Z4419,AA4419,AB4419,AC4419,IF(C4419=Auswahlhilfe!$L$7,TRUE,FALSE)),D4419,FALSE)</f>
        <v>0</v>
      </c>
      <c r="AG4419" t="b">
        <f>IF(AND(Z4419,AA4419,AB4419,AD4419,IF(C4419=Auswahlhilfe!$L$17,TRUE,FALSE)),D4419,FALSE)</f>
        <v>0</v>
      </c>
      <c r="AH4419" t="b">
        <f>IF(AND(Z4419,AA4419,AB4419,AE4419,IF(C4419=Auswahlhilfe!$L$17,TRUE,FALSE)),D4419,FALSE)</f>
        <v>0</v>
      </c>
      <c r="AI4419" t="s">
        <v>4818</v>
      </c>
      <c r="AJ4419" s="90" t="str">
        <f t="shared" si="206"/>
        <v>https://shop.oxni.ch/de/shop/motoren/planetengetriebe/tce-120-007-s2-p1</v>
      </c>
    </row>
    <row r="4420" spans="2:36" x14ac:dyDescent="0.2">
      <c r="B4420" s="78" t="str">
        <f t="shared" si="204"/>
        <v/>
      </c>
      <c r="C4420" s="19" t="s">
        <v>19</v>
      </c>
      <c r="D4420" s="19" t="s">
        <v>4721</v>
      </c>
      <c r="E4420" s="19">
        <v>130</v>
      </c>
      <c r="F4420" s="19" t="s">
        <v>55</v>
      </c>
      <c r="G4420" s="19">
        <v>7</v>
      </c>
      <c r="H4420" s="19">
        <v>5</v>
      </c>
      <c r="I4420" s="19">
        <v>25</v>
      </c>
      <c r="J4420" s="19">
        <v>97</v>
      </c>
      <c r="K4420" s="19">
        <v>300</v>
      </c>
      <c r="L4420" s="19">
        <v>900</v>
      </c>
      <c r="M4420" s="19" t="s">
        <v>79</v>
      </c>
      <c r="N4420" s="19">
        <v>3000</v>
      </c>
      <c r="O4420" s="19">
        <v>6000</v>
      </c>
      <c r="P4420" s="19">
        <v>6700</v>
      </c>
      <c r="Q4420" s="19" t="s">
        <v>57</v>
      </c>
      <c r="R4420" s="19">
        <v>3350</v>
      </c>
      <c r="S4420" s="19">
        <v>20000</v>
      </c>
      <c r="T4420" s="19">
        <v>2.62</v>
      </c>
      <c r="U4420" s="19">
        <v>7.8</v>
      </c>
      <c r="V4420" s="19">
        <v>0.24</v>
      </c>
      <c r="W4420" s="19">
        <v>63</v>
      </c>
      <c r="X4420" s="93">
        <v>445</v>
      </c>
      <c r="Y4420">
        <f t="shared" si="205"/>
        <v>428.57142857142856</v>
      </c>
      <c r="Z4420" t="b">
        <f>IF(N4420/G4420&gt;=Auswahlhilfe!$C$8,TRUE,FALSE)</f>
        <v>1</v>
      </c>
      <c r="AA4420" t="b">
        <f>IF(K4420&gt;Auswahlhilfe!$C$7,TRUE,FALSE)</f>
        <v>1</v>
      </c>
      <c r="AB4420" t="b">
        <f>IF(Auswahlhilfe!$C$17=F4420,TRUE,FALSE)</f>
        <v>0</v>
      </c>
      <c r="AC4420" t="b">
        <f>IFERROR(IF(FIND("P2",PGOptionList!D4420)&gt;0,TRUE),FALSE)</f>
        <v>1</v>
      </c>
      <c r="AD4420" t="b">
        <f>IFERROR(IF(FIND("P1",PGOptionList!D4420)&gt;0,TRUE),FALSE)</f>
        <v>0</v>
      </c>
      <c r="AE4420" t="b">
        <f>IFERROR(IF(FIND("P0",PGOptionList!D4420)&gt;0,TRUE),FALSE)</f>
        <v>0</v>
      </c>
      <c r="AF4420" t="b">
        <f>IF(AND(Z4420,AA4420,AB4420,AC4420,IF(C4420=Auswahlhilfe!$L$7,TRUE,FALSE)),D4420,FALSE)</f>
        <v>0</v>
      </c>
      <c r="AG4420" t="b">
        <f>IF(AND(Z4420,AA4420,AB4420,AD4420,IF(C4420=Auswahlhilfe!$L$17,TRUE,FALSE)),D4420,FALSE)</f>
        <v>0</v>
      </c>
      <c r="AH4420" t="b">
        <f>IF(AND(Z4420,AA4420,AB4420,AE4420,IF(C4420=Auswahlhilfe!$L$17,TRUE,FALSE)),D4420,FALSE)</f>
        <v>0</v>
      </c>
      <c r="AI4420" t="s">
        <v>4817</v>
      </c>
      <c r="AJ4420" s="90" t="str">
        <f t="shared" si="206"/>
        <v>mailto:info@oxni.ch?subject=Anfrage TCE-120-007-S1-P2</v>
      </c>
    </row>
    <row r="4421" spans="2:36" x14ac:dyDescent="0.2">
      <c r="B4421" s="78" t="str">
        <f t="shared" si="204"/>
        <v/>
      </c>
      <c r="C4421" s="19" t="s">
        <v>19</v>
      </c>
      <c r="D4421" s="19" t="s">
        <v>4722</v>
      </c>
      <c r="E4421" s="19">
        <v>130</v>
      </c>
      <c r="F4421" s="19" t="s">
        <v>58</v>
      </c>
      <c r="G4421" s="19">
        <v>7</v>
      </c>
      <c r="H4421" s="19">
        <v>5</v>
      </c>
      <c r="I4421" s="19">
        <v>25</v>
      </c>
      <c r="J4421" s="19">
        <v>97</v>
      </c>
      <c r="K4421" s="19">
        <v>300</v>
      </c>
      <c r="L4421" s="19">
        <v>900</v>
      </c>
      <c r="M4421" s="19" t="s">
        <v>79</v>
      </c>
      <c r="N4421" s="19">
        <v>3000</v>
      </c>
      <c r="O4421" s="19">
        <v>6000</v>
      </c>
      <c r="P4421" s="19">
        <v>6700</v>
      </c>
      <c r="Q4421" s="19" t="s">
        <v>57</v>
      </c>
      <c r="R4421" s="19">
        <v>3350</v>
      </c>
      <c r="S4421" s="19">
        <v>20000</v>
      </c>
      <c r="T4421" s="19">
        <v>2.62</v>
      </c>
      <c r="U4421" s="19">
        <v>7.8</v>
      </c>
      <c r="V4421" s="19">
        <v>0.24</v>
      </c>
      <c r="W4421" s="19">
        <v>63</v>
      </c>
      <c r="X4421" s="93">
        <v>445</v>
      </c>
      <c r="Y4421">
        <f t="shared" si="205"/>
        <v>428.57142857142856</v>
      </c>
      <c r="Z4421" t="b">
        <f>IF(N4421/G4421&gt;=Auswahlhilfe!$C$8,TRUE,FALSE)</f>
        <v>1</v>
      </c>
      <c r="AA4421" t="b">
        <f>IF(K4421&gt;Auswahlhilfe!$C$7,TRUE,FALSE)</f>
        <v>1</v>
      </c>
      <c r="AB4421" t="b">
        <f>IF(Auswahlhilfe!$C$17=F4421,TRUE,FALSE)</f>
        <v>1</v>
      </c>
      <c r="AC4421" t="b">
        <f>IFERROR(IF(FIND("P2",PGOptionList!D4421)&gt;0,TRUE),FALSE)</f>
        <v>1</v>
      </c>
      <c r="AD4421" t="b">
        <f>IFERROR(IF(FIND("P1",PGOptionList!D4421)&gt;0,TRUE),FALSE)</f>
        <v>0</v>
      </c>
      <c r="AE4421" t="b">
        <f>IFERROR(IF(FIND("P0",PGOptionList!D4421)&gt;0,TRUE),FALSE)</f>
        <v>0</v>
      </c>
      <c r="AF4421" t="b">
        <f>IF(AND(Z4421,AA4421,AB4421,AC4421,IF(C4421=Auswahlhilfe!$L$7,TRUE,FALSE)),D4421,FALSE)</f>
        <v>0</v>
      </c>
      <c r="AG4421" t="b">
        <f>IF(AND(Z4421,AA4421,AB4421,AD4421,IF(C4421=Auswahlhilfe!$L$17,TRUE,FALSE)),D4421,FALSE)</f>
        <v>0</v>
      </c>
      <c r="AH4421" t="b">
        <f>IF(AND(Z4421,AA4421,AB4421,AE4421,IF(C4421=Auswahlhilfe!$L$17,TRUE,FALSE)),D4421,FALSE)</f>
        <v>0</v>
      </c>
      <c r="AI4421" t="s">
        <v>4818</v>
      </c>
      <c r="AJ4421" s="90" t="str">
        <f t="shared" si="206"/>
        <v>https://shop.oxni.ch/de/shop/motoren/planetengetriebe/tce-120-007-s2-p2</v>
      </c>
    </row>
    <row r="4422" spans="2:36" x14ac:dyDescent="0.2">
      <c r="B4422" s="78" t="str">
        <f t="shared" si="204"/>
        <v/>
      </c>
      <c r="C4422" s="19" t="s">
        <v>19</v>
      </c>
      <c r="D4422" s="19" t="s">
        <v>4723</v>
      </c>
      <c r="E4422" s="19">
        <v>130</v>
      </c>
      <c r="F4422" s="19" t="s">
        <v>55</v>
      </c>
      <c r="G4422" s="19">
        <v>6</v>
      </c>
      <c r="H4422" s="19">
        <v>3</v>
      </c>
      <c r="I4422" s="19">
        <v>25</v>
      </c>
      <c r="J4422" s="19">
        <v>97</v>
      </c>
      <c r="K4422" s="19">
        <v>310</v>
      </c>
      <c r="L4422" s="19">
        <v>930</v>
      </c>
      <c r="M4422" s="19" t="s">
        <v>78</v>
      </c>
      <c r="N4422" s="19">
        <v>3000</v>
      </c>
      <c r="O4422" s="19">
        <v>6000</v>
      </c>
      <c r="P4422" s="19">
        <v>6700</v>
      </c>
      <c r="Q4422" s="19" t="s">
        <v>57</v>
      </c>
      <c r="R4422" s="19">
        <v>3350</v>
      </c>
      <c r="S4422" s="19">
        <v>20000</v>
      </c>
      <c r="T4422" s="19">
        <v>2.65</v>
      </c>
      <c r="U4422" s="19">
        <v>7.8</v>
      </c>
      <c r="V4422" s="19">
        <v>0.24</v>
      </c>
      <c r="W4422" s="19">
        <v>63</v>
      </c>
      <c r="X4422" s="93">
        <v>490</v>
      </c>
      <c r="Y4422">
        <f t="shared" si="205"/>
        <v>500</v>
      </c>
      <c r="Z4422" t="b">
        <f>IF(N4422/G4422&gt;=Auswahlhilfe!$C$8,TRUE,FALSE)</f>
        <v>1</v>
      </c>
      <c r="AA4422" t="b">
        <f>IF(K4422&gt;Auswahlhilfe!$C$7,TRUE,FALSE)</f>
        <v>1</v>
      </c>
      <c r="AB4422" t="b">
        <f>IF(Auswahlhilfe!$C$17=F4422,TRUE,FALSE)</f>
        <v>0</v>
      </c>
      <c r="AC4422" t="b">
        <f>IFERROR(IF(FIND("P2",PGOptionList!D4422)&gt;0,TRUE),FALSE)</f>
        <v>0</v>
      </c>
      <c r="AD4422" t="b">
        <f>IFERROR(IF(FIND("P1",PGOptionList!D4422)&gt;0,TRUE),FALSE)</f>
        <v>1</v>
      </c>
      <c r="AE4422" t="b">
        <f>IFERROR(IF(FIND("P0",PGOptionList!D4422)&gt;0,TRUE),FALSE)</f>
        <v>0</v>
      </c>
      <c r="AF4422" t="b">
        <f>IF(AND(Z4422,AA4422,AB4422,AC4422,IF(C4422=Auswahlhilfe!$L$7,TRUE,FALSE)),D4422,FALSE)</f>
        <v>0</v>
      </c>
      <c r="AG4422" t="b">
        <f>IF(AND(Z4422,AA4422,AB4422,AD4422,IF(C4422=Auswahlhilfe!$L$17,TRUE,FALSE)),D4422,FALSE)</f>
        <v>0</v>
      </c>
      <c r="AH4422" t="b">
        <f>IF(AND(Z4422,AA4422,AB4422,AE4422,IF(C4422=Auswahlhilfe!$L$17,TRUE,FALSE)),D4422,FALSE)</f>
        <v>0</v>
      </c>
      <c r="AI4422" t="s">
        <v>4817</v>
      </c>
      <c r="AJ4422" s="90" t="str">
        <f t="shared" si="206"/>
        <v>mailto:info@oxni.ch?subject=Anfrage TCE-120-006-S1-P1</v>
      </c>
    </row>
    <row r="4423" spans="2:36" x14ac:dyDescent="0.2">
      <c r="B4423" s="78" t="str">
        <f t="shared" si="204"/>
        <v/>
      </c>
      <c r="C4423" s="19" t="s">
        <v>19</v>
      </c>
      <c r="D4423" s="19" t="s">
        <v>4724</v>
      </c>
      <c r="E4423" s="19">
        <v>130</v>
      </c>
      <c r="F4423" s="19" t="s">
        <v>58</v>
      </c>
      <c r="G4423" s="19">
        <v>6</v>
      </c>
      <c r="H4423" s="19">
        <v>3</v>
      </c>
      <c r="I4423" s="19">
        <v>25</v>
      </c>
      <c r="J4423" s="19">
        <v>97</v>
      </c>
      <c r="K4423" s="19">
        <v>310</v>
      </c>
      <c r="L4423" s="19">
        <v>930</v>
      </c>
      <c r="M4423" s="19" t="s">
        <v>78</v>
      </c>
      <c r="N4423" s="19">
        <v>3000</v>
      </c>
      <c r="O4423" s="19">
        <v>6000</v>
      </c>
      <c r="P4423" s="19">
        <v>6700</v>
      </c>
      <c r="Q4423" s="19" t="s">
        <v>57</v>
      </c>
      <c r="R4423" s="19">
        <v>3350</v>
      </c>
      <c r="S4423" s="19">
        <v>20000</v>
      </c>
      <c r="T4423" s="19">
        <v>2.65</v>
      </c>
      <c r="U4423" s="19">
        <v>7.8</v>
      </c>
      <c r="V4423" s="19">
        <v>0.24</v>
      </c>
      <c r="W4423" s="19">
        <v>63</v>
      </c>
      <c r="X4423" s="93">
        <v>490</v>
      </c>
      <c r="Y4423">
        <f t="shared" si="205"/>
        <v>500</v>
      </c>
      <c r="Z4423" t="b">
        <f>IF(N4423/G4423&gt;=Auswahlhilfe!$C$8,TRUE,FALSE)</f>
        <v>1</v>
      </c>
      <c r="AA4423" t="b">
        <f>IF(K4423&gt;Auswahlhilfe!$C$7,TRUE,FALSE)</f>
        <v>1</v>
      </c>
      <c r="AB4423" t="b">
        <f>IF(Auswahlhilfe!$C$17=F4423,TRUE,FALSE)</f>
        <v>1</v>
      </c>
      <c r="AC4423" t="b">
        <f>IFERROR(IF(FIND("P2",PGOptionList!D4423)&gt;0,TRUE),FALSE)</f>
        <v>0</v>
      </c>
      <c r="AD4423" t="b">
        <f>IFERROR(IF(FIND("P1",PGOptionList!D4423)&gt;0,TRUE),FALSE)</f>
        <v>1</v>
      </c>
      <c r="AE4423" t="b">
        <f>IFERROR(IF(FIND("P0",PGOptionList!D4423)&gt;0,TRUE),FALSE)</f>
        <v>0</v>
      </c>
      <c r="AF4423" t="b">
        <f>IF(AND(Z4423,AA4423,AB4423,AC4423,IF(C4423=Auswahlhilfe!$L$7,TRUE,FALSE)),D4423,FALSE)</f>
        <v>0</v>
      </c>
      <c r="AG4423" t="b">
        <f>IF(AND(Z4423,AA4423,AB4423,AD4423,IF(C4423=Auswahlhilfe!$L$17,TRUE,FALSE)),D4423,FALSE)</f>
        <v>0</v>
      </c>
      <c r="AH4423" t="b">
        <f>IF(AND(Z4423,AA4423,AB4423,AE4423,IF(C4423=Auswahlhilfe!$L$17,TRUE,FALSE)),D4423,FALSE)</f>
        <v>0</v>
      </c>
      <c r="AI4423" t="s">
        <v>4818</v>
      </c>
      <c r="AJ4423" s="90" t="str">
        <f t="shared" si="206"/>
        <v>https://shop.oxni.ch/de/shop/motoren/planetengetriebe/tce-120-006-s2-p1</v>
      </c>
    </row>
    <row r="4424" spans="2:36" x14ac:dyDescent="0.2">
      <c r="B4424" s="78" t="str">
        <f t="shared" si="204"/>
        <v/>
      </c>
      <c r="C4424" s="19" t="s">
        <v>19</v>
      </c>
      <c r="D4424" s="19" t="s">
        <v>4725</v>
      </c>
      <c r="E4424" s="19">
        <v>130</v>
      </c>
      <c r="F4424" s="19" t="s">
        <v>55</v>
      </c>
      <c r="G4424" s="19">
        <v>6</v>
      </c>
      <c r="H4424" s="19">
        <v>5</v>
      </c>
      <c r="I4424" s="19">
        <v>25</v>
      </c>
      <c r="J4424" s="19">
        <v>97</v>
      </c>
      <c r="K4424" s="19">
        <v>310</v>
      </c>
      <c r="L4424" s="19">
        <v>930</v>
      </c>
      <c r="M4424" s="19" t="s">
        <v>78</v>
      </c>
      <c r="N4424" s="19">
        <v>3000</v>
      </c>
      <c r="O4424" s="19">
        <v>6000</v>
      </c>
      <c r="P4424" s="19">
        <v>6700</v>
      </c>
      <c r="Q4424" s="19" t="s">
        <v>57</v>
      </c>
      <c r="R4424" s="19">
        <v>3350</v>
      </c>
      <c r="S4424" s="19">
        <v>20000</v>
      </c>
      <c r="T4424" s="19">
        <v>2.65</v>
      </c>
      <c r="U4424" s="19">
        <v>7.8</v>
      </c>
      <c r="V4424" s="19">
        <v>0.24</v>
      </c>
      <c r="W4424" s="19">
        <v>63</v>
      </c>
      <c r="X4424" s="93">
        <v>445</v>
      </c>
      <c r="Y4424">
        <f t="shared" si="205"/>
        <v>500</v>
      </c>
      <c r="Z4424" t="b">
        <f>IF(N4424/G4424&gt;=Auswahlhilfe!$C$8,TRUE,FALSE)</f>
        <v>1</v>
      </c>
      <c r="AA4424" t="b">
        <f>IF(K4424&gt;Auswahlhilfe!$C$7,TRUE,FALSE)</f>
        <v>1</v>
      </c>
      <c r="AB4424" t="b">
        <f>IF(Auswahlhilfe!$C$17=F4424,TRUE,FALSE)</f>
        <v>0</v>
      </c>
      <c r="AC4424" t="b">
        <f>IFERROR(IF(FIND("P2",PGOptionList!D4424)&gt;0,TRUE),FALSE)</f>
        <v>1</v>
      </c>
      <c r="AD4424" t="b">
        <f>IFERROR(IF(FIND("P1",PGOptionList!D4424)&gt;0,TRUE),FALSE)</f>
        <v>0</v>
      </c>
      <c r="AE4424" t="b">
        <f>IFERROR(IF(FIND("P0",PGOptionList!D4424)&gt;0,TRUE),FALSE)</f>
        <v>0</v>
      </c>
      <c r="AF4424" t="b">
        <f>IF(AND(Z4424,AA4424,AB4424,AC4424,IF(C4424=Auswahlhilfe!$L$7,TRUE,FALSE)),D4424,FALSE)</f>
        <v>0</v>
      </c>
      <c r="AG4424" t="b">
        <f>IF(AND(Z4424,AA4424,AB4424,AD4424,IF(C4424=Auswahlhilfe!$L$17,TRUE,FALSE)),D4424,FALSE)</f>
        <v>0</v>
      </c>
      <c r="AH4424" t="b">
        <f>IF(AND(Z4424,AA4424,AB4424,AE4424,IF(C4424=Auswahlhilfe!$L$17,TRUE,FALSE)),D4424,FALSE)</f>
        <v>0</v>
      </c>
      <c r="AI4424" t="s">
        <v>4817</v>
      </c>
      <c r="AJ4424" s="90" t="str">
        <f t="shared" si="206"/>
        <v>mailto:info@oxni.ch?subject=Anfrage TCE-120-006-S1-P2</v>
      </c>
    </row>
    <row r="4425" spans="2:36" x14ac:dyDescent="0.2">
      <c r="B4425" s="78" t="str">
        <f t="shared" si="204"/>
        <v/>
      </c>
      <c r="C4425" s="19" t="s">
        <v>19</v>
      </c>
      <c r="D4425" s="19" t="s">
        <v>4726</v>
      </c>
      <c r="E4425" s="19">
        <v>130</v>
      </c>
      <c r="F4425" s="19" t="s">
        <v>58</v>
      </c>
      <c r="G4425" s="19">
        <v>6</v>
      </c>
      <c r="H4425" s="19">
        <v>5</v>
      </c>
      <c r="I4425" s="19">
        <v>25</v>
      </c>
      <c r="J4425" s="19">
        <v>97</v>
      </c>
      <c r="K4425" s="19">
        <v>310</v>
      </c>
      <c r="L4425" s="19">
        <v>930</v>
      </c>
      <c r="M4425" s="19" t="s">
        <v>78</v>
      </c>
      <c r="N4425" s="19">
        <v>3000</v>
      </c>
      <c r="O4425" s="19">
        <v>6000</v>
      </c>
      <c r="P4425" s="19">
        <v>6700</v>
      </c>
      <c r="Q4425" s="19" t="s">
        <v>57</v>
      </c>
      <c r="R4425" s="19">
        <v>3350</v>
      </c>
      <c r="S4425" s="19">
        <v>20000</v>
      </c>
      <c r="T4425" s="19">
        <v>2.65</v>
      </c>
      <c r="U4425" s="19">
        <v>7.8</v>
      </c>
      <c r="V4425" s="19">
        <v>0.24</v>
      </c>
      <c r="W4425" s="19">
        <v>63</v>
      </c>
      <c r="X4425" s="93">
        <v>445</v>
      </c>
      <c r="Y4425">
        <f t="shared" si="205"/>
        <v>500</v>
      </c>
      <c r="Z4425" t="b">
        <f>IF(N4425/G4425&gt;=Auswahlhilfe!$C$8,TRUE,FALSE)</f>
        <v>1</v>
      </c>
      <c r="AA4425" t="b">
        <f>IF(K4425&gt;Auswahlhilfe!$C$7,TRUE,FALSE)</f>
        <v>1</v>
      </c>
      <c r="AB4425" t="b">
        <f>IF(Auswahlhilfe!$C$17=F4425,TRUE,FALSE)</f>
        <v>1</v>
      </c>
      <c r="AC4425" t="b">
        <f>IFERROR(IF(FIND("P2",PGOptionList!D4425)&gt;0,TRUE),FALSE)</f>
        <v>1</v>
      </c>
      <c r="AD4425" t="b">
        <f>IFERROR(IF(FIND("P1",PGOptionList!D4425)&gt;0,TRUE),FALSE)</f>
        <v>0</v>
      </c>
      <c r="AE4425" t="b">
        <f>IFERROR(IF(FIND("P0",PGOptionList!D4425)&gt;0,TRUE),FALSE)</f>
        <v>0</v>
      </c>
      <c r="AF4425" t="b">
        <f>IF(AND(Z4425,AA4425,AB4425,AC4425,IF(C4425=Auswahlhilfe!$L$7,TRUE,FALSE)),D4425,FALSE)</f>
        <v>0</v>
      </c>
      <c r="AG4425" t="b">
        <f>IF(AND(Z4425,AA4425,AB4425,AD4425,IF(C4425=Auswahlhilfe!$L$17,TRUE,FALSE)),D4425,FALSE)</f>
        <v>0</v>
      </c>
      <c r="AH4425" t="b">
        <f>IF(AND(Z4425,AA4425,AB4425,AE4425,IF(C4425=Auswahlhilfe!$L$17,TRUE,FALSE)),D4425,FALSE)</f>
        <v>0</v>
      </c>
      <c r="AI4425" t="s">
        <v>4818</v>
      </c>
      <c r="AJ4425" s="90" t="str">
        <f t="shared" si="206"/>
        <v>https://shop.oxni.ch/de/shop/motoren/planetengetriebe/tce-120-006-s2-p2</v>
      </c>
    </row>
    <row r="4426" spans="2:36" x14ac:dyDescent="0.2">
      <c r="B4426" s="78" t="str">
        <f t="shared" ref="B4426:B4489" si="207">IF(AF4426=D4426,"Economy",IF(AG4426=D4426,"Standard",IF(AH4426=D4426,"Präzision","")))</f>
        <v/>
      </c>
      <c r="C4426" s="19" t="s">
        <v>19</v>
      </c>
      <c r="D4426" s="19" t="s">
        <v>4727</v>
      </c>
      <c r="E4426" s="19">
        <v>130</v>
      </c>
      <c r="F4426" s="19" t="s">
        <v>55</v>
      </c>
      <c r="G4426" s="19">
        <v>5</v>
      </c>
      <c r="H4426" s="19">
        <v>3</v>
      </c>
      <c r="I4426" s="19">
        <v>25</v>
      </c>
      <c r="J4426" s="19">
        <v>97</v>
      </c>
      <c r="K4426" s="19">
        <v>320</v>
      </c>
      <c r="L4426" s="19">
        <v>960</v>
      </c>
      <c r="M4426" s="19" t="s">
        <v>132</v>
      </c>
      <c r="N4426" s="19">
        <v>3000</v>
      </c>
      <c r="O4426" s="19">
        <v>6000</v>
      </c>
      <c r="P4426" s="19">
        <v>6700</v>
      </c>
      <c r="Q4426" s="19" t="s">
        <v>57</v>
      </c>
      <c r="R4426" s="19">
        <v>3350</v>
      </c>
      <c r="S4426" s="19">
        <v>20000</v>
      </c>
      <c r="T4426" s="19">
        <v>2.71</v>
      </c>
      <c r="U4426" s="19">
        <v>7.8</v>
      </c>
      <c r="V4426" s="19">
        <v>0.24</v>
      </c>
      <c r="W4426" s="19">
        <v>63</v>
      </c>
      <c r="X4426" s="93">
        <v>490</v>
      </c>
      <c r="Y4426">
        <f t="shared" ref="Y4426:Y4489" si="208">N4426/G4426</f>
        <v>600</v>
      </c>
      <c r="Z4426" t="b">
        <f>IF(N4426/G4426&gt;=Auswahlhilfe!$C$8,TRUE,FALSE)</f>
        <v>1</v>
      </c>
      <c r="AA4426" t="b">
        <f>IF(K4426&gt;Auswahlhilfe!$C$7,TRUE,FALSE)</f>
        <v>1</v>
      </c>
      <c r="AB4426" t="b">
        <f>IF(Auswahlhilfe!$C$17=F4426,TRUE,FALSE)</f>
        <v>0</v>
      </c>
      <c r="AC4426" t="b">
        <f>IFERROR(IF(FIND("P2",PGOptionList!D4426)&gt;0,TRUE),FALSE)</f>
        <v>0</v>
      </c>
      <c r="AD4426" t="b">
        <f>IFERROR(IF(FIND("P1",PGOptionList!D4426)&gt;0,TRUE),FALSE)</f>
        <v>1</v>
      </c>
      <c r="AE4426" t="b">
        <f>IFERROR(IF(FIND("P0",PGOptionList!D4426)&gt;0,TRUE),FALSE)</f>
        <v>0</v>
      </c>
      <c r="AF4426" t="b">
        <f>IF(AND(Z4426,AA4426,AB4426,AC4426,IF(C4426=Auswahlhilfe!$L$7,TRUE,FALSE)),D4426,FALSE)</f>
        <v>0</v>
      </c>
      <c r="AG4426" t="b">
        <f>IF(AND(Z4426,AA4426,AB4426,AD4426,IF(C4426=Auswahlhilfe!$L$17,TRUE,FALSE)),D4426,FALSE)</f>
        <v>0</v>
      </c>
      <c r="AH4426" t="b">
        <f>IF(AND(Z4426,AA4426,AB4426,AE4426,IF(C4426=Auswahlhilfe!$L$17,TRUE,FALSE)),D4426,FALSE)</f>
        <v>0</v>
      </c>
      <c r="AI4426" t="s">
        <v>4817</v>
      </c>
      <c r="AJ4426" s="90" t="str">
        <f t="shared" ref="AJ4426:AJ4489" si="209">IF(AI4426="ja",HYPERLINK(_xlfn.CONCAT("https://shop.oxni.ch/de/shop/motoren/planetengetriebe/",LOWER(D4426))),_xlfn.CONCAT("mailto:info@oxni.ch?subject=Anfrage ",D4426))</f>
        <v>mailto:info@oxni.ch?subject=Anfrage TCE-120-005-S1-P1</v>
      </c>
    </row>
    <row r="4427" spans="2:36" x14ac:dyDescent="0.2">
      <c r="B4427" s="78" t="str">
        <f t="shared" si="207"/>
        <v/>
      </c>
      <c r="C4427" s="19" t="s">
        <v>19</v>
      </c>
      <c r="D4427" s="19" t="s">
        <v>4728</v>
      </c>
      <c r="E4427" s="19">
        <v>130</v>
      </c>
      <c r="F4427" s="19" t="s">
        <v>58</v>
      </c>
      <c r="G4427" s="19">
        <v>5</v>
      </c>
      <c r="H4427" s="19">
        <v>3</v>
      </c>
      <c r="I4427" s="19">
        <v>25</v>
      </c>
      <c r="J4427" s="19">
        <v>97</v>
      </c>
      <c r="K4427" s="19">
        <v>320</v>
      </c>
      <c r="L4427" s="19">
        <v>960</v>
      </c>
      <c r="M4427" s="19" t="s">
        <v>132</v>
      </c>
      <c r="N4427" s="19">
        <v>3000</v>
      </c>
      <c r="O4427" s="19">
        <v>6000</v>
      </c>
      <c r="P4427" s="19">
        <v>6700</v>
      </c>
      <c r="Q4427" s="19" t="s">
        <v>57</v>
      </c>
      <c r="R4427" s="19">
        <v>3350</v>
      </c>
      <c r="S4427" s="19">
        <v>20000</v>
      </c>
      <c r="T4427" s="19">
        <v>2.71</v>
      </c>
      <c r="U4427" s="19">
        <v>7.8</v>
      </c>
      <c r="V4427" s="19">
        <v>0.24</v>
      </c>
      <c r="W4427" s="19">
        <v>63</v>
      </c>
      <c r="X4427" s="93">
        <v>490</v>
      </c>
      <c r="Y4427">
        <f t="shared" si="208"/>
        <v>600</v>
      </c>
      <c r="Z4427" t="b">
        <f>IF(N4427/G4427&gt;=Auswahlhilfe!$C$8,TRUE,FALSE)</f>
        <v>1</v>
      </c>
      <c r="AA4427" t="b">
        <f>IF(K4427&gt;Auswahlhilfe!$C$7,TRUE,FALSE)</f>
        <v>1</v>
      </c>
      <c r="AB4427" t="b">
        <f>IF(Auswahlhilfe!$C$17=F4427,TRUE,FALSE)</f>
        <v>1</v>
      </c>
      <c r="AC4427" t="b">
        <f>IFERROR(IF(FIND("P2",PGOptionList!D4427)&gt;0,TRUE),FALSE)</f>
        <v>0</v>
      </c>
      <c r="AD4427" t="b">
        <f>IFERROR(IF(FIND("P1",PGOptionList!D4427)&gt;0,TRUE),FALSE)</f>
        <v>1</v>
      </c>
      <c r="AE4427" t="b">
        <f>IFERROR(IF(FIND("P0",PGOptionList!D4427)&gt;0,TRUE),FALSE)</f>
        <v>0</v>
      </c>
      <c r="AF4427" t="b">
        <f>IF(AND(Z4427,AA4427,AB4427,AC4427,IF(C4427=Auswahlhilfe!$L$7,TRUE,FALSE)),D4427,FALSE)</f>
        <v>0</v>
      </c>
      <c r="AG4427" t="b">
        <f>IF(AND(Z4427,AA4427,AB4427,AD4427,IF(C4427=Auswahlhilfe!$L$17,TRUE,FALSE)),D4427,FALSE)</f>
        <v>0</v>
      </c>
      <c r="AH4427" t="b">
        <f>IF(AND(Z4427,AA4427,AB4427,AE4427,IF(C4427=Auswahlhilfe!$L$17,TRUE,FALSE)),D4427,FALSE)</f>
        <v>0</v>
      </c>
      <c r="AI4427" t="s">
        <v>4818</v>
      </c>
      <c r="AJ4427" s="90" t="str">
        <f t="shared" si="209"/>
        <v>https://shop.oxni.ch/de/shop/motoren/planetengetriebe/tce-120-005-s2-p1</v>
      </c>
    </row>
    <row r="4428" spans="2:36" x14ac:dyDescent="0.2">
      <c r="B4428" s="78" t="str">
        <f t="shared" si="207"/>
        <v/>
      </c>
      <c r="C4428" s="19" t="s">
        <v>19</v>
      </c>
      <c r="D4428" s="19" t="s">
        <v>4729</v>
      </c>
      <c r="E4428" s="19">
        <v>130</v>
      </c>
      <c r="F4428" s="19" t="s">
        <v>55</v>
      </c>
      <c r="G4428" s="19">
        <v>5</v>
      </c>
      <c r="H4428" s="19">
        <v>5</v>
      </c>
      <c r="I4428" s="19">
        <v>25</v>
      </c>
      <c r="J4428" s="19">
        <v>97</v>
      </c>
      <c r="K4428" s="19">
        <v>320</v>
      </c>
      <c r="L4428" s="19">
        <v>960</v>
      </c>
      <c r="M4428" s="19" t="s">
        <v>132</v>
      </c>
      <c r="N4428" s="19">
        <v>3000</v>
      </c>
      <c r="O4428" s="19">
        <v>6000</v>
      </c>
      <c r="P4428" s="19">
        <v>6700</v>
      </c>
      <c r="Q4428" s="19" t="s">
        <v>57</v>
      </c>
      <c r="R4428" s="19">
        <v>3350</v>
      </c>
      <c r="S4428" s="19">
        <v>20000</v>
      </c>
      <c r="T4428" s="19">
        <v>2.71</v>
      </c>
      <c r="U4428" s="19">
        <v>7.8</v>
      </c>
      <c r="V4428" s="19">
        <v>0.24</v>
      </c>
      <c r="W4428" s="19">
        <v>63</v>
      </c>
      <c r="X4428" s="93">
        <v>445</v>
      </c>
      <c r="Y4428">
        <f t="shared" si="208"/>
        <v>600</v>
      </c>
      <c r="Z4428" t="b">
        <f>IF(N4428/G4428&gt;=Auswahlhilfe!$C$8,TRUE,FALSE)</f>
        <v>1</v>
      </c>
      <c r="AA4428" t="b">
        <f>IF(K4428&gt;Auswahlhilfe!$C$7,TRUE,FALSE)</f>
        <v>1</v>
      </c>
      <c r="AB4428" t="b">
        <f>IF(Auswahlhilfe!$C$17=F4428,TRUE,FALSE)</f>
        <v>0</v>
      </c>
      <c r="AC4428" t="b">
        <f>IFERROR(IF(FIND("P2",PGOptionList!D4428)&gt;0,TRUE),FALSE)</f>
        <v>1</v>
      </c>
      <c r="AD4428" t="b">
        <f>IFERROR(IF(FIND("P1",PGOptionList!D4428)&gt;0,TRUE),FALSE)</f>
        <v>0</v>
      </c>
      <c r="AE4428" t="b">
        <f>IFERROR(IF(FIND("P0",PGOptionList!D4428)&gt;0,TRUE),FALSE)</f>
        <v>0</v>
      </c>
      <c r="AF4428" t="b">
        <f>IF(AND(Z4428,AA4428,AB4428,AC4428,IF(C4428=Auswahlhilfe!$L$7,TRUE,FALSE)),D4428,FALSE)</f>
        <v>0</v>
      </c>
      <c r="AG4428" t="b">
        <f>IF(AND(Z4428,AA4428,AB4428,AD4428,IF(C4428=Auswahlhilfe!$L$17,TRUE,FALSE)),D4428,FALSE)</f>
        <v>0</v>
      </c>
      <c r="AH4428" t="b">
        <f>IF(AND(Z4428,AA4428,AB4428,AE4428,IF(C4428=Auswahlhilfe!$L$17,TRUE,FALSE)),D4428,FALSE)</f>
        <v>0</v>
      </c>
      <c r="AI4428" t="s">
        <v>4817</v>
      </c>
      <c r="AJ4428" s="90" t="str">
        <f t="shared" si="209"/>
        <v>mailto:info@oxni.ch?subject=Anfrage TCE-120-005-S1-P2</v>
      </c>
    </row>
    <row r="4429" spans="2:36" x14ac:dyDescent="0.2">
      <c r="B4429" s="78" t="str">
        <f t="shared" si="207"/>
        <v/>
      </c>
      <c r="C4429" s="19" t="s">
        <v>19</v>
      </c>
      <c r="D4429" s="19" t="s">
        <v>4730</v>
      </c>
      <c r="E4429" s="19">
        <v>130</v>
      </c>
      <c r="F4429" s="19" t="s">
        <v>58</v>
      </c>
      <c r="G4429" s="19">
        <v>5</v>
      </c>
      <c r="H4429" s="19">
        <v>5</v>
      </c>
      <c r="I4429" s="19">
        <v>25</v>
      </c>
      <c r="J4429" s="19">
        <v>97</v>
      </c>
      <c r="K4429" s="19">
        <v>320</v>
      </c>
      <c r="L4429" s="19">
        <v>960</v>
      </c>
      <c r="M4429" s="19" t="s">
        <v>132</v>
      </c>
      <c r="N4429" s="19">
        <v>3000</v>
      </c>
      <c r="O4429" s="19">
        <v>6000</v>
      </c>
      <c r="P4429" s="19">
        <v>6700</v>
      </c>
      <c r="Q4429" s="19" t="s">
        <v>57</v>
      </c>
      <c r="R4429" s="19">
        <v>3350</v>
      </c>
      <c r="S4429" s="19">
        <v>20000</v>
      </c>
      <c r="T4429" s="19">
        <v>2.71</v>
      </c>
      <c r="U4429" s="19">
        <v>7.8</v>
      </c>
      <c r="V4429" s="19">
        <v>0.24</v>
      </c>
      <c r="W4429" s="19">
        <v>63</v>
      </c>
      <c r="X4429" s="93">
        <v>445</v>
      </c>
      <c r="Y4429">
        <f t="shared" si="208"/>
        <v>600</v>
      </c>
      <c r="Z4429" t="b">
        <f>IF(N4429/G4429&gt;=Auswahlhilfe!$C$8,TRUE,FALSE)</f>
        <v>1</v>
      </c>
      <c r="AA4429" t="b">
        <f>IF(K4429&gt;Auswahlhilfe!$C$7,TRUE,FALSE)</f>
        <v>1</v>
      </c>
      <c r="AB4429" t="b">
        <f>IF(Auswahlhilfe!$C$17=F4429,TRUE,FALSE)</f>
        <v>1</v>
      </c>
      <c r="AC4429" t="b">
        <f>IFERROR(IF(FIND("P2",PGOptionList!D4429)&gt;0,TRUE),FALSE)</f>
        <v>1</v>
      </c>
      <c r="AD4429" t="b">
        <f>IFERROR(IF(FIND("P1",PGOptionList!D4429)&gt;0,TRUE),FALSE)</f>
        <v>0</v>
      </c>
      <c r="AE4429" t="b">
        <f>IFERROR(IF(FIND("P0",PGOptionList!D4429)&gt;0,TRUE),FALSE)</f>
        <v>0</v>
      </c>
      <c r="AF4429" t="b">
        <f>IF(AND(Z4429,AA4429,AB4429,AC4429,IF(C4429=Auswahlhilfe!$L$7,TRUE,FALSE)),D4429,FALSE)</f>
        <v>0</v>
      </c>
      <c r="AG4429" t="b">
        <f>IF(AND(Z4429,AA4429,AB4429,AD4429,IF(C4429=Auswahlhilfe!$L$17,TRUE,FALSE)),D4429,FALSE)</f>
        <v>0</v>
      </c>
      <c r="AH4429" t="b">
        <f>IF(AND(Z4429,AA4429,AB4429,AE4429,IF(C4429=Auswahlhilfe!$L$17,TRUE,FALSE)),D4429,FALSE)</f>
        <v>0</v>
      </c>
      <c r="AI4429" t="s">
        <v>4818</v>
      </c>
      <c r="AJ4429" s="90" t="str">
        <f t="shared" si="209"/>
        <v>https://shop.oxni.ch/de/shop/motoren/planetengetriebe/tce-120-005-s2-p2</v>
      </c>
    </row>
    <row r="4430" spans="2:36" x14ac:dyDescent="0.2">
      <c r="B4430" s="78" t="str">
        <f t="shared" si="207"/>
        <v/>
      </c>
      <c r="C4430" s="19" t="s">
        <v>19</v>
      </c>
      <c r="D4430" s="19" t="s">
        <v>4731</v>
      </c>
      <c r="E4430" s="19">
        <v>130</v>
      </c>
      <c r="F4430" s="19" t="s">
        <v>55</v>
      </c>
      <c r="G4430" s="19">
        <v>4</v>
      </c>
      <c r="H4430" s="19">
        <v>3</v>
      </c>
      <c r="I4430" s="19">
        <v>25</v>
      </c>
      <c r="J4430" s="19">
        <v>97</v>
      </c>
      <c r="K4430" s="19">
        <v>280</v>
      </c>
      <c r="L4430" s="19">
        <v>840</v>
      </c>
      <c r="M4430" s="19" t="s">
        <v>131</v>
      </c>
      <c r="N4430" s="19">
        <v>3000</v>
      </c>
      <c r="O4430" s="19">
        <v>6000</v>
      </c>
      <c r="P4430" s="19">
        <v>6700</v>
      </c>
      <c r="Q4430" s="19" t="s">
        <v>57</v>
      </c>
      <c r="R4430" s="19">
        <v>3350</v>
      </c>
      <c r="S4430" s="19">
        <v>20000</v>
      </c>
      <c r="T4430" s="19">
        <v>2.74</v>
      </c>
      <c r="U4430" s="19">
        <v>7.8</v>
      </c>
      <c r="V4430" s="19">
        <v>0.24</v>
      </c>
      <c r="W4430" s="19">
        <v>63</v>
      </c>
      <c r="X4430" s="93">
        <v>490</v>
      </c>
      <c r="Y4430">
        <f t="shared" si="208"/>
        <v>750</v>
      </c>
      <c r="Z4430" t="b">
        <f>IF(N4430/G4430&gt;=Auswahlhilfe!$C$8,TRUE,FALSE)</f>
        <v>1</v>
      </c>
      <c r="AA4430" t="b">
        <f>IF(K4430&gt;Auswahlhilfe!$C$7,TRUE,FALSE)</f>
        <v>1</v>
      </c>
      <c r="AB4430" t="b">
        <f>IF(Auswahlhilfe!$C$17=F4430,TRUE,FALSE)</f>
        <v>0</v>
      </c>
      <c r="AC4430" t="b">
        <f>IFERROR(IF(FIND("P2",PGOptionList!D4430)&gt;0,TRUE),FALSE)</f>
        <v>0</v>
      </c>
      <c r="AD4430" t="b">
        <f>IFERROR(IF(FIND("P1",PGOptionList!D4430)&gt;0,TRUE),FALSE)</f>
        <v>1</v>
      </c>
      <c r="AE4430" t="b">
        <f>IFERROR(IF(FIND("P0",PGOptionList!D4430)&gt;0,TRUE),FALSE)</f>
        <v>0</v>
      </c>
      <c r="AF4430" t="b">
        <f>IF(AND(Z4430,AA4430,AB4430,AC4430,IF(C4430=Auswahlhilfe!$L$7,TRUE,FALSE)),D4430,FALSE)</f>
        <v>0</v>
      </c>
      <c r="AG4430" t="b">
        <f>IF(AND(Z4430,AA4430,AB4430,AD4430,IF(C4430=Auswahlhilfe!$L$17,TRUE,FALSE)),D4430,FALSE)</f>
        <v>0</v>
      </c>
      <c r="AH4430" t="b">
        <f>IF(AND(Z4430,AA4430,AB4430,AE4430,IF(C4430=Auswahlhilfe!$L$17,TRUE,FALSE)),D4430,FALSE)</f>
        <v>0</v>
      </c>
      <c r="AI4430" t="s">
        <v>4817</v>
      </c>
      <c r="AJ4430" s="90" t="str">
        <f t="shared" si="209"/>
        <v>mailto:info@oxni.ch?subject=Anfrage TCE-120-004-S1-P1</v>
      </c>
    </row>
    <row r="4431" spans="2:36" x14ac:dyDescent="0.2">
      <c r="B4431" s="78" t="str">
        <f t="shared" si="207"/>
        <v/>
      </c>
      <c r="C4431" s="19" t="s">
        <v>19</v>
      </c>
      <c r="D4431" s="19" t="s">
        <v>4732</v>
      </c>
      <c r="E4431" s="19">
        <v>130</v>
      </c>
      <c r="F4431" s="19" t="s">
        <v>58</v>
      </c>
      <c r="G4431" s="19">
        <v>4</v>
      </c>
      <c r="H4431" s="19">
        <v>3</v>
      </c>
      <c r="I4431" s="19">
        <v>25</v>
      </c>
      <c r="J4431" s="19">
        <v>97</v>
      </c>
      <c r="K4431" s="19">
        <v>280</v>
      </c>
      <c r="L4431" s="19">
        <v>840</v>
      </c>
      <c r="M4431" s="19" t="s">
        <v>131</v>
      </c>
      <c r="N4431" s="19">
        <v>3000</v>
      </c>
      <c r="O4431" s="19">
        <v>6000</v>
      </c>
      <c r="P4431" s="19">
        <v>6700</v>
      </c>
      <c r="Q4431" s="19" t="s">
        <v>57</v>
      </c>
      <c r="R4431" s="19">
        <v>3350</v>
      </c>
      <c r="S4431" s="19">
        <v>20000</v>
      </c>
      <c r="T4431" s="19">
        <v>2.74</v>
      </c>
      <c r="U4431" s="19">
        <v>7.8</v>
      </c>
      <c r="V4431" s="19">
        <v>0.24</v>
      </c>
      <c r="W4431" s="19">
        <v>63</v>
      </c>
      <c r="X4431" s="93">
        <v>490</v>
      </c>
      <c r="Y4431">
        <f t="shared" si="208"/>
        <v>750</v>
      </c>
      <c r="Z4431" t="b">
        <f>IF(N4431/G4431&gt;=Auswahlhilfe!$C$8,TRUE,FALSE)</f>
        <v>1</v>
      </c>
      <c r="AA4431" t="b">
        <f>IF(K4431&gt;Auswahlhilfe!$C$7,TRUE,FALSE)</f>
        <v>1</v>
      </c>
      <c r="AB4431" t="b">
        <f>IF(Auswahlhilfe!$C$17=F4431,TRUE,FALSE)</f>
        <v>1</v>
      </c>
      <c r="AC4431" t="b">
        <f>IFERROR(IF(FIND("P2",PGOptionList!D4431)&gt;0,TRUE),FALSE)</f>
        <v>0</v>
      </c>
      <c r="AD4431" t="b">
        <f>IFERROR(IF(FIND("P1",PGOptionList!D4431)&gt;0,TRUE),FALSE)</f>
        <v>1</v>
      </c>
      <c r="AE4431" t="b">
        <f>IFERROR(IF(FIND("P0",PGOptionList!D4431)&gt;0,TRUE),FALSE)</f>
        <v>0</v>
      </c>
      <c r="AF4431" t="b">
        <f>IF(AND(Z4431,AA4431,AB4431,AC4431,IF(C4431=Auswahlhilfe!$L$7,TRUE,FALSE)),D4431,FALSE)</f>
        <v>0</v>
      </c>
      <c r="AG4431" t="b">
        <f>IF(AND(Z4431,AA4431,AB4431,AD4431,IF(C4431=Auswahlhilfe!$L$17,TRUE,FALSE)),D4431,FALSE)</f>
        <v>0</v>
      </c>
      <c r="AH4431" t="b">
        <f>IF(AND(Z4431,AA4431,AB4431,AE4431,IF(C4431=Auswahlhilfe!$L$17,TRUE,FALSE)),D4431,FALSE)</f>
        <v>0</v>
      </c>
      <c r="AI4431" t="s">
        <v>4818</v>
      </c>
      <c r="AJ4431" s="90" t="str">
        <f t="shared" si="209"/>
        <v>https://shop.oxni.ch/de/shop/motoren/planetengetriebe/tce-120-004-s2-p1</v>
      </c>
    </row>
    <row r="4432" spans="2:36" x14ac:dyDescent="0.2">
      <c r="B4432" s="78" t="str">
        <f t="shared" si="207"/>
        <v/>
      </c>
      <c r="C4432" s="19" t="s">
        <v>19</v>
      </c>
      <c r="D4432" s="19" t="s">
        <v>4733</v>
      </c>
      <c r="E4432" s="19">
        <v>130</v>
      </c>
      <c r="F4432" s="19" t="s">
        <v>55</v>
      </c>
      <c r="G4432" s="19">
        <v>4</v>
      </c>
      <c r="H4432" s="19">
        <v>5</v>
      </c>
      <c r="I4432" s="19">
        <v>25</v>
      </c>
      <c r="J4432" s="19">
        <v>97</v>
      </c>
      <c r="K4432" s="19">
        <v>280</v>
      </c>
      <c r="L4432" s="19">
        <v>840</v>
      </c>
      <c r="M4432" s="19" t="s">
        <v>131</v>
      </c>
      <c r="N4432" s="19">
        <v>3000</v>
      </c>
      <c r="O4432" s="19">
        <v>6000</v>
      </c>
      <c r="P4432" s="19">
        <v>6700</v>
      </c>
      <c r="Q4432" s="19" t="s">
        <v>57</v>
      </c>
      <c r="R4432" s="19">
        <v>3350</v>
      </c>
      <c r="S4432" s="19">
        <v>20000</v>
      </c>
      <c r="T4432" s="19">
        <v>2.74</v>
      </c>
      <c r="U4432" s="19">
        <v>7.8</v>
      </c>
      <c r="V4432" s="19">
        <v>0.24</v>
      </c>
      <c r="W4432" s="19">
        <v>63</v>
      </c>
      <c r="X4432" s="93">
        <v>445</v>
      </c>
      <c r="Y4432">
        <f t="shared" si="208"/>
        <v>750</v>
      </c>
      <c r="Z4432" t="b">
        <f>IF(N4432/G4432&gt;=Auswahlhilfe!$C$8,TRUE,FALSE)</f>
        <v>1</v>
      </c>
      <c r="AA4432" t="b">
        <f>IF(K4432&gt;Auswahlhilfe!$C$7,TRUE,FALSE)</f>
        <v>1</v>
      </c>
      <c r="AB4432" t="b">
        <f>IF(Auswahlhilfe!$C$17=F4432,TRUE,FALSE)</f>
        <v>0</v>
      </c>
      <c r="AC4432" t="b">
        <f>IFERROR(IF(FIND("P2",PGOptionList!D4432)&gt;0,TRUE),FALSE)</f>
        <v>1</v>
      </c>
      <c r="AD4432" t="b">
        <f>IFERROR(IF(FIND("P1",PGOptionList!D4432)&gt;0,TRUE),FALSE)</f>
        <v>0</v>
      </c>
      <c r="AE4432" t="b">
        <f>IFERROR(IF(FIND("P0",PGOptionList!D4432)&gt;0,TRUE),FALSE)</f>
        <v>0</v>
      </c>
      <c r="AF4432" t="b">
        <f>IF(AND(Z4432,AA4432,AB4432,AC4432,IF(C4432=Auswahlhilfe!$L$7,TRUE,FALSE)),D4432,FALSE)</f>
        <v>0</v>
      </c>
      <c r="AG4432" t="b">
        <f>IF(AND(Z4432,AA4432,AB4432,AD4432,IF(C4432=Auswahlhilfe!$L$17,TRUE,FALSE)),D4432,FALSE)</f>
        <v>0</v>
      </c>
      <c r="AH4432" t="b">
        <f>IF(AND(Z4432,AA4432,AB4432,AE4432,IF(C4432=Auswahlhilfe!$L$17,TRUE,FALSE)),D4432,FALSE)</f>
        <v>0</v>
      </c>
      <c r="AI4432" t="s">
        <v>4817</v>
      </c>
      <c r="AJ4432" s="90" t="str">
        <f t="shared" si="209"/>
        <v>mailto:info@oxni.ch?subject=Anfrage TCE-120-004-S1-P2</v>
      </c>
    </row>
    <row r="4433" spans="2:36" x14ac:dyDescent="0.2">
      <c r="B4433" s="78" t="str">
        <f t="shared" si="207"/>
        <v/>
      </c>
      <c r="C4433" s="19" t="s">
        <v>19</v>
      </c>
      <c r="D4433" s="19" t="s">
        <v>4734</v>
      </c>
      <c r="E4433" s="19">
        <v>130</v>
      </c>
      <c r="F4433" s="19" t="s">
        <v>58</v>
      </c>
      <c r="G4433" s="19">
        <v>4</v>
      </c>
      <c r="H4433" s="19">
        <v>5</v>
      </c>
      <c r="I4433" s="19">
        <v>25</v>
      </c>
      <c r="J4433" s="19">
        <v>97</v>
      </c>
      <c r="K4433" s="19">
        <v>280</v>
      </c>
      <c r="L4433" s="19">
        <v>840</v>
      </c>
      <c r="M4433" s="19" t="s">
        <v>131</v>
      </c>
      <c r="N4433" s="19">
        <v>3000</v>
      </c>
      <c r="O4433" s="19">
        <v>6000</v>
      </c>
      <c r="P4433" s="19">
        <v>6700</v>
      </c>
      <c r="Q4433" s="19" t="s">
        <v>57</v>
      </c>
      <c r="R4433" s="19">
        <v>3350</v>
      </c>
      <c r="S4433" s="19">
        <v>20000</v>
      </c>
      <c r="T4433" s="19">
        <v>2.74</v>
      </c>
      <c r="U4433" s="19">
        <v>7.8</v>
      </c>
      <c r="V4433" s="19">
        <v>0.24</v>
      </c>
      <c r="W4433" s="19">
        <v>63</v>
      </c>
      <c r="X4433" s="93">
        <v>445</v>
      </c>
      <c r="Y4433">
        <f t="shared" si="208"/>
        <v>750</v>
      </c>
      <c r="Z4433" t="b">
        <f>IF(N4433/G4433&gt;=Auswahlhilfe!$C$8,TRUE,FALSE)</f>
        <v>1</v>
      </c>
      <c r="AA4433" t="b">
        <f>IF(K4433&gt;Auswahlhilfe!$C$7,TRUE,FALSE)</f>
        <v>1</v>
      </c>
      <c r="AB4433" t="b">
        <f>IF(Auswahlhilfe!$C$17=F4433,TRUE,FALSE)</f>
        <v>1</v>
      </c>
      <c r="AC4433" t="b">
        <f>IFERROR(IF(FIND("P2",PGOptionList!D4433)&gt;0,TRUE),FALSE)</f>
        <v>1</v>
      </c>
      <c r="AD4433" t="b">
        <f>IFERROR(IF(FIND("P1",PGOptionList!D4433)&gt;0,TRUE),FALSE)</f>
        <v>0</v>
      </c>
      <c r="AE4433" t="b">
        <f>IFERROR(IF(FIND("P0",PGOptionList!D4433)&gt;0,TRUE),FALSE)</f>
        <v>0</v>
      </c>
      <c r="AF4433" t="b">
        <f>IF(AND(Z4433,AA4433,AB4433,AC4433,IF(C4433=Auswahlhilfe!$L$7,TRUE,FALSE)),D4433,FALSE)</f>
        <v>0</v>
      </c>
      <c r="AG4433" t="b">
        <f>IF(AND(Z4433,AA4433,AB4433,AD4433,IF(C4433=Auswahlhilfe!$L$17,TRUE,FALSE)),D4433,FALSE)</f>
        <v>0</v>
      </c>
      <c r="AH4433" t="b">
        <f>IF(AND(Z4433,AA4433,AB4433,AE4433,IF(C4433=Auswahlhilfe!$L$17,TRUE,FALSE)),D4433,FALSE)</f>
        <v>0</v>
      </c>
      <c r="AI4433" t="s">
        <v>4818</v>
      </c>
      <c r="AJ4433" s="90" t="str">
        <f t="shared" si="209"/>
        <v>https://shop.oxni.ch/de/shop/motoren/planetengetriebe/tce-120-004-s2-p2</v>
      </c>
    </row>
    <row r="4434" spans="2:36" x14ac:dyDescent="0.2">
      <c r="B4434" s="78" t="str">
        <f t="shared" si="207"/>
        <v/>
      </c>
      <c r="C4434" s="19" t="s">
        <v>19</v>
      </c>
      <c r="D4434" s="19" t="s">
        <v>4735</v>
      </c>
      <c r="E4434" s="19">
        <v>130</v>
      </c>
      <c r="F4434" s="19" t="s">
        <v>55</v>
      </c>
      <c r="G4434" s="19">
        <v>3</v>
      </c>
      <c r="H4434" s="19">
        <v>3</v>
      </c>
      <c r="I4434" s="19">
        <v>25</v>
      </c>
      <c r="J4434" s="19">
        <v>97</v>
      </c>
      <c r="K4434" s="19">
        <v>200</v>
      </c>
      <c r="L4434" s="19">
        <v>600</v>
      </c>
      <c r="M4434" s="19" t="s">
        <v>108</v>
      </c>
      <c r="N4434" s="19">
        <v>3000</v>
      </c>
      <c r="O4434" s="19">
        <v>6000</v>
      </c>
      <c r="P4434" s="19">
        <v>6700</v>
      </c>
      <c r="Q4434" s="19" t="s">
        <v>57</v>
      </c>
      <c r="R4434" s="19">
        <v>3350</v>
      </c>
      <c r="S4434" s="19">
        <v>20000</v>
      </c>
      <c r="T4434" s="19">
        <v>3.25</v>
      </c>
      <c r="U4434" s="19">
        <v>7.8</v>
      </c>
      <c r="V4434" s="19">
        <v>0.24</v>
      </c>
      <c r="W4434" s="19">
        <v>63</v>
      </c>
      <c r="X4434" s="93">
        <v>490</v>
      </c>
      <c r="Y4434">
        <f t="shared" si="208"/>
        <v>1000</v>
      </c>
      <c r="Z4434" t="b">
        <f>IF(N4434/G4434&gt;=Auswahlhilfe!$C$8,TRUE,FALSE)</f>
        <v>1</v>
      </c>
      <c r="AA4434" t="b">
        <f>IF(K4434&gt;Auswahlhilfe!$C$7,TRUE,FALSE)</f>
        <v>1</v>
      </c>
      <c r="AB4434" t="b">
        <f>IF(Auswahlhilfe!$C$17=F4434,TRUE,FALSE)</f>
        <v>0</v>
      </c>
      <c r="AC4434" t="b">
        <f>IFERROR(IF(FIND("P2",PGOptionList!D4434)&gt;0,TRUE),FALSE)</f>
        <v>0</v>
      </c>
      <c r="AD4434" t="b">
        <f>IFERROR(IF(FIND("P1",PGOptionList!D4434)&gt;0,TRUE),FALSE)</f>
        <v>1</v>
      </c>
      <c r="AE4434" t="b">
        <f>IFERROR(IF(FIND("P0",PGOptionList!D4434)&gt;0,TRUE),FALSE)</f>
        <v>0</v>
      </c>
      <c r="AF4434" t="b">
        <f>IF(AND(Z4434,AA4434,AB4434,AC4434,IF(C4434=Auswahlhilfe!$L$7,TRUE,FALSE)),D4434,FALSE)</f>
        <v>0</v>
      </c>
      <c r="AG4434" t="b">
        <f>IF(AND(Z4434,AA4434,AB4434,AD4434,IF(C4434=Auswahlhilfe!$L$17,TRUE,FALSE)),D4434,FALSE)</f>
        <v>0</v>
      </c>
      <c r="AH4434" t="b">
        <f>IF(AND(Z4434,AA4434,AB4434,AE4434,IF(C4434=Auswahlhilfe!$L$17,TRUE,FALSE)),D4434,FALSE)</f>
        <v>0</v>
      </c>
      <c r="AI4434" t="s">
        <v>4817</v>
      </c>
      <c r="AJ4434" s="90" t="str">
        <f t="shared" si="209"/>
        <v>mailto:info@oxni.ch?subject=Anfrage TCE-120-003-S1-P1</v>
      </c>
    </row>
    <row r="4435" spans="2:36" x14ac:dyDescent="0.2">
      <c r="B4435" s="78" t="str">
        <f t="shared" si="207"/>
        <v/>
      </c>
      <c r="C4435" s="19" t="s">
        <v>19</v>
      </c>
      <c r="D4435" s="19" t="s">
        <v>4736</v>
      </c>
      <c r="E4435" s="19">
        <v>130</v>
      </c>
      <c r="F4435" s="19" t="s">
        <v>58</v>
      </c>
      <c r="G4435" s="19">
        <v>3</v>
      </c>
      <c r="H4435" s="19">
        <v>3</v>
      </c>
      <c r="I4435" s="19">
        <v>25</v>
      </c>
      <c r="J4435" s="19">
        <v>97</v>
      </c>
      <c r="K4435" s="19">
        <v>200</v>
      </c>
      <c r="L4435" s="19">
        <v>600</v>
      </c>
      <c r="M4435" s="19" t="s">
        <v>108</v>
      </c>
      <c r="N4435" s="19">
        <v>3000</v>
      </c>
      <c r="O4435" s="19">
        <v>6000</v>
      </c>
      <c r="P4435" s="19">
        <v>6700</v>
      </c>
      <c r="Q4435" s="19" t="s">
        <v>57</v>
      </c>
      <c r="R4435" s="19">
        <v>3350</v>
      </c>
      <c r="S4435" s="19">
        <v>20000</v>
      </c>
      <c r="T4435" s="19">
        <v>3.25</v>
      </c>
      <c r="U4435" s="19">
        <v>7.8</v>
      </c>
      <c r="V4435" s="19">
        <v>0.24</v>
      </c>
      <c r="W4435" s="19">
        <v>63</v>
      </c>
      <c r="X4435" s="93">
        <v>490</v>
      </c>
      <c r="Y4435">
        <f t="shared" si="208"/>
        <v>1000</v>
      </c>
      <c r="Z4435" t="b">
        <f>IF(N4435/G4435&gt;=Auswahlhilfe!$C$8,TRUE,FALSE)</f>
        <v>1</v>
      </c>
      <c r="AA4435" t="b">
        <f>IF(K4435&gt;Auswahlhilfe!$C$7,TRUE,FALSE)</f>
        <v>1</v>
      </c>
      <c r="AB4435" t="b">
        <f>IF(Auswahlhilfe!$C$17=F4435,TRUE,FALSE)</f>
        <v>1</v>
      </c>
      <c r="AC4435" t="b">
        <f>IFERROR(IF(FIND("P2",PGOptionList!D4435)&gt;0,TRUE),FALSE)</f>
        <v>0</v>
      </c>
      <c r="AD4435" t="b">
        <f>IFERROR(IF(FIND("P1",PGOptionList!D4435)&gt;0,TRUE),FALSE)</f>
        <v>1</v>
      </c>
      <c r="AE4435" t="b">
        <f>IFERROR(IF(FIND("P0",PGOptionList!D4435)&gt;0,TRUE),FALSE)</f>
        <v>0</v>
      </c>
      <c r="AF4435" t="b">
        <f>IF(AND(Z4435,AA4435,AB4435,AC4435,IF(C4435=Auswahlhilfe!$L$7,TRUE,FALSE)),D4435,FALSE)</f>
        <v>0</v>
      </c>
      <c r="AG4435" t="b">
        <f>IF(AND(Z4435,AA4435,AB4435,AD4435,IF(C4435=Auswahlhilfe!$L$17,TRUE,FALSE)),D4435,FALSE)</f>
        <v>0</v>
      </c>
      <c r="AH4435" t="b">
        <f>IF(AND(Z4435,AA4435,AB4435,AE4435,IF(C4435=Auswahlhilfe!$L$17,TRUE,FALSE)),D4435,FALSE)</f>
        <v>0</v>
      </c>
      <c r="AI4435" t="s">
        <v>4818</v>
      </c>
      <c r="AJ4435" s="90" t="str">
        <f t="shared" si="209"/>
        <v>https://shop.oxni.ch/de/shop/motoren/planetengetriebe/tce-120-003-s2-p1</v>
      </c>
    </row>
    <row r="4436" spans="2:36" x14ac:dyDescent="0.2">
      <c r="B4436" s="78" t="str">
        <f t="shared" si="207"/>
        <v/>
      </c>
      <c r="C4436" s="19" t="s">
        <v>19</v>
      </c>
      <c r="D4436" s="19" t="s">
        <v>4737</v>
      </c>
      <c r="E4436" s="19">
        <v>130</v>
      </c>
      <c r="F4436" s="19" t="s">
        <v>55</v>
      </c>
      <c r="G4436" s="19">
        <v>3</v>
      </c>
      <c r="H4436" s="19">
        <v>5</v>
      </c>
      <c r="I4436" s="19">
        <v>25</v>
      </c>
      <c r="J4436" s="19">
        <v>97</v>
      </c>
      <c r="K4436" s="19">
        <v>200</v>
      </c>
      <c r="L4436" s="19">
        <v>600</v>
      </c>
      <c r="M4436" s="19" t="s">
        <v>108</v>
      </c>
      <c r="N4436" s="19">
        <v>3000</v>
      </c>
      <c r="O4436" s="19">
        <v>6000</v>
      </c>
      <c r="P4436" s="19">
        <v>6700</v>
      </c>
      <c r="Q4436" s="19" t="s">
        <v>57</v>
      </c>
      <c r="R4436" s="19">
        <v>3350</v>
      </c>
      <c r="S4436" s="19">
        <v>20000</v>
      </c>
      <c r="T4436" s="19">
        <v>3.25</v>
      </c>
      <c r="U4436" s="19">
        <v>7.8</v>
      </c>
      <c r="V4436" s="19">
        <v>0.24</v>
      </c>
      <c r="W4436" s="19">
        <v>63</v>
      </c>
      <c r="X4436" s="93">
        <v>445</v>
      </c>
      <c r="Y4436">
        <f t="shared" si="208"/>
        <v>1000</v>
      </c>
      <c r="Z4436" t="b">
        <f>IF(N4436/G4436&gt;=Auswahlhilfe!$C$8,TRUE,FALSE)</f>
        <v>1</v>
      </c>
      <c r="AA4436" t="b">
        <f>IF(K4436&gt;Auswahlhilfe!$C$7,TRUE,FALSE)</f>
        <v>1</v>
      </c>
      <c r="AB4436" t="b">
        <f>IF(Auswahlhilfe!$C$17=F4436,TRUE,FALSE)</f>
        <v>0</v>
      </c>
      <c r="AC4436" t="b">
        <f>IFERROR(IF(FIND("P2",PGOptionList!D4436)&gt;0,TRUE),FALSE)</f>
        <v>1</v>
      </c>
      <c r="AD4436" t="b">
        <f>IFERROR(IF(FIND("P1",PGOptionList!D4436)&gt;0,TRUE),FALSE)</f>
        <v>0</v>
      </c>
      <c r="AE4436" t="b">
        <f>IFERROR(IF(FIND("P0",PGOptionList!D4436)&gt;0,TRUE),FALSE)</f>
        <v>0</v>
      </c>
      <c r="AF4436" t="b">
        <f>IF(AND(Z4436,AA4436,AB4436,AC4436,IF(C4436=Auswahlhilfe!$L$7,TRUE,FALSE)),D4436,FALSE)</f>
        <v>0</v>
      </c>
      <c r="AG4436" t="b">
        <f>IF(AND(Z4436,AA4436,AB4436,AD4436,IF(C4436=Auswahlhilfe!$L$17,TRUE,FALSE)),D4436,FALSE)</f>
        <v>0</v>
      </c>
      <c r="AH4436" t="b">
        <f>IF(AND(Z4436,AA4436,AB4436,AE4436,IF(C4436=Auswahlhilfe!$L$17,TRUE,FALSE)),D4436,FALSE)</f>
        <v>0</v>
      </c>
      <c r="AI4436" t="s">
        <v>4817</v>
      </c>
      <c r="AJ4436" s="90" t="str">
        <f t="shared" si="209"/>
        <v>mailto:info@oxni.ch?subject=Anfrage TCE-120-003-S1-P2</v>
      </c>
    </row>
    <row r="4437" spans="2:36" x14ac:dyDescent="0.2">
      <c r="B4437" s="78" t="str">
        <f t="shared" si="207"/>
        <v/>
      </c>
      <c r="C4437" s="19" t="s">
        <v>19</v>
      </c>
      <c r="D4437" s="19" t="s">
        <v>4738</v>
      </c>
      <c r="E4437" s="19">
        <v>130</v>
      </c>
      <c r="F4437" s="19" t="s">
        <v>58</v>
      </c>
      <c r="G4437" s="19">
        <v>3</v>
      </c>
      <c r="H4437" s="19">
        <v>5</v>
      </c>
      <c r="I4437" s="19">
        <v>25</v>
      </c>
      <c r="J4437" s="19">
        <v>97</v>
      </c>
      <c r="K4437" s="19">
        <v>200</v>
      </c>
      <c r="L4437" s="19">
        <v>600</v>
      </c>
      <c r="M4437" s="19" t="s">
        <v>108</v>
      </c>
      <c r="N4437" s="19">
        <v>3000</v>
      </c>
      <c r="O4437" s="19">
        <v>6000</v>
      </c>
      <c r="P4437" s="19">
        <v>6700</v>
      </c>
      <c r="Q4437" s="19" t="s">
        <v>57</v>
      </c>
      <c r="R4437" s="19">
        <v>3350</v>
      </c>
      <c r="S4437" s="19">
        <v>20000</v>
      </c>
      <c r="T4437" s="19">
        <v>3.25</v>
      </c>
      <c r="U4437" s="19">
        <v>7.8</v>
      </c>
      <c r="V4437" s="19">
        <v>0.24</v>
      </c>
      <c r="W4437" s="19">
        <v>63</v>
      </c>
      <c r="X4437" s="93">
        <v>445</v>
      </c>
      <c r="Y4437">
        <f t="shared" si="208"/>
        <v>1000</v>
      </c>
      <c r="Z4437" t="b">
        <f>IF(N4437/G4437&gt;=Auswahlhilfe!$C$8,TRUE,FALSE)</f>
        <v>1</v>
      </c>
      <c r="AA4437" t="b">
        <f>IF(K4437&gt;Auswahlhilfe!$C$7,TRUE,FALSE)</f>
        <v>1</v>
      </c>
      <c r="AB4437" t="b">
        <f>IF(Auswahlhilfe!$C$17=F4437,TRUE,FALSE)</f>
        <v>1</v>
      </c>
      <c r="AC4437" t="b">
        <f>IFERROR(IF(FIND("P2",PGOptionList!D4437)&gt;0,TRUE),FALSE)</f>
        <v>1</v>
      </c>
      <c r="AD4437" t="b">
        <f>IFERROR(IF(FIND("P1",PGOptionList!D4437)&gt;0,TRUE),FALSE)</f>
        <v>0</v>
      </c>
      <c r="AE4437" t="b">
        <f>IFERROR(IF(FIND("P0",PGOptionList!D4437)&gt;0,TRUE),FALSE)</f>
        <v>0</v>
      </c>
      <c r="AF4437" t="b">
        <f>IF(AND(Z4437,AA4437,AB4437,AC4437,IF(C4437=Auswahlhilfe!$L$7,TRUE,FALSE)),D4437,FALSE)</f>
        <v>0</v>
      </c>
      <c r="AG4437" t="b">
        <f>IF(AND(Z4437,AA4437,AB4437,AD4437,IF(C4437=Auswahlhilfe!$L$17,TRUE,FALSE)),D4437,FALSE)</f>
        <v>0</v>
      </c>
      <c r="AH4437" t="b">
        <f>IF(AND(Z4437,AA4437,AB4437,AE4437,IF(C4437=Auswahlhilfe!$L$17,TRUE,FALSE)),D4437,FALSE)</f>
        <v>0</v>
      </c>
      <c r="AI4437" t="s">
        <v>4818</v>
      </c>
      <c r="AJ4437" s="90" t="str">
        <f t="shared" si="209"/>
        <v>https://shop.oxni.ch/de/shop/motoren/planetengetriebe/tce-120-003-s2-p2</v>
      </c>
    </row>
    <row r="4438" spans="2:36" x14ac:dyDescent="0.2">
      <c r="B4438" s="78" t="str">
        <f t="shared" si="207"/>
        <v/>
      </c>
      <c r="C4438" s="19" t="s">
        <v>19</v>
      </c>
      <c r="D4438" s="19" t="s">
        <v>4739</v>
      </c>
      <c r="E4438" s="19">
        <v>130</v>
      </c>
      <c r="F4438" s="19" t="s">
        <v>55</v>
      </c>
      <c r="G4438" s="19">
        <v>100</v>
      </c>
      <c r="H4438" s="19">
        <v>5</v>
      </c>
      <c r="I4438" s="19">
        <v>50</v>
      </c>
      <c r="J4438" s="19">
        <v>94</v>
      </c>
      <c r="K4438" s="19">
        <v>445</v>
      </c>
      <c r="L4438" s="19">
        <v>1335</v>
      </c>
      <c r="M4438" s="19" t="s">
        <v>137</v>
      </c>
      <c r="N4438" s="19">
        <v>2000</v>
      </c>
      <c r="O4438" s="19">
        <v>4000</v>
      </c>
      <c r="P4438" s="19">
        <v>9400</v>
      </c>
      <c r="Q4438" s="19" t="s">
        <v>57</v>
      </c>
      <c r="R4438" s="19">
        <v>4700</v>
      </c>
      <c r="S4438" s="19">
        <v>20000</v>
      </c>
      <c r="T4438" s="19">
        <v>2.57</v>
      </c>
      <c r="U4438" s="19">
        <v>20</v>
      </c>
      <c r="V4438" s="19">
        <v>0.24</v>
      </c>
      <c r="W4438" s="19">
        <v>65</v>
      </c>
      <c r="X4438" s="93">
        <v>1024</v>
      </c>
      <c r="Y4438">
        <f t="shared" si="208"/>
        <v>20</v>
      </c>
      <c r="Z4438" t="b">
        <f>IF(N4438/G4438&gt;=Auswahlhilfe!$C$8,TRUE,FALSE)</f>
        <v>1</v>
      </c>
      <c r="AA4438" t="b">
        <f>IF(K4438&gt;Auswahlhilfe!$C$7,TRUE,FALSE)</f>
        <v>1</v>
      </c>
      <c r="AB4438" t="b">
        <f>IF(Auswahlhilfe!$C$17=F4438,TRUE,FALSE)</f>
        <v>0</v>
      </c>
      <c r="AC4438" t="b">
        <f>IFERROR(IF(FIND("P2",PGOptionList!D4438)&gt;0,TRUE),FALSE)</f>
        <v>0</v>
      </c>
      <c r="AD4438" t="b">
        <f>IFERROR(IF(FIND("P1",PGOptionList!D4438)&gt;0,TRUE),FALSE)</f>
        <v>1</v>
      </c>
      <c r="AE4438" t="b">
        <f>IFERROR(IF(FIND("P0",PGOptionList!D4438)&gt;0,TRUE),FALSE)</f>
        <v>0</v>
      </c>
      <c r="AF4438" t="b">
        <f>IF(AND(Z4438,AA4438,AB4438,AC4438,IF(C4438=Auswahlhilfe!$L$7,TRUE,FALSE)),D4438,FALSE)</f>
        <v>0</v>
      </c>
      <c r="AG4438" t="b">
        <f>IF(AND(Z4438,AA4438,AB4438,AD4438,IF(C4438=Auswahlhilfe!$L$17,TRUE,FALSE)),D4438,FALSE)</f>
        <v>0</v>
      </c>
      <c r="AH4438" t="b">
        <f>IF(AND(Z4438,AA4438,AB4438,AE4438,IF(C4438=Auswahlhilfe!$L$17,TRUE,FALSE)),D4438,FALSE)</f>
        <v>0</v>
      </c>
      <c r="AI4438" t="s">
        <v>4817</v>
      </c>
      <c r="AJ4438" s="90" t="str">
        <f t="shared" si="209"/>
        <v>mailto:info@oxni.ch?subject=Anfrage TCE-155-100-S1-P1</v>
      </c>
    </row>
    <row r="4439" spans="2:36" x14ac:dyDescent="0.2">
      <c r="B4439" s="78" t="str">
        <f t="shared" si="207"/>
        <v/>
      </c>
      <c r="C4439" s="19" t="s">
        <v>19</v>
      </c>
      <c r="D4439" s="19" t="s">
        <v>4740</v>
      </c>
      <c r="E4439" s="19">
        <v>130</v>
      </c>
      <c r="F4439" s="19" t="s">
        <v>58</v>
      </c>
      <c r="G4439" s="19">
        <v>100</v>
      </c>
      <c r="H4439" s="19">
        <v>5</v>
      </c>
      <c r="I4439" s="19">
        <v>50</v>
      </c>
      <c r="J4439" s="19">
        <v>94</v>
      </c>
      <c r="K4439" s="19">
        <v>445</v>
      </c>
      <c r="L4439" s="19">
        <v>1335</v>
      </c>
      <c r="M4439" s="19" t="s">
        <v>137</v>
      </c>
      <c r="N4439" s="19">
        <v>2000</v>
      </c>
      <c r="O4439" s="19">
        <v>4000</v>
      </c>
      <c r="P4439" s="19">
        <v>9400</v>
      </c>
      <c r="Q4439" s="19" t="s">
        <v>57</v>
      </c>
      <c r="R4439" s="19">
        <v>4700</v>
      </c>
      <c r="S4439" s="19">
        <v>20000</v>
      </c>
      <c r="T4439" s="19">
        <v>2.57</v>
      </c>
      <c r="U4439" s="19">
        <v>20</v>
      </c>
      <c r="V4439" s="19">
        <v>0.24</v>
      </c>
      <c r="W4439" s="19">
        <v>65</v>
      </c>
      <c r="X4439" s="93">
        <v>1024</v>
      </c>
      <c r="Y4439">
        <f t="shared" si="208"/>
        <v>20</v>
      </c>
      <c r="Z4439" t="b">
        <f>IF(N4439/G4439&gt;=Auswahlhilfe!$C$8,TRUE,FALSE)</f>
        <v>1</v>
      </c>
      <c r="AA4439" t="b">
        <f>IF(K4439&gt;Auswahlhilfe!$C$7,TRUE,FALSE)</f>
        <v>1</v>
      </c>
      <c r="AB4439" t="b">
        <f>IF(Auswahlhilfe!$C$17=F4439,TRUE,FALSE)</f>
        <v>1</v>
      </c>
      <c r="AC4439" t="b">
        <f>IFERROR(IF(FIND("P2",PGOptionList!D4439)&gt;0,TRUE),FALSE)</f>
        <v>0</v>
      </c>
      <c r="AD4439" t="b">
        <f>IFERROR(IF(FIND("P1",PGOptionList!D4439)&gt;0,TRUE),FALSE)</f>
        <v>1</v>
      </c>
      <c r="AE4439" t="b">
        <f>IFERROR(IF(FIND("P0",PGOptionList!D4439)&gt;0,TRUE),FALSE)</f>
        <v>0</v>
      </c>
      <c r="AF4439" t="b">
        <f>IF(AND(Z4439,AA4439,AB4439,AC4439,IF(C4439=Auswahlhilfe!$L$7,TRUE,FALSE)),D4439,FALSE)</f>
        <v>0</v>
      </c>
      <c r="AG4439" t="b">
        <f>IF(AND(Z4439,AA4439,AB4439,AD4439,IF(C4439=Auswahlhilfe!$L$17,TRUE,FALSE)),D4439,FALSE)</f>
        <v>0</v>
      </c>
      <c r="AH4439" t="b">
        <f>IF(AND(Z4439,AA4439,AB4439,AE4439,IF(C4439=Auswahlhilfe!$L$17,TRUE,FALSE)),D4439,FALSE)</f>
        <v>0</v>
      </c>
      <c r="AI4439" t="s">
        <v>4818</v>
      </c>
      <c r="AJ4439" s="90" t="str">
        <f t="shared" si="209"/>
        <v>https://shop.oxni.ch/de/shop/motoren/planetengetriebe/tce-155-100-s2-p1</v>
      </c>
    </row>
    <row r="4440" spans="2:36" x14ac:dyDescent="0.2">
      <c r="B4440" s="78" t="str">
        <f t="shared" si="207"/>
        <v/>
      </c>
      <c r="C4440" s="19" t="s">
        <v>19</v>
      </c>
      <c r="D4440" s="19" t="s">
        <v>4741</v>
      </c>
      <c r="E4440" s="19">
        <v>130</v>
      </c>
      <c r="F4440" s="19" t="s">
        <v>55</v>
      </c>
      <c r="G4440" s="19">
        <v>100</v>
      </c>
      <c r="H4440" s="19">
        <v>7</v>
      </c>
      <c r="I4440" s="19">
        <v>50</v>
      </c>
      <c r="J4440" s="19">
        <v>94</v>
      </c>
      <c r="K4440" s="19">
        <v>445</v>
      </c>
      <c r="L4440" s="19">
        <v>1335</v>
      </c>
      <c r="M4440" s="19" t="s">
        <v>137</v>
      </c>
      <c r="N4440" s="19">
        <v>2000</v>
      </c>
      <c r="O4440" s="19">
        <v>4000</v>
      </c>
      <c r="P4440" s="19">
        <v>9400</v>
      </c>
      <c r="Q4440" s="19" t="s">
        <v>57</v>
      </c>
      <c r="R4440" s="19">
        <v>4700</v>
      </c>
      <c r="S4440" s="19">
        <v>20000</v>
      </c>
      <c r="T4440" s="19">
        <v>2.57</v>
      </c>
      <c r="U4440" s="19">
        <v>20</v>
      </c>
      <c r="V4440" s="19">
        <v>0.24</v>
      </c>
      <c r="W4440" s="19">
        <v>65</v>
      </c>
      <c r="X4440" s="93">
        <v>931</v>
      </c>
      <c r="Y4440">
        <f t="shared" si="208"/>
        <v>20</v>
      </c>
      <c r="Z4440" t="b">
        <f>IF(N4440/G4440&gt;=Auswahlhilfe!$C$8,TRUE,FALSE)</f>
        <v>1</v>
      </c>
      <c r="AA4440" t="b">
        <f>IF(K4440&gt;Auswahlhilfe!$C$7,TRUE,FALSE)</f>
        <v>1</v>
      </c>
      <c r="AB4440" t="b">
        <f>IF(Auswahlhilfe!$C$17=F4440,TRUE,FALSE)</f>
        <v>0</v>
      </c>
      <c r="AC4440" t="b">
        <f>IFERROR(IF(FIND("P2",PGOptionList!D4440)&gt;0,TRUE),FALSE)</f>
        <v>1</v>
      </c>
      <c r="AD4440" t="b">
        <f>IFERROR(IF(FIND("P1",PGOptionList!D4440)&gt;0,TRUE),FALSE)</f>
        <v>0</v>
      </c>
      <c r="AE4440" t="b">
        <f>IFERROR(IF(FIND("P0",PGOptionList!D4440)&gt;0,TRUE),FALSE)</f>
        <v>0</v>
      </c>
      <c r="AF4440" t="b">
        <f>IF(AND(Z4440,AA4440,AB4440,AC4440,IF(C4440=Auswahlhilfe!$L$7,TRUE,FALSE)),D4440,FALSE)</f>
        <v>0</v>
      </c>
      <c r="AG4440" t="b">
        <f>IF(AND(Z4440,AA4440,AB4440,AD4440,IF(C4440=Auswahlhilfe!$L$17,TRUE,FALSE)),D4440,FALSE)</f>
        <v>0</v>
      </c>
      <c r="AH4440" t="b">
        <f>IF(AND(Z4440,AA4440,AB4440,AE4440,IF(C4440=Auswahlhilfe!$L$17,TRUE,FALSE)),D4440,FALSE)</f>
        <v>0</v>
      </c>
      <c r="AI4440" t="s">
        <v>4817</v>
      </c>
      <c r="AJ4440" s="90" t="str">
        <f t="shared" si="209"/>
        <v>mailto:info@oxni.ch?subject=Anfrage TCE-155-100-S1-P2</v>
      </c>
    </row>
    <row r="4441" spans="2:36" x14ac:dyDescent="0.2">
      <c r="B4441" s="78" t="str">
        <f t="shared" si="207"/>
        <v/>
      </c>
      <c r="C4441" s="19" t="s">
        <v>19</v>
      </c>
      <c r="D4441" s="19" t="s">
        <v>4742</v>
      </c>
      <c r="E4441" s="19">
        <v>130</v>
      </c>
      <c r="F4441" s="19" t="s">
        <v>58</v>
      </c>
      <c r="G4441" s="19">
        <v>100</v>
      </c>
      <c r="H4441" s="19">
        <v>7</v>
      </c>
      <c r="I4441" s="19">
        <v>50</v>
      </c>
      <c r="J4441" s="19">
        <v>94</v>
      </c>
      <c r="K4441" s="19">
        <v>445</v>
      </c>
      <c r="L4441" s="19">
        <v>1335</v>
      </c>
      <c r="M4441" s="19" t="s">
        <v>137</v>
      </c>
      <c r="N4441" s="19">
        <v>2000</v>
      </c>
      <c r="O4441" s="19">
        <v>4000</v>
      </c>
      <c r="P4441" s="19">
        <v>9400</v>
      </c>
      <c r="Q4441" s="19" t="s">
        <v>57</v>
      </c>
      <c r="R4441" s="19">
        <v>4700</v>
      </c>
      <c r="S4441" s="19">
        <v>20000</v>
      </c>
      <c r="T4441" s="19">
        <v>2.57</v>
      </c>
      <c r="U4441" s="19">
        <v>20</v>
      </c>
      <c r="V4441" s="19">
        <v>0.24</v>
      </c>
      <c r="W4441" s="19">
        <v>65</v>
      </c>
      <c r="X4441" s="93">
        <v>931</v>
      </c>
      <c r="Y4441">
        <f t="shared" si="208"/>
        <v>20</v>
      </c>
      <c r="Z4441" t="b">
        <f>IF(N4441/G4441&gt;=Auswahlhilfe!$C$8,TRUE,FALSE)</f>
        <v>1</v>
      </c>
      <c r="AA4441" t="b">
        <f>IF(K4441&gt;Auswahlhilfe!$C$7,TRUE,FALSE)</f>
        <v>1</v>
      </c>
      <c r="AB4441" t="b">
        <f>IF(Auswahlhilfe!$C$17=F4441,TRUE,FALSE)</f>
        <v>1</v>
      </c>
      <c r="AC4441" t="b">
        <f>IFERROR(IF(FIND("P2",PGOptionList!D4441)&gt;0,TRUE),FALSE)</f>
        <v>1</v>
      </c>
      <c r="AD4441" t="b">
        <f>IFERROR(IF(FIND("P1",PGOptionList!D4441)&gt;0,TRUE),FALSE)</f>
        <v>0</v>
      </c>
      <c r="AE4441" t="b">
        <f>IFERROR(IF(FIND("P0",PGOptionList!D4441)&gt;0,TRUE),FALSE)</f>
        <v>0</v>
      </c>
      <c r="AF4441" t="b">
        <f>IF(AND(Z4441,AA4441,AB4441,AC4441,IF(C4441=Auswahlhilfe!$L$7,TRUE,FALSE)),D4441,FALSE)</f>
        <v>0</v>
      </c>
      <c r="AG4441" t="b">
        <f>IF(AND(Z4441,AA4441,AB4441,AD4441,IF(C4441=Auswahlhilfe!$L$17,TRUE,FALSE)),D4441,FALSE)</f>
        <v>0</v>
      </c>
      <c r="AH4441" t="b">
        <f>IF(AND(Z4441,AA4441,AB4441,AE4441,IF(C4441=Auswahlhilfe!$L$17,TRUE,FALSE)),D4441,FALSE)</f>
        <v>0</v>
      </c>
      <c r="AI4441" t="s">
        <v>4818</v>
      </c>
      <c r="AJ4441" s="90" t="str">
        <f t="shared" si="209"/>
        <v>https://shop.oxni.ch/de/shop/motoren/planetengetriebe/tce-155-100-s2-p2</v>
      </c>
    </row>
    <row r="4442" spans="2:36" x14ac:dyDescent="0.2">
      <c r="B4442" s="78" t="str">
        <f t="shared" si="207"/>
        <v/>
      </c>
      <c r="C4442" s="19" t="s">
        <v>19</v>
      </c>
      <c r="D4442" s="19" t="s">
        <v>4743</v>
      </c>
      <c r="E4442" s="19">
        <v>130</v>
      </c>
      <c r="F4442" s="19" t="s">
        <v>55</v>
      </c>
      <c r="G4442" s="19">
        <v>80</v>
      </c>
      <c r="H4442" s="19">
        <v>5</v>
      </c>
      <c r="I4442" s="19">
        <v>50</v>
      </c>
      <c r="J4442" s="19">
        <v>94</v>
      </c>
      <c r="K4442" s="19">
        <v>500</v>
      </c>
      <c r="L4442" s="19">
        <v>1500</v>
      </c>
      <c r="M4442" s="19" t="s">
        <v>87</v>
      </c>
      <c r="N4442" s="19">
        <v>2000</v>
      </c>
      <c r="O4442" s="19">
        <v>4000</v>
      </c>
      <c r="P4442" s="19">
        <v>9400</v>
      </c>
      <c r="Q4442" s="19" t="s">
        <v>57</v>
      </c>
      <c r="R4442" s="19">
        <v>4700</v>
      </c>
      <c r="S4442" s="19">
        <v>20000</v>
      </c>
      <c r="T4442" s="19">
        <v>2.57</v>
      </c>
      <c r="U4442" s="19">
        <v>20</v>
      </c>
      <c r="V4442" s="19">
        <v>0.24</v>
      </c>
      <c r="W4442" s="19">
        <v>65</v>
      </c>
      <c r="X4442" s="93">
        <v>1024</v>
      </c>
      <c r="Y4442">
        <f t="shared" si="208"/>
        <v>25</v>
      </c>
      <c r="Z4442" t="b">
        <f>IF(N4442/G4442&gt;=Auswahlhilfe!$C$8,TRUE,FALSE)</f>
        <v>1</v>
      </c>
      <c r="AA4442" t="b">
        <f>IF(K4442&gt;Auswahlhilfe!$C$7,TRUE,FALSE)</f>
        <v>1</v>
      </c>
      <c r="AB4442" t="b">
        <f>IF(Auswahlhilfe!$C$17=F4442,TRUE,FALSE)</f>
        <v>0</v>
      </c>
      <c r="AC4442" t="b">
        <f>IFERROR(IF(FIND("P2",PGOptionList!D4442)&gt;0,TRUE),FALSE)</f>
        <v>0</v>
      </c>
      <c r="AD4442" t="b">
        <f>IFERROR(IF(FIND("P1",PGOptionList!D4442)&gt;0,TRUE),FALSE)</f>
        <v>1</v>
      </c>
      <c r="AE4442" t="b">
        <f>IFERROR(IF(FIND("P0",PGOptionList!D4442)&gt;0,TRUE),FALSE)</f>
        <v>0</v>
      </c>
      <c r="AF4442" t="b">
        <f>IF(AND(Z4442,AA4442,AB4442,AC4442,IF(C4442=Auswahlhilfe!$L$7,TRUE,FALSE)),D4442,FALSE)</f>
        <v>0</v>
      </c>
      <c r="AG4442" t="b">
        <f>IF(AND(Z4442,AA4442,AB4442,AD4442,IF(C4442=Auswahlhilfe!$L$17,TRUE,FALSE)),D4442,FALSE)</f>
        <v>0</v>
      </c>
      <c r="AH4442" t="b">
        <f>IF(AND(Z4442,AA4442,AB4442,AE4442,IF(C4442=Auswahlhilfe!$L$17,TRUE,FALSE)),D4442,FALSE)</f>
        <v>0</v>
      </c>
      <c r="AI4442" t="s">
        <v>4817</v>
      </c>
      <c r="AJ4442" s="90" t="str">
        <f t="shared" si="209"/>
        <v>mailto:info@oxni.ch?subject=Anfrage TCE-155-080-S1-P1</v>
      </c>
    </row>
    <row r="4443" spans="2:36" x14ac:dyDescent="0.2">
      <c r="B4443" s="78" t="str">
        <f t="shared" si="207"/>
        <v/>
      </c>
      <c r="C4443" s="19" t="s">
        <v>19</v>
      </c>
      <c r="D4443" s="19" t="s">
        <v>4744</v>
      </c>
      <c r="E4443" s="19">
        <v>130</v>
      </c>
      <c r="F4443" s="19" t="s">
        <v>58</v>
      </c>
      <c r="G4443" s="19">
        <v>80</v>
      </c>
      <c r="H4443" s="19">
        <v>5</v>
      </c>
      <c r="I4443" s="19">
        <v>50</v>
      </c>
      <c r="J4443" s="19">
        <v>94</v>
      </c>
      <c r="K4443" s="19">
        <v>500</v>
      </c>
      <c r="L4443" s="19">
        <v>1500</v>
      </c>
      <c r="M4443" s="19" t="s">
        <v>87</v>
      </c>
      <c r="N4443" s="19">
        <v>2000</v>
      </c>
      <c r="O4443" s="19">
        <v>4000</v>
      </c>
      <c r="P4443" s="19">
        <v>9400</v>
      </c>
      <c r="Q4443" s="19" t="s">
        <v>57</v>
      </c>
      <c r="R4443" s="19">
        <v>4700</v>
      </c>
      <c r="S4443" s="19">
        <v>20000</v>
      </c>
      <c r="T4443" s="19">
        <v>2.57</v>
      </c>
      <c r="U4443" s="19">
        <v>20</v>
      </c>
      <c r="V4443" s="19">
        <v>0.24</v>
      </c>
      <c r="W4443" s="19">
        <v>65</v>
      </c>
      <c r="X4443" s="93">
        <v>1024</v>
      </c>
      <c r="Y4443">
        <f t="shared" si="208"/>
        <v>25</v>
      </c>
      <c r="Z4443" t="b">
        <f>IF(N4443/G4443&gt;=Auswahlhilfe!$C$8,TRUE,FALSE)</f>
        <v>1</v>
      </c>
      <c r="AA4443" t="b">
        <f>IF(K4443&gt;Auswahlhilfe!$C$7,TRUE,FALSE)</f>
        <v>1</v>
      </c>
      <c r="AB4443" t="b">
        <f>IF(Auswahlhilfe!$C$17=F4443,TRUE,FALSE)</f>
        <v>1</v>
      </c>
      <c r="AC4443" t="b">
        <f>IFERROR(IF(FIND("P2",PGOptionList!D4443)&gt;0,TRUE),FALSE)</f>
        <v>0</v>
      </c>
      <c r="AD4443" t="b">
        <f>IFERROR(IF(FIND("P1",PGOptionList!D4443)&gt;0,TRUE),FALSE)</f>
        <v>1</v>
      </c>
      <c r="AE4443" t="b">
        <f>IFERROR(IF(FIND("P0",PGOptionList!D4443)&gt;0,TRUE),FALSE)</f>
        <v>0</v>
      </c>
      <c r="AF4443" t="b">
        <f>IF(AND(Z4443,AA4443,AB4443,AC4443,IF(C4443=Auswahlhilfe!$L$7,TRUE,FALSE)),D4443,FALSE)</f>
        <v>0</v>
      </c>
      <c r="AG4443" t="b">
        <f>IF(AND(Z4443,AA4443,AB4443,AD4443,IF(C4443=Auswahlhilfe!$L$17,TRUE,FALSE)),D4443,FALSE)</f>
        <v>0</v>
      </c>
      <c r="AH4443" t="b">
        <f>IF(AND(Z4443,AA4443,AB4443,AE4443,IF(C4443=Auswahlhilfe!$L$17,TRUE,FALSE)),D4443,FALSE)</f>
        <v>0</v>
      </c>
      <c r="AI4443" t="s">
        <v>4818</v>
      </c>
      <c r="AJ4443" s="90" t="str">
        <f t="shared" si="209"/>
        <v>https://shop.oxni.ch/de/shop/motoren/planetengetriebe/tce-155-080-s2-p1</v>
      </c>
    </row>
    <row r="4444" spans="2:36" x14ac:dyDescent="0.2">
      <c r="B4444" s="78" t="str">
        <f t="shared" si="207"/>
        <v/>
      </c>
      <c r="C4444" s="19" t="s">
        <v>19</v>
      </c>
      <c r="D4444" s="19" t="s">
        <v>4745</v>
      </c>
      <c r="E4444" s="19">
        <v>130</v>
      </c>
      <c r="F4444" s="19" t="s">
        <v>55</v>
      </c>
      <c r="G4444" s="19">
        <v>80</v>
      </c>
      <c r="H4444" s="19">
        <v>7</v>
      </c>
      <c r="I4444" s="19">
        <v>50</v>
      </c>
      <c r="J4444" s="19">
        <v>94</v>
      </c>
      <c r="K4444" s="19">
        <v>500</v>
      </c>
      <c r="L4444" s="19">
        <v>1500</v>
      </c>
      <c r="M4444" s="19" t="s">
        <v>87</v>
      </c>
      <c r="N4444" s="19">
        <v>2000</v>
      </c>
      <c r="O4444" s="19">
        <v>4000</v>
      </c>
      <c r="P4444" s="19">
        <v>9400</v>
      </c>
      <c r="Q4444" s="19" t="s">
        <v>57</v>
      </c>
      <c r="R4444" s="19">
        <v>4700</v>
      </c>
      <c r="S4444" s="19">
        <v>20000</v>
      </c>
      <c r="T4444" s="19">
        <v>2.57</v>
      </c>
      <c r="U4444" s="19">
        <v>20</v>
      </c>
      <c r="V4444" s="19">
        <v>0.24</v>
      </c>
      <c r="W4444" s="19">
        <v>65</v>
      </c>
      <c r="X4444" s="93">
        <v>931</v>
      </c>
      <c r="Y4444">
        <f t="shared" si="208"/>
        <v>25</v>
      </c>
      <c r="Z4444" t="b">
        <f>IF(N4444/G4444&gt;=Auswahlhilfe!$C$8,TRUE,FALSE)</f>
        <v>1</v>
      </c>
      <c r="AA4444" t="b">
        <f>IF(K4444&gt;Auswahlhilfe!$C$7,TRUE,FALSE)</f>
        <v>1</v>
      </c>
      <c r="AB4444" t="b">
        <f>IF(Auswahlhilfe!$C$17=F4444,TRUE,FALSE)</f>
        <v>0</v>
      </c>
      <c r="AC4444" t="b">
        <f>IFERROR(IF(FIND("P2",PGOptionList!D4444)&gt;0,TRUE),FALSE)</f>
        <v>1</v>
      </c>
      <c r="AD4444" t="b">
        <f>IFERROR(IF(FIND("P1",PGOptionList!D4444)&gt;0,TRUE),FALSE)</f>
        <v>0</v>
      </c>
      <c r="AE4444" t="b">
        <f>IFERROR(IF(FIND("P0",PGOptionList!D4444)&gt;0,TRUE),FALSE)</f>
        <v>0</v>
      </c>
      <c r="AF4444" t="b">
        <f>IF(AND(Z4444,AA4444,AB4444,AC4444,IF(C4444=Auswahlhilfe!$L$7,TRUE,FALSE)),D4444,FALSE)</f>
        <v>0</v>
      </c>
      <c r="AG4444" t="b">
        <f>IF(AND(Z4444,AA4444,AB4444,AD4444,IF(C4444=Auswahlhilfe!$L$17,TRUE,FALSE)),D4444,FALSE)</f>
        <v>0</v>
      </c>
      <c r="AH4444" t="b">
        <f>IF(AND(Z4444,AA4444,AB4444,AE4444,IF(C4444=Auswahlhilfe!$L$17,TRUE,FALSE)),D4444,FALSE)</f>
        <v>0</v>
      </c>
      <c r="AI4444" t="s">
        <v>4817</v>
      </c>
      <c r="AJ4444" s="90" t="str">
        <f t="shared" si="209"/>
        <v>mailto:info@oxni.ch?subject=Anfrage TCE-155-080-S1-P2</v>
      </c>
    </row>
    <row r="4445" spans="2:36" x14ac:dyDescent="0.2">
      <c r="B4445" s="78" t="str">
        <f t="shared" si="207"/>
        <v/>
      </c>
      <c r="C4445" s="19" t="s">
        <v>19</v>
      </c>
      <c r="D4445" s="19" t="s">
        <v>4746</v>
      </c>
      <c r="E4445" s="19">
        <v>130</v>
      </c>
      <c r="F4445" s="19" t="s">
        <v>58</v>
      </c>
      <c r="G4445" s="19">
        <v>80</v>
      </c>
      <c r="H4445" s="19">
        <v>7</v>
      </c>
      <c r="I4445" s="19">
        <v>50</v>
      </c>
      <c r="J4445" s="19">
        <v>94</v>
      </c>
      <c r="K4445" s="19">
        <v>500</v>
      </c>
      <c r="L4445" s="19">
        <v>1500</v>
      </c>
      <c r="M4445" s="19" t="s">
        <v>87</v>
      </c>
      <c r="N4445" s="19">
        <v>2000</v>
      </c>
      <c r="O4445" s="19">
        <v>4000</v>
      </c>
      <c r="P4445" s="19">
        <v>9400</v>
      </c>
      <c r="Q4445" s="19" t="s">
        <v>57</v>
      </c>
      <c r="R4445" s="19">
        <v>4700</v>
      </c>
      <c r="S4445" s="19">
        <v>20000</v>
      </c>
      <c r="T4445" s="19">
        <v>2.57</v>
      </c>
      <c r="U4445" s="19">
        <v>20</v>
      </c>
      <c r="V4445" s="19">
        <v>0.24</v>
      </c>
      <c r="W4445" s="19">
        <v>65</v>
      </c>
      <c r="X4445" s="93">
        <v>931</v>
      </c>
      <c r="Y4445">
        <f t="shared" si="208"/>
        <v>25</v>
      </c>
      <c r="Z4445" t="b">
        <f>IF(N4445/G4445&gt;=Auswahlhilfe!$C$8,TRUE,FALSE)</f>
        <v>1</v>
      </c>
      <c r="AA4445" t="b">
        <f>IF(K4445&gt;Auswahlhilfe!$C$7,TRUE,FALSE)</f>
        <v>1</v>
      </c>
      <c r="AB4445" t="b">
        <f>IF(Auswahlhilfe!$C$17=F4445,TRUE,FALSE)</f>
        <v>1</v>
      </c>
      <c r="AC4445" t="b">
        <f>IFERROR(IF(FIND("P2",PGOptionList!D4445)&gt;0,TRUE),FALSE)</f>
        <v>1</v>
      </c>
      <c r="AD4445" t="b">
        <f>IFERROR(IF(FIND("P1",PGOptionList!D4445)&gt;0,TRUE),FALSE)</f>
        <v>0</v>
      </c>
      <c r="AE4445" t="b">
        <f>IFERROR(IF(FIND("P0",PGOptionList!D4445)&gt;0,TRUE),FALSE)</f>
        <v>0</v>
      </c>
      <c r="AF4445" t="b">
        <f>IF(AND(Z4445,AA4445,AB4445,AC4445,IF(C4445=Auswahlhilfe!$L$7,TRUE,FALSE)),D4445,FALSE)</f>
        <v>0</v>
      </c>
      <c r="AG4445" t="b">
        <f>IF(AND(Z4445,AA4445,AB4445,AD4445,IF(C4445=Auswahlhilfe!$L$17,TRUE,FALSE)),D4445,FALSE)</f>
        <v>0</v>
      </c>
      <c r="AH4445" t="b">
        <f>IF(AND(Z4445,AA4445,AB4445,AE4445,IF(C4445=Auswahlhilfe!$L$17,TRUE,FALSE)),D4445,FALSE)</f>
        <v>0</v>
      </c>
      <c r="AI4445" t="s">
        <v>4818</v>
      </c>
      <c r="AJ4445" s="90" t="str">
        <f t="shared" si="209"/>
        <v>https://shop.oxni.ch/de/shop/motoren/planetengetriebe/tce-155-080-s2-p2</v>
      </c>
    </row>
    <row r="4446" spans="2:36" x14ac:dyDescent="0.2">
      <c r="B4446" s="78" t="str">
        <f t="shared" si="207"/>
        <v/>
      </c>
      <c r="C4446" s="19" t="s">
        <v>19</v>
      </c>
      <c r="D4446" s="19" t="s">
        <v>4747</v>
      </c>
      <c r="E4446" s="19">
        <v>130</v>
      </c>
      <c r="F4446" s="19" t="s">
        <v>55</v>
      </c>
      <c r="G4446" s="19">
        <v>70</v>
      </c>
      <c r="H4446" s="19">
        <v>5</v>
      </c>
      <c r="I4446" s="19">
        <v>50</v>
      </c>
      <c r="J4446" s="19">
        <v>94</v>
      </c>
      <c r="K4446" s="19">
        <v>550</v>
      </c>
      <c r="L4446" s="19">
        <v>1650</v>
      </c>
      <c r="M4446" s="19" t="s">
        <v>136</v>
      </c>
      <c r="N4446" s="19">
        <v>2000</v>
      </c>
      <c r="O4446" s="19">
        <v>4000</v>
      </c>
      <c r="P4446" s="19">
        <v>9400</v>
      </c>
      <c r="Q4446" s="19" t="s">
        <v>57</v>
      </c>
      <c r="R4446" s="19">
        <v>4700</v>
      </c>
      <c r="S4446" s="19">
        <v>20000</v>
      </c>
      <c r="T4446" s="19">
        <v>2.57</v>
      </c>
      <c r="U4446" s="19">
        <v>20</v>
      </c>
      <c r="V4446" s="19">
        <v>0.24</v>
      </c>
      <c r="W4446" s="19">
        <v>65</v>
      </c>
      <c r="X4446" s="93">
        <v>1024</v>
      </c>
      <c r="Y4446">
        <f t="shared" si="208"/>
        <v>28.571428571428573</v>
      </c>
      <c r="Z4446" t="b">
        <f>IF(N4446/G4446&gt;=Auswahlhilfe!$C$8,TRUE,FALSE)</f>
        <v>1</v>
      </c>
      <c r="AA4446" t="b">
        <f>IF(K4446&gt;Auswahlhilfe!$C$7,TRUE,FALSE)</f>
        <v>1</v>
      </c>
      <c r="AB4446" t="b">
        <f>IF(Auswahlhilfe!$C$17=F4446,TRUE,FALSE)</f>
        <v>0</v>
      </c>
      <c r="AC4446" t="b">
        <f>IFERROR(IF(FIND("P2",PGOptionList!D4446)&gt;0,TRUE),FALSE)</f>
        <v>0</v>
      </c>
      <c r="AD4446" t="b">
        <f>IFERROR(IF(FIND("P1",PGOptionList!D4446)&gt;0,TRUE),FALSE)</f>
        <v>1</v>
      </c>
      <c r="AE4446" t="b">
        <f>IFERROR(IF(FIND("P0",PGOptionList!D4446)&gt;0,TRUE),FALSE)</f>
        <v>0</v>
      </c>
      <c r="AF4446" t="b">
        <f>IF(AND(Z4446,AA4446,AB4446,AC4446,IF(C4446=Auswahlhilfe!$L$7,TRUE,FALSE)),D4446,FALSE)</f>
        <v>0</v>
      </c>
      <c r="AG4446" t="b">
        <f>IF(AND(Z4446,AA4446,AB4446,AD4446,IF(C4446=Auswahlhilfe!$L$17,TRUE,FALSE)),D4446,FALSE)</f>
        <v>0</v>
      </c>
      <c r="AH4446" t="b">
        <f>IF(AND(Z4446,AA4446,AB4446,AE4446,IF(C4446=Auswahlhilfe!$L$17,TRUE,FALSE)),D4446,FALSE)</f>
        <v>0</v>
      </c>
      <c r="AI4446" t="s">
        <v>4817</v>
      </c>
      <c r="AJ4446" s="90" t="str">
        <f t="shared" si="209"/>
        <v>mailto:info@oxni.ch?subject=Anfrage TCE-155-070-S1-P1</v>
      </c>
    </row>
    <row r="4447" spans="2:36" x14ac:dyDescent="0.2">
      <c r="B4447" s="78" t="str">
        <f t="shared" si="207"/>
        <v/>
      </c>
      <c r="C4447" s="19" t="s">
        <v>19</v>
      </c>
      <c r="D4447" s="19" t="s">
        <v>4748</v>
      </c>
      <c r="E4447" s="19">
        <v>130</v>
      </c>
      <c r="F4447" s="19" t="s">
        <v>58</v>
      </c>
      <c r="G4447" s="19">
        <v>70</v>
      </c>
      <c r="H4447" s="19">
        <v>5</v>
      </c>
      <c r="I4447" s="19">
        <v>50</v>
      </c>
      <c r="J4447" s="19">
        <v>94</v>
      </c>
      <c r="K4447" s="19">
        <v>550</v>
      </c>
      <c r="L4447" s="19">
        <v>1650</v>
      </c>
      <c r="M4447" s="19" t="s">
        <v>136</v>
      </c>
      <c r="N4447" s="19">
        <v>2000</v>
      </c>
      <c r="O4447" s="19">
        <v>4000</v>
      </c>
      <c r="P4447" s="19">
        <v>9400</v>
      </c>
      <c r="Q4447" s="19" t="s">
        <v>57</v>
      </c>
      <c r="R4447" s="19">
        <v>4700</v>
      </c>
      <c r="S4447" s="19">
        <v>20000</v>
      </c>
      <c r="T4447" s="19">
        <v>2.57</v>
      </c>
      <c r="U4447" s="19">
        <v>20</v>
      </c>
      <c r="V4447" s="19">
        <v>0.24</v>
      </c>
      <c r="W4447" s="19">
        <v>65</v>
      </c>
      <c r="X4447" s="93">
        <v>1024</v>
      </c>
      <c r="Y4447">
        <f t="shared" si="208"/>
        <v>28.571428571428573</v>
      </c>
      <c r="Z4447" t="b">
        <f>IF(N4447/G4447&gt;=Auswahlhilfe!$C$8,TRUE,FALSE)</f>
        <v>1</v>
      </c>
      <c r="AA4447" t="b">
        <f>IF(K4447&gt;Auswahlhilfe!$C$7,TRUE,FALSE)</f>
        <v>1</v>
      </c>
      <c r="AB4447" t="b">
        <f>IF(Auswahlhilfe!$C$17=F4447,TRUE,FALSE)</f>
        <v>1</v>
      </c>
      <c r="AC4447" t="b">
        <f>IFERROR(IF(FIND("P2",PGOptionList!D4447)&gt;0,TRUE),FALSE)</f>
        <v>0</v>
      </c>
      <c r="AD4447" t="b">
        <f>IFERROR(IF(FIND("P1",PGOptionList!D4447)&gt;0,TRUE),FALSE)</f>
        <v>1</v>
      </c>
      <c r="AE4447" t="b">
        <f>IFERROR(IF(FIND("P0",PGOptionList!D4447)&gt;0,TRUE),FALSE)</f>
        <v>0</v>
      </c>
      <c r="AF4447" t="b">
        <f>IF(AND(Z4447,AA4447,AB4447,AC4447,IF(C4447=Auswahlhilfe!$L$7,TRUE,FALSE)),D4447,FALSE)</f>
        <v>0</v>
      </c>
      <c r="AG4447" t="b">
        <f>IF(AND(Z4447,AA4447,AB4447,AD4447,IF(C4447=Auswahlhilfe!$L$17,TRUE,FALSE)),D4447,FALSE)</f>
        <v>0</v>
      </c>
      <c r="AH4447" t="b">
        <f>IF(AND(Z4447,AA4447,AB4447,AE4447,IF(C4447=Auswahlhilfe!$L$17,TRUE,FALSE)),D4447,FALSE)</f>
        <v>0</v>
      </c>
      <c r="AI4447" t="s">
        <v>4818</v>
      </c>
      <c r="AJ4447" s="90" t="str">
        <f t="shared" si="209"/>
        <v>https://shop.oxni.ch/de/shop/motoren/planetengetriebe/tce-155-070-s2-p1</v>
      </c>
    </row>
    <row r="4448" spans="2:36" x14ac:dyDescent="0.2">
      <c r="B4448" s="78" t="str">
        <f t="shared" si="207"/>
        <v/>
      </c>
      <c r="C4448" s="19" t="s">
        <v>19</v>
      </c>
      <c r="D4448" s="19" t="s">
        <v>4749</v>
      </c>
      <c r="E4448" s="19">
        <v>130</v>
      </c>
      <c r="F4448" s="19" t="s">
        <v>55</v>
      </c>
      <c r="G4448" s="19">
        <v>70</v>
      </c>
      <c r="H4448" s="19">
        <v>7</v>
      </c>
      <c r="I4448" s="19">
        <v>50</v>
      </c>
      <c r="J4448" s="19">
        <v>94</v>
      </c>
      <c r="K4448" s="19">
        <v>550</v>
      </c>
      <c r="L4448" s="19">
        <v>1650</v>
      </c>
      <c r="M4448" s="19" t="s">
        <v>136</v>
      </c>
      <c r="N4448" s="19">
        <v>2000</v>
      </c>
      <c r="O4448" s="19">
        <v>4000</v>
      </c>
      <c r="P4448" s="19">
        <v>9400</v>
      </c>
      <c r="Q4448" s="19" t="s">
        <v>57</v>
      </c>
      <c r="R4448" s="19">
        <v>4700</v>
      </c>
      <c r="S4448" s="19">
        <v>20000</v>
      </c>
      <c r="T4448" s="19">
        <v>2.57</v>
      </c>
      <c r="U4448" s="19">
        <v>20</v>
      </c>
      <c r="V4448" s="19">
        <v>0.24</v>
      </c>
      <c r="W4448" s="19">
        <v>65</v>
      </c>
      <c r="X4448" s="93">
        <v>931</v>
      </c>
      <c r="Y4448">
        <f t="shared" si="208"/>
        <v>28.571428571428573</v>
      </c>
      <c r="Z4448" t="b">
        <f>IF(N4448/G4448&gt;=Auswahlhilfe!$C$8,TRUE,FALSE)</f>
        <v>1</v>
      </c>
      <c r="AA4448" t="b">
        <f>IF(K4448&gt;Auswahlhilfe!$C$7,TRUE,FALSE)</f>
        <v>1</v>
      </c>
      <c r="AB4448" t="b">
        <f>IF(Auswahlhilfe!$C$17=F4448,TRUE,FALSE)</f>
        <v>0</v>
      </c>
      <c r="AC4448" t="b">
        <f>IFERROR(IF(FIND("P2",PGOptionList!D4448)&gt;0,TRUE),FALSE)</f>
        <v>1</v>
      </c>
      <c r="AD4448" t="b">
        <f>IFERROR(IF(FIND("P1",PGOptionList!D4448)&gt;0,TRUE),FALSE)</f>
        <v>0</v>
      </c>
      <c r="AE4448" t="b">
        <f>IFERROR(IF(FIND("P0",PGOptionList!D4448)&gt;0,TRUE),FALSE)</f>
        <v>0</v>
      </c>
      <c r="AF4448" t="b">
        <f>IF(AND(Z4448,AA4448,AB4448,AC4448,IF(C4448=Auswahlhilfe!$L$7,TRUE,FALSE)),D4448,FALSE)</f>
        <v>0</v>
      </c>
      <c r="AG4448" t="b">
        <f>IF(AND(Z4448,AA4448,AB4448,AD4448,IF(C4448=Auswahlhilfe!$L$17,TRUE,FALSE)),D4448,FALSE)</f>
        <v>0</v>
      </c>
      <c r="AH4448" t="b">
        <f>IF(AND(Z4448,AA4448,AB4448,AE4448,IF(C4448=Auswahlhilfe!$L$17,TRUE,FALSE)),D4448,FALSE)</f>
        <v>0</v>
      </c>
      <c r="AI4448" t="s">
        <v>4817</v>
      </c>
      <c r="AJ4448" s="90" t="str">
        <f t="shared" si="209"/>
        <v>mailto:info@oxni.ch?subject=Anfrage TCE-155-070-S1-P2</v>
      </c>
    </row>
    <row r="4449" spans="2:36" x14ac:dyDescent="0.2">
      <c r="B4449" s="78" t="str">
        <f t="shared" si="207"/>
        <v/>
      </c>
      <c r="C4449" s="19" t="s">
        <v>19</v>
      </c>
      <c r="D4449" s="19" t="s">
        <v>4750</v>
      </c>
      <c r="E4449" s="19">
        <v>130</v>
      </c>
      <c r="F4449" s="19" t="s">
        <v>58</v>
      </c>
      <c r="G4449" s="19">
        <v>70</v>
      </c>
      <c r="H4449" s="19">
        <v>7</v>
      </c>
      <c r="I4449" s="19">
        <v>50</v>
      </c>
      <c r="J4449" s="19">
        <v>94</v>
      </c>
      <c r="K4449" s="19">
        <v>550</v>
      </c>
      <c r="L4449" s="19">
        <v>1650</v>
      </c>
      <c r="M4449" s="19" t="s">
        <v>136</v>
      </c>
      <c r="N4449" s="19">
        <v>2000</v>
      </c>
      <c r="O4449" s="19">
        <v>4000</v>
      </c>
      <c r="P4449" s="19">
        <v>9400</v>
      </c>
      <c r="Q4449" s="19" t="s">
        <v>57</v>
      </c>
      <c r="R4449" s="19">
        <v>4700</v>
      </c>
      <c r="S4449" s="19">
        <v>20000</v>
      </c>
      <c r="T4449" s="19">
        <v>2.57</v>
      </c>
      <c r="U4449" s="19">
        <v>20</v>
      </c>
      <c r="V4449" s="19">
        <v>0.24</v>
      </c>
      <c r="W4449" s="19">
        <v>65</v>
      </c>
      <c r="X4449" s="93">
        <v>931</v>
      </c>
      <c r="Y4449">
        <f t="shared" si="208"/>
        <v>28.571428571428573</v>
      </c>
      <c r="Z4449" t="b">
        <f>IF(N4449/G4449&gt;=Auswahlhilfe!$C$8,TRUE,FALSE)</f>
        <v>1</v>
      </c>
      <c r="AA4449" t="b">
        <f>IF(K4449&gt;Auswahlhilfe!$C$7,TRUE,FALSE)</f>
        <v>1</v>
      </c>
      <c r="AB4449" t="b">
        <f>IF(Auswahlhilfe!$C$17=F4449,TRUE,FALSE)</f>
        <v>1</v>
      </c>
      <c r="AC4449" t="b">
        <f>IFERROR(IF(FIND("P2",PGOptionList!D4449)&gt;0,TRUE),FALSE)</f>
        <v>1</v>
      </c>
      <c r="AD4449" t="b">
        <f>IFERROR(IF(FIND("P1",PGOptionList!D4449)&gt;0,TRUE),FALSE)</f>
        <v>0</v>
      </c>
      <c r="AE4449" t="b">
        <f>IFERROR(IF(FIND("P0",PGOptionList!D4449)&gt;0,TRUE),FALSE)</f>
        <v>0</v>
      </c>
      <c r="AF4449" t="b">
        <f>IF(AND(Z4449,AA4449,AB4449,AC4449,IF(C4449=Auswahlhilfe!$L$7,TRUE,FALSE)),D4449,FALSE)</f>
        <v>0</v>
      </c>
      <c r="AG4449" t="b">
        <f>IF(AND(Z4449,AA4449,AB4449,AD4449,IF(C4449=Auswahlhilfe!$L$17,TRUE,FALSE)),D4449,FALSE)</f>
        <v>0</v>
      </c>
      <c r="AH4449" t="b">
        <f>IF(AND(Z4449,AA4449,AB4449,AE4449,IF(C4449=Auswahlhilfe!$L$17,TRUE,FALSE)),D4449,FALSE)</f>
        <v>0</v>
      </c>
      <c r="AI4449" t="s">
        <v>4818</v>
      </c>
      <c r="AJ4449" s="90" t="str">
        <f t="shared" si="209"/>
        <v>https://shop.oxni.ch/de/shop/motoren/planetengetriebe/tce-155-070-s2-p2</v>
      </c>
    </row>
    <row r="4450" spans="2:36" x14ac:dyDescent="0.2">
      <c r="B4450" s="78" t="str">
        <f t="shared" si="207"/>
        <v/>
      </c>
      <c r="C4450" s="19" t="s">
        <v>19</v>
      </c>
      <c r="D4450" s="19" t="s">
        <v>4751</v>
      </c>
      <c r="E4450" s="19">
        <v>130</v>
      </c>
      <c r="F4450" s="19" t="s">
        <v>55</v>
      </c>
      <c r="G4450" s="19">
        <v>60</v>
      </c>
      <c r="H4450" s="19">
        <v>5</v>
      </c>
      <c r="I4450" s="19">
        <v>50</v>
      </c>
      <c r="J4450" s="19">
        <v>94</v>
      </c>
      <c r="K4450" s="19">
        <v>600</v>
      </c>
      <c r="L4450" s="19">
        <v>1800</v>
      </c>
      <c r="M4450" s="19" t="s">
        <v>85</v>
      </c>
      <c r="N4450" s="19">
        <v>2000</v>
      </c>
      <c r="O4450" s="19">
        <v>4000</v>
      </c>
      <c r="P4450" s="19">
        <v>9400</v>
      </c>
      <c r="Q4450" s="19" t="s">
        <v>57</v>
      </c>
      <c r="R4450" s="19">
        <v>4700</v>
      </c>
      <c r="S4450" s="19">
        <v>20000</v>
      </c>
      <c r="T4450" s="19">
        <v>2.57</v>
      </c>
      <c r="U4450" s="19">
        <v>20</v>
      </c>
      <c r="V4450" s="19">
        <v>0.24</v>
      </c>
      <c r="W4450" s="19">
        <v>65</v>
      </c>
      <c r="X4450" s="93">
        <v>1024</v>
      </c>
      <c r="Y4450">
        <f t="shared" si="208"/>
        <v>33.333333333333336</v>
      </c>
      <c r="Z4450" t="b">
        <f>IF(N4450/G4450&gt;=Auswahlhilfe!$C$8,TRUE,FALSE)</f>
        <v>1</v>
      </c>
      <c r="AA4450" t="b">
        <f>IF(K4450&gt;Auswahlhilfe!$C$7,TRUE,FALSE)</f>
        <v>1</v>
      </c>
      <c r="AB4450" t="b">
        <f>IF(Auswahlhilfe!$C$17=F4450,TRUE,FALSE)</f>
        <v>0</v>
      </c>
      <c r="AC4450" t="b">
        <f>IFERROR(IF(FIND("P2",PGOptionList!D4450)&gt;0,TRUE),FALSE)</f>
        <v>0</v>
      </c>
      <c r="AD4450" t="b">
        <f>IFERROR(IF(FIND("P1",PGOptionList!D4450)&gt;0,TRUE),FALSE)</f>
        <v>1</v>
      </c>
      <c r="AE4450" t="b">
        <f>IFERROR(IF(FIND("P0",PGOptionList!D4450)&gt;0,TRUE),FALSE)</f>
        <v>0</v>
      </c>
      <c r="AF4450" t="b">
        <f>IF(AND(Z4450,AA4450,AB4450,AC4450,IF(C4450=Auswahlhilfe!$L$7,TRUE,FALSE)),D4450,FALSE)</f>
        <v>0</v>
      </c>
      <c r="AG4450" t="b">
        <f>IF(AND(Z4450,AA4450,AB4450,AD4450,IF(C4450=Auswahlhilfe!$L$17,TRUE,FALSE)),D4450,FALSE)</f>
        <v>0</v>
      </c>
      <c r="AH4450" t="b">
        <f>IF(AND(Z4450,AA4450,AB4450,AE4450,IF(C4450=Auswahlhilfe!$L$17,TRUE,FALSE)),D4450,FALSE)</f>
        <v>0</v>
      </c>
      <c r="AI4450" t="s">
        <v>4817</v>
      </c>
      <c r="AJ4450" s="90" t="str">
        <f t="shared" si="209"/>
        <v>mailto:info@oxni.ch?subject=Anfrage TCE-155-060-S1-P1</v>
      </c>
    </row>
    <row r="4451" spans="2:36" x14ac:dyDescent="0.2">
      <c r="B4451" s="78" t="str">
        <f t="shared" si="207"/>
        <v/>
      </c>
      <c r="C4451" s="19" t="s">
        <v>19</v>
      </c>
      <c r="D4451" s="19" t="s">
        <v>4752</v>
      </c>
      <c r="E4451" s="19">
        <v>130</v>
      </c>
      <c r="F4451" s="19" t="s">
        <v>58</v>
      </c>
      <c r="G4451" s="19">
        <v>60</v>
      </c>
      <c r="H4451" s="19">
        <v>5</v>
      </c>
      <c r="I4451" s="19">
        <v>50</v>
      </c>
      <c r="J4451" s="19">
        <v>94</v>
      </c>
      <c r="K4451" s="19">
        <v>600</v>
      </c>
      <c r="L4451" s="19">
        <v>1800</v>
      </c>
      <c r="M4451" s="19" t="s">
        <v>85</v>
      </c>
      <c r="N4451" s="19">
        <v>2000</v>
      </c>
      <c r="O4451" s="19">
        <v>4000</v>
      </c>
      <c r="P4451" s="19">
        <v>9400</v>
      </c>
      <c r="Q4451" s="19" t="s">
        <v>57</v>
      </c>
      <c r="R4451" s="19">
        <v>4700</v>
      </c>
      <c r="S4451" s="19">
        <v>20000</v>
      </c>
      <c r="T4451" s="19">
        <v>2.57</v>
      </c>
      <c r="U4451" s="19">
        <v>20</v>
      </c>
      <c r="V4451" s="19">
        <v>0.24</v>
      </c>
      <c r="W4451" s="19">
        <v>65</v>
      </c>
      <c r="X4451" s="93">
        <v>1024</v>
      </c>
      <c r="Y4451">
        <f t="shared" si="208"/>
        <v>33.333333333333336</v>
      </c>
      <c r="Z4451" t="b">
        <f>IF(N4451/G4451&gt;=Auswahlhilfe!$C$8,TRUE,FALSE)</f>
        <v>1</v>
      </c>
      <c r="AA4451" t="b">
        <f>IF(K4451&gt;Auswahlhilfe!$C$7,TRUE,FALSE)</f>
        <v>1</v>
      </c>
      <c r="AB4451" t="b">
        <f>IF(Auswahlhilfe!$C$17=F4451,TRUE,FALSE)</f>
        <v>1</v>
      </c>
      <c r="AC4451" t="b">
        <f>IFERROR(IF(FIND("P2",PGOptionList!D4451)&gt;0,TRUE),FALSE)</f>
        <v>0</v>
      </c>
      <c r="AD4451" t="b">
        <f>IFERROR(IF(FIND("P1",PGOptionList!D4451)&gt;0,TRUE),FALSE)</f>
        <v>1</v>
      </c>
      <c r="AE4451" t="b">
        <f>IFERROR(IF(FIND("P0",PGOptionList!D4451)&gt;0,TRUE),FALSE)</f>
        <v>0</v>
      </c>
      <c r="AF4451" t="b">
        <f>IF(AND(Z4451,AA4451,AB4451,AC4451,IF(C4451=Auswahlhilfe!$L$7,TRUE,FALSE)),D4451,FALSE)</f>
        <v>0</v>
      </c>
      <c r="AG4451" t="b">
        <f>IF(AND(Z4451,AA4451,AB4451,AD4451,IF(C4451=Auswahlhilfe!$L$17,TRUE,FALSE)),D4451,FALSE)</f>
        <v>0</v>
      </c>
      <c r="AH4451" t="b">
        <f>IF(AND(Z4451,AA4451,AB4451,AE4451,IF(C4451=Auswahlhilfe!$L$17,TRUE,FALSE)),D4451,FALSE)</f>
        <v>0</v>
      </c>
      <c r="AI4451" t="s">
        <v>4818</v>
      </c>
      <c r="AJ4451" s="90" t="str">
        <f t="shared" si="209"/>
        <v>https://shop.oxni.ch/de/shop/motoren/planetengetriebe/tce-155-060-s2-p1</v>
      </c>
    </row>
    <row r="4452" spans="2:36" x14ac:dyDescent="0.2">
      <c r="B4452" s="78" t="str">
        <f t="shared" si="207"/>
        <v/>
      </c>
      <c r="C4452" s="19" t="s">
        <v>19</v>
      </c>
      <c r="D4452" s="19" t="s">
        <v>4753</v>
      </c>
      <c r="E4452" s="19">
        <v>130</v>
      </c>
      <c r="F4452" s="19" t="s">
        <v>55</v>
      </c>
      <c r="G4452" s="19">
        <v>60</v>
      </c>
      <c r="H4452" s="19">
        <v>7</v>
      </c>
      <c r="I4452" s="19">
        <v>50</v>
      </c>
      <c r="J4452" s="19">
        <v>94</v>
      </c>
      <c r="K4452" s="19">
        <v>600</v>
      </c>
      <c r="L4452" s="19">
        <v>1800</v>
      </c>
      <c r="M4452" s="19" t="s">
        <v>85</v>
      </c>
      <c r="N4452" s="19">
        <v>2000</v>
      </c>
      <c r="O4452" s="19">
        <v>4000</v>
      </c>
      <c r="P4452" s="19">
        <v>9400</v>
      </c>
      <c r="Q4452" s="19" t="s">
        <v>57</v>
      </c>
      <c r="R4452" s="19">
        <v>4700</v>
      </c>
      <c r="S4452" s="19">
        <v>20000</v>
      </c>
      <c r="T4452" s="19">
        <v>2.57</v>
      </c>
      <c r="U4452" s="19">
        <v>20</v>
      </c>
      <c r="V4452" s="19">
        <v>0.24</v>
      </c>
      <c r="W4452" s="19">
        <v>65</v>
      </c>
      <c r="X4452" s="93">
        <v>931</v>
      </c>
      <c r="Y4452">
        <f t="shared" si="208"/>
        <v>33.333333333333336</v>
      </c>
      <c r="Z4452" t="b">
        <f>IF(N4452/G4452&gt;=Auswahlhilfe!$C$8,TRUE,FALSE)</f>
        <v>1</v>
      </c>
      <c r="AA4452" t="b">
        <f>IF(K4452&gt;Auswahlhilfe!$C$7,TRUE,FALSE)</f>
        <v>1</v>
      </c>
      <c r="AB4452" t="b">
        <f>IF(Auswahlhilfe!$C$17=F4452,TRUE,FALSE)</f>
        <v>0</v>
      </c>
      <c r="AC4452" t="b">
        <f>IFERROR(IF(FIND("P2",PGOptionList!D4452)&gt;0,TRUE),FALSE)</f>
        <v>1</v>
      </c>
      <c r="AD4452" t="b">
        <f>IFERROR(IF(FIND("P1",PGOptionList!D4452)&gt;0,TRUE),FALSE)</f>
        <v>0</v>
      </c>
      <c r="AE4452" t="b">
        <f>IFERROR(IF(FIND("P0",PGOptionList!D4452)&gt;0,TRUE),FALSE)</f>
        <v>0</v>
      </c>
      <c r="AF4452" t="b">
        <f>IF(AND(Z4452,AA4452,AB4452,AC4452,IF(C4452=Auswahlhilfe!$L$7,TRUE,FALSE)),D4452,FALSE)</f>
        <v>0</v>
      </c>
      <c r="AG4452" t="b">
        <f>IF(AND(Z4452,AA4452,AB4452,AD4452,IF(C4452=Auswahlhilfe!$L$17,TRUE,FALSE)),D4452,FALSE)</f>
        <v>0</v>
      </c>
      <c r="AH4452" t="b">
        <f>IF(AND(Z4452,AA4452,AB4452,AE4452,IF(C4452=Auswahlhilfe!$L$17,TRUE,FALSE)),D4452,FALSE)</f>
        <v>0</v>
      </c>
      <c r="AI4452" t="s">
        <v>4817</v>
      </c>
      <c r="AJ4452" s="90" t="str">
        <f t="shared" si="209"/>
        <v>mailto:info@oxni.ch?subject=Anfrage TCE-155-060-S1-P2</v>
      </c>
    </row>
    <row r="4453" spans="2:36" x14ac:dyDescent="0.2">
      <c r="B4453" s="78" t="str">
        <f t="shared" si="207"/>
        <v/>
      </c>
      <c r="C4453" s="19" t="s">
        <v>19</v>
      </c>
      <c r="D4453" s="19" t="s">
        <v>4754</v>
      </c>
      <c r="E4453" s="19">
        <v>130</v>
      </c>
      <c r="F4453" s="19" t="s">
        <v>58</v>
      </c>
      <c r="G4453" s="19">
        <v>60</v>
      </c>
      <c r="H4453" s="19">
        <v>7</v>
      </c>
      <c r="I4453" s="19">
        <v>50</v>
      </c>
      <c r="J4453" s="19">
        <v>94</v>
      </c>
      <c r="K4453" s="19">
        <v>600</v>
      </c>
      <c r="L4453" s="19">
        <v>1800</v>
      </c>
      <c r="M4453" s="19" t="s">
        <v>85</v>
      </c>
      <c r="N4453" s="19">
        <v>2000</v>
      </c>
      <c r="O4453" s="19">
        <v>4000</v>
      </c>
      <c r="P4453" s="19">
        <v>9400</v>
      </c>
      <c r="Q4453" s="19" t="s">
        <v>57</v>
      </c>
      <c r="R4453" s="19">
        <v>4700</v>
      </c>
      <c r="S4453" s="19">
        <v>20000</v>
      </c>
      <c r="T4453" s="19">
        <v>2.57</v>
      </c>
      <c r="U4453" s="19">
        <v>20</v>
      </c>
      <c r="V4453" s="19">
        <v>0.24</v>
      </c>
      <c r="W4453" s="19">
        <v>65</v>
      </c>
      <c r="X4453" s="93">
        <v>931</v>
      </c>
      <c r="Y4453">
        <f t="shared" si="208"/>
        <v>33.333333333333336</v>
      </c>
      <c r="Z4453" t="b">
        <f>IF(N4453/G4453&gt;=Auswahlhilfe!$C$8,TRUE,FALSE)</f>
        <v>1</v>
      </c>
      <c r="AA4453" t="b">
        <f>IF(K4453&gt;Auswahlhilfe!$C$7,TRUE,FALSE)</f>
        <v>1</v>
      </c>
      <c r="AB4453" t="b">
        <f>IF(Auswahlhilfe!$C$17=F4453,TRUE,FALSE)</f>
        <v>1</v>
      </c>
      <c r="AC4453" t="b">
        <f>IFERROR(IF(FIND("P2",PGOptionList!D4453)&gt;0,TRUE),FALSE)</f>
        <v>1</v>
      </c>
      <c r="AD4453" t="b">
        <f>IFERROR(IF(FIND("P1",PGOptionList!D4453)&gt;0,TRUE),FALSE)</f>
        <v>0</v>
      </c>
      <c r="AE4453" t="b">
        <f>IFERROR(IF(FIND("P0",PGOptionList!D4453)&gt;0,TRUE),FALSE)</f>
        <v>0</v>
      </c>
      <c r="AF4453" t="b">
        <f>IF(AND(Z4453,AA4453,AB4453,AC4453,IF(C4453=Auswahlhilfe!$L$7,TRUE,FALSE)),D4453,FALSE)</f>
        <v>0</v>
      </c>
      <c r="AG4453" t="b">
        <f>IF(AND(Z4453,AA4453,AB4453,AD4453,IF(C4453=Auswahlhilfe!$L$17,TRUE,FALSE)),D4453,FALSE)</f>
        <v>0</v>
      </c>
      <c r="AH4453" t="b">
        <f>IF(AND(Z4453,AA4453,AB4453,AE4453,IF(C4453=Auswahlhilfe!$L$17,TRUE,FALSE)),D4453,FALSE)</f>
        <v>0</v>
      </c>
      <c r="AI4453" t="s">
        <v>4818</v>
      </c>
      <c r="AJ4453" s="90" t="str">
        <f t="shared" si="209"/>
        <v>https://shop.oxni.ch/de/shop/motoren/planetengetriebe/tce-155-060-s2-p2</v>
      </c>
    </row>
    <row r="4454" spans="2:36" x14ac:dyDescent="0.2">
      <c r="B4454" s="78" t="str">
        <f t="shared" si="207"/>
        <v/>
      </c>
      <c r="C4454" s="19" t="s">
        <v>19</v>
      </c>
      <c r="D4454" s="19" t="s">
        <v>4755</v>
      </c>
      <c r="E4454" s="19">
        <v>130</v>
      </c>
      <c r="F4454" s="19" t="s">
        <v>55</v>
      </c>
      <c r="G4454" s="19">
        <v>50</v>
      </c>
      <c r="H4454" s="19">
        <v>5</v>
      </c>
      <c r="I4454" s="19">
        <v>50</v>
      </c>
      <c r="J4454" s="19">
        <v>94</v>
      </c>
      <c r="K4454" s="19">
        <v>650</v>
      </c>
      <c r="L4454" s="19">
        <v>1950</v>
      </c>
      <c r="M4454" s="19" t="s">
        <v>84</v>
      </c>
      <c r="N4454" s="19">
        <v>2000</v>
      </c>
      <c r="O4454" s="19">
        <v>4000</v>
      </c>
      <c r="P4454" s="19">
        <v>9400</v>
      </c>
      <c r="Q4454" s="19" t="s">
        <v>57</v>
      </c>
      <c r="R4454" s="19">
        <v>4700</v>
      </c>
      <c r="S4454" s="19">
        <v>20000</v>
      </c>
      <c r="T4454" s="19">
        <v>2.57</v>
      </c>
      <c r="U4454" s="19">
        <v>20</v>
      </c>
      <c r="V4454" s="19">
        <v>0.24</v>
      </c>
      <c r="W4454" s="19">
        <v>65</v>
      </c>
      <c r="X4454" s="93">
        <v>1024</v>
      </c>
      <c r="Y4454">
        <f t="shared" si="208"/>
        <v>40</v>
      </c>
      <c r="Z4454" t="b">
        <f>IF(N4454/G4454&gt;=Auswahlhilfe!$C$8,TRUE,FALSE)</f>
        <v>1</v>
      </c>
      <c r="AA4454" t="b">
        <f>IF(K4454&gt;Auswahlhilfe!$C$7,TRUE,FALSE)</f>
        <v>1</v>
      </c>
      <c r="AB4454" t="b">
        <f>IF(Auswahlhilfe!$C$17=F4454,TRUE,FALSE)</f>
        <v>0</v>
      </c>
      <c r="AC4454" t="b">
        <f>IFERROR(IF(FIND("P2",PGOptionList!D4454)&gt;0,TRUE),FALSE)</f>
        <v>0</v>
      </c>
      <c r="AD4454" t="b">
        <f>IFERROR(IF(FIND("P1",PGOptionList!D4454)&gt;0,TRUE),FALSE)</f>
        <v>1</v>
      </c>
      <c r="AE4454" t="b">
        <f>IFERROR(IF(FIND("P0",PGOptionList!D4454)&gt;0,TRUE),FALSE)</f>
        <v>0</v>
      </c>
      <c r="AF4454" t="b">
        <f>IF(AND(Z4454,AA4454,AB4454,AC4454,IF(C4454=Auswahlhilfe!$L$7,TRUE,FALSE)),D4454,FALSE)</f>
        <v>0</v>
      </c>
      <c r="AG4454" t="b">
        <f>IF(AND(Z4454,AA4454,AB4454,AD4454,IF(C4454=Auswahlhilfe!$L$17,TRUE,FALSE)),D4454,FALSE)</f>
        <v>0</v>
      </c>
      <c r="AH4454" t="b">
        <f>IF(AND(Z4454,AA4454,AB4454,AE4454,IF(C4454=Auswahlhilfe!$L$17,TRUE,FALSE)),D4454,FALSE)</f>
        <v>0</v>
      </c>
      <c r="AI4454" t="s">
        <v>4817</v>
      </c>
      <c r="AJ4454" s="90" t="str">
        <f t="shared" si="209"/>
        <v>mailto:info@oxni.ch?subject=Anfrage TCE-155-050-S1-P1</v>
      </c>
    </row>
    <row r="4455" spans="2:36" x14ac:dyDescent="0.2">
      <c r="B4455" s="78" t="str">
        <f t="shared" si="207"/>
        <v/>
      </c>
      <c r="C4455" s="19" t="s">
        <v>19</v>
      </c>
      <c r="D4455" s="19" t="s">
        <v>4756</v>
      </c>
      <c r="E4455" s="19">
        <v>130</v>
      </c>
      <c r="F4455" s="19" t="s">
        <v>58</v>
      </c>
      <c r="G4455" s="19">
        <v>50</v>
      </c>
      <c r="H4455" s="19">
        <v>5</v>
      </c>
      <c r="I4455" s="19">
        <v>50</v>
      </c>
      <c r="J4455" s="19">
        <v>94</v>
      </c>
      <c r="K4455" s="19">
        <v>650</v>
      </c>
      <c r="L4455" s="19">
        <v>1950</v>
      </c>
      <c r="M4455" s="19" t="s">
        <v>84</v>
      </c>
      <c r="N4455" s="19">
        <v>2000</v>
      </c>
      <c r="O4455" s="19">
        <v>4000</v>
      </c>
      <c r="P4455" s="19">
        <v>9400</v>
      </c>
      <c r="Q4455" s="19" t="s">
        <v>57</v>
      </c>
      <c r="R4455" s="19">
        <v>4700</v>
      </c>
      <c r="S4455" s="19">
        <v>20000</v>
      </c>
      <c r="T4455" s="19">
        <v>2.57</v>
      </c>
      <c r="U4455" s="19">
        <v>20</v>
      </c>
      <c r="V4455" s="19">
        <v>0.24</v>
      </c>
      <c r="W4455" s="19">
        <v>65</v>
      </c>
      <c r="X4455" s="93">
        <v>1024</v>
      </c>
      <c r="Y4455">
        <f t="shared" si="208"/>
        <v>40</v>
      </c>
      <c r="Z4455" t="b">
        <f>IF(N4455/G4455&gt;=Auswahlhilfe!$C$8,TRUE,FALSE)</f>
        <v>1</v>
      </c>
      <c r="AA4455" t="b">
        <f>IF(K4455&gt;Auswahlhilfe!$C$7,TRUE,FALSE)</f>
        <v>1</v>
      </c>
      <c r="AB4455" t="b">
        <f>IF(Auswahlhilfe!$C$17=F4455,TRUE,FALSE)</f>
        <v>1</v>
      </c>
      <c r="AC4455" t="b">
        <f>IFERROR(IF(FIND("P2",PGOptionList!D4455)&gt;0,TRUE),FALSE)</f>
        <v>0</v>
      </c>
      <c r="AD4455" t="b">
        <f>IFERROR(IF(FIND("P1",PGOptionList!D4455)&gt;0,TRUE),FALSE)</f>
        <v>1</v>
      </c>
      <c r="AE4455" t="b">
        <f>IFERROR(IF(FIND("P0",PGOptionList!D4455)&gt;0,TRUE),FALSE)</f>
        <v>0</v>
      </c>
      <c r="AF4455" t="b">
        <f>IF(AND(Z4455,AA4455,AB4455,AC4455,IF(C4455=Auswahlhilfe!$L$7,TRUE,FALSE)),D4455,FALSE)</f>
        <v>0</v>
      </c>
      <c r="AG4455" t="b">
        <f>IF(AND(Z4455,AA4455,AB4455,AD4455,IF(C4455=Auswahlhilfe!$L$17,TRUE,FALSE)),D4455,FALSE)</f>
        <v>0</v>
      </c>
      <c r="AH4455" t="b">
        <f>IF(AND(Z4455,AA4455,AB4455,AE4455,IF(C4455=Auswahlhilfe!$L$17,TRUE,FALSE)),D4455,FALSE)</f>
        <v>0</v>
      </c>
      <c r="AI4455" t="s">
        <v>4818</v>
      </c>
      <c r="AJ4455" s="90" t="str">
        <f t="shared" si="209"/>
        <v>https://shop.oxni.ch/de/shop/motoren/planetengetriebe/tce-155-050-s2-p1</v>
      </c>
    </row>
    <row r="4456" spans="2:36" x14ac:dyDescent="0.2">
      <c r="B4456" s="78" t="str">
        <f t="shared" si="207"/>
        <v/>
      </c>
      <c r="C4456" s="19" t="s">
        <v>19</v>
      </c>
      <c r="D4456" s="19" t="s">
        <v>4757</v>
      </c>
      <c r="E4456" s="19">
        <v>130</v>
      </c>
      <c r="F4456" s="19" t="s">
        <v>55</v>
      </c>
      <c r="G4456" s="19">
        <v>50</v>
      </c>
      <c r="H4456" s="19">
        <v>7</v>
      </c>
      <c r="I4456" s="19">
        <v>50</v>
      </c>
      <c r="J4456" s="19">
        <v>94</v>
      </c>
      <c r="K4456" s="19">
        <v>650</v>
      </c>
      <c r="L4456" s="19">
        <v>1950</v>
      </c>
      <c r="M4456" s="19" t="s">
        <v>84</v>
      </c>
      <c r="N4456" s="19">
        <v>2000</v>
      </c>
      <c r="O4456" s="19">
        <v>4000</v>
      </c>
      <c r="P4456" s="19">
        <v>9400</v>
      </c>
      <c r="Q4456" s="19" t="s">
        <v>57</v>
      </c>
      <c r="R4456" s="19">
        <v>4700</v>
      </c>
      <c r="S4456" s="19">
        <v>20000</v>
      </c>
      <c r="T4456" s="19">
        <v>2.57</v>
      </c>
      <c r="U4456" s="19">
        <v>20</v>
      </c>
      <c r="V4456" s="19">
        <v>0.24</v>
      </c>
      <c r="W4456" s="19">
        <v>65</v>
      </c>
      <c r="X4456" s="93">
        <v>931</v>
      </c>
      <c r="Y4456">
        <f t="shared" si="208"/>
        <v>40</v>
      </c>
      <c r="Z4456" t="b">
        <f>IF(N4456/G4456&gt;=Auswahlhilfe!$C$8,TRUE,FALSE)</f>
        <v>1</v>
      </c>
      <c r="AA4456" t="b">
        <f>IF(K4456&gt;Auswahlhilfe!$C$7,TRUE,FALSE)</f>
        <v>1</v>
      </c>
      <c r="AB4456" t="b">
        <f>IF(Auswahlhilfe!$C$17=F4456,TRUE,FALSE)</f>
        <v>0</v>
      </c>
      <c r="AC4456" t="b">
        <f>IFERROR(IF(FIND("P2",PGOptionList!D4456)&gt;0,TRUE),FALSE)</f>
        <v>1</v>
      </c>
      <c r="AD4456" t="b">
        <f>IFERROR(IF(FIND("P1",PGOptionList!D4456)&gt;0,TRUE),FALSE)</f>
        <v>0</v>
      </c>
      <c r="AE4456" t="b">
        <f>IFERROR(IF(FIND("P0",PGOptionList!D4456)&gt;0,TRUE),FALSE)</f>
        <v>0</v>
      </c>
      <c r="AF4456" t="b">
        <f>IF(AND(Z4456,AA4456,AB4456,AC4456,IF(C4456=Auswahlhilfe!$L$7,TRUE,FALSE)),D4456,FALSE)</f>
        <v>0</v>
      </c>
      <c r="AG4456" t="b">
        <f>IF(AND(Z4456,AA4456,AB4456,AD4456,IF(C4456=Auswahlhilfe!$L$17,TRUE,FALSE)),D4456,FALSE)</f>
        <v>0</v>
      </c>
      <c r="AH4456" t="b">
        <f>IF(AND(Z4456,AA4456,AB4456,AE4456,IF(C4456=Auswahlhilfe!$L$17,TRUE,FALSE)),D4456,FALSE)</f>
        <v>0</v>
      </c>
      <c r="AI4456" t="s">
        <v>4817</v>
      </c>
      <c r="AJ4456" s="90" t="str">
        <f t="shared" si="209"/>
        <v>mailto:info@oxni.ch?subject=Anfrage TCE-155-050-S1-P2</v>
      </c>
    </row>
    <row r="4457" spans="2:36" x14ac:dyDescent="0.2">
      <c r="B4457" s="78" t="str">
        <f t="shared" si="207"/>
        <v/>
      </c>
      <c r="C4457" s="19" t="s">
        <v>19</v>
      </c>
      <c r="D4457" s="19" t="s">
        <v>4758</v>
      </c>
      <c r="E4457" s="19">
        <v>130</v>
      </c>
      <c r="F4457" s="19" t="s">
        <v>58</v>
      </c>
      <c r="G4457" s="19">
        <v>50</v>
      </c>
      <c r="H4457" s="19">
        <v>7</v>
      </c>
      <c r="I4457" s="19">
        <v>50</v>
      </c>
      <c r="J4457" s="19">
        <v>94</v>
      </c>
      <c r="K4457" s="19">
        <v>650</v>
      </c>
      <c r="L4457" s="19">
        <v>1950</v>
      </c>
      <c r="M4457" s="19" t="s">
        <v>84</v>
      </c>
      <c r="N4457" s="19">
        <v>2000</v>
      </c>
      <c r="O4457" s="19">
        <v>4000</v>
      </c>
      <c r="P4457" s="19">
        <v>9400</v>
      </c>
      <c r="Q4457" s="19" t="s">
        <v>57</v>
      </c>
      <c r="R4457" s="19">
        <v>4700</v>
      </c>
      <c r="S4457" s="19">
        <v>20000</v>
      </c>
      <c r="T4457" s="19">
        <v>2.57</v>
      </c>
      <c r="U4457" s="19">
        <v>20</v>
      </c>
      <c r="V4457" s="19">
        <v>0.24</v>
      </c>
      <c r="W4457" s="19">
        <v>65</v>
      </c>
      <c r="X4457" s="93">
        <v>931</v>
      </c>
      <c r="Y4457">
        <f t="shared" si="208"/>
        <v>40</v>
      </c>
      <c r="Z4457" t="b">
        <f>IF(N4457/G4457&gt;=Auswahlhilfe!$C$8,TRUE,FALSE)</f>
        <v>1</v>
      </c>
      <c r="AA4457" t="b">
        <f>IF(K4457&gt;Auswahlhilfe!$C$7,TRUE,FALSE)</f>
        <v>1</v>
      </c>
      <c r="AB4457" t="b">
        <f>IF(Auswahlhilfe!$C$17=F4457,TRUE,FALSE)</f>
        <v>1</v>
      </c>
      <c r="AC4457" t="b">
        <f>IFERROR(IF(FIND("P2",PGOptionList!D4457)&gt;0,TRUE),FALSE)</f>
        <v>1</v>
      </c>
      <c r="AD4457" t="b">
        <f>IFERROR(IF(FIND("P1",PGOptionList!D4457)&gt;0,TRUE),FALSE)</f>
        <v>0</v>
      </c>
      <c r="AE4457" t="b">
        <f>IFERROR(IF(FIND("P0",PGOptionList!D4457)&gt;0,TRUE),FALSE)</f>
        <v>0</v>
      </c>
      <c r="AF4457" t="b">
        <f>IF(AND(Z4457,AA4457,AB4457,AC4457,IF(C4457=Auswahlhilfe!$L$7,TRUE,FALSE)),D4457,FALSE)</f>
        <v>0</v>
      </c>
      <c r="AG4457" t="b">
        <f>IF(AND(Z4457,AA4457,AB4457,AD4457,IF(C4457=Auswahlhilfe!$L$17,TRUE,FALSE)),D4457,FALSE)</f>
        <v>0</v>
      </c>
      <c r="AH4457" t="b">
        <f>IF(AND(Z4457,AA4457,AB4457,AE4457,IF(C4457=Auswahlhilfe!$L$17,TRUE,FALSE)),D4457,FALSE)</f>
        <v>0</v>
      </c>
      <c r="AI4457" t="s">
        <v>4818</v>
      </c>
      <c r="AJ4457" s="90" t="str">
        <f t="shared" si="209"/>
        <v>https://shop.oxni.ch/de/shop/motoren/planetengetriebe/tce-155-050-s2-p2</v>
      </c>
    </row>
    <row r="4458" spans="2:36" x14ac:dyDescent="0.2">
      <c r="B4458" s="78" t="str">
        <f t="shared" si="207"/>
        <v/>
      </c>
      <c r="C4458" s="19" t="s">
        <v>19</v>
      </c>
      <c r="D4458" s="19" t="s">
        <v>4759</v>
      </c>
      <c r="E4458" s="19">
        <v>130</v>
      </c>
      <c r="F4458" s="19" t="s">
        <v>55</v>
      </c>
      <c r="G4458" s="19">
        <v>40</v>
      </c>
      <c r="H4458" s="19">
        <v>5</v>
      </c>
      <c r="I4458" s="19">
        <v>50</v>
      </c>
      <c r="J4458" s="19">
        <v>94</v>
      </c>
      <c r="K4458" s="19">
        <v>500</v>
      </c>
      <c r="L4458" s="19">
        <v>1500</v>
      </c>
      <c r="M4458" s="19" t="s">
        <v>87</v>
      </c>
      <c r="N4458" s="19">
        <v>2000</v>
      </c>
      <c r="O4458" s="19">
        <v>4000</v>
      </c>
      <c r="P4458" s="19">
        <v>9400</v>
      </c>
      <c r="Q4458" s="19" t="s">
        <v>57</v>
      </c>
      <c r="R4458" s="19">
        <v>4700</v>
      </c>
      <c r="S4458" s="19">
        <v>20000</v>
      </c>
      <c r="T4458" s="19">
        <v>2.71</v>
      </c>
      <c r="U4458" s="19">
        <v>20</v>
      </c>
      <c r="V4458" s="19">
        <v>0.24</v>
      </c>
      <c r="W4458" s="19">
        <v>65</v>
      </c>
      <c r="X4458" s="93">
        <v>1024</v>
      </c>
      <c r="Y4458">
        <f t="shared" si="208"/>
        <v>50</v>
      </c>
      <c r="Z4458" t="b">
        <f>IF(N4458/G4458&gt;=Auswahlhilfe!$C$8,TRUE,FALSE)</f>
        <v>1</v>
      </c>
      <c r="AA4458" t="b">
        <f>IF(K4458&gt;Auswahlhilfe!$C$7,TRUE,FALSE)</f>
        <v>1</v>
      </c>
      <c r="AB4458" t="b">
        <f>IF(Auswahlhilfe!$C$17=F4458,TRUE,FALSE)</f>
        <v>0</v>
      </c>
      <c r="AC4458" t="b">
        <f>IFERROR(IF(FIND("P2",PGOptionList!D4458)&gt;0,TRUE),FALSE)</f>
        <v>0</v>
      </c>
      <c r="AD4458" t="b">
        <f>IFERROR(IF(FIND("P1",PGOptionList!D4458)&gt;0,TRUE),FALSE)</f>
        <v>1</v>
      </c>
      <c r="AE4458" t="b">
        <f>IFERROR(IF(FIND("P0",PGOptionList!D4458)&gt;0,TRUE),FALSE)</f>
        <v>0</v>
      </c>
      <c r="AF4458" t="b">
        <f>IF(AND(Z4458,AA4458,AB4458,AC4458,IF(C4458=Auswahlhilfe!$L$7,TRUE,FALSE)),D4458,FALSE)</f>
        <v>0</v>
      </c>
      <c r="AG4458" t="b">
        <f>IF(AND(Z4458,AA4458,AB4458,AD4458,IF(C4458=Auswahlhilfe!$L$17,TRUE,FALSE)),D4458,FALSE)</f>
        <v>0</v>
      </c>
      <c r="AH4458" t="b">
        <f>IF(AND(Z4458,AA4458,AB4458,AE4458,IF(C4458=Auswahlhilfe!$L$17,TRUE,FALSE)),D4458,FALSE)</f>
        <v>0</v>
      </c>
      <c r="AI4458" t="s">
        <v>4817</v>
      </c>
      <c r="AJ4458" s="90" t="str">
        <f t="shared" si="209"/>
        <v>mailto:info@oxni.ch?subject=Anfrage TCE-155-040-S1-P1</v>
      </c>
    </row>
    <row r="4459" spans="2:36" x14ac:dyDescent="0.2">
      <c r="B4459" s="78" t="str">
        <f t="shared" si="207"/>
        <v/>
      </c>
      <c r="C4459" s="19" t="s">
        <v>19</v>
      </c>
      <c r="D4459" s="19" t="s">
        <v>4760</v>
      </c>
      <c r="E4459" s="19">
        <v>130</v>
      </c>
      <c r="F4459" s="19" t="s">
        <v>58</v>
      </c>
      <c r="G4459" s="19">
        <v>40</v>
      </c>
      <c r="H4459" s="19">
        <v>5</v>
      </c>
      <c r="I4459" s="19">
        <v>50</v>
      </c>
      <c r="J4459" s="19">
        <v>94</v>
      </c>
      <c r="K4459" s="19">
        <v>500</v>
      </c>
      <c r="L4459" s="19">
        <v>1500</v>
      </c>
      <c r="M4459" s="19" t="s">
        <v>87</v>
      </c>
      <c r="N4459" s="19">
        <v>2000</v>
      </c>
      <c r="O4459" s="19">
        <v>4000</v>
      </c>
      <c r="P4459" s="19">
        <v>9400</v>
      </c>
      <c r="Q4459" s="19" t="s">
        <v>57</v>
      </c>
      <c r="R4459" s="19">
        <v>4700</v>
      </c>
      <c r="S4459" s="19">
        <v>20000</v>
      </c>
      <c r="T4459" s="19">
        <v>2.71</v>
      </c>
      <c r="U4459" s="19">
        <v>20</v>
      </c>
      <c r="V4459" s="19">
        <v>0.24</v>
      </c>
      <c r="W4459" s="19">
        <v>65</v>
      </c>
      <c r="X4459" s="93">
        <v>1024</v>
      </c>
      <c r="Y4459">
        <f t="shared" si="208"/>
        <v>50</v>
      </c>
      <c r="Z4459" t="b">
        <f>IF(N4459/G4459&gt;=Auswahlhilfe!$C$8,TRUE,FALSE)</f>
        <v>1</v>
      </c>
      <c r="AA4459" t="b">
        <f>IF(K4459&gt;Auswahlhilfe!$C$7,TRUE,FALSE)</f>
        <v>1</v>
      </c>
      <c r="AB4459" t="b">
        <f>IF(Auswahlhilfe!$C$17=F4459,TRUE,FALSE)</f>
        <v>1</v>
      </c>
      <c r="AC4459" t="b">
        <f>IFERROR(IF(FIND("P2",PGOptionList!D4459)&gt;0,TRUE),FALSE)</f>
        <v>0</v>
      </c>
      <c r="AD4459" t="b">
        <f>IFERROR(IF(FIND("P1",PGOptionList!D4459)&gt;0,TRUE),FALSE)</f>
        <v>1</v>
      </c>
      <c r="AE4459" t="b">
        <f>IFERROR(IF(FIND("P0",PGOptionList!D4459)&gt;0,TRUE),FALSE)</f>
        <v>0</v>
      </c>
      <c r="AF4459" t="b">
        <f>IF(AND(Z4459,AA4459,AB4459,AC4459,IF(C4459=Auswahlhilfe!$L$7,TRUE,FALSE)),D4459,FALSE)</f>
        <v>0</v>
      </c>
      <c r="AG4459" t="b">
        <f>IF(AND(Z4459,AA4459,AB4459,AD4459,IF(C4459=Auswahlhilfe!$L$17,TRUE,FALSE)),D4459,FALSE)</f>
        <v>0</v>
      </c>
      <c r="AH4459" t="b">
        <f>IF(AND(Z4459,AA4459,AB4459,AE4459,IF(C4459=Auswahlhilfe!$L$17,TRUE,FALSE)),D4459,FALSE)</f>
        <v>0</v>
      </c>
      <c r="AI4459" t="s">
        <v>4818</v>
      </c>
      <c r="AJ4459" s="90" t="str">
        <f t="shared" si="209"/>
        <v>https://shop.oxni.ch/de/shop/motoren/planetengetriebe/tce-155-040-s2-p1</v>
      </c>
    </row>
    <row r="4460" spans="2:36" x14ac:dyDescent="0.2">
      <c r="B4460" s="78" t="str">
        <f t="shared" si="207"/>
        <v/>
      </c>
      <c r="C4460" s="19" t="s">
        <v>19</v>
      </c>
      <c r="D4460" s="19" t="s">
        <v>4761</v>
      </c>
      <c r="E4460" s="19">
        <v>130</v>
      </c>
      <c r="F4460" s="19" t="s">
        <v>55</v>
      </c>
      <c r="G4460" s="19">
        <v>40</v>
      </c>
      <c r="H4460" s="19">
        <v>7</v>
      </c>
      <c r="I4460" s="19">
        <v>50</v>
      </c>
      <c r="J4460" s="19">
        <v>94</v>
      </c>
      <c r="K4460" s="19">
        <v>500</v>
      </c>
      <c r="L4460" s="19">
        <v>1500</v>
      </c>
      <c r="M4460" s="19" t="s">
        <v>87</v>
      </c>
      <c r="N4460" s="19">
        <v>2000</v>
      </c>
      <c r="O4460" s="19">
        <v>4000</v>
      </c>
      <c r="P4460" s="19">
        <v>9400</v>
      </c>
      <c r="Q4460" s="19" t="s">
        <v>57</v>
      </c>
      <c r="R4460" s="19">
        <v>4700</v>
      </c>
      <c r="S4460" s="19">
        <v>20000</v>
      </c>
      <c r="T4460" s="19">
        <v>2.71</v>
      </c>
      <c r="U4460" s="19">
        <v>20</v>
      </c>
      <c r="V4460" s="19">
        <v>0.24</v>
      </c>
      <c r="W4460" s="19">
        <v>65</v>
      </c>
      <c r="X4460" s="93">
        <v>931</v>
      </c>
      <c r="Y4460">
        <f t="shared" si="208"/>
        <v>50</v>
      </c>
      <c r="Z4460" t="b">
        <f>IF(N4460/G4460&gt;=Auswahlhilfe!$C$8,TRUE,FALSE)</f>
        <v>1</v>
      </c>
      <c r="AA4460" t="b">
        <f>IF(K4460&gt;Auswahlhilfe!$C$7,TRUE,FALSE)</f>
        <v>1</v>
      </c>
      <c r="AB4460" t="b">
        <f>IF(Auswahlhilfe!$C$17=F4460,TRUE,FALSE)</f>
        <v>0</v>
      </c>
      <c r="AC4460" t="b">
        <f>IFERROR(IF(FIND("P2",PGOptionList!D4460)&gt;0,TRUE),FALSE)</f>
        <v>1</v>
      </c>
      <c r="AD4460" t="b">
        <f>IFERROR(IF(FIND("P1",PGOptionList!D4460)&gt;0,TRUE),FALSE)</f>
        <v>0</v>
      </c>
      <c r="AE4460" t="b">
        <f>IFERROR(IF(FIND("P0",PGOptionList!D4460)&gt;0,TRUE),FALSE)</f>
        <v>0</v>
      </c>
      <c r="AF4460" t="b">
        <f>IF(AND(Z4460,AA4460,AB4460,AC4460,IF(C4460=Auswahlhilfe!$L$7,TRUE,FALSE)),D4460,FALSE)</f>
        <v>0</v>
      </c>
      <c r="AG4460" t="b">
        <f>IF(AND(Z4460,AA4460,AB4460,AD4460,IF(C4460=Auswahlhilfe!$L$17,TRUE,FALSE)),D4460,FALSE)</f>
        <v>0</v>
      </c>
      <c r="AH4460" t="b">
        <f>IF(AND(Z4460,AA4460,AB4460,AE4460,IF(C4460=Auswahlhilfe!$L$17,TRUE,FALSE)),D4460,FALSE)</f>
        <v>0</v>
      </c>
      <c r="AI4460" t="s">
        <v>4817</v>
      </c>
      <c r="AJ4460" s="90" t="str">
        <f t="shared" si="209"/>
        <v>mailto:info@oxni.ch?subject=Anfrage TCE-155-040-S1-P2</v>
      </c>
    </row>
    <row r="4461" spans="2:36" x14ac:dyDescent="0.2">
      <c r="B4461" s="78" t="str">
        <f t="shared" si="207"/>
        <v/>
      </c>
      <c r="C4461" s="19" t="s">
        <v>19</v>
      </c>
      <c r="D4461" s="19" t="s">
        <v>4762</v>
      </c>
      <c r="E4461" s="19">
        <v>130</v>
      </c>
      <c r="F4461" s="19" t="s">
        <v>58</v>
      </c>
      <c r="G4461" s="19">
        <v>40</v>
      </c>
      <c r="H4461" s="19">
        <v>7</v>
      </c>
      <c r="I4461" s="19">
        <v>50</v>
      </c>
      <c r="J4461" s="19">
        <v>94</v>
      </c>
      <c r="K4461" s="19">
        <v>500</v>
      </c>
      <c r="L4461" s="19">
        <v>1500</v>
      </c>
      <c r="M4461" s="19" t="s">
        <v>87</v>
      </c>
      <c r="N4461" s="19">
        <v>2000</v>
      </c>
      <c r="O4461" s="19">
        <v>4000</v>
      </c>
      <c r="P4461" s="19">
        <v>9400</v>
      </c>
      <c r="Q4461" s="19" t="s">
        <v>57</v>
      </c>
      <c r="R4461" s="19">
        <v>4700</v>
      </c>
      <c r="S4461" s="19">
        <v>20000</v>
      </c>
      <c r="T4461" s="19">
        <v>2.71</v>
      </c>
      <c r="U4461" s="19">
        <v>20</v>
      </c>
      <c r="V4461" s="19">
        <v>0.24</v>
      </c>
      <c r="W4461" s="19">
        <v>65</v>
      </c>
      <c r="X4461" s="93">
        <v>931</v>
      </c>
      <c r="Y4461">
        <f t="shared" si="208"/>
        <v>50</v>
      </c>
      <c r="Z4461" t="b">
        <f>IF(N4461/G4461&gt;=Auswahlhilfe!$C$8,TRUE,FALSE)</f>
        <v>1</v>
      </c>
      <c r="AA4461" t="b">
        <f>IF(K4461&gt;Auswahlhilfe!$C$7,TRUE,FALSE)</f>
        <v>1</v>
      </c>
      <c r="AB4461" t="b">
        <f>IF(Auswahlhilfe!$C$17=F4461,TRUE,FALSE)</f>
        <v>1</v>
      </c>
      <c r="AC4461" t="b">
        <f>IFERROR(IF(FIND("P2",PGOptionList!D4461)&gt;0,TRUE),FALSE)</f>
        <v>1</v>
      </c>
      <c r="AD4461" t="b">
        <f>IFERROR(IF(FIND("P1",PGOptionList!D4461)&gt;0,TRUE),FALSE)</f>
        <v>0</v>
      </c>
      <c r="AE4461" t="b">
        <f>IFERROR(IF(FIND("P0",PGOptionList!D4461)&gt;0,TRUE),FALSE)</f>
        <v>0</v>
      </c>
      <c r="AF4461" t="b">
        <f>IF(AND(Z4461,AA4461,AB4461,AC4461,IF(C4461=Auswahlhilfe!$L$7,TRUE,FALSE)),D4461,FALSE)</f>
        <v>0</v>
      </c>
      <c r="AG4461" t="b">
        <f>IF(AND(Z4461,AA4461,AB4461,AD4461,IF(C4461=Auswahlhilfe!$L$17,TRUE,FALSE)),D4461,FALSE)</f>
        <v>0</v>
      </c>
      <c r="AH4461" t="b">
        <f>IF(AND(Z4461,AA4461,AB4461,AE4461,IF(C4461=Auswahlhilfe!$L$17,TRUE,FALSE)),D4461,FALSE)</f>
        <v>0</v>
      </c>
      <c r="AI4461" t="s">
        <v>4818</v>
      </c>
      <c r="AJ4461" s="90" t="str">
        <f t="shared" si="209"/>
        <v>https://shop.oxni.ch/de/shop/motoren/planetengetriebe/tce-155-040-s2-p2</v>
      </c>
    </row>
    <row r="4462" spans="2:36" x14ac:dyDescent="0.2">
      <c r="B4462" s="78" t="str">
        <f t="shared" si="207"/>
        <v/>
      </c>
      <c r="C4462" s="19" t="s">
        <v>19</v>
      </c>
      <c r="D4462" s="19" t="s">
        <v>4763</v>
      </c>
      <c r="E4462" s="19">
        <v>130</v>
      </c>
      <c r="F4462" s="19" t="s">
        <v>55</v>
      </c>
      <c r="G4462" s="19">
        <v>35</v>
      </c>
      <c r="H4462" s="19">
        <v>5</v>
      </c>
      <c r="I4462" s="19">
        <v>50</v>
      </c>
      <c r="J4462" s="19">
        <v>94</v>
      </c>
      <c r="K4462" s="19">
        <v>550</v>
      </c>
      <c r="L4462" s="19">
        <v>1650</v>
      </c>
      <c r="M4462" s="19" t="s">
        <v>136</v>
      </c>
      <c r="N4462" s="19">
        <v>2000</v>
      </c>
      <c r="O4462" s="19">
        <v>4000</v>
      </c>
      <c r="P4462" s="19">
        <v>9400</v>
      </c>
      <c r="Q4462" s="19" t="s">
        <v>57</v>
      </c>
      <c r="R4462" s="19">
        <v>4700</v>
      </c>
      <c r="S4462" s="19">
        <v>20000</v>
      </c>
      <c r="T4462" s="19">
        <v>2.71</v>
      </c>
      <c r="U4462" s="19">
        <v>20</v>
      </c>
      <c r="V4462" s="19">
        <v>0.24</v>
      </c>
      <c r="W4462" s="19">
        <v>65</v>
      </c>
      <c r="X4462" s="93">
        <v>1024</v>
      </c>
      <c r="Y4462">
        <f t="shared" si="208"/>
        <v>57.142857142857146</v>
      </c>
      <c r="Z4462" t="b">
        <f>IF(N4462/G4462&gt;=Auswahlhilfe!$C$8,TRUE,FALSE)</f>
        <v>1</v>
      </c>
      <c r="AA4462" t="b">
        <f>IF(K4462&gt;Auswahlhilfe!$C$7,TRUE,FALSE)</f>
        <v>1</v>
      </c>
      <c r="AB4462" t="b">
        <f>IF(Auswahlhilfe!$C$17=F4462,TRUE,FALSE)</f>
        <v>0</v>
      </c>
      <c r="AC4462" t="b">
        <f>IFERROR(IF(FIND("P2",PGOptionList!D4462)&gt;0,TRUE),FALSE)</f>
        <v>0</v>
      </c>
      <c r="AD4462" t="b">
        <f>IFERROR(IF(FIND("P1",PGOptionList!D4462)&gt;0,TRUE),FALSE)</f>
        <v>1</v>
      </c>
      <c r="AE4462" t="b">
        <f>IFERROR(IF(FIND("P0",PGOptionList!D4462)&gt;0,TRUE),FALSE)</f>
        <v>0</v>
      </c>
      <c r="AF4462" t="b">
        <f>IF(AND(Z4462,AA4462,AB4462,AC4462,IF(C4462=Auswahlhilfe!$L$7,TRUE,FALSE)),D4462,FALSE)</f>
        <v>0</v>
      </c>
      <c r="AG4462" t="b">
        <f>IF(AND(Z4462,AA4462,AB4462,AD4462,IF(C4462=Auswahlhilfe!$L$17,TRUE,FALSE)),D4462,FALSE)</f>
        <v>0</v>
      </c>
      <c r="AH4462" t="b">
        <f>IF(AND(Z4462,AA4462,AB4462,AE4462,IF(C4462=Auswahlhilfe!$L$17,TRUE,FALSE)),D4462,FALSE)</f>
        <v>0</v>
      </c>
      <c r="AI4462" t="s">
        <v>4817</v>
      </c>
      <c r="AJ4462" s="90" t="str">
        <f t="shared" si="209"/>
        <v>mailto:info@oxni.ch?subject=Anfrage TCE-155-035-S1-P1</v>
      </c>
    </row>
    <row r="4463" spans="2:36" x14ac:dyDescent="0.2">
      <c r="B4463" s="78" t="str">
        <f t="shared" si="207"/>
        <v/>
      </c>
      <c r="C4463" s="19" t="s">
        <v>19</v>
      </c>
      <c r="D4463" s="19" t="s">
        <v>4764</v>
      </c>
      <c r="E4463" s="19">
        <v>130</v>
      </c>
      <c r="F4463" s="19" t="s">
        <v>58</v>
      </c>
      <c r="G4463" s="19">
        <v>35</v>
      </c>
      <c r="H4463" s="19">
        <v>5</v>
      </c>
      <c r="I4463" s="19">
        <v>50</v>
      </c>
      <c r="J4463" s="19">
        <v>94</v>
      </c>
      <c r="K4463" s="19">
        <v>550</v>
      </c>
      <c r="L4463" s="19">
        <v>1650</v>
      </c>
      <c r="M4463" s="19" t="s">
        <v>136</v>
      </c>
      <c r="N4463" s="19">
        <v>2000</v>
      </c>
      <c r="O4463" s="19">
        <v>4000</v>
      </c>
      <c r="P4463" s="19">
        <v>9400</v>
      </c>
      <c r="Q4463" s="19" t="s">
        <v>57</v>
      </c>
      <c r="R4463" s="19">
        <v>4700</v>
      </c>
      <c r="S4463" s="19">
        <v>20000</v>
      </c>
      <c r="T4463" s="19">
        <v>2.71</v>
      </c>
      <c r="U4463" s="19">
        <v>20</v>
      </c>
      <c r="V4463" s="19">
        <v>0.24</v>
      </c>
      <c r="W4463" s="19">
        <v>65</v>
      </c>
      <c r="X4463" s="93">
        <v>1024</v>
      </c>
      <c r="Y4463">
        <f t="shared" si="208"/>
        <v>57.142857142857146</v>
      </c>
      <c r="Z4463" t="b">
        <f>IF(N4463/G4463&gt;=Auswahlhilfe!$C$8,TRUE,FALSE)</f>
        <v>1</v>
      </c>
      <c r="AA4463" t="b">
        <f>IF(K4463&gt;Auswahlhilfe!$C$7,TRUE,FALSE)</f>
        <v>1</v>
      </c>
      <c r="AB4463" t="b">
        <f>IF(Auswahlhilfe!$C$17=F4463,TRUE,FALSE)</f>
        <v>1</v>
      </c>
      <c r="AC4463" t="b">
        <f>IFERROR(IF(FIND("P2",PGOptionList!D4463)&gt;0,TRUE),FALSE)</f>
        <v>0</v>
      </c>
      <c r="AD4463" t="b">
        <f>IFERROR(IF(FIND("P1",PGOptionList!D4463)&gt;0,TRUE),FALSE)</f>
        <v>1</v>
      </c>
      <c r="AE4463" t="b">
        <f>IFERROR(IF(FIND("P0",PGOptionList!D4463)&gt;0,TRUE),FALSE)</f>
        <v>0</v>
      </c>
      <c r="AF4463" t="b">
        <f>IF(AND(Z4463,AA4463,AB4463,AC4463,IF(C4463=Auswahlhilfe!$L$7,TRUE,FALSE)),D4463,FALSE)</f>
        <v>0</v>
      </c>
      <c r="AG4463" t="b">
        <f>IF(AND(Z4463,AA4463,AB4463,AD4463,IF(C4463=Auswahlhilfe!$L$17,TRUE,FALSE)),D4463,FALSE)</f>
        <v>0</v>
      </c>
      <c r="AH4463" t="b">
        <f>IF(AND(Z4463,AA4463,AB4463,AE4463,IF(C4463=Auswahlhilfe!$L$17,TRUE,FALSE)),D4463,FALSE)</f>
        <v>0</v>
      </c>
      <c r="AI4463" t="s">
        <v>4818</v>
      </c>
      <c r="AJ4463" s="90" t="str">
        <f t="shared" si="209"/>
        <v>https://shop.oxni.ch/de/shop/motoren/planetengetriebe/tce-155-035-s2-p1</v>
      </c>
    </row>
    <row r="4464" spans="2:36" x14ac:dyDescent="0.2">
      <c r="B4464" s="78" t="str">
        <f t="shared" si="207"/>
        <v/>
      </c>
      <c r="C4464" s="19" t="s">
        <v>19</v>
      </c>
      <c r="D4464" s="19" t="s">
        <v>4765</v>
      </c>
      <c r="E4464" s="19">
        <v>130</v>
      </c>
      <c r="F4464" s="19" t="s">
        <v>55</v>
      </c>
      <c r="G4464" s="19">
        <v>35</v>
      </c>
      <c r="H4464" s="19">
        <v>7</v>
      </c>
      <c r="I4464" s="19">
        <v>50</v>
      </c>
      <c r="J4464" s="19">
        <v>94</v>
      </c>
      <c r="K4464" s="19">
        <v>550</v>
      </c>
      <c r="L4464" s="19">
        <v>1650</v>
      </c>
      <c r="M4464" s="19" t="s">
        <v>136</v>
      </c>
      <c r="N4464" s="19">
        <v>2000</v>
      </c>
      <c r="O4464" s="19">
        <v>4000</v>
      </c>
      <c r="P4464" s="19">
        <v>9400</v>
      </c>
      <c r="Q4464" s="19" t="s">
        <v>57</v>
      </c>
      <c r="R4464" s="19">
        <v>4700</v>
      </c>
      <c r="S4464" s="19">
        <v>20000</v>
      </c>
      <c r="T4464" s="19">
        <v>2.71</v>
      </c>
      <c r="U4464" s="19">
        <v>20</v>
      </c>
      <c r="V4464" s="19">
        <v>0.24</v>
      </c>
      <c r="W4464" s="19">
        <v>65</v>
      </c>
      <c r="X4464" s="93">
        <v>931</v>
      </c>
      <c r="Y4464">
        <f t="shared" si="208"/>
        <v>57.142857142857146</v>
      </c>
      <c r="Z4464" t="b">
        <f>IF(N4464/G4464&gt;=Auswahlhilfe!$C$8,TRUE,FALSE)</f>
        <v>1</v>
      </c>
      <c r="AA4464" t="b">
        <f>IF(K4464&gt;Auswahlhilfe!$C$7,TRUE,FALSE)</f>
        <v>1</v>
      </c>
      <c r="AB4464" t="b">
        <f>IF(Auswahlhilfe!$C$17=F4464,TRUE,FALSE)</f>
        <v>0</v>
      </c>
      <c r="AC4464" t="b">
        <f>IFERROR(IF(FIND("P2",PGOptionList!D4464)&gt;0,TRUE),FALSE)</f>
        <v>1</v>
      </c>
      <c r="AD4464" t="b">
        <f>IFERROR(IF(FIND("P1",PGOptionList!D4464)&gt;0,TRUE),FALSE)</f>
        <v>0</v>
      </c>
      <c r="AE4464" t="b">
        <f>IFERROR(IF(FIND("P0",PGOptionList!D4464)&gt;0,TRUE),FALSE)</f>
        <v>0</v>
      </c>
      <c r="AF4464" t="b">
        <f>IF(AND(Z4464,AA4464,AB4464,AC4464,IF(C4464=Auswahlhilfe!$L$7,TRUE,FALSE)),D4464,FALSE)</f>
        <v>0</v>
      </c>
      <c r="AG4464" t="b">
        <f>IF(AND(Z4464,AA4464,AB4464,AD4464,IF(C4464=Auswahlhilfe!$L$17,TRUE,FALSE)),D4464,FALSE)</f>
        <v>0</v>
      </c>
      <c r="AH4464" t="b">
        <f>IF(AND(Z4464,AA4464,AB4464,AE4464,IF(C4464=Auswahlhilfe!$L$17,TRUE,FALSE)),D4464,FALSE)</f>
        <v>0</v>
      </c>
      <c r="AI4464" t="s">
        <v>4817</v>
      </c>
      <c r="AJ4464" s="90" t="str">
        <f t="shared" si="209"/>
        <v>mailto:info@oxni.ch?subject=Anfrage TCE-155-035-S1-P2</v>
      </c>
    </row>
    <row r="4465" spans="2:36" x14ac:dyDescent="0.2">
      <c r="B4465" s="78" t="str">
        <f t="shared" si="207"/>
        <v/>
      </c>
      <c r="C4465" s="19" t="s">
        <v>19</v>
      </c>
      <c r="D4465" s="19" t="s">
        <v>4766</v>
      </c>
      <c r="E4465" s="19">
        <v>130</v>
      </c>
      <c r="F4465" s="19" t="s">
        <v>58</v>
      </c>
      <c r="G4465" s="19">
        <v>35</v>
      </c>
      <c r="H4465" s="19">
        <v>7</v>
      </c>
      <c r="I4465" s="19">
        <v>50</v>
      </c>
      <c r="J4465" s="19">
        <v>94</v>
      </c>
      <c r="K4465" s="19">
        <v>550</v>
      </c>
      <c r="L4465" s="19">
        <v>1650</v>
      </c>
      <c r="M4465" s="19" t="s">
        <v>136</v>
      </c>
      <c r="N4465" s="19">
        <v>2000</v>
      </c>
      <c r="O4465" s="19">
        <v>4000</v>
      </c>
      <c r="P4465" s="19">
        <v>9400</v>
      </c>
      <c r="Q4465" s="19" t="s">
        <v>57</v>
      </c>
      <c r="R4465" s="19">
        <v>4700</v>
      </c>
      <c r="S4465" s="19">
        <v>20000</v>
      </c>
      <c r="T4465" s="19">
        <v>2.71</v>
      </c>
      <c r="U4465" s="19">
        <v>20</v>
      </c>
      <c r="V4465" s="19">
        <v>0.24</v>
      </c>
      <c r="W4465" s="19">
        <v>65</v>
      </c>
      <c r="X4465" s="93">
        <v>931</v>
      </c>
      <c r="Y4465">
        <f t="shared" si="208"/>
        <v>57.142857142857146</v>
      </c>
      <c r="Z4465" t="b">
        <f>IF(N4465/G4465&gt;=Auswahlhilfe!$C$8,TRUE,FALSE)</f>
        <v>1</v>
      </c>
      <c r="AA4465" t="b">
        <f>IF(K4465&gt;Auswahlhilfe!$C$7,TRUE,FALSE)</f>
        <v>1</v>
      </c>
      <c r="AB4465" t="b">
        <f>IF(Auswahlhilfe!$C$17=F4465,TRUE,FALSE)</f>
        <v>1</v>
      </c>
      <c r="AC4465" t="b">
        <f>IFERROR(IF(FIND("P2",PGOptionList!D4465)&gt;0,TRUE),FALSE)</f>
        <v>1</v>
      </c>
      <c r="AD4465" t="b">
        <f>IFERROR(IF(FIND("P1",PGOptionList!D4465)&gt;0,TRUE),FALSE)</f>
        <v>0</v>
      </c>
      <c r="AE4465" t="b">
        <f>IFERROR(IF(FIND("P0",PGOptionList!D4465)&gt;0,TRUE),FALSE)</f>
        <v>0</v>
      </c>
      <c r="AF4465" t="b">
        <f>IF(AND(Z4465,AA4465,AB4465,AC4465,IF(C4465=Auswahlhilfe!$L$7,TRUE,FALSE)),D4465,FALSE)</f>
        <v>0</v>
      </c>
      <c r="AG4465" t="b">
        <f>IF(AND(Z4465,AA4465,AB4465,AD4465,IF(C4465=Auswahlhilfe!$L$17,TRUE,FALSE)),D4465,FALSE)</f>
        <v>0</v>
      </c>
      <c r="AH4465" t="b">
        <f>IF(AND(Z4465,AA4465,AB4465,AE4465,IF(C4465=Auswahlhilfe!$L$17,TRUE,FALSE)),D4465,FALSE)</f>
        <v>0</v>
      </c>
      <c r="AI4465" t="s">
        <v>4818</v>
      </c>
      <c r="AJ4465" s="90" t="str">
        <f t="shared" si="209"/>
        <v>https://shop.oxni.ch/de/shop/motoren/planetengetriebe/tce-155-035-s2-p2</v>
      </c>
    </row>
    <row r="4466" spans="2:36" x14ac:dyDescent="0.2">
      <c r="B4466" s="78" t="str">
        <f t="shared" si="207"/>
        <v/>
      </c>
      <c r="C4466" s="19" t="s">
        <v>19</v>
      </c>
      <c r="D4466" s="19" t="s">
        <v>4767</v>
      </c>
      <c r="E4466" s="19">
        <v>130</v>
      </c>
      <c r="F4466" s="19" t="s">
        <v>55</v>
      </c>
      <c r="G4466" s="19">
        <v>30</v>
      </c>
      <c r="H4466" s="19">
        <v>5</v>
      </c>
      <c r="I4466" s="19">
        <v>50</v>
      </c>
      <c r="J4466" s="19">
        <v>94</v>
      </c>
      <c r="K4466" s="19">
        <v>600</v>
      </c>
      <c r="L4466" s="19">
        <v>1800</v>
      </c>
      <c r="M4466" s="19" t="s">
        <v>85</v>
      </c>
      <c r="N4466" s="19">
        <v>2000</v>
      </c>
      <c r="O4466" s="19">
        <v>4000</v>
      </c>
      <c r="P4466" s="19">
        <v>9400</v>
      </c>
      <c r="Q4466" s="19" t="s">
        <v>57</v>
      </c>
      <c r="R4466" s="19">
        <v>4700</v>
      </c>
      <c r="S4466" s="19">
        <v>20000</v>
      </c>
      <c r="T4466" s="19">
        <v>2.71</v>
      </c>
      <c r="U4466" s="19">
        <v>20</v>
      </c>
      <c r="V4466" s="19">
        <v>0.24</v>
      </c>
      <c r="W4466" s="19">
        <v>65</v>
      </c>
      <c r="X4466" s="93">
        <v>1024</v>
      </c>
      <c r="Y4466">
        <f t="shared" si="208"/>
        <v>66.666666666666671</v>
      </c>
      <c r="Z4466" t="b">
        <f>IF(N4466/G4466&gt;=Auswahlhilfe!$C$8,TRUE,FALSE)</f>
        <v>1</v>
      </c>
      <c r="AA4466" t="b">
        <f>IF(K4466&gt;Auswahlhilfe!$C$7,TRUE,FALSE)</f>
        <v>1</v>
      </c>
      <c r="AB4466" t="b">
        <f>IF(Auswahlhilfe!$C$17=F4466,TRUE,FALSE)</f>
        <v>0</v>
      </c>
      <c r="AC4466" t="b">
        <f>IFERROR(IF(FIND("P2",PGOptionList!D4466)&gt;0,TRUE),FALSE)</f>
        <v>0</v>
      </c>
      <c r="AD4466" t="b">
        <f>IFERROR(IF(FIND("P1",PGOptionList!D4466)&gt;0,TRUE),FALSE)</f>
        <v>1</v>
      </c>
      <c r="AE4466" t="b">
        <f>IFERROR(IF(FIND("P0",PGOptionList!D4466)&gt;0,TRUE),FALSE)</f>
        <v>0</v>
      </c>
      <c r="AF4466" t="b">
        <f>IF(AND(Z4466,AA4466,AB4466,AC4466,IF(C4466=Auswahlhilfe!$L$7,TRUE,FALSE)),D4466,FALSE)</f>
        <v>0</v>
      </c>
      <c r="AG4466" t="b">
        <f>IF(AND(Z4466,AA4466,AB4466,AD4466,IF(C4466=Auswahlhilfe!$L$17,TRUE,FALSE)),D4466,FALSE)</f>
        <v>0</v>
      </c>
      <c r="AH4466" t="b">
        <f>IF(AND(Z4466,AA4466,AB4466,AE4466,IF(C4466=Auswahlhilfe!$L$17,TRUE,FALSE)),D4466,FALSE)</f>
        <v>0</v>
      </c>
      <c r="AI4466" t="s">
        <v>4817</v>
      </c>
      <c r="AJ4466" s="90" t="str">
        <f t="shared" si="209"/>
        <v>mailto:info@oxni.ch?subject=Anfrage TCE-155-030-S1-P1</v>
      </c>
    </row>
    <row r="4467" spans="2:36" x14ac:dyDescent="0.2">
      <c r="B4467" s="78" t="str">
        <f t="shared" si="207"/>
        <v/>
      </c>
      <c r="C4467" s="19" t="s">
        <v>19</v>
      </c>
      <c r="D4467" s="19" t="s">
        <v>4768</v>
      </c>
      <c r="E4467" s="19">
        <v>130</v>
      </c>
      <c r="F4467" s="19" t="s">
        <v>58</v>
      </c>
      <c r="G4467" s="19">
        <v>30</v>
      </c>
      <c r="H4467" s="19">
        <v>5</v>
      </c>
      <c r="I4467" s="19">
        <v>50</v>
      </c>
      <c r="J4467" s="19">
        <v>94</v>
      </c>
      <c r="K4467" s="19">
        <v>600</v>
      </c>
      <c r="L4467" s="19">
        <v>1800</v>
      </c>
      <c r="M4467" s="19" t="s">
        <v>85</v>
      </c>
      <c r="N4467" s="19">
        <v>2000</v>
      </c>
      <c r="O4467" s="19">
        <v>4000</v>
      </c>
      <c r="P4467" s="19">
        <v>9400</v>
      </c>
      <c r="Q4467" s="19" t="s">
        <v>57</v>
      </c>
      <c r="R4467" s="19">
        <v>4700</v>
      </c>
      <c r="S4467" s="19">
        <v>20000</v>
      </c>
      <c r="T4467" s="19">
        <v>2.71</v>
      </c>
      <c r="U4467" s="19">
        <v>20</v>
      </c>
      <c r="V4467" s="19">
        <v>0.24</v>
      </c>
      <c r="W4467" s="19">
        <v>65</v>
      </c>
      <c r="X4467" s="93">
        <v>1024</v>
      </c>
      <c r="Y4467">
        <f t="shared" si="208"/>
        <v>66.666666666666671</v>
      </c>
      <c r="Z4467" t="b">
        <f>IF(N4467/G4467&gt;=Auswahlhilfe!$C$8,TRUE,FALSE)</f>
        <v>1</v>
      </c>
      <c r="AA4467" t="b">
        <f>IF(K4467&gt;Auswahlhilfe!$C$7,TRUE,FALSE)</f>
        <v>1</v>
      </c>
      <c r="AB4467" t="b">
        <f>IF(Auswahlhilfe!$C$17=F4467,TRUE,FALSE)</f>
        <v>1</v>
      </c>
      <c r="AC4467" t="b">
        <f>IFERROR(IF(FIND("P2",PGOptionList!D4467)&gt;0,TRUE),FALSE)</f>
        <v>0</v>
      </c>
      <c r="AD4467" t="b">
        <f>IFERROR(IF(FIND("P1",PGOptionList!D4467)&gt;0,TRUE),FALSE)</f>
        <v>1</v>
      </c>
      <c r="AE4467" t="b">
        <f>IFERROR(IF(FIND("P0",PGOptionList!D4467)&gt;0,TRUE),FALSE)</f>
        <v>0</v>
      </c>
      <c r="AF4467" t="b">
        <f>IF(AND(Z4467,AA4467,AB4467,AC4467,IF(C4467=Auswahlhilfe!$L$7,TRUE,FALSE)),D4467,FALSE)</f>
        <v>0</v>
      </c>
      <c r="AG4467" t="b">
        <f>IF(AND(Z4467,AA4467,AB4467,AD4467,IF(C4467=Auswahlhilfe!$L$17,TRUE,FALSE)),D4467,FALSE)</f>
        <v>0</v>
      </c>
      <c r="AH4467" t="b">
        <f>IF(AND(Z4467,AA4467,AB4467,AE4467,IF(C4467=Auswahlhilfe!$L$17,TRUE,FALSE)),D4467,FALSE)</f>
        <v>0</v>
      </c>
      <c r="AI4467" t="s">
        <v>4818</v>
      </c>
      <c r="AJ4467" s="90" t="str">
        <f t="shared" si="209"/>
        <v>https://shop.oxni.ch/de/shop/motoren/planetengetriebe/tce-155-030-s2-p1</v>
      </c>
    </row>
    <row r="4468" spans="2:36" x14ac:dyDescent="0.2">
      <c r="B4468" s="78" t="str">
        <f t="shared" si="207"/>
        <v/>
      </c>
      <c r="C4468" s="19" t="s">
        <v>19</v>
      </c>
      <c r="D4468" s="19" t="s">
        <v>4769</v>
      </c>
      <c r="E4468" s="19">
        <v>130</v>
      </c>
      <c r="F4468" s="19" t="s">
        <v>55</v>
      </c>
      <c r="G4468" s="19">
        <v>30</v>
      </c>
      <c r="H4468" s="19">
        <v>7</v>
      </c>
      <c r="I4468" s="19">
        <v>50</v>
      </c>
      <c r="J4468" s="19">
        <v>94</v>
      </c>
      <c r="K4468" s="19">
        <v>600</v>
      </c>
      <c r="L4468" s="19">
        <v>1800</v>
      </c>
      <c r="M4468" s="19" t="s">
        <v>85</v>
      </c>
      <c r="N4468" s="19">
        <v>2000</v>
      </c>
      <c r="O4468" s="19">
        <v>4000</v>
      </c>
      <c r="P4468" s="19">
        <v>9400</v>
      </c>
      <c r="Q4468" s="19" t="s">
        <v>57</v>
      </c>
      <c r="R4468" s="19">
        <v>4700</v>
      </c>
      <c r="S4468" s="19">
        <v>20000</v>
      </c>
      <c r="T4468" s="19">
        <v>2.71</v>
      </c>
      <c r="U4468" s="19">
        <v>20</v>
      </c>
      <c r="V4468" s="19">
        <v>0.24</v>
      </c>
      <c r="W4468" s="19">
        <v>65</v>
      </c>
      <c r="X4468" s="93">
        <v>931</v>
      </c>
      <c r="Y4468">
        <f t="shared" si="208"/>
        <v>66.666666666666671</v>
      </c>
      <c r="Z4468" t="b">
        <f>IF(N4468/G4468&gt;=Auswahlhilfe!$C$8,TRUE,FALSE)</f>
        <v>1</v>
      </c>
      <c r="AA4468" t="b">
        <f>IF(K4468&gt;Auswahlhilfe!$C$7,TRUE,FALSE)</f>
        <v>1</v>
      </c>
      <c r="AB4468" t="b">
        <f>IF(Auswahlhilfe!$C$17=F4468,TRUE,FALSE)</f>
        <v>0</v>
      </c>
      <c r="AC4468" t="b">
        <f>IFERROR(IF(FIND("P2",PGOptionList!D4468)&gt;0,TRUE),FALSE)</f>
        <v>1</v>
      </c>
      <c r="AD4468" t="b">
        <f>IFERROR(IF(FIND("P1",PGOptionList!D4468)&gt;0,TRUE),FALSE)</f>
        <v>0</v>
      </c>
      <c r="AE4468" t="b">
        <f>IFERROR(IF(FIND("P0",PGOptionList!D4468)&gt;0,TRUE),FALSE)</f>
        <v>0</v>
      </c>
      <c r="AF4468" t="b">
        <f>IF(AND(Z4468,AA4468,AB4468,AC4468,IF(C4468=Auswahlhilfe!$L$7,TRUE,FALSE)),D4468,FALSE)</f>
        <v>0</v>
      </c>
      <c r="AG4468" t="b">
        <f>IF(AND(Z4468,AA4468,AB4468,AD4468,IF(C4468=Auswahlhilfe!$L$17,TRUE,FALSE)),D4468,FALSE)</f>
        <v>0</v>
      </c>
      <c r="AH4468" t="b">
        <f>IF(AND(Z4468,AA4468,AB4468,AE4468,IF(C4468=Auswahlhilfe!$L$17,TRUE,FALSE)),D4468,FALSE)</f>
        <v>0</v>
      </c>
      <c r="AI4468" t="s">
        <v>4817</v>
      </c>
      <c r="AJ4468" s="90" t="str">
        <f t="shared" si="209"/>
        <v>mailto:info@oxni.ch?subject=Anfrage TCE-155-030-S1-P2</v>
      </c>
    </row>
    <row r="4469" spans="2:36" x14ac:dyDescent="0.2">
      <c r="B4469" s="78" t="str">
        <f t="shared" si="207"/>
        <v/>
      </c>
      <c r="C4469" s="19" t="s">
        <v>19</v>
      </c>
      <c r="D4469" s="19" t="s">
        <v>4770</v>
      </c>
      <c r="E4469" s="19">
        <v>130</v>
      </c>
      <c r="F4469" s="19" t="s">
        <v>58</v>
      </c>
      <c r="G4469" s="19">
        <v>30</v>
      </c>
      <c r="H4469" s="19">
        <v>7</v>
      </c>
      <c r="I4469" s="19">
        <v>50</v>
      </c>
      <c r="J4469" s="19">
        <v>94</v>
      </c>
      <c r="K4469" s="19">
        <v>600</v>
      </c>
      <c r="L4469" s="19">
        <v>1800</v>
      </c>
      <c r="M4469" s="19" t="s">
        <v>85</v>
      </c>
      <c r="N4469" s="19">
        <v>2000</v>
      </c>
      <c r="O4469" s="19">
        <v>4000</v>
      </c>
      <c r="P4469" s="19">
        <v>9400</v>
      </c>
      <c r="Q4469" s="19" t="s">
        <v>57</v>
      </c>
      <c r="R4469" s="19">
        <v>4700</v>
      </c>
      <c r="S4469" s="19">
        <v>20000</v>
      </c>
      <c r="T4469" s="19">
        <v>2.71</v>
      </c>
      <c r="U4469" s="19">
        <v>20</v>
      </c>
      <c r="V4469" s="19">
        <v>0.24</v>
      </c>
      <c r="W4469" s="19">
        <v>65</v>
      </c>
      <c r="X4469" s="93">
        <v>931</v>
      </c>
      <c r="Y4469">
        <f t="shared" si="208"/>
        <v>66.666666666666671</v>
      </c>
      <c r="Z4469" t="b">
        <f>IF(N4469/G4469&gt;=Auswahlhilfe!$C$8,TRUE,FALSE)</f>
        <v>1</v>
      </c>
      <c r="AA4469" t="b">
        <f>IF(K4469&gt;Auswahlhilfe!$C$7,TRUE,FALSE)</f>
        <v>1</v>
      </c>
      <c r="AB4469" t="b">
        <f>IF(Auswahlhilfe!$C$17=F4469,TRUE,FALSE)</f>
        <v>1</v>
      </c>
      <c r="AC4469" t="b">
        <f>IFERROR(IF(FIND("P2",PGOptionList!D4469)&gt;0,TRUE),FALSE)</f>
        <v>1</v>
      </c>
      <c r="AD4469" t="b">
        <f>IFERROR(IF(FIND("P1",PGOptionList!D4469)&gt;0,TRUE),FALSE)</f>
        <v>0</v>
      </c>
      <c r="AE4469" t="b">
        <f>IFERROR(IF(FIND("P0",PGOptionList!D4469)&gt;0,TRUE),FALSE)</f>
        <v>0</v>
      </c>
      <c r="AF4469" t="b">
        <f>IF(AND(Z4469,AA4469,AB4469,AC4469,IF(C4469=Auswahlhilfe!$L$7,TRUE,FALSE)),D4469,FALSE)</f>
        <v>0</v>
      </c>
      <c r="AG4469" t="b">
        <f>IF(AND(Z4469,AA4469,AB4469,AD4469,IF(C4469=Auswahlhilfe!$L$17,TRUE,FALSE)),D4469,FALSE)</f>
        <v>0</v>
      </c>
      <c r="AH4469" t="b">
        <f>IF(AND(Z4469,AA4469,AB4469,AE4469,IF(C4469=Auswahlhilfe!$L$17,TRUE,FALSE)),D4469,FALSE)</f>
        <v>0</v>
      </c>
      <c r="AI4469" t="s">
        <v>4818</v>
      </c>
      <c r="AJ4469" s="90" t="str">
        <f t="shared" si="209"/>
        <v>https://shop.oxni.ch/de/shop/motoren/planetengetriebe/tce-155-030-s2-p2</v>
      </c>
    </row>
    <row r="4470" spans="2:36" x14ac:dyDescent="0.2">
      <c r="B4470" s="78" t="str">
        <f t="shared" si="207"/>
        <v/>
      </c>
      <c r="C4470" s="19" t="s">
        <v>19</v>
      </c>
      <c r="D4470" s="19" t="s">
        <v>4771</v>
      </c>
      <c r="E4470" s="19">
        <v>130</v>
      </c>
      <c r="F4470" s="19" t="s">
        <v>55</v>
      </c>
      <c r="G4470" s="19">
        <v>25</v>
      </c>
      <c r="H4470" s="19">
        <v>5</v>
      </c>
      <c r="I4470" s="19">
        <v>50</v>
      </c>
      <c r="J4470" s="19">
        <v>94</v>
      </c>
      <c r="K4470" s="19">
        <v>650</v>
      </c>
      <c r="L4470" s="19">
        <v>1950</v>
      </c>
      <c r="M4470" s="19" t="s">
        <v>84</v>
      </c>
      <c r="N4470" s="19">
        <v>2000</v>
      </c>
      <c r="O4470" s="19">
        <v>4000</v>
      </c>
      <c r="P4470" s="19">
        <v>9400</v>
      </c>
      <c r="Q4470" s="19" t="s">
        <v>57</v>
      </c>
      <c r="R4470" s="19">
        <v>4700</v>
      </c>
      <c r="S4470" s="19">
        <v>20000</v>
      </c>
      <c r="T4470" s="19">
        <v>2.71</v>
      </c>
      <c r="U4470" s="19">
        <v>20</v>
      </c>
      <c r="V4470" s="19">
        <v>0.24</v>
      </c>
      <c r="W4470" s="19">
        <v>65</v>
      </c>
      <c r="X4470" s="93">
        <v>1024</v>
      </c>
      <c r="Y4470">
        <f t="shared" si="208"/>
        <v>80</v>
      </c>
      <c r="Z4470" t="b">
        <f>IF(N4470/G4470&gt;=Auswahlhilfe!$C$8,TRUE,FALSE)</f>
        <v>1</v>
      </c>
      <c r="AA4470" t="b">
        <f>IF(K4470&gt;Auswahlhilfe!$C$7,TRUE,FALSE)</f>
        <v>1</v>
      </c>
      <c r="AB4470" t="b">
        <f>IF(Auswahlhilfe!$C$17=F4470,TRUE,FALSE)</f>
        <v>0</v>
      </c>
      <c r="AC4470" t="b">
        <f>IFERROR(IF(FIND("P2",PGOptionList!D4470)&gt;0,TRUE),FALSE)</f>
        <v>0</v>
      </c>
      <c r="AD4470" t="b">
        <f>IFERROR(IF(FIND("P1",PGOptionList!D4470)&gt;0,TRUE),FALSE)</f>
        <v>1</v>
      </c>
      <c r="AE4470" t="b">
        <f>IFERROR(IF(FIND("P0",PGOptionList!D4470)&gt;0,TRUE),FALSE)</f>
        <v>0</v>
      </c>
      <c r="AF4470" t="b">
        <f>IF(AND(Z4470,AA4470,AB4470,AC4470,IF(C4470=Auswahlhilfe!$L$7,TRUE,FALSE)),D4470,FALSE)</f>
        <v>0</v>
      </c>
      <c r="AG4470" t="b">
        <f>IF(AND(Z4470,AA4470,AB4470,AD4470,IF(C4470=Auswahlhilfe!$L$17,TRUE,FALSE)),D4470,FALSE)</f>
        <v>0</v>
      </c>
      <c r="AH4470" t="b">
        <f>IF(AND(Z4470,AA4470,AB4470,AE4470,IF(C4470=Auswahlhilfe!$L$17,TRUE,FALSE)),D4470,FALSE)</f>
        <v>0</v>
      </c>
      <c r="AI4470" t="s">
        <v>4817</v>
      </c>
      <c r="AJ4470" s="90" t="str">
        <f t="shared" si="209"/>
        <v>mailto:info@oxni.ch?subject=Anfrage TCE-155-025-S1-P1</v>
      </c>
    </row>
    <row r="4471" spans="2:36" x14ac:dyDescent="0.2">
      <c r="B4471" s="78" t="str">
        <f t="shared" si="207"/>
        <v/>
      </c>
      <c r="C4471" s="19" t="s">
        <v>19</v>
      </c>
      <c r="D4471" s="19" t="s">
        <v>4772</v>
      </c>
      <c r="E4471" s="19">
        <v>130</v>
      </c>
      <c r="F4471" s="19" t="s">
        <v>58</v>
      </c>
      <c r="G4471" s="19">
        <v>25</v>
      </c>
      <c r="H4471" s="19">
        <v>5</v>
      </c>
      <c r="I4471" s="19">
        <v>50</v>
      </c>
      <c r="J4471" s="19">
        <v>94</v>
      </c>
      <c r="K4471" s="19">
        <v>650</v>
      </c>
      <c r="L4471" s="19">
        <v>1950</v>
      </c>
      <c r="M4471" s="19" t="s">
        <v>84</v>
      </c>
      <c r="N4471" s="19">
        <v>2000</v>
      </c>
      <c r="O4471" s="19">
        <v>4000</v>
      </c>
      <c r="P4471" s="19">
        <v>9400</v>
      </c>
      <c r="Q4471" s="19" t="s">
        <v>57</v>
      </c>
      <c r="R4471" s="19">
        <v>4700</v>
      </c>
      <c r="S4471" s="19">
        <v>20000</v>
      </c>
      <c r="T4471" s="19">
        <v>2.71</v>
      </c>
      <c r="U4471" s="19">
        <v>20</v>
      </c>
      <c r="V4471" s="19">
        <v>0.24</v>
      </c>
      <c r="W4471" s="19">
        <v>65</v>
      </c>
      <c r="X4471" s="93">
        <v>1024</v>
      </c>
      <c r="Y4471">
        <f t="shared" si="208"/>
        <v>80</v>
      </c>
      <c r="Z4471" t="b">
        <f>IF(N4471/G4471&gt;=Auswahlhilfe!$C$8,TRUE,FALSE)</f>
        <v>1</v>
      </c>
      <c r="AA4471" t="b">
        <f>IF(K4471&gt;Auswahlhilfe!$C$7,TRUE,FALSE)</f>
        <v>1</v>
      </c>
      <c r="AB4471" t="b">
        <f>IF(Auswahlhilfe!$C$17=F4471,TRUE,FALSE)</f>
        <v>1</v>
      </c>
      <c r="AC4471" t="b">
        <f>IFERROR(IF(FIND("P2",PGOptionList!D4471)&gt;0,TRUE),FALSE)</f>
        <v>0</v>
      </c>
      <c r="AD4471" t="b">
        <f>IFERROR(IF(FIND("P1",PGOptionList!D4471)&gt;0,TRUE),FALSE)</f>
        <v>1</v>
      </c>
      <c r="AE4471" t="b">
        <f>IFERROR(IF(FIND("P0",PGOptionList!D4471)&gt;0,TRUE),FALSE)</f>
        <v>0</v>
      </c>
      <c r="AF4471" t="b">
        <f>IF(AND(Z4471,AA4471,AB4471,AC4471,IF(C4471=Auswahlhilfe!$L$7,TRUE,FALSE)),D4471,FALSE)</f>
        <v>0</v>
      </c>
      <c r="AG4471" t="b">
        <f>IF(AND(Z4471,AA4471,AB4471,AD4471,IF(C4471=Auswahlhilfe!$L$17,TRUE,FALSE)),D4471,FALSE)</f>
        <v>0</v>
      </c>
      <c r="AH4471" t="b">
        <f>IF(AND(Z4471,AA4471,AB4471,AE4471,IF(C4471=Auswahlhilfe!$L$17,TRUE,FALSE)),D4471,FALSE)</f>
        <v>0</v>
      </c>
      <c r="AI4471" t="s">
        <v>4818</v>
      </c>
      <c r="AJ4471" s="90" t="str">
        <f t="shared" si="209"/>
        <v>https://shop.oxni.ch/de/shop/motoren/planetengetriebe/tce-155-025-s2-p1</v>
      </c>
    </row>
    <row r="4472" spans="2:36" x14ac:dyDescent="0.2">
      <c r="B4472" s="78" t="str">
        <f t="shared" si="207"/>
        <v/>
      </c>
      <c r="C4472" s="19" t="s">
        <v>19</v>
      </c>
      <c r="D4472" s="19" t="s">
        <v>4773</v>
      </c>
      <c r="E4472" s="19">
        <v>130</v>
      </c>
      <c r="F4472" s="19" t="s">
        <v>55</v>
      </c>
      <c r="G4472" s="19">
        <v>25</v>
      </c>
      <c r="H4472" s="19">
        <v>7</v>
      </c>
      <c r="I4472" s="19">
        <v>50</v>
      </c>
      <c r="J4472" s="19">
        <v>94</v>
      </c>
      <c r="K4472" s="19">
        <v>650</v>
      </c>
      <c r="L4472" s="19">
        <v>1950</v>
      </c>
      <c r="M4472" s="19" t="s">
        <v>84</v>
      </c>
      <c r="N4472" s="19">
        <v>2000</v>
      </c>
      <c r="O4472" s="19">
        <v>4000</v>
      </c>
      <c r="P4472" s="19">
        <v>9400</v>
      </c>
      <c r="Q4472" s="19" t="s">
        <v>57</v>
      </c>
      <c r="R4472" s="19">
        <v>4700</v>
      </c>
      <c r="S4472" s="19">
        <v>20000</v>
      </c>
      <c r="T4472" s="19">
        <v>2.71</v>
      </c>
      <c r="U4472" s="19">
        <v>20</v>
      </c>
      <c r="V4472" s="19">
        <v>0.24</v>
      </c>
      <c r="W4472" s="19">
        <v>65</v>
      </c>
      <c r="X4472" s="93">
        <v>931</v>
      </c>
      <c r="Y4472">
        <f t="shared" si="208"/>
        <v>80</v>
      </c>
      <c r="Z4472" t="b">
        <f>IF(N4472/G4472&gt;=Auswahlhilfe!$C$8,TRUE,FALSE)</f>
        <v>1</v>
      </c>
      <c r="AA4472" t="b">
        <f>IF(K4472&gt;Auswahlhilfe!$C$7,TRUE,FALSE)</f>
        <v>1</v>
      </c>
      <c r="AB4472" t="b">
        <f>IF(Auswahlhilfe!$C$17=F4472,TRUE,FALSE)</f>
        <v>0</v>
      </c>
      <c r="AC4472" t="b">
        <f>IFERROR(IF(FIND("P2",PGOptionList!D4472)&gt;0,TRUE),FALSE)</f>
        <v>1</v>
      </c>
      <c r="AD4472" t="b">
        <f>IFERROR(IF(FIND("P1",PGOptionList!D4472)&gt;0,TRUE),FALSE)</f>
        <v>0</v>
      </c>
      <c r="AE4472" t="b">
        <f>IFERROR(IF(FIND("P0",PGOptionList!D4472)&gt;0,TRUE),FALSE)</f>
        <v>0</v>
      </c>
      <c r="AF4472" t="b">
        <f>IF(AND(Z4472,AA4472,AB4472,AC4472,IF(C4472=Auswahlhilfe!$L$7,TRUE,FALSE)),D4472,FALSE)</f>
        <v>0</v>
      </c>
      <c r="AG4472" t="b">
        <f>IF(AND(Z4472,AA4472,AB4472,AD4472,IF(C4472=Auswahlhilfe!$L$17,TRUE,FALSE)),D4472,FALSE)</f>
        <v>0</v>
      </c>
      <c r="AH4472" t="b">
        <f>IF(AND(Z4472,AA4472,AB4472,AE4472,IF(C4472=Auswahlhilfe!$L$17,TRUE,FALSE)),D4472,FALSE)</f>
        <v>0</v>
      </c>
      <c r="AI4472" t="s">
        <v>4817</v>
      </c>
      <c r="AJ4472" s="90" t="str">
        <f t="shared" si="209"/>
        <v>mailto:info@oxni.ch?subject=Anfrage TCE-155-025-S1-P2</v>
      </c>
    </row>
    <row r="4473" spans="2:36" x14ac:dyDescent="0.2">
      <c r="B4473" s="78" t="str">
        <f t="shared" si="207"/>
        <v/>
      </c>
      <c r="C4473" s="19" t="s">
        <v>19</v>
      </c>
      <c r="D4473" s="19" t="s">
        <v>4774</v>
      </c>
      <c r="E4473" s="19">
        <v>130</v>
      </c>
      <c r="F4473" s="19" t="s">
        <v>58</v>
      </c>
      <c r="G4473" s="19">
        <v>25</v>
      </c>
      <c r="H4473" s="19">
        <v>7</v>
      </c>
      <c r="I4473" s="19">
        <v>50</v>
      </c>
      <c r="J4473" s="19">
        <v>94</v>
      </c>
      <c r="K4473" s="19">
        <v>650</v>
      </c>
      <c r="L4473" s="19">
        <v>1950</v>
      </c>
      <c r="M4473" s="19" t="s">
        <v>84</v>
      </c>
      <c r="N4473" s="19">
        <v>2000</v>
      </c>
      <c r="O4473" s="19">
        <v>4000</v>
      </c>
      <c r="P4473" s="19">
        <v>9400</v>
      </c>
      <c r="Q4473" s="19" t="s">
        <v>57</v>
      </c>
      <c r="R4473" s="19">
        <v>4700</v>
      </c>
      <c r="S4473" s="19">
        <v>20000</v>
      </c>
      <c r="T4473" s="19">
        <v>2.71</v>
      </c>
      <c r="U4473" s="19">
        <v>20</v>
      </c>
      <c r="V4473" s="19">
        <v>0.24</v>
      </c>
      <c r="W4473" s="19">
        <v>65</v>
      </c>
      <c r="X4473" s="93">
        <v>931</v>
      </c>
      <c r="Y4473">
        <f t="shared" si="208"/>
        <v>80</v>
      </c>
      <c r="Z4473" t="b">
        <f>IF(N4473/G4473&gt;=Auswahlhilfe!$C$8,TRUE,FALSE)</f>
        <v>1</v>
      </c>
      <c r="AA4473" t="b">
        <f>IF(K4473&gt;Auswahlhilfe!$C$7,TRUE,FALSE)</f>
        <v>1</v>
      </c>
      <c r="AB4473" t="b">
        <f>IF(Auswahlhilfe!$C$17=F4473,TRUE,FALSE)</f>
        <v>1</v>
      </c>
      <c r="AC4473" t="b">
        <f>IFERROR(IF(FIND("P2",PGOptionList!D4473)&gt;0,TRUE),FALSE)</f>
        <v>1</v>
      </c>
      <c r="AD4473" t="b">
        <f>IFERROR(IF(FIND("P1",PGOptionList!D4473)&gt;0,TRUE),FALSE)</f>
        <v>0</v>
      </c>
      <c r="AE4473" t="b">
        <f>IFERROR(IF(FIND("P0",PGOptionList!D4473)&gt;0,TRUE),FALSE)</f>
        <v>0</v>
      </c>
      <c r="AF4473" t="b">
        <f>IF(AND(Z4473,AA4473,AB4473,AC4473,IF(C4473=Auswahlhilfe!$L$7,TRUE,FALSE)),D4473,FALSE)</f>
        <v>0</v>
      </c>
      <c r="AG4473" t="b">
        <f>IF(AND(Z4473,AA4473,AB4473,AD4473,IF(C4473=Auswahlhilfe!$L$17,TRUE,FALSE)),D4473,FALSE)</f>
        <v>0</v>
      </c>
      <c r="AH4473" t="b">
        <f>IF(AND(Z4473,AA4473,AB4473,AE4473,IF(C4473=Auswahlhilfe!$L$17,TRUE,FALSE)),D4473,FALSE)</f>
        <v>0</v>
      </c>
      <c r="AI4473" t="s">
        <v>4818</v>
      </c>
      <c r="AJ4473" s="90" t="str">
        <f t="shared" si="209"/>
        <v>https://shop.oxni.ch/de/shop/motoren/planetengetriebe/tce-155-025-s2-p2</v>
      </c>
    </row>
    <row r="4474" spans="2:36" x14ac:dyDescent="0.2">
      <c r="B4474" s="78" t="str">
        <f t="shared" si="207"/>
        <v/>
      </c>
      <c r="C4474" s="19" t="s">
        <v>19</v>
      </c>
      <c r="D4474" s="19" t="s">
        <v>4775</v>
      </c>
      <c r="E4474" s="19">
        <v>130</v>
      </c>
      <c r="F4474" s="19" t="s">
        <v>55</v>
      </c>
      <c r="G4474" s="19">
        <v>20</v>
      </c>
      <c r="H4474" s="19">
        <v>5</v>
      </c>
      <c r="I4474" s="19">
        <v>50</v>
      </c>
      <c r="J4474" s="19">
        <v>94</v>
      </c>
      <c r="K4474" s="19">
        <v>535</v>
      </c>
      <c r="L4474" s="19">
        <v>1605</v>
      </c>
      <c r="M4474" s="19" t="s">
        <v>135</v>
      </c>
      <c r="N4474" s="19">
        <v>2000</v>
      </c>
      <c r="O4474" s="19">
        <v>4000</v>
      </c>
      <c r="P4474" s="19">
        <v>9400</v>
      </c>
      <c r="Q4474" s="19" t="s">
        <v>57</v>
      </c>
      <c r="R4474" s="19">
        <v>4700</v>
      </c>
      <c r="S4474" s="19">
        <v>20000</v>
      </c>
      <c r="T4474" s="19">
        <v>2.71</v>
      </c>
      <c r="U4474" s="19">
        <v>20</v>
      </c>
      <c r="V4474" s="19">
        <v>0.24</v>
      </c>
      <c r="W4474" s="19">
        <v>65</v>
      </c>
      <c r="X4474" s="93">
        <v>1024</v>
      </c>
      <c r="Y4474">
        <f t="shared" si="208"/>
        <v>100</v>
      </c>
      <c r="Z4474" t="b">
        <f>IF(N4474/G4474&gt;=Auswahlhilfe!$C$8,TRUE,FALSE)</f>
        <v>1</v>
      </c>
      <c r="AA4474" t="b">
        <f>IF(K4474&gt;Auswahlhilfe!$C$7,TRUE,FALSE)</f>
        <v>1</v>
      </c>
      <c r="AB4474" t="b">
        <f>IF(Auswahlhilfe!$C$17=F4474,TRUE,FALSE)</f>
        <v>0</v>
      </c>
      <c r="AC4474" t="b">
        <f>IFERROR(IF(FIND("P2",PGOptionList!D4474)&gt;0,TRUE),FALSE)</f>
        <v>0</v>
      </c>
      <c r="AD4474" t="b">
        <f>IFERROR(IF(FIND("P1",PGOptionList!D4474)&gt;0,TRUE),FALSE)</f>
        <v>1</v>
      </c>
      <c r="AE4474" t="b">
        <f>IFERROR(IF(FIND("P0",PGOptionList!D4474)&gt;0,TRUE),FALSE)</f>
        <v>0</v>
      </c>
      <c r="AF4474" t="b">
        <f>IF(AND(Z4474,AA4474,AB4474,AC4474,IF(C4474=Auswahlhilfe!$L$7,TRUE,FALSE)),D4474,FALSE)</f>
        <v>0</v>
      </c>
      <c r="AG4474" t="b">
        <f>IF(AND(Z4474,AA4474,AB4474,AD4474,IF(C4474=Auswahlhilfe!$L$17,TRUE,FALSE)),D4474,FALSE)</f>
        <v>0</v>
      </c>
      <c r="AH4474" t="b">
        <f>IF(AND(Z4474,AA4474,AB4474,AE4474,IF(C4474=Auswahlhilfe!$L$17,TRUE,FALSE)),D4474,FALSE)</f>
        <v>0</v>
      </c>
      <c r="AI4474" t="s">
        <v>4817</v>
      </c>
      <c r="AJ4474" s="90" t="str">
        <f t="shared" si="209"/>
        <v>mailto:info@oxni.ch?subject=Anfrage TCE-155-020-S1-P1</v>
      </c>
    </row>
    <row r="4475" spans="2:36" x14ac:dyDescent="0.2">
      <c r="B4475" s="78" t="str">
        <f t="shared" si="207"/>
        <v/>
      </c>
      <c r="C4475" s="19" t="s">
        <v>19</v>
      </c>
      <c r="D4475" s="19" t="s">
        <v>4776</v>
      </c>
      <c r="E4475" s="19">
        <v>130</v>
      </c>
      <c r="F4475" s="19" t="s">
        <v>58</v>
      </c>
      <c r="G4475" s="19">
        <v>20</v>
      </c>
      <c r="H4475" s="19">
        <v>5</v>
      </c>
      <c r="I4475" s="19">
        <v>50</v>
      </c>
      <c r="J4475" s="19">
        <v>94</v>
      </c>
      <c r="K4475" s="19">
        <v>535</v>
      </c>
      <c r="L4475" s="19">
        <v>1605</v>
      </c>
      <c r="M4475" s="19" t="s">
        <v>135</v>
      </c>
      <c r="N4475" s="19">
        <v>2000</v>
      </c>
      <c r="O4475" s="19">
        <v>4000</v>
      </c>
      <c r="P4475" s="19">
        <v>9400</v>
      </c>
      <c r="Q4475" s="19" t="s">
        <v>57</v>
      </c>
      <c r="R4475" s="19">
        <v>4700</v>
      </c>
      <c r="S4475" s="19">
        <v>20000</v>
      </c>
      <c r="T4475" s="19">
        <v>2.71</v>
      </c>
      <c r="U4475" s="19">
        <v>20</v>
      </c>
      <c r="V4475" s="19">
        <v>0.24</v>
      </c>
      <c r="W4475" s="19">
        <v>65</v>
      </c>
      <c r="X4475" s="93">
        <v>1024</v>
      </c>
      <c r="Y4475">
        <f t="shared" si="208"/>
        <v>100</v>
      </c>
      <c r="Z4475" t="b">
        <f>IF(N4475/G4475&gt;=Auswahlhilfe!$C$8,TRUE,FALSE)</f>
        <v>1</v>
      </c>
      <c r="AA4475" t="b">
        <f>IF(K4475&gt;Auswahlhilfe!$C$7,TRUE,FALSE)</f>
        <v>1</v>
      </c>
      <c r="AB4475" t="b">
        <f>IF(Auswahlhilfe!$C$17=F4475,TRUE,FALSE)</f>
        <v>1</v>
      </c>
      <c r="AC4475" t="b">
        <f>IFERROR(IF(FIND("P2",PGOptionList!D4475)&gt;0,TRUE),FALSE)</f>
        <v>0</v>
      </c>
      <c r="AD4475" t="b">
        <f>IFERROR(IF(FIND("P1",PGOptionList!D4475)&gt;0,TRUE),FALSE)</f>
        <v>1</v>
      </c>
      <c r="AE4475" t="b">
        <f>IFERROR(IF(FIND("P0",PGOptionList!D4475)&gt;0,TRUE),FALSE)</f>
        <v>0</v>
      </c>
      <c r="AF4475" t="b">
        <f>IF(AND(Z4475,AA4475,AB4475,AC4475,IF(C4475=Auswahlhilfe!$L$7,TRUE,FALSE)),D4475,FALSE)</f>
        <v>0</v>
      </c>
      <c r="AG4475" t="b">
        <f>IF(AND(Z4475,AA4475,AB4475,AD4475,IF(C4475=Auswahlhilfe!$L$17,TRUE,FALSE)),D4475,FALSE)</f>
        <v>0</v>
      </c>
      <c r="AH4475" t="b">
        <f>IF(AND(Z4475,AA4475,AB4475,AE4475,IF(C4475=Auswahlhilfe!$L$17,TRUE,FALSE)),D4475,FALSE)</f>
        <v>0</v>
      </c>
      <c r="AI4475" t="s">
        <v>4818</v>
      </c>
      <c r="AJ4475" s="90" t="str">
        <f t="shared" si="209"/>
        <v>https://shop.oxni.ch/de/shop/motoren/planetengetriebe/tce-155-020-s2-p1</v>
      </c>
    </row>
    <row r="4476" spans="2:36" x14ac:dyDescent="0.2">
      <c r="B4476" s="78" t="str">
        <f t="shared" si="207"/>
        <v/>
      </c>
      <c r="C4476" s="19" t="s">
        <v>19</v>
      </c>
      <c r="D4476" s="19" t="s">
        <v>4777</v>
      </c>
      <c r="E4476" s="19">
        <v>130</v>
      </c>
      <c r="F4476" s="19" t="s">
        <v>55</v>
      </c>
      <c r="G4476" s="19">
        <v>20</v>
      </c>
      <c r="H4476" s="19">
        <v>7</v>
      </c>
      <c r="I4476" s="19">
        <v>50</v>
      </c>
      <c r="J4476" s="19">
        <v>94</v>
      </c>
      <c r="K4476" s="19">
        <v>535</v>
      </c>
      <c r="L4476" s="19">
        <v>1605</v>
      </c>
      <c r="M4476" s="19" t="s">
        <v>135</v>
      </c>
      <c r="N4476" s="19">
        <v>2000</v>
      </c>
      <c r="O4476" s="19">
        <v>4000</v>
      </c>
      <c r="P4476" s="19">
        <v>9400</v>
      </c>
      <c r="Q4476" s="19" t="s">
        <v>57</v>
      </c>
      <c r="R4476" s="19">
        <v>4700</v>
      </c>
      <c r="S4476" s="19">
        <v>20000</v>
      </c>
      <c r="T4476" s="19">
        <v>2.71</v>
      </c>
      <c r="U4476" s="19">
        <v>20</v>
      </c>
      <c r="V4476" s="19">
        <v>0.24</v>
      </c>
      <c r="W4476" s="19">
        <v>65</v>
      </c>
      <c r="X4476" s="93">
        <v>931</v>
      </c>
      <c r="Y4476">
        <f t="shared" si="208"/>
        <v>100</v>
      </c>
      <c r="Z4476" t="b">
        <f>IF(N4476/G4476&gt;=Auswahlhilfe!$C$8,TRUE,FALSE)</f>
        <v>1</v>
      </c>
      <c r="AA4476" t="b">
        <f>IF(K4476&gt;Auswahlhilfe!$C$7,TRUE,FALSE)</f>
        <v>1</v>
      </c>
      <c r="AB4476" t="b">
        <f>IF(Auswahlhilfe!$C$17=F4476,TRUE,FALSE)</f>
        <v>0</v>
      </c>
      <c r="AC4476" t="b">
        <f>IFERROR(IF(FIND("P2",PGOptionList!D4476)&gt;0,TRUE),FALSE)</f>
        <v>1</v>
      </c>
      <c r="AD4476" t="b">
        <f>IFERROR(IF(FIND("P1",PGOptionList!D4476)&gt;0,TRUE),FALSE)</f>
        <v>0</v>
      </c>
      <c r="AE4476" t="b">
        <f>IFERROR(IF(FIND("P0",PGOptionList!D4476)&gt;0,TRUE),FALSE)</f>
        <v>0</v>
      </c>
      <c r="AF4476" t="b">
        <f>IF(AND(Z4476,AA4476,AB4476,AC4476,IF(C4476=Auswahlhilfe!$L$7,TRUE,FALSE)),D4476,FALSE)</f>
        <v>0</v>
      </c>
      <c r="AG4476" t="b">
        <f>IF(AND(Z4476,AA4476,AB4476,AD4476,IF(C4476=Auswahlhilfe!$L$17,TRUE,FALSE)),D4476,FALSE)</f>
        <v>0</v>
      </c>
      <c r="AH4476" t="b">
        <f>IF(AND(Z4476,AA4476,AB4476,AE4476,IF(C4476=Auswahlhilfe!$L$17,TRUE,FALSE)),D4476,FALSE)</f>
        <v>0</v>
      </c>
      <c r="AI4476" t="s">
        <v>4817</v>
      </c>
      <c r="AJ4476" s="90" t="str">
        <f t="shared" si="209"/>
        <v>mailto:info@oxni.ch?subject=Anfrage TCE-155-020-S1-P2</v>
      </c>
    </row>
    <row r="4477" spans="2:36" x14ac:dyDescent="0.2">
      <c r="B4477" s="78" t="str">
        <f t="shared" si="207"/>
        <v/>
      </c>
      <c r="C4477" s="19" t="s">
        <v>19</v>
      </c>
      <c r="D4477" s="19" t="s">
        <v>4778</v>
      </c>
      <c r="E4477" s="19">
        <v>130</v>
      </c>
      <c r="F4477" s="19" t="s">
        <v>58</v>
      </c>
      <c r="G4477" s="19">
        <v>20</v>
      </c>
      <c r="H4477" s="19">
        <v>7</v>
      </c>
      <c r="I4477" s="19">
        <v>50</v>
      </c>
      <c r="J4477" s="19">
        <v>94</v>
      </c>
      <c r="K4477" s="19">
        <v>535</v>
      </c>
      <c r="L4477" s="19">
        <v>1605</v>
      </c>
      <c r="M4477" s="19" t="s">
        <v>135</v>
      </c>
      <c r="N4477" s="19">
        <v>2000</v>
      </c>
      <c r="O4477" s="19">
        <v>4000</v>
      </c>
      <c r="P4477" s="19">
        <v>9400</v>
      </c>
      <c r="Q4477" s="19" t="s">
        <v>57</v>
      </c>
      <c r="R4477" s="19">
        <v>4700</v>
      </c>
      <c r="S4477" s="19">
        <v>20000</v>
      </c>
      <c r="T4477" s="19">
        <v>2.71</v>
      </c>
      <c r="U4477" s="19">
        <v>20</v>
      </c>
      <c r="V4477" s="19">
        <v>0.24</v>
      </c>
      <c r="W4477" s="19">
        <v>65</v>
      </c>
      <c r="X4477" s="93">
        <v>931</v>
      </c>
      <c r="Y4477">
        <f t="shared" si="208"/>
        <v>100</v>
      </c>
      <c r="Z4477" t="b">
        <f>IF(N4477/G4477&gt;=Auswahlhilfe!$C$8,TRUE,FALSE)</f>
        <v>1</v>
      </c>
      <c r="AA4477" t="b">
        <f>IF(K4477&gt;Auswahlhilfe!$C$7,TRUE,FALSE)</f>
        <v>1</v>
      </c>
      <c r="AB4477" t="b">
        <f>IF(Auswahlhilfe!$C$17=F4477,TRUE,FALSE)</f>
        <v>1</v>
      </c>
      <c r="AC4477" t="b">
        <f>IFERROR(IF(FIND("P2",PGOptionList!D4477)&gt;0,TRUE),FALSE)</f>
        <v>1</v>
      </c>
      <c r="AD4477" t="b">
        <f>IFERROR(IF(FIND("P1",PGOptionList!D4477)&gt;0,TRUE),FALSE)</f>
        <v>0</v>
      </c>
      <c r="AE4477" t="b">
        <f>IFERROR(IF(FIND("P0",PGOptionList!D4477)&gt;0,TRUE),FALSE)</f>
        <v>0</v>
      </c>
      <c r="AF4477" t="b">
        <f>IF(AND(Z4477,AA4477,AB4477,AC4477,IF(C4477=Auswahlhilfe!$L$7,TRUE,FALSE)),D4477,FALSE)</f>
        <v>0</v>
      </c>
      <c r="AG4477" t="b">
        <f>IF(AND(Z4477,AA4477,AB4477,AD4477,IF(C4477=Auswahlhilfe!$L$17,TRUE,FALSE)),D4477,FALSE)</f>
        <v>0</v>
      </c>
      <c r="AH4477" t="b">
        <f>IF(AND(Z4477,AA4477,AB4477,AE4477,IF(C4477=Auswahlhilfe!$L$17,TRUE,FALSE)),D4477,FALSE)</f>
        <v>0</v>
      </c>
      <c r="AI4477" t="s">
        <v>4818</v>
      </c>
      <c r="AJ4477" s="90" t="str">
        <f t="shared" si="209"/>
        <v>https://shop.oxni.ch/de/shop/motoren/planetengetriebe/tce-155-020-s2-p2</v>
      </c>
    </row>
    <row r="4478" spans="2:36" x14ac:dyDescent="0.2">
      <c r="B4478" s="78" t="str">
        <f t="shared" si="207"/>
        <v/>
      </c>
      <c r="C4478" s="19" t="s">
        <v>19</v>
      </c>
      <c r="D4478" s="19" t="s">
        <v>4779</v>
      </c>
      <c r="E4478" s="19">
        <v>130</v>
      </c>
      <c r="F4478" s="19" t="s">
        <v>55</v>
      </c>
      <c r="G4478" s="19">
        <v>15</v>
      </c>
      <c r="H4478" s="19">
        <v>5</v>
      </c>
      <c r="I4478" s="19">
        <v>50</v>
      </c>
      <c r="J4478" s="19">
        <v>94</v>
      </c>
      <c r="K4478" s="19">
        <v>340</v>
      </c>
      <c r="L4478" s="19">
        <v>1020</v>
      </c>
      <c r="M4478" s="19" t="s">
        <v>82</v>
      </c>
      <c r="N4478" s="19">
        <v>2000</v>
      </c>
      <c r="O4478" s="19">
        <v>4000</v>
      </c>
      <c r="P4478" s="19">
        <v>9400</v>
      </c>
      <c r="Q4478" s="19" t="s">
        <v>57</v>
      </c>
      <c r="R4478" s="19">
        <v>4700</v>
      </c>
      <c r="S4478" s="19">
        <v>20000</v>
      </c>
      <c r="T4478" s="19">
        <v>2.71</v>
      </c>
      <c r="U4478" s="19">
        <v>20</v>
      </c>
      <c r="V4478" s="19">
        <v>0.24</v>
      </c>
      <c r="W4478" s="19">
        <v>65</v>
      </c>
      <c r="X4478" s="93">
        <v>1024</v>
      </c>
      <c r="Y4478">
        <f t="shared" si="208"/>
        <v>133.33333333333334</v>
      </c>
      <c r="Z4478" t="b">
        <f>IF(N4478/G4478&gt;=Auswahlhilfe!$C$8,TRUE,FALSE)</f>
        <v>1</v>
      </c>
      <c r="AA4478" t="b">
        <f>IF(K4478&gt;Auswahlhilfe!$C$7,TRUE,FALSE)</f>
        <v>1</v>
      </c>
      <c r="AB4478" t="b">
        <f>IF(Auswahlhilfe!$C$17=F4478,TRUE,FALSE)</f>
        <v>0</v>
      </c>
      <c r="AC4478" t="b">
        <f>IFERROR(IF(FIND("P2",PGOptionList!D4478)&gt;0,TRUE),FALSE)</f>
        <v>0</v>
      </c>
      <c r="AD4478" t="b">
        <f>IFERROR(IF(FIND("P1",PGOptionList!D4478)&gt;0,TRUE),FALSE)</f>
        <v>1</v>
      </c>
      <c r="AE4478" t="b">
        <f>IFERROR(IF(FIND("P0",PGOptionList!D4478)&gt;0,TRUE),FALSE)</f>
        <v>0</v>
      </c>
      <c r="AF4478" t="b">
        <f>IF(AND(Z4478,AA4478,AB4478,AC4478,IF(C4478=Auswahlhilfe!$L$7,TRUE,FALSE)),D4478,FALSE)</f>
        <v>0</v>
      </c>
      <c r="AG4478" t="b">
        <f>IF(AND(Z4478,AA4478,AB4478,AD4478,IF(C4478=Auswahlhilfe!$L$17,TRUE,FALSE)),D4478,FALSE)</f>
        <v>0</v>
      </c>
      <c r="AH4478" t="b">
        <f>IF(AND(Z4478,AA4478,AB4478,AE4478,IF(C4478=Auswahlhilfe!$L$17,TRUE,FALSE)),D4478,FALSE)</f>
        <v>0</v>
      </c>
      <c r="AI4478" t="s">
        <v>4817</v>
      </c>
      <c r="AJ4478" s="90" t="str">
        <f t="shared" si="209"/>
        <v>mailto:info@oxni.ch?subject=Anfrage TCE-155-015-S1-P1</v>
      </c>
    </row>
    <row r="4479" spans="2:36" x14ac:dyDescent="0.2">
      <c r="B4479" s="78" t="str">
        <f t="shared" si="207"/>
        <v/>
      </c>
      <c r="C4479" s="19" t="s">
        <v>19</v>
      </c>
      <c r="D4479" s="19" t="s">
        <v>4780</v>
      </c>
      <c r="E4479" s="19">
        <v>130</v>
      </c>
      <c r="F4479" s="19" t="s">
        <v>58</v>
      </c>
      <c r="G4479" s="19">
        <v>15</v>
      </c>
      <c r="H4479" s="19">
        <v>5</v>
      </c>
      <c r="I4479" s="19">
        <v>50</v>
      </c>
      <c r="J4479" s="19">
        <v>94</v>
      </c>
      <c r="K4479" s="19">
        <v>340</v>
      </c>
      <c r="L4479" s="19">
        <v>1020</v>
      </c>
      <c r="M4479" s="19" t="s">
        <v>82</v>
      </c>
      <c r="N4479" s="19">
        <v>2000</v>
      </c>
      <c r="O4479" s="19">
        <v>4000</v>
      </c>
      <c r="P4479" s="19">
        <v>9400</v>
      </c>
      <c r="Q4479" s="19" t="s">
        <v>57</v>
      </c>
      <c r="R4479" s="19">
        <v>4700</v>
      </c>
      <c r="S4479" s="19">
        <v>20000</v>
      </c>
      <c r="T4479" s="19">
        <v>2.71</v>
      </c>
      <c r="U4479" s="19">
        <v>20</v>
      </c>
      <c r="V4479" s="19">
        <v>0.24</v>
      </c>
      <c r="W4479" s="19">
        <v>65</v>
      </c>
      <c r="X4479" s="93">
        <v>1024</v>
      </c>
      <c r="Y4479">
        <f t="shared" si="208"/>
        <v>133.33333333333334</v>
      </c>
      <c r="Z4479" t="b">
        <f>IF(N4479/G4479&gt;=Auswahlhilfe!$C$8,TRUE,FALSE)</f>
        <v>1</v>
      </c>
      <c r="AA4479" t="b">
        <f>IF(K4479&gt;Auswahlhilfe!$C$7,TRUE,FALSE)</f>
        <v>1</v>
      </c>
      <c r="AB4479" t="b">
        <f>IF(Auswahlhilfe!$C$17=F4479,TRUE,FALSE)</f>
        <v>1</v>
      </c>
      <c r="AC4479" t="b">
        <f>IFERROR(IF(FIND("P2",PGOptionList!D4479)&gt;0,TRUE),FALSE)</f>
        <v>0</v>
      </c>
      <c r="AD4479" t="b">
        <f>IFERROR(IF(FIND("P1",PGOptionList!D4479)&gt;0,TRUE),FALSE)</f>
        <v>1</v>
      </c>
      <c r="AE4479" t="b">
        <f>IFERROR(IF(FIND("P0",PGOptionList!D4479)&gt;0,TRUE),FALSE)</f>
        <v>0</v>
      </c>
      <c r="AF4479" t="b">
        <f>IF(AND(Z4479,AA4479,AB4479,AC4479,IF(C4479=Auswahlhilfe!$L$7,TRUE,FALSE)),D4479,FALSE)</f>
        <v>0</v>
      </c>
      <c r="AG4479" t="b">
        <f>IF(AND(Z4479,AA4479,AB4479,AD4479,IF(C4479=Auswahlhilfe!$L$17,TRUE,FALSE)),D4479,FALSE)</f>
        <v>0</v>
      </c>
      <c r="AH4479" t="b">
        <f>IF(AND(Z4479,AA4479,AB4479,AE4479,IF(C4479=Auswahlhilfe!$L$17,TRUE,FALSE)),D4479,FALSE)</f>
        <v>0</v>
      </c>
      <c r="AI4479" t="s">
        <v>4818</v>
      </c>
      <c r="AJ4479" s="90" t="str">
        <f t="shared" si="209"/>
        <v>https://shop.oxni.ch/de/shop/motoren/planetengetriebe/tce-155-015-s2-p1</v>
      </c>
    </row>
    <row r="4480" spans="2:36" x14ac:dyDescent="0.2">
      <c r="B4480" s="78" t="str">
        <f t="shared" si="207"/>
        <v/>
      </c>
      <c r="C4480" s="19" t="s">
        <v>19</v>
      </c>
      <c r="D4480" s="19" t="s">
        <v>4781</v>
      </c>
      <c r="E4480" s="19">
        <v>130</v>
      </c>
      <c r="F4480" s="19" t="s">
        <v>55</v>
      </c>
      <c r="G4480" s="19">
        <v>15</v>
      </c>
      <c r="H4480" s="19">
        <v>7</v>
      </c>
      <c r="I4480" s="19">
        <v>50</v>
      </c>
      <c r="J4480" s="19">
        <v>94</v>
      </c>
      <c r="K4480" s="19">
        <v>340</v>
      </c>
      <c r="L4480" s="19">
        <v>1020</v>
      </c>
      <c r="M4480" s="19" t="s">
        <v>82</v>
      </c>
      <c r="N4480" s="19">
        <v>2000</v>
      </c>
      <c r="O4480" s="19">
        <v>4000</v>
      </c>
      <c r="P4480" s="19">
        <v>9400</v>
      </c>
      <c r="Q4480" s="19" t="s">
        <v>57</v>
      </c>
      <c r="R4480" s="19">
        <v>4700</v>
      </c>
      <c r="S4480" s="19">
        <v>20000</v>
      </c>
      <c r="T4480" s="19">
        <v>2.71</v>
      </c>
      <c r="U4480" s="19">
        <v>20</v>
      </c>
      <c r="V4480" s="19">
        <v>0.24</v>
      </c>
      <c r="W4480" s="19">
        <v>65</v>
      </c>
      <c r="X4480" s="93">
        <v>931</v>
      </c>
      <c r="Y4480">
        <f t="shared" si="208"/>
        <v>133.33333333333334</v>
      </c>
      <c r="Z4480" t="b">
        <f>IF(N4480/G4480&gt;=Auswahlhilfe!$C$8,TRUE,FALSE)</f>
        <v>1</v>
      </c>
      <c r="AA4480" t="b">
        <f>IF(K4480&gt;Auswahlhilfe!$C$7,TRUE,FALSE)</f>
        <v>1</v>
      </c>
      <c r="AB4480" t="b">
        <f>IF(Auswahlhilfe!$C$17=F4480,TRUE,FALSE)</f>
        <v>0</v>
      </c>
      <c r="AC4480" t="b">
        <f>IFERROR(IF(FIND("P2",PGOptionList!D4480)&gt;0,TRUE),FALSE)</f>
        <v>1</v>
      </c>
      <c r="AD4480" t="b">
        <f>IFERROR(IF(FIND("P1",PGOptionList!D4480)&gt;0,TRUE),FALSE)</f>
        <v>0</v>
      </c>
      <c r="AE4480" t="b">
        <f>IFERROR(IF(FIND("P0",PGOptionList!D4480)&gt;0,TRUE),FALSE)</f>
        <v>0</v>
      </c>
      <c r="AF4480" t="b">
        <f>IF(AND(Z4480,AA4480,AB4480,AC4480,IF(C4480=Auswahlhilfe!$L$7,TRUE,FALSE)),D4480,FALSE)</f>
        <v>0</v>
      </c>
      <c r="AG4480" t="b">
        <f>IF(AND(Z4480,AA4480,AB4480,AD4480,IF(C4480=Auswahlhilfe!$L$17,TRUE,FALSE)),D4480,FALSE)</f>
        <v>0</v>
      </c>
      <c r="AH4480" t="b">
        <f>IF(AND(Z4480,AA4480,AB4480,AE4480,IF(C4480=Auswahlhilfe!$L$17,TRUE,FALSE)),D4480,FALSE)</f>
        <v>0</v>
      </c>
      <c r="AI4480" t="s">
        <v>4817</v>
      </c>
      <c r="AJ4480" s="90" t="str">
        <f t="shared" si="209"/>
        <v>mailto:info@oxni.ch?subject=Anfrage TCE-155-015-S1-P2</v>
      </c>
    </row>
    <row r="4481" spans="2:36" x14ac:dyDescent="0.2">
      <c r="B4481" s="78" t="str">
        <f t="shared" si="207"/>
        <v/>
      </c>
      <c r="C4481" s="19" t="s">
        <v>19</v>
      </c>
      <c r="D4481" s="19" t="s">
        <v>4782</v>
      </c>
      <c r="E4481" s="19">
        <v>130</v>
      </c>
      <c r="F4481" s="19" t="s">
        <v>58</v>
      </c>
      <c r="G4481" s="19">
        <v>15</v>
      </c>
      <c r="H4481" s="19">
        <v>7</v>
      </c>
      <c r="I4481" s="19">
        <v>50</v>
      </c>
      <c r="J4481" s="19">
        <v>94</v>
      </c>
      <c r="K4481" s="19">
        <v>340</v>
      </c>
      <c r="L4481" s="19">
        <v>1020</v>
      </c>
      <c r="M4481" s="19" t="s">
        <v>82</v>
      </c>
      <c r="N4481" s="19">
        <v>2000</v>
      </c>
      <c r="O4481" s="19">
        <v>4000</v>
      </c>
      <c r="P4481" s="19">
        <v>9400</v>
      </c>
      <c r="Q4481" s="19" t="s">
        <v>57</v>
      </c>
      <c r="R4481" s="19">
        <v>4700</v>
      </c>
      <c r="S4481" s="19">
        <v>20000</v>
      </c>
      <c r="T4481" s="19">
        <v>2.71</v>
      </c>
      <c r="U4481" s="19">
        <v>20</v>
      </c>
      <c r="V4481" s="19">
        <v>0.24</v>
      </c>
      <c r="W4481" s="19">
        <v>65</v>
      </c>
      <c r="X4481" s="93">
        <v>931</v>
      </c>
      <c r="Y4481">
        <f t="shared" si="208"/>
        <v>133.33333333333334</v>
      </c>
      <c r="Z4481" t="b">
        <f>IF(N4481/G4481&gt;=Auswahlhilfe!$C$8,TRUE,FALSE)</f>
        <v>1</v>
      </c>
      <c r="AA4481" t="b">
        <f>IF(K4481&gt;Auswahlhilfe!$C$7,TRUE,FALSE)</f>
        <v>1</v>
      </c>
      <c r="AB4481" t="b">
        <f>IF(Auswahlhilfe!$C$17=F4481,TRUE,FALSE)</f>
        <v>1</v>
      </c>
      <c r="AC4481" t="b">
        <f>IFERROR(IF(FIND("P2",PGOptionList!D4481)&gt;0,TRUE),FALSE)</f>
        <v>1</v>
      </c>
      <c r="AD4481" t="b">
        <f>IFERROR(IF(FIND("P1",PGOptionList!D4481)&gt;0,TRUE),FALSE)</f>
        <v>0</v>
      </c>
      <c r="AE4481" t="b">
        <f>IFERROR(IF(FIND("P0",PGOptionList!D4481)&gt;0,TRUE),FALSE)</f>
        <v>0</v>
      </c>
      <c r="AF4481" t="b">
        <f>IF(AND(Z4481,AA4481,AB4481,AC4481,IF(C4481=Auswahlhilfe!$L$7,TRUE,FALSE)),D4481,FALSE)</f>
        <v>0</v>
      </c>
      <c r="AG4481" t="b">
        <f>IF(AND(Z4481,AA4481,AB4481,AD4481,IF(C4481=Auswahlhilfe!$L$17,TRUE,FALSE)),D4481,FALSE)</f>
        <v>0</v>
      </c>
      <c r="AH4481" t="b">
        <f>IF(AND(Z4481,AA4481,AB4481,AE4481,IF(C4481=Auswahlhilfe!$L$17,TRUE,FALSE)),D4481,FALSE)</f>
        <v>0</v>
      </c>
      <c r="AI4481" t="s">
        <v>4818</v>
      </c>
      <c r="AJ4481" s="90" t="str">
        <f t="shared" si="209"/>
        <v>https://shop.oxni.ch/de/shop/motoren/planetengetriebe/tce-155-015-s2-p2</v>
      </c>
    </row>
    <row r="4482" spans="2:36" x14ac:dyDescent="0.2">
      <c r="B4482" s="78" t="str">
        <f t="shared" si="207"/>
        <v/>
      </c>
      <c r="C4482" s="19" t="s">
        <v>19</v>
      </c>
      <c r="D4482" s="19" t="s">
        <v>4783</v>
      </c>
      <c r="E4482" s="19">
        <v>180</v>
      </c>
      <c r="F4482" s="19" t="s">
        <v>55</v>
      </c>
      <c r="G4482" s="19">
        <v>10</v>
      </c>
      <c r="H4482" s="19">
        <v>3</v>
      </c>
      <c r="I4482" s="19">
        <v>50</v>
      </c>
      <c r="J4482" s="19">
        <v>97</v>
      </c>
      <c r="K4482" s="19">
        <v>445</v>
      </c>
      <c r="L4482" s="19">
        <v>1335</v>
      </c>
      <c r="M4482" s="19" t="s">
        <v>137</v>
      </c>
      <c r="N4482" s="19">
        <v>2000</v>
      </c>
      <c r="O4482" s="19">
        <v>4000</v>
      </c>
      <c r="P4482" s="19">
        <v>9400</v>
      </c>
      <c r="Q4482" s="19" t="s">
        <v>57</v>
      </c>
      <c r="R4482" s="19">
        <v>4700</v>
      </c>
      <c r="S4482" s="19">
        <v>20000</v>
      </c>
      <c r="T4482" s="19">
        <v>7.03</v>
      </c>
      <c r="U4482" s="19">
        <v>19</v>
      </c>
      <c r="V4482" s="19">
        <v>0.24</v>
      </c>
      <c r="W4482" s="19">
        <v>65</v>
      </c>
      <c r="X4482" s="93">
        <v>798</v>
      </c>
      <c r="Y4482">
        <f t="shared" si="208"/>
        <v>200</v>
      </c>
      <c r="Z4482" t="b">
        <f>IF(N4482/G4482&gt;=Auswahlhilfe!$C$8,TRUE,FALSE)</f>
        <v>1</v>
      </c>
      <c r="AA4482" t="b">
        <f>IF(K4482&gt;Auswahlhilfe!$C$7,TRUE,FALSE)</f>
        <v>1</v>
      </c>
      <c r="AB4482" t="b">
        <f>IF(Auswahlhilfe!$C$17=F4482,TRUE,FALSE)</f>
        <v>0</v>
      </c>
      <c r="AC4482" t="b">
        <f>IFERROR(IF(FIND("P2",PGOptionList!D4482)&gt;0,TRUE),FALSE)</f>
        <v>0</v>
      </c>
      <c r="AD4482" t="b">
        <f>IFERROR(IF(FIND("P1",PGOptionList!D4482)&gt;0,TRUE),FALSE)</f>
        <v>1</v>
      </c>
      <c r="AE4482" t="b">
        <f>IFERROR(IF(FIND("P0",PGOptionList!D4482)&gt;0,TRUE),FALSE)</f>
        <v>0</v>
      </c>
      <c r="AF4482" t="b">
        <f>IF(AND(Z4482,AA4482,AB4482,AC4482,IF(C4482=Auswahlhilfe!$L$7,TRUE,FALSE)),D4482,FALSE)</f>
        <v>0</v>
      </c>
      <c r="AG4482" t="b">
        <f>IF(AND(Z4482,AA4482,AB4482,AD4482,IF(C4482=Auswahlhilfe!$L$17,TRUE,FALSE)),D4482,FALSE)</f>
        <v>0</v>
      </c>
      <c r="AH4482" t="b">
        <f>IF(AND(Z4482,AA4482,AB4482,AE4482,IF(C4482=Auswahlhilfe!$L$17,TRUE,FALSE)),D4482,FALSE)</f>
        <v>0</v>
      </c>
      <c r="AI4482" t="s">
        <v>4817</v>
      </c>
      <c r="AJ4482" s="90" t="str">
        <f t="shared" si="209"/>
        <v>mailto:info@oxni.ch?subject=Anfrage TCE-155-010-S1-P1</v>
      </c>
    </row>
    <row r="4483" spans="2:36" x14ac:dyDescent="0.2">
      <c r="B4483" s="78" t="str">
        <f t="shared" si="207"/>
        <v/>
      </c>
      <c r="C4483" s="19" t="s">
        <v>19</v>
      </c>
      <c r="D4483" s="19" t="s">
        <v>4784</v>
      </c>
      <c r="E4483" s="19">
        <v>180</v>
      </c>
      <c r="F4483" s="19" t="s">
        <v>58</v>
      </c>
      <c r="G4483" s="19">
        <v>10</v>
      </c>
      <c r="H4483" s="19">
        <v>3</v>
      </c>
      <c r="I4483" s="19">
        <v>50</v>
      </c>
      <c r="J4483" s="19">
        <v>97</v>
      </c>
      <c r="K4483" s="19">
        <v>445</v>
      </c>
      <c r="L4483" s="19">
        <v>1335</v>
      </c>
      <c r="M4483" s="19" t="s">
        <v>137</v>
      </c>
      <c r="N4483" s="19">
        <v>2000</v>
      </c>
      <c r="O4483" s="19">
        <v>4000</v>
      </c>
      <c r="P4483" s="19">
        <v>9400</v>
      </c>
      <c r="Q4483" s="19" t="s">
        <v>57</v>
      </c>
      <c r="R4483" s="19">
        <v>4700</v>
      </c>
      <c r="S4483" s="19">
        <v>20000</v>
      </c>
      <c r="T4483" s="19">
        <v>7.03</v>
      </c>
      <c r="U4483" s="19">
        <v>19</v>
      </c>
      <c r="V4483" s="19">
        <v>0.24</v>
      </c>
      <c r="W4483" s="19">
        <v>65</v>
      </c>
      <c r="X4483" s="93">
        <v>798</v>
      </c>
      <c r="Y4483">
        <f t="shared" si="208"/>
        <v>200</v>
      </c>
      <c r="Z4483" t="b">
        <f>IF(N4483/G4483&gt;=Auswahlhilfe!$C$8,TRUE,FALSE)</f>
        <v>1</v>
      </c>
      <c r="AA4483" t="b">
        <f>IF(K4483&gt;Auswahlhilfe!$C$7,TRUE,FALSE)</f>
        <v>1</v>
      </c>
      <c r="AB4483" t="b">
        <f>IF(Auswahlhilfe!$C$17=F4483,TRUE,FALSE)</f>
        <v>1</v>
      </c>
      <c r="AC4483" t="b">
        <f>IFERROR(IF(FIND("P2",PGOptionList!D4483)&gt;0,TRUE),FALSE)</f>
        <v>0</v>
      </c>
      <c r="AD4483" t="b">
        <f>IFERROR(IF(FIND("P1",PGOptionList!D4483)&gt;0,TRUE),FALSE)</f>
        <v>1</v>
      </c>
      <c r="AE4483" t="b">
        <f>IFERROR(IF(FIND("P0",PGOptionList!D4483)&gt;0,TRUE),FALSE)</f>
        <v>0</v>
      </c>
      <c r="AF4483" t="b">
        <f>IF(AND(Z4483,AA4483,AB4483,AC4483,IF(C4483=Auswahlhilfe!$L$7,TRUE,FALSE)),D4483,FALSE)</f>
        <v>0</v>
      </c>
      <c r="AG4483" t="b">
        <f>IF(AND(Z4483,AA4483,AB4483,AD4483,IF(C4483=Auswahlhilfe!$L$17,TRUE,FALSE)),D4483,FALSE)</f>
        <v>0</v>
      </c>
      <c r="AH4483" t="b">
        <f>IF(AND(Z4483,AA4483,AB4483,AE4483,IF(C4483=Auswahlhilfe!$L$17,TRUE,FALSE)),D4483,FALSE)</f>
        <v>0</v>
      </c>
      <c r="AI4483" t="s">
        <v>4818</v>
      </c>
      <c r="AJ4483" s="90" t="str">
        <f t="shared" si="209"/>
        <v>https://shop.oxni.ch/de/shop/motoren/planetengetriebe/tce-155-010-s2-p1</v>
      </c>
    </row>
    <row r="4484" spans="2:36" x14ac:dyDescent="0.2">
      <c r="B4484" s="78" t="str">
        <f t="shared" si="207"/>
        <v/>
      </c>
      <c r="C4484" s="19" t="s">
        <v>19</v>
      </c>
      <c r="D4484" s="19" t="s">
        <v>4785</v>
      </c>
      <c r="E4484" s="19">
        <v>180</v>
      </c>
      <c r="F4484" s="19" t="s">
        <v>55</v>
      </c>
      <c r="G4484" s="19">
        <v>10</v>
      </c>
      <c r="H4484" s="19">
        <v>5</v>
      </c>
      <c r="I4484" s="19">
        <v>50</v>
      </c>
      <c r="J4484" s="19">
        <v>97</v>
      </c>
      <c r="K4484" s="19">
        <v>445</v>
      </c>
      <c r="L4484" s="19">
        <v>1335</v>
      </c>
      <c r="M4484" s="19" t="s">
        <v>137</v>
      </c>
      <c r="N4484" s="19">
        <v>2000</v>
      </c>
      <c r="O4484" s="19">
        <v>4000</v>
      </c>
      <c r="P4484" s="19">
        <v>9400</v>
      </c>
      <c r="Q4484" s="19" t="s">
        <v>57</v>
      </c>
      <c r="R4484" s="19">
        <v>4700</v>
      </c>
      <c r="S4484" s="19">
        <v>20000</v>
      </c>
      <c r="T4484" s="19">
        <v>7.03</v>
      </c>
      <c r="U4484" s="19">
        <v>19</v>
      </c>
      <c r="V4484" s="19">
        <v>0.24</v>
      </c>
      <c r="W4484" s="19">
        <v>65</v>
      </c>
      <c r="X4484" s="93">
        <v>726</v>
      </c>
      <c r="Y4484">
        <f t="shared" si="208"/>
        <v>200</v>
      </c>
      <c r="Z4484" t="b">
        <f>IF(N4484/G4484&gt;=Auswahlhilfe!$C$8,TRUE,FALSE)</f>
        <v>1</v>
      </c>
      <c r="AA4484" t="b">
        <f>IF(K4484&gt;Auswahlhilfe!$C$7,TRUE,FALSE)</f>
        <v>1</v>
      </c>
      <c r="AB4484" t="b">
        <f>IF(Auswahlhilfe!$C$17=F4484,TRUE,FALSE)</f>
        <v>0</v>
      </c>
      <c r="AC4484" t="b">
        <f>IFERROR(IF(FIND("P2",PGOptionList!D4484)&gt;0,TRUE),FALSE)</f>
        <v>1</v>
      </c>
      <c r="AD4484" t="b">
        <f>IFERROR(IF(FIND("P1",PGOptionList!D4484)&gt;0,TRUE),FALSE)</f>
        <v>0</v>
      </c>
      <c r="AE4484" t="b">
        <f>IFERROR(IF(FIND("P0",PGOptionList!D4484)&gt;0,TRUE),FALSE)</f>
        <v>0</v>
      </c>
      <c r="AF4484" t="b">
        <f>IF(AND(Z4484,AA4484,AB4484,AC4484,IF(C4484=Auswahlhilfe!$L$7,TRUE,FALSE)),D4484,FALSE)</f>
        <v>0</v>
      </c>
      <c r="AG4484" t="b">
        <f>IF(AND(Z4484,AA4484,AB4484,AD4484,IF(C4484=Auswahlhilfe!$L$17,TRUE,FALSE)),D4484,FALSE)</f>
        <v>0</v>
      </c>
      <c r="AH4484" t="b">
        <f>IF(AND(Z4484,AA4484,AB4484,AE4484,IF(C4484=Auswahlhilfe!$L$17,TRUE,FALSE)),D4484,FALSE)</f>
        <v>0</v>
      </c>
      <c r="AI4484" t="s">
        <v>4817</v>
      </c>
      <c r="AJ4484" s="90" t="str">
        <f t="shared" si="209"/>
        <v>mailto:info@oxni.ch?subject=Anfrage TCE-155-010-S1-P2</v>
      </c>
    </row>
    <row r="4485" spans="2:36" x14ac:dyDescent="0.2">
      <c r="B4485" s="78" t="str">
        <f t="shared" si="207"/>
        <v/>
      </c>
      <c r="C4485" s="19" t="s">
        <v>19</v>
      </c>
      <c r="D4485" s="19" t="s">
        <v>4786</v>
      </c>
      <c r="E4485" s="19">
        <v>180</v>
      </c>
      <c r="F4485" s="19" t="s">
        <v>58</v>
      </c>
      <c r="G4485" s="19">
        <v>10</v>
      </c>
      <c r="H4485" s="19">
        <v>5</v>
      </c>
      <c r="I4485" s="19">
        <v>50</v>
      </c>
      <c r="J4485" s="19">
        <v>97</v>
      </c>
      <c r="K4485" s="19">
        <v>445</v>
      </c>
      <c r="L4485" s="19">
        <v>1335</v>
      </c>
      <c r="M4485" s="19" t="s">
        <v>137</v>
      </c>
      <c r="N4485" s="19">
        <v>2000</v>
      </c>
      <c r="O4485" s="19">
        <v>4000</v>
      </c>
      <c r="P4485" s="19">
        <v>9400</v>
      </c>
      <c r="Q4485" s="19" t="s">
        <v>57</v>
      </c>
      <c r="R4485" s="19">
        <v>4700</v>
      </c>
      <c r="S4485" s="19">
        <v>20000</v>
      </c>
      <c r="T4485" s="19">
        <v>7.03</v>
      </c>
      <c r="U4485" s="19">
        <v>19</v>
      </c>
      <c r="V4485" s="19">
        <v>0.24</v>
      </c>
      <c r="W4485" s="19">
        <v>65</v>
      </c>
      <c r="X4485" s="93">
        <v>726</v>
      </c>
      <c r="Y4485">
        <f t="shared" si="208"/>
        <v>200</v>
      </c>
      <c r="Z4485" t="b">
        <f>IF(N4485/G4485&gt;=Auswahlhilfe!$C$8,TRUE,FALSE)</f>
        <v>1</v>
      </c>
      <c r="AA4485" t="b">
        <f>IF(K4485&gt;Auswahlhilfe!$C$7,TRUE,FALSE)</f>
        <v>1</v>
      </c>
      <c r="AB4485" t="b">
        <f>IF(Auswahlhilfe!$C$17=F4485,TRUE,FALSE)</f>
        <v>1</v>
      </c>
      <c r="AC4485" t="b">
        <f>IFERROR(IF(FIND("P2",PGOptionList!D4485)&gt;0,TRUE),FALSE)</f>
        <v>1</v>
      </c>
      <c r="AD4485" t="b">
        <f>IFERROR(IF(FIND("P1",PGOptionList!D4485)&gt;0,TRUE),FALSE)</f>
        <v>0</v>
      </c>
      <c r="AE4485" t="b">
        <f>IFERROR(IF(FIND("P0",PGOptionList!D4485)&gt;0,TRUE),FALSE)</f>
        <v>0</v>
      </c>
      <c r="AF4485" t="b">
        <f>IF(AND(Z4485,AA4485,AB4485,AC4485,IF(C4485=Auswahlhilfe!$L$7,TRUE,FALSE)),D4485,FALSE)</f>
        <v>0</v>
      </c>
      <c r="AG4485" t="b">
        <f>IF(AND(Z4485,AA4485,AB4485,AD4485,IF(C4485=Auswahlhilfe!$L$17,TRUE,FALSE)),D4485,FALSE)</f>
        <v>0</v>
      </c>
      <c r="AH4485" t="b">
        <f>IF(AND(Z4485,AA4485,AB4485,AE4485,IF(C4485=Auswahlhilfe!$L$17,TRUE,FALSE)),D4485,FALSE)</f>
        <v>0</v>
      </c>
      <c r="AI4485" t="s">
        <v>4818</v>
      </c>
      <c r="AJ4485" s="90" t="str">
        <f t="shared" si="209"/>
        <v>https://shop.oxni.ch/de/shop/motoren/planetengetriebe/tce-155-010-s2-p2</v>
      </c>
    </row>
    <row r="4486" spans="2:36" x14ac:dyDescent="0.2">
      <c r="B4486" s="78" t="str">
        <f t="shared" si="207"/>
        <v/>
      </c>
      <c r="C4486" s="19" t="s">
        <v>19</v>
      </c>
      <c r="D4486" s="19" t="s">
        <v>4787</v>
      </c>
      <c r="E4486" s="19">
        <v>180</v>
      </c>
      <c r="F4486" s="19" t="s">
        <v>55</v>
      </c>
      <c r="G4486" s="19">
        <v>8</v>
      </c>
      <c r="H4486" s="19">
        <v>3</v>
      </c>
      <c r="I4486" s="19">
        <v>50</v>
      </c>
      <c r="J4486" s="19">
        <v>97</v>
      </c>
      <c r="K4486" s="19">
        <v>500</v>
      </c>
      <c r="L4486" s="19">
        <v>1500</v>
      </c>
      <c r="M4486" s="19" t="s">
        <v>87</v>
      </c>
      <c r="N4486" s="19">
        <v>2000</v>
      </c>
      <c r="O4486" s="19">
        <v>4000</v>
      </c>
      <c r="P4486" s="19">
        <v>9400</v>
      </c>
      <c r="Q4486" s="19" t="s">
        <v>57</v>
      </c>
      <c r="R4486" s="19">
        <v>4700</v>
      </c>
      <c r="S4486" s="19">
        <v>20000</v>
      </c>
      <c r="T4486" s="19">
        <v>7.07</v>
      </c>
      <c r="U4486" s="19">
        <v>19</v>
      </c>
      <c r="V4486" s="19">
        <v>0.24</v>
      </c>
      <c r="W4486" s="19">
        <v>65</v>
      </c>
      <c r="X4486" s="93">
        <v>798</v>
      </c>
      <c r="Y4486">
        <f t="shared" si="208"/>
        <v>250</v>
      </c>
      <c r="Z4486" t="b">
        <f>IF(N4486/G4486&gt;=Auswahlhilfe!$C$8,TRUE,FALSE)</f>
        <v>1</v>
      </c>
      <c r="AA4486" t="b">
        <f>IF(K4486&gt;Auswahlhilfe!$C$7,TRUE,FALSE)</f>
        <v>1</v>
      </c>
      <c r="AB4486" t="b">
        <f>IF(Auswahlhilfe!$C$17=F4486,TRUE,FALSE)</f>
        <v>0</v>
      </c>
      <c r="AC4486" t="b">
        <f>IFERROR(IF(FIND("P2",PGOptionList!D4486)&gt;0,TRUE),FALSE)</f>
        <v>0</v>
      </c>
      <c r="AD4486" t="b">
        <f>IFERROR(IF(FIND("P1",PGOptionList!D4486)&gt;0,TRUE),FALSE)</f>
        <v>1</v>
      </c>
      <c r="AE4486" t="b">
        <f>IFERROR(IF(FIND("P0",PGOptionList!D4486)&gt;0,TRUE),FALSE)</f>
        <v>0</v>
      </c>
      <c r="AF4486" t="b">
        <f>IF(AND(Z4486,AA4486,AB4486,AC4486,IF(C4486=Auswahlhilfe!$L$7,TRUE,FALSE)),D4486,FALSE)</f>
        <v>0</v>
      </c>
      <c r="AG4486" t="b">
        <f>IF(AND(Z4486,AA4486,AB4486,AD4486,IF(C4486=Auswahlhilfe!$L$17,TRUE,FALSE)),D4486,FALSE)</f>
        <v>0</v>
      </c>
      <c r="AH4486" t="b">
        <f>IF(AND(Z4486,AA4486,AB4486,AE4486,IF(C4486=Auswahlhilfe!$L$17,TRUE,FALSE)),D4486,FALSE)</f>
        <v>0</v>
      </c>
      <c r="AI4486" t="s">
        <v>4817</v>
      </c>
      <c r="AJ4486" s="90" t="str">
        <f t="shared" si="209"/>
        <v>mailto:info@oxni.ch?subject=Anfrage TCE-155-008-S1-P1</v>
      </c>
    </row>
    <row r="4487" spans="2:36" x14ac:dyDescent="0.2">
      <c r="B4487" s="78" t="str">
        <f t="shared" si="207"/>
        <v/>
      </c>
      <c r="C4487" s="19" t="s">
        <v>19</v>
      </c>
      <c r="D4487" s="19" t="s">
        <v>4788</v>
      </c>
      <c r="E4487" s="19">
        <v>180</v>
      </c>
      <c r="F4487" s="19" t="s">
        <v>58</v>
      </c>
      <c r="G4487" s="19">
        <v>8</v>
      </c>
      <c r="H4487" s="19">
        <v>3</v>
      </c>
      <c r="I4487" s="19">
        <v>50</v>
      </c>
      <c r="J4487" s="19">
        <v>97</v>
      </c>
      <c r="K4487" s="19">
        <v>500</v>
      </c>
      <c r="L4487" s="19">
        <v>1500</v>
      </c>
      <c r="M4487" s="19" t="s">
        <v>87</v>
      </c>
      <c r="N4487" s="19">
        <v>2000</v>
      </c>
      <c r="O4487" s="19">
        <v>4000</v>
      </c>
      <c r="P4487" s="19">
        <v>9400</v>
      </c>
      <c r="Q4487" s="19" t="s">
        <v>57</v>
      </c>
      <c r="R4487" s="19">
        <v>4700</v>
      </c>
      <c r="S4487" s="19">
        <v>20000</v>
      </c>
      <c r="T4487" s="19">
        <v>7.07</v>
      </c>
      <c r="U4487" s="19">
        <v>19</v>
      </c>
      <c r="V4487" s="19">
        <v>0.24</v>
      </c>
      <c r="W4487" s="19">
        <v>65</v>
      </c>
      <c r="X4487" s="93">
        <v>798</v>
      </c>
      <c r="Y4487">
        <f t="shared" si="208"/>
        <v>250</v>
      </c>
      <c r="Z4487" t="b">
        <f>IF(N4487/G4487&gt;=Auswahlhilfe!$C$8,TRUE,FALSE)</f>
        <v>1</v>
      </c>
      <c r="AA4487" t="b">
        <f>IF(K4487&gt;Auswahlhilfe!$C$7,TRUE,FALSE)</f>
        <v>1</v>
      </c>
      <c r="AB4487" t="b">
        <f>IF(Auswahlhilfe!$C$17=F4487,TRUE,FALSE)</f>
        <v>1</v>
      </c>
      <c r="AC4487" t="b">
        <f>IFERROR(IF(FIND("P2",PGOptionList!D4487)&gt;0,TRUE),FALSE)</f>
        <v>0</v>
      </c>
      <c r="AD4487" t="b">
        <f>IFERROR(IF(FIND("P1",PGOptionList!D4487)&gt;0,TRUE),FALSE)</f>
        <v>1</v>
      </c>
      <c r="AE4487" t="b">
        <f>IFERROR(IF(FIND("P0",PGOptionList!D4487)&gt;0,TRUE),FALSE)</f>
        <v>0</v>
      </c>
      <c r="AF4487" t="b">
        <f>IF(AND(Z4487,AA4487,AB4487,AC4487,IF(C4487=Auswahlhilfe!$L$7,TRUE,FALSE)),D4487,FALSE)</f>
        <v>0</v>
      </c>
      <c r="AG4487" t="b">
        <f>IF(AND(Z4487,AA4487,AB4487,AD4487,IF(C4487=Auswahlhilfe!$L$17,TRUE,FALSE)),D4487,FALSE)</f>
        <v>0</v>
      </c>
      <c r="AH4487" t="b">
        <f>IF(AND(Z4487,AA4487,AB4487,AE4487,IF(C4487=Auswahlhilfe!$L$17,TRUE,FALSE)),D4487,FALSE)</f>
        <v>0</v>
      </c>
      <c r="AI4487" t="s">
        <v>4818</v>
      </c>
      <c r="AJ4487" s="90" t="str">
        <f t="shared" si="209"/>
        <v>https://shop.oxni.ch/de/shop/motoren/planetengetriebe/tce-155-008-s2-p1</v>
      </c>
    </row>
    <row r="4488" spans="2:36" x14ac:dyDescent="0.2">
      <c r="B4488" s="78" t="str">
        <f t="shared" si="207"/>
        <v/>
      </c>
      <c r="C4488" s="19" t="s">
        <v>19</v>
      </c>
      <c r="D4488" s="19" t="s">
        <v>4789</v>
      </c>
      <c r="E4488" s="19">
        <v>180</v>
      </c>
      <c r="F4488" s="19" t="s">
        <v>55</v>
      </c>
      <c r="G4488" s="19">
        <v>8</v>
      </c>
      <c r="H4488" s="19">
        <v>5</v>
      </c>
      <c r="I4488" s="19">
        <v>50</v>
      </c>
      <c r="J4488" s="19">
        <v>97</v>
      </c>
      <c r="K4488" s="19">
        <v>500</v>
      </c>
      <c r="L4488" s="19">
        <v>1500</v>
      </c>
      <c r="M4488" s="19" t="s">
        <v>87</v>
      </c>
      <c r="N4488" s="19">
        <v>2000</v>
      </c>
      <c r="O4488" s="19">
        <v>4000</v>
      </c>
      <c r="P4488" s="19">
        <v>9400</v>
      </c>
      <c r="Q4488" s="19" t="s">
        <v>57</v>
      </c>
      <c r="R4488" s="19">
        <v>4700</v>
      </c>
      <c r="S4488" s="19">
        <v>20000</v>
      </c>
      <c r="T4488" s="19">
        <v>7.07</v>
      </c>
      <c r="U4488" s="19">
        <v>19</v>
      </c>
      <c r="V4488" s="19">
        <v>0.24</v>
      </c>
      <c r="W4488" s="19">
        <v>65</v>
      </c>
      <c r="X4488" s="93">
        <v>726</v>
      </c>
      <c r="Y4488">
        <f t="shared" si="208"/>
        <v>250</v>
      </c>
      <c r="Z4488" t="b">
        <f>IF(N4488/G4488&gt;=Auswahlhilfe!$C$8,TRUE,FALSE)</f>
        <v>1</v>
      </c>
      <c r="AA4488" t="b">
        <f>IF(K4488&gt;Auswahlhilfe!$C$7,TRUE,FALSE)</f>
        <v>1</v>
      </c>
      <c r="AB4488" t="b">
        <f>IF(Auswahlhilfe!$C$17=F4488,TRUE,FALSE)</f>
        <v>0</v>
      </c>
      <c r="AC4488" t="b">
        <f>IFERROR(IF(FIND("P2",PGOptionList!D4488)&gt;0,TRUE),FALSE)</f>
        <v>1</v>
      </c>
      <c r="AD4488" t="b">
        <f>IFERROR(IF(FIND("P1",PGOptionList!D4488)&gt;0,TRUE),FALSE)</f>
        <v>0</v>
      </c>
      <c r="AE4488" t="b">
        <f>IFERROR(IF(FIND("P0",PGOptionList!D4488)&gt;0,TRUE),FALSE)</f>
        <v>0</v>
      </c>
      <c r="AF4488" t="b">
        <f>IF(AND(Z4488,AA4488,AB4488,AC4488,IF(C4488=Auswahlhilfe!$L$7,TRUE,FALSE)),D4488,FALSE)</f>
        <v>0</v>
      </c>
      <c r="AG4488" t="b">
        <f>IF(AND(Z4488,AA4488,AB4488,AD4488,IF(C4488=Auswahlhilfe!$L$17,TRUE,FALSE)),D4488,FALSE)</f>
        <v>0</v>
      </c>
      <c r="AH4488" t="b">
        <f>IF(AND(Z4488,AA4488,AB4488,AE4488,IF(C4488=Auswahlhilfe!$L$17,TRUE,FALSE)),D4488,FALSE)</f>
        <v>0</v>
      </c>
      <c r="AI4488" t="s">
        <v>4817</v>
      </c>
      <c r="AJ4488" s="90" t="str">
        <f t="shared" si="209"/>
        <v>mailto:info@oxni.ch?subject=Anfrage TCE-155-008-S1-P2</v>
      </c>
    </row>
    <row r="4489" spans="2:36" x14ac:dyDescent="0.2">
      <c r="B4489" s="78" t="str">
        <f t="shared" si="207"/>
        <v/>
      </c>
      <c r="C4489" s="19" t="s">
        <v>19</v>
      </c>
      <c r="D4489" s="19" t="s">
        <v>4790</v>
      </c>
      <c r="E4489" s="19">
        <v>180</v>
      </c>
      <c r="F4489" s="19" t="s">
        <v>58</v>
      </c>
      <c r="G4489" s="19">
        <v>8</v>
      </c>
      <c r="H4489" s="19">
        <v>5</v>
      </c>
      <c r="I4489" s="19">
        <v>50</v>
      </c>
      <c r="J4489" s="19">
        <v>97</v>
      </c>
      <c r="K4489" s="19">
        <v>500</v>
      </c>
      <c r="L4489" s="19">
        <v>1500</v>
      </c>
      <c r="M4489" s="19" t="s">
        <v>87</v>
      </c>
      <c r="N4489" s="19">
        <v>2000</v>
      </c>
      <c r="O4489" s="19">
        <v>4000</v>
      </c>
      <c r="P4489" s="19">
        <v>9400</v>
      </c>
      <c r="Q4489" s="19" t="s">
        <v>57</v>
      </c>
      <c r="R4489" s="19">
        <v>4700</v>
      </c>
      <c r="S4489" s="19">
        <v>20000</v>
      </c>
      <c r="T4489" s="19">
        <v>7.07</v>
      </c>
      <c r="U4489" s="19">
        <v>19</v>
      </c>
      <c r="V4489" s="19">
        <v>0.24</v>
      </c>
      <c r="W4489" s="19">
        <v>65</v>
      </c>
      <c r="X4489" s="93">
        <v>726</v>
      </c>
      <c r="Y4489">
        <f t="shared" si="208"/>
        <v>250</v>
      </c>
      <c r="Z4489" t="b">
        <f>IF(N4489/G4489&gt;=Auswahlhilfe!$C$8,TRUE,FALSE)</f>
        <v>1</v>
      </c>
      <c r="AA4489" t="b">
        <f>IF(K4489&gt;Auswahlhilfe!$C$7,TRUE,FALSE)</f>
        <v>1</v>
      </c>
      <c r="AB4489" t="b">
        <f>IF(Auswahlhilfe!$C$17=F4489,TRUE,FALSE)</f>
        <v>1</v>
      </c>
      <c r="AC4489" t="b">
        <f>IFERROR(IF(FIND("P2",PGOptionList!D4489)&gt;0,TRUE),FALSE)</f>
        <v>1</v>
      </c>
      <c r="AD4489" t="b">
        <f>IFERROR(IF(FIND("P1",PGOptionList!D4489)&gt;0,TRUE),FALSE)</f>
        <v>0</v>
      </c>
      <c r="AE4489" t="b">
        <f>IFERROR(IF(FIND("P0",PGOptionList!D4489)&gt;0,TRUE),FALSE)</f>
        <v>0</v>
      </c>
      <c r="AF4489" t="b">
        <f>IF(AND(Z4489,AA4489,AB4489,AC4489,IF(C4489=Auswahlhilfe!$L$7,TRUE,FALSE)),D4489,FALSE)</f>
        <v>0</v>
      </c>
      <c r="AG4489" t="b">
        <f>IF(AND(Z4489,AA4489,AB4489,AD4489,IF(C4489=Auswahlhilfe!$L$17,TRUE,FALSE)),D4489,FALSE)</f>
        <v>0</v>
      </c>
      <c r="AH4489" t="b">
        <f>IF(AND(Z4489,AA4489,AB4489,AE4489,IF(C4489=Auswahlhilfe!$L$17,TRUE,FALSE)),D4489,FALSE)</f>
        <v>0</v>
      </c>
      <c r="AI4489" t="s">
        <v>4818</v>
      </c>
      <c r="AJ4489" s="90" t="str">
        <f t="shared" si="209"/>
        <v>https://shop.oxni.ch/de/shop/motoren/planetengetriebe/tce-155-008-s2-p2</v>
      </c>
    </row>
    <row r="4490" spans="2:36" x14ac:dyDescent="0.2">
      <c r="B4490" s="78" t="str">
        <f t="shared" ref="B4490:B4509" si="210">IF(AF4490=D4490,"Economy",IF(AG4490=D4490,"Standard",IF(AH4490=D4490,"Präzision","")))</f>
        <v/>
      </c>
      <c r="C4490" s="19" t="s">
        <v>19</v>
      </c>
      <c r="D4490" s="19" t="s">
        <v>4791</v>
      </c>
      <c r="E4490" s="19">
        <v>180</v>
      </c>
      <c r="F4490" s="19" t="s">
        <v>55</v>
      </c>
      <c r="G4490" s="19">
        <v>7</v>
      </c>
      <c r="H4490" s="19">
        <v>3</v>
      </c>
      <c r="I4490" s="19">
        <v>50</v>
      </c>
      <c r="J4490" s="19">
        <v>97</v>
      </c>
      <c r="K4490" s="19">
        <v>550</v>
      </c>
      <c r="L4490" s="19">
        <v>1650</v>
      </c>
      <c r="M4490" s="19" t="s">
        <v>136</v>
      </c>
      <c r="N4490" s="19">
        <v>2000</v>
      </c>
      <c r="O4490" s="19">
        <v>4000</v>
      </c>
      <c r="P4490" s="19">
        <v>9400</v>
      </c>
      <c r="Q4490" s="19" t="s">
        <v>57</v>
      </c>
      <c r="R4490" s="19">
        <v>4700</v>
      </c>
      <c r="S4490" s="19">
        <v>20000</v>
      </c>
      <c r="T4490" s="19">
        <v>7.14</v>
      </c>
      <c r="U4490" s="19">
        <v>19</v>
      </c>
      <c r="V4490" s="19">
        <v>0.24</v>
      </c>
      <c r="W4490" s="19">
        <v>65</v>
      </c>
      <c r="X4490" s="93">
        <v>798</v>
      </c>
      <c r="Y4490">
        <f t="shared" ref="Y4490:Y4509" si="211">N4490/G4490</f>
        <v>285.71428571428572</v>
      </c>
      <c r="Z4490" t="b">
        <f>IF(N4490/G4490&gt;=Auswahlhilfe!$C$8,TRUE,FALSE)</f>
        <v>1</v>
      </c>
      <c r="AA4490" t="b">
        <f>IF(K4490&gt;Auswahlhilfe!$C$7,TRUE,FALSE)</f>
        <v>1</v>
      </c>
      <c r="AB4490" t="b">
        <f>IF(Auswahlhilfe!$C$17=F4490,TRUE,FALSE)</f>
        <v>0</v>
      </c>
      <c r="AC4490" t="b">
        <f>IFERROR(IF(FIND("P2",PGOptionList!D4490)&gt;0,TRUE),FALSE)</f>
        <v>0</v>
      </c>
      <c r="AD4490" t="b">
        <f>IFERROR(IF(FIND("P1",PGOptionList!D4490)&gt;0,TRUE),FALSE)</f>
        <v>1</v>
      </c>
      <c r="AE4490" t="b">
        <f>IFERROR(IF(FIND("P0",PGOptionList!D4490)&gt;0,TRUE),FALSE)</f>
        <v>0</v>
      </c>
      <c r="AF4490" t="b">
        <f>IF(AND(Z4490,AA4490,AB4490,AC4490,IF(C4490=Auswahlhilfe!$L$7,TRUE,FALSE)),D4490,FALSE)</f>
        <v>0</v>
      </c>
      <c r="AG4490" t="b">
        <f>IF(AND(Z4490,AA4490,AB4490,AD4490,IF(C4490=Auswahlhilfe!$L$17,TRUE,FALSE)),D4490,FALSE)</f>
        <v>0</v>
      </c>
      <c r="AH4490" t="b">
        <f>IF(AND(Z4490,AA4490,AB4490,AE4490,IF(C4490=Auswahlhilfe!$L$17,TRUE,FALSE)),D4490,FALSE)</f>
        <v>0</v>
      </c>
      <c r="AI4490" t="s">
        <v>4817</v>
      </c>
      <c r="AJ4490" s="90" t="str">
        <f t="shared" ref="AJ4490:AJ4509" si="212">IF(AI4490="ja",HYPERLINK(_xlfn.CONCAT("https://shop.oxni.ch/de/shop/motoren/planetengetriebe/",LOWER(D4490))),_xlfn.CONCAT("mailto:info@oxni.ch?subject=Anfrage ",D4490))</f>
        <v>mailto:info@oxni.ch?subject=Anfrage TCE-155-007-S1-P1</v>
      </c>
    </row>
    <row r="4491" spans="2:36" x14ac:dyDescent="0.2">
      <c r="B4491" s="78" t="str">
        <f t="shared" si="210"/>
        <v/>
      </c>
      <c r="C4491" s="19" t="s">
        <v>19</v>
      </c>
      <c r="D4491" s="19" t="s">
        <v>4792</v>
      </c>
      <c r="E4491" s="19">
        <v>180</v>
      </c>
      <c r="F4491" s="19" t="s">
        <v>58</v>
      </c>
      <c r="G4491" s="19">
        <v>7</v>
      </c>
      <c r="H4491" s="19">
        <v>3</v>
      </c>
      <c r="I4491" s="19">
        <v>50</v>
      </c>
      <c r="J4491" s="19">
        <v>97</v>
      </c>
      <c r="K4491" s="19">
        <v>550</v>
      </c>
      <c r="L4491" s="19">
        <v>1650</v>
      </c>
      <c r="M4491" s="19" t="s">
        <v>136</v>
      </c>
      <c r="N4491" s="19">
        <v>2000</v>
      </c>
      <c r="O4491" s="19">
        <v>4000</v>
      </c>
      <c r="P4491" s="19">
        <v>9400</v>
      </c>
      <c r="Q4491" s="19" t="s">
        <v>57</v>
      </c>
      <c r="R4491" s="19">
        <v>4700</v>
      </c>
      <c r="S4491" s="19">
        <v>20000</v>
      </c>
      <c r="T4491" s="19">
        <v>7.14</v>
      </c>
      <c r="U4491" s="19">
        <v>19</v>
      </c>
      <c r="V4491" s="19">
        <v>0.24</v>
      </c>
      <c r="W4491" s="19">
        <v>65</v>
      </c>
      <c r="X4491" s="93">
        <v>798</v>
      </c>
      <c r="Y4491">
        <f t="shared" si="211"/>
        <v>285.71428571428572</v>
      </c>
      <c r="Z4491" t="b">
        <f>IF(N4491/G4491&gt;=Auswahlhilfe!$C$8,TRUE,FALSE)</f>
        <v>1</v>
      </c>
      <c r="AA4491" t="b">
        <f>IF(K4491&gt;Auswahlhilfe!$C$7,TRUE,FALSE)</f>
        <v>1</v>
      </c>
      <c r="AB4491" t="b">
        <f>IF(Auswahlhilfe!$C$17=F4491,TRUE,FALSE)</f>
        <v>1</v>
      </c>
      <c r="AC4491" t="b">
        <f>IFERROR(IF(FIND("P2",PGOptionList!D4491)&gt;0,TRUE),FALSE)</f>
        <v>0</v>
      </c>
      <c r="AD4491" t="b">
        <f>IFERROR(IF(FIND("P1",PGOptionList!D4491)&gt;0,TRUE),FALSE)</f>
        <v>1</v>
      </c>
      <c r="AE4491" t="b">
        <f>IFERROR(IF(FIND("P0",PGOptionList!D4491)&gt;0,TRUE),FALSE)</f>
        <v>0</v>
      </c>
      <c r="AF4491" t="b">
        <f>IF(AND(Z4491,AA4491,AB4491,AC4491,IF(C4491=Auswahlhilfe!$L$7,TRUE,FALSE)),D4491,FALSE)</f>
        <v>0</v>
      </c>
      <c r="AG4491" t="b">
        <f>IF(AND(Z4491,AA4491,AB4491,AD4491,IF(C4491=Auswahlhilfe!$L$17,TRUE,FALSE)),D4491,FALSE)</f>
        <v>0</v>
      </c>
      <c r="AH4491" t="b">
        <f>IF(AND(Z4491,AA4491,AB4491,AE4491,IF(C4491=Auswahlhilfe!$L$17,TRUE,FALSE)),D4491,FALSE)</f>
        <v>0</v>
      </c>
      <c r="AI4491" t="s">
        <v>4818</v>
      </c>
      <c r="AJ4491" s="90" t="str">
        <f t="shared" si="212"/>
        <v>https://shop.oxni.ch/de/shop/motoren/planetengetriebe/tce-155-007-s2-p1</v>
      </c>
    </row>
    <row r="4492" spans="2:36" x14ac:dyDescent="0.2">
      <c r="B4492" s="78" t="str">
        <f t="shared" si="210"/>
        <v/>
      </c>
      <c r="C4492" s="19" t="s">
        <v>19</v>
      </c>
      <c r="D4492" s="19" t="s">
        <v>4793</v>
      </c>
      <c r="E4492" s="19">
        <v>180</v>
      </c>
      <c r="F4492" s="19" t="s">
        <v>55</v>
      </c>
      <c r="G4492" s="19">
        <v>7</v>
      </c>
      <c r="H4492" s="19">
        <v>5</v>
      </c>
      <c r="I4492" s="19">
        <v>50</v>
      </c>
      <c r="J4492" s="19">
        <v>97</v>
      </c>
      <c r="K4492" s="19">
        <v>550</v>
      </c>
      <c r="L4492" s="19">
        <v>1650</v>
      </c>
      <c r="M4492" s="19" t="s">
        <v>136</v>
      </c>
      <c r="N4492" s="19">
        <v>2000</v>
      </c>
      <c r="O4492" s="19">
        <v>4000</v>
      </c>
      <c r="P4492" s="19">
        <v>9400</v>
      </c>
      <c r="Q4492" s="19" t="s">
        <v>57</v>
      </c>
      <c r="R4492" s="19">
        <v>4700</v>
      </c>
      <c r="S4492" s="19">
        <v>20000</v>
      </c>
      <c r="T4492" s="19">
        <v>7.14</v>
      </c>
      <c r="U4492" s="19">
        <v>19</v>
      </c>
      <c r="V4492" s="19">
        <v>0.24</v>
      </c>
      <c r="W4492" s="19">
        <v>65</v>
      </c>
      <c r="X4492" s="93">
        <v>726</v>
      </c>
      <c r="Y4492">
        <f t="shared" si="211"/>
        <v>285.71428571428572</v>
      </c>
      <c r="Z4492" t="b">
        <f>IF(N4492/G4492&gt;=Auswahlhilfe!$C$8,TRUE,FALSE)</f>
        <v>1</v>
      </c>
      <c r="AA4492" t="b">
        <f>IF(K4492&gt;Auswahlhilfe!$C$7,TRUE,FALSE)</f>
        <v>1</v>
      </c>
      <c r="AB4492" t="b">
        <f>IF(Auswahlhilfe!$C$17=F4492,TRUE,FALSE)</f>
        <v>0</v>
      </c>
      <c r="AC4492" t="b">
        <f>IFERROR(IF(FIND("P2",PGOptionList!D4492)&gt;0,TRUE),FALSE)</f>
        <v>1</v>
      </c>
      <c r="AD4492" t="b">
        <f>IFERROR(IF(FIND("P1",PGOptionList!D4492)&gt;0,TRUE),FALSE)</f>
        <v>0</v>
      </c>
      <c r="AE4492" t="b">
        <f>IFERROR(IF(FIND("P0",PGOptionList!D4492)&gt;0,TRUE),FALSE)</f>
        <v>0</v>
      </c>
      <c r="AF4492" t="b">
        <f>IF(AND(Z4492,AA4492,AB4492,AC4492,IF(C4492=Auswahlhilfe!$L$7,TRUE,FALSE)),D4492,FALSE)</f>
        <v>0</v>
      </c>
      <c r="AG4492" t="b">
        <f>IF(AND(Z4492,AA4492,AB4492,AD4492,IF(C4492=Auswahlhilfe!$L$17,TRUE,FALSE)),D4492,FALSE)</f>
        <v>0</v>
      </c>
      <c r="AH4492" t="b">
        <f>IF(AND(Z4492,AA4492,AB4492,AE4492,IF(C4492=Auswahlhilfe!$L$17,TRUE,FALSE)),D4492,FALSE)</f>
        <v>0</v>
      </c>
      <c r="AI4492" t="s">
        <v>4817</v>
      </c>
      <c r="AJ4492" s="90" t="str">
        <f t="shared" si="212"/>
        <v>mailto:info@oxni.ch?subject=Anfrage TCE-155-007-S1-P2</v>
      </c>
    </row>
    <row r="4493" spans="2:36" x14ac:dyDescent="0.2">
      <c r="B4493" s="78" t="str">
        <f t="shared" si="210"/>
        <v/>
      </c>
      <c r="C4493" s="19" t="s">
        <v>19</v>
      </c>
      <c r="D4493" s="19" t="s">
        <v>4794</v>
      </c>
      <c r="E4493" s="19">
        <v>180</v>
      </c>
      <c r="F4493" s="19" t="s">
        <v>58</v>
      </c>
      <c r="G4493" s="19">
        <v>7</v>
      </c>
      <c r="H4493" s="19">
        <v>5</v>
      </c>
      <c r="I4493" s="19">
        <v>50</v>
      </c>
      <c r="J4493" s="19">
        <v>97</v>
      </c>
      <c r="K4493" s="19">
        <v>550</v>
      </c>
      <c r="L4493" s="19">
        <v>1650</v>
      </c>
      <c r="M4493" s="19" t="s">
        <v>136</v>
      </c>
      <c r="N4493" s="19">
        <v>2000</v>
      </c>
      <c r="O4493" s="19">
        <v>4000</v>
      </c>
      <c r="P4493" s="19">
        <v>9400</v>
      </c>
      <c r="Q4493" s="19" t="s">
        <v>57</v>
      </c>
      <c r="R4493" s="19">
        <v>4700</v>
      </c>
      <c r="S4493" s="19">
        <v>20000</v>
      </c>
      <c r="T4493" s="19">
        <v>7.14</v>
      </c>
      <c r="U4493" s="19">
        <v>19</v>
      </c>
      <c r="V4493" s="19">
        <v>0.24</v>
      </c>
      <c r="W4493" s="19">
        <v>65</v>
      </c>
      <c r="X4493" s="93">
        <v>726</v>
      </c>
      <c r="Y4493">
        <f t="shared" si="211"/>
        <v>285.71428571428572</v>
      </c>
      <c r="Z4493" t="b">
        <f>IF(N4493/G4493&gt;=Auswahlhilfe!$C$8,TRUE,FALSE)</f>
        <v>1</v>
      </c>
      <c r="AA4493" t="b">
        <f>IF(K4493&gt;Auswahlhilfe!$C$7,TRUE,FALSE)</f>
        <v>1</v>
      </c>
      <c r="AB4493" t="b">
        <f>IF(Auswahlhilfe!$C$17=F4493,TRUE,FALSE)</f>
        <v>1</v>
      </c>
      <c r="AC4493" t="b">
        <f>IFERROR(IF(FIND("P2",PGOptionList!D4493)&gt;0,TRUE),FALSE)</f>
        <v>1</v>
      </c>
      <c r="AD4493" t="b">
        <f>IFERROR(IF(FIND("P1",PGOptionList!D4493)&gt;0,TRUE),FALSE)</f>
        <v>0</v>
      </c>
      <c r="AE4493" t="b">
        <f>IFERROR(IF(FIND("P0",PGOptionList!D4493)&gt;0,TRUE),FALSE)</f>
        <v>0</v>
      </c>
      <c r="AF4493" t="b">
        <f>IF(AND(Z4493,AA4493,AB4493,AC4493,IF(C4493=Auswahlhilfe!$L$7,TRUE,FALSE)),D4493,FALSE)</f>
        <v>0</v>
      </c>
      <c r="AG4493" t="b">
        <f>IF(AND(Z4493,AA4493,AB4493,AD4493,IF(C4493=Auswahlhilfe!$L$17,TRUE,FALSE)),D4493,FALSE)</f>
        <v>0</v>
      </c>
      <c r="AH4493" t="b">
        <f>IF(AND(Z4493,AA4493,AB4493,AE4493,IF(C4493=Auswahlhilfe!$L$17,TRUE,FALSE)),D4493,FALSE)</f>
        <v>0</v>
      </c>
      <c r="AI4493" t="s">
        <v>4818</v>
      </c>
      <c r="AJ4493" s="90" t="str">
        <f t="shared" si="212"/>
        <v>https://shop.oxni.ch/de/shop/motoren/planetengetriebe/tce-155-007-s2-p2</v>
      </c>
    </row>
    <row r="4494" spans="2:36" x14ac:dyDescent="0.2">
      <c r="B4494" s="78" t="str">
        <f t="shared" si="210"/>
        <v/>
      </c>
      <c r="C4494" s="19" t="s">
        <v>19</v>
      </c>
      <c r="D4494" s="19" t="s">
        <v>4795</v>
      </c>
      <c r="E4494" s="19">
        <v>180</v>
      </c>
      <c r="F4494" s="19" t="s">
        <v>55</v>
      </c>
      <c r="G4494" s="19">
        <v>6</v>
      </c>
      <c r="H4494" s="19">
        <v>3</v>
      </c>
      <c r="I4494" s="19">
        <v>50</v>
      </c>
      <c r="J4494" s="19">
        <v>97</v>
      </c>
      <c r="K4494" s="19">
        <v>600</v>
      </c>
      <c r="L4494" s="19">
        <v>1800</v>
      </c>
      <c r="M4494" s="19" t="s">
        <v>85</v>
      </c>
      <c r="N4494" s="19">
        <v>2000</v>
      </c>
      <c r="O4494" s="19">
        <v>4000</v>
      </c>
      <c r="P4494" s="19">
        <v>9400</v>
      </c>
      <c r="Q4494" s="19" t="s">
        <v>57</v>
      </c>
      <c r="R4494" s="19">
        <v>4700</v>
      </c>
      <c r="S4494" s="19">
        <v>20000</v>
      </c>
      <c r="T4494" s="19">
        <v>7.25</v>
      </c>
      <c r="U4494" s="19">
        <v>19</v>
      </c>
      <c r="V4494" s="19">
        <v>0.24</v>
      </c>
      <c r="W4494" s="19">
        <v>65</v>
      </c>
      <c r="X4494" s="93">
        <v>798</v>
      </c>
      <c r="Y4494">
        <f t="shared" si="211"/>
        <v>333.33333333333331</v>
      </c>
      <c r="Z4494" t="b">
        <f>IF(N4494/G4494&gt;=Auswahlhilfe!$C$8,TRUE,FALSE)</f>
        <v>1</v>
      </c>
      <c r="AA4494" t="b">
        <f>IF(K4494&gt;Auswahlhilfe!$C$7,TRUE,FALSE)</f>
        <v>1</v>
      </c>
      <c r="AB4494" t="b">
        <f>IF(Auswahlhilfe!$C$17=F4494,TRUE,FALSE)</f>
        <v>0</v>
      </c>
      <c r="AC4494" t="b">
        <f>IFERROR(IF(FIND("P2",PGOptionList!D4494)&gt;0,TRUE),FALSE)</f>
        <v>0</v>
      </c>
      <c r="AD4494" t="b">
        <f>IFERROR(IF(FIND("P1",PGOptionList!D4494)&gt;0,TRUE),FALSE)</f>
        <v>1</v>
      </c>
      <c r="AE4494" t="b">
        <f>IFERROR(IF(FIND("P0",PGOptionList!D4494)&gt;0,TRUE),FALSE)</f>
        <v>0</v>
      </c>
      <c r="AF4494" t="b">
        <f>IF(AND(Z4494,AA4494,AB4494,AC4494,IF(C4494=Auswahlhilfe!$L$7,TRUE,FALSE)),D4494,FALSE)</f>
        <v>0</v>
      </c>
      <c r="AG4494" t="b">
        <f>IF(AND(Z4494,AA4494,AB4494,AD4494,IF(C4494=Auswahlhilfe!$L$17,TRUE,FALSE)),D4494,FALSE)</f>
        <v>0</v>
      </c>
      <c r="AH4494" t="b">
        <f>IF(AND(Z4494,AA4494,AB4494,AE4494,IF(C4494=Auswahlhilfe!$L$17,TRUE,FALSE)),D4494,FALSE)</f>
        <v>0</v>
      </c>
      <c r="AI4494" t="s">
        <v>4817</v>
      </c>
      <c r="AJ4494" s="90" t="str">
        <f t="shared" si="212"/>
        <v>mailto:info@oxni.ch?subject=Anfrage TCE-155-006-S1-P1</v>
      </c>
    </row>
    <row r="4495" spans="2:36" x14ac:dyDescent="0.2">
      <c r="B4495" s="78" t="str">
        <f t="shared" si="210"/>
        <v/>
      </c>
      <c r="C4495" s="19" t="s">
        <v>19</v>
      </c>
      <c r="D4495" s="19" t="s">
        <v>4796</v>
      </c>
      <c r="E4495" s="19">
        <v>180</v>
      </c>
      <c r="F4495" s="19" t="s">
        <v>58</v>
      </c>
      <c r="G4495" s="19">
        <v>6</v>
      </c>
      <c r="H4495" s="19">
        <v>3</v>
      </c>
      <c r="I4495" s="19">
        <v>50</v>
      </c>
      <c r="J4495" s="19">
        <v>97</v>
      </c>
      <c r="K4495" s="19">
        <v>600</v>
      </c>
      <c r="L4495" s="19">
        <v>1800</v>
      </c>
      <c r="M4495" s="19" t="s">
        <v>85</v>
      </c>
      <c r="N4495" s="19">
        <v>2000</v>
      </c>
      <c r="O4495" s="19">
        <v>4000</v>
      </c>
      <c r="P4495" s="19">
        <v>9400</v>
      </c>
      <c r="Q4495" s="19" t="s">
        <v>57</v>
      </c>
      <c r="R4495" s="19">
        <v>4700</v>
      </c>
      <c r="S4495" s="19">
        <v>20000</v>
      </c>
      <c r="T4495" s="19">
        <v>7.25</v>
      </c>
      <c r="U4495" s="19">
        <v>19</v>
      </c>
      <c r="V4495" s="19">
        <v>0.24</v>
      </c>
      <c r="W4495" s="19">
        <v>65</v>
      </c>
      <c r="X4495" s="93">
        <v>798</v>
      </c>
      <c r="Y4495">
        <f t="shared" si="211"/>
        <v>333.33333333333331</v>
      </c>
      <c r="Z4495" t="b">
        <f>IF(N4495/G4495&gt;=Auswahlhilfe!$C$8,TRUE,FALSE)</f>
        <v>1</v>
      </c>
      <c r="AA4495" t="b">
        <f>IF(K4495&gt;Auswahlhilfe!$C$7,TRUE,FALSE)</f>
        <v>1</v>
      </c>
      <c r="AB4495" t="b">
        <f>IF(Auswahlhilfe!$C$17=F4495,TRUE,FALSE)</f>
        <v>1</v>
      </c>
      <c r="AC4495" t="b">
        <f>IFERROR(IF(FIND("P2",PGOptionList!D4495)&gt;0,TRUE),FALSE)</f>
        <v>0</v>
      </c>
      <c r="AD4495" t="b">
        <f>IFERROR(IF(FIND("P1",PGOptionList!D4495)&gt;0,TRUE),FALSE)</f>
        <v>1</v>
      </c>
      <c r="AE4495" t="b">
        <f>IFERROR(IF(FIND("P0",PGOptionList!D4495)&gt;0,TRUE),FALSE)</f>
        <v>0</v>
      </c>
      <c r="AF4495" t="b">
        <f>IF(AND(Z4495,AA4495,AB4495,AC4495,IF(C4495=Auswahlhilfe!$L$7,TRUE,FALSE)),D4495,FALSE)</f>
        <v>0</v>
      </c>
      <c r="AG4495" t="b">
        <f>IF(AND(Z4495,AA4495,AB4495,AD4495,IF(C4495=Auswahlhilfe!$L$17,TRUE,FALSE)),D4495,FALSE)</f>
        <v>0</v>
      </c>
      <c r="AH4495" t="b">
        <f>IF(AND(Z4495,AA4495,AB4495,AE4495,IF(C4495=Auswahlhilfe!$L$17,TRUE,FALSE)),D4495,FALSE)</f>
        <v>0</v>
      </c>
      <c r="AI4495" t="s">
        <v>4818</v>
      </c>
      <c r="AJ4495" s="90" t="str">
        <f t="shared" si="212"/>
        <v>https://shop.oxni.ch/de/shop/motoren/planetengetriebe/tce-155-006-s2-p1</v>
      </c>
    </row>
    <row r="4496" spans="2:36" x14ac:dyDescent="0.2">
      <c r="B4496" s="78" t="str">
        <f t="shared" si="210"/>
        <v/>
      </c>
      <c r="C4496" s="19" t="s">
        <v>19</v>
      </c>
      <c r="D4496" s="19" t="s">
        <v>4797</v>
      </c>
      <c r="E4496" s="19">
        <v>180</v>
      </c>
      <c r="F4496" s="19" t="s">
        <v>55</v>
      </c>
      <c r="G4496" s="19">
        <v>6</v>
      </c>
      <c r="H4496" s="19">
        <v>5</v>
      </c>
      <c r="I4496" s="19">
        <v>50</v>
      </c>
      <c r="J4496" s="19">
        <v>97</v>
      </c>
      <c r="K4496" s="19">
        <v>600</v>
      </c>
      <c r="L4496" s="19">
        <v>1800</v>
      </c>
      <c r="M4496" s="19" t="s">
        <v>85</v>
      </c>
      <c r="N4496" s="19">
        <v>2000</v>
      </c>
      <c r="O4496" s="19">
        <v>4000</v>
      </c>
      <c r="P4496" s="19">
        <v>9400</v>
      </c>
      <c r="Q4496" s="19" t="s">
        <v>57</v>
      </c>
      <c r="R4496" s="19">
        <v>4700</v>
      </c>
      <c r="S4496" s="19">
        <v>20000</v>
      </c>
      <c r="T4496" s="19">
        <v>7.25</v>
      </c>
      <c r="U4496" s="19">
        <v>19</v>
      </c>
      <c r="V4496" s="19">
        <v>0.24</v>
      </c>
      <c r="W4496" s="19">
        <v>65</v>
      </c>
      <c r="X4496" s="93">
        <v>726</v>
      </c>
      <c r="Y4496">
        <f t="shared" si="211"/>
        <v>333.33333333333331</v>
      </c>
      <c r="Z4496" t="b">
        <f>IF(N4496/G4496&gt;=Auswahlhilfe!$C$8,TRUE,FALSE)</f>
        <v>1</v>
      </c>
      <c r="AA4496" t="b">
        <f>IF(K4496&gt;Auswahlhilfe!$C$7,TRUE,FALSE)</f>
        <v>1</v>
      </c>
      <c r="AB4496" t="b">
        <f>IF(Auswahlhilfe!$C$17=F4496,TRUE,FALSE)</f>
        <v>0</v>
      </c>
      <c r="AC4496" t="b">
        <f>IFERROR(IF(FIND("P2",PGOptionList!D4496)&gt;0,TRUE),FALSE)</f>
        <v>1</v>
      </c>
      <c r="AD4496" t="b">
        <f>IFERROR(IF(FIND("P1",PGOptionList!D4496)&gt;0,TRUE),FALSE)</f>
        <v>0</v>
      </c>
      <c r="AE4496" t="b">
        <f>IFERROR(IF(FIND("P0",PGOptionList!D4496)&gt;0,TRUE),FALSE)</f>
        <v>0</v>
      </c>
      <c r="AF4496" t="b">
        <f>IF(AND(Z4496,AA4496,AB4496,AC4496,IF(C4496=Auswahlhilfe!$L$7,TRUE,FALSE)),D4496,FALSE)</f>
        <v>0</v>
      </c>
      <c r="AG4496" t="b">
        <f>IF(AND(Z4496,AA4496,AB4496,AD4496,IF(C4496=Auswahlhilfe!$L$17,TRUE,FALSE)),D4496,FALSE)</f>
        <v>0</v>
      </c>
      <c r="AH4496" t="b">
        <f>IF(AND(Z4496,AA4496,AB4496,AE4496,IF(C4496=Auswahlhilfe!$L$17,TRUE,FALSE)),D4496,FALSE)</f>
        <v>0</v>
      </c>
      <c r="AI4496" t="s">
        <v>4817</v>
      </c>
      <c r="AJ4496" s="90" t="str">
        <f t="shared" si="212"/>
        <v>mailto:info@oxni.ch?subject=Anfrage TCE-155-006-S1-P2</v>
      </c>
    </row>
    <row r="4497" spans="2:36" x14ac:dyDescent="0.2">
      <c r="B4497" s="78" t="str">
        <f t="shared" si="210"/>
        <v/>
      </c>
      <c r="C4497" s="19" t="s">
        <v>19</v>
      </c>
      <c r="D4497" s="19" t="s">
        <v>4798</v>
      </c>
      <c r="E4497" s="19">
        <v>180</v>
      </c>
      <c r="F4497" s="19" t="s">
        <v>58</v>
      </c>
      <c r="G4497" s="19">
        <v>6</v>
      </c>
      <c r="H4497" s="19">
        <v>5</v>
      </c>
      <c r="I4497" s="19">
        <v>50</v>
      </c>
      <c r="J4497" s="19">
        <v>97</v>
      </c>
      <c r="K4497" s="19">
        <v>600</v>
      </c>
      <c r="L4497" s="19">
        <v>1800</v>
      </c>
      <c r="M4497" s="19" t="s">
        <v>85</v>
      </c>
      <c r="N4497" s="19">
        <v>2000</v>
      </c>
      <c r="O4497" s="19">
        <v>4000</v>
      </c>
      <c r="P4497" s="19">
        <v>9400</v>
      </c>
      <c r="Q4497" s="19" t="s">
        <v>57</v>
      </c>
      <c r="R4497" s="19">
        <v>4700</v>
      </c>
      <c r="S4497" s="19">
        <v>20000</v>
      </c>
      <c r="T4497" s="19">
        <v>7.25</v>
      </c>
      <c r="U4497" s="19">
        <v>19</v>
      </c>
      <c r="V4497" s="19">
        <v>0.24</v>
      </c>
      <c r="W4497" s="19">
        <v>65</v>
      </c>
      <c r="X4497" s="93">
        <v>726</v>
      </c>
      <c r="Y4497">
        <f t="shared" si="211"/>
        <v>333.33333333333331</v>
      </c>
      <c r="Z4497" t="b">
        <f>IF(N4497/G4497&gt;=Auswahlhilfe!$C$8,TRUE,FALSE)</f>
        <v>1</v>
      </c>
      <c r="AA4497" t="b">
        <f>IF(K4497&gt;Auswahlhilfe!$C$7,TRUE,FALSE)</f>
        <v>1</v>
      </c>
      <c r="AB4497" t="b">
        <f>IF(Auswahlhilfe!$C$17=F4497,TRUE,FALSE)</f>
        <v>1</v>
      </c>
      <c r="AC4497" t="b">
        <f>IFERROR(IF(FIND("P2",PGOptionList!D4497)&gt;0,TRUE),FALSE)</f>
        <v>1</v>
      </c>
      <c r="AD4497" t="b">
        <f>IFERROR(IF(FIND("P1",PGOptionList!D4497)&gt;0,TRUE),FALSE)</f>
        <v>0</v>
      </c>
      <c r="AE4497" t="b">
        <f>IFERROR(IF(FIND("P0",PGOptionList!D4497)&gt;0,TRUE),FALSE)</f>
        <v>0</v>
      </c>
      <c r="AF4497" t="b">
        <f>IF(AND(Z4497,AA4497,AB4497,AC4497,IF(C4497=Auswahlhilfe!$L$7,TRUE,FALSE)),D4497,FALSE)</f>
        <v>0</v>
      </c>
      <c r="AG4497" t="b">
        <f>IF(AND(Z4497,AA4497,AB4497,AD4497,IF(C4497=Auswahlhilfe!$L$17,TRUE,FALSE)),D4497,FALSE)</f>
        <v>0</v>
      </c>
      <c r="AH4497" t="b">
        <f>IF(AND(Z4497,AA4497,AB4497,AE4497,IF(C4497=Auswahlhilfe!$L$17,TRUE,FALSE)),D4497,FALSE)</f>
        <v>0</v>
      </c>
      <c r="AI4497" t="s">
        <v>4818</v>
      </c>
      <c r="AJ4497" s="90" t="str">
        <f t="shared" si="212"/>
        <v>https://shop.oxni.ch/de/shop/motoren/planetengetriebe/tce-155-006-s2-p2</v>
      </c>
    </row>
    <row r="4498" spans="2:36" x14ac:dyDescent="0.2">
      <c r="B4498" s="78" t="str">
        <f t="shared" si="210"/>
        <v/>
      </c>
      <c r="C4498" s="19" t="s">
        <v>19</v>
      </c>
      <c r="D4498" s="19" t="s">
        <v>4799</v>
      </c>
      <c r="E4498" s="19">
        <v>180</v>
      </c>
      <c r="F4498" s="19" t="s">
        <v>55</v>
      </c>
      <c r="G4498" s="19">
        <v>5</v>
      </c>
      <c r="H4498" s="19">
        <v>3</v>
      </c>
      <c r="I4498" s="19">
        <v>50</v>
      </c>
      <c r="J4498" s="19">
        <v>97</v>
      </c>
      <c r="K4498" s="19">
        <v>650</v>
      </c>
      <c r="L4498" s="19">
        <v>1950</v>
      </c>
      <c r="M4498" s="19" t="s">
        <v>84</v>
      </c>
      <c r="N4498" s="19">
        <v>2000</v>
      </c>
      <c r="O4498" s="19">
        <v>4000</v>
      </c>
      <c r="P4498" s="19">
        <v>9400</v>
      </c>
      <c r="Q4498" s="19" t="s">
        <v>57</v>
      </c>
      <c r="R4498" s="19">
        <v>4700</v>
      </c>
      <c r="S4498" s="19">
        <v>20000</v>
      </c>
      <c r="T4498" s="19">
        <v>7.42</v>
      </c>
      <c r="U4498" s="19">
        <v>19</v>
      </c>
      <c r="V4498" s="19">
        <v>0.24</v>
      </c>
      <c r="W4498" s="19">
        <v>65</v>
      </c>
      <c r="X4498" s="93">
        <v>798</v>
      </c>
      <c r="Y4498">
        <f t="shared" si="211"/>
        <v>400</v>
      </c>
      <c r="Z4498" t="b">
        <f>IF(N4498/G4498&gt;=Auswahlhilfe!$C$8,TRUE,FALSE)</f>
        <v>1</v>
      </c>
      <c r="AA4498" t="b">
        <f>IF(K4498&gt;Auswahlhilfe!$C$7,TRUE,FALSE)</f>
        <v>1</v>
      </c>
      <c r="AB4498" t="b">
        <f>IF(Auswahlhilfe!$C$17=F4498,TRUE,FALSE)</f>
        <v>0</v>
      </c>
      <c r="AC4498" t="b">
        <f>IFERROR(IF(FIND("P2",PGOptionList!D4498)&gt;0,TRUE),FALSE)</f>
        <v>0</v>
      </c>
      <c r="AD4498" t="b">
        <f>IFERROR(IF(FIND("P1",PGOptionList!D4498)&gt;0,TRUE),FALSE)</f>
        <v>1</v>
      </c>
      <c r="AE4498" t="b">
        <f>IFERROR(IF(FIND("P0",PGOptionList!D4498)&gt;0,TRUE),FALSE)</f>
        <v>0</v>
      </c>
      <c r="AF4498" t="b">
        <f>IF(AND(Z4498,AA4498,AB4498,AC4498,IF(C4498=Auswahlhilfe!$L$7,TRUE,FALSE)),D4498,FALSE)</f>
        <v>0</v>
      </c>
      <c r="AG4498" t="b">
        <f>IF(AND(Z4498,AA4498,AB4498,AD4498,IF(C4498=Auswahlhilfe!$L$17,TRUE,FALSE)),D4498,FALSE)</f>
        <v>0</v>
      </c>
      <c r="AH4498" t="b">
        <f>IF(AND(Z4498,AA4498,AB4498,AE4498,IF(C4498=Auswahlhilfe!$L$17,TRUE,FALSE)),D4498,FALSE)</f>
        <v>0</v>
      </c>
      <c r="AI4498" t="s">
        <v>4817</v>
      </c>
      <c r="AJ4498" s="90" t="str">
        <f t="shared" si="212"/>
        <v>mailto:info@oxni.ch?subject=Anfrage TCE-155-005-S1-P1</v>
      </c>
    </row>
    <row r="4499" spans="2:36" x14ac:dyDescent="0.2">
      <c r="B4499" s="78" t="str">
        <f t="shared" si="210"/>
        <v/>
      </c>
      <c r="C4499" s="19" t="s">
        <v>19</v>
      </c>
      <c r="D4499" s="19" t="s">
        <v>4800</v>
      </c>
      <c r="E4499" s="19">
        <v>180</v>
      </c>
      <c r="F4499" s="19" t="s">
        <v>58</v>
      </c>
      <c r="G4499" s="19">
        <v>5</v>
      </c>
      <c r="H4499" s="19">
        <v>3</v>
      </c>
      <c r="I4499" s="19">
        <v>50</v>
      </c>
      <c r="J4499" s="19">
        <v>97</v>
      </c>
      <c r="K4499" s="19">
        <v>650</v>
      </c>
      <c r="L4499" s="19">
        <v>1950</v>
      </c>
      <c r="M4499" s="19" t="s">
        <v>84</v>
      </c>
      <c r="N4499" s="19">
        <v>2000</v>
      </c>
      <c r="O4499" s="19">
        <v>4000</v>
      </c>
      <c r="P4499" s="19">
        <v>9400</v>
      </c>
      <c r="Q4499" s="19" t="s">
        <v>57</v>
      </c>
      <c r="R4499" s="19">
        <v>4700</v>
      </c>
      <c r="S4499" s="19">
        <v>20000</v>
      </c>
      <c r="T4499" s="19">
        <v>7.42</v>
      </c>
      <c r="U4499" s="19">
        <v>19</v>
      </c>
      <c r="V4499" s="19">
        <v>0.24</v>
      </c>
      <c r="W4499" s="19">
        <v>65</v>
      </c>
      <c r="X4499" s="93">
        <v>798</v>
      </c>
      <c r="Y4499">
        <f t="shared" si="211"/>
        <v>400</v>
      </c>
      <c r="Z4499" t="b">
        <f>IF(N4499/G4499&gt;=Auswahlhilfe!$C$8,TRUE,FALSE)</f>
        <v>1</v>
      </c>
      <c r="AA4499" t="b">
        <f>IF(K4499&gt;Auswahlhilfe!$C$7,TRUE,FALSE)</f>
        <v>1</v>
      </c>
      <c r="AB4499" t="b">
        <f>IF(Auswahlhilfe!$C$17=F4499,TRUE,FALSE)</f>
        <v>1</v>
      </c>
      <c r="AC4499" t="b">
        <f>IFERROR(IF(FIND("P2",PGOptionList!D4499)&gt;0,TRUE),FALSE)</f>
        <v>0</v>
      </c>
      <c r="AD4499" t="b">
        <f>IFERROR(IF(FIND("P1",PGOptionList!D4499)&gt;0,TRUE),FALSE)</f>
        <v>1</v>
      </c>
      <c r="AE4499" t="b">
        <f>IFERROR(IF(FIND("P0",PGOptionList!D4499)&gt;0,TRUE),FALSE)</f>
        <v>0</v>
      </c>
      <c r="AF4499" t="b">
        <f>IF(AND(Z4499,AA4499,AB4499,AC4499,IF(C4499=Auswahlhilfe!$L$7,TRUE,FALSE)),D4499,FALSE)</f>
        <v>0</v>
      </c>
      <c r="AG4499" t="b">
        <f>IF(AND(Z4499,AA4499,AB4499,AD4499,IF(C4499=Auswahlhilfe!$L$17,TRUE,FALSE)),D4499,FALSE)</f>
        <v>0</v>
      </c>
      <c r="AH4499" t="b">
        <f>IF(AND(Z4499,AA4499,AB4499,AE4499,IF(C4499=Auswahlhilfe!$L$17,TRUE,FALSE)),D4499,FALSE)</f>
        <v>0</v>
      </c>
      <c r="AI4499" t="s">
        <v>4818</v>
      </c>
      <c r="AJ4499" s="90" t="str">
        <f t="shared" si="212"/>
        <v>https://shop.oxni.ch/de/shop/motoren/planetengetriebe/tce-155-005-s2-p1</v>
      </c>
    </row>
    <row r="4500" spans="2:36" x14ac:dyDescent="0.2">
      <c r="B4500" s="78" t="str">
        <f t="shared" si="210"/>
        <v/>
      </c>
      <c r="C4500" s="19" t="s">
        <v>19</v>
      </c>
      <c r="D4500" s="19" t="s">
        <v>4801</v>
      </c>
      <c r="E4500" s="19">
        <v>180</v>
      </c>
      <c r="F4500" s="19" t="s">
        <v>55</v>
      </c>
      <c r="G4500" s="19">
        <v>5</v>
      </c>
      <c r="H4500" s="19">
        <v>5</v>
      </c>
      <c r="I4500" s="19">
        <v>50</v>
      </c>
      <c r="J4500" s="19">
        <v>97</v>
      </c>
      <c r="K4500" s="19">
        <v>650</v>
      </c>
      <c r="L4500" s="19">
        <v>1950</v>
      </c>
      <c r="M4500" s="19" t="s">
        <v>84</v>
      </c>
      <c r="N4500" s="19">
        <v>2000</v>
      </c>
      <c r="O4500" s="19">
        <v>4000</v>
      </c>
      <c r="P4500" s="19">
        <v>9400</v>
      </c>
      <c r="Q4500" s="19" t="s">
        <v>57</v>
      </c>
      <c r="R4500" s="19">
        <v>4700</v>
      </c>
      <c r="S4500" s="19">
        <v>20000</v>
      </c>
      <c r="T4500" s="19">
        <v>7.42</v>
      </c>
      <c r="U4500" s="19">
        <v>19</v>
      </c>
      <c r="V4500" s="19">
        <v>0.24</v>
      </c>
      <c r="W4500" s="19">
        <v>65</v>
      </c>
      <c r="X4500" s="93">
        <v>726</v>
      </c>
      <c r="Y4500">
        <f t="shared" si="211"/>
        <v>400</v>
      </c>
      <c r="Z4500" t="b">
        <f>IF(N4500/G4500&gt;=Auswahlhilfe!$C$8,TRUE,FALSE)</f>
        <v>1</v>
      </c>
      <c r="AA4500" t="b">
        <f>IF(K4500&gt;Auswahlhilfe!$C$7,TRUE,FALSE)</f>
        <v>1</v>
      </c>
      <c r="AB4500" t="b">
        <f>IF(Auswahlhilfe!$C$17=F4500,TRUE,FALSE)</f>
        <v>0</v>
      </c>
      <c r="AC4500" t="b">
        <f>IFERROR(IF(FIND("P2",PGOptionList!D4500)&gt;0,TRUE),FALSE)</f>
        <v>1</v>
      </c>
      <c r="AD4500" t="b">
        <f>IFERROR(IF(FIND("P1",PGOptionList!D4500)&gt;0,TRUE),FALSE)</f>
        <v>0</v>
      </c>
      <c r="AE4500" t="b">
        <f>IFERROR(IF(FIND("P0",PGOptionList!D4500)&gt;0,TRUE),FALSE)</f>
        <v>0</v>
      </c>
      <c r="AF4500" t="b">
        <f>IF(AND(Z4500,AA4500,AB4500,AC4500,IF(C4500=Auswahlhilfe!$L$7,TRUE,FALSE)),D4500,FALSE)</f>
        <v>0</v>
      </c>
      <c r="AG4500" t="b">
        <f>IF(AND(Z4500,AA4500,AB4500,AD4500,IF(C4500=Auswahlhilfe!$L$17,TRUE,FALSE)),D4500,FALSE)</f>
        <v>0</v>
      </c>
      <c r="AH4500" t="b">
        <f>IF(AND(Z4500,AA4500,AB4500,AE4500,IF(C4500=Auswahlhilfe!$L$17,TRUE,FALSE)),D4500,FALSE)</f>
        <v>0</v>
      </c>
      <c r="AI4500" t="s">
        <v>4817</v>
      </c>
      <c r="AJ4500" s="90" t="str">
        <f t="shared" si="212"/>
        <v>mailto:info@oxni.ch?subject=Anfrage TCE-155-005-S1-P2</v>
      </c>
    </row>
    <row r="4501" spans="2:36" x14ac:dyDescent="0.2">
      <c r="B4501" s="78" t="str">
        <f t="shared" si="210"/>
        <v/>
      </c>
      <c r="C4501" s="19" t="s">
        <v>19</v>
      </c>
      <c r="D4501" s="19" t="s">
        <v>4802</v>
      </c>
      <c r="E4501" s="19">
        <v>180</v>
      </c>
      <c r="F4501" s="19" t="s">
        <v>58</v>
      </c>
      <c r="G4501" s="19">
        <v>5</v>
      </c>
      <c r="H4501" s="19">
        <v>5</v>
      </c>
      <c r="I4501" s="19">
        <v>50</v>
      </c>
      <c r="J4501" s="19">
        <v>97</v>
      </c>
      <c r="K4501" s="19">
        <v>650</v>
      </c>
      <c r="L4501" s="19">
        <v>1950</v>
      </c>
      <c r="M4501" s="19" t="s">
        <v>84</v>
      </c>
      <c r="N4501" s="19">
        <v>2000</v>
      </c>
      <c r="O4501" s="19">
        <v>4000</v>
      </c>
      <c r="P4501" s="19">
        <v>9400</v>
      </c>
      <c r="Q4501" s="19" t="s">
        <v>57</v>
      </c>
      <c r="R4501" s="19">
        <v>4700</v>
      </c>
      <c r="S4501" s="19">
        <v>20000</v>
      </c>
      <c r="T4501" s="19">
        <v>7.42</v>
      </c>
      <c r="U4501" s="19">
        <v>19</v>
      </c>
      <c r="V4501" s="19">
        <v>0.24</v>
      </c>
      <c r="W4501" s="19">
        <v>65</v>
      </c>
      <c r="X4501" s="93">
        <v>726</v>
      </c>
      <c r="Y4501">
        <f t="shared" si="211"/>
        <v>400</v>
      </c>
      <c r="Z4501" t="b">
        <f>IF(N4501/G4501&gt;=Auswahlhilfe!$C$8,TRUE,FALSE)</f>
        <v>1</v>
      </c>
      <c r="AA4501" t="b">
        <f>IF(K4501&gt;Auswahlhilfe!$C$7,TRUE,FALSE)</f>
        <v>1</v>
      </c>
      <c r="AB4501" t="b">
        <f>IF(Auswahlhilfe!$C$17=F4501,TRUE,FALSE)</f>
        <v>1</v>
      </c>
      <c r="AC4501" t="b">
        <f>IFERROR(IF(FIND("P2",PGOptionList!D4501)&gt;0,TRUE),FALSE)</f>
        <v>1</v>
      </c>
      <c r="AD4501" t="b">
        <f>IFERROR(IF(FIND("P1",PGOptionList!D4501)&gt;0,TRUE),FALSE)</f>
        <v>0</v>
      </c>
      <c r="AE4501" t="b">
        <f>IFERROR(IF(FIND("P0",PGOptionList!D4501)&gt;0,TRUE),FALSE)</f>
        <v>0</v>
      </c>
      <c r="AF4501" t="b">
        <f>IF(AND(Z4501,AA4501,AB4501,AC4501,IF(C4501=Auswahlhilfe!$L$7,TRUE,FALSE)),D4501,FALSE)</f>
        <v>0</v>
      </c>
      <c r="AG4501" t="b">
        <f>IF(AND(Z4501,AA4501,AB4501,AD4501,IF(C4501=Auswahlhilfe!$L$17,TRUE,FALSE)),D4501,FALSE)</f>
        <v>0</v>
      </c>
      <c r="AH4501" t="b">
        <f>IF(AND(Z4501,AA4501,AB4501,AE4501,IF(C4501=Auswahlhilfe!$L$17,TRUE,FALSE)),D4501,FALSE)</f>
        <v>0</v>
      </c>
      <c r="AI4501" t="s">
        <v>4818</v>
      </c>
      <c r="AJ4501" s="90" t="str">
        <f t="shared" si="212"/>
        <v>https://shop.oxni.ch/de/shop/motoren/planetengetriebe/tce-155-005-s2-p2</v>
      </c>
    </row>
    <row r="4502" spans="2:36" x14ac:dyDescent="0.2">
      <c r="B4502" s="78" t="str">
        <f t="shared" si="210"/>
        <v/>
      </c>
      <c r="C4502" s="19" t="s">
        <v>19</v>
      </c>
      <c r="D4502" s="19" t="s">
        <v>4803</v>
      </c>
      <c r="E4502" s="19">
        <v>180</v>
      </c>
      <c r="F4502" s="19" t="s">
        <v>55</v>
      </c>
      <c r="G4502" s="19">
        <v>4</v>
      </c>
      <c r="H4502" s="19">
        <v>3</v>
      </c>
      <c r="I4502" s="19">
        <v>50</v>
      </c>
      <c r="J4502" s="19">
        <v>97</v>
      </c>
      <c r="K4502" s="19">
        <v>535</v>
      </c>
      <c r="L4502" s="19">
        <v>1605</v>
      </c>
      <c r="M4502" s="19" t="s">
        <v>135</v>
      </c>
      <c r="N4502" s="19">
        <v>2000</v>
      </c>
      <c r="O4502" s="19">
        <v>4000</v>
      </c>
      <c r="P4502" s="19">
        <v>9400</v>
      </c>
      <c r="Q4502" s="19" t="s">
        <v>57</v>
      </c>
      <c r="R4502" s="19">
        <v>4700</v>
      </c>
      <c r="S4502" s="19">
        <v>20000</v>
      </c>
      <c r="T4502" s="19">
        <v>7.54</v>
      </c>
      <c r="U4502" s="19">
        <v>19</v>
      </c>
      <c r="V4502" s="19">
        <v>0.24</v>
      </c>
      <c r="W4502" s="19">
        <v>65</v>
      </c>
      <c r="X4502" s="93">
        <v>798</v>
      </c>
      <c r="Y4502">
        <f t="shared" si="211"/>
        <v>500</v>
      </c>
      <c r="Z4502" t="b">
        <f>IF(N4502/G4502&gt;=Auswahlhilfe!$C$8,TRUE,FALSE)</f>
        <v>1</v>
      </c>
      <c r="AA4502" t="b">
        <f>IF(K4502&gt;Auswahlhilfe!$C$7,TRUE,FALSE)</f>
        <v>1</v>
      </c>
      <c r="AB4502" t="b">
        <f>IF(Auswahlhilfe!$C$17=F4502,TRUE,FALSE)</f>
        <v>0</v>
      </c>
      <c r="AC4502" t="b">
        <f>IFERROR(IF(FIND("P2",PGOptionList!D4502)&gt;0,TRUE),FALSE)</f>
        <v>0</v>
      </c>
      <c r="AD4502" t="b">
        <f>IFERROR(IF(FIND("P1",PGOptionList!D4502)&gt;0,TRUE),FALSE)</f>
        <v>1</v>
      </c>
      <c r="AE4502" t="b">
        <f>IFERROR(IF(FIND("P0",PGOptionList!D4502)&gt;0,TRUE),FALSE)</f>
        <v>0</v>
      </c>
      <c r="AF4502" t="b">
        <f>IF(AND(Z4502,AA4502,AB4502,AC4502,IF(C4502=Auswahlhilfe!$L$7,TRUE,FALSE)),D4502,FALSE)</f>
        <v>0</v>
      </c>
      <c r="AG4502" t="b">
        <f>IF(AND(Z4502,AA4502,AB4502,AD4502,IF(C4502=Auswahlhilfe!$L$17,TRUE,FALSE)),D4502,FALSE)</f>
        <v>0</v>
      </c>
      <c r="AH4502" t="b">
        <f>IF(AND(Z4502,AA4502,AB4502,AE4502,IF(C4502=Auswahlhilfe!$L$17,TRUE,FALSE)),D4502,FALSE)</f>
        <v>0</v>
      </c>
      <c r="AI4502" t="s">
        <v>4817</v>
      </c>
      <c r="AJ4502" s="90" t="str">
        <f t="shared" si="212"/>
        <v>mailto:info@oxni.ch?subject=Anfrage TCE-155-004-S1-P1</v>
      </c>
    </row>
    <row r="4503" spans="2:36" x14ac:dyDescent="0.2">
      <c r="B4503" s="78" t="str">
        <f t="shared" si="210"/>
        <v/>
      </c>
      <c r="C4503" s="19" t="s">
        <v>19</v>
      </c>
      <c r="D4503" s="19" t="s">
        <v>4804</v>
      </c>
      <c r="E4503" s="19">
        <v>180</v>
      </c>
      <c r="F4503" s="19" t="s">
        <v>58</v>
      </c>
      <c r="G4503" s="19">
        <v>4</v>
      </c>
      <c r="H4503" s="19">
        <v>3</v>
      </c>
      <c r="I4503" s="19">
        <v>50</v>
      </c>
      <c r="J4503" s="19">
        <v>97</v>
      </c>
      <c r="K4503" s="19">
        <v>535</v>
      </c>
      <c r="L4503" s="19">
        <v>1605</v>
      </c>
      <c r="M4503" s="19" t="s">
        <v>135</v>
      </c>
      <c r="N4503" s="19">
        <v>2000</v>
      </c>
      <c r="O4503" s="19">
        <v>4000</v>
      </c>
      <c r="P4503" s="19">
        <v>9400</v>
      </c>
      <c r="Q4503" s="19" t="s">
        <v>57</v>
      </c>
      <c r="R4503" s="19">
        <v>4700</v>
      </c>
      <c r="S4503" s="19">
        <v>20000</v>
      </c>
      <c r="T4503" s="19">
        <v>7.54</v>
      </c>
      <c r="U4503" s="19">
        <v>19</v>
      </c>
      <c r="V4503" s="19">
        <v>0.24</v>
      </c>
      <c r="W4503" s="19">
        <v>65</v>
      </c>
      <c r="X4503" s="93">
        <v>798</v>
      </c>
      <c r="Y4503">
        <f t="shared" si="211"/>
        <v>500</v>
      </c>
      <c r="Z4503" t="b">
        <f>IF(N4503/G4503&gt;=Auswahlhilfe!$C$8,TRUE,FALSE)</f>
        <v>1</v>
      </c>
      <c r="AA4503" t="b">
        <f>IF(K4503&gt;Auswahlhilfe!$C$7,TRUE,FALSE)</f>
        <v>1</v>
      </c>
      <c r="AB4503" t="b">
        <f>IF(Auswahlhilfe!$C$17=F4503,TRUE,FALSE)</f>
        <v>1</v>
      </c>
      <c r="AC4503" t="b">
        <f>IFERROR(IF(FIND("P2",PGOptionList!D4503)&gt;0,TRUE),FALSE)</f>
        <v>0</v>
      </c>
      <c r="AD4503" t="b">
        <f>IFERROR(IF(FIND("P1",PGOptionList!D4503)&gt;0,TRUE),FALSE)</f>
        <v>1</v>
      </c>
      <c r="AE4503" t="b">
        <f>IFERROR(IF(FIND("P0",PGOptionList!D4503)&gt;0,TRUE),FALSE)</f>
        <v>0</v>
      </c>
      <c r="AF4503" t="b">
        <f>IF(AND(Z4503,AA4503,AB4503,AC4503,IF(C4503=Auswahlhilfe!$L$7,TRUE,FALSE)),D4503,FALSE)</f>
        <v>0</v>
      </c>
      <c r="AG4503" t="b">
        <f>IF(AND(Z4503,AA4503,AB4503,AD4503,IF(C4503=Auswahlhilfe!$L$17,TRUE,FALSE)),D4503,FALSE)</f>
        <v>0</v>
      </c>
      <c r="AH4503" t="b">
        <f>IF(AND(Z4503,AA4503,AB4503,AE4503,IF(C4503=Auswahlhilfe!$L$17,TRUE,FALSE)),D4503,FALSE)</f>
        <v>0</v>
      </c>
      <c r="AI4503" t="s">
        <v>4818</v>
      </c>
      <c r="AJ4503" s="90" t="str">
        <f t="shared" si="212"/>
        <v>https://shop.oxni.ch/de/shop/motoren/planetengetriebe/tce-155-004-s2-p1</v>
      </c>
    </row>
    <row r="4504" spans="2:36" x14ac:dyDescent="0.2">
      <c r="B4504" s="78" t="str">
        <f t="shared" si="210"/>
        <v/>
      </c>
      <c r="C4504" s="19" t="s">
        <v>19</v>
      </c>
      <c r="D4504" s="19" t="s">
        <v>4805</v>
      </c>
      <c r="E4504" s="19">
        <v>180</v>
      </c>
      <c r="F4504" s="19" t="s">
        <v>55</v>
      </c>
      <c r="G4504" s="19">
        <v>4</v>
      </c>
      <c r="H4504" s="19">
        <v>5</v>
      </c>
      <c r="I4504" s="19">
        <v>50</v>
      </c>
      <c r="J4504" s="19">
        <v>97</v>
      </c>
      <c r="K4504" s="19">
        <v>535</v>
      </c>
      <c r="L4504" s="19">
        <v>1605</v>
      </c>
      <c r="M4504" s="19" t="s">
        <v>135</v>
      </c>
      <c r="N4504" s="19">
        <v>2000</v>
      </c>
      <c r="O4504" s="19">
        <v>4000</v>
      </c>
      <c r="P4504" s="19">
        <v>9400</v>
      </c>
      <c r="Q4504" s="19" t="s">
        <v>57</v>
      </c>
      <c r="R4504" s="19">
        <v>4700</v>
      </c>
      <c r="S4504" s="19">
        <v>20000</v>
      </c>
      <c r="T4504" s="19">
        <v>7.54</v>
      </c>
      <c r="U4504" s="19">
        <v>19</v>
      </c>
      <c r="V4504" s="19">
        <v>0.24</v>
      </c>
      <c r="W4504" s="19">
        <v>65</v>
      </c>
      <c r="X4504" s="93">
        <v>726</v>
      </c>
      <c r="Y4504">
        <f t="shared" si="211"/>
        <v>500</v>
      </c>
      <c r="Z4504" t="b">
        <f>IF(N4504/G4504&gt;=Auswahlhilfe!$C$8,TRUE,FALSE)</f>
        <v>1</v>
      </c>
      <c r="AA4504" t="b">
        <f>IF(K4504&gt;Auswahlhilfe!$C$7,TRUE,FALSE)</f>
        <v>1</v>
      </c>
      <c r="AB4504" t="b">
        <f>IF(Auswahlhilfe!$C$17=F4504,TRUE,FALSE)</f>
        <v>0</v>
      </c>
      <c r="AC4504" t="b">
        <f>IFERROR(IF(FIND("P2",PGOptionList!D4504)&gt;0,TRUE),FALSE)</f>
        <v>1</v>
      </c>
      <c r="AD4504" t="b">
        <f>IFERROR(IF(FIND("P1",PGOptionList!D4504)&gt;0,TRUE),FALSE)</f>
        <v>0</v>
      </c>
      <c r="AE4504" t="b">
        <f>IFERROR(IF(FIND("P0",PGOptionList!D4504)&gt;0,TRUE),FALSE)</f>
        <v>0</v>
      </c>
      <c r="AF4504" t="b">
        <f>IF(AND(Z4504,AA4504,AB4504,AC4504,IF(C4504=Auswahlhilfe!$L$7,TRUE,FALSE)),D4504,FALSE)</f>
        <v>0</v>
      </c>
      <c r="AG4504" t="b">
        <f>IF(AND(Z4504,AA4504,AB4504,AD4504,IF(C4504=Auswahlhilfe!$L$17,TRUE,FALSE)),D4504,FALSE)</f>
        <v>0</v>
      </c>
      <c r="AH4504" t="b">
        <f>IF(AND(Z4504,AA4504,AB4504,AE4504,IF(C4504=Auswahlhilfe!$L$17,TRUE,FALSE)),D4504,FALSE)</f>
        <v>0</v>
      </c>
      <c r="AI4504" t="s">
        <v>4817</v>
      </c>
      <c r="AJ4504" s="90" t="str">
        <f t="shared" si="212"/>
        <v>mailto:info@oxni.ch?subject=Anfrage TCE-155-004-S1-P2</v>
      </c>
    </row>
    <row r="4505" spans="2:36" x14ac:dyDescent="0.2">
      <c r="B4505" s="78" t="str">
        <f t="shared" si="210"/>
        <v/>
      </c>
      <c r="C4505" s="19" t="s">
        <v>19</v>
      </c>
      <c r="D4505" s="19" t="s">
        <v>4806</v>
      </c>
      <c r="E4505" s="19">
        <v>180</v>
      </c>
      <c r="F4505" s="19" t="s">
        <v>58</v>
      </c>
      <c r="G4505" s="19">
        <v>4</v>
      </c>
      <c r="H4505" s="19">
        <v>5</v>
      </c>
      <c r="I4505" s="19">
        <v>50</v>
      </c>
      <c r="J4505" s="19">
        <v>97</v>
      </c>
      <c r="K4505" s="19">
        <v>535</v>
      </c>
      <c r="L4505" s="19">
        <v>1605</v>
      </c>
      <c r="M4505" s="19" t="s">
        <v>135</v>
      </c>
      <c r="N4505" s="19">
        <v>2000</v>
      </c>
      <c r="O4505" s="19">
        <v>4000</v>
      </c>
      <c r="P4505" s="19">
        <v>9400</v>
      </c>
      <c r="Q4505" s="19" t="s">
        <v>57</v>
      </c>
      <c r="R4505" s="19">
        <v>4700</v>
      </c>
      <c r="S4505" s="19">
        <v>20000</v>
      </c>
      <c r="T4505" s="19">
        <v>7.54</v>
      </c>
      <c r="U4505" s="19">
        <v>19</v>
      </c>
      <c r="V4505" s="19">
        <v>0.24</v>
      </c>
      <c r="W4505" s="19">
        <v>65</v>
      </c>
      <c r="X4505" s="93">
        <v>726</v>
      </c>
      <c r="Y4505">
        <f t="shared" si="211"/>
        <v>500</v>
      </c>
      <c r="Z4505" t="b">
        <f>IF(N4505/G4505&gt;=Auswahlhilfe!$C$8,TRUE,FALSE)</f>
        <v>1</v>
      </c>
      <c r="AA4505" t="b">
        <f>IF(K4505&gt;Auswahlhilfe!$C$7,TRUE,FALSE)</f>
        <v>1</v>
      </c>
      <c r="AB4505" t="b">
        <f>IF(Auswahlhilfe!$C$17=F4505,TRUE,FALSE)</f>
        <v>1</v>
      </c>
      <c r="AC4505" t="b">
        <f>IFERROR(IF(FIND("P2",PGOptionList!D4505)&gt;0,TRUE),FALSE)</f>
        <v>1</v>
      </c>
      <c r="AD4505" t="b">
        <f>IFERROR(IF(FIND("P1",PGOptionList!D4505)&gt;0,TRUE),FALSE)</f>
        <v>0</v>
      </c>
      <c r="AE4505" t="b">
        <f>IFERROR(IF(FIND("P0",PGOptionList!D4505)&gt;0,TRUE),FALSE)</f>
        <v>0</v>
      </c>
      <c r="AF4505" t="b">
        <f>IF(AND(Z4505,AA4505,AB4505,AC4505,IF(C4505=Auswahlhilfe!$L$7,TRUE,FALSE)),D4505,FALSE)</f>
        <v>0</v>
      </c>
      <c r="AG4505" t="b">
        <f>IF(AND(Z4505,AA4505,AB4505,AD4505,IF(C4505=Auswahlhilfe!$L$17,TRUE,FALSE)),D4505,FALSE)</f>
        <v>0</v>
      </c>
      <c r="AH4505" t="b">
        <f>IF(AND(Z4505,AA4505,AB4505,AE4505,IF(C4505=Auswahlhilfe!$L$17,TRUE,FALSE)),D4505,FALSE)</f>
        <v>0</v>
      </c>
      <c r="AI4505" t="s">
        <v>4818</v>
      </c>
      <c r="AJ4505" s="90" t="str">
        <f t="shared" si="212"/>
        <v>https://shop.oxni.ch/de/shop/motoren/planetengetriebe/tce-155-004-s2-p2</v>
      </c>
    </row>
    <row r="4506" spans="2:36" x14ac:dyDescent="0.2">
      <c r="B4506" s="78" t="str">
        <f t="shared" si="210"/>
        <v/>
      </c>
      <c r="C4506" s="19" t="s">
        <v>19</v>
      </c>
      <c r="D4506" s="19" t="s">
        <v>4807</v>
      </c>
      <c r="E4506" s="19">
        <v>180</v>
      </c>
      <c r="F4506" s="19" t="s">
        <v>55</v>
      </c>
      <c r="G4506" s="19">
        <v>3</v>
      </c>
      <c r="H4506" s="19">
        <v>3</v>
      </c>
      <c r="I4506" s="19">
        <v>50</v>
      </c>
      <c r="J4506" s="19">
        <v>97</v>
      </c>
      <c r="K4506" s="19">
        <v>340</v>
      </c>
      <c r="L4506" s="19">
        <v>1020</v>
      </c>
      <c r="M4506" s="19" t="s">
        <v>82</v>
      </c>
      <c r="N4506" s="19">
        <v>2000</v>
      </c>
      <c r="O4506" s="19">
        <v>4000</v>
      </c>
      <c r="P4506" s="19">
        <v>9400</v>
      </c>
      <c r="Q4506" s="19" t="s">
        <v>57</v>
      </c>
      <c r="R4506" s="19">
        <v>4700</v>
      </c>
      <c r="S4506" s="19">
        <v>20000</v>
      </c>
      <c r="T4506" s="19">
        <v>9.2100000000000009</v>
      </c>
      <c r="U4506" s="19">
        <v>19</v>
      </c>
      <c r="V4506" s="19">
        <v>0.24</v>
      </c>
      <c r="W4506" s="19">
        <v>65</v>
      </c>
      <c r="X4506" s="93">
        <v>798</v>
      </c>
      <c r="Y4506">
        <f t="shared" si="211"/>
        <v>666.66666666666663</v>
      </c>
      <c r="Z4506" t="b">
        <f>IF(N4506/G4506&gt;=Auswahlhilfe!$C$8,TRUE,FALSE)</f>
        <v>1</v>
      </c>
      <c r="AA4506" t="b">
        <f>IF(K4506&gt;Auswahlhilfe!$C$7,TRUE,FALSE)</f>
        <v>1</v>
      </c>
      <c r="AB4506" t="b">
        <f>IF(Auswahlhilfe!$C$17=F4506,TRUE,FALSE)</f>
        <v>0</v>
      </c>
      <c r="AC4506" t="b">
        <f>IFERROR(IF(FIND("P2",PGOptionList!D4506)&gt;0,TRUE),FALSE)</f>
        <v>0</v>
      </c>
      <c r="AD4506" t="b">
        <f>IFERROR(IF(FIND("P1",PGOptionList!D4506)&gt;0,TRUE),FALSE)</f>
        <v>1</v>
      </c>
      <c r="AE4506" t="b">
        <f>IFERROR(IF(FIND("P0",PGOptionList!D4506)&gt;0,TRUE),FALSE)</f>
        <v>0</v>
      </c>
      <c r="AF4506" t="b">
        <f>IF(AND(Z4506,AA4506,AB4506,AC4506,IF(C4506=Auswahlhilfe!$L$7,TRUE,FALSE)),D4506,FALSE)</f>
        <v>0</v>
      </c>
      <c r="AG4506" t="b">
        <f>IF(AND(Z4506,AA4506,AB4506,AD4506,IF(C4506=Auswahlhilfe!$L$17,TRUE,FALSE)),D4506,FALSE)</f>
        <v>0</v>
      </c>
      <c r="AH4506" t="b">
        <f>IF(AND(Z4506,AA4506,AB4506,AE4506,IF(C4506=Auswahlhilfe!$L$17,TRUE,FALSE)),D4506,FALSE)</f>
        <v>0</v>
      </c>
      <c r="AI4506" t="s">
        <v>4817</v>
      </c>
      <c r="AJ4506" s="90" t="str">
        <f t="shared" si="212"/>
        <v>mailto:info@oxni.ch?subject=Anfrage TCE-155-003-S1-P1</v>
      </c>
    </row>
    <row r="4507" spans="2:36" x14ac:dyDescent="0.2">
      <c r="B4507" s="78" t="str">
        <f t="shared" si="210"/>
        <v/>
      </c>
      <c r="C4507" s="19" t="s">
        <v>19</v>
      </c>
      <c r="D4507" s="19" t="s">
        <v>4808</v>
      </c>
      <c r="E4507" s="19">
        <v>180</v>
      </c>
      <c r="F4507" s="19" t="s">
        <v>58</v>
      </c>
      <c r="G4507" s="19">
        <v>3</v>
      </c>
      <c r="H4507" s="19">
        <v>3</v>
      </c>
      <c r="I4507" s="19">
        <v>50</v>
      </c>
      <c r="J4507" s="19">
        <v>97</v>
      </c>
      <c r="K4507" s="19">
        <v>340</v>
      </c>
      <c r="L4507" s="19">
        <v>1020</v>
      </c>
      <c r="M4507" s="19" t="s">
        <v>82</v>
      </c>
      <c r="N4507" s="19">
        <v>2000</v>
      </c>
      <c r="O4507" s="19">
        <v>4000</v>
      </c>
      <c r="P4507" s="19">
        <v>9400</v>
      </c>
      <c r="Q4507" s="19" t="s">
        <v>57</v>
      </c>
      <c r="R4507" s="19">
        <v>4700</v>
      </c>
      <c r="S4507" s="19">
        <v>20000</v>
      </c>
      <c r="T4507" s="19">
        <v>9.2100000000000009</v>
      </c>
      <c r="U4507" s="19">
        <v>19</v>
      </c>
      <c r="V4507" s="19">
        <v>0.24</v>
      </c>
      <c r="W4507" s="19">
        <v>65</v>
      </c>
      <c r="X4507" s="93">
        <v>798</v>
      </c>
      <c r="Y4507">
        <f t="shared" si="211"/>
        <v>666.66666666666663</v>
      </c>
      <c r="Z4507" t="b">
        <f>IF(N4507/G4507&gt;=Auswahlhilfe!$C$8,TRUE,FALSE)</f>
        <v>1</v>
      </c>
      <c r="AA4507" t="b">
        <f>IF(K4507&gt;Auswahlhilfe!$C$7,TRUE,FALSE)</f>
        <v>1</v>
      </c>
      <c r="AB4507" t="b">
        <f>IF(Auswahlhilfe!$C$17=F4507,TRUE,FALSE)</f>
        <v>1</v>
      </c>
      <c r="AC4507" t="b">
        <f>IFERROR(IF(FIND("P2",PGOptionList!D4507)&gt;0,TRUE),FALSE)</f>
        <v>0</v>
      </c>
      <c r="AD4507" t="b">
        <f>IFERROR(IF(FIND("P1",PGOptionList!D4507)&gt;0,TRUE),FALSE)</f>
        <v>1</v>
      </c>
      <c r="AE4507" t="b">
        <f>IFERROR(IF(FIND("P0",PGOptionList!D4507)&gt;0,TRUE),FALSE)</f>
        <v>0</v>
      </c>
      <c r="AF4507" t="b">
        <f>IF(AND(Z4507,AA4507,AB4507,AC4507,IF(C4507=Auswahlhilfe!$L$7,TRUE,FALSE)),D4507,FALSE)</f>
        <v>0</v>
      </c>
      <c r="AG4507" t="b">
        <f>IF(AND(Z4507,AA4507,AB4507,AD4507,IF(C4507=Auswahlhilfe!$L$17,TRUE,FALSE)),D4507,FALSE)</f>
        <v>0</v>
      </c>
      <c r="AH4507" t="b">
        <f>IF(AND(Z4507,AA4507,AB4507,AE4507,IF(C4507=Auswahlhilfe!$L$17,TRUE,FALSE)),D4507,FALSE)</f>
        <v>0</v>
      </c>
      <c r="AI4507" t="s">
        <v>4818</v>
      </c>
      <c r="AJ4507" s="90" t="str">
        <f t="shared" si="212"/>
        <v>https://shop.oxni.ch/de/shop/motoren/planetengetriebe/tce-155-003-s2-p1</v>
      </c>
    </row>
    <row r="4508" spans="2:36" x14ac:dyDescent="0.2">
      <c r="B4508" s="78" t="str">
        <f t="shared" si="210"/>
        <v/>
      </c>
      <c r="C4508" s="19" t="s">
        <v>19</v>
      </c>
      <c r="D4508" s="19" t="s">
        <v>4809</v>
      </c>
      <c r="E4508" s="19">
        <v>180</v>
      </c>
      <c r="F4508" s="19" t="s">
        <v>55</v>
      </c>
      <c r="G4508" s="19">
        <v>3</v>
      </c>
      <c r="H4508" s="19">
        <v>5</v>
      </c>
      <c r="I4508" s="19">
        <v>50</v>
      </c>
      <c r="J4508" s="19">
        <v>97</v>
      </c>
      <c r="K4508" s="19">
        <v>340</v>
      </c>
      <c r="L4508" s="19">
        <v>1020</v>
      </c>
      <c r="M4508" s="19" t="s">
        <v>82</v>
      </c>
      <c r="N4508" s="19">
        <v>2000</v>
      </c>
      <c r="O4508" s="19">
        <v>4000</v>
      </c>
      <c r="P4508" s="19">
        <v>9400</v>
      </c>
      <c r="Q4508" s="19" t="s">
        <v>57</v>
      </c>
      <c r="R4508" s="19">
        <v>4700</v>
      </c>
      <c r="S4508" s="19">
        <v>20000</v>
      </c>
      <c r="T4508" s="19">
        <v>9.2100000000000009</v>
      </c>
      <c r="U4508" s="19">
        <v>19</v>
      </c>
      <c r="V4508" s="19">
        <v>0.24</v>
      </c>
      <c r="W4508" s="19">
        <v>65</v>
      </c>
      <c r="X4508" s="93">
        <v>726</v>
      </c>
      <c r="Y4508">
        <f t="shared" si="211"/>
        <v>666.66666666666663</v>
      </c>
      <c r="Z4508" t="b">
        <f>IF(N4508/G4508&gt;=Auswahlhilfe!$C$8,TRUE,FALSE)</f>
        <v>1</v>
      </c>
      <c r="AA4508" t="b">
        <f>IF(K4508&gt;Auswahlhilfe!$C$7,TRUE,FALSE)</f>
        <v>1</v>
      </c>
      <c r="AB4508" t="b">
        <f>IF(Auswahlhilfe!$C$17=F4508,TRUE,FALSE)</f>
        <v>0</v>
      </c>
      <c r="AC4508" t="b">
        <f>IFERROR(IF(FIND("P2",PGOptionList!D4508)&gt;0,TRUE),FALSE)</f>
        <v>1</v>
      </c>
      <c r="AD4508" t="b">
        <f>IFERROR(IF(FIND("P1",PGOptionList!D4508)&gt;0,TRUE),FALSE)</f>
        <v>0</v>
      </c>
      <c r="AE4508" t="b">
        <f>IFERROR(IF(FIND("P0",PGOptionList!D4508)&gt;0,TRUE),FALSE)</f>
        <v>0</v>
      </c>
      <c r="AF4508" t="b">
        <f>IF(AND(Z4508,AA4508,AB4508,AC4508,IF(C4508=Auswahlhilfe!$L$7,TRUE,FALSE)),D4508,FALSE)</f>
        <v>0</v>
      </c>
      <c r="AG4508" t="b">
        <f>IF(AND(Z4508,AA4508,AB4508,AD4508,IF(C4508=Auswahlhilfe!$L$17,TRUE,FALSE)),D4508,FALSE)</f>
        <v>0</v>
      </c>
      <c r="AH4508" t="b">
        <f>IF(AND(Z4508,AA4508,AB4508,AE4508,IF(C4508=Auswahlhilfe!$L$17,TRUE,FALSE)),D4508,FALSE)</f>
        <v>0</v>
      </c>
      <c r="AI4508" t="s">
        <v>4817</v>
      </c>
      <c r="AJ4508" s="90" t="str">
        <f t="shared" si="212"/>
        <v>mailto:info@oxni.ch?subject=Anfrage TCE-155-003-S1-P2</v>
      </c>
    </row>
    <row r="4509" spans="2:36" x14ac:dyDescent="0.2">
      <c r="B4509" s="78" t="str">
        <f t="shared" si="210"/>
        <v/>
      </c>
      <c r="C4509" s="19" t="s">
        <v>19</v>
      </c>
      <c r="D4509" s="19" t="s">
        <v>4810</v>
      </c>
      <c r="E4509" s="19">
        <v>180</v>
      </c>
      <c r="F4509" s="19" t="s">
        <v>58</v>
      </c>
      <c r="G4509" s="19">
        <v>3</v>
      </c>
      <c r="H4509" s="19">
        <v>5</v>
      </c>
      <c r="I4509" s="19">
        <v>50</v>
      </c>
      <c r="J4509" s="19">
        <v>97</v>
      </c>
      <c r="K4509" s="19">
        <v>340</v>
      </c>
      <c r="L4509" s="19">
        <v>1020</v>
      </c>
      <c r="M4509" s="19" t="s">
        <v>82</v>
      </c>
      <c r="N4509" s="19">
        <v>2000</v>
      </c>
      <c r="O4509" s="19">
        <v>4000</v>
      </c>
      <c r="P4509" s="19">
        <v>9400</v>
      </c>
      <c r="Q4509" s="19" t="s">
        <v>57</v>
      </c>
      <c r="R4509" s="19">
        <v>4700</v>
      </c>
      <c r="S4509" s="19">
        <v>20000</v>
      </c>
      <c r="T4509" s="19">
        <v>9.2100000000000009</v>
      </c>
      <c r="U4509" s="19">
        <v>19</v>
      </c>
      <c r="V4509" s="19">
        <v>0.24</v>
      </c>
      <c r="W4509" s="19">
        <v>65</v>
      </c>
      <c r="X4509" s="96">
        <v>726</v>
      </c>
      <c r="Y4509">
        <f t="shared" si="211"/>
        <v>666.66666666666663</v>
      </c>
      <c r="Z4509" t="b">
        <f>IF(N4509/G4509&gt;=Auswahlhilfe!$C$8,TRUE,FALSE)</f>
        <v>1</v>
      </c>
      <c r="AA4509" t="b">
        <f>IF(K4509&gt;Auswahlhilfe!$C$7,TRUE,FALSE)</f>
        <v>1</v>
      </c>
      <c r="AB4509" t="b">
        <f>IF(Auswahlhilfe!$C$17=F4509,TRUE,FALSE)</f>
        <v>1</v>
      </c>
      <c r="AC4509" t="b">
        <f>IFERROR(IF(FIND("P2",PGOptionList!D4509)&gt;0,TRUE),FALSE)</f>
        <v>1</v>
      </c>
      <c r="AD4509" t="b">
        <f>IFERROR(IF(FIND("P1",PGOptionList!D4509)&gt;0,TRUE),FALSE)</f>
        <v>0</v>
      </c>
      <c r="AE4509" t="b">
        <f>IFERROR(IF(FIND("P0",PGOptionList!D4509)&gt;0,TRUE),FALSE)</f>
        <v>0</v>
      </c>
      <c r="AF4509" t="b">
        <f>IF(AND(Z4509,AA4509,AB4509,AC4509,IF(C4509=Auswahlhilfe!$L$7,TRUE,FALSE)),D4509,FALSE)</f>
        <v>0</v>
      </c>
      <c r="AG4509" t="b">
        <f>IF(AND(Z4509,AA4509,AB4509,AD4509,IF(C4509=Auswahlhilfe!$L$17,TRUE,FALSE)),D4509,FALSE)</f>
        <v>0</v>
      </c>
      <c r="AH4509" t="b">
        <f>IF(AND(Z4509,AA4509,AB4509,AE4509,IF(C4509=Auswahlhilfe!$L$17,TRUE,FALSE)),D4509,FALSE)</f>
        <v>0</v>
      </c>
      <c r="AI4509" t="s">
        <v>4818</v>
      </c>
      <c r="AJ4509" s="90" t="str">
        <f t="shared" si="212"/>
        <v>https://shop.oxni.ch/de/shop/motoren/planetengetriebe/tce-155-003-s2-p2</v>
      </c>
    </row>
    <row r="4510" spans="2:36" s="85" customFormat="1" x14ac:dyDescent="0.2">
      <c r="B4510" s="94"/>
      <c r="X4510" s="95"/>
    </row>
    <row r="4511" spans="2:36" s="85" customFormat="1" x14ac:dyDescent="0.2">
      <c r="B4511" s="94"/>
      <c r="X4511" s="95"/>
    </row>
    <row r="4512" spans="2:36" s="85" customFormat="1" x14ac:dyDescent="0.2">
      <c r="B4512" s="94"/>
      <c r="X4512" s="95"/>
    </row>
    <row r="4513" spans="2:24" s="85" customFormat="1" x14ac:dyDescent="0.2">
      <c r="B4513" s="94"/>
      <c r="X4513" s="95"/>
    </row>
    <row r="4514" spans="2:24" s="85" customFormat="1" x14ac:dyDescent="0.2">
      <c r="B4514" s="94"/>
      <c r="X4514" s="95"/>
    </row>
    <row r="4515" spans="2:24" s="85" customFormat="1" x14ac:dyDescent="0.2">
      <c r="B4515" s="94"/>
      <c r="X4515" s="95"/>
    </row>
    <row r="4516" spans="2:24" s="85" customFormat="1" x14ac:dyDescent="0.2">
      <c r="B4516" s="94"/>
      <c r="X4516" s="95"/>
    </row>
    <row r="4517" spans="2:24" s="85" customFormat="1" x14ac:dyDescent="0.2">
      <c r="B4517" s="94"/>
      <c r="X4517" s="95"/>
    </row>
    <row r="4518" spans="2:24" s="85" customFormat="1" x14ac:dyDescent="0.2">
      <c r="B4518" s="94"/>
      <c r="X4518" s="95"/>
    </row>
    <row r="4519" spans="2:24" s="85" customFormat="1" x14ac:dyDescent="0.2">
      <c r="B4519" s="94"/>
      <c r="X4519" s="95"/>
    </row>
    <row r="4520" spans="2:24" s="85" customFormat="1" x14ac:dyDescent="0.2">
      <c r="B4520" s="94"/>
      <c r="X4520" s="95"/>
    </row>
    <row r="4521" spans="2:24" s="85" customFormat="1" x14ac:dyDescent="0.2">
      <c r="B4521" s="94"/>
      <c r="X4521" s="95"/>
    </row>
    <row r="4522" spans="2:24" s="85" customFormat="1" x14ac:dyDescent="0.2">
      <c r="B4522" s="94"/>
      <c r="X4522" s="95"/>
    </row>
    <row r="4523" spans="2:24" s="85" customFormat="1" x14ac:dyDescent="0.2">
      <c r="B4523" s="94"/>
      <c r="X4523" s="95"/>
    </row>
    <row r="4524" spans="2:24" s="85" customFormat="1" x14ac:dyDescent="0.2">
      <c r="B4524" s="94"/>
      <c r="X4524" s="95"/>
    </row>
    <row r="4525" spans="2:24" s="85" customFormat="1" x14ac:dyDescent="0.2">
      <c r="B4525" s="94"/>
      <c r="X4525" s="95"/>
    </row>
    <row r="4526" spans="2:24" s="85" customFormat="1" x14ac:dyDescent="0.2">
      <c r="B4526" s="94"/>
      <c r="X4526" s="95"/>
    </row>
    <row r="4527" spans="2:24" s="85" customFormat="1" x14ac:dyDescent="0.2">
      <c r="B4527" s="94"/>
      <c r="X4527" s="95"/>
    </row>
    <row r="4528" spans="2:24" s="85" customFormat="1" x14ac:dyDescent="0.2">
      <c r="B4528" s="94"/>
      <c r="X4528" s="95"/>
    </row>
    <row r="4529" spans="2:24" s="85" customFormat="1" x14ac:dyDescent="0.2">
      <c r="B4529" s="94"/>
      <c r="X4529" s="95"/>
    </row>
    <row r="4530" spans="2:24" s="85" customFormat="1" x14ac:dyDescent="0.2">
      <c r="B4530" s="94"/>
      <c r="X4530" s="95"/>
    </row>
    <row r="4531" spans="2:24" s="85" customFormat="1" x14ac:dyDescent="0.2">
      <c r="B4531" s="94"/>
      <c r="X4531" s="95"/>
    </row>
    <row r="4532" spans="2:24" s="85" customFormat="1" x14ac:dyDescent="0.2">
      <c r="B4532" s="94"/>
      <c r="X4532" s="95"/>
    </row>
    <row r="4533" spans="2:24" s="85" customFormat="1" x14ac:dyDescent="0.2">
      <c r="B4533" s="94"/>
      <c r="X4533" s="95"/>
    </row>
    <row r="4534" spans="2:24" s="85" customFormat="1" x14ac:dyDescent="0.2">
      <c r="B4534" s="94"/>
      <c r="X4534" s="95"/>
    </row>
    <row r="4535" spans="2:24" s="85" customFormat="1" x14ac:dyDescent="0.2">
      <c r="B4535" s="94"/>
      <c r="X4535" s="95"/>
    </row>
    <row r="4536" spans="2:24" s="85" customFormat="1" x14ac:dyDescent="0.2">
      <c r="B4536" s="94"/>
      <c r="X4536" s="95"/>
    </row>
    <row r="4537" spans="2:24" s="85" customFormat="1" x14ac:dyDescent="0.2">
      <c r="B4537" s="94"/>
      <c r="X4537" s="95"/>
    </row>
    <row r="4538" spans="2:24" s="85" customFormat="1" x14ac:dyDescent="0.2">
      <c r="B4538" s="94"/>
      <c r="X4538" s="95"/>
    </row>
    <row r="4539" spans="2:24" s="85" customFormat="1" x14ac:dyDescent="0.2">
      <c r="B4539" s="94"/>
      <c r="X4539" s="95"/>
    </row>
    <row r="4540" spans="2:24" s="85" customFormat="1" x14ac:dyDescent="0.2">
      <c r="B4540" s="94"/>
      <c r="X4540" s="95"/>
    </row>
    <row r="4541" spans="2:24" s="85" customFormat="1" x14ac:dyDescent="0.2">
      <c r="B4541" s="94"/>
      <c r="X4541" s="95"/>
    </row>
    <row r="4542" spans="2:24" s="85" customFormat="1" x14ac:dyDescent="0.2">
      <c r="B4542" s="94"/>
      <c r="X4542" s="95"/>
    </row>
    <row r="4543" spans="2:24" s="85" customFormat="1" x14ac:dyDescent="0.2">
      <c r="B4543" s="94"/>
      <c r="X4543" s="95"/>
    </row>
    <row r="4544" spans="2:24" s="85" customFormat="1" x14ac:dyDescent="0.2">
      <c r="B4544" s="94"/>
      <c r="X4544" s="95"/>
    </row>
    <row r="4545" spans="2:24" s="85" customFormat="1" x14ac:dyDescent="0.2">
      <c r="B4545" s="94"/>
      <c r="X4545" s="95"/>
    </row>
    <row r="4546" spans="2:24" s="85" customFormat="1" x14ac:dyDescent="0.2">
      <c r="B4546" s="94"/>
      <c r="X4546" s="95"/>
    </row>
    <row r="4547" spans="2:24" s="85" customFormat="1" x14ac:dyDescent="0.2">
      <c r="B4547" s="94"/>
      <c r="X4547" s="95"/>
    </row>
    <row r="4548" spans="2:24" s="85" customFormat="1" x14ac:dyDescent="0.2">
      <c r="B4548" s="94"/>
      <c r="X4548" s="95"/>
    </row>
    <row r="4549" spans="2:24" s="85" customFormat="1" x14ac:dyDescent="0.2">
      <c r="B4549" s="94"/>
      <c r="X4549" s="95"/>
    </row>
    <row r="4550" spans="2:24" s="85" customFormat="1" x14ac:dyDescent="0.2">
      <c r="B4550" s="94"/>
      <c r="X4550" s="95"/>
    </row>
    <row r="4551" spans="2:24" s="85" customFormat="1" x14ac:dyDescent="0.2">
      <c r="B4551" s="94"/>
      <c r="X4551" s="95"/>
    </row>
    <row r="4552" spans="2:24" s="85" customFormat="1" x14ac:dyDescent="0.2">
      <c r="B4552" s="94"/>
      <c r="X4552" s="95"/>
    </row>
    <row r="4553" spans="2:24" s="85" customFormat="1" x14ac:dyDescent="0.2">
      <c r="B4553" s="94"/>
      <c r="X4553" s="95"/>
    </row>
    <row r="4554" spans="2:24" s="85" customFormat="1" x14ac:dyDescent="0.2">
      <c r="B4554" s="94"/>
      <c r="X4554" s="95"/>
    </row>
    <row r="4555" spans="2:24" s="85" customFormat="1" x14ac:dyDescent="0.2">
      <c r="B4555" s="94"/>
      <c r="X4555" s="95"/>
    </row>
    <row r="4556" spans="2:24" s="85" customFormat="1" x14ac:dyDescent="0.2">
      <c r="B4556" s="94"/>
      <c r="X4556" s="95"/>
    </row>
    <row r="4557" spans="2:24" s="85" customFormat="1" x14ac:dyDescent="0.2">
      <c r="B4557" s="94"/>
      <c r="X4557" s="95"/>
    </row>
    <row r="4558" spans="2:24" s="85" customFormat="1" x14ac:dyDescent="0.2">
      <c r="B4558" s="94"/>
      <c r="X4558" s="95"/>
    </row>
    <row r="4559" spans="2:24" s="85" customFormat="1" x14ac:dyDescent="0.2">
      <c r="B4559" s="94"/>
      <c r="X4559" s="95"/>
    </row>
    <row r="4560" spans="2:24" s="85" customFormat="1" x14ac:dyDescent="0.2">
      <c r="B4560" s="94"/>
      <c r="X4560" s="95"/>
    </row>
    <row r="4561" spans="2:24" s="85" customFormat="1" x14ac:dyDescent="0.2">
      <c r="B4561" s="94"/>
      <c r="X4561" s="95"/>
    </row>
    <row r="4562" spans="2:24" s="85" customFormat="1" x14ac:dyDescent="0.2">
      <c r="B4562" s="94"/>
      <c r="X4562" s="95"/>
    </row>
    <row r="4563" spans="2:24" s="85" customFormat="1" x14ac:dyDescent="0.2">
      <c r="B4563" s="94"/>
      <c r="X4563" s="95"/>
    </row>
    <row r="4564" spans="2:24" s="85" customFormat="1" x14ac:dyDescent="0.2">
      <c r="B4564" s="94"/>
      <c r="X4564" s="95"/>
    </row>
    <row r="4565" spans="2:24" s="85" customFormat="1" x14ac:dyDescent="0.2">
      <c r="B4565" s="94"/>
      <c r="X4565" s="95"/>
    </row>
    <row r="4566" spans="2:24" s="85" customFormat="1" x14ac:dyDescent="0.2">
      <c r="B4566" s="94"/>
      <c r="X4566" s="95"/>
    </row>
    <row r="4567" spans="2:24" s="85" customFormat="1" x14ac:dyDescent="0.2">
      <c r="B4567" s="94"/>
      <c r="X4567" s="95"/>
    </row>
    <row r="4568" spans="2:24" s="85" customFormat="1" x14ac:dyDescent="0.2">
      <c r="B4568" s="94"/>
      <c r="X4568" s="95"/>
    </row>
    <row r="4569" spans="2:24" s="85" customFormat="1" x14ac:dyDescent="0.2">
      <c r="B4569" s="94"/>
      <c r="X4569" s="95"/>
    </row>
    <row r="4570" spans="2:24" s="85" customFormat="1" x14ac:dyDescent="0.2">
      <c r="B4570" s="94"/>
      <c r="X4570" s="95"/>
    </row>
    <row r="4571" spans="2:24" s="85" customFormat="1" x14ac:dyDescent="0.2">
      <c r="B4571" s="94"/>
      <c r="X4571" s="95"/>
    </row>
    <row r="4572" spans="2:24" s="85" customFormat="1" x14ac:dyDescent="0.2">
      <c r="B4572" s="94"/>
      <c r="X4572" s="95"/>
    </row>
    <row r="4573" spans="2:24" s="85" customFormat="1" x14ac:dyDescent="0.2">
      <c r="B4573" s="94"/>
      <c r="X4573" s="95"/>
    </row>
    <row r="4574" spans="2:24" s="85" customFormat="1" x14ac:dyDescent="0.2">
      <c r="B4574" s="94"/>
      <c r="X4574" s="95"/>
    </row>
    <row r="4575" spans="2:24" s="85" customFormat="1" x14ac:dyDescent="0.2">
      <c r="B4575" s="94"/>
      <c r="X4575" s="95"/>
    </row>
    <row r="4576" spans="2:24" s="85" customFormat="1" x14ac:dyDescent="0.2">
      <c r="B4576" s="94"/>
      <c r="X4576" s="95"/>
    </row>
    <row r="4577" spans="2:24" s="85" customFormat="1" x14ac:dyDescent="0.2">
      <c r="B4577" s="94"/>
      <c r="X4577" s="95"/>
    </row>
    <row r="4578" spans="2:24" s="85" customFormat="1" x14ac:dyDescent="0.2">
      <c r="B4578" s="94"/>
      <c r="X4578" s="95"/>
    </row>
    <row r="4579" spans="2:24" s="85" customFormat="1" x14ac:dyDescent="0.2">
      <c r="B4579" s="94"/>
      <c r="X4579" s="95"/>
    </row>
    <row r="4580" spans="2:24" s="85" customFormat="1" x14ac:dyDescent="0.2">
      <c r="B4580" s="94"/>
      <c r="X4580" s="95"/>
    </row>
    <row r="4581" spans="2:24" s="85" customFormat="1" x14ac:dyDescent="0.2">
      <c r="B4581" s="94"/>
      <c r="X4581" s="95"/>
    </row>
    <row r="4582" spans="2:24" s="85" customFormat="1" x14ac:dyDescent="0.2">
      <c r="B4582" s="94"/>
      <c r="X4582" s="95"/>
    </row>
    <row r="4583" spans="2:24" s="85" customFormat="1" x14ac:dyDescent="0.2">
      <c r="B4583" s="94"/>
      <c r="X4583" s="95"/>
    </row>
    <row r="4584" spans="2:24" s="85" customFormat="1" x14ac:dyDescent="0.2">
      <c r="B4584" s="94"/>
      <c r="X4584" s="95"/>
    </row>
    <row r="4585" spans="2:24" s="85" customFormat="1" x14ac:dyDescent="0.2">
      <c r="B4585" s="94"/>
      <c r="X4585" s="95"/>
    </row>
    <row r="4586" spans="2:24" s="85" customFormat="1" x14ac:dyDescent="0.2">
      <c r="B4586" s="94"/>
      <c r="X4586" s="95"/>
    </row>
    <row r="4587" spans="2:24" s="85" customFormat="1" x14ac:dyDescent="0.2">
      <c r="B4587" s="94"/>
      <c r="X4587" s="95"/>
    </row>
    <row r="4588" spans="2:24" s="85" customFormat="1" x14ac:dyDescent="0.2">
      <c r="B4588" s="94"/>
      <c r="X4588" s="95"/>
    </row>
    <row r="4589" spans="2:24" s="85" customFormat="1" x14ac:dyDescent="0.2">
      <c r="B4589" s="94"/>
      <c r="X4589" s="95"/>
    </row>
    <row r="4590" spans="2:24" s="85" customFormat="1" x14ac:dyDescent="0.2">
      <c r="B4590" s="94"/>
      <c r="X4590" s="95"/>
    </row>
    <row r="4591" spans="2:24" s="85" customFormat="1" x14ac:dyDescent="0.2">
      <c r="B4591" s="94"/>
      <c r="X4591" s="95"/>
    </row>
    <row r="4592" spans="2:24" s="85" customFormat="1" x14ac:dyDescent="0.2">
      <c r="B4592" s="94"/>
      <c r="X4592" s="95"/>
    </row>
    <row r="4593" spans="2:24" s="85" customFormat="1" x14ac:dyDescent="0.2">
      <c r="B4593" s="94"/>
      <c r="X4593" s="95"/>
    </row>
    <row r="4594" spans="2:24" s="85" customFormat="1" x14ac:dyDescent="0.2">
      <c r="B4594" s="94"/>
      <c r="X4594" s="95"/>
    </row>
    <row r="4595" spans="2:24" s="85" customFormat="1" x14ac:dyDescent="0.2">
      <c r="B4595" s="94"/>
      <c r="X4595" s="95"/>
    </row>
    <row r="4596" spans="2:24" s="85" customFormat="1" x14ac:dyDescent="0.2">
      <c r="B4596" s="94"/>
      <c r="X4596" s="95"/>
    </row>
    <row r="4597" spans="2:24" s="85" customFormat="1" x14ac:dyDescent="0.2">
      <c r="B4597" s="94"/>
      <c r="X4597" s="95"/>
    </row>
    <row r="4598" spans="2:24" s="85" customFormat="1" x14ac:dyDescent="0.2">
      <c r="B4598" s="94"/>
      <c r="X4598" s="95"/>
    </row>
    <row r="4599" spans="2:24" s="85" customFormat="1" x14ac:dyDescent="0.2">
      <c r="B4599" s="94"/>
      <c r="X4599" s="95"/>
    </row>
    <row r="4600" spans="2:24" s="85" customFormat="1" x14ac:dyDescent="0.2">
      <c r="B4600" s="94"/>
      <c r="X4600" s="95"/>
    </row>
    <row r="4601" spans="2:24" s="85" customFormat="1" x14ac:dyDescent="0.2">
      <c r="B4601" s="94"/>
      <c r="X4601" s="95"/>
    </row>
    <row r="4602" spans="2:24" s="85" customFormat="1" x14ac:dyDescent="0.2">
      <c r="B4602" s="94"/>
      <c r="X4602" s="95"/>
    </row>
    <row r="4603" spans="2:24" s="85" customFormat="1" x14ac:dyDescent="0.2">
      <c r="B4603" s="94"/>
      <c r="X4603" s="95"/>
    </row>
    <row r="4604" spans="2:24" s="85" customFormat="1" x14ac:dyDescent="0.2">
      <c r="B4604" s="94"/>
      <c r="X4604" s="95"/>
    </row>
    <row r="4605" spans="2:24" s="85" customFormat="1" x14ac:dyDescent="0.2">
      <c r="B4605" s="94"/>
      <c r="X4605" s="95"/>
    </row>
    <row r="4606" spans="2:24" s="85" customFormat="1" x14ac:dyDescent="0.2">
      <c r="B4606" s="94"/>
      <c r="X4606" s="95"/>
    </row>
    <row r="4607" spans="2:24" s="85" customFormat="1" x14ac:dyDescent="0.2">
      <c r="B4607" s="94"/>
      <c r="X4607" s="95"/>
    </row>
    <row r="4608" spans="2:24" s="85" customFormat="1" x14ac:dyDescent="0.2">
      <c r="B4608" s="94"/>
      <c r="X4608" s="95"/>
    </row>
    <row r="4609" spans="2:24" s="85" customFormat="1" x14ac:dyDescent="0.2">
      <c r="B4609" s="94"/>
      <c r="X4609" s="95"/>
    </row>
    <row r="4610" spans="2:24" s="85" customFormat="1" x14ac:dyDescent="0.2">
      <c r="B4610" s="94"/>
      <c r="X4610" s="95"/>
    </row>
    <row r="4611" spans="2:24" s="85" customFormat="1" x14ac:dyDescent="0.2">
      <c r="B4611" s="94"/>
      <c r="X4611" s="95"/>
    </row>
    <row r="4612" spans="2:24" s="85" customFormat="1" x14ac:dyDescent="0.2">
      <c r="B4612" s="94"/>
      <c r="X4612" s="95"/>
    </row>
    <row r="4613" spans="2:24" s="85" customFormat="1" x14ac:dyDescent="0.2">
      <c r="B4613" s="94"/>
      <c r="X4613" s="95"/>
    </row>
    <row r="4614" spans="2:24" s="85" customFormat="1" x14ac:dyDescent="0.2">
      <c r="B4614" s="94"/>
      <c r="X4614" s="95"/>
    </row>
    <row r="4615" spans="2:24" s="85" customFormat="1" x14ac:dyDescent="0.2">
      <c r="B4615" s="94"/>
      <c r="X4615" s="95"/>
    </row>
    <row r="4616" spans="2:24" s="85" customFormat="1" x14ac:dyDescent="0.2">
      <c r="B4616" s="94"/>
      <c r="X4616" s="95"/>
    </row>
    <row r="4617" spans="2:24" s="85" customFormat="1" x14ac:dyDescent="0.2">
      <c r="B4617" s="94"/>
      <c r="X4617" s="95"/>
    </row>
    <row r="4618" spans="2:24" s="85" customFormat="1" x14ac:dyDescent="0.2">
      <c r="B4618" s="94"/>
      <c r="X4618" s="95"/>
    </row>
    <row r="4619" spans="2:24" s="85" customFormat="1" x14ac:dyDescent="0.2">
      <c r="B4619" s="94"/>
      <c r="X4619" s="95"/>
    </row>
    <row r="4620" spans="2:24" s="85" customFormat="1" x14ac:dyDescent="0.2">
      <c r="B4620" s="94"/>
      <c r="X4620" s="95"/>
    </row>
    <row r="4621" spans="2:24" s="85" customFormat="1" x14ac:dyDescent="0.2">
      <c r="B4621" s="94"/>
      <c r="X4621" s="95"/>
    </row>
    <row r="4622" spans="2:24" s="85" customFormat="1" x14ac:dyDescent="0.2">
      <c r="B4622" s="94"/>
      <c r="X4622" s="95"/>
    </row>
    <row r="4623" spans="2:24" s="85" customFormat="1" x14ac:dyDescent="0.2">
      <c r="B4623" s="94"/>
      <c r="X4623" s="95"/>
    </row>
    <row r="4624" spans="2:24" s="85" customFormat="1" x14ac:dyDescent="0.2">
      <c r="B4624" s="94"/>
      <c r="X4624" s="95"/>
    </row>
    <row r="4625" spans="2:24" s="85" customFormat="1" x14ac:dyDescent="0.2">
      <c r="B4625" s="94"/>
      <c r="X4625" s="95"/>
    </row>
    <row r="4626" spans="2:24" s="85" customFormat="1" x14ac:dyDescent="0.2">
      <c r="B4626" s="94"/>
      <c r="X4626" s="95"/>
    </row>
    <row r="4627" spans="2:24" s="85" customFormat="1" x14ac:dyDescent="0.2">
      <c r="B4627" s="94"/>
      <c r="X4627" s="95"/>
    </row>
    <row r="4628" spans="2:24" s="85" customFormat="1" x14ac:dyDescent="0.2">
      <c r="B4628" s="94"/>
      <c r="X4628" s="95"/>
    </row>
    <row r="4629" spans="2:24" s="85" customFormat="1" x14ac:dyDescent="0.2">
      <c r="B4629" s="94"/>
      <c r="X4629" s="95"/>
    </row>
    <row r="4630" spans="2:24" s="85" customFormat="1" x14ac:dyDescent="0.2">
      <c r="B4630" s="94"/>
      <c r="X4630" s="95"/>
    </row>
    <row r="4631" spans="2:24" s="85" customFormat="1" x14ac:dyDescent="0.2">
      <c r="B4631" s="94"/>
      <c r="X4631" s="95"/>
    </row>
    <row r="4632" spans="2:24" s="85" customFormat="1" x14ac:dyDescent="0.2">
      <c r="B4632" s="94"/>
      <c r="X4632" s="95"/>
    </row>
    <row r="4633" spans="2:24" s="85" customFormat="1" x14ac:dyDescent="0.2">
      <c r="B4633" s="94"/>
      <c r="X4633" s="95"/>
    </row>
    <row r="4634" spans="2:24" s="85" customFormat="1" x14ac:dyDescent="0.2">
      <c r="B4634" s="94"/>
      <c r="X4634" s="95"/>
    </row>
    <row r="4635" spans="2:24" s="85" customFormat="1" x14ac:dyDescent="0.2">
      <c r="B4635" s="94"/>
      <c r="X4635" s="95"/>
    </row>
    <row r="4636" spans="2:24" s="85" customFormat="1" x14ac:dyDescent="0.2">
      <c r="B4636" s="94"/>
      <c r="X4636" s="95"/>
    </row>
    <row r="4637" spans="2:24" s="85" customFormat="1" x14ac:dyDescent="0.2">
      <c r="B4637" s="94"/>
      <c r="X4637" s="95"/>
    </row>
    <row r="4638" spans="2:24" s="85" customFormat="1" x14ac:dyDescent="0.2">
      <c r="B4638" s="94"/>
      <c r="X4638" s="95"/>
    </row>
    <row r="4639" spans="2:24" s="85" customFormat="1" x14ac:dyDescent="0.2">
      <c r="B4639" s="94"/>
      <c r="X4639" s="95"/>
    </row>
    <row r="4640" spans="2:24" s="85" customFormat="1" x14ac:dyDescent="0.2">
      <c r="B4640" s="94"/>
      <c r="X4640" s="95"/>
    </row>
    <row r="4641" spans="2:24" s="85" customFormat="1" x14ac:dyDescent="0.2">
      <c r="B4641" s="94"/>
      <c r="X4641" s="95"/>
    </row>
    <row r="4642" spans="2:24" s="85" customFormat="1" x14ac:dyDescent="0.2">
      <c r="B4642" s="94"/>
      <c r="X4642" s="95"/>
    </row>
    <row r="4643" spans="2:24" s="85" customFormat="1" x14ac:dyDescent="0.2">
      <c r="B4643" s="94"/>
      <c r="X4643" s="95"/>
    </row>
    <row r="4644" spans="2:24" s="85" customFormat="1" x14ac:dyDescent="0.2">
      <c r="B4644" s="94"/>
      <c r="X4644" s="95"/>
    </row>
    <row r="4645" spans="2:24" s="85" customFormat="1" x14ac:dyDescent="0.2">
      <c r="B4645" s="94"/>
      <c r="X4645" s="95"/>
    </row>
    <row r="4646" spans="2:24" s="85" customFormat="1" x14ac:dyDescent="0.2">
      <c r="B4646" s="94"/>
      <c r="X4646" s="95"/>
    </row>
    <row r="4647" spans="2:24" s="85" customFormat="1" x14ac:dyDescent="0.2">
      <c r="B4647" s="94"/>
      <c r="X4647" s="95"/>
    </row>
    <row r="4648" spans="2:24" s="85" customFormat="1" x14ac:dyDescent="0.2">
      <c r="B4648" s="94"/>
      <c r="X4648" s="95"/>
    </row>
    <row r="4649" spans="2:24" s="85" customFormat="1" x14ac:dyDescent="0.2">
      <c r="B4649" s="94"/>
      <c r="X4649" s="95"/>
    </row>
    <row r="4650" spans="2:24" s="85" customFormat="1" x14ac:dyDescent="0.2">
      <c r="B4650" s="94"/>
      <c r="X4650" s="95"/>
    </row>
    <row r="4651" spans="2:24" s="85" customFormat="1" x14ac:dyDescent="0.2">
      <c r="B4651" s="94"/>
      <c r="X4651" s="95"/>
    </row>
    <row r="4652" spans="2:24" s="85" customFormat="1" x14ac:dyDescent="0.2">
      <c r="B4652" s="94"/>
      <c r="X4652" s="95"/>
    </row>
    <row r="4653" spans="2:24" s="85" customFormat="1" x14ac:dyDescent="0.2">
      <c r="B4653" s="94"/>
      <c r="X4653" s="95"/>
    </row>
    <row r="4654" spans="2:24" s="85" customFormat="1" x14ac:dyDescent="0.2">
      <c r="B4654" s="94"/>
      <c r="X4654" s="95"/>
    </row>
    <row r="4655" spans="2:24" s="85" customFormat="1" x14ac:dyDescent="0.2">
      <c r="B4655" s="94"/>
      <c r="X4655" s="95"/>
    </row>
    <row r="4656" spans="2:24" s="85" customFormat="1" x14ac:dyDescent="0.2">
      <c r="B4656" s="94"/>
      <c r="X4656" s="95"/>
    </row>
    <row r="4657" spans="2:24" s="85" customFormat="1" x14ac:dyDescent="0.2">
      <c r="B4657" s="94"/>
      <c r="X4657" s="95"/>
    </row>
    <row r="4658" spans="2:24" s="85" customFormat="1" x14ac:dyDescent="0.2">
      <c r="B4658" s="94"/>
      <c r="X4658" s="95"/>
    </row>
    <row r="4659" spans="2:24" s="85" customFormat="1" x14ac:dyDescent="0.2">
      <c r="B4659" s="94"/>
      <c r="X4659" s="95"/>
    </row>
    <row r="4660" spans="2:24" s="85" customFormat="1" x14ac:dyDescent="0.2">
      <c r="B4660" s="94"/>
      <c r="X4660" s="95"/>
    </row>
    <row r="4661" spans="2:24" s="85" customFormat="1" x14ac:dyDescent="0.2">
      <c r="B4661" s="94"/>
      <c r="X4661" s="95"/>
    </row>
    <row r="4662" spans="2:24" s="85" customFormat="1" x14ac:dyDescent="0.2">
      <c r="B4662" s="94"/>
      <c r="X4662" s="95"/>
    </row>
    <row r="4663" spans="2:24" s="85" customFormat="1" x14ac:dyDescent="0.2">
      <c r="B4663" s="94"/>
      <c r="X4663" s="95"/>
    </row>
    <row r="4664" spans="2:24" s="85" customFormat="1" x14ac:dyDescent="0.2">
      <c r="B4664" s="94"/>
      <c r="X4664" s="95"/>
    </row>
    <row r="4665" spans="2:24" s="85" customFormat="1" x14ac:dyDescent="0.2">
      <c r="B4665" s="94"/>
      <c r="X4665" s="95"/>
    </row>
    <row r="4666" spans="2:24" s="85" customFormat="1" x14ac:dyDescent="0.2">
      <c r="B4666" s="94"/>
      <c r="X4666" s="95"/>
    </row>
    <row r="4667" spans="2:24" s="85" customFormat="1" x14ac:dyDescent="0.2">
      <c r="B4667" s="94"/>
      <c r="X4667" s="95"/>
    </row>
    <row r="4668" spans="2:24" s="85" customFormat="1" x14ac:dyDescent="0.2">
      <c r="B4668" s="94"/>
      <c r="X4668" s="95"/>
    </row>
    <row r="4669" spans="2:24" s="85" customFormat="1" x14ac:dyDescent="0.2">
      <c r="B4669" s="94"/>
      <c r="X4669" s="95"/>
    </row>
    <row r="4670" spans="2:24" s="85" customFormat="1" x14ac:dyDescent="0.2">
      <c r="B4670" s="94"/>
      <c r="X4670" s="95"/>
    </row>
    <row r="4671" spans="2:24" s="85" customFormat="1" x14ac:dyDescent="0.2">
      <c r="B4671" s="94"/>
      <c r="X4671" s="95"/>
    </row>
    <row r="4672" spans="2:24" s="85" customFormat="1" x14ac:dyDescent="0.2">
      <c r="B4672" s="94"/>
      <c r="X4672" s="95"/>
    </row>
    <row r="4673" spans="2:24" s="85" customFormat="1" x14ac:dyDescent="0.2">
      <c r="B4673" s="94"/>
      <c r="X4673" s="95"/>
    </row>
    <row r="4674" spans="2:24" s="85" customFormat="1" x14ac:dyDescent="0.2">
      <c r="B4674" s="94"/>
      <c r="X4674" s="95"/>
    </row>
    <row r="4675" spans="2:24" s="85" customFormat="1" x14ac:dyDescent="0.2">
      <c r="B4675" s="94"/>
      <c r="X4675" s="95"/>
    </row>
    <row r="4676" spans="2:24" s="85" customFormat="1" x14ac:dyDescent="0.2">
      <c r="B4676" s="94"/>
      <c r="X4676" s="95"/>
    </row>
    <row r="4677" spans="2:24" s="85" customFormat="1" x14ac:dyDescent="0.2">
      <c r="B4677" s="94"/>
      <c r="X4677" s="95"/>
    </row>
    <row r="4678" spans="2:24" s="85" customFormat="1" x14ac:dyDescent="0.2">
      <c r="B4678" s="94"/>
      <c r="X4678" s="95"/>
    </row>
    <row r="4679" spans="2:24" s="85" customFormat="1" x14ac:dyDescent="0.2">
      <c r="B4679" s="94"/>
      <c r="X4679" s="95"/>
    </row>
    <row r="4680" spans="2:24" s="85" customFormat="1" x14ac:dyDescent="0.2">
      <c r="B4680" s="94"/>
      <c r="X4680" s="95"/>
    </row>
    <row r="4681" spans="2:24" s="85" customFormat="1" x14ac:dyDescent="0.2">
      <c r="B4681" s="94"/>
      <c r="X4681" s="95"/>
    </row>
    <row r="4682" spans="2:24" s="85" customFormat="1" x14ac:dyDescent="0.2">
      <c r="B4682" s="94"/>
      <c r="X4682" s="95"/>
    </row>
    <row r="4683" spans="2:24" s="85" customFormat="1" x14ac:dyDescent="0.2">
      <c r="B4683" s="94"/>
      <c r="X4683" s="95"/>
    </row>
    <row r="4684" spans="2:24" s="85" customFormat="1" x14ac:dyDescent="0.2">
      <c r="B4684" s="94"/>
      <c r="X4684" s="95"/>
    </row>
    <row r="4685" spans="2:24" s="85" customFormat="1" x14ac:dyDescent="0.2">
      <c r="B4685" s="94"/>
      <c r="X4685" s="95"/>
    </row>
    <row r="4686" spans="2:24" s="85" customFormat="1" x14ac:dyDescent="0.2">
      <c r="B4686" s="94"/>
      <c r="X4686" s="95"/>
    </row>
    <row r="4687" spans="2:24" s="85" customFormat="1" x14ac:dyDescent="0.2">
      <c r="B4687" s="94"/>
      <c r="X4687" s="95"/>
    </row>
    <row r="4688" spans="2:24" s="85" customFormat="1" x14ac:dyDescent="0.2">
      <c r="B4688" s="94"/>
      <c r="X4688" s="95"/>
    </row>
    <row r="4689" spans="2:24" s="85" customFormat="1" x14ac:dyDescent="0.2">
      <c r="B4689" s="94"/>
      <c r="X4689" s="95"/>
    </row>
    <row r="4690" spans="2:24" s="85" customFormat="1" x14ac:dyDescent="0.2">
      <c r="B4690" s="94"/>
      <c r="X4690" s="95"/>
    </row>
    <row r="4691" spans="2:24" s="85" customFormat="1" x14ac:dyDescent="0.2">
      <c r="B4691" s="94"/>
      <c r="X4691" s="95"/>
    </row>
    <row r="4692" spans="2:24" s="85" customFormat="1" x14ac:dyDescent="0.2">
      <c r="B4692" s="94"/>
      <c r="X4692" s="95"/>
    </row>
    <row r="4693" spans="2:24" s="85" customFormat="1" x14ac:dyDescent="0.2">
      <c r="B4693" s="94"/>
      <c r="X4693" s="95"/>
    </row>
    <row r="4694" spans="2:24" s="85" customFormat="1" x14ac:dyDescent="0.2">
      <c r="B4694" s="94"/>
      <c r="X4694" s="95"/>
    </row>
    <row r="4695" spans="2:24" s="85" customFormat="1" x14ac:dyDescent="0.2">
      <c r="B4695" s="94"/>
      <c r="X4695" s="95"/>
    </row>
    <row r="4696" spans="2:24" s="85" customFormat="1" x14ac:dyDescent="0.2">
      <c r="B4696" s="94"/>
      <c r="X4696" s="95"/>
    </row>
    <row r="4697" spans="2:24" s="85" customFormat="1" x14ac:dyDescent="0.2">
      <c r="B4697" s="94"/>
      <c r="X4697" s="95"/>
    </row>
    <row r="4698" spans="2:24" s="85" customFormat="1" x14ac:dyDescent="0.2">
      <c r="B4698" s="94"/>
      <c r="X4698" s="95"/>
    </row>
    <row r="4699" spans="2:24" s="85" customFormat="1" x14ac:dyDescent="0.2">
      <c r="B4699" s="94"/>
      <c r="X4699" s="95"/>
    </row>
    <row r="4700" spans="2:24" s="85" customFormat="1" x14ac:dyDescent="0.2">
      <c r="B4700" s="94"/>
      <c r="X4700" s="95"/>
    </row>
    <row r="4701" spans="2:24" s="85" customFormat="1" x14ac:dyDescent="0.2">
      <c r="B4701" s="94"/>
      <c r="X4701" s="95"/>
    </row>
    <row r="4702" spans="2:24" s="85" customFormat="1" x14ac:dyDescent="0.2">
      <c r="B4702" s="94"/>
      <c r="X4702" s="95"/>
    </row>
    <row r="4703" spans="2:24" s="85" customFormat="1" x14ac:dyDescent="0.2">
      <c r="B4703" s="94"/>
      <c r="X4703" s="95"/>
    </row>
    <row r="4704" spans="2:24" s="85" customFormat="1" x14ac:dyDescent="0.2">
      <c r="B4704" s="94"/>
      <c r="X4704" s="95"/>
    </row>
    <row r="4705" spans="2:24" s="85" customFormat="1" x14ac:dyDescent="0.2">
      <c r="B4705" s="94"/>
      <c r="X4705" s="95"/>
    </row>
    <row r="4706" spans="2:24" s="85" customFormat="1" x14ac:dyDescent="0.2">
      <c r="B4706" s="94"/>
      <c r="X4706" s="95"/>
    </row>
    <row r="4707" spans="2:24" s="85" customFormat="1" x14ac:dyDescent="0.2">
      <c r="B4707" s="94"/>
      <c r="X4707" s="95"/>
    </row>
    <row r="4708" spans="2:24" s="85" customFormat="1" x14ac:dyDescent="0.2">
      <c r="B4708" s="94"/>
      <c r="X4708" s="95"/>
    </row>
    <row r="4709" spans="2:24" s="85" customFormat="1" x14ac:dyDescent="0.2">
      <c r="B4709" s="94"/>
      <c r="X4709" s="95"/>
    </row>
    <row r="4710" spans="2:24" s="85" customFormat="1" x14ac:dyDescent="0.2">
      <c r="B4710" s="94"/>
      <c r="X4710" s="95"/>
    </row>
    <row r="4711" spans="2:24" s="85" customFormat="1" x14ac:dyDescent="0.2">
      <c r="B4711" s="94"/>
      <c r="X4711" s="95"/>
    </row>
    <row r="4712" spans="2:24" s="85" customFormat="1" x14ac:dyDescent="0.2">
      <c r="B4712" s="94"/>
      <c r="X4712" s="95"/>
    </row>
    <row r="4713" spans="2:24" s="85" customFormat="1" x14ac:dyDescent="0.2">
      <c r="B4713" s="94"/>
      <c r="X4713" s="95"/>
    </row>
    <row r="4714" spans="2:24" s="85" customFormat="1" x14ac:dyDescent="0.2">
      <c r="B4714" s="94"/>
      <c r="X4714" s="95"/>
    </row>
    <row r="4715" spans="2:24" s="85" customFormat="1" x14ac:dyDescent="0.2">
      <c r="B4715" s="94"/>
      <c r="X4715" s="95"/>
    </row>
    <row r="4716" spans="2:24" s="85" customFormat="1" x14ac:dyDescent="0.2">
      <c r="B4716" s="94"/>
      <c r="X4716" s="95"/>
    </row>
    <row r="4717" spans="2:24" s="85" customFormat="1" x14ac:dyDescent="0.2">
      <c r="B4717" s="94"/>
      <c r="X4717" s="95"/>
    </row>
    <row r="4718" spans="2:24" s="85" customFormat="1" x14ac:dyDescent="0.2">
      <c r="B4718" s="94"/>
      <c r="X4718" s="95"/>
    </row>
    <row r="4719" spans="2:24" s="85" customFormat="1" x14ac:dyDescent="0.2">
      <c r="B4719" s="94"/>
      <c r="X4719" s="95"/>
    </row>
    <row r="4720" spans="2:24" s="85" customFormat="1" x14ac:dyDescent="0.2">
      <c r="B4720" s="94"/>
      <c r="X4720" s="95"/>
    </row>
    <row r="4721" spans="2:24" s="85" customFormat="1" x14ac:dyDescent="0.2">
      <c r="B4721" s="94"/>
      <c r="X4721" s="95"/>
    </row>
    <row r="4722" spans="2:24" s="85" customFormat="1" x14ac:dyDescent="0.2">
      <c r="B4722" s="94"/>
      <c r="X4722" s="95"/>
    </row>
    <row r="4723" spans="2:24" s="85" customFormat="1" x14ac:dyDescent="0.2">
      <c r="B4723" s="94"/>
      <c r="X4723" s="95"/>
    </row>
    <row r="4724" spans="2:24" s="85" customFormat="1" x14ac:dyDescent="0.2">
      <c r="B4724" s="94"/>
      <c r="X4724" s="95"/>
    </row>
    <row r="4725" spans="2:24" s="85" customFormat="1" x14ac:dyDescent="0.2">
      <c r="B4725" s="94"/>
      <c r="X4725" s="95"/>
    </row>
    <row r="4726" spans="2:24" s="85" customFormat="1" x14ac:dyDescent="0.2">
      <c r="B4726" s="94"/>
      <c r="X4726" s="95"/>
    </row>
    <row r="4727" spans="2:24" s="85" customFormat="1" x14ac:dyDescent="0.2">
      <c r="B4727" s="94"/>
      <c r="X4727" s="95"/>
    </row>
    <row r="4728" spans="2:24" s="85" customFormat="1" x14ac:dyDescent="0.2">
      <c r="B4728" s="94"/>
      <c r="X4728" s="95"/>
    </row>
    <row r="4729" spans="2:24" s="85" customFormat="1" x14ac:dyDescent="0.2">
      <c r="B4729" s="94"/>
      <c r="X4729" s="95"/>
    </row>
    <row r="4730" spans="2:24" s="85" customFormat="1" x14ac:dyDescent="0.2">
      <c r="B4730" s="94"/>
      <c r="X4730" s="95"/>
    </row>
    <row r="4731" spans="2:24" s="85" customFormat="1" x14ac:dyDescent="0.2">
      <c r="B4731" s="94"/>
      <c r="X4731" s="95"/>
    </row>
    <row r="4732" spans="2:24" s="85" customFormat="1" x14ac:dyDescent="0.2">
      <c r="B4732" s="94"/>
      <c r="X4732" s="95"/>
    </row>
    <row r="4733" spans="2:24" s="85" customFormat="1" x14ac:dyDescent="0.2">
      <c r="B4733" s="94"/>
      <c r="X4733" s="95"/>
    </row>
    <row r="4734" spans="2:24" s="85" customFormat="1" x14ac:dyDescent="0.2">
      <c r="B4734" s="94"/>
      <c r="X4734" s="95"/>
    </row>
    <row r="4735" spans="2:24" s="85" customFormat="1" x14ac:dyDescent="0.2">
      <c r="B4735" s="94"/>
      <c r="X4735" s="95"/>
    </row>
    <row r="4736" spans="2:24" s="85" customFormat="1" x14ac:dyDescent="0.2">
      <c r="B4736" s="94"/>
      <c r="X4736" s="95"/>
    </row>
    <row r="4737" spans="2:24" s="85" customFormat="1" x14ac:dyDescent="0.2">
      <c r="B4737" s="94"/>
      <c r="X4737" s="95"/>
    </row>
    <row r="4738" spans="2:24" s="85" customFormat="1" x14ac:dyDescent="0.2">
      <c r="B4738" s="94"/>
      <c r="X4738" s="95"/>
    </row>
    <row r="4739" spans="2:24" s="85" customFormat="1" x14ac:dyDescent="0.2">
      <c r="B4739" s="94"/>
      <c r="X4739" s="95"/>
    </row>
    <row r="4740" spans="2:24" s="85" customFormat="1" x14ac:dyDescent="0.2">
      <c r="B4740" s="94"/>
      <c r="X4740" s="95"/>
    </row>
  </sheetData>
  <sheetProtection algorithmName="SHA-512" hashValue="KCFvPAV6GRoS8RzubVXR6g9U3OS0L9texAVLY0mVzyegppK7btd1taI0QW2Wv/3E0oemMsBvJLPzbLP5xyqMlg==" saltValue="rNJipkJ551GJjhOI+NYSXQ==" spinCount="100000" sheet="1" objects="1" scenarios="1"/>
  <autoFilter ref="B8:AJ8" xr:uid="{C47C0F8E-4A8F-4CDC-9F3B-B735CF24F7C2}"/>
  <dataConsolidate/>
  <mergeCells count="10">
    <mergeCell ref="T2:U2"/>
    <mergeCell ref="K7:M7"/>
    <mergeCell ref="N7:O7"/>
    <mergeCell ref="P7:S7"/>
    <mergeCell ref="C2:E2"/>
    <mergeCell ref="F2:Q2"/>
    <mergeCell ref="C3:E3"/>
    <mergeCell ref="F3:Q3"/>
    <mergeCell ref="C4:E4"/>
    <mergeCell ref="F4:Q4"/>
  </mergeCells>
  <conditionalFormatting sqref="C9:X5000">
    <cfRule type="expression" dxfId="0" priority="1">
      <formula>IF($B9&lt;&gt;"",1,0)</formula>
    </cfRule>
  </conditionalFormatting>
  <hyperlinks>
    <hyperlink ref="F2" r:id="rId1" display="www.oxni.ch" xr:uid="{A11D8A02-F888-4AD6-9686-FF5B7616E939}"/>
    <hyperlink ref="F3" r:id="rId2" xr:uid="{03DE9DB9-839B-4D8F-BEB6-B29176E26A3F}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D1B77-D482-43E1-BDAC-598D33B25C44}">
  <sheetPr codeName="Sheet4"/>
  <dimension ref="A2:P475"/>
  <sheetViews>
    <sheetView showGridLines="0" showRowColHeaders="0" workbookViewId="0">
      <pane ySplit="7" topLeftCell="A8" activePane="bottomLeft" state="frozen"/>
      <selection activeCell="B1" sqref="B1"/>
      <selection pane="bottomLeft" activeCell="C94" sqref="C94"/>
    </sheetView>
  </sheetViews>
  <sheetFormatPr defaultColWidth="7.75" defaultRowHeight="14.25" x14ac:dyDescent="0.2"/>
  <cols>
    <col min="1" max="1" width="16.625" hidden="1" customWidth="1"/>
    <col min="2" max="2" width="16.625" customWidth="1"/>
    <col min="3" max="3" width="26.25" style="1" bestFit="1" customWidth="1"/>
    <col min="4" max="4" width="14.25" style="1" bestFit="1" customWidth="1"/>
    <col min="5" max="5" width="17.5" style="1" bestFit="1" customWidth="1"/>
    <col min="6" max="6" width="10.375" bestFit="1" customWidth="1"/>
    <col min="7" max="7" width="11" bestFit="1" customWidth="1"/>
    <col min="8" max="8" width="13.625" bestFit="1" customWidth="1"/>
    <col min="9" max="9" width="7.5" bestFit="1" customWidth="1"/>
    <col min="10" max="10" width="8.875" bestFit="1" customWidth="1"/>
    <col min="11" max="11" width="13.625" bestFit="1" customWidth="1"/>
    <col min="12" max="12" width="8.75" bestFit="1" customWidth="1"/>
    <col min="13" max="13" width="7.375" bestFit="1" customWidth="1"/>
    <col min="14" max="14" width="7.25" bestFit="1" customWidth="1"/>
    <col min="15" max="15" width="8.125" bestFit="1" customWidth="1"/>
    <col min="16" max="16" width="8" bestFit="1" customWidth="1"/>
  </cols>
  <sheetData>
    <row r="2" spans="1:16" x14ac:dyDescent="0.2">
      <c r="C2" s="20" t="s">
        <v>22</v>
      </c>
      <c r="E2" s="157" t="s">
        <v>23</v>
      </c>
      <c r="F2" s="157"/>
      <c r="G2" s="157"/>
      <c r="H2" s="157"/>
      <c r="I2" s="157"/>
      <c r="J2" s="21"/>
      <c r="K2" s="148">
        <v>44665</v>
      </c>
      <c r="L2" s="148"/>
    </row>
    <row r="3" spans="1:16" x14ac:dyDescent="0.2">
      <c r="C3" s="3" t="s">
        <v>24</v>
      </c>
      <c r="E3" s="157" t="s">
        <v>25</v>
      </c>
      <c r="F3" s="157"/>
      <c r="G3" s="157"/>
      <c r="H3" s="157"/>
      <c r="I3" s="157"/>
      <c r="J3" s="21"/>
      <c r="M3" s="21"/>
    </row>
    <row r="4" spans="1:16" x14ac:dyDescent="0.2">
      <c r="C4" s="3" t="s">
        <v>26</v>
      </c>
      <c r="E4" s="157" t="s">
        <v>27</v>
      </c>
      <c r="F4" s="157"/>
      <c r="G4" s="157"/>
      <c r="H4" s="157"/>
      <c r="I4" s="157"/>
      <c r="J4" s="21"/>
      <c r="K4" s="22"/>
      <c r="L4" s="22"/>
      <c r="M4" s="22"/>
    </row>
    <row r="5" spans="1:16" ht="15.75" customHeight="1" thickBot="1" x14ac:dyDescent="0.25">
      <c r="A5" s="3"/>
      <c r="B5" s="3"/>
    </row>
    <row r="6" spans="1:16" ht="28.5" customHeight="1" thickBot="1" x14ac:dyDescent="0.25">
      <c r="A6" s="3"/>
      <c r="B6" s="3"/>
      <c r="C6" s="158" t="s">
        <v>156</v>
      </c>
      <c r="D6" s="159"/>
      <c r="E6" s="159"/>
      <c r="F6" s="159"/>
      <c r="G6" s="159"/>
      <c r="H6" s="159"/>
      <c r="I6" s="159"/>
      <c r="J6" s="159"/>
      <c r="K6" s="159"/>
      <c r="L6" s="159"/>
      <c r="M6" s="160"/>
      <c r="N6" s="23"/>
      <c r="O6" s="155" t="s">
        <v>157</v>
      </c>
      <c r="P6" s="156"/>
    </row>
    <row r="7" spans="1:16" ht="29.25" thickBot="1" x14ac:dyDescent="0.25">
      <c r="A7" s="3" t="s">
        <v>158</v>
      </c>
      <c r="B7" s="3"/>
      <c r="C7" s="24" t="s">
        <v>159</v>
      </c>
      <c r="D7" s="25" t="s">
        <v>160</v>
      </c>
      <c r="E7" s="26" t="s">
        <v>161</v>
      </c>
      <c r="F7" s="27" t="s">
        <v>162</v>
      </c>
      <c r="G7" s="28" t="s">
        <v>163</v>
      </c>
      <c r="H7" s="29" t="s">
        <v>164</v>
      </c>
      <c r="I7" s="29" t="s">
        <v>165</v>
      </c>
      <c r="J7" s="29" t="s">
        <v>166</v>
      </c>
      <c r="K7" s="29" t="s">
        <v>167</v>
      </c>
      <c r="L7" s="29" t="s">
        <v>168</v>
      </c>
      <c r="M7" s="29" t="s">
        <v>169</v>
      </c>
      <c r="N7" s="30" t="s">
        <v>170</v>
      </c>
      <c r="O7" s="31" t="s">
        <v>171</v>
      </c>
      <c r="P7" s="30" t="s">
        <v>172</v>
      </c>
    </row>
    <row r="8" spans="1:16" ht="15" customHeight="1" x14ac:dyDescent="0.2">
      <c r="A8" s="3"/>
      <c r="B8" s="3"/>
      <c r="C8" s="32" t="s">
        <v>173</v>
      </c>
      <c r="D8" s="32" t="s">
        <v>174</v>
      </c>
      <c r="E8" s="32" t="s">
        <v>175</v>
      </c>
      <c r="F8" s="32" t="s">
        <v>176</v>
      </c>
      <c r="G8" s="32" t="s">
        <v>177</v>
      </c>
      <c r="H8" s="32">
        <v>35</v>
      </c>
      <c r="I8" s="32">
        <v>44</v>
      </c>
      <c r="J8" s="32" t="s">
        <v>178</v>
      </c>
      <c r="K8" s="32">
        <v>12</v>
      </c>
      <c r="L8" s="32">
        <v>24.5</v>
      </c>
      <c r="M8" s="32" t="s">
        <v>179</v>
      </c>
      <c r="N8" s="32" t="s">
        <v>179</v>
      </c>
      <c r="O8" s="32" t="s">
        <v>123</v>
      </c>
      <c r="P8" s="33" t="s">
        <v>180</v>
      </c>
    </row>
    <row r="9" spans="1:16" ht="15" customHeight="1" x14ac:dyDescent="0.2">
      <c r="A9" s="3"/>
      <c r="B9" s="3"/>
      <c r="C9" s="34" t="s">
        <v>173</v>
      </c>
      <c r="D9" s="34" t="s">
        <v>174</v>
      </c>
      <c r="E9" s="34" t="s">
        <v>175</v>
      </c>
      <c r="F9" s="34" t="s">
        <v>181</v>
      </c>
      <c r="G9" s="34" t="s">
        <v>177</v>
      </c>
      <c r="H9" s="34">
        <v>35</v>
      </c>
      <c r="I9" s="34">
        <v>44</v>
      </c>
      <c r="J9" s="34" t="s">
        <v>178</v>
      </c>
      <c r="K9" s="34">
        <v>12</v>
      </c>
      <c r="L9" s="34">
        <v>24.5</v>
      </c>
      <c r="M9" s="34">
        <v>4</v>
      </c>
      <c r="N9" s="34">
        <v>16</v>
      </c>
      <c r="O9" s="34" t="s">
        <v>123</v>
      </c>
      <c r="P9" s="35" t="s">
        <v>180</v>
      </c>
    </row>
    <row r="10" spans="1:16" ht="15" customHeight="1" x14ac:dyDescent="0.2">
      <c r="A10" s="3"/>
      <c r="B10" s="3"/>
      <c r="C10" s="34" t="s">
        <v>173</v>
      </c>
      <c r="D10" s="34" t="s">
        <v>174</v>
      </c>
      <c r="E10" s="34" t="s">
        <v>182</v>
      </c>
      <c r="F10" s="34" t="s">
        <v>176</v>
      </c>
      <c r="G10" s="34" t="s">
        <v>183</v>
      </c>
      <c r="H10" s="34">
        <v>52</v>
      </c>
      <c r="I10" s="34">
        <v>62</v>
      </c>
      <c r="J10" s="34" t="s">
        <v>184</v>
      </c>
      <c r="K10" s="34">
        <v>16</v>
      </c>
      <c r="L10" s="34">
        <v>36</v>
      </c>
      <c r="M10" s="34" t="s">
        <v>179</v>
      </c>
      <c r="N10" s="34" t="s">
        <v>179</v>
      </c>
      <c r="O10" s="34" t="s">
        <v>123</v>
      </c>
      <c r="P10" s="35" t="s">
        <v>185</v>
      </c>
    </row>
    <row r="11" spans="1:16" ht="15" customHeight="1" x14ac:dyDescent="0.2">
      <c r="A11" s="3"/>
      <c r="B11" s="3"/>
      <c r="C11" s="34" t="s">
        <v>173</v>
      </c>
      <c r="D11" s="34" t="s">
        <v>174</v>
      </c>
      <c r="E11" s="34" t="s">
        <v>182</v>
      </c>
      <c r="F11" s="34" t="s">
        <v>181</v>
      </c>
      <c r="G11" s="34" t="s">
        <v>183</v>
      </c>
      <c r="H11" s="34">
        <v>52</v>
      </c>
      <c r="I11" s="34">
        <v>62</v>
      </c>
      <c r="J11" s="34" t="s">
        <v>184</v>
      </c>
      <c r="K11" s="34">
        <v>16</v>
      </c>
      <c r="L11" s="34">
        <v>36</v>
      </c>
      <c r="M11" s="34">
        <v>5</v>
      </c>
      <c r="N11" s="34">
        <v>25.2</v>
      </c>
      <c r="O11" s="34" t="s">
        <v>123</v>
      </c>
      <c r="P11" s="35" t="s">
        <v>185</v>
      </c>
    </row>
    <row r="12" spans="1:16" ht="15" customHeight="1" x14ac:dyDescent="0.2">
      <c r="A12" s="3"/>
      <c r="B12" s="3"/>
      <c r="C12" s="34" t="s">
        <v>173</v>
      </c>
      <c r="D12" s="34" t="s">
        <v>174</v>
      </c>
      <c r="E12" s="34" t="s">
        <v>186</v>
      </c>
      <c r="F12" s="34" t="s">
        <v>176</v>
      </c>
      <c r="G12" s="34" t="s">
        <v>187</v>
      </c>
      <c r="H12" s="34">
        <v>68</v>
      </c>
      <c r="I12" s="34">
        <v>80</v>
      </c>
      <c r="J12" s="34" t="s">
        <v>188</v>
      </c>
      <c r="K12" s="34">
        <v>22</v>
      </c>
      <c r="L12" s="34">
        <v>46</v>
      </c>
      <c r="M12" s="34" t="s">
        <v>179</v>
      </c>
      <c r="N12" s="34" t="s">
        <v>179</v>
      </c>
      <c r="O12" s="34" t="s">
        <v>123</v>
      </c>
      <c r="P12" s="35" t="s">
        <v>189</v>
      </c>
    </row>
    <row r="13" spans="1:16" ht="15" customHeight="1" x14ac:dyDescent="0.2">
      <c r="A13" s="36" t="s">
        <v>190</v>
      </c>
      <c r="B13" s="36"/>
      <c r="C13" s="34" t="s">
        <v>173</v>
      </c>
      <c r="D13" s="34" t="s">
        <v>174</v>
      </c>
      <c r="E13" s="34" t="s">
        <v>186</v>
      </c>
      <c r="F13" s="34" t="s">
        <v>181</v>
      </c>
      <c r="G13" s="34" t="s">
        <v>187</v>
      </c>
      <c r="H13" s="34">
        <v>68</v>
      </c>
      <c r="I13" s="34">
        <v>80</v>
      </c>
      <c r="J13" s="34" t="s">
        <v>188</v>
      </c>
      <c r="K13" s="34">
        <v>22</v>
      </c>
      <c r="L13" s="34">
        <v>46</v>
      </c>
      <c r="M13" s="34">
        <v>6</v>
      </c>
      <c r="N13" s="34">
        <v>32</v>
      </c>
      <c r="O13" s="34" t="s">
        <v>123</v>
      </c>
      <c r="P13" s="35" t="s">
        <v>189</v>
      </c>
    </row>
    <row r="14" spans="1:16" ht="15" customHeight="1" x14ac:dyDescent="0.2">
      <c r="A14" s="36" t="s">
        <v>191</v>
      </c>
      <c r="B14" s="36"/>
      <c r="C14" s="34" t="s">
        <v>173</v>
      </c>
      <c r="D14" s="34" t="s">
        <v>174</v>
      </c>
      <c r="E14" s="34" t="s">
        <v>192</v>
      </c>
      <c r="F14" s="34" t="s">
        <v>176</v>
      </c>
      <c r="G14" s="34" t="s">
        <v>193</v>
      </c>
      <c r="H14" s="34">
        <v>90</v>
      </c>
      <c r="I14" s="34">
        <v>108</v>
      </c>
      <c r="J14" s="34" t="s">
        <v>194</v>
      </c>
      <c r="K14" s="34">
        <v>32</v>
      </c>
      <c r="L14" s="34">
        <v>70</v>
      </c>
      <c r="M14" s="34" t="s">
        <v>179</v>
      </c>
      <c r="N14" s="34" t="s">
        <v>179</v>
      </c>
      <c r="O14" s="34" t="s">
        <v>123</v>
      </c>
      <c r="P14" s="35" t="s">
        <v>195</v>
      </c>
    </row>
    <row r="15" spans="1:16" ht="15" customHeight="1" x14ac:dyDescent="0.2">
      <c r="A15" s="36" t="s">
        <v>196</v>
      </c>
      <c r="B15" s="36"/>
      <c r="C15" s="34" t="s">
        <v>173</v>
      </c>
      <c r="D15" s="34" t="s">
        <v>174</v>
      </c>
      <c r="E15" s="34" t="s">
        <v>192</v>
      </c>
      <c r="F15" s="34" t="s">
        <v>181</v>
      </c>
      <c r="G15" s="34" t="s">
        <v>193</v>
      </c>
      <c r="H15" s="34">
        <v>90</v>
      </c>
      <c r="I15" s="34">
        <v>108</v>
      </c>
      <c r="J15" s="34" t="s">
        <v>194</v>
      </c>
      <c r="K15" s="34">
        <v>32</v>
      </c>
      <c r="L15" s="34">
        <v>70</v>
      </c>
      <c r="M15" s="34">
        <v>10</v>
      </c>
      <c r="N15" s="34">
        <v>40</v>
      </c>
      <c r="O15" s="34" t="s">
        <v>123</v>
      </c>
      <c r="P15" s="35" t="s">
        <v>195</v>
      </c>
    </row>
    <row r="16" spans="1:16" ht="15" customHeight="1" x14ac:dyDescent="0.2">
      <c r="A16" s="36" t="s">
        <v>197</v>
      </c>
      <c r="B16" s="36"/>
      <c r="C16" s="34" t="s">
        <v>173</v>
      </c>
      <c r="D16" s="34" t="s">
        <v>174</v>
      </c>
      <c r="E16" s="34" t="s">
        <v>198</v>
      </c>
      <c r="F16" s="34" t="s">
        <v>176</v>
      </c>
      <c r="G16" s="34" t="s">
        <v>199</v>
      </c>
      <c r="H16" s="34">
        <v>120</v>
      </c>
      <c r="I16" s="34">
        <v>140</v>
      </c>
      <c r="J16" s="34" t="s">
        <v>200</v>
      </c>
      <c r="K16" s="34">
        <v>40</v>
      </c>
      <c r="L16" s="34">
        <v>95</v>
      </c>
      <c r="M16" s="34" t="s">
        <v>179</v>
      </c>
      <c r="N16" s="34" t="s">
        <v>179</v>
      </c>
      <c r="O16" s="34" t="s">
        <v>123</v>
      </c>
      <c r="P16" s="35" t="s">
        <v>201</v>
      </c>
    </row>
    <row r="17" spans="1:16" ht="15" customHeight="1" x14ac:dyDescent="0.2">
      <c r="A17" s="36" t="s">
        <v>202</v>
      </c>
      <c r="B17" s="36"/>
      <c r="C17" s="34" t="s">
        <v>173</v>
      </c>
      <c r="D17" s="34" t="s">
        <v>174</v>
      </c>
      <c r="E17" s="34" t="s">
        <v>198</v>
      </c>
      <c r="F17" s="34" t="s">
        <v>181</v>
      </c>
      <c r="G17" s="34" t="s">
        <v>199</v>
      </c>
      <c r="H17" s="34">
        <v>120</v>
      </c>
      <c r="I17" s="34">
        <v>140</v>
      </c>
      <c r="J17" s="34" t="s">
        <v>200</v>
      </c>
      <c r="K17" s="34">
        <v>40</v>
      </c>
      <c r="L17" s="34">
        <v>95</v>
      </c>
      <c r="M17" s="34">
        <v>12</v>
      </c>
      <c r="N17" s="34">
        <v>70.5</v>
      </c>
      <c r="O17" s="34" t="s">
        <v>123</v>
      </c>
      <c r="P17" s="35" t="s">
        <v>201</v>
      </c>
    </row>
    <row r="18" spans="1:16" ht="15" customHeight="1" x14ac:dyDescent="0.2">
      <c r="A18" s="36" t="s">
        <v>203</v>
      </c>
      <c r="B18" s="36"/>
      <c r="C18" s="34" t="s">
        <v>173</v>
      </c>
      <c r="D18" s="34" t="s">
        <v>174</v>
      </c>
      <c r="E18" s="34" t="s">
        <v>198</v>
      </c>
      <c r="F18" s="34" t="s">
        <v>176</v>
      </c>
      <c r="G18" s="34" t="s">
        <v>204</v>
      </c>
      <c r="H18" s="34">
        <v>160</v>
      </c>
      <c r="I18" s="34">
        <v>184</v>
      </c>
      <c r="J18" s="34" t="s">
        <v>205</v>
      </c>
      <c r="K18" s="34">
        <v>55</v>
      </c>
      <c r="L18" s="34">
        <v>100</v>
      </c>
      <c r="M18" s="34" t="s">
        <v>179</v>
      </c>
      <c r="N18" s="34" t="s">
        <v>179</v>
      </c>
      <c r="O18" s="34" t="s">
        <v>123</v>
      </c>
      <c r="P18" s="35" t="s">
        <v>206</v>
      </c>
    </row>
    <row r="19" spans="1:16" ht="15" customHeight="1" x14ac:dyDescent="0.2">
      <c r="A19" s="36" t="s">
        <v>207</v>
      </c>
      <c r="B19" s="36"/>
      <c r="C19" s="34" t="s">
        <v>173</v>
      </c>
      <c r="D19" s="34" t="s">
        <v>174</v>
      </c>
      <c r="E19" s="34" t="s">
        <v>198</v>
      </c>
      <c r="F19" s="34" t="s">
        <v>181</v>
      </c>
      <c r="G19" s="34" t="s">
        <v>204</v>
      </c>
      <c r="H19" s="34">
        <v>160</v>
      </c>
      <c r="I19" s="34">
        <v>184</v>
      </c>
      <c r="J19" s="34" t="s">
        <v>205</v>
      </c>
      <c r="K19" s="34">
        <v>55</v>
      </c>
      <c r="L19" s="34">
        <v>100</v>
      </c>
      <c r="M19" s="34">
        <v>16</v>
      </c>
      <c r="N19" s="34">
        <v>70</v>
      </c>
      <c r="O19" s="34" t="s">
        <v>123</v>
      </c>
      <c r="P19" s="35" t="s">
        <v>206</v>
      </c>
    </row>
    <row r="20" spans="1:16" ht="15" customHeight="1" x14ac:dyDescent="0.2">
      <c r="A20" s="36" t="s">
        <v>208</v>
      </c>
      <c r="B20" s="36"/>
      <c r="C20" s="34" t="s">
        <v>173</v>
      </c>
      <c r="D20" s="34" t="s">
        <v>174</v>
      </c>
      <c r="E20" s="34" t="s">
        <v>209</v>
      </c>
      <c r="F20" s="34" t="s">
        <v>176</v>
      </c>
      <c r="G20" s="34" t="s">
        <v>210</v>
      </c>
      <c r="H20" s="34">
        <v>180</v>
      </c>
      <c r="I20" s="34">
        <v>210</v>
      </c>
      <c r="J20" s="34" t="s">
        <v>211</v>
      </c>
      <c r="K20" s="34">
        <v>75</v>
      </c>
      <c r="L20" s="34">
        <v>126</v>
      </c>
      <c r="M20" s="34" t="s">
        <v>179</v>
      </c>
      <c r="N20" s="34" t="s">
        <v>179</v>
      </c>
      <c r="O20" s="34" t="s">
        <v>123</v>
      </c>
      <c r="P20" s="35" t="s">
        <v>116</v>
      </c>
    </row>
    <row r="21" spans="1:16" ht="15" customHeight="1" x14ac:dyDescent="0.2">
      <c r="A21" s="36" t="s">
        <v>190</v>
      </c>
      <c r="B21" s="36"/>
      <c r="C21" s="34" t="s">
        <v>173</v>
      </c>
      <c r="D21" s="34" t="s">
        <v>174</v>
      </c>
      <c r="E21" s="34" t="s">
        <v>209</v>
      </c>
      <c r="F21" s="34" t="s">
        <v>181</v>
      </c>
      <c r="G21" s="34" t="s">
        <v>210</v>
      </c>
      <c r="H21" s="34">
        <v>180</v>
      </c>
      <c r="I21" s="34">
        <v>210</v>
      </c>
      <c r="J21" s="34" t="s">
        <v>211</v>
      </c>
      <c r="K21" s="34">
        <v>75</v>
      </c>
      <c r="L21" s="34">
        <v>126</v>
      </c>
      <c r="M21" s="34">
        <v>20</v>
      </c>
      <c r="N21" s="34">
        <v>90</v>
      </c>
      <c r="O21" s="34" t="s">
        <v>123</v>
      </c>
      <c r="P21" s="35" t="s">
        <v>116</v>
      </c>
    </row>
    <row r="22" spans="1:16" ht="15" customHeight="1" x14ac:dyDescent="0.2">
      <c r="A22" s="36" t="s">
        <v>191</v>
      </c>
      <c r="B22" s="36"/>
      <c r="C22" s="34" t="s">
        <v>173</v>
      </c>
      <c r="D22" s="34" t="s">
        <v>212</v>
      </c>
      <c r="E22" s="34" t="s">
        <v>182</v>
      </c>
      <c r="F22" s="34" t="s">
        <v>176</v>
      </c>
      <c r="G22" s="34" t="s">
        <v>183</v>
      </c>
      <c r="H22" s="34">
        <v>52</v>
      </c>
      <c r="I22" s="34">
        <v>62</v>
      </c>
      <c r="J22" s="34" t="s">
        <v>184</v>
      </c>
      <c r="K22" s="34">
        <v>16</v>
      </c>
      <c r="L22" s="34">
        <v>36</v>
      </c>
      <c r="M22" s="34" t="s">
        <v>179</v>
      </c>
      <c r="N22" s="34" t="s">
        <v>179</v>
      </c>
      <c r="O22" s="34" t="s">
        <v>124</v>
      </c>
      <c r="P22" s="35" t="s">
        <v>185</v>
      </c>
    </row>
    <row r="23" spans="1:16" ht="15" customHeight="1" x14ac:dyDescent="0.2">
      <c r="A23" s="3"/>
      <c r="B23" s="3"/>
      <c r="C23" s="34" t="s">
        <v>173</v>
      </c>
      <c r="D23" s="34" t="s">
        <v>212</v>
      </c>
      <c r="E23" s="34" t="s">
        <v>182</v>
      </c>
      <c r="F23" s="34" t="s">
        <v>181</v>
      </c>
      <c r="G23" s="34" t="s">
        <v>183</v>
      </c>
      <c r="H23" s="34">
        <v>52</v>
      </c>
      <c r="I23" s="34">
        <v>62</v>
      </c>
      <c r="J23" s="34" t="s">
        <v>184</v>
      </c>
      <c r="K23" s="34">
        <v>16</v>
      </c>
      <c r="L23" s="34">
        <v>36</v>
      </c>
      <c r="M23" s="34">
        <v>5</v>
      </c>
      <c r="N23" s="34">
        <v>25.2</v>
      </c>
      <c r="O23" s="34" t="s">
        <v>124</v>
      </c>
      <c r="P23" s="35" t="s">
        <v>185</v>
      </c>
    </row>
    <row r="24" spans="1:16" ht="15" customHeight="1" x14ac:dyDescent="0.2">
      <c r="A24" s="3"/>
      <c r="B24" s="3"/>
      <c r="C24" s="34" t="s">
        <v>173</v>
      </c>
      <c r="D24" s="34" t="s">
        <v>212</v>
      </c>
      <c r="E24" s="34" t="s">
        <v>186</v>
      </c>
      <c r="F24" s="34" t="s">
        <v>176</v>
      </c>
      <c r="G24" s="34" t="s">
        <v>187</v>
      </c>
      <c r="H24" s="34">
        <v>68</v>
      </c>
      <c r="I24" s="34">
        <v>80</v>
      </c>
      <c r="J24" s="34" t="s">
        <v>188</v>
      </c>
      <c r="K24" s="34">
        <v>22</v>
      </c>
      <c r="L24" s="34">
        <v>46</v>
      </c>
      <c r="M24" s="34" t="s">
        <v>179</v>
      </c>
      <c r="N24" s="34" t="s">
        <v>179</v>
      </c>
      <c r="O24" s="34" t="s">
        <v>124</v>
      </c>
      <c r="P24" s="35" t="s">
        <v>189</v>
      </c>
    </row>
    <row r="25" spans="1:16" ht="15" customHeight="1" x14ac:dyDescent="0.2">
      <c r="A25" s="36" t="s">
        <v>190</v>
      </c>
      <c r="B25" s="36"/>
      <c r="C25" s="34" t="s">
        <v>173</v>
      </c>
      <c r="D25" s="34" t="s">
        <v>212</v>
      </c>
      <c r="E25" s="34" t="s">
        <v>186</v>
      </c>
      <c r="F25" s="34" t="s">
        <v>181</v>
      </c>
      <c r="G25" s="34" t="s">
        <v>187</v>
      </c>
      <c r="H25" s="34">
        <v>68</v>
      </c>
      <c r="I25" s="34">
        <v>80</v>
      </c>
      <c r="J25" s="34" t="s">
        <v>188</v>
      </c>
      <c r="K25" s="34">
        <v>22</v>
      </c>
      <c r="L25" s="34">
        <v>46</v>
      </c>
      <c r="M25" s="34">
        <v>6</v>
      </c>
      <c r="N25" s="34">
        <v>32</v>
      </c>
      <c r="O25" s="34" t="s">
        <v>124</v>
      </c>
      <c r="P25" s="35" t="s">
        <v>189</v>
      </c>
    </row>
    <row r="26" spans="1:16" ht="15" customHeight="1" x14ac:dyDescent="0.2">
      <c r="A26" s="36" t="s">
        <v>191</v>
      </c>
      <c r="B26" s="36"/>
      <c r="C26" s="34" t="s">
        <v>173</v>
      </c>
      <c r="D26" s="34" t="s">
        <v>212</v>
      </c>
      <c r="E26" s="34" t="s">
        <v>192</v>
      </c>
      <c r="F26" s="34" t="s">
        <v>176</v>
      </c>
      <c r="G26" s="34" t="s">
        <v>193</v>
      </c>
      <c r="H26" s="34">
        <v>90</v>
      </c>
      <c r="I26" s="34">
        <v>108</v>
      </c>
      <c r="J26" s="34" t="s">
        <v>194</v>
      </c>
      <c r="K26" s="34">
        <v>32</v>
      </c>
      <c r="L26" s="34">
        <v>70</v>
      </c>
      <c r="M26" s="34" t="s">
        <v>179</v>
      </c>
      <c r="N26" s="34" t="s">
        <v>179</v>
      </c>
      <c r="O26" s="34" t="s">
        <v>124</v>
      </c>
      <c r="P26" s="35" t="s">
        <v>195</v>
      </c>
    </row>
    <row r="27" spans="1:16" ht="15" customHeight="1" x14ac:dyDescent="0.2">
      <c r="A27" s="36" t="s">
        <v>202</v>
      </c>
      <c r="B27" s="36"/>
      <c r="C27" s="34" t="s">
        <v>173</v>
      </c>
      <c r="D27" s="34" t="s">
        <v>212</v>
      </c>
      <c r="E27" s="34" t="s">
        <v>192</v>
      </c>
      <c r="F27" s="34" t="s">
        <v>181</v>
      </c>
      <c r="G27" s="34" t="s">
        <v>193</v>
      </c>
      <c r="H27" s="34">
        <v>90</v>
      </c>
      <c r="I27" s="34">
        <v>108</v>
      </c>
      <c r="J27" s="34" t="s">
        <v>194</v>
      </c>
      <c r="K27" s="34">
        <v>32</v>
      </c>
      <c r="L27" s="34">
        <v>70</v>
      </c>
      <c r="M27" s="34">
        <v>10</v>
      </c>
      <c r="N27" s="34">
        <v>40</v>
      </c>
      <c r="O27" s="34" t="s">
        <v>124</v>
      </c>
      <c r="P27" s="35" t="s">
        <v>195</v>
      </c>
    </row>
    <row r="28" spans="1:16" ht="15" customHeight="1" x14ac:dyDescent="0.2">
      <c r="A28" s="36" t="s">
        <v>203</v>
      </c>
      <c r="B28" s="36"/>
      <c r="C28" s="34" t="s">
        <v>173</v>
      </c>
      <c r="D28" s="34" t="s">
        <v>212</v>
      </c>
      <c r="E28" s="34" t="s">
        <v>198</v>
      </c>
      <c r="F28" s="34" t="s">
        <v>176</v>
      </c>
      <c r="G28" s="34" t="s">
        <v>199</v>
      </c>
      <c r="H28" s="34">
        <v>120</v>
      </c>
      <c r="I28" s="34">
        <v>140</v>
      </c>
      <c r="J28" s="34" t="s">
        <v>200</v>
      </c>
      <c r="K28" s="34">
        <v>40</v>
      </c>
      <c r="L28" s="34">
        <v>95</v>
      </c>
      <c r="M28" s="34" t="s">
        <v>179</v>
      </c>
      <c r="N28" s="34" t="s">
        <v>179</v>
      </c>
      <c r="O28" s="34" t="s">
        <v>124</v>
      </c>
      <c r="P28" s="35" t="s">
        <v>201</v>
      </c>
    </row>
    <row r="29" spans="1:16" ht="15" customHeight="1" x14ac:dyDescent="0.2">
      <c r="A29" s="36" t="s">
        <v>213</v>
      </c>
      <c r="B29" s="36"/>
      <c r="C29" s="34" t="s">
        <v>173</v>
      </c>
      <c r="D29" s="34" t="s">
        <v>212</v>
      </c>
      <c r="E29" s="34" t="s">
        <v>198</v>
      </c>
      <c r="F29" s="34" t="s">
        <v>181</v>
      </c>
      <c r="G29" s="34" t="s">
        <v>199</v>
      </c>
      <c r="H29" s="34">
        <v>120</v>
      </c>
      <c r="I29" s="34">
        <v>140</v>
      </c>
      <c r="J29" s="34" t="s">
        <v>200</v>
      </c>
      <c r="K29" s="34">
        <v>40</v>
      </c>
      <c r="L29" s="34">
        <v>95</v>
      </c>
      <c r="M29" s="34">
        <v>12</v>
      </c>
      <c r="N29" s="34">
        <v>70.5</v>
      </c>
      <c r="O29" s="34" t="s">
        <v>124</v>
      </c>
      <c r="P29" s="35" t="s">
        <v>201</v>
      </c>
    </row>
    <row r="30" spans="1:16" ht="15" customHeight="1" x14ac:dyDescent="0.2">
      <c r="A30" s="36" t="s">
        <v>214</v>
      </c>
      <c r="B30" s="36"/>
      <c r="C30" s="34" t="s">
        <v>215</v>
      </c>
      <c r="D30" s="34" t="s">
        <v>174</v>
      </c>
      <c r="E30" s="34" t="s">
        <v>175</v>
      </c>
      <c r="F30" s="34" t="s">
        <v>176</v>
      </c>
      <c r="G30" s="34" t="s">
        <v>175</v>
      </c>
      <c r="H30" s="34">
        <v>35</v>
      </c>
      <c r="I30" s="34">
        <v>50</v>
      </c>
      <c r="J30" s="34">
        <v>3.4</v>
      </c>
      <c r="K30" s="34">
        <v>13</v>
      </c>
      <c r="L30" s="34">
        <v>26</v>
      </c>
      <c r="M30" s="34" t="s">
        <v>179</v>
      </c>
      <c r="N30" s="34" t="s">
        <v>179</v>
      </c>
      <c r="O30" s="34" t="s">
        <v>54</v>
      </c>
      <c r="P30" s="35" t="s">
        <v>216</v>
      </c>
    </row>
    <row r="31" spans="1:16" ht="15" customHeight="1" x14ac:dyDescent="0.2">
      <c r="A31" s="36" t="s">
        <v>190</v>
      </c>
      <c r="B31" s="36"/>
      <c r="C31" s="34" t="s">
        <v>215</v>
      </c>
      <c r="D31" s="34" t="s">
        <v>174</v>
      </c>
      <c r="E31" s="34" t="s">
        <v>175</v>
      </c>
      <c r="F31" s="34" t="s">
        <v>181</v>
      </c>
      <c r="G31" s="34" t="s">
        <v>175</v>
      </c>
      <c r="H31" s="34">
        <v>35</v>
      </c>
      <c r="I31" s="34">
        <v>50</v>
      </c>
      <c r="J31" s="34">
        <v>3.4</v>
      </c>
      <c r="K31" s="34">
        <v>13</v>
      </c>
      <c r="L31" s="34">
        <v>26</v>
      </c>
      <c r="M31" s="34">
        <v>5</v>
      </c>
      <c r="N31" s="34">
        <v>16</v>
      </c>
      <c r="O31" s="34" t="s">
        <v>54</v>
      </c>
      <c r="P31" s="35" t="s">
        <v>216</v>
      </c>
    </row>
    <row r="32" spans="1:16" ht="15" customHeight="1" x14ac:dyDescent="0.2">
      <c r="A32" s="36" t="s">
        <v>191</v>
      </c>
      <c r="B32" s="36"/>
      <c r="C32" s="34" t="s">
        <v>215</v>
      </c>
      <c r="D32" s="34" t="s">
        <v>174</v>
      </c>
      <c r="E32" s="34" t="s">
        <v>182</v>
      </c>
      <c r="F32" s="34" t="s">
        <v>176</v>
      </c>
      <c r="G32" s="34" t="s">
        <v>182</v>
      </c>
      <c r="H32" s="34">
        <v>50</v>
      </c>
      <c r="I32" s="34">
        <v>70</v>
      </c>
      <c r="J32" s="34">
        <v>5.5</v>
      </c>
      <c r="K32" s="34">
        <v>16</v>
      </c>
      <c r="L32" s="34">
        <v>37</v>
      </c>
      <c r="M32" s="34" t="s">
        <v>179</v>
      </c>
      <c r="N32" s="34" t="s">
        <v>179</v>
      </c>
      <c r="O32" s="34" t="s">
        <v>54</v>
      </c>
      <c r="P32" s="35" t="s">
        <v>217</v>
      </c>
    </row>
    <row r="33" spans="1:16" ht="15" customHeight="1" x14ac:dyDescent="0.2">
      <c r="A33" s="36" t="s">
        <v>213</v>
      </c>
      <c r="B33" s="36"/>
      <c r="C33" s="34" t="s">
        <v>215</v>
      </c>
      <c r="D33" s="34" t="s">
        <v>174</v>
      </c>
      <c r="E33" s="34" t="s">
        <v>182</v>
      </c>
      <c r="F33" s="34" t="s">
        <v>181</v>
      </c>
      <c r="G33" s="34" t="s">
        <v>182</v>
      </c>
      <c r="H33" s="34">
        <v>50</v>
      </c>
      <c r="I33" s="34">
        <v>70</v>
      </c>
      <c r="J33" s="34">
        <v>5.5</v>
      </c>
      <c r="K33" s="34">
        <v>16</v>
      </c>
      <c r="L33" s="34">
        <v>37</v>
      </c>
      <c r="M33" s="34">
        <v>5</v>
      </c>
      <c r="N33" s="34">
        <v>25.2</v>
      </c>
      <c r="O33" s="34" t="s">
        <v>54</v>
      </c>
      <c r="P33" s="35" t="s">
        <v>217</v>
      </c>
    </row>
    <row r="34" spans="1:16" ht="15" customHeight="1" x14ac:dyDescent="0.2">
      <c r="A34" s="36" t="s">
        <v>214</v>
      </c>
      <c r="B34" s="36"/>
      <c r="C34" s="34" t="s">
        <v>215</v>
      </c>
      <c r="D34" s="34" t="s">
        <v>174</v>
      </c>
      <c r="E34" s="34" t="s">
        <v>186</v>
      </c>
      <c r="F34" s="34" t="s">
        <v>176</v>
      </c>
      <c r="G34" s="34" t="s">
        <v>186</v>
      </c>
      <c r="H34" s="34">
        <v>80</v>
      </c>
      <c r="I34" s="34">
        <v>100</v>
      </c>
      <c r="J34" s="34">
        <v>7</v>
      </c>
      <c r="K34" s="34">
        <v>22</v>
      </c>
      <c r="L34" s="34">
        <v>48</v>
      </c>
      <c r="M34" s="34" t="s">
        <v>179</v>
      </c>
      <c r="N34" s="34" t="s">
        <v>179</v>
      </c>
      <c r="O34" s="34" t="s">
        <v>54</v>
      </c>
      <c r="P34" s="35" t="s">
        <v>189</v>
      </c>
    </row>
    <row r="35" spans="1:16" ht="15" customHeight="1" x14ac:dyDescent="0.2">
      <c r="A35" s="36" t="s">
        <v>190</v>
      </c>
      <c r="B35" s="36"/>
      <c r="C35" s="34" t="s">
        <v>215</v>
      </c>
      <c r="D35" s="34" t="s">
        <v>174</v>
      </c>
      <c r="E35" s="34" t="s">
        <v>186</v>
      </c>
      <c r="F35" s="34" t="s">
        <v>181</v>
      </c>
      <c r="G35" s="34" t="s">
        <v>186</v>
      </c>
      <c r="H35" s="34">
        <v>80</v>
      </c>
      <c r="I35" s="34">
        <v>100</v>
      </c>
      <c r="J35" s="34">
        <v>7</v>
      </c>
      <c r="K35" s="34">
        <v>22</v>
      </c>
      <c r="L35" s="34">
        <v>48</v>
      </c>
      <c r="M35" s="34">
        <v>6</v>
      </c>
      <c r="N35" s="34">
        <v>32</v>
      </c>
      <c r="O35" s="34" t="s">
        <v>54</v>
      </c>
      <c r="P35" s="35" t="s">
        <v>189</v>
      </c>
    </row>
    <row r="36" spans="1:16" ht="15" customHeight="1" x14ac:dyDescent="0.2">
      <c r="A36" s="36" t="s">
        <v>191</v>
      </c>
      <c r="B36" s="36"/>
      <c r="C36" s="34" t="s">
        <v>215</v>
      </c>
      <c r="D36" s="34" t="s">
        <v>174</v>
      </c>
      <c r="E36" s="34" t="s">
        <v>192</v>
      </c>
      <c r="F36" s="34" t="s">
        <v>176</v>
      </c>
      <c r="G36" s="34" t="s">
        <v>218</v>
      </c>
      <c r="H36" s="34">
        <v>110</v>
      </c>
      <c r="I36" s="34">
        <v>130</v>
      </c>
      <c r="J36" s="34">
        <v>9</v>
      </c>
      <c r="K36" s="34">
        <v>32</v>
      </c>
      <c r="L36" s="34">
        <v>65</v>
      </c>
      <c r="M36" s="34" t="s">
        <v>179</v>
      </c>
      <c r="N36" s="34" t="s">
        <v>179</v>
      </c>
      <c r="O36" s="34" t="s">
        <v>54</v>
      </c>
      <c r="P36" s="35" t="s">
        <v>219</v>
      </c>
    </row>
    <row r="37" spans="1:16" ht="15" customHeight="1" x14ac:dyDescent="0.2">
      <c r="A37" s="36" t="s">
        <v>190</v>
      </c>
      <c r="B37" s="36"/>
      <c r="C37" s="34" t="s">
        <v>215</v>
      </c>
      <c r="D37" s="34" t="s">
        <v>174</v>
      </c>
      <c r="E37" s="34" t="s">
        <v>192</v>
      </c>
      <c r="F37" s="34" t="s">
        <v>181</v>
      </c>
      <c r="G37" s="34" t="s">
        <v>218</v>
      </c>
      <c r="H37" s="34">
        <v>110</v>
      </c>
      <c r="I37" s="34">
        <v>130</v>
      </c>
      <c r="J37" s="34">
        <v>9</v>
      </c>
      <c r="K37" s="34">
        <v>32</v>
      </c>
      <c r="L37" s="34">
        <v>65</v>
      </c>
      <c r="M37" s="34">
        <v>10</v>
      </c>
      <c r="N37" s="34">
        <v>40</v>
      </c>
      <c r="O37" s="34" t="s">
        <v>54</v>
      </c>
      <c r="P37" s="35" t="s">
        <v>219</v>
      </c>
    </row>
    <row r="38" spans="1:16" ht="15" customHeight="1" x14ac:dyDescent="0.2">
      <c r="A38" s="36" t="s">
        <v>191</v>
      </c>
      <c r="B38" s="36"/>
      <c r="C38" s="34" t="s">
        <v>215</v>
      </c>
      <c r="D38" s="34" t="s">
        <v>174</v>
      </c>
      <c r="E38" s="34" t="s">
        <v>198</v>
      </c>
      <c r="F38" s="34" t="s">
        <v>176</v>
      </c>
      <c r="G38" s="34" t="s">
        <v>220</v>
      </c>
      <c r="H38" s="34">
        <v>130</v>
      </c>
      <c r="I38" s="34">
        <v>165</v>
      </c>
      <c r="J38" s="34">
        <v>11</v>
      </c>
      <c r="K38" s="34">
        <v>40</v>
      </c>
      <c r="L38" s="34">
        <v>97</v>
      </c>
      <c r="M38" s="34" t="s">
        <v>179</v>
      </c>
      <c r="N38" s="34" t="s">
        <v>179</v>
      </c>
      <c r="O38" s="34" t="s">
        <v>54</v>
      </c>
      <c r="P38" s="35" t="s">
        <v>221</v>
      </c>
    </row>
    <row r="39" spans="1:16" ht="15" customHeight="1" x14ac:dyDescent="0.2">
      <c r="A39" s="36" t="s">
        <v>197</v>
      </c>
      <c r="B39" s="36"/>
      <c r="C39" s="34" t="s">
        <v>215</v>
      </c>
      <c r="D39" s="34" t="s">
        <v>174</v>
      </c>
      <c r="E39" s="34" t="s">
        <v>198</v>
      </c>
      <c r="F39" s="34" t="s">
        <v>181</v>
      </c>
      <c r="G39" s="34" t="s">
        <v>220</v>
      </c>
      <c r="H39" s="34">
        <v>130</v>
      </c>
      <c r="I39" s="34">
        <v>165</v>
      </c>
      <c r="J39" s="34">
        <v>11</v>
      </c>
      <c r="K39" s="34">
        <v>40</v>
      </c>
      <c r="L39" s="34">
        <v>97</v>
      </c>
      <c r="M39" s="34">
        <v>12</v>
      </c>
      <c r="N39" s="34">
        <v>70.5</v>
      </c>
      <c r="O39" s="34" t="s">
        <v>54</v>
      </c>
      <c r="P39" s="35" t="s">
        <v>221</v>
      </c>
    </row>
    <row r="40" spans="1:16" ht="15" customHeight="1" x14ac:dyDescent="0.2">
      <c r="A40" s="36" t="s">
        <v>202</v>
      </c>
      <c r="B40" s="36"/>
      <c r="C40" s="34" t="s">
        <v>215</v>
      </c>
      <c r="D40" s="34" t="s">
        <v>174</v>
      </c>
      <c r="E40" s="34" t="s">
        <v>198</v>
      </c>
      <c r="F40" s="34" t="s">
        <v>176</v>
      </c>
      <c r="G40" s="34" t="s">
        <v>198</v>
      </c>
      <c r="H40" s="34">
        <v>160</v>
      </c>
      <c r="I40" s="34">
        <v>215</v>
      </c>
      <c r="J40" s="34">
        <v>13</v>
      </c>
      <c r="K40" s="34">
        <v>55</v>
      </c>
      <c r="L40" s="34">
        <v>105</v>
      </c>
      <c r="M40" s="34" t="s">
        <v>179</v>
      </c>
      <c r="N40" s="34" t="s">
        <v>179</v>
      </c>
      <c r="O40" s="34" t="s">
        <v>54</v>
      </c>
      <c r="P40" s="35" t="s">
        <v>222</v>
      </c>
    </row>
    <row r="41" spans="1:16" ht="15" customHeight="1" x14ac:dyDescent="0.2">
      <c r="A41" s="36" t="s">
        <v>203</v>
      </c>
      <c r="B41" s="36"/>
      <c r="C41" s="34" t="s">
        <v>215</v>
      </c>
      <c r="D41" s="34" t="s">
        <v>174</v>
      </c>
      <c r="E41" s="34" t="s">
        <v>198</v>
      </c>
      <c r="F41" s="34" t="s">
        <v>181</v>
      </c>
      <c r="G41" s="34" t="s">
        <v>198</v>
      </c>
      <c r="H41" s="34">
        <v>160</v>
      </c>
      <c r="I41" s="34">
        <v>215</v>
      </c>
      <c r="J41" s="34">
        <v>13</v>
      </c>
      <c r="K41" s="34">
        <v>55</v>
      </c>
      <c r="L41" s="34">
        <v>105</v>
      </c>
      <c r="M41" s="34">
        <v>16</v>
      </c>
      <c r="N41" s="34">
        <v>70.5</v>
      </c>
      <c r="O41" s="34" t="s">
        <v>54</v>
      </c>
      <c r="P41" s="35" t="s">
        <v>222</v>
      </c>
    </row>
    <row r="42" spans="1:16" ht="15" customHeight="1" x14ac:dyDescent="0.2">
      <c r="A42" s="36" t="s">
        <v>208</v>
      </c>
      <c r="B42" s="36"/>
      <c r="C42" s="34" t="s">
        <v>215</v>
      </c>
      <c r="D42" s="34" t="s">
        <v>174</v>
      </c>
      <c r="E42" s="34" t="s">
        <v>209</v>
      </c>
      <c r="F42" s="34" t="s">
        <v>176</v>
      </c>
      <c r="G42" s="34" t="s">
        <v>209</v>
      </c>
      <c r="H42" s="34">
        <v>180</v>
      </c>
      <c r="I42" s="34">
        <v>250</v>
      </c>
      <c r="J42" s="34">
        <v>17</v>
      </c>
      <c r="K42" s="34">
        <v>75</v>
      </c>
      <c r="L42" s="34">
        <v>138</v>
      </c>
      <c r="M42" s="34" t="s">
        <v>179</v>
      </c>
      <c r="N42" s="34" t="s">
        <v>179</v>
      </c>
      <c r="O42" s="34" t="s">
        <v>54</v>
      </c>
      <c r="P42" s="35" t="s">
        <v>223</v>
      </c>
    </row>
    <row r="43" spans="1:16" ht="15" customHeight="1" x14ac:dyDescent="0.2">
      <c r="A43" s="36" t="s">
        <v>213</v>
      </c>
      <c r="B43" s="36"/>
      <c r="C43" s="34" t="s">
        <v>215</v>
      </c>
      <c r="D43" s="34" t="s">
        <v>174</v>
      </c>
      <c r="E43" s="34" t="s">
        <v>209</v>
      </c>
      <c r="F43" s="34" t="s">
        <v>181</v>
      </c>
      <c r="G43" s="34" t="s">
        <v>209</v>
      </c>
      <c r="H43" s="34">
        <v>180</v>
      </c>
      <c r="I43" s="34">
        <v>250</v>
      </c>
      <c r="J43" s="34">
        <v>17</v>
      </c>
      <c r="K43" s="34">
        <v>75</v>
      </c>
      <c r="L43" s="34">
        <v>138</v>
      </c>
      <c r="M43" s="34">
        <v>20</v>
      </c>
      <c r="N43" s="34">
        <v>90</v>
      </c>
      <c r="O43" s="34" t="s">
        <v>54</v>
      </c>
      <c r="P43" s="35" t="s">
        <v>223</v>
      </c>
    </row>
    <row r="44" spans="1:16" ht="15" customHeight="1" x14ac:dyDescent="0.2">
      <c r="A44" s="36" t="s">
        <v>214</v>
      </c>
      <c r="B44" s="36"/>
      <c r="C44" s="34" t="s">
        <v>215</v>
      </c>
      <c r="D44" s="34" t="s">
        <v>212</v>
      </c>
      <c r="E44" s="34" t="s">
        <v>175</v>
      </c>
      <c r="F44" s="34" t="s">
        <v>176</v>
      </c>
      <c r="G44" s="34" t="s">
        <v>175</v>
      </c>
      <c r="H44" s="34">
        <v>35</v>
      </c>
      <c r="I44" s="34">
        <v>50</v>
      </c>
      <c r="J44" s="34">
        <v>3.4</v>
      </c>
      <c r="K44" s="34">
        <v>13</v>
      </c>
      <c r="L44" s="34">
        <v>26</v>
      </c>
      <c r="M44" s="34" t="s">
        <v>179</v>
      </c>
      <c r="N44" s="34" t="s">
        <v>179</v>
      </c>
      <c r="O44" s="34" t="s">
        <v>103</v>
      </c>
      <c r="P44" s="35" t="s">
        <v>216</v>
      </c>
    </row>
    <row r="45" spans="1:16" ht="15" customHeight="1" x14ac:dyDescent="0.2">
      <c r="A45" s="36" t="s">
        <v>224</v>
      </c>
      <c r="B45" s="36"/>
      <c r="C45" s="34" t="s">
        <v>215</v>
      </c>
      <c r="D45" s="34" t="s">
        <v>212</v>
      </c>
      <c r="E45" s="34" t="s">
        <v>175</v>
      </c>
      <c r="F45" s="34" t="s">
        <v>181</v>
      </c>
      <c r="G45" s="34" t="s">
        <v>175</v>
      </c>
      <c r="H45" s="34">
        <v>35</v>
      </c>
      <c r="I45" s="34">
        <v>50</v>
      </c>
      <c r="J45" s="34">
        <v>3.4</v>
      </c>
      <c r="K45" s="34">
        <v>13</v>
      </c>
      <c r="L45" s="34">
        <v>26</v>
      </c>
      <c r="M45" s="34">
        <v>5</v>
      </c>
      <c r="N45" s="34">
        <v>16</v>
      </c>
      <c r="O45" s="34" t="s">
        <v>103</v>
      </c>
      <c r="P45" s="35" t="s">
        <v>216</v>
      </c>
    </row>
    <row r="46" spans="1:16" ht="15" customHeight="1" x14ac:dyDescent="0.2">
      <c r="A46" s="36" t="s">
        <v>225</v>
      </c>
      <c r="B46" s="36"/>
      <c r="C46" s="34" t="s">
        <v>215</v>
      </c>
      <c r="D46" s="34" t="s">
        <v>212</v>
      </c>
      <c r="E46" s="34" t="s">
        <v>182</v>
      </c>
      <c r="F46" s="34" t="s">
        <v>176</v>
      </c>
      <c r="G46" s="34" t="s">
        <v>182</v>
      </c>
      <c r="H46" s="34">
        <v>50</v>
      </c>
      <c r="I46" s="34">
        <v>70</v>
      </c>
      <c r="J46" s="34">
        <v>5.5</v>
      </c>
      <c r="K46" s="34">
        <v>16</v>
      </c>
      <c r="L46" s="34">
        <v>37</v>
      </c>
      <c r="M46" s="34" t="s">
        <v>179</v>
      </c>
      <c r="N46" s="34" t="s">
        <v>179</v>
      </c>
      <c r="O46" s="34" t="s">
        <v>103</v>
      </c>
      <c r="P46" s="35" t="s">
        <v>217</v>
      </c>
    </row>
    <row r="47" spans="1:16" ht="15" customHeight="1" x14ac:dyDescent="0.2">
      <c r="A47" s="3"/>
      <c r="B47" s="3"/>
      <c r="C47" s="34" t="s">
        <v>215</v>
      </c>
      <c r="D47" s="34" t="s">
        <v>212</v>
      </c>
      <c r="E47" s="34" t="s">
        <v>182</v>
      </c>
      <c r="F47" s="34" t="s">
        <v>181</v>
      </c>
      <c r="G47" s="34" t="s">
        <v>182</v>
      </c>
      <c r="H47" s="34">
        <v>50</v>
      </c>
      <c r="I47" s="34">
        <v>70</v>
      </c>
      <c r="J47" s="34">
        <v>5.5</v>
      </c>
      <c r="K47" s="34">
        <v>16</v>
      </c>
      <c r="L47" s="34">
        <v>37</v>
      </c>
      <c r="M47" s="34">
        <v>5</v>
      </c>
      <c r="N47" s="34">
        <v>25.2</v>
      </c>
      <c r="O47" s="34" t="s">
        <v>103</v>
      </c>
      <c r="P47" s="35" t="s">
        <v>217</v>
      </c>
    </row>
    <row r="48" spans="1:16" ht="15" customHeight="1" x14ac:dyDescent="0.2">
      <c r="A48" s="36" t="s">
        <v>190</v>
      </c>
      <c r="B48" s="36"/>
      <c r="C48" s="34" t="s">
        <v>215</v>
      </c>
      <c r="D48" s="34" t="s">
        <v>212</v>
      </c>
      <c r="E48" s="34" t="s">
        <v>186</v>
      </c>
      <c r="F48" s="34" t="s">
        <v>176</v>
      </c>
      <c r="G48" s="34" t="s">
        <v>186</v>
      </c>
      <c r="H48" s="34">
        <v>80</v>
      </c>
      <c r="I48" s="34">
        <v>100</v>
      </c>
      <c r="J48" s="34">
        <v>7</v>
      </c>
      <c r="K48" s="34">
        <v>22</v>
      </c>
      <c r="L48" s="34">
        <v>48</v>
      </c>
      <c r="M48" s="34" t="s">
        <v>179</v>
      </c>
      <c r="N48" s="34" t="s">
        <v>179</v>
      </c>
      <c r="O48" s="34" t="s">
        <v>103</v>
      </c>
      <c r="P48" s="35" t="s">
        <v>189</v>
      </c>
    </row>
    <row r="49" spans="1:16" ht="15" customHeight="1" x14ac:dyDescent="0.2">
      <c r="A49" s="36" t="s">
        <v>191</v>
      </c>
      <c r="B49" s="36"/>
      <c r="C49" s="34" t="s">
        <v>215</v>
      </c>
      <c r="D49" s="34" t="s">
        <v>212</v>
      </c>
      <c r="E49" s="34" t="s">
        <v>186</v>
      </c>
      <c r="F49" s="34" t="s">
        <v>181</v>
      </c>
      <c r="G49" s="34" t="s">
        <v>186</v>
      </c>
      <c r="H49" s="34">
        <v>80</v>
      </c>
      <c r="I49" s="34">
        <v>100</v>
      </c>
      <c r="J49" s="34">
        <v>7</v>
      </c>
      <c r="K49" s="34">
        <v>22</v>
      </c>
      <c r="L49" s="34">
        <v>48</v>
      </c>
      <c r="M49" s="34">
        <v>6</v>
      </c>
      <c r="N49" s="34">
        <v>32</v>
      </c>
      <c r="O49" s="34" t="s">
        <v>103</v>
      </c>
      <c r="P49" s="35" t="s">
        <v>189</v>
      </c>
    </row>
    <row r="50" spans="1:16" ht="15" customHeight="1" x14ac:dyDescent="0.2">
      <c r="A50" s="36" t="s">
        <v>213</v>
      </c>
      <c r="B50" s="36"/>
      <c r="C50" s="34" t="s">
        <v>215</v>
      </c>
      <c r="D50" s="34" t="s">
        <v>212</v>
      </c>
      <c r="E50" s="34" t="s">
        <v>192</v>
      </c>
      <c r="F50" s="34" t="s">
        <v>176</v>
      </c>
      <c r="G50" s="34" t="s">
        <v>218</v>
      </c>
      <c r="H50" s="34">
        <v>110</v>
      </c>
      <c r="I50" s="34">
        <v>130</v>
      </c>
      <c r="J50" s="34">
        <v>9</v>
      </c>
      <c r="K50" s="34">
        <v>32</v>
      </c>
      <c r="L50" s="34">
        <v>65</v>
      </c>
      <c r="M50" s="34" t="s">
        <v>179</v>
      </c>
      <c r="N50" s="34" t="s">
        <v>179</v>
      </c>
      <c r="O50" s="34" t="s">
        <v>103</v>
      </c>
      <c r="P50" s="35" t="s">
        <v>219</v>
      </c>
    </row>
    <row r="51" spans="1:16" ht="15" customHeight="1" x14ac:dyDescent="0.2">
      <c r="A51" s="36" t="s">
        <v>214</v>
      </c>
      <c r="B51" s="36"/>
      <c r="C51" s="34" t="s">
        <v>215</v>
      </c>
      <c r="D51" s="34" t="s">
        <v>212</v>
      </c>
      <c r="E51" s="34" t="s">
        <v>192</v>
      </c>
      <c r="F51" s="34" t="s">
        <v>181</v>
      </c>
      <c r="G51" s="34" t="s">
        <v>218</v>
      </c>
      <c r="H51" s="34">
        <v>110</v>
      </c>
      <c r="I51" s="34">
        <v>130</v>
      </c>
      <c r="J51" s="34">
        <v>9</v>
      </c>
      <c r="K51" s="34">
        <v>32</v>
      </c>
      <c r="L51" s="34">
        <v>65</v>
      </c>
      <c r="M51" s="34">
        <v>10</v>
      </c>
      <c r="N51" s="34">
        <v>40</v>
      </c>
      <c r="O51" s="34" t="s">
        <v>103</v>
      </c>
      <c r="P51" s="35" t="s">
        <v>219</v>
      </c>
    </row>
    <row r="52" spans="1:16" ht="15" customHeight="1" x14ac:dyDescent="0.2">
      <c r="A52" s="36" t="s">
        <v>190</v>
      </c>
      <c r="B52" s="36"/>
      <c r="C52" s="34" t="s">
        <v>215</v>
      </c>
      <c r="D52" s="34" t="s">
        <v>212</v>
      </c>
      <c r="E52" s="34" t="s">
        <v>198</v>
      </c>
      <c r="F52" s="34" t="s">
        <v>176</v>
      </c>
      <c r="G52" s="34" t="s">
        <v>220</v>
      </c>
      <c r="H52" s="34">
        <v>130</v>
      </c>
      <c r="I52" s="34">
        <v>165</v>
      </c>
      <c r="J52" s="34">
        <v>11</v>
      </c>
      <c r="K52" s="34">
        <v>40</v>
      </c>
      <c r="L52" s="34">
        <v>97</v>
      </c>
      <c r="M52" s="34" t="s">
        <v>179</v>
      </c>
      <c r="N52" s="34" t="s">
        <v>179</v>
      </c>
      <c r="O52" s="34" t="s">
        <v>103</v>
      </c>
      <c r="P52" s="35" t="s">
        <v>221</v>
      </c>
    </row>
    <row r="53" spans="1:16" ht="15" customHeight="1" x14ac:dyDescent="0.2">
      <c r="A53" s="36" t="s">
        <v>191</v>
      </c>
      <c r="B53" s="36"/>
      <c r="C53" s="34" t="s">
        <v>215</v>
      </c>
      <c r="D53" s="34" t="s">
        <v>212</v>
      </c>
      <c r="E53" s="34" t="s">
        <v>198</v>
      </c>
      <c r="F53" s="34" t="s">
        <v>181</v>
      </c>
      <c r="G53" s="34" t="s">
        <v>220</v>
      </c>
      <c r="H53" s="34">
        <v>130</v>
      </c>
      <c r="I53" s="34">
        <v>165</v>
      </c>
      <c r="J53" s="34">
        <v>11</v>
      </c>
      <c r="K53" s="34">
        <v>40</v>
      </c>
      <c r="L53" s="34">
        <v>97</v>
      </c>
      <c r="M53" s="34">
        <v>12</v>
      </c>
      <c r="N53" s="34">
        <v>70.5</v>
      </c>
      <c r="O53" s="34" t="s">
        <v>103</v>
      </c>
      <c r="P53" s="35" t="s">
        <v>221</v>
      </c>
    </row>
    <row r="54" spans="1:16" ht="15" customHeight="1" x14ac:dyDescent="0.2">
      <c r="A54" s="36" t="s">
        <v>190</v>
      </c>
      <c r="B54" s="36"/>
      <c r="C54" s="34" t="s">
        <v>215</v>
      </c>
      <c r="D54" s="34" t="s">
        <v>212</v>
      </c>
      <c r="E54" s="34" t="s">
        <v>198</v>
      </c>
      <c r="F54" s="34" t="s">
        <v>176</v>
      </c>
      <c r="G54" s="34" t="s">
        <v>198</v>
      </c>
      <c r="H54" s="34">
        <v>160</v>
      </c>
      <c r="I54" s="34">
        <v>215</v>
      </c>
      <c r="J54" s="34">
        <v>13</v>
      </c>
      <c r="K54" s="34">
        <v>55</v>
      </c>
      <c r="L54" s="34">
        <v>105</v>
      </c>
      <c r="M54" s="34" t="s">
        <v>179</v>
      </c>
      <c r="N54" s="34" t="s">
        <v>179</v>
      </c>
      <c r="O54" s="34" t="s">
        <v>103</v>
      </c>
      <c r="P54" s="35" t="s">
        <v>222</v>
      </c>
    </row>
    <row r="55" spans="1:16" ht="15" customHeight="1" x14ac:dyDescent="0.2">
      <c r="A55" s="36" t="s">
        <v>191</v>
      </c>
      <c r="B55" s="36"/>
      <c r="C55" s="34" t="s">
        <v>215</v>
      </c>
      <c r="D55" s="34" t="s">
        <v>212</v>
      </c>
      <c r="E55" s="34" t="s">
        <v>198</v>
      </c>
      <c r="F55" s="34" t="s">
        <v>181</v>
      </c>
      <c r="G55" s="34" t="s">
        <v>198</v>
      </c>
      <c r="H55" s="34">
        <v>160</v>
      </c>
      <c r="I55" s="34">
        <v>215</v>
      </c>
      <c r="J55" s="34">
        <v>13</v>
      </c>
      <c r="K55" s="34">
        <v>55</v>
      </c>
      <c r="L55" s="34">
        <v>105</v>
      </c>
      <c r="M55" s="34">
        <v>16</v>
      </c>
      <c r="N55" s="34">
        <v>70.5</v>
      </c>
      <c r="O55" s="34" t="s">
        <v>103</v>
      </c>
      <c r="P55" s="35" t="s">
        <v>222</v>
      </c>
    </row>
    <row r="56" spans="1:16" ht="15" customHeight="1" x14ac:dyDescent="0.2">
      <c r="A56" s="36" t="s">
        <v>197</v>
      </c>
      <c r="B56" s="36"/>
      <c r="C56" s="34" t="s">
        <v>215</v>
      </c>
      <c r="D56" s="34" t="s">
        <v>174</v>
      </c>
      <c r="E56" s="34" t="s">
        <v>182</v>
      </c>
      <c r="F56" s="34" t="s">
        <v>176</v>
      </c>
      <c r="G56" s="34" t="s">
        <v>226</v>
      </c>
      <c r="H56" s="34">
        <v>60</v>
      </c>
      <c r="I56" s="34">
        <v>68</v>
      </c>
      <c r="J56" s="34">
        <v>5.5</v>
      </c>
      <c r="K56" s="34">
        <v>16</v>
      </c>
      <c r="L56" s="34">
        <v>48.5</v>
      </c>
      <c r="M56" s="34" t="s">
        <v>179</v>
      </c>
      <c r="N56" s="34" t="s">
        <v>179</v>
      </c>
      <c r="O56" s="34" t="s">
        <v>12</v>
      </c>
      <c r="P56" s="35" t="s">
        <v>217</v>
      </c>
    </row>
    <row r="57" spans="1:16" ht="15" customHeight="1" x14ac:dyDescent="0.2">
      <c r="A57" s="36" t="s">
        <v>202</v>
      </c>
      <c r="B57" s="36"/>
      <c r="C57" s="34" t="s">
        <v>215</v>
      </c>
      <c r="D57" s="34" t="s">
        <v>174</v>
      </c>
      <c r="E57" s="34" t="s">
        <v>182</v>
      </c>
      <c r="F57" s="34" t="s">
        <v>181</v>
      </c>
      <c r="G57" s="34" t="s">
        <v>226</v>
      </c>
      <c r="H57" s="34">
        <v>60</v>
      </c>
      <c r="I57" s="34">
        <v>68</v>
      </c>
      <c r="J57" s="34">
        <v>5.5</v>
      </c>
      <c r="K57" s="34">
        <v>16</v>
      </c>
      <c r="L57" s="34">
        <v>48.5</v>
      </c>
      <c r="M57" s="34">
        <v>5</v>
      </c>
      <c r="N57" s="34">
        <v>25.2</v>
      </c>
      <c r="O57" s="34" t="s">
        <v>12</v>
      </c>
      <c r="P57" s="35" t="s">
        <v>217</v>
      </c>
    </row>
    <row r="58" spans="1:16" ht="15" customHeight="1" x14ac:dyDescent="0.2">
      <c r="A58" s="36" t="s">
        <v>203</v>
      </c>
      <c r="B58" s="36"/>
      <c r="C58" s="34" t="s">
        <v>215</v>
      </c>
      <c r="D58" s="34" t="s">
        <v>174</v>
      </c>
      <c r="E58" s="34" t="s">
        <v>186</v>
      </c>
      <c r="F58" s="34" t="s">
        <v>176</v>
      </c>
      <c r="G58" s="34" t="s">
        <v>227</v>
      </c>
      <c r="H58" s="34">
        <v>70</v>
      </c>
      <c r="I58" s="34">
        <v>85</v>
      </c>
      <c r="J58" s="34">
        <v>6.8</v>
      </c>
      <c r="K58" s="34">
        <v>22</v>
      </c>
      <c r="L58" s="34">
        <v>56</v>
      </c>
      <c r="M58" s="34" t="s">
        <v>179</v>
      </c>
      <c r="N58" s="34" t="s">
        <v>179</v>
      </c>
      <c r="O58" s="34" t="s">
        <v>12</v>
      </c>
      <c r="P58" s="35" t="s">
        <v>228</v>
      </c>
    </row>
    <row r="59" spans="1:16" ht="15" customHeight="1" x14ac:dyDescent="0.2">
      <c r="A59" s="36" t="s">
        <v>208</v>
      </c>
      <c r="B59" s="36"/>
      <c r="C59" s="34" t="s">
        <v>215</v>
      </c>
      <c r="D59" s="34" t="s">
        <v>174</v>
      </c>
      <c r="E59" s="34" t="s">
        <v>186</v>
      </c>
      <c r="F59" s="34" t="s">
        <v>181</v>
      </c>
      <c r="G59" s="34" t="s">
        <v>227</v>
      </c>
      <c r="H59" s="34">
        <v>70</v>
      </c>
      <c r="I59" s="34">
        <v>85</v>
      </c>
      <c r="J59" s="34">
        <v>6.8</v>
      </c>
      <c r="K59" s="34">
        <v>22</v>
      </c>
      <c r="L59" s="34">
        <v>56</v>
      </c>
      <c r="M59" s="34">
        <v>6</v>
      </c>
      <c r="N59" s="34">
        <v>32</v>
      </c>
      <c r="O59" s="34" t="s">
        <v>12</v>
      </c>
      <c r="P59" s="35" t="s">
        <v>228</v>
      </c>
    </row>
    <row r="60" spans="1:16" ht="15" customHeight="1" x14ac:dyDescent="0.2">
      <c r="A60" s="3"/>
      <c r="B60" s="3"/>
      <c r="C60" s="34" t="s">
        <v>215</v>
      </c>
      <c r="D60" s="34" t="s">
        <v>174</v>
      </c>
      <c r="E60" s="34" t="s">
        <v>192</v>
      </c>
      <c r="F60" s="34" t="s">
        <v>176</v>
      </c>
      <c r="G60" s="34" t="s">
        <v>229</v>
      </c>
      <c r="H60" s="34">
        <v>90</v>
      </c>
      <c r="I60" s="34">
        <v>120</v>
      </c>
      <c r="J60" s="34">
        <v>9</v>
      </c>
      <c r="K60" s="34">
        <v>32</v>
      </c>
      <c r="L60" s="34">
        <v>88</v>
      </c>
      <c r="M60" s="34" t="s">
        <v>179</v>
      </c>
      <c r="N60" s="34" t="s">
        <v>179</v>
      </c>
      <c r="O60" s="34" t="s">
        <v>12</v>
      </c>
      <c r="P60" s="35" t="s">
        <v>230</v>
      </c>
    </row>
    <row r="61" spans="1:16" ht="15" customHeight="1" x14ac:dyDescent="0.2">
      <c r="A61" s="3"/>
      <c r="B61" s="3"/>
      <c r="C61" s="34" t="s">
        <v>215</v>
      </c>
      <c r="D61" s="34" t="s">
        <v>174</v>
      </c>
      <c r="E61" s="34" t="s">
        <v>192</v>
      </c>
      <c r="F61" s="34" t="s">
        <v>181</v>
      </c>
      <c r="G61" s="34" t="s">
        <v>229</v>
      </c>
      <c r="H61" s="34">
        <v>90</v>
      </c>
      <c r="I61" s="34">
        <v>120</v>
      </c>
      <c r="J61" s="34">
        <v>9</v>
      </c>
      <c r="K61" s="34">
        <v>32</v>
      </c>
      <c r="L61" s="34">
        <v>88</v>
      </c>
      <c r="M61" s="34">
        <v>10</v>
      </c>
      <c r="N61" s="34">
        <v>40</v>
      </c>
      <c r="O61" s="34" t="s">
        <v>12</v>
      </c>
      <c r="P61" s="35" t="s">
        <v>230</v>
      </c>
    </row>
    <row r="62" spans="1:16" ht="15" customHeight="1" x14ac:dyDescent="0.2">
      <c r="A62" s="36" t="s">
        <v>213</v>
      </c>
      <c r="B62" s="36"/>
      <c r="C62" s="34" t="s">
        <v>215</v>
      </c>
      <c r="D62" s="34" t="s">
        <v>174</v>
      </c>
      <c r="E62" s="34" t="s">
        <v>198</v>
      </c>
      <c r="F62" s="34" t="s">
        <v>176</v>
      </c>
      <c r="G62" s="34" t="s">
        <v>220</v>
      </c>
      <c r="H62" s="34">
        <v>130</v>
      </c>
      <c r="I62" s="34">
        <v>165</v>
      </c>
      <c r="J62" s="34">
        <v>11</v>
      </c>
      <c r="K62" s="34">
        <v>40</v>
      </c>
      <c r="L62" s="34">
        <v>112</v>
      </c>
      <c r="M62" s="34" t="s">
        <v>179</v>
      </c>
      <c r="N62" s="34" t="s">
        <v>179</v>
      </c>
      <c r="O62" s="34" t="s">
        <v>12</v>
      </c>
      <c r="P62" s="35" t="s">
        <v>231</v>
      </c>
    </row>
    <row r="63" spans="1:16" ht="15" customHeight="1" x14ac:dyDescent="0.2">
      <c r="A63" s="36" t="s">
        <v>214</v>
      </c>
      <c r="B63" s="36"/>
      <c r="C63" s="34" t="s">
        <v>215</v>
      </c>
      <c r="D63" s="34" t="s">
        <v>174</v>
      </c>
      <c r="E63" s="34" t="s">
        <v>198</v>
      </c>
      <c r="F63" s="34" t="s">
        <v>181</v>
      </c>
      <c r="G63" s="34" t="s">
        <v>220</v>
      </c>
      <c r="H63" s="34">
        <v>130</v>
      </c>
      <c r="I63" s="34">
        <v>165</v>
      </c>
      <c r="J63" s="34">
        <v>11</v>
      </c>
      <c r="K63" s="34">
        <v>40</v>
      </c>
      <c r="L63" s="34">
        <v>112</v>
      </c>
      <c r="M63" s="34">
        <v>12</v>
      </c>
      <c r="N63" s="34">
        <v>70</v>
      </c>
      <c r="O63" s="34" t="s">
        <v>12</v>
      </c>
      <c r="P63" s="35" t="s">
        <v>231</v>
      </c>
    </row>
    <row r="64" spans="1:16" ht="15" customHeight="1" x14ac:dyDescent="0.2">
      <c r="A64" s="36" t="s">
        <v>190</v>
      </c>
      <c r="B64" s="36"/>
      <c r="C64" s="34" t="s">
        <v>215</v>
      </c>
      <c r="D64" s="34" t="s">
        <v>174</v>
      </c>
      <c r="E64" s="34" t="s">
        <v>198</v>
      </c>
      <c r="F64" s="34" t="s">
        <v>176</v>
      </c>
      <c r="G64" s="34" t="s">
        <v>198</v>
      </c>
      <c r="H64" s="34">
        <v>160</v>
      </c>
      <c r="I64" s="34">
        <v>215</v>
      </c>
      <c r="J64" s="34">
        <v>13</v>
      </c>
      <c r="K64" s="34">
        <v>55</v>
      </c>
      <c r="L64" s="34">
        <v>112</v>
      </c>
      <c r="M64" s="34" t="s">
        <v>179</v>
      </c>
      <c r="N64" s="34" t="s">
        <v>179</v>
      </c>
      <c r="O64" s="34" t="s">
        <v>12</v>
      </c>
      <c r="P64" s="35" t="s">
        <v>222</v>
      </c>
    </row>
    <row r="65" spans="1:16" ht="15" customHeight="1" x14ac:dyDescent="0.2">
      <c r="A65" s="36" t="s">
        <v>191</v>
      </c>
      <c r="B65" s="36"/>
      <c r="C65" s="34" t="s">
        <v>215</v>
      </c>
      <c r="D65" s="34" t="s">
        <v>174</v>
      </c>
      <c r="E65" s="34" t="s">
        <v>198</v>
      </c>
      <c r="F65" s="34" t="s">
        <v>181</v>
      </c>
      <c r="G65" s="34" t="s">
        <v>198</v>
      </c>
      <c r="H65" s="34">
        <v>160</v>
      </c>
      <c r="I65" s="34">
        <v>215</v>
      </c>
      <c r="J65" s="34">
        <v>13</v>
      </c>
      <c r="K65" s="34">
        <v>55</v>
      </c>
      <c r="L65" s="34">
        <v>112</v>
      </c>
      <c r="M65" s="34">
        <v>16</v>
      </c>
      <c r="N65" s="34">
        <v>70.5</v>
      </c>
      <c r="O65" s="34" t="s">
        <v>12</v>
      </c>
      <c r="P65" s="35" t="s">
        <v>222</v>
      </c>
    </row>
    <row r="66" spans="1:16" ht="15" customHeight="1" x14ac:dyDescent="0.2">
      <c r="A66" s="36" t="s">
        <v>213</v>
      </c>
      <c r="B66" s="36"/>
      <c r="C66" s="34" t="s">
        <v>215</v>
      </c>
      <c r="D66" s="34" t="s">
        <v>174</v>
      </c>
      <c r="E66" s="34" t="s">
        <v>175</v>
      </c>
      <c r="F66" s="34" t="s">
        <v>176</v>
      </c>
      <c r="G66" s="34" t="s">
        <v>175</v>
      </c>
      <c r="H66" s="34">
        <v>35</v>
      </c>
      <c r="I66" s="34">
        <v>50</v>
      </c>
      <c r="J66" s="34">
        <v>3.4</v>
      </c>
      <c r="K66" s="34">
        <v>13</v>
      </c>
      <c r="L66" s="34">
        <v>26</v>
      </c>
      <c r="M66" s="34" t="s">
        <v>179</v>
      </c>
      <c r="N66" s="34" t="s">
        <v>179</v>
      </c>
      <c r="O66" s="34" t="s">
        <v>125</v>
      </c>
      <c r="P66" s="35" t="s">
        <v>216</v>
      </c>
    </row>
    <row r="67" spans="1:16" ht="15" customHeight="1" x14ac:dyDescent="0.2">
      <c r="A67" s="36" t="s">
        <v>214</v>
      </c>
      <c r="B67" s="36"/>
      <c r="C67" s="34" t="s">
        <v>215</v>
      </c>
      <c r="D67" s="34" t="s">
        <v>174</v>
      </c>
      <c r="E67" s="34" t="s">
        <v>175</v>
      </c>
      <c r="F67" s="34" t="s">
        <v>181</v>
      </c>
      <c r="G67" s="34" t="s">
        <v>175</v>
      </c>
      <c r="H67" s="34">
        <v>35</v>
      </c>
      <c r="I67" s="34">
        <v>50</v>
      </c>
      <c r="J67" s="34">
        <v>3.4</v>
      </c>
      <c r="K67" s="34">
        <v>13</v>
      </c>
      <c r="L67" s="34">
        <v>26</v>
      </c>
      <c r="M67" s="34">
        <v>5</v>
      </c>
      <c r="N67" s="34">
        <v>16</v>
      </c>
      <c r="O67" s="34" t="s">
        <v>125</v>
      </c>
      <c r="P67" s="35" t="s">
        <v>216</v>
      </c>
    </row>
    <row r="68" spans="1:16" ht="15" customHeight="1" x14ac:dyDescent="0.2">
      <c r="A68" s="36" t="s">
        <v>190</v>
      </c>
      <c r="B68" s="36"/>
      <c r="C68" s="34" t="s">
        <v>215</v>
      </c>
      <c r="D68" s="34" t="s">
        <v>174</v>
      </c>
      <c r="E68" s="34" t="s">
        <v>232</v>
      </c>
      <c r="F68" s="34" t="s">
        <v>176</v>
      </c>
      <c r="G68" s="34" t="s">
        <v>182</v>
      </c>
      <c r="H68" s="34">
        <v>50</v>
      </c>
      <c r="I68" s="34">
        <v>70</v>
      </c>
      <c r="J68" s="34">
        <v>5.5</v>
      </c>
      <c r="K68" s="34">
        <v>16</v>
      </c>
      <c r="L68" s="34">
        <v>37</v>
      </c>
      <c r="M68" s="34" t="s">
        <v>179</v>
      </c>
      <c r="N68" s="34" t="s">
        <v>179</v>
      </c>
      <c r="O68" s="34" t="s">
        <v>125</v>
      </c>
      <c r="P68" s="35" t="s">
        <v>217</v>
      </c>
    </row>
    <row r="69" spans="1:16" ht="15" customHeight="1" x14ac:dyDescent="0.2">
      <c r="A69" s="36" t="s">
        <v>191</v>
      </c>
      <c r="B69" s="36"/>
      <c r="C69" s="34" t="s">
        <v>215</v>
      </c>
      <c r="D69" s="34" t="s">
        <v>174</v>
      </c>
      <c r="E69" s="34" t="s">
        <v>232</v>
      </c>
      <c r="F69" s="34" t="s">
        <v>181</v>
      </c>
      <c r="G69" s="34" t="s">
        <v>182</v>
      </c>
      <c r="H69" s="34">
        <v>50</v>
      </c>
      <c r="I69" s="34">
        <v>70</v>
      </c>
      <c r="J69" s="34">
        <v>5.5</v>
      </c>
      <c r="K69" s="34">
        <v>16</v>
      </c>
      <c r="L69" s="34">
        <v>37</v>
      </c>
      <c r="M69" s="34">
        <v>5</v>
      </c>
      <c r="N69" s="34">
        <v>25</v>
      </c>
      <c r="O69" s="34" t="s">
        <v>125</v>
      </c>
      <c r="P69" s="35" t="s">
        <v>217</v>
      </c>
    </row>
    <row r="70" spans="1:16" ht="15" customHeight="1" x14ac:dyDescent="0.2">
      <c r="A70" s="3"/>
      <c r="B70" s="3"/>
      <c r="C70" s="34" t="s">
        <v>215</v>
      </c>
      <c r="D70" s="34" t="s">
        <v>174</v>
      </c>
      <c r="E70" s="34" t="s">
        <v>186</v>
      </c>
      <c r="F70" s="34" t="s">
        <v>176</v>
      </c>
      <c r="G70" s="34" t="s">
        <v>186</v>
      </c>
      <c r="H70" s="34">
        <v>80</v>
      </c>
      <c r="I70" s="34">
        <v>100</v>
      </c>
      <c r="J70" s="34">
        <v>7</v>
      </c>
      <c r="K70" s="34">
        <v>22</v>
      </c>
      <c r="L70" s="34">
        <v>48</v>
      </c>
      <c r="M70" s="34" t="s">
        <v>179</v>
      </c>
      <c r="N70" s="34" t="s">
        <v>179</v>
      </c>
      <c r="O70" s="34" t="s">
        <v>125</v>
      </c>
      <c r="P70" s="35" t="s">
        <v>189</v>
      </c>
    </row>
    <row r="71" spans="1:16" ht="15" customHeight="1" x14ac:dyDescent="0.2">
      <c r="A71" s="3"/>
      <c r="B71" s="3"/>
      <c r="C71" s="34" t="s">
        <v>215</v>
      </c>
      <c r="D71" s="34" t="s">
        <v>174</v>
      </c>
      <c r="E71" s="34" t="s">
        <v>186</v>
      </c>
      <c r="F71" s="34" t="s">
        <v>181</v>
      </c>
      <c r="G71" s="34" t="s">
        <v>186</v>
      </c>
      <c r="H71" s="34">
        <v>80</v>
      </c>
      <c r="I71" s="34">
        <v>100</v>
      </c>
      <c r="J71" s="34">
        <v>7</v>
      </c>
      <c r="K71" s="34">
        <v>22</v>
      </c>
      <c r="L71" s="34">
        <v>48</v>
      </c>
      <c r="M71" s="34">
        <v>6</v>
      </c>
      <c r="N71" s="34">
        <v>32</v>
      </c>
      <c r="O71" s="34" t="s">
        <v>125</v>
      </c>
      <c r="P71" s="35" t="s">
        <v>189</v>
      </c>
    </row>
    <row r="72" spans="1:16" ht="15" customHeight="1" x14ac:dyDescent="0.2">
      <c r="A72" s="3"/>
      <c r="B72" s="3"/>
      <c r="C72" s="34" t="s">
        <v>215</v>
      </c>
      <c r="D72" s="34" t="s">
        <v>174</v>
      </c>
      <c r="E72" s="34" t="s">
        <v>192</v>
      </c>
      <c r="F72" s="34" t="s">
        <v>176</v>
      </c>
      <c r="G72" s="34" t="s">
        <v>233</v>
      </c>
      <c r="H72" s="34">
        <v>110</v>
      </c>
      <c r="I72" s="34">
        <v>130</v>
      </c>
      <c r="J72" s="34">
        <v>9</v>
      </c>
      <c r="K72" s="34">
        <v>32</v>
      </c>
      <c r="L72" s="34">
        <v>65</v>
      </c>
      <c r="M72" s="34" t="s">
        <v>179</v>
      </c>
      <c r="N72" s="34" t="s">
        <v>179</v>
      </c>
      <c r="O72" s="34" t="s">
        <v>125</v>
      </c>
      <c r="P72" s="35" t="s">
        <v>195</v>
      </c>
    </row>
    <row r="73" spans="1:16" ht="15" customHeight="1" x14ac:dyDescent="0.2">
      <c r="A73" s="3"/>
      <c r="B73" s="3"/>
      <c r="C73" s="34" t="s">
        <v>215</v>
      </c>
      <c r="D73" s="34" t="s">
        <v>174</v>
      </c>
      <c r="E73" s="34" t="s">
        <v>192</v>
      </c>
      <c r="F73" s="34" t="s">
        <v>181</v>
      </c>
      <c r="G73" s="34" t="s">
        <v>233</v>
      </c>
      <c r="H73" s="34">
        <v>110</v>
      </c>
      <c r="I73" s="34">
        <v>130</v>
      </c>
      <c r="J73" s="34">
        <v>9</v>
      </c>
      <c r="K73" s="34">
        <v>32</v>
      </c>
      <c r="L73" s="34">
        <v>65</v>
      </c>
      <c r="M73" s="34">
        <v>10</v>
      </c>
      <c r="N73" s="34">
        <v>40</v>
      </c>
      <c r="O73" s="34" t="s">
        <v>125</v>
      </c>
      <c r="P73" s="35" t="s">
        <v>195</v>
      </c>
    </row>
    <row r="74" spans="1:16" ht="15" customHeight="1" x14ac:dyDescent="0.2">
      <c r="A74" s="36" t="s">
        <v>190</v>
      </c>
      <c r="B74" s="36"/>
      <c r="C74" s="34" t="s">
        <v>215</v>
      </c>
      <c r="D74" s="34" t="s">
        <v>174</v>
      </c>
      <c r="E74" s="34" t="s">
        <v>198</v>
      </c>
      <c r="F74" s="34" t="s">
        <v>176</v>
      </c>
      <c r="G74" s="34" t="s">
        <v>234</v>
      </c>
      <c r="H74" s="34">
        <v>130</v>
      </c>
      <c r="I74" s="34">
        <v>165</v>
      </c>
      <c r="J74" s="34">
        <v>11</v>
      </c>
      <c r="K74" s="34">
        <v>40</v>
      </c>
      <c r="L74" s="34">
        <v>97</v>
      </c>
      <c r="M74" s="34" t="s">
        <v>179</v>
      </c>
      <c r="N74" s="34" t="s">
        <v>179</v>
      </c>
      <c r="O74" s="34" t="s">
        <v>125</v>
      </c>
      <c r="P74" s="35" t="s">
        <v>231</v>
      </c>
    </row>
    <row r="75" spans="1:16" ht="15" customHeight="1" x14ac:dyDescent="0.2">
      <c r="A75" s="36" t="s">
        <v>191</v>
      </c>
      <c r="B75" s="36"/>
      <c r="C75" s="34" t="s">
        <v>215</v>
      </c>
      <c r="D75" s="34" t="s">
        <v>174</v>
      </c>
      <c r="E75" s="34" t="s">
        <v>198</v>
      </c>
      <c r="F75" s="34" t="s">
        <v>181</v>
      </c>
      <c r="G75" s="34" t="s">
        <v>234</v>
      </c>
      <c r="H75" s="34">
        <v>130</v>
      </c>
      <c r="I75" s="34">
        <v>165</v>
      </c>
      <c r="J75" s="34">
        <v>11</v>
      </c>
      <c r="K75" s="34">
        <v>40</v>
      </c>
      <c r="L75" s="34">
        <v>97</v>
      </c>
      <c r="M75" s="34">
        <v>12</v>
      </c>
      <c r="N75" s="34">
        <v>70.5</v>
      </c>
      <c r="O75" s="34" t="s">
        <v>125</v>
      </c>
      <c r="P75" s="35" t="s">
        <v>231</v>
      </c>
    </row>
    <row r="76" spans="1:16" ht="15" customHeight="1" x14ac:dyDescent="0.2">
      <c r="A76" s="36" t="s">
        <v>213</v>
      </c>
      <c r="B76" s="36"/>
      <c r="C76" s="34" t="s">
        <v>215</v>
      </c>
      <c r="D76" s="34" t="s">
        <v>174</v>
      </c>
      <c r="E76" s="34" t="s">
        <v>198</v>
      </c>
      <c r="F76" s="34" t="s">
        <v>176</v>
      </c>
      <c r="G76" s="34" t="s">
        <v>198</v>
      </c>
      <c r="H76" s="34">
        <v>160</v>
      </c>
      <c r="I76" s="34">
        <v>215</v>
      </c>
      <c r="J76" s="34">
        <v>13</v>
      </c>
      <c r="K76" s="34">
        <v>55</v>
      </c>
      <c r="L76" s="34">
        <v>105</v>
      </c>
      <c r="M76" s="34" t="s">
        <v>179</v>
      </c>
      <c r="N76" s="34" t="s">
        <v>179</v>
      </c>
      <c r="O76" s="34" t="s">
        <v>125</v>
      </c>
      <c r="P76" s="35" t="s">
        <v>222</v>
      </c>
    </row>
    <row r="77" spans="1:16" ht="15" customHeight="1" x14ac:dyDescent="0.2">
      <c r="A77" s="36" t="s">
        <v>214</v>
      </c>
      <c r="B77" s="36"/>
      <c r="C77" s="34" t="s">
        <v>215</v>
      </c>
      <c r="D77" s="34" t="s">
        <v>174</v>
      </c>
      <c r="E77" s="34" t="s">
        <v>198</v>
      </c>
      <c r="F77" s="34" t="s">
        <v>181</v>
      </c>
      <c r="G77" s="34" t="s">
        <v>198</v>
      </c>
      <c r="H77" s="34">
        <v>160</v>
      </c>
      <c r="I77" s="34">
        <v>215</v>
      </c>
      <c r="J77" s="34">
        <v>13</v>
      </c>
      <c r="K77" s="34">
        <v>55</v>
      </c>
      <c r="L77" s="34">
        <v>105</v>
      </c>
      <c r="M77" s="34">
        <v>16</v>
      </c>
      <c r="N77" s="34">
        <v>70.5</v>
      </c>
      <c r="O77" s="34" t="s">
        <v>125</v>
      </c>
      <c r="P77" s="35" t="s">
        <v>222</v>
      </c>
    </row>
    <row r="78" spans="1:16" ht="15" customHeight="1" x14ac:dyDescent="0.2">
      <c r="A78" s="36" t="s">
        <v>235</v>
      </c>
      <c r="B78" s="36"/>
      <c r="C78" s="34" t="s">
        <v>215</v>
      </c>
      <c r="D78" s="34" t="s">
        <v>212</v>
      </c>
      <c r="E78" s="34" t="s">
        <v>175</v>
      </c>
      <c r="F78" s="34" t="s">
        <v>176</v>
      </c>
      <c r="G78" s="34" t="s">
        <v>175</v>
      </c>
      <c r="H78" s="34">
        <v>35</v>
      </c>
      <c r="I78" s="34">
        <v>50</v>
      </c>
      <c r="J78" s="34">
        <v>3.4</v>
      </c>
      <c r="K78" s="34">
        <v>13</v>
      </c>
      <c r="L78" s="34">
        <v>26</v>
      </c>
      <c r="M78" s="34" t="s">
        <v>179</v>
      </c>
      <c r="N78" s="34" t="s">
        <v>179</v>
      </c>
      <c r="O78" s="34" t="s">
        <v>143</v>
      </c>
      <c r="P78" s="35" t="s">
        <v>216</v>
      </c>
    </row>
    <row r="79" spans="1:16" ht="15" customHeight="1" x14ac:dyDescent="0.2">
      <c r="A79" s="36" t="s">
        <v>208</v>
      </c>
      <c r="B79" s="36"/>
      <c r="C79" s="34" t="s">
        <v>215</v>
      </c>
      <c r="D79" s="34" t="s">
        <v>212</v>
      </c>
      <c r="E79" s="34" t="s">
        <v>175</v>
      </c>
      <c r="F79" s="34" t="s">
        <v>181</v>
      </c>
      <c r="G79" s="34" t="s">
        <v>175</v>
      </c>
      <c r="H79" s="34">
        <v>35</v>
      </c>
      <c r="I79" s="34">
        <v>50</v>
      </c>
      <c r="J79" s="34">
        <v>3.4</v>
      </c>
      <c r="K79" s="34">
        <v>13</v>
      </c>
      <c r="L79" s="34">
        <v>26</v>
      </c>
      <c r="M79" s="34">
        <v>5</v>
      </c>
      <c r="N79" s="34">
        <v>16</v>
      </c>
      <c r="O79" s="34" t="s">
        <v>143</v>
      </c>
      <c r="P79" s="35" t="s">
        <v>216</v>
      </c>
    </row>
    <row r="80" spans="1:16" ht="15" customHeight="1" x14ac:dyDescent="0.2">
      <c r="A80" s="36" t="s">
        <v>190</v>
      </c>
      <c r="B80" s="36"/>
      <c r="C80" s="34" t="s">
        <v>215</v>
      </c>
      <c r="D80" s="34" t="s">
        <v>212</v>
      </c>
      <c r="E80" s="34" t="s">
        <v>182</v>
      </c>
      <c r="F80" s="34" t="s">
        <v>176</v>
      </c>
      <c r="G80" s="34" t="s">
        <v>182</v>
      </c>
      <c r="H80" s="34">
        <v>50</v>
      </c>
      <c r="I80" s="34">
        <v>70</v>
      </c>
      <c r="J80" s="34">
        <v>5.5</v>
      </c>
      <c r="K80" s="34">
        <v>16</v>
      </c>
      <c r="L80" s="34">
        <v>37</v>
      </c>
      <c r="M80" s="34" t="s">
        <v>179</v>
      </c>
      <c r="N80" s="34" t="s">
        <v>179</v>
      </c>
      <c r="O80" s="34" t="s">
        <v>143</v>
      </c>
      <c r="P80" s="35" t="s">
        <v>217</v>
      </c>
    </row>
    <row r="81" spans="1:16" ht="15" customHeight="1" x14ac:dyDescent="0.2">
      <c r="A81" s="36" t="s">
        <v>191</v>
      </c>
      <c r="B81" s="36"/>
      <c r="C81" s="34" t="s">
        <v>215</v>
      </c>
      <c r="D81" s="34" t="s">
        <v>212</v>
      </c>
      <c r="E81" s="34" t="s">
        <v>182</v>
      </c>
      <c r="F81" s="34" t="s">
        <v>181</v>
      </c>
      <c r="G81" s="34" t="s">
        <v>182</v>
      </c>
      <c r="H81" s="34">
        <v>50</v>
      </c>
      <c r="I81" s="34">
        <v>70</v>
      </c>
      <c r="J81" s="34">
        <v>5.5</v>
      </c>
      <c r="K81" s="34">
        <v>16</v>
      </c>
      <c r="L81" s="34">
        <v>37</v>
      </c>
      <c r="M81" s="34">
        <v>5</v>
      </c>
      <c r="N81" s="34">
        <v>25</v>
      </c>
      <c r="O81" s="34" t="s">
        <v>143</v>
      </c>
      <c r="P81" s="35" t="s">
        <v>217</v>
      </c>
    </row>
    <row r="82" spans="1:16" ht="15" customHeight="1" x14ac:dyDescent="0.2">
      <c r="A82" s="36" t="s">
        <v>213</v>
      </c>
      <c r="B82" s="36"/>
      <c r="C82" s="34" t="s">
        <v>215</v>
      </c>
      <c r="D82" s="34" t="s">
        <v>212</v>
      </c>
      <c r="E82" s="34" t="s">
        <v>186</v>
      </c>
      <c r="F82" s="34" t="s">
        <v>176</v>
      </c>
      <c r="G82" s="34" t="s">
        <v>186</v>
      </c>
      <c r="H82" s="34">
        <v>80</v>
      </c>
      <c r="I82" s="34">
        <v>100</v>
      </c>
      <c r="J82" s="34">
        <v>7</v>
      </c>
      <c r="K82" s="34">
        <v>22</v>
      </c>
      <c r="L82" s="34">
        <v>48</v>
      </c>
      <c r="M82" s="34" t="s">
        <v>179</v>
      </c>
      <c r="N82" s="34" t="s">
        <v>179</v>
      </c>
      <c r="O82" s="34" t="s">
        <v>143</v>
      </c>
      <c r="P82" s="35" t="s">
        <v>189</v>
      </c>
    </row>
    <row r="83" spans="1:16" ht="15" customHeight="1" x14ac:dyDescent="0.2">
      <c r="A83" s="36" t="s">
        <v>214</v>
      </c>
      <c r="B83" s="36"/>
      <c r="C83" s="34" t="s">
        <v>215</v>
      </c>
      <c r="D83" s="34" t="s">
        <v>212</v>
      </c>
      <c r="E83" s="34" t="s">
        <v>186</v>
      </c>
      <c r="F83" s="34" t="s">
        <v>181</v>
      </c>
      <c r="G83" s="34" t="s">
        <v>186</v>
      </c>
      <c r="H83" s="34">
        <v>80</v>
      </c>
      <c r="I83" s="34">
        <v>100</v>
      </c>
      <c r="J83" s="34">
        <v>7</v>
      </c>
      <c r="K83" s="34">
        <v>22</v>
      </c>
      <c r="L83" s="34">
        <v>48</v>
      </c>
      <c r="M83" s="34">
        <v>6</v>
      </c>
      <c r="N83" s="34">
        <v>32</v>
      </c>
      <c r="O83" s="34" t="s">
        <v>143</v>
      </c>
      <c r="P83" s="35" t="s">
        <v>189</v>
      </c>
    </row>
    <row r="84" spans="1:16" ht="15" customHeight="1" x14ac:dyDescent="0.2">
      <c r="A84" s="36" t="s">
        <v>190</v>
      </c>
      <c r="B84" s="36"/>
      <c r="C84" s="34" t="s">
        <v>215</v>
      </c>
      <c r="D84" s="34" t="s">
        <v>212</v>
      </c>
      <c r="E84" s="34" t="s">
        <v>192</v>
      </c>
      <c r="F84" s="34" t="s">
        <v>176</v>
      </c>
      <c r="G84" s="34" t="s">
        <v>233</v>
      </c>
      <c r="H84" s="34">
        <v>110</v>
      </c>
      <c r="I84" s="34">
        <v>130</v>
      </c>
      <c r="J84" s="34">
        <v>9</v>
      </c>
      <c r="K84" s="34">
        <v>32</v>
      </c>
      <c r="L84" s="34">
        <v>65</v>
      </c>
      <c r="M84" s="34" t="s">
        <v>179</v>
      </c>
      <c r="N84" s="34" t="s">
        <v>179</v>
      </c>
      <c r="O84" s="34" t="s">
        <v>143</v>
      </c>
      <c r="P84" s="35" t="s">
        <v>195</v>
      </c>
    </row>
    <row r="85" spans="1:16" ht="15" customHeight="1" x14ac:dyDescent="0.2">
      <c r="A85" s="36" t="s">
        <v>191</v>
      </c>
      <c r="B85" s="36"/>
      <c r="C85" s="34" t="s">
        <v>215</v>
      </c>
      <c r="D85" s="34" t="s">
        <v>212</v>
      </c>
      <c r="E85" s="34" t="s">
        <v>192</v>
      </c>
      <c r="F85" s="34" t="s">
        <v>181</v>
      </c>
      <c r="G85" s="34" t="s">
        <v>233</v>
      </c>
      <c r="H85" s="34">
        <v>110</v>
      </c>
      <c r="I85" s="34">
        <v>130</v>
      </c>
      <c r="J85" s="34">
        <v>9</v>
      </c>
      <c r="K85" s="34">
        <v>32</v>
      </c>
      <c r="L85" s="34">
        <v>65</v>
      </c>
      <c r="M85" s="34">
        <v>10</v>
      </c>
      <c r="N85" s="34">
        <v>40</v>
      </c>
      <c r="O85" s="34" t="s">
        <v>143</v>
      </c>
      <c r="P85" s="35" t="s">
        <v>195</v>
      </c>
    </row>
    <row r="86" spans="1:16" ht="15" customHeight="1" x14ac:dyDescent="0.2">
      <c r="A86" s="36" t="s">
        <v>190</v>
      </c>
      <c r="B86" s="36"/>
      <c r="C86" s="34" t="s">
        <v>173</v>
      </c>
      <c r="D86" s="34" t="s">
        <v>174</v>
      </c>
      <c r="E86" s="34" t="s">
        <v>182</v>
      </c>
      <c r="F86" s="34" t="s">
        <v>176</v>
      </c>
      <c r="G86" s="34" t="s">
        <v>183</v>
      </c>
      <c r="H86" s="34">
        <v>52</v>
      </c>
      <c r="I86" s="34">
        <v>62</v>
      </c>
      <c r="J86" s="34" t="s">
        <v>236</v>
      </c>
      <c r="K86" s="34">
        <v>16</v>
      </c>
      <c r="L86" s="34">
        <v>36</v>
      </c>
      <c r="M86" s="34" t="s">
        <v>179</v>
      </c>
      <c r="N86" s="34" t="s">
        <v>179</v>
      </c>
      <c r="O86" s="34" t="s">
        <v>19</v>
      </c>
      <c r="P86" s="35" t="s">
        <v>185</v>
      </c>
    </row>
    <row r="87" spans="1:16" ht="15" customHeight="1" x14ac:dyDescent="0.2">
      <c r="A87" s="36" t="s">
        <v>191</v>
      </c>
      <c r="B87" s="36"/>
      <c r="C87" s="34" t="s">
        <v>173</v>
      </c>
      <c r="D87" s="34" t="s">
        <v>174</v>
      </c>
      <c r="E87" s="34" t="s">
        <v>182</v>
      </c>
      <c r="F87" s="34" t="s">
        <v>181</v>
      </c>
      <c r="G87" s="34" t="s">
        <v>183</v>
      </c>
      <c r="H87" s="34">
        <v>52</v>
      </c>
      <c r="I87" s="34">
        <v>62</v>
      </c>
      <c r="J87" s="34" t="s">
        <v>236</v>
      </c>
      <c r="K87" s="34">
        <v>16</v>
      </c>
      <c r="L87" s="34">
        <v>36</v>
      </c>
      <c r="M87" s="34">
        <v>5</v>
      </c>
      <c r="N87" s="34">
        <v>25</v>
      </c>
      <c r="O87" s="34" t="s">
        <v>19</v>
      </c>
      <c r="P87" s="35" t="s">
        <v>185</v>
      </c>
    </row>
    <row r="88" spans="1:16" ht="15" customHeight="1" x14ac:dyDescent="0.2">
      <c r="A88" s="36" t="s">
        <v>213</v>
      </c>
      <c r="B88" s="36"/>
      <c r="C88" s="34" t="s">
        <v>173</v>
      </c>
      <c r="D88" s="34" t="s">
        <v>174</v>
      </c>
      <c r="E88" s="34" t="s">
        <v>186</v>
      </c>
      <c r="F88" s="34" t="s">
        <v>176</v>
      </c>
      <c r="G88" s="34" t="s">
        <v>187</v>
      </c>
      <c r="H88" s="34">
        <v>68</v>
      </c>
      <c r="I88" s="34">
        <v>80</v>
      </c>
      <c r="J88" s="34" t="s">
        <v>237</v>
      </c>
      <c r="K88" s="34">
        <v>22</v>
      </c>
      <c r="L88" s="34">
        <v>46</v>
      </c>
      <c r="M88" s="34" t="s">
        <v>179</v>
      </c>
      <c r="N88" s="34" t="s">
        <v>179</v>
      </c>
      <c r="O88" s="34" t="s">
        <v>19</v>
      </c>
      <c r="P88" s="35" t="s">
        <v>189</v>
      </c>
    </row>
    <row r="89" spans="1:16" ht="15" customHeight="1" x14ac:dyDescent="0.2">
      <c r="A89" s="36" t="s">
        <v>214</v>
      </c>
      <c r="B89" s="36"/>
      <c r="C89" s="34" t="s">
        <v>173</v>
      </c>
      <c r="D89" s="34" t="s">
        <v>174</v>
      </c>
      <c r="E89" s="34" t="s">
        <v>186</v>
      </c>
      <c r="F89" s="34" t="s">
        <v>181</v>
      </c>
      <c r="G89" s="34" t="s">
        <v>187</v>
      </c>
      <c r="H89" s="34">
        <v>68</v>
      </c>
      <c r="I89" s="34">
        <v>80</v>
      </c>
      <c r="J89" s="34" t="s">
        <v>237</v>
      </c>
      <c r="K89" s="34">
        <v>22</v>
      </c>
      <c r="L89" s="34">
        <v>46</v>
      </c>
      <c r="M89" s="34">
        <v>6</v>
      </c>
      <c r="N89" s="34">
        <v>32</v>
      </c>
      <c r="O89" s="34" t="s">
        <v>19</v>
      </c>
      <c r="P89" s="35" t="s">
        <v>189</v>
      </c>
    </row>
    <row r="90" spans="1:16" ht="15" customHeight="1" x14ac:dyDescent="0.2">
      <c r="A90" s="36" t="s">
        <v>235</v>
      </c>
      <c r="B90" s="36"/>
      <c r="C90" s="34" t="s">
        <v>173</v>
      </c>
      <c r="D90" s="34" t="s">
        <v>174</v>
      </c>
      <c r="E90" s="34" t="s">
        <v>192</v>
      </c>
      <c r="F90" s="34" t="s">
        <v>176</v>
      </c>
      <c r="G90" s="34" t="s">
        <v>193</v>
      </c>
      <c r="H90" s="34">
        <v>90</v>
      </c>
      <c r="I90" s="34">
        <v>108</v>
      </c>
      <c r="J90" s="34" t="s">
        <v>194</v>
      </c>
      <c r="K90" s="34">
        <v>32</v>
      </c>
      <c r="L90" s="34">
        <v>70</v>
      </c>
      <c r="M90" s="34" t="s">
        <v>179</v>
      </c>
      <c r="N90" s="34" t="s">
        <v>179</v>
      </c>
      <c r="O90" s="34" t="s">
        <v>19</v>
      </c>
      <c r="P90" s="35" t="s">
        <v>195</v>
      </c>
    </row>
    <row r="91" spans="1:16" ht="15" customHeight="1" x14ac:dyDescent="0.2">
      <c r="A91" s="36" t="s">
        <v>213</v>
      </c>
      <c r="B91" s="36"/>
      <c r="C91" s="34" t="s">
        <v>173</v>
      </c>
      <c r="D91" s="34" t="s">
        <v>174</v>
      </c>
      <c r="E91" s="34" t="s">
        <v>192</v>
      </c>
      <c r="F91" s="34" t="s">
        <v>181</v>
      </c>
      <c r="G91" s="34" t="s">
        <v>193</v>
      </c>
      <c r="H91" s="34">
        <v>90</v>
      </c>
      <c r="I91" s="34">
        <v>108</v>
      </c>
      <c r="J91" s="34" t="s">
        <v>194</v>
      </c>
      <c r="K91" s="34">
        <v>32</v>
      </c>
      <c r="L91" s="34">
        <v>70</v>
      </c>
      <c r="M91" s="34">
        <v>10</v>
      </c>
      <c r="N91" s="34">
        <v>41</v>
      </c>
      <c r="O91" s="34" t="s">
        <v>19</v>
      </c>
      <c r="P91" s="35" t="s">
        <v>195</v>
      </c>
    </row>
    <row r="92" spans="1:16" ht="15" customHeight="1" x14ac:dyDescent="0.2">
      <c r="A92" s="36" t="s">
        <v>214</v>
      </c>
      <c r="B92" s="36"/>
      <c r="C92" s="34" t="s">
        <v>173</v>
      </c>
      <c r="D92" s="34" t="s">
        <v>174</v>
      </c>
      <c r="E92" s="34" t="s">
        <v>198</v>
      </c>
      <c r="F92" s="34" t="s">
        <v>176</v>
      </c>
      <c r="G92" s="34" t="s">
        <v>238</v>
      </c>
      <c r="H92" s="34">
        <v>120</v>
      </c>
      <c r="I92" s="34">
        <v>140</v>
      </c>
      <c r="J92" s="34" t="s">
        <v>200</v>
      </c>
      <c r="K92" s="34">
        <v>40</v>
      </c>
      <c r="L92" s="34">
        <v>97</v>
      </c>
      <c r="M92" s="34" t="s">
        <v>179</v>
      </c>
      <c r="N92" s="34" t="s">
        <v>179</v>
      </c>
      <c r="O92" s="34" t="s">
        <v>19</v>
      </c>
      <c r="P92" s="35" t="s">
        <v>201</v>
      </c>
    </row>
    <row r="93" spans="1:16" ht="15" customHeight="1" x14ac:dyDescent="0.2">
      <c r="A93" s="36" t="s">
        <v>190</v>
      </c>
      <c r="B93" s="36"/>
      <c r="C93" s="34" t="s">
        <v>173</v>
      </c>
      <c r="D93" s="34" t="s">
        <v>174</v>
      </c>
      <c r="E93" s="34" t="s">
        <v>198</v>
      </c>
      <c r="F93" s="34" t="s">
        <v>181</v>
      </c>
      <c r="G93" s="34" t="s">
        <v>238</v>
      </c>
      <c r="H93" s="34">
        <v>120</v>
      </c>
      <c r="I93" s="34">
        <v>140</v>
      </c>
      <c r="J93" s="34" t="s">
        <v>200</v>
      </c>
      <c r="K93" s="34">
        <v>40</v>
      </c>
      <c r="L93" s="34">
        <v>97</v>
      </c>
      <c r="M93" s="34">
        <v>12</v>
      </c>
      <c r="N93" s="34">
        <v>70.5</v>
      </c>
      <c r="O93" s="34" t="s">
        <v>19</v>
      </c>
      <c r="P93" s="35" t="s">
        <v>201</v>
      </c>
    </row>
    <row r="94" spans="1:16" ht="15" customHeight="1" x14ac:dyDescent="0.2">
      <c r="A94" s="36" t="s">
        <v>191</v>
      </c>
      <c r="B94" s="36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5"/>
    </row>
    <row r="95" spans="1:16" ht="15" customHeight="1" x14ac:dyDescent="0.2">
      <c r="A95" s="36" t="s">
        <v>190</v>
      </c>
      <c r="B95" s="36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5"/>
    </row>
    <row r="96" spans="1:16" ht="15" customHeight="1" x14ac:dyDescent="0.2">
      <c r="A96" s="36" t="s">
        <v>191</v>
      </c>
      <c r="B96" s="36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5"/>
    </row>
    <row r="97" spans="1:16" ht="15" customHeight="1" x14ac:dyDescent="0.2">
      <c r="A97" s="36" t="s">
        <v>190</v>
      </c>
      <c r="B97" s="36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5"/>
    </row>
    <row r="98" spans="1:16" ht="15" customHeight="1" x14ac:dyDescent="0.2">
      <c r="A98" s="36" t="s">
        <v>191</v>
      </c>
      <c r="B98" s="36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5"/>
    </row>
    <row r="99" spans="1:16" ht="15" customHeight="1" x14ac:dyDescent="0.2"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5"/>
    </row>
    <row r="100" spans="1:16" ht="15" customHeight="1" x14ac:dyDescent="0.2"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5"/>
    </row>
    <row r="101" spans="1:16" ht="15" customHeight="1" x14ac:dyDescent="0.2"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5"/>
    </row>
    <row r="102" spans="1:16" ht="15" customHeight="1" x14ac:dyDescent="0.2"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5"/>
    </row>
    <row r="103" spans="1:16" ht="15" customHeight="1" x14ac:dyDescent="0.2"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5"/>
    </row>
    <row r="104" spans="1:16" ht="15" customHeight="1" x14ac:dyDescent="0.2"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5"/>
    </row>
    <row r="105" spans="1:16" ht="15" customHeight="1" x14ac:dyDescent="0.2"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5"/>
    </row>
    <row r="106" spans="1:16" ht="15" customHeight="1" x14ac:dyDescent="0.2"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5"/>
    </row>
    <row r="107" spans="1:16" ht="15" customHeight="1" x14ac:dyDescent="0.2"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5"/>
    </row>
    <row r="108" spans="1:16" ht="15" customHeight="1" x14ac:dyDescent="0.2"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5"/>
    </row>
    <row r="109" spans="1:16" ht="15" customHeight="1" x14ac:dyDescent="0.2"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5"/>
    </row>
    <row r="110" spans="1:16" ht="15" customHeight="1" x14ac:dyDescent="0.2"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5"/>
    </row>
    <row r="111" spans="1:16" ht="15" customHeight="1" x14ac:dyDescent="0.2"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5"/>
    </row>
    <row r="112" spans="1:16" ht="15" customHeight="1" x14ac:dyDescent="0.2"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5"/>
    </row>
    <row r="113" spans="3:16" ht="15" customHeight="1" x14ac:dyDescent="0.2"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5"/>
    </row>
    <row r="114" spans="3:16" ht="15" customHeight="1" x14ac:dyDescent="0.2"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5"/>
    </row>
    <row r="115" spans="3:16" ht="15" customHeight="1" x14ac:dyDescent="0.2"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5"/>
    </row>
    <row r="116" spans="3:16" ht="15" customHeight="1" x14ac:dyDescent="0.2"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5"/>
    </row>
    <row r="117" spans="3:16" ht="15" customHeight="1" x14ac:dyDescent="0.2"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5"/>
    </row>
    <row r="118" spans="3:16" ht="15" customHeight="1" x14ac:dyDescent="0.2"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5"/>
    </row>
    <row r="119" spans="3:16" ht="15" customHeight="1" x14ac:dyDescent="0.2"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5"/>
    </row>
    <row r="120" spans="3:16" ht="15" customHeight="1" x14ac:dyDescent="0.2"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5"/>
    </row>
    <row r="121" spans="3:16" ht="15" customHeight="1" x14ac:dyDescent="0.2"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5"/>
    </row>
    <row r="122" spans="3:16" ht="15" customHeight="1" x14ac:dyDescent="0.2"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5"/>
    </row>
    <row r="123" spans="3:16" ht="15" customHeight="1" x14ac:dyDescent="0.2"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5"/>
    </row>
    <row r="124" spans="3:16" ht="15" customHeight="1" x14ac:dyDescent="0.2"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5"/>
    </row>
    <row r="125" spans="3:16" ht="15" customHeight="1" x14ac:dyDescent="0.2"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5"/>
    </row>
    <row r="126" spans="3:16" ht="15" customHeight="1" x14ac:dyDescent="0.2"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5"/>
    </row>
    <row r="127" spans="3:16" ht="15" customHeight="1" x14ac:dyDescent="0.2"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5"/>
    </row>
    <row r="128" spans="3:16" ht="15" customHeight="1" x14ac:dyDescent="0.2"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5"/>
    </row>
    <row r="129" spans="3:16" ht="15" customHeight="1" x14ac:dyDescent="0.2"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5"/>
    </row>
    <row r="130" spans="3:16" ht="15" customHeight="1" x14ac:dyDescent="0.2"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5"/>
    </row>
    <row r="131" spans="3:16" ht="15" customHeight="1" x14ac:dyDescent="0.2"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5"/>
    </row>
    <row r="132" spans="3:16" ht="15" customHeight="1" x14ac:dyDescent="0.2"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5"/>
    </row>
    <row r="133" spans="3:16" ht="15" customHeight="1" x14ac:dyDescent="0.2"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5"/>
    </row>
    <row r="134" spans="3:16" ht="15" customHeight="1" x14ac:dyDescent="0.2"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5"/>
    </row>
    <row r="135" spans="3:16" ht="15" customHeight="1" x14ac:dyDescent="0.2"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5"/>
    </row>
    <row r="136" spans="3:16" ht="15" customHeight="1" x14ac:dyDescent="0.2"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5"/>
    </row>
    <row r="137" spans="3:16" ht="15" customHeight="1" x14ac:dyDescent="0.2"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5"/>
    </row>
    <row r="138" spans="3:16" ht="15" customHeight="1" x14ac:dyDescent="0.2"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5"/>
    </row>
    <row r="139" spans="3:16" ht="15" customHeight="1" x14ac:dyDescent="0.2"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5"/>
    </row>
    <row r="140" spans="3:16" ht="15" customHeight="1" x14ac:dyDescent="0.2"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5"/>
    </row>
    <row r="141" spans="3:16" ht="15" customHeight="1" x14ac:dyDescent="0.2"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5"/>
    </row>
    <row r="142" spans="3:16" ht="15" customHeight="1" x14ac:dyDescent="0.2"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5"/>
    </row>
    <row r="143" spans="3:16" ht="15" customHeight="1" x14ac:dyDescent="0.2"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5"/>
    </row>
    <row r="144" spans="3:16" ht="15" customHeight="1" x14ac:dyDescent="0.2"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5"/>
    </row>
    <row r="145" spans="3:16" ht="15" customHeight="1" x14ac:dyDescent="0.2"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5"/>
    </row>
    <row r="146" spans="3:16" ht="15" customHeight="1" x14ac:dyDescent="0.2"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5"/>
    </row>
    <row r="147" spans="3:16" ht="15" customHeight="1" x14ac:dyDescent="0.2"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5"/>
    </row>
    <row r="148" spans="3:16" ht="15" customHeight="1" x14ac:dyDescent="0.2"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5"/>
    </row>
    <row r="149" spans="3:16" ht="15" customHeight="1" x14ac:dyDescent="0.2"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5"/>
    </row>
    <row r="150" spans="3:16" ht="15" customHeight="1" x14ac:dyDescent="0.2"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5"/>
    </row>
    <row r="151" spans="3:16" ht="15" customHeight="1" x14ac:dyDescent="0.2"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5"/>
    </row>
    <row r="152" spans="3:16" ht="15" customHeight="1" x14ac:dyDescent="0.2"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5"/>
    </row>
    <row r="153" spans="3:16" ht="15" customHeight="1" x14ac:dyDescent="0.2"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5"/>
    </row>
    <row r="154" spans="3:16" ht="15" customHeight="1" x14ac:dyDescent="0.2"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5"/>
    </row>
    <row r="155" spans="3:16" ht="15" customHeight="1" x14ac:dyDescent="0.2"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5"/>
    </row>
    <row r="156" spans="3:16" ht="15" customHeight="1" x14ac:dyDescent="0.2"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5"/>
    </row>
    <row r="157" spans="3:16" ht="15" customHeight="1" x14ac:dyDescent="0.2"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5"/>
    </row>
    <row r="158" spans="3:16" ht="15" customHeight="1" x14ac:dyDescent="0.2"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5"/>
    </row>
    <row r="159" spans="3:16" ht="15" customHeight="1" x14ac:dyDescent="0.2"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5"/>
    </row>
    <row r="160" spans="3:16" ht="15" customHeight="1" x14ac:dyDescent="0.2"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5"/>
    </row>
    <row r="161" spans="3:16" ht="15" customHeight="1" x14ac:dyDescent="0.2"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5"/>
    </row>
    <row r="162" spans="3:16" ht="15" customHeight="1" x14ac:dyDescent="0.2"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5"/>
    </row>
    <row r="163" spans="3:16" ht="15" customHeight="1" x14ac:dyDescent="0.2"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5"/>
    </row>
    <row r="164" spans="3:16" ht="15" customHeight="1" x14ac:dyDescent="0.2"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5"/>
    </row>
    <row r="165" spans="3:16" ht="15" customHeight="1" x14ac:dyDescent="0.2"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5"/>
    </row>
    <row r="166" spans="3:16" ht="15" customHeight="1" x14ac:dyDescent="0.2"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5"/>
    </row>
    <row r="167" spans="3:16" ht="15" customHeight="1" x14ac:dyDescent="0.2"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5"/>
    </row>
    <row r="168" spans="3:16" ht="15" customHeight="1" x14ac:dyDescent="0.2"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5"/>
    </row>
    <row r="169" spans="3:16" ht="15" customHeight="1" x14ac:dyDescent="0.2"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5"/>
    </row>
    <row r="170" spans="3:16" ht="15" customHeight="1" x14ac:dyDescent="0.2"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5"/>
    </row>
    <row r="171" spans="3:16" ht="15" customHeight="1" x14ac:dyDescent="0.2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5"/>
    </row>
    <row r="172" spans="3:16" ht="15" customHeight="1" x14ac:dyDescent="0.2"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5"/>
    </row>
    <row r="173" spans="3:16" ht="15" customHeight="1" x14ac:dyDescent="0.2"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5"/>
    </row>
    <row r="174" spans="3:16" ht="15" customHeight="1" x14ac:dyDescent="0.2"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5"/>
    </row>
    <row r="175" spans="3:16" ht="15" customHeight="1" x14ac:dyDescent="0.2"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5"/>
    </row>
    <row r="176" spans="3:16" ht="15" customHeight="1" x14ac:dyDescent="0.2"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5"/>
    </row>
    <row r="177" spans="3:16" ht="15" customHeight="1" x14ac:dyDescent="0.2"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5"/>
    </row>
    <row r="178" spans="3:16" ht="15" customHeight="1" x14ac:dyDescent="0.2"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5"/>
    </row>
    <row r="179" spans="3:16" ht="15" customHeight="1" x14ac:dyDescent="0.2"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5"/>
    </row>
    <row r="180" spans="3:16" ht="15" customHeight="1" x14ac:dyDescent="0.2"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5"/>
    </row>
    <row r="181" spans="3:16" ht="15" customHeight="1" x14ac:dyDescent="0.2"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5"/>
    </row>
    <row r="182" spans="3:16" ht="15" customHeight="1" x14ac:dyDescent="0.2"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5"/>
    </row>
    <row r="183" spans="3:16" ht="15" customHeight="1" x14ac:dyDescent="0.2"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5"/>
    </row>
    <row r="184" spans="3:16" ht="15" customHeight="1" x14ac:dyDescent="0.2"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5"/>
    </row>
    <row r="185" spans="3:16" ht="15" customHeight="1" x14ac:dyDescent="0.2"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5"/>
    </row>
    <row r="186" spans="3:16" ht="15" customHeight="1" x14ac:dyDescent="0.2"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5"/>
    </row>
    <row r="187" spans="3:16" x14ac:dyDescent="0.2"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5"/>
    </row>
    <row r="188" spans="3:16" x14ac:dyDescent="0.2"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5"/>
    </row>
    <row r="189" spans="3:16" x14ac:dyDescent="0.2"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5"/>
    </row>
    <row r="190" spans="3:16" x14ac:dyDescent="0.2"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5"/>
    </row>
    <row r="191" spans="3:16" x14ac:dyDescent="0.2"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5"/>
    </row>
    <row r="192" spans="3:16" x14ac:dyDescent="0.2"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5"/>
    </row>
    <row r="193" spans="3:16" x14ac:dyDescent="0.2"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5"/>
    </row>
    <row r="194" spans="3:16" x14ac:dyDescent="0.2"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5"/>
    </row>
    <row r="195" spans="3:16" x14ac:dyDescent="0.2"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5"/>
    </row>
    <row r="196" spans="3:16" x14ac:dyDescent="0.2"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5"/>
    </row>
    <row r="197" spans="3:16" x14ac:dyDescent="0.2"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5"/>
    </row>
    <row r="198" spans="3:16" x14ac:dyDescent="0.2"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5"/>
    </row>
    <row r="199" spans="3:16" x14ac:dyDescent="0.2"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5"/>
    </row>
    <row r="200" spans="3:16" x14ac:dyDescent="0.2"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5"/>
    </row>
    <row r="201" spans="3:16" x14ac:dyDescent="0.2"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5"/>
    </row>
    <row r="202" spans="3:16" x14ac:dyDescent="0.2"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5"/>
    </row>
    <row r="203" spans="3:16" x14ac:dyDescent="0.2"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5"/>
    </row>
    <row r="204" spans="3:16" x14ac:dyDescent="0.2"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5"/>
    </row>
    <row r="205" spans="3:16" x14ac:dyDescent="0.2"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5"/>
    </row>
    <row r="206" spans="3:16" x14ac:dyDescent="0.2"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5"/>
    </row>
    <row r="207" spans="3:16" x14ac:dyDescent="0.2"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5"/>
    </row>
    <row r="208" spans="3:16" x14ac:dyDescent="0.2"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5"/>
    </row>
    <row r="209" spans="3:16" x14ac:dyDescent="0.2"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5"/>
    </row>
    <row r="210" spans="3:16" x14ac:dyDescent="0.2"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5"/>
    </row>
    <row r="211" spans="3:16" x14ac:dyDescent="0.2"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5"/>
    </row>
    <row r="212" spans="3:16" x14ac:dyDescent="0.2"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5"/>
    </row>
    <row r="213" spans="3:16" x14ac:dyDescent="0.2"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5"/>
    </row>
    <row r="214" spans="3:16" x14ac:dyDescent="0.2"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5"/>
    </row>
    <row r="215" spans="3:16" x14ac:dyDescent="0.2"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5"/>
    </row>
    <row r="216" spans="3:16" x14ac:dyDescent="0.2"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5"/>
    </row>
    <row r="217" spans="3:16" x14ac:dyDescent="0.2"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5"/>
    </row>
    <row r="218" spans="3:16" x14ac:dyDescent="0.2"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5"/>
    </row>
    <row r="219" spans="3:16" x14ac:dyDescent="0.2"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5"/>
    </row>
    <row r="220" spans="3:16" x14ac:dyDescent="0.2"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5"/>
    </row>
    <row r="221" spans="3:16" x14ac:dyDescent="0.2"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5"/>
    </row>
    <row r="222" spans="3:16" x14ac:dyDescent="0.2"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5"/>
    </row>
    <row r="223" spans="3:16" x14ac:dyDescent="0.2"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5"/>
    </row>
    <row r="224" spans="3:16" x14ac:dyDescent="0.2"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5"/>
    </row>
    <row r="225" spans="3:16" x14ac:dyDescent="0.2"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5"/>
    </row>
    <row r="226" spans="3:16" x14ac:dyDescent="0.2"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5"/>
    </row>
    <row r="227" spans="3:16" x14ac:dyDescent="0.2"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5"/>
    </row>
    <row r="228" spans="3:16" x14ac:dyDescent="0.2"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5"/>
    </row>
    <row r="229" spans="3:16" x14ac:dyDescent="0.2"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5"/>
    </row>
    <row r="230" spans="3:16" x14ac:dyDescent="0.2"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5"/>
    </row>
    <row r="231" spans="3:16" x14ac:dyDescent="0.2"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5"/>
    </row>
    <row r="232" spans="3:16" x14ac:dyDescent="0.2"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5"/>
    </row>
    <row r="233" spans="3:16" x14ac:dyDescent="0.2"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</row>
    <row r="234" spans="3:16" x14ac:dyDescent="0.2"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5"/>
    </row>
    <row r="235" spans="3:16" x14ac:dyDescent="0.2"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5"/>
    </row>
    <row r="236" spans="3:16" x14ac:dyDescent="0.2"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5"/>
    </row>
    <row r="237" spans="3:16" x14ac:dyDescent="0.2"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5"/>
    </row>
    <row r="238" spans="3:16" x14ac:dyDescent="0.2"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5"/>
    </row>
    <row r="239" spans="3:16" x14ac:dyDescent="0.2"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5"/>
    </row>
    <row r="240" spans="3:16" x14ac:dyDescent="0.2"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5"/>
    </row>
    <row r="241" spans="3:16" x14ac:dyDescent="0.2"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5"/>
    </row>
    <row r="242" spans="3:16" x14ac:dyDescent="0.2"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5"/>
    </row>
    <row r="243" spans="3:16" x14ac:dyDescent="0.2"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5"/>
    </row>
    <row r="244" spans="3:16" x14ac:dyDescent="0.2"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5"/>
    </row>
    <row r="245" spans="3:16" x14ac:dyDescent="0.2"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5"/>
    </row>
    <row r="246" spans="3:16" x14ac:dyDescent="0.2"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5"/>
    </row>
    <row r="247" spans="3:16" x14ac:dyDescent="0.2"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5"/>
    </row>
    <row r="248" spans="3:16" x14ac:dyDescent="0.2"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5"/>
    </row>
    <row r="249" spans="3:16" x14ac:dyDescent="0.2"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5"/>
    </row>
    <row r="250" spans="3:16" x14ac:dyDescent="0.2"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5"/>
    </row>
    <row r="251" spans="3:16" x14ac:dyDescent="0.2"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5"/>
    </row>
    <row r="252" spans="3:16" x14ac:dyDescent="0.2"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5"/>
    </row>
    <row r="253" spans="3:16" x14ac:dyDescent="0.2"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5"/>
    </row>
    <row r="254" spans="3:16" x14ac:dyDescent="0.2"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5"/>
    </row>
    <row r="255" spans="3:16" x14ac:dyDescent="0.2"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5"/>
    </row>
    <row r="256" spans="3:16" x14ac:dyDescent="0.2"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5"/>
    </row>
    <row r="257" spans="3:16" x14ac:dyDescent="0.2"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5"/>
    </row>
    <row r="258" spans="3:16" x14ac:dyDescent="0.2"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5"/>
    </row>
    <row r="259" spans="3:16" x14ac:dyDescent="0.2"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5"/>
    </row>
    <row r="260" spans="3:16" x14ac:dyDescent="0.2"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5"/>
    </row>
    <row r="261" spans="3:16" x14ac:dyDescent="0.2"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5"/>
    </row>
    <row r="262" spans="3:16" x14ac:dyDescent="0.2"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5"/>
    </row>
    <row r="263" spans="3:16" x14ac:dyDescent="0.2"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5"/>
    </row>
    <row r="264" spans="3:16" x14ac:dyDescent="0.2"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5"/>
    </row>
    <row r="265" spans="3:16" x14ac:dyDescent="0.2"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5"/>
    </row>
    <row r="266" spans="3:16" x14ac:dyDescent="0.2"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5"/>
    </row>
    <row r="267" spans="3:16" x14ac:dyDescent="0.2"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5"/>
    </row>
    <row r="268" spans="3:16" x14ac:dyDescent="0.2"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5"/>
    </row>
    <row r="269" spans="3:16" x14ac:dyDescent="0.2"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5"/>
    </row>
    <row r="270" spans="3:16" x14ac:dyDescent="0.2"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5"/>
    </row>
    <row r="271" spans="3:16" x14ac:dyDescent="0.2"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5"/>
    </row>
    <row r="272" spans="3:16" x14ac:dyDescent="0.2"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5"/>
    </row>
    <row r="273" spans="3:16" x14ac:dyDescent="0.2"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5"/>
    </row>
    <row r="274" spans="3:16" x14ac:dyDescent="0.2"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5"/>
    </row>
    <row r="275" spans="3:16" x14ac:dyDescent="0.2"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5"/>
    </row>
    <row r="276" spans="3:16" x14ac:dyDescent="0.2"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5"/>
    </row>
    <row r="277" spans="3:16" x14ac:dyDescent="0.2"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5"/>
    </row>
    <row r="278" spans="3:16" x14ac:dyDescent="0.2"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5"/>
    </row>
    <row r="279" spans="3:16" x14ac:dyDescent="0.2"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5"/>
    </row>
    <row r="280" spans="3:16" x14ac:dyDescent="0.2"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5"/>
    </row>
    <row r="281" spans="3:16" x14ac:dyDescent="0.2"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5"/>
    </row>
    <row r="282" spans="3:16" x14ac:dyDescent="0.2"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5"/>
    </row>
    <row r="283" spans="3:16" x14ac:dyDescent="0.2"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5"/>
    </row>
    <row r="284" spans="3:16" x14ac:dyDescent="0.2"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5"/>
    </row>
    <row r="285" spans="3:16" x14ac:dyDescent="0.2"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5"/>
    </row>
    <row r="286" spans="3:16" x14ac:dyDescent="0.2"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5"/>
    </row>
    <row r="287" spans="3:16" x14ac:dyDescent="0.2"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5"/>
    </row>
    <row r="288" spans="3:16" x14ac:dyDescent="0.2"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5"/>
    </row>
    <row r="289" spans="3:16" x14ac:dyDescent="0.2"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5"/>
    </row>
    <row r="290" spans="3:16" x14ac:dyDescent="0.2"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5"/>
    </row>
    <row r="291" spans="3:16" x14ac:dyDescent="0.2"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5"/>
    </row>
    <row r="292" spans="3:16" x14ac:dyDescent="0.2"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5"/>
    </row>
    <row r="293" spans="3:16" x14ac:dyDescent="0.2"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5"/>
    </row>
    <row r="294" spans="3:16" x14ac:dyDescent="0.2"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5"/>
    </row>
    <row r="295" spans="3:16" x14ac:dyDescent="0.2"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5"/>
    </row>
    <row r="296" spans="3:16" x14ac:dyDescent="0.2"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5"/>
    </row>
    <row r="297" spans="3:16" x14ac:dyDescent="0.2"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5"/>
    </row>
    <row r="298" spans="3:16" x14ac:dyDescent="0.2"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5"/>
    </row>
    <row r="299" spans="3:16" x14ac:dyDescent="0.2"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5"/>
    </row>
    <row r="300" spans="3:16" x14ac:dyDescent="0.2"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5"/>
    </row>
    <row r="301" spans="3:16" x14ac:dyDescent="0.2"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5"/>
    </row>
    <row r="302" spans="3:16" x14ac:dyDescent="0.2"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5"/>
    </row>
    <row r="303" spans="3:16" x14ac:dyDescent="0.2"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5"/>
    </row>
    <row r="304" spans="3:16" x14ac:dyDescent="0.2"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5"/>
    </row>
    <row r="305" spans="3:16" x14ac:dyDescent="0.2"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5"/>
    </row>
    <row r="306" spans="3:16" x14ac:dyDescent="0.2"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5"/>
    </row>
    <row r="307" spans="3:16" x14ac:dyDescent="0.2"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5"/>
    </row>
    <row r="308" spans="3:16" x14ac:dyDescent="0.2"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5"/>
    </row>
    <row r="309" spans="3:16" x14ac:dyDescent="0.2"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5"/>
    </row>
    <row r="310" spans="3:16" x14ac:dyDescent="0.2"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5"/>
    </row>
    <row r="311" spans="3:16" x14ac:dyDescent="0.2"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5"/>
    </row>
    <row r="312" spans="3:16" x14ac:dyDescent="0.2"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5"/>
    </row>
    <row r="313" spans="3:16" x14ac:dyDescent="0.2"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5"/>
    </row>
    <row r="314" spans="3:16" x14ac:dyDescent="0.2"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5"/>
    </row>
    <row r="315" spans="3:16" x14ac:dyDescent="0.2"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5"/>
    </row>
    <row r="316" spans="3:16" x14ac:dyDescent="0.2"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5"/>
    </row>
    <row r="317" spans="3:16" x14ac:dyDescent="0.2"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5"/>
    </row>
    <row r="318" spans="3:16" x14ac:dyDescent="0.2"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5"/>
    </row>
    <row r="319" spans="3:16" x14ac:dyDescent="0.2"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5"/>
    </row>
    <row r="320" spans="3:16" x14ac:dyDescent="0.2"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5"/>
    </row>
    <row r="321" spans="3:16" x14ac:dyDescent="0.2"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5"/>
    </row>
    <row r="322" spans="3:16" x14ac:dyDescent="0.2"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5"/>
    </row>
    <row r="323" spans="3:16" x14ac:dyDescent="0.2"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5"/>
    </row>
    <row r="324" spans="3:16" x14ac:dyDescent="0.2"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5"/>
    </row>
    <row r="325" spans="3:16" x14ac:dyDescent="0.2"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5"/>
    </row>
    <row r="326" spans="3:16" x14ac:dyDescent="0.2"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5"/>
    </row>
    <row r="327" spans="3:16" x14ac:dyDescent="0.2"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5"/>
    </row>
    <row r="328" spans="3:16" x14ac:dyDescent="0.2"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5"/>
    </row>
    <row r="329" spans="3:16" x14ac:dyDescent="0.2"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5"/>
    </row>
    <row r="330" spans="3:16" x14ac:dyDescent="0.2"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5"/>
    </row>
    <row r="331" spans="3:16" x14ac:dyDescent="0.2"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5"/>
    </row>
    <row r="332" spans="3:16" x14ac:dyDescent="0.2"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5"/>
    </row>
    <row r="333" spans="3:16" x14ac:dyDescent="0.2"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5"/>
    </row>
    <row r="334" spans="3:16" x14ac:dyDescent="0.2"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5"/>
    </row>
    <row r="335" spans="3:16" x14ac:dyDescent="0.2"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5"/>
    </row>
    <row r="336" spans="3:16" x14ac:dyDescent="0.2"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5"/>
    </row>
    <row r="337" spans="3:16" x14ac:dyDescent="0.2"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5"/>
    </row>
    <row r="338" spans="3:16" x14ac:dyDescent="0.2"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5"/>
    </row>
    <row r="339" spans="3:16" x14ac:dyDescent="0.2"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5"/>
    </row>
    <row r="340" spans="3:16" x14ac:dyDescent="0.2"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5"/>
    </row>
    <row r="341" spans="3:16" x14ac:dyDescent="0.2"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5"/>
    </row>
    <row r="342" spans="3:16" x14ac:dyDescent="0.2"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5"/>
    </row>
    <row r="343" spans="3:16" x14ac:dyDescent="0.2"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5"/>
    </row>
    <row r="344" spans="3:16" x14ac:dyDescent="0.2"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5"/>
    </row>
    <row r="345" spans="3:16" x14ac:dyDescent="0.2"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5"/>
    </row>
    <row r="346" spans="3:16" x14ac:dyDescent="0.2"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5"/>
    </row>
    <row r="347" spans="3:16" x14ac:dyDescent="0.2"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5"/>
    </row>
    <row r="348" spans="3:16" x14ac:dyDescent="0.2"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5"/>
    </row>
    <row r="349" spans="3:16" x14ac:dyDescent="0.2"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5"/>
    </row>
    <row r="350" spans="3:16" x14ac:dyDescent="0.2"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5"/>
    </row>
    <row r="351" spans="3:16" x14ac:dyDescent="0.2"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5"/>
    </row>
    <row r="352" spans="3:16" x14ac:dyDescent="0.2"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5"/>
    </row>
    <row r="353" spans="3:16" x14ac:dyDescent="0.2"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5"/>
    </row>
    <row r="354" spans="3:16" x14ac:dyDescent="0.2"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5"/>
    </row>
    <row r="355" spans="3:16" x14ac:dyDescent="0.2"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5"/>
    </row>
    <row r="356" spans="3:16" x14ac:dyDescent="0.2"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5"/>
    </row>
    <row r="357" spans="3:16" x14ac:dyDescent="0.2"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5"/>
    </row>
    <row r="358" spans="3:16" x14ac:dyDescent="0.2"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5"/>
    </row>
    <row r="359" spans="3:16" x14ac:dyDescent="0.2"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5"/>
    </row>
    <row r="360" spans="3:16" x14ac:dyDescent="0.2"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5"/>
    </row>
    <row r="361" spans="3:16" x14ac:dyDescent="0.2"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5"/>
    </row>
    <row r="362" spans="3:16" x14ac:dyDescent="0.2"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5"/>
    </row>
    <row r="363" spans="3:16" x14ac:dyDescent="0.2"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5"/>
    </row>
    <row r="364" spans="3:16" x14ac:dyDescent="0.2"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5"/>
    </row>
    <row r="365" spans="3:16" x14ac:dyDescent="0.2"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5"/>
    </row>
    <row r="366" spans="3:16" x14ac:dyDescent="0.2"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5"/>
    </row>
    <row r="367" spans="3:16" x14ac:dyDescent="0.2"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5"/>
    </row>
    <row r="368" spans="3:16" x14ac:dyDescent="0.2"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5"/>
    </row>
    <row r="369" spans="3:16" x14ac:dyDescent="0.2"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5"/>
    </row>
    <row r="370" spans="3:16" x14ac:dyDescent="0.2"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5"/>
    </row>
    <row r="371" spans="3:16" x14ac:dyDescent="0.2"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5"/>
    </row>
    <row r="372" spans="3:16" x14ac:dyDescent="0.2"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5"/>
    </row>
    <row r="373" spans="3:16" x14ac:dyDescent="0.2"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5"/>
    </row>
    <row r="374" spans="3:16" x14ac:dyDescent="0.2"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5"/>
    </row>
    <row r="375" spans="3:16" x14ac:dyDescent="0.2"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5"/>
    </row>
    <row r="376" spans="3:16" x14ac:dyDescent="0.2"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5"/>
    </row>
    <row r="377" spans="3:16" x14ac:dyDescent="0.2"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5"/>
    </row>
    <row r="378" spans="3:16" x14ac:dyDescent="0.2"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5"/>
    </row>
    <row r="379" spans="3:16" x14ac:dyDescent="0.2"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5"/>
    </row>
    <row r="380" spans="3:16" x14ac:dyDescent="0.2"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5"/>
    </row>
    <row r="381" spans="3:16" x14ac:dyDescent="0.2"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5"/>
    </row>
    <row r="382" spans="3:16" x14ac:dyDescent="0.2"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5"/>
    </row>
    <row r="383" spans="3:16" x14ac:dyDescent="0.2"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5"/>
    </row>
    <row r="384" spans="3:16" x14ac:dyDescent="0.2"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5"/>
    </row>
    <row r="385" spans="3:16" x14ac:dyDescent="0.2"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5"/>
    </row>
    <row r="386" spans="3:16" x14ac:dyDescent="0.2"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5"/>
    </row>
    <row r="387" spans="3:16" x14ac:dyDescent="0.2"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5"/>
    </row>
    <row r="388" spans="3:16" x14ac:dyDescent="0.2"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5"/>
    </row>
    <row r="389" spans="3:16" x14ac:dyDescent="0.2"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5"/>
    </row>
    <row r="390" spans="3:16" x14ac:dyDescent="0.2"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5"/>
    </row>
    <row r="391" spans="3:16" x14ac:dyDescent="0.2"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5"/>
    </row>
    <row r="392" spans="3:16" x14ac:dyDescent="0.2"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5"/>
    </row>
    <row r="393" spans="3:16" x14ac:dyDescent="0.2"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5"/>
    </row>
    <row r="394" spans="3:16" x14ac:dyDescent="0.2"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5"/>
    </row>
    <row r="395" spans="3:16" x14ac:dyDescent="0.2"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5"/>
    </row>
    <row r="396" spans="3:16" x14ac:dyDescent="0.2"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5"/>
    </row>
    <row r="397" spans="3:16" x14ac:dyDescent="0.2"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5"/>
    </row>
    <row r="398" spans="3:16" x14ac:dyDescent="0.2"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5"/>
    </row>
    <row r="399" spans="3:16" x14ac:dyDescent="0.2"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5"/>
    </row>
    <row r="400" spans="3:16" x14ac:dyDescent="0.2"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5"/>
    </row>
    <row r="401" spans="3:16" x14ac:dyDescent="0.2"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5"/>
    </row>
    <row r="402" spans="3:16" x14ac:dyDescent="0.2"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5"/>
    </row>
    <row r="403" spans="3:16" x14ac:dyDescent="0.2"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5"/>
    </row>
    <row r="404" spans="3:16" x14ac:dyDescent="0.2"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5"/>
    </row>
    <row r="405" spans="3:16" x14ac:dyDescent="0.2"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5"/>
    </row>
    <row r="406" spans="3:16" x14ac:dyDescent="0.2"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5"/>
    </row>
    <row r="407" spans="3:16" x14ac:dyDescent="0.2"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5"/>
    </row>
    <row r="408" spans="3:16" x14ac:dyDescent="0.2"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5"/>
    </row>
    <row r="409" spans="3:16" x14ac:dyDescent="0.2"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5"/>
    </row>
    <row r="410" spans="3:16" x14ac:dyDescent="0.2"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5"/>
    </row>
    <row r="411" spans="3:16" x14ac:dyDescent="0.2"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5"/>
    </row>
    <row r="412" spans="3:16" x14ac:dyDescent="0.2"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5"/>
    </row>
    <row r="413" spans="3:16" x14ac:dyDescent="0.2"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5"/>
    </row>
    <row r="414" spans="3:16" x14ac:dyDescent="0.2"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5"/>
    </row>
    <row r="415" spans="3:16" x14ac:dyDescent="0.2"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5"/>
    </row>
    <row r="416" spans="3:16" x14ac:dyDescent="0.2"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5"/>
    </row>
    <row r="417" spans="3:16" x14ac:dyDescent="0.2"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5"/>
    </row>
    <row r="418" spans="3:16" x14ac:dyDescent="0.2"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5"/>
    </row>
    <row r="419" spans="3:16" x14ac:dyDescent="0.2"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5"/>
    </row>
    <row r="420" spans="3:16" x14ac:dyDescent="0.2"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5"/>
    </row>
    <row r="421" spans="3:16" x14ac:dyDescent="0.2"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5"/>
    </row>
    <row r="422" spans="3:16" x14ac:dyDescent="0.2"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5"/>
    </row>
    <row r="423" spans="3:16" x14ac:dyDescent="0.2"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5"/>
    </row>
    <row r="424" spans="3:16" x14ac:dyDescent="0.2"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5"/>
    </row>
    <row r="425" spans="3:16" x14ac:dyDescent="0.2"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5"/>
    </row>
    <row r="426" spans="3:16" x14ac:dyDescent="0.2"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5"/>
    </row>
    <row r="427" spans="3:16" x14ac:dyDescent="0.2"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5"/>
    </row>
    <row r="428" spans="3:16" x14ac:dyDescent="0.2"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5"/>
    </row>
    <row r="429" spans="3:16" x14ac:dyDescent="0.2"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5"/>
    </row>
    <row r="430" spans="3:16" x14ac:dyDescent="0.2"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5"/>
    </row>
    <row r="431" spans="3:16" x14ac:dyDescent="0.2"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5"/>
    </row>
    <row r="432" spans="3:16" x14ac:dyDescent="0.2"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5"/>
    </row>
    <row r="433" spans="3:16" x14ac:dyDescent="0.2"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5"/>
    </row>
    <row r="434" spans="3:16" x14ac:dyDescent="0.2"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5"/>
    </row>
    <row r="435" spans="3:16" x14ac:dyDescent="0.2"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5"/>
    </row>
    <row r="436" spans="3:16" x14ac:dyDescent="0.2"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5"/>
    </row>
    <row r="437" spans="3:16" x14ac:dyDescent="0.2"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5"/>
    </row>
    <row r="438" spans="3:16" x14ac:dyDescent="0.2"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5"/>
    </row>
    <row r="439" spans="3:16" x14ac:dyDescent="0.2"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5"/>
    </row>
    <row r="440" spans="3:16" x14ac:dyDescent="0.2"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5"/>
    </row>
    <row r="441" spans="3:16" x14ac:dyDescent="0.2"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5"/>
    </row>
    <row r="442" spans="3:16" x14ac:dyDescent="0.2"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5"/>
    </row>
    <row r="443" spans="3:16" x14ac:dyDescent="0.2"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5"/>
    </row>
    <row r="444" spans="3:16" x14ac:dyDescent="0.2"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5"/>
    </row>
    <row r="445" spans="3:16" x14ac:dyDescent="0.2"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5"/>
    </row>
    <row r="446" spans="3:16" x14ac:dyDescent="0.2"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5"/>
    </row>
    <row r="447" spans="3:16" x14ac:dyDescent="0.2"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5"/>
    </row>
    <row r="448" spans="3:16" x14ac:dyDescent="0.2"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5"/>
    </row>
    <row r="449" spans="3:16" x14ac:dyDescent="0.2"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5"/>
    </row>
    <row r="450" spans="3:16" x14ac:dyDescent="0.2"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5"/>
    </row>
    <row r="451" spans="3:16" x14ac:dyDescent="0.2"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5"/>
    </row>
    <row r="452" spans="3:16" x14ac:dyDescent="0.2"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5"/>
    </row>
    <row r="453" spans="3:16" x14ac:dyDescent="0.2"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5"/>
    </row>
    <row r="454" spans="3:16" x14ac:dyDescent="0.2"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5"/>
    </row>
    <row r="455" spans="3:16" x14ac:dyDescent="0.2"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5"/>
    </row>
    <row r="456" spans="3:16" x14ac:dyDescent="0.2"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5"/>
    </row>
    <row r="457" spans="3:16" x14ac:dyDescent="0.2"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5"/>
    </row>
    <row r="458" spans="3:16" x14ac:dyDescent="0.2"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5"/>
    </row>
    <row r="459" spans="3:16" x14ac:dyDescent="0.2"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5"/>
    </row>
    <row r="460" spans="3:16" x14ac:dyDescent="0.2"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5"/>
    </row>
    <row r="461" spans="3:16" x14ac:dyDescent="0.2"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5"/>
    </row>
    <row r="462" spans="3:16" x14ac:dyDescent="0.2"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5"/>
    </row>
    <row r="463" spans="3:16" x14ac:dyDescent="0.2"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5"/>
    </row>
    <row r="464" spans="3:16" x14ac:dyDescent="0.2"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5"/>
    </row>
    <row r="465" spans="3:16" x14ac:dyDescent="0.2"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5"/>
    </row>
    <row r="466" spans="3:16" x14ac:dyDescent="0.2"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5"/>
    </row>
    <row r="467" spans="3:16" x14ac:dyDescent="0.2"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5"/>
    </row>
    <row r="468" spans="3:16" x14ac:dyDescent="0.2"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5"/>
    </row>
    <row r="469" spans="3:16" x14ac:dyDescent="0.2"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5"/>
    </row>
    <row r="470" spans="3:16" x14ac:dyDescent="0.2"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5"/>
    </row>
    <row r="471" spans="3:16" x14ac:dyDescent="0.2"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5"/>
    </row>
    <row r="472" spans="3:16" x14ac:dyDescent="0.2"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5"/>
    </row>
    <row r="473" spans="3:16" x14ac:dyDescent="0.2"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5"/>
    </row>
    <row r="474" spans="3:16" x14ac:dyDescent="0.2"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5"/>
    </row>
    <row r="475" spans="3:16" x14ac:dyDescent="0.2"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5"/>
    </row>
  </sheetData>
  <sheetProtection algorithmName="SHA-512" hashValue="v8MOuywUJqtr93+Oc6eAamSfgSzAydc4pHfckCaRx54Nagml/kKH0DtPIMd1jS8PsykyGNtod4WnjImwUoe2rg==" saltValue="yuITEro613r+buxWKbkxuQ==" spinCount="100000" sheet="1" objects="1" scenarios="1"/>
  <autoFilter ref="C7:P7" xr:uid="{26CD1B77-D482-43E1-BDAC-598D33B25C44}"/>
  <mergeCells count="6">
    <mergeCell ref="O6:P6"/>
    <mergeCell ref="E2:I2"/>
    <mergeCell ref="K2:L2"/>
    <mergeCell ref="E3:I3"/>
    <mergeCell ref="E4:I4"/>
    <mergeCell ref="C6:M6"/>
  </mergeCells>
  <hyperlinks>
    <hyperlink ref="E2" r:id="rId1" display="www.oxni.ch" xr:uid="{A0DFBCD1-2B78-416D-94AC-1A4B837BFCEC}"/>
    <hyperlink ref="E3" r:id="rId2" xr:uid="{ECB3959A-31B2-4BD2-A1D3-0DCB85DF2D49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F A A B Q S w M E F A A C A A g A b E K y V E T g 6 i S k A A A A 9 g A A A B I A H A B D b 2 5 m a W c v U G F j a 2 F n Z S 5 4 b W w g o h g A K K A U A A A A A A A A A A A A A A A A A A A A A A A A A A A A h Y 8 x D o I w G I W v Q r r T l u J A y E 8 Z W B w k M T E x r k 2 p 0 A j F 0 G K 5 m 4 N H 8 g p i F H V z f N / 7 h v f u 1 x v k U 9 c G F z V Y 3 Z s M R Z i i Q B n Z V 9 r U G R r d M U x Q z m E r 5 E n U K p h l Y 9 P J V h l q n D u n h H j v s Y 9 x P 9 S E U R q R Q 7 n Z y U Z 1 A n 1 k / V 8 O t b F O G K k Q h / 1 r D G c 4 o i s c J / M m I A u E U p u v w O b u 2 f 5 A K M b W j Y P i l Q q L N Z A l A n l / 4 A 9 Q S w M E F A A C A A g A b E K y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x C s l R z z D w 3 Z A I A A B E j A A A T A B w A R m 9 y b X V s Y X M v U 2 V j d G l v b j E u b S C i G A A o o B Q A A A A A A A A A A A A A A A A A A A A A A A A A A A D t l l t v 2 j A U x 9 + R + A 5 W p k k g R W y k t L t U e e i 4 t J X K Z Q 1 v g J D r H B J r i Y 1 s p y N D / e 5 z A L V c E k 0 r D 5 2 Y e Q H / z 9 V H 5 2 c h g S j K G f L W 3 / X L c q l c k i E W 4 K P B d X + e i X d U K u S i C F S 5 h P T H 4 4 k g o J W m f K y 1 O E l i Y K r S o R H U m p w p f Z A V q / l 1 P G 0 / g k h V S F k w b m G t j / s L R q d d r r j Q h + 3 0 N b V Q V t U e t S C i M V U g X O v S s l G T R 0 n M p O s 4 N m o z w n 2 d y q 0 7 5 / r 4 P e E K P J V G 4 L 7 8 r P U 4 g 0 n V X v f 5 z h o I H m u b j 2 4 A + y C k p Z s e 4 g f t u L F s 9 M r 6 S j Y a b f S r K P I I j r C Q r h L J d s p m i F m g M w 7 T O b y k G w r M 5 I y L e N 1 x Z p S V n P r 2 c p m J f k I U u q M M 9 B 2 V 9 k U K F u r J R k u r y 3 2 I c l Q 9 M t S J s t L I o 7 + y u F u m L h q 1 r N L K x Q v x T K H V F A 7 C 7 7 G e 8 2 H I F S G J w C R F I y x I T N n k 0 K U j 0 K i X o 3 e x 1 u O 8 A J w f c E 8 D 6 l O V Z m E f C s u 1 Z z M K L O v o / e T g F s N 6 Q c 2 h U 2 R o F B g 8 n U r M 4 8 M a n v N s 2 A v p z 0 H o M b I A h X p X J B q F O U 6 3 D I S i e g Q / A h I 7 z + l Z E j + A W H n 8 B B q E K n P I s / Y 4 l Y B G / r e c 3 A e 9 T u s 7 0 l O 1 X K I s d 0 2 3 o d Z L u Y 1 1 x a l a h m 3 D t m H 7 B N k + M 2 w b t g 3 b r 2 F 7 z + G f Q 7 t h 0 D Z o G 7 R P E e 1 z g 7 Z B 2 6 B 9 k v / I L w z b / y n b r 0 J y n 7 A j m N w j r 1 5 E X j G T f 3 6 d d m s U P U 6 n y v Y n w 7 Z h 2 7 B 9 k m x / f n O 2 z w z b h u 3 T Z 7 v 7 c a e p t 6 X + y / H U D z m P 5 H i g 9 x Y U F i m 6 B i z + i v u G 4 d 5 w b 7 j P 5 3 4 g K M n Z i G O e g 9 9 Q S w E C L Q A U A A I A C A B s Q r J U R O D q J K Q A A A D 2 A A A A E g A A A A A A A A A A A A A A A A A A A A A A Q 2 9 u Z m l n L 1 B h Y 2 t h Z 2 U u e G 1 s U E s B A i 0 A F A A C A A g A b E K y V A / K 6 a u k A A A A 6 Q A A A B M A A A A A A A A A A A A A A A A A 8 A A A A F t D b 2 5 0 Z W 5 0 X 1 R 5 c G V z X S 5 4 b W x Q S w E C L Q A U A A I A C A B s Q r J U c 8 w 8 N 2 Q C A A A R I w A A E w A A A A A A A A A A A A A A A A D h A Q A A R m 9 y b X V s Y X M v U 2 V j d G l v b j E u b V B L B Q Y A A A A A A w A D A M I A A A C S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6 w A A A A A A A A J j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l U M T I 6 N D A 6 M T U u N j U 4 N z g w O V o i I C 8 + P E V u d H J 5 I F R 5 c G U 9 I k Z p b G x D b 2 x 1 b W 5 U e X B l c y I g V m F s d W U 9 I n N C Z 1 l E Q m d N R E F 3 T U R B d 1 l E Q X d N R 0 F 3 T U Z C U U 1 H Q m c 9 P S I g L z 4 8 R W 5 0 c n k g V H l w Z T 0 i R m l s b E N v b H V t b k 5 h b W V z I i B W Y W x 1 Z T 0 i c 1 s m c X V v d D t Q c m 9 k d W N 0 I E x p b m U m c X V v d D s s J n F 1 b 3 Q 7 T W 9 k Z W w m c X V v d D s s J n F 1 b 3 Q 7 T W 9 0 b 3 I g R m x h b m d l I F N p e m U m c X V v d D s s J n F 1 b 3 Q 7 U 2 h h Z n Q g U 3 R 5 b G U m c X V v d D s s J n F 1 b 3 Q 7 U m F 0 a W 8 m c X V v d D s s J n F 1 b 3 Q 7 Q W N j d X J h Y 3 k g W 2 F y Y 2 1 p b l 0 m c X V v d D s s J n F 1 b 3 Q 7 R n I g W 0 5 d J n F 1 b 3 Q 7 L C Z x d W 9 0 O 0 1 h I F t O b V 0 m c X V v d D s s J n F 1 b 3 Q 7 R m E g W 0 5 d J n F 1 b 3 Q 7 L C Z x d W 9 0 O 1 J p Z 2 l k a X R 5 I F t O b S 9 h c m N t a W 5 d J n F 1 b 3 Q 7 L C Z x d W 9 0 O 0 V m Z m l l b m N 5 I F s l X S Z x d W 9 0 O y w m c X V v d D t U M S B b T m 1 d J n F 1 b 3 Q 7 L C Z x d W 9 0 O 1 Q y I F t O b V 0 m c X V v d D s s J n F 1 b 3 Q 7 V D Q g W 0 5 t X S Z x d W 9 0 O y w m c X V v d D t T M S B b c n B t X S Z x d W 9 0 O y w m c X V v d D t T M i B b c n B t X S Z x d W 9 0 O y w m c X V v d D t P c G V y Y X R p b m c g a G 9 1 c n M g W 2 h d J n F 1 b 3 Q 7 L C Z x d W 9 0 O 0 l u Z X J 0 a W E g W 2 t n Y 2 0 y X S Z x d W 9 0 O y w m c X V v d D t 3 Z W l n a H Q g W 2 t n X S Z x d W 9 0 O y w m c X V v d D t O b 2 l z Z S B b Z E J d J n F 1 b 3 Q 7 L C Z x d W 9 0 O 0 N v b H V t b j E m c X V v d D s s J n F 1 b 3 Q 7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P c H R p b 2 5 M a X N 0 L 0 F 1 d G 9 S Z W 1 v d m V k Q 2 9 s d W 1 u c z E u e 1 B y b 2 R 1 Y 3 Q g T G l u Z S w w f S Z x d W 9 0 O y w m c X V v d D t T Z W N 0 a W 9 u M S 9 Q R 0 9 w d G l v b k x p c 3 Q v Q X V 0 b 1 J l b W 9 2 Z W R D b 2 x 1 b W 5 z M S 5 7 T W 9 k Z W w s M X 0 m c X V v d D s s J n F 1 b 3 Q 7 U 2 V j d G l v b j E v U E d P c H R p b 2 5 M a X N 0 L 0 F 1 d G 9 S Z W 1 v d m V k Q 2 9 s d W 1 u c z E u e 0 1 v d G 9 y I E Z s Y W 5 n Z S B T a X p l L D J 9 J n F 1 b 3 Q 7 L C Z x d W 9 0 O 1 N l Y 3 R p b 2 4 x L 1 B H T 3 B 0 a W 9 u T G l z d C 9 B d X R v U m V t b 3 Z l Z E N v b H V t b n M x L n t T a G F m d C B T d H l s Z S w z f S Z x d W 9 0 O y w m c X V v d D t T Z W N 0 a W 9 u M S 9 Q R 0 9 w d G l v b k x p c 3 Q v Q X V 0 b 1 J l b W 9 2 Z W R D b 2 x 1 b W 5 z M S 5 7 U m F 0 a W 8 s N H 0 m c X V v d D s s J n F 1 b 3 Q 7 U 2 V j d G l v b j E v U E d P c H R p b 2 5 M a X N 0 L 0 F 1 d G 9 S Z W 1 v d m V k Q 2 9 s d W 1 u c z E u e 0 F j Y 3 V y Y W N 5 I F t h c m N t a W 5 d L D V 9 J n F 1 b 3 Q 7 L C Z x d W 9 0 O 1 N l Y 3 R p b 2 4 x L 1 B H T 3 B 0 a W 9 u T G l z d C 9 B d X R v U m V t b 3 Z l Z E N v b H V t b n M x L n t G c i B b T l 0 s N n 0 m c X V v d D s s J n F 1 b 3 Q 7 U 2 V j d G l v b j E v U E d P c H R p b 2 5 M a X N 0 L 0 F 1 d G 9 S Z W 1 v d m V k Q 2 9 s d W 1 u c z E u e 0 1 h I F t O b V 0 s N 3 0 m c X V v d D s s J n F 1 b 3 Q 7 U 2 V j d G l v b j E v U E d P c H R p b 2 5 M a X N 0 L 0 F 1 d G 9 S Z W 1 v d m V k Q 2 9 s d W 1 u c z E u e 0 Z h I F t O X S w 4 f S Z x d W 9 0 O y w m c X V v d D t T Z W N 0 a W 9 u M S 9 Q R 0 9 w d G l v b k x p c 3 Q v Q X V 0 b 1 J l b W 9 2 Z W R D b 2 x 1 b W 5 z M S 5 7 U m l n a W R p d H k g W 0 5 t L 2 F y Y 2 1 p b l 0 s O X 0 m c X V v d D s s J n F 1 b 3 Q 7 U 2 V j d G l v b j E v U E d P c H R p b 2 5 M a X N 0 L 0 F 1 d G 9 S Z W 1 v d m V k Q 2 9 s d W 1 u c z E u e 0 V m Z m l l b m N 5 I F s l X S w x M H 0 m c X V v d D s s J n F 1 b 3 Q 7 U 2 V j d G l v b j E v U E d P c H R p b 2 5 M a X N 0 L 0 F 1 d G 9 S Z W 1 v d m V k Q 2 9 s d W 1 u c z E u e 1 Q x I F t O b V 0 s M T F 9 J n F 1 b 3 Q 7 L C Z x d W 9 0 O 1 N l Y 3 R p b 2 4 x L 1 B H T 3 B 0 a W 9 u T G l z d C 9 B d X R v U m V t b 3 Z l Z E N v b H V t b n M x L n t U M i B b T m 1 d L D E y f S Z x d W 9 0 O y w m c X V v d D t T Z W N 0 a W 9 u M S 9 Q R 0 9 w d G l v b k x p c 3 Q v Q X V 0 b 1 J l b W 9 2 Z W R D b 2 x 1 b W 5 z M S 5 7 V D Q g W 0 5 t X S w x M 3 0 m c X V v d D s s J n F 1 b 3 Q 7 U 2 V j d G l v b j E v U E d P c H R p b 2 5 M a X N 0 L 0 F 1 d G 9 S Z W 1 v d m V k Q 2 9 s d W 1 u c z E u e 1 M x I F t y c G 1 d L D E 0 f S Z x d W 9 0 O y w m c X V v d D t T Z W N 0 a W 9 u M S 9 Q R 0 9 w d G l v b k x p c 3 Q v Q X V 0 b 1 J l b W 9 2 Z W R D b 2 x 1 b W 5 z M S 5 7 U z I g W 3 J w b V 0 s M T V 9 J n F 1 b 3 Q 7 L C Z x d W 9 0 O 1 N l Y 3 R p b 2 4 x L 1 B H T 3 B 0 a W 9 u T G l z d C 9 B d X R v U m V t b 3 Z l Z E N v b H V t b n M x L n t P c G V y Y X R p b m c g a G 9 1 c n M g W 2 h d L D E 2 f S Z x d W 9 0 O y w m c X V v d D t T Z W N 0 a W 9 u M S 9 Q R 0 9 w d G l v b k x p c 3 Q v Q X V 0 b 1 J l b W 9 2 Z W R D b 2 x 1 b W 5 z M S 5 7 S W 5 l c n R p Y S B b a 2 d j b T J d L D E 3 f S Z x d W 9 0 O y w m c X V v d D t T Z W N 0 a W 9 u M S 9 Q R 0 9 w d G l v b k x p c 3 Q v Q X V 0 b 1 J l b W 9 2 Z W R D b 2 x 1 b W 5 z M S 5 7 d 2 V p Z 2 h 0 I F t r Z 1 0 s M T h 9 J n F 1 b 3 Q 7 L C Z x d W 9 0 O 1 N l Y 3 R p b 2 4 x L 1 B H T 3 B 0 a W 9 u T G l z d C 9 B d X R v U m V t b 3 Z l Z E N v b H V t b n M x L n t O b 2 l z Z S B b Z E J d L D E 5 f S Z x d W 9 0 O y w m c X V v d D t T Z W N 0 a W 9 u M S 9 Q R 0 9 w d G l v b k x p c 3 Q v Q X V 0 b 1 J l b W 9 2 Z W R D b 2 x 1 b W 5 z M S 5 7 Q 2 9 s d W 1 u M S w y M H 0 m c X V v d D s s J n F 1 b 3 Q 7 U 2 V j d G l v b j E v U E d P c H R p b 2 5 M a X N 0 L 0 F 1 d G 9 S Z W 1 v d m V k Q 2 9 s d W 1 u c z E u e 1 8 x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E d P c H R p b 2 5 M a X N 0 L 0 F 1 d G 9 S Z W 1 v d m V k Q 2 9 s d W 1 u c z E u e 1 B y b 2 R 1 Y 3 Q g T G l u Z S w w f S Z x d W 9 0 O y w m c X V v d D t T Z W N 0 a W 9 u M S 9 Q R 0 9 w d G l v b k x p c 3 Q v Q X V 0 b 1 J l b W 9 2 Z W R D b 2 x 1 b W 5 z M S 5 7 T W 9 k Z W w s M X 0 m c X V v d D s s J n F 1 b 3 Q 7 U 2 V j d G l v b j E v U E d P c H R p b 2 5 M a X N 0 L 0 F 1 d G 9 S Z W 1 v d m V k Q 2 9 s d W 1 u c z E u e 0 1 v d G 9 y I E Z s Y W 5 n Z S B T a X p l L D J 9 J n F 1 b 3 Q 7 L C Z x d W 9 0 O 1 N l Y 3 R p b 2 4 x L 1 B H T 3 B 0 a W 9 u T G l z d C 9 B d X R v U m V t b 3 Z l Z E N v b H V t b n M x L n t T a G F m d C B T d H l s Z S w z f S Z x d W 9 0 O y w m c X V v d D t T Z W N 0 a W 9 u M S 9 Q R 0 9 w d G l v b k x p c 3 Q v Q X V 0 b 1 J l b W 9 2 Z W R D b 2 x 1 b W 5 z M S 5 7 U m F 0 a W 8 s N H 0 m c X V v d D s s J n F 1 b 3 Q 7 U 2 V j d G l v b j E v U E d P c H R p b 2 5 M a X N 0 L 0 F 1 d G 9 S Z W 1 v d m V k Q 2 9 s d W 1 u c z E u e 0 F j Y 3 V y Y W N 5 I F t h c m N t a W 5 d L D V 9 J n F 1 b 3 Q 7 L C Z x d W 9 0 O 1 N l Y 3 R p b 2 4 x L 1 B H T 3 B 0 a W 9 u T G l z d C 9 B d X R v U m V t b 3 Z l Z E N v b H V t b n M x L n t G c i B b T l 0 s N n 0 m c X V v d D s s J n F 1 b 3 Q 7 U 2 V j d G l v b j E v U E d P c H R p b 2 5 M a X N 0 L 0 F 1 d G 9 S Z W 1 v d m V k Q 2 9 s d W 1 u c z E u e 0 1 h I F t O b V 0 s N 3 0 m c X V v d D s s J n F 1 b 3 Q 7 U 2 V j d G l v b j E v U E d P c H R p b 2 5 M a X N 0 L 0 F 1 d G 9 S Z W 1 v d m V k Q 2 9 s d W 1 u c z E u e 0 Z h I F t O X S w 4 f S Z x d W 9 0 O y w m c X V v d D t T Z W N 0 a W 9 u M S 9 Q R 0 9 w d G l v b k x p c 3 Q v Q X V 0 b 1 J l b W 9 2 Z W R D b 2 x 1 b W 5 z M S 5 7 U m l n a W R p d H k g W 0 5 t L 2 F y Y 2 1 p b l 0 s O X 0 m c X V v d D s s J n F 1 b 3 Q 7 U 2 V j d G l v b j E v U E d P c H R p b 2 5 M a X N 0 L 0 F 1 d G 9 S Z W 1 v d m V k Q 2 9 s d W 1 u c z E u e 0 V m Z m l l b m N 5 I F s l X S w x M H 0 m c X V v d D s s J n F 1 b 3 Q 7 U 2 V j d G l v b j E v U E d P c H R p b 2 5 M a X N 0 L 0 F 1 d G 9 S Z W 1 v d m V k Q 2 9 s d W 1 u c z E u e 1 Q x I F t O b V 0 s M T F 9 J n F 1 b 3 Q 7 L C Z x d W 9 0 O 1 N l Y 3 R p b 2 4 x L 1 B H T 3 B 0 a W 9 u T G l z d C 9 B d X R v U m V t b 3 Z l Z E N v b H V t b n M x L n t U M i B b T m 1 d L D E y f S Z x d W 9 0 O y w m c X V v d D t T Z W N 0 a W 9 u M S 9 Q R 0 9 w d G l v b k x p c 3 Q v Q X V 0 b 1 J l b W 9 2 Z W R D b 2 x 1 b W 5 z M S 5 7 V D Q g W 0 5 t X S w x M 3 0 m c X V v d D s s J n F 1 b 3 Q 7 U 2 V j d G l v b j E v U E d P c H R p b 2 5 M a X N 0 L 0 F 1 d G 9 S Z W 1 v d m V k Q 2 9 s d W 1 u c z E u e 1 M x I F t y c G 1 d L D E 0 f S Z x d W 9 0 O y w m c X V v d D t T Z W N 0 a W 9 u M S 9 Q R 0 9 w d G l v b k x p c 3 Q v Q X V 0 b 1 J l b W 9 2 Z W R D b 2 x 1 b W 5 z M S 5 7 U z I g W 3 J w b V 0 s M T V 9 J n F 1 b 3 Q 7 L C Z x d W 9 0 O 1 N l Y 3 R p b 2 4 x L 1 B H T 3 B 0 a W 9 u T G l z d C 9 B d X R v U m V t b 3 Z l Z E N v b H V t b n M x L n t P c G V y Y X R p b m c g a G 9 1 c n M g W 2 h d L D E 2 f S Z x d W 9 0 O y w m c X V v d D t T Z W N 0 a W 9 u M S 9 Q R 0 9 w d G l v b k x p c 3 Q v Q X V 0 b 1 J l b W 9 2 Z W R D b 2 x 1 b W 5 z M S 5 7 S W 5 l c n R p Y S B b a 2 d j b T J d L D E 3 f S Z x d W 9 0 O y w m c X V v d D t T Z W N 0 a W 9 u M S 9 Q R 0 9 w d G l v b k x p c 3 Q v Q X V 0 b 1 J l b W 9 2 Z W R D b 2 x 1 b W 5 z M S 5 7 d 2 V p Z 2 h 0 I F t r Z 1 0 s M T h 9 J n F 1 b 3 Q 7 L C Z x d W 9 0 O 1 N l Y 3 R p b 2 4 x L 1 B H T 3 B 0 a W 9 u T G l z d C 9 B d X R v U m V t b 3 Z l Z E N v b H V t b n M x L n t O b 2 l z Z S B b Z E J d L D E 5 f S Z x d W 9 0 O y w m c X V v d D t T Z W N 0 a W 9 u M S 9 Q R 0 9 w d G l v b k x p c 3 Q v Q X V 0 b 1 J l b W 9 2 Z W R D b 2 x 1 b W 5 z M S 5 7 Q 2 9 s d W 1 u M S w y M H 0 m c X V v d D s s J n F 1 b 3 Q 7 U 2 V j d G l v b j E v U E d P c H R p b 2 5 M a X N 0 L 0 F 1 d G 9 S Z W 1 v d m V k Q 2 9 s d W 1 u c z E u e 1 8 x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d P c H R p b 2 5 M a X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O V Q x M j o 0 M z o x N C 4 y N z M 3 M j M 2 W i I g L z 4 8 R W 5 0 c n k g V H l w Z T 0 i R m l s b E N v b H V t b l R 5 c G V z I i B W Y W x 1 Z T 0 i c 0 J n W U R C Z 0 1 E Q X d N R E F 3 W U R B d 0 1 H Q X d N R k J R T U d C Z z 0 9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G c i B b T l 0 m c X V v d D s s J n F 1 b 3 Q 7 T W E g W 0 5 t X S Z x d W 9 0 O y w m c X V v d D t G Y S B b T l 0 m c X V v d D s s J n F 1 b 3 Q 7 U m l n a W R p d H k g W 0 5 t L 2 F y Y 2 1 p b l 0 m c X V v d D s s J n F 1 b 3 Q 7 R W Z m a W V u Y 3 k g W y V d J n F 1 b 3 Q 7 L C Z x d W 9 0 O 1 Q x I F t O b V 0 m c X V v d D s s J n F 1 b 3 Q 7 V D I g W 0 5 t X S Z x d W 9 0 O y w m c X V v d D t U N C B b T m 1 d J n F 1 b 3 Q 7 L C Z x d W 9 0 O 1 M x I F t y c G 1 d J n F 1 b 3 Q 7 L C Z x d W 9 0 O 1 M y I F t y c G 1 d J n F 1 b 3 Q 7 L C Z x d W 9 0 O 0 9 w Z X J h d G l u Z y B o b 3 V y c y B b a F 0 m c X V v d D s s J n F 1 b 3 Q 7 S W 5 l c n R p Y S B b a 2 d j b T J d J n F 1 b 3 Q 7 L C Z x d W 9 0 O 3 d l a W d o d C B b a 2 d d J n F 1 b 3 Q 7 L C Z x d W 9 0 O 0 5 v a X N l I F t k Q l 0 m c X V v d D s s J n F 1 b 3 Q 7 Q 2 9 s d W 1 u M S Z x d W 9 0 O y w m c X V v d D t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9 w d G l v b k x p c 3 Q g K D I p L 0 F 1 d G 9 S Z W 1 v d m V k Q 2 9 s d W 1 u c z E u e 1 B y b 2 R 1 Y 3 Q g T G l u Z S w w f S Z x d W 9 0 O y w m c X V v d D t T Z W N 0 a W 9 u M S 9 Q R 0 9 w d G l v b k x p c 3 Q g K D I p L 0 F 1 d G 9 S Z W 1 v d m V k Q 2 9 s d W 1 u c z E u e 0 1 v Z G V s L D F 9 J n F 1 b 3 Q 7 L C Z x d W 9 0 O 1 N l Y 3 R p b 2 4 x L 1 B H T 3 B 0 a W 9 u T G l z d C A o M i k v Q X V 0 b 1 J l b W 9 2 Z W R D b 2 x 1 b W 5 z M S 5 7 T W 9 0 b 3 I g R m x h b m d l I F N p e m U s M n 0 m c X V v d D s s J n F 1 b 3 Q 7 U 2 V j d G l v b j E v U E d P c H R p b 2 5 M a X N 0 I C g y K S 9 B d X R v U m V t b 3 Z l Z E N v b H V t b n M x L n t T a G F m d C B T d H l s Z S w z f S Z x d W 9 0 O y w m c X V v d D t T Z W N 0 a W 9 u M S 9 Q R 0 9 w d G l v b k x p c 3 Q g K D I p L 0 F 1 d G 9 S Z W 1 v d m V k Q 2 9 s d W 1 u c z E u e 1 J h d G l v L D R 9 J n F 1 b 3 Q 7 L C Z x d W 9 0 O 1 N l Y 3 R p b 2 4 x L 1 B H T 3 B 0 a W 9 u T G l z d C A o M i k v Q X V 0 b 1 J l b W 9 2 Z W R D b 2 x 1 b W 5 z M S 5 7 Q W N j d X J h Y 3 k g W 2 F y Y 2 1 p b l 0 s N X 0 m c X V v d D s s J n F 1 b 3 Q 7 U 2 V j d G l v b j E v U E d P c H R p b 2 5 M a X N 0 I C g y K S 9 B d X R v U m V t b 3 Z l Z E N v b H V t b n M x L n t G c i B b T l 0 s N n 0 m c X V v d D s s J n F 1 b 3 Q 7 U 2 V j d G l v b j E v U E d P c H R p b 2 5 M a X N 0 I C g y K S 9 B d X R v U m V t b 3 Z l Z E N v b H V t b n M x L n t N Y S B b T m 1 d L D d 9 J n F 1 b 3 Q 7 L C Z x d W 9 0 O 1 N l Y 3 R p b 2 4 x L 1 B H T 3 B 0 a W 9 u T G l z d C A o M i k v Q X V 0 b 1 J l b W 9 2 Z W R D b 2 x 1 b W 5 z M S 5 7 R m E g W 0 5 d L D h 9 J n F 1 b 3 Q 7 L C Z x d W 9 0 O 1 N l Y 3 R p b 2 4 x L 1 B H T 3 B 0 a W 9 u T G l z d C A o M i k v Q X V 0 b 1 J l b W 9 2 Z W R D b 2 x 1 b W 5 z M S 5 7 U m l n a W R p d H k g W 0 5 t L 2 F y Y 2 1 p b l 0 s O X 0 m c X V v d D s s J n F 1 b 3 Q 7 U 2 V j d G l v b j E v U E d P c H R p b 2 5 M a X N 0 I C g y K S 9 B d X R v U m V t b 3 Z l Z E N v b H V t b n M x L n t F Z m Z p Z W 5 j e S B b J V 0 s M T B 9 J n F 1 b 3 Q 7 L C Z x d W 9 0 O 1 N l Y 3 R p b 2 4 x L 1 B H T 3 B 0 a W 9 u T G l z d C A o M i k v Q X V 0 b 1 J l b W 9 2 Z W R D b 2 x 1 b W 5 z M S 5 7 V D E g W 0 5 t X S w x M X 0 m c X V v d D s s J n F 1 b 3 Q 7 U 2 V j d G l v b j E v U E d P c H R p b 2 5 M a X N 0 I C g y K S 9 B d X R v U m V t b 3 Z l Z E N v b H V t b n M x L n t U M i B b T m 1 d L D E y f S Z x d W 9 0 O y w m c X V v d D t T Z W N 0 a W 9 u M S 9 Q R 0 9 w d G l v b k x p c 3 Q g K D I p L 0 F 1 d G 9 S Z W 1 v d m V k Q 2 9 s d W 1 u c z E u e 1 Q 0 I F t O b V 0 s M T N 9 J n F 1 b 3 Q 7 L C Z x d W 9 0 O 1 N l Y 3 R p b 2 4 x L 1 B H T 3 B 0 a W 9 u T G l z d C A o M i k v Q X V 0 b 1 J l b W 9 2 Z W R D b 2 x 1 b W 5 z M S 5 7 U z E g W 3 J w b V 0 s M T R 9 J n F 1 b 3 Q 7 L C Z x d W 9 0 O 1 N l Y 3 R p b 2 4 x L 1 B H T 3 B 0 a W 9 u T G l z d C A o M i k v Q X V 0 b 1 J l b W 9 2 Z W R D b 2 x 1 b W 5 z M S 5 7 U z I g W 3 J w b V 0 s M T V 9 J n F 1 b 3 Q 7 L C Z x d W 9 0 O 1 N l Y 3 R p b 2 4 x L 1 B H T 3 B 0 a W 9 u T G l z d C A o M i k v Q X V 0 b 1 J l b W 9 2 Z W R D b 2 x 1 b W 5 z M S 5 7 T 3 B l c m F 0 a W 5 n I G h v d X J z I F t o X S w x N n 0 m c X V v d D s s J n F 1 b 3 Q 7 U 2 V j d G l v b j E v U E d P c H R p b 2 5 M a X N 0 I C g y K S 9 B d X R v U m V t b 3 Z l Z E N v b H V t b n M x L n t J b m V y d G l h I F t r Z 2 N t M l 0 s M T d 9 J n F 1 b 3 Q 7 L C Z x d W 9 0 O 1 N l Y 3 R p b 2 4 x L 1 B H T 3 B 0 a W 9 u T G l z d C A o M i k v Q X V 0 b 1 J l b W 9 2 Z W R D b 2 x 1 b W 5 z M S 5 7 d 2 V p Z 2 h 0 I F t r Z 1 0 s M T h 9 J n F 1 b 3 Q 7 L C Z x d W 9 0 O 1 N l Y 3 R p b 2 4 x L 1 B H T 3 B 0 a W 9 u T G l z d C A o M i k v Q X V 0 b 1 J l b W 9 2 Z W R D b 2 x 1 b W 5 z M S 5 7 T m 9 p c 2 U g W 2 R C X S w x O X 0 m c X V v d D s s J n F 1 b 3 Q 7 U 2 V j d G l v b j E v U E d P c H R p b 2 5 M a X N 0 I C g y K S 9 B d X R v U m V t b 3 Z l Z E N v b H V t b n M x L n t D b 2 x 1 b W 4 x L D I w f S Z x d W 9 0 O y w m c X V v d D t T Z W N 0 a W 9 u M S 9 Q R 0 9 w d G l v b k x p c 3 Q g K D I p L 0 F 1 d G 9 S Z W 1 v d m V k Q 2 9 s d W 1 u c z E u e 1 8 x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E d P c H R p b 2 5 M a X N 0 I C g y K S 9 B d X R v U m V t b 3 Z l Z E N v b H V t b n M x L n t Q c m 9 k d W N 0 I E x p b m U s M H 0 m c X V v d D s s J n F 1 b 3 Q 7 U 2 V j d G l v b j E v U E d P c H R p b 2 5 M a X N 0 I C g y K S 9 B d X R v U m V t b 3 Z l Z E N v b H V t b n M x L n t N b 2 R l b C w x f S Z x d W 9 0 O y w m c X V v d D t T Z W N 0 a W 9 u M S 9 Q R 0 9 w d G l v b k x p c 3 Q g K D I p L 0 F 1 d G 9 S Z W 1 v d m V k Q 2 9 s d W 1 u c z E u e 0 1 v d G 9 y I E Z s Y W 5 n Z S B T a X p l L D J 9 J n F 1 b 3 Q 7 L C Z x d W 9 0 O 1 N l Y 3 R p b 2 4 x L 1 B H T 3 B 0 a W 9 u T G l z d C A o M i k v Q X V 0 b 1 J l b W 9 2 Z W R D b 2 x 1 b W 5 z M S 5 7 U 2 h h Z n Q g U 3 R 5 b G U s M 3 0 m c X V v d D s s J n F 1 b 3 Q 7 U 2 V j d G l v b j E v U E d P c H R p b 2 5 M a X N 0 I C g y K S 9 B d X R v U m V t b 3 Z l Z E N v b H V t b n M x L n t S Y X R p b y w 0 f S Z x d W 9 0 O y w m c X V v d D t T Z W N 0 a W 9 u M S 9 Q R 0 9 w d G l v b k x p c 3 Q g K D I p L 0 F 1 d G 9 S Z W 1 v d m V k Q 2 9 s d W 1 u c z E u e 0 F j Y 3 V y Y W N 5 I F t h c m N t a W 5 d L D V 9 J n F 1 b 3 Q 7 L C Z x d W 9 0 O 1 N l Y 3 R p b 2 4 x L 1 B H T 3 B 0 a W 9 u T G l z d C A o M i k v Q X V 0 b 1 J l b W 9 2 Z W R D b 2 x 1 b W 5 z M S 5 7 R n I g W 0 5 d L D Z 9 J n F 1 b 3 Q 7 L C Z x d W 9 0 O 1 N l Y 3 R p b 2 4 x L 1 B H T 3 B 0 a W 9 u T G l z d C A o M i k v Q X V 0 b 1 J l b W 9 2 Z W R D b 2 x 1 b W 5 z M S 5 7 T W E g W 0 5 t X S w 3 f S Z x d W 9 0 O y w m c X V v d D t T Z W N 0 a W 9 u M S 9 Q R 0 9 w d G l v b k x p c 3 Q g K D I p L 0 F 1 d G 9 S Z W 1 v d m V k Q 2 9 s d W 1 u c z E u e 0 Z h I F t O X S w 4 f S Z x d W 9 0 O y w m c X V v d D t T Z W N 0 a W 9 u M S 9 Q R 0 9 w d G l v b k x p c 3 Q g K D I p L 0 F 1 d G 9 S Z W 1 v d m V k Q 2 9 s d W 1 u c z E u e 1 J p Z 2 l k a X R 5 I F t O b S 9 h c m N t a W 5 d L D l 9 J n F 1 b 3 Q 7 L C Z x d W 9 0 O 1 N l Y 3 R p b 2 4 x L 1 B H T 3 B 0 a W 9 u T G l z d C A o M i k v Q X V 0 b 1 J l b W 9 2 Z W R D b 2 x 1 b W 5 z M S 5 7 R W Z m a W V u Y 3 k g W y V d L D E w f S Z x d W 9 0 O y w m c X V v d D t T Z W N 0 a W 9 u M S 9 Q R 0 9 w d G l v b k x p c 3 Q g K D I p L 0 F 1 d G 9 S Z W 1 v d m V k Q 2 9 s d W 1 u c z E u e 1 Q x I F t O b V 0 s M T F 9 J n F 1 b 3 Q 7 L C Z x d W 9 0 O 1 N l Y 3 R p b 2 4 x L 1 B H T 3 B 0 a W 9 u T G l z d C A o M i k v Q X V 0 b 1 J l b W 9 2 Z W R D b 2 x 1 b W 5 z M S 5 7 V D I g W 0 5 t X S w x M n 0 m c X V v d D s s J n F 1 b 3 Q 7 U 2 V j d G l v b j E v U E d P c H R p b 2 5 M a X N 0 I C g y K S 9 B d X R v U m V t b 3 Z l Z E N v b H V t b n M x L n t U N C B b T m 1 d L D E z f S Z x d W 9 0 O y w m c X V v d D t T Z W N 0 a W 9 u M S 9 Q R 0 9 w d G l v b k x p c 3 Q g K D I p L 0 F 1 d G 9 S Z W 1 v d m V k Q 2 9 s d W 1 u c z E u e 1 M x I F t y c G 1 d L D E 0 f S Z x d W 9 0 O y w m c X V v d D t T Z W N 0 a W 9 u M S 9 Q R 0 9 w d G l v b k x p c 3 Q g K D I p L 0 F 1 d G 9 S Z W 1 v d m V k Q 2 9 s d W 1 u c z E u e 1 M y I F t y c G 1 d L D E 1 f S Z x d W 9 0 O y w m c X V v d D t T Z W N 0 a W 9 u M S 9 Q R 0 9 w d G l v b k x p c 3 Q g K D I p L 0 F 1 d G 9 S Z W 1 v d m V k Q 2 9 s d W 1 u c z E u e 0 9 w Z X J h d G l u Z y B o b 3 V y c y B b a F 0 s M T Z 9 J n F 1 b 3 Q 7 L C Z x d W 9 0 O 1 N l Y 3 R p b 2 4 x L 1 B H T 3 B 0 a W 9 u T G l z d C A o M i k v Q X V 0 b 1 J l b W 9 2 Z W R D b 2 x 1 b W 5 z M S 5 7 S W 5 l c n R p Y S B b a 2 d j b T J d L D E 3 f S Z x d W 9 0 O y w m c X V v d D t T Z W N 0 a W 9 u M S 9 Q R 0 9 w d G l v b k x p c 3 Q g K D I p L 0 F 1 d G 9 S Z W 1 v d m V k Q 2 9 s d W 1 u c z E u e 3 d l a W d o d C B b a 2 d d L D E 4 f S Z x d W 9 0 O y w m c X V v d D t T Z W N 0 a W 9 u M S 9 Q R 0 9 w d G l v b k x p c 3 Q g K D I p L 0 F 1 d G 9 S Z W 1 v d m V k Q 2 9 s d W 1 u c z E u e 0 5 v a X N l I F t k Q l 0 s M T l 9 J n F 1 b 3 Q 7 L C Z x d W 9 0 O 1 N l Y 3 R p b 2 4 x L 1 B H T 3 B 0 a W 9 u T G l z d C A o M i k v Q X V 0 b 1 J l b W 9 2 Z W R D b 2 x 1 b W 5 z M S 5 7 Q 2 9 s d W 1 u M S w y M H 0 m c X V v d D s s J n F 1 b 3 Q 7 U 2 V j d G l v b j E v U E d P c H R p b 2 5 M a X N 0 I C g y K S 9 B d X R v U m V t b 3 Z l Z E N v b H V t b n M x L n t f M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l U M T Q 6 M T M 6 N T U u M T Y 5 M T k x O V o i I C 8 + P E V u d H J 5 I F R 5 c G U 9 I k Z p b G x D b 2 x 1 b W 5 U e X B l c y I g V m F s d W U 9 I n N C Z 1 l E Q m d N R E F 3 T U R B d 1 l E Q X d N R 0 F 3 T U R C U U 1 H Q m c 9 P S I g L z 4 8 R W 5 0 c n k g V H l w Z T 0 i R m l s b E N v b H V t b k 5 h b W V z I i B W Y W x 1 Z T 0 i c 1 s m c X V v d D t Q c m 9 k d W N 0 I E x p b m U m c X V v d D s s J n F 1 b 3 Q 7 T W 9 k Z W w m c X V v d D s s J n F 1 b 3 Q 7 T W 9 0 b 3 I g R m x h b m d l I F N p e m U m c X V v d D s s J n F 1 b 3 Q 7 U 2 h h Z n Q g U 3 R 5 b G U m c X V v d D s s J n F 1 b 3 Q 7 U m F 0 a W 8 m c X V v d D s s J n F 1 b 3 Q 7 Q W N j d X J h Y 3 k g W 2 F y Y 2 1 p b l 0 m c X V v d D s s J n F 1 b 3 Q 7 R n I g W 0 5 d J n F 1 b 3 Q 7 L C Z x d W 9 0 O 0 1 h I F t O b V 0 m c X V v d D s s J n F 1 b 3 Q 7 R m E g W 0 5 d J n F 1 b 3 Q 7 L C Z x d W 9 0 O 1 J p Z 2 l k a X R 5 I F t O b S 9 h c m N t a W 5 d J n F 1 b 3 Q 7 L C Z x d W 9 0 O 0 V m Z m l l b m N 5 I F s l X S Z x d W 9 0 O y w m c X V v d D t U M S B b T m 1 d J n F 1 b 3 Q 7 L C Z x d W 9 0 O 1 Q y I F t O b V 0 m c X V v d D s s J n F 1 b 3 Q 7 V D Q g W 0 5 t X S Z x d W 9 0 O y w m c X V v d D t T M S B b c n B t X S Z x d W 9 0 O y w m c X V v d D t T M i B b c n B t X S Z x d W 9 0 O y w m c X V v d D t P c G V y Y X R p b m c g a G 9 1 c n M g W 2 h d J n F 1 b 3 Q 7 L C Z x d W 9 0 O 0 l u Z X J 0 a W E g W 2 t n Y 2 0 y X S Z x d W 9 0 O y w m c X V v d D t 3 Z W l n a H Q g W 2 t n X S Z x d W 9 0 O y w m c X V v d D t O b 2 l z Z S B b Z E J d J n F 1 b 3 Q 7 L C Z x d W 9 0 O 0 N v b H V t b j E m c X V v d D s s J n F 1 b 3 Q 7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P c H R p b 2 5 M a X N 0 I C g z K S 9 B d X R v U m V t b 3 Z l Z E N v b H V t b n M x L n t Q c m 9 k d W N 0 I E x p b m U s M H 0 m c X V v d D s s J n F 1 b 3 Q 7 U 2 V j d G l v b j E v U E d P c H R p b 2 5 M a X N 0 I C g z K S 9 B d X R v U m V t b 3 Z l Z E N v b H V t b n M x L n t N b 2 R l b C w x f S Z x d W 9 0 O y w m c X V v d D t T Z W N 0 a W 9 u M S 9 Q R 0 9 w d G l v b k x p c 3 Q g K D M p L 0 F 1 d G 9 S Z W 1 v d m V k Q 2 9 s d W 1 u c z E u e 0 1 v d G 9 y I E Z s Y W 5 n Z S B T a X p l L D J 9 J n F 1 b 3 Q 7 L C Z x d W 9 0 O 1 N l Y 3 R p b 2 4 x L 1 B H T 3 B 0 a W 9 u T G l z d C A o M y k v Q X V 0 b 1 J l b W 9 2 Z W R D b 2 x 1 b W 5 z M S 5 7 U 2 h h Z n Q g U 3 R 5 b G U s M 3 0 m c X V v d D s s J n F 1 b 3 Q 7 U 2 V j d G l v b j E v U E d P c H R p b 2 5 M a X N 0 I C g z K S 9 B d X R v U m V t b 3 Z l Z E N v b H V t b n M x L n t S Y X R p b y w 0 f S Z x d W 9 0 O y w m c X V v d D t T Z W N 0 a W 9 u M S 9 Q R 0 9 w d G l v b k x p c 3 Q g K D M p L 0 F 1 d G 9 S Z W 1 v d m V k Q 2 9 s d W 1 u c z E u e 0 F j Y 3 V y Y W N 5 I F t h c m N t a W 5 d L D V 9 J n F 1 b 3 Q 7 L C Z x d W 9 0 O 1 N l Y 3 R p b 2 4 x L 1 B H T 3 B 0 a W 9 u T G l z d C A o M y k v Q X V 0 b 1 J l b W 9 2 Z W R D b 2 x 1 b W 5 z M S 5 7 R n I g W 0 5 d L D Z 9 J n F 1 b 3 Q 7 L C Z x d W 9 0 O 1 N l Y 3 R p b 2 4 x L 1 B H T 3 B 0 a W 9 u T G l z d C A o M y k v Q X V 0 b 1 J l b W 9 2 Z W R D b 2 x 1 b W 5 z M S 5 7 T W E g W 0 5 t X S w 3 f S Z x d W 9 0 O y w m c X V v d D t T Z W N 0 a W 9 u M S 9 Q R 0 9 w d G l v b k x p c 3 Q g K D M p L 0 F 1 d G 9 S Z W 1 v d m V k Q 2 9 s d W 1 u c z E u e 0 Z h I F t O X S w 4 f S Z x d W 9 0 O y w m c X V v d D t T Z W N 0 a W 9 u M S 9 Q R 0 9 w d G l v b k x p c 3 Q g K D M p L 0 F 1 d G 9 S Z W 1 v d m V k Q 2 9 s d W 1 u c z E u e 1 J p Z 2 l k a X R 5 I F t O b S 9 h c m N t a W 5 d L D l 9 J n F 1 b 3 Q 7 L C Z x d W 9 0 O 1 N l Y 3 R p b 2 4 x L 1 B H T 3 B 0 a W 9 u T G l z d C A o M y k v Q X V 0 b 1 J l b W 9 2 Z W R D b 2 x 1 b W 5 z M S 5 7 R W Z m a W V u Y 3 k g W y V d L D E w f S Z x d W 9 0 O y w m c X V v d D t T Z W N 0 a W 9 u M S 9 Q R 0 9 w d G l v b k x p c 3 Q g K D M p L 0 F 1 d G 9 S Z W 1 v d m V k Q 2 9 s d W 1 u c z E u e 1 Q x I F t O b V 0 s M T F 9 J n F 1 b 3 Q 7 L C Z x d W 9 0 O 1 N l Y 3 R p b 2 4 x L 1 B H T 3 B 0 a W 9 u T G l z d C A o M y k v Q X V 0 b 1 J l b W 9 2 Z W R D b 2 x 1 b W 5 z M S 5 7 V D I g W 0 5 t X S w x M n 0 m c X V v d D s s J n F 1 b 3 Q 7 U 2 V j d G l v b j E v U E d P c H R p b 2 5 M a X N 0 I C g z K S 9 B d X R v U m V t b 3 Z l Z E N v b H V t b n M x L n t U N C B b T m 1 d L D E z f S Z x d W 9 0 O y w m c X V v d D t T Z W N 0 a W 9 u M S 9 Q R 0 9 w d G l v b k x p c 3 Q g K D M p L 0 F 1 d G 9 S Z W 1 v d m V k Q 2 9 s d W 1 u c z E u e 1 M x I F t y c G 1 d L D E 0 f S Z x d W 9 0 O y w m c X V v d D t T Z W N 0 a W 9 u M S 9 Q R 0 9 w d G l v b k x p c 3 Q g K D M p L 0 F 1 d G 9 S Z W 1 v d m V k Q 2 9 s d W 1 u c z E u e 1 M y I F t y c G 1 d L D E 1 f S Z x d W 9 0 O y w m c X V v d D t T Z W N 0 a W 9 u M S 9 Q R 0 9 w d G l v b k x p c 3 Q g K D M p L 0 F 1 d G 9 S Z W 1 v d m V k Q 2 9 s d W 1 u c z E u e 0 9 w Z X J h d G l u Z y B o b 3 V y c y B b a F 0 s M T Z 9 J n F 1 b 3 Q 7 L C Z x d W 9 0 O 1 N l Y 3 R p b 2 4 x L 1 B H T 3 B 0 a W 9 u T G l z d C A o M y k v Q X V 0 b 1 J l b W 9 2 Z W R D b 2 x 1 b W 5 z M S 5 7 S W 5 l c n R p Y S B b a 2 d j b T J d L D E 3 f S Z x d W 9 0 O y w m c X V v d D t T Z W N 0 a W 9 u M S 9 Q R 0 9 w d G l v b k x p c 3 Q g K D M p L 0 F 1 d G 9 S Z W 1 v d m V k Q 2 9 s d W 1 u c z E u e 3 d l a W d o d C B b a 2 d d L D E 4 f S Z x d W 9 0 O y w m c X V v d D t T Z W N 0 a W 9 u M S 9 Q R 0 9 w d G l v b k x p c 3 Q g K D M p L 0 F 1 d G 9 S Z W 1 v d m V k Q 2 9 s d W 1 u c z E u e 0 5 v a X N l I F t k Q l 0 s M T l 9 J n F 1 b 3 Q 7 L C Z x d W 9 0 O 1 N l Y 3 R p b 2 4 x L 1 B H T 3 B 0 a W 9 u T G l z d C A o M y k v Q X V 0 b 1 J l b W 9 2 Z W R D b 2 x 1 b W 5 z M S 5 7 Q 2 9 s d W 1 u M S w y M H 0 m c X V v d D s s J n F 1 b 3 Q 7 U 2 V j d G l v b j E v U E d P c H R p b 2 5 M a X N 0 I C g z K S 9 B d X R v U m V t b 3 Z l Z E N v b H V t b n M x L n t f M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B H T 3 B 0 a W 9 u T G l z d C A o M y k v Q X V 0 b 1 J l b W 9 2 Z W R D b 2 x 1 b W 5 z M S 5 7 U H J v Z H V j d C B M a W 5 l L D B 9 J n F 1 b 3 Q 7 L C Z x d W 9 0 O 1 N l Y 3 R p b 2 4 x L 1 B H T 3 B 0 a W 9 u T G l z d C A o M y k v Q X V 0 b 1 J l b W 9 2 Z W R D b 2 x 1 b W 5 z M S 5 7 T W 9 k Z W w s M X 0 m c X V v d D s s J n F 1 b 3 Q 7 U 2 V j d G l v b j E v U E d P c H R p b 2 5 M a X N 0 I C g z K S 9 B d X R v U m V t b 3 Z l Z E N v b H V t b n M x L n t N b 3 R v c i B G b G F u Z 2 U g U 2 l 6 Z S w y f S Z x d W 9 0 O y w m c X V v d D t T Z W N 0 a W 9 u M S 9 Q R 0 9 w d G l v b k x p c 3 Q g K D M p L 0 F 1 d G 9 S Z W 1 v d m V k Q 2 9 s d W 1 u c z E u e 1 N o Y W Z 0 I F N 0 e W x l L D N 9 J n F 1 b 3 Q 7 L C Z x d W 9 0 O 1 N l Y 3 R p b 2 4 x L 1 B H T 3 B 0 a W 9 u T G l z d C A o M y k v Q X V 0 b 1 J l b W 9 2 Z W R D b 2 x 1 b W 5 z M S 5 7 U m F 0 a W 8 s N H 0 m c X V v d D s s J n F 1 b 3 Q 7 U 2 V j d G l v b j E v U E d P c H R p b 2 5 M a X N 0 I C g z K S 9 B d X R v U m V t b 3 Z l Z E N v b H V t b n M x L n t B Y 2 N 1 c m F j e S B b Y X J j b W l u X S w 1 f S Z x d W 9 0 O y w m c X V v d D t T Z W N 0 a W 9 u M S 9 Q R 0 9 w d G l v b k x p c 3 Q g K D M p L 0 F 1 d G 9 S Z W 1 v d m V k Q 2 9 s d W 1 u c z E u e 0 Z y I F t O X S w 2 f S Z x d W 9 0 O y w m c X V v d D t T Z W N 0 a W 9 u M S 9 Q R 0 9 w d G l v b k x p c 3 Q g K D M p L 0 F 1 d G 9 S Z W 1 v d m V k Q 2 9 s d W 1 u c z E u e 0 1 h I F t O b V 0 s N 3 0 m c X V v d D s s J n F 1 b 3 Q 7 U 2 V j d G l v b j E v U E d P c H R p b 2 5 M a X N 0 I C g z K S 9 B d X R v U m V t b 3 Z l Z E N v b H V t b n M x L n t G Y S B b T l 0 s O H 0 m c X V v d D s s J n F 1 b 3 Q 7 U 2 V j d G l v b j E v U E d P c H R p b 2 5 M a X N 0 I C g z K S 9 B d X R v U m V t b 3 Z l Z E N v b H V t b n M x L n t S a W d p Z G l 0 e S B b T m 0 v Y X J j b W l u X S w 5 f S Z x d W 9 0 O y w m c X V v d D t T Z W N 0 a W 9 u M S 9 Q R 0 9 w d G l v b k x p c 3 Q g K D M p L 0 F 1 d G 9 S Z W 1 v d m V k Q 2 9 s d W 1 u c z E u e 0 V m Z m l l b m N 5 I F s l X S w x M H 0 m c X V v d D s s J n F 1 b 3 Q 7 U 2 V j d G l v b j E v U E d P c H R p b 2 5 M a X N 0 I C g z K S 9 B d X R v U m V t b 3 Z l Z E N v b H V t b n M x L n t U M S B b T m 1 d L D E x f S Z x d W 9 0 O y w m c X V v d D t T Z W N 0 a W 9 u M S 9 Q R 0 9 w d G l v b k x p c 3 Q g K D M p L 0 F 1 d G 9 S Z W 1 v d m V k Q 2 9 s d W 1 u c z E u e 1 Q y I F t O b V 0 s M T J 9 J n F 1 b 3 Q 7 L C Z x d W 9 0 O 1 N l Y 3 R p b 2 4 x L 1 B H T 3 B 0 a W 9 u T G l z d C A o M y k v Q X V 0 b 1 J l b W 9 2 Z W R D b 2 x 1 b W 5 z M S 5 7 V D Q g W 0 5 t X S w x M 3 0 m c X V v d D s s J n F 1 b 3 Q 7 U 2 V j d G l v b j E v U E d P c H R p b 2 5 M a X N 0 I C g z K S 9 B d X R v U m V t b 3 Z l Z E N v b H V t b n M x L n t T M S B b c n B t X S w x N H 0 m c X V v d D s s J n F 1 b 3 Q 7 U 2 V j d G l v b j E v U E d P c H R p b 2 5 M a X N 0 I C g z K S 9 B d X R v U m V t b 3 Z l Z E N v b H V t b n M x L n t T M i B b c n B t X S w x N X 0 m c X V v d D s s J n F 1 b 3 Q 7 U 2 V j d G l v b j E v U E d P c H R p b 2 5 M a X N 0 I C g z K S 9 B d X R v U m V t b 3 Z l Z E N v b H V t b n M x L n t P c G V y Y X R p b m c g a G 9 1 c n M g W 2 h d L D E 2 f S Z x d W 9 0 O y w m c X V v d D t T Z W N 0 a W 9 u M S 9 Q R 0 9 w d G l v b k x p c 3 Q g K D M p L 0 F 1 d G 9 S Z W 1 v d m V k Q 2 9 s d W 1 u c z E u e 0 l u Z X J 0 a W E g W 2 t n Y 2 0 y X S w x N 3 0 m c X V v d D s s J n F 1 b 3 Q 7 U 2 V j d G l v b j E v U E d P c H R p b 2 5 M a X N 0 I C g z K S 9 B d X R v U m V t b 3 Z l Z E N v b H V t b n M x L n t 3 Z W l n a H Q g W 2 t n X S w x O H 0 m c X V v d D s s J n F 1 b 3 Q 7 U 2 V j d G l v b j E v U E d P c H R p b 2 5 M a X N 0 I C g z K S 9 B d X R v U m V t b 3 Z l Z E N v b H V t b n M x L n t O b 2 l z Z S B b Z E J d L D E 5 f S Z x d W 9 0 O y w m c X V v d D t T Z W N 0 a W 9 u M S 9 Q R 0 9 w d G l v b k x p c 3 Q g K D M p L 0 F 1 d G 9 S Z W 1 v d m V k Q 2 9 s d W 1 u c z E u e 0 N v b H V t b j E s M j B 9 J n F 1 b 3 Q 7 L C Z x d W 9 0 O 1 N l Y 3 R p b 2 4 x L 1 B H T 3 B 0 a W 9 u T G l z d C A o M y k v Q X V 0 b 1 J l b W 9 2 Z W R D b 2 x 1 b W 5 z M S 5 7 X z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9 w d G l v b k x p c 3 Q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N T A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5 V D E 0 O j E 3 O j A 4 L j c w O T g y M z h a I i A v P j x F b n R y e S B U e X B l P S J G a W x s Q 2 9 s d W 1 u V H l w Z X M i I F Z h b H V l P S J z Q m d Z R E J n T U R B d 0 1 E Q X d Z R E F 3 T U d B d 0 1 E Q l F N R 0 J n P T 0 i I C 8 + P E V u d H J 5 I F R 5 c G U 9 I k Z p b G x D b 2 x 1 b W 5 O Y W 1 l c y I g V m F s d W U 9 I n N b J n F 1 b 3 Q 7 U H J v Z H V j d C B M a W 5 l J n F 1 b 3 Q 7 L C Z x d W 9 0 O 0 1 v Z G V s J n F 1 b 3 Q 7 L C Z x d W 9 0 O 0 1 v d G 9 y I E Z s Y W 5 n Z S B T a X p l J n F 1 b 3 Q 7 L C Z x d W 9 0 O 1 N o Y W Z 0 I F N 0 e W x l J n F 1 b 3 Q 7 L C Z x d W 9 0 O 1 J h d G l v J n F 1 b 3 Q 7 L C Z x d W 9 0 O 0 F j Y 3 V y Y W N 5 I F t h c m N t a W 5 d J n F 1 b 3 Q 7 L C Z x d W 9 0 O 0 Z y I F t O X S Z x d W 9 0 O y w m c X V v d D t N Y S B b T m 1 d J n F 1 b 3 Q 7 L C Z x d W 9 0 O 0 Z h I F t O X S Z x d W 9 0 O y w m c X V v d D t S a W d p Z G l 0 e S B b T m 0 v Y X J j b W l u X S Z x d W 9 0 O y w m c X V v d D t F Z m Z p Z W 5 j e S B b J V 0 m c X V v d D s s J n F 1 b 3 Q 7 V D E g W 0 5 t X S Z x d W 9 0 O y w m c X V v d D t U M i B b T m 1 d J n F 1 b 3 Q 7 L C Z x d W 9 0 O 1 Q 0 I F t O b V 0 m c X V v d D s s J n F 1 b 3 Q 7 U z E g W 3 J w b V 0 m c X V v d D s s J n F 1 b 3 Q 7 U z I g W 3 J w b V 0 m c X V v d D s s J n F 1 b 3 Q 7 T 3 B l c m F 0 a W 5 n I G h v d X J z I F t o X S Z x d W 9 0 O y w m c X V v d D t J b m V y d G l h I F t r Z 2 N t M l 0 m c X V v d D s s J n F 1 b 3 Q 7 d 2 V p Z 2 h 0 I F t r Z 1 0 m c X V v d D s s J n F 1 b 3 Q 7 T m 9 p c 2 U g W 2 R C X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N C k v Q X V 0 b 1 J l b W 9 2 Z W R D b 2 x 1 b W 5 z M S 5 7 U H J v Z H V j d C B M a W 5 l L D B 9 J n F 1 b 3 Q 7 L C Z x d W 9 0 O 1 N l Y 3 R p b 2 4 x L 1 B H T 3 B 0 a W 9 u T G l z d C A o N C k v Q X V 0 b 1 J l b W 9 2 Z W R D b 2 x 1 b W 5 z M S 5 7 T W 9 k Z W w s M X 0 m c X V v d D s s J n F 1 b 3 Q 7 U 2 V j d G l v b j E v U E d P c H R p b 2 5 M a X N 0 I C g 0 K S 9 B d X R v U m V t b 3 Z l Z E N v b H V t b n M x L n t N b 3 R v c i B G b G F u Z 2 U g U 2 l 6 Z S w y f S Z x d W 9 0 O y w m c X V v d D t T Z W N 0 a W 9 u M S 9 Q R 0 9 w d G l v b k x p c 3 Q g K D Q p L 0 F 1 d G 9 S Z W 1 v d m V k Q 2 9 s d W 1 u c z E u e 1 N o Y W Z 0 I F N 0 e W x l L D N 9 J n F 1 b 3 Q 7 L C Z x d W 9 0 O 1 N l Y 3 R p b 2 4 x L 1 B H T 3 B 0 a W 9 u T G l z d C A o N C k v Q X V 0 b 1 J l b W 9 2 Z W R D b 2 x 1 b W 5 z M S 5 7 U m F 0 a W 8 s N H 0 m c X V v d D s s J n F 1 b 3 Q 7 U 2 V j d G l v b j E v U E d P c H R p b 2 5 M a X N 0 I C g 0 K S 9 B d X R v U m V t b 3 Z l Z E N v b H V t b n M x L n t B Y 2 N 1 c m F j e S B b Y X J j b W l u X S w 1 f S Z x d W 9 0 O y w m c X V v d D t T Z W N 0 a W 9 u M S 9 Q R 0 9 w d G l v b k x p c 3 Q g K D Q p L 0 F 1 d G 9 S Z W 1 v d m V k Q 2 9 s d W 1 u c z E u e 0 Z y I F t O X S w 2 f S Z x d W 9 0 O y w m c X V v d D t T Z W N 0 a W 9 u M S 9 Q R 0 9 w d G l v b k x p c 3 Q g K D Q p L 0 F 1 d G 9 S Z W 1 v d m V k Q 2 9 s d W 1 u c z E u e 0 1 h I F t O b V 0 s N 3 0 m c X V v d D s s J n F 1 b 3 Q 7 U 2 V j d G l v b j E v U E d P c H R p b 2 5 M a X N 0 I C g 0 K S 9 B d X R v U m V t b 3 Z l Z E N v b H V t b n M x L n t G Y S B b T l 0 s O H 0 m c X V v d D s s J n F 1 b 3 Q 7 U 2 V j d G l v b j E v U E d P c H R p b 2 5 M a X N 0 I C g 0 K S 9 B d X R v U m V t b 3 Z l Z E N v b H V t b n M x L n t S a W d p Z G l 0 e S B b T m 0 v Y X J j b W l u X S w 5 f S Z x d W 9 0 O y w m c X V v d D t T Z W N 0 a W 9 u M S 9 Q R 0 9 w d G l v b k x p c 3 Q g K D Q p L 0 F 1 d G 9 S Z W 1 v d m V k Q 2 9 s d W 1 u c z E u e 0 V m Z m l l b m N 5 I F s l X S w x M H 0 m c X V v d D s s J n F 1 b 3 Q 7 U 2 V j d G l v b j E v U E d P c H R p b 2 5 M a X N 0 I C g 0 K S 9 B d X R v U m V t b 3 Z l Z E N v b H V t b n M x L n t U M S B b T m 1 d L D E x f S Z x d W 9 0 O y w m c X V v d D t T Z W N 0 a W 9 u M S 9 Q R 0 9 w d G l v b k x p c 3 Q g K D Q p L 0 F 1 d G 9 S Z W 1 v d m V k Q 2 9 s d W 1 u c z E u e 1 Q y I F t O b V 0 s M T J 9 J n F 1 b 3 Q 7 L C Z x d W 9 0 O 1 N l Y 3 R p b 2 4 x L 1 B H T 3 B 0 a W 9 u T G l z d C A o N C k v Q X V 0 b 1 J l b W 9 2 Z W R D b 2 x 1 b W 5 z M S 5 7 V D Q g W 0 5 t X S w x M 3 0 m c X V v d D s s J n F 1 b 3 Q 7 U 2 V j d G l v b j E v U E d P c H R p b 2 5 M a X N 0 I C g 0 K S 9 B d X R v U m V t b 3 Z l Z E N v b H V t b n M x L n t T M S B b c n B t X S w x N H 0 m c X V v d D s s J n F 1 b 3 Q 7 U 2 V j d G l v b j E v U E d P c H R p b 2 5 M a X N 0 I C g 0 K S 9 B d X R v U m V t b 3 Z l Z E N v b H V t b n M x L n t T M i B b c n B t X S w x N X 0 m c X V v d D s s J n F 1 b 3 Q 7 U 2 V j d G l v b j E v U E d P c H R p b 2 5 M a X N 0 I C g 0 K S 9 B d X R v U m V t b 3 Z l Z E N v b H V t b n M x L n t P c G V y Y X R p b m c g a G 9 1 c n M g W 2 h d L D E 2 f S Z x d W 9 0 O y w m c X V v d D t T Z W N 0 a W 9 u M S 9 Q R 0 9 w d G l v b k x p c 3 Q g K D Q p L 0 F 1 d G 9 S Z W 1 v d m V k Q 2 9 s d W 1 u c z E u e 0 l u Z X J 0 a W E g W 2 t n Y 2 0 y X S w x N 3 0 m c X V v d D s s J n F 1 b 3 Q 7 U 2 V j d G l v b j E v U E d P c H R p b 2 5 M a X N 0 I C g 0 K S 9 B d X R v U m V t b 3 Z l Z E N v b H V t b n M x L n t 3 Z W l n a H Q g W 2 t n X S w x O H 0 m c X V v d D s s J n F 1 b 3 Q 7 U 2 V j d G l v b j E v U E d P c H R p b 2 5 M a X N 0 I C g 0 K S 9 B d X R v U m V t b 3 Z l Z E N v b H V t b n M x L n t O b 2 l z Z S B b Z E J d L D E 5 f S Z x d W 9 0 O y w m c X V v d D t T Z W N 0 a W 9 u M S 9 Q R 0 9 w d G l v b k x p c 3 Q g K D Q p L 0 F 1 d G 9 S Z W 1 v d m V k Q 2 9 s d W 1 u c z E u e 0 N v b H V t b j E s M j B 9 J n F 1 b 3 Q 7 L C Z x d W 9 0 O 1 N l Y 3 R p b 2 4 x L 1 B H T 3 B 0 a W 9 u T G l z d C A o N C k v Q X V 0 b 1 J l b W 9 2 Z W R D b 2 x 1 b W 5 z M S 5 7 X z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Q R 0 9 w d G l v b k x p c 3 Q g K D Q p L 0 F 1 d G 9 S Z W 1 v d m V k Q 2 9 s d W 1 u c z E u e 1 B y b 2 R 1 Y 3 Q g T G l u Z S w w f S Z x d W 9 0 O y w m c X V v d D t T Z W N 0 a W 9 u M S 9 Q R 0 9 w d G l v b k x p c 3 Q g K D Q p L 0 F 1 d G 9 S Z W 1 v d m V k Q 2 9 s d W 1 u c z E u e 0 1 v Z G V s L D F 9 J n F 1 b 3 Q 7 L C Z x d W 9 0 O 1 N l Y 3 R p b 2 4 x L 1 B H T 3 B 0 a W 9 u T G l z d C A o N C k v Q X V 0 b 1 J l b W 9 2 Z W R D b 2 x 1 b W 5 z M S 5 7 T W 9 0 b 3 I g R m x h b m d l I F N p e m U s M n 0 m c X V v d D s s J n F 1 b 3 Q 7 U 2 V j d G l v b j E v U E d P c H R p b 2 5 M a X N 0 I C g 0 K S 9 B d X R v U m V t b 3 Z l Z E N v b H V t b n M x L n t T a G F m d C B T d H l s Z S w z f S Z x d W 9 0 O y w m c X V v d D t T Z W N 0 a W 9 u M S 9 Q R 0 9 w d G l v b k x p c 3 Q g K D Q p L 0 F 1 d G 9 S Z W 1 v d m V k Q 2 9 s d W 1 u c z E u e 1 J h d G l v L D R 9 J n F 1 b 3 Q 7 L C Z x d W 9 0 O 1 N l Y 3 R p b 2 4 x L 1 B H T 3 B 0 a W 9 u T G l z d C A o N C k v Q X V 0 b 1 J l b W 9 2 Z W R D b 2 x 1 b W 5 z M S 5 7 Q W N j d X J h Y 3 k g W 2 F y Y 2 1 p b l 0 s N X 0 m c X V v d D s s J n F 1 b 3 Q 7 U 2 V j d G l v b j E v U E d P c H R p b 2 5 M a X N 0 I C g 0 K S 9 B d X R v U m V t b 3 Z l Z E N v b H V t b n M x L n t G c i B b T l 0 s N n 0 m c X V v d D s s J n F 1 b 3 Q 7 U 2 V j d G l v b j E v U E d P c H R p b 2 5 M a X N 0 I C g 0 K S 9 B d X R v U m V t b 3 Z l Z E N v b H V t b n M x L n t N Y S B b T m 1 d L D d 9 J n F 1 b 3 Q 7 L C Z x d W 9 0 O 1 N l Y 3 R p b 2 4 x L 1 B H T 3 B 0 a W 9 u T G l z d C A o N C k v Q X V 0 b 1 J l b W 9 2 Z W R D b 2 x 1 b W 5 z M S 5 7 R m E g W 0 5 d L D h 9 J n F 1 b 3 Q 7 L C Z x d W 9 0 O 1 N l Y 3 R p b 2 4 x L 1 B H T 3 B 0 a W 9 u T G l z d C A o N C k v Q X V 0 b 1 J l b W 9 2 Z W R D b 2 x 1 b W 5 z M S 5 7 U m l n a W R p d H k g W 0 5 t L 2 F y Y 2 1 p b l 0 s O X 0 m c X V v d D s s J n F 1 b 3 Q 7 U 2 V j d G l v b j E v U E d P c H R p b 2 5 M a X N 0 I C g 0 K S 9 B d X R v U m V t b 3 Z l Z E N v b H V t b n M x L n t F Z m Z p Z W 5 j e S B b J V 0 s M T B 9 J n F 1 b 3 Q 7 L C Z x d W 9 0 O 1 N l Y 3 R p b 2 4 x L 1 B H T 3 B 0 a W 9 u T G l z d C A o N C k v Q X V 0 b 1 J l b W 9 2 Z W R D b 2 x 1 b W 5 z M S 5 7 V D E g W 0 5 t X S w x M X 0 m c X V v d D s s J n F 1 b 3 Q 7 U 2 V j d G l v b j E v U E d P c H R p b 2 5 M a X N 0 I C g 0 K S 9 B d X R v U m V t b 3 Z l Z E N v b H V t b n M x L n t U M i B b T m 1 d L D E y f S Z x d W 9 0 O y w m c X V v d D t T Z W N 0 a W 9 u M S 9 Q R 0 9 w d G l v b k x p c 3 Q g K D Q p L 0 F 1 d G 9 S Z W 1 v d m V k Q 2 9 s d W 1 u c z E u e 1 Q 0 I F t O b V 0 s M T N 9 J n F 1 b 3 Q 7 L C Z x d W 9 0 O 1 N l Y 3 R p b 2 4 x L 1 B H T 3 B 0 a W 9 u T G l z d C A o N C k v Q X V 0 b 1 J l b W 9 2 Z W R D b 2 x 1 b W 5 z M S 5 7 U z E g W 3 J w b V 0 s M T R 9 J n F 1 b 3 Q 7 L C Z x d W 9 0 O 1 N l Y 3 R p b 2 4 x L 1 B H T 3 B 0 a W 9 u T G l z d C A o N C k v Q X V 0 b 1 J l b W 9 2 Z W R D b 2 x 1 b W 5 z M S 5 7 U z I g W 3 J w b V 0 s M T V 9 J n F 1 b 3 Q 7 L C Z x d W 9 0 O 1 N l Y 3 R p b 2 4 x L 1 B H T 3 B 0 a W 9 u T G l z d C A o N C k v Q X V 0 b 1 J l b W 9 2 Z W R D b 2 x 1 b W 5 z M S 5 7 T 3 B l c m F 0 a W 5 n I G h v d X J z I F t o X S w x N n 0 m c X V v d D s s J n F 1 b 3 Q 7 U 2 V j d G l v b j E v U E d P c H R p b 2 5 M a X N 0 I C g 0 K S 9 B d X R v U m V t b 3 Z l Z E N v b H V t b n M x L n t J b m V y d G l h I F t r Z 2 N t M l 0 s M T d 9 J n F 1 b 3 Q 7 L C Z x d W 9 0 O 1 N l Y 3 R p b 2 4 x L 1 B H T 3 B 0 a W 9 u T G l z d C A o N C k v Q X V 0 b 1 J l b W 9 2 Z W R D b 2 x 1 b W 5 z M S 5 7 d 2 V p Z 2 h 0 I F t r Z 1 0 s M T h 9 J n F 1 b 3 Q 7 L C Z x d W 9 0 O 1 N l Y 3 R p b 2 4 x L 1 B H T 3 B 0 a W 9 u T G l z d C A o N C k v Q X V 0 b 1 J l b W 9 2 Z W R D b 2 x 1 b W 5 z M S 5 7 T m 9 p c 2 U g W 2 R C X S w x O X 0 m c X V v d D s s J n F 1 b 3 Q 7 U 2 V j d G l v b j E v U E d P c H R p b 2 5 M a X N 0 I C g 0 K S 9 B d X R v U m V t b 3 Z l Z E N v b H V t b n M x L n t D b 2 x 1 b W 4 x L D I w f S Z x d W 9 0 O y w m c X V v d D t T Z W N 0 a W 9 u M S 9 Q R 0 9 w d G l v b k x p c 3 Q g K D Q p L 0 F 1 d G 9 S Z W 1 v d m V k Q 2 9 s d W 1 u c z E u e 1 8 x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d P c H R p b 2 5 M a X N 0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O V Q x N D o y N D o 1 O S 4 4 M T k x M j c 0 W i I g L z 4 8 R W 5 0 c n k g V H l w Z T 0 i R m l s b E N v b H V t b l R 5 c G V z I i B W Y W x 1 Z T 0 i c 0 J n W U R C Z 0 1 E Q X d N R E F 3 W U R B d 0 1 H Q X d N R k J R T U d C Z z 0 9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G c i B b T l 0 m c X V v d D s s J n F 1 b 3 Q 7 T W E g W 0 5 t X S Z x d W 9 0 O y w m c X V v d D t G Y S B b T l 0 m c X V v d D s s J n F 1 b 3 Q 7 U m l n a W R p d H k g W 0 5 t L 2 F y Y 2 1 p b l 0 m c X V v d D s s J n F 1 b 3 Q 7 R W Z m a W V u Y 3 k g W y V d J n F 1 b 3 Q 7 L C Z x d W 9 0 O 1 Q x I F t O b V 0 m c X V v d D s s J n F 1 b 3 Q 7 V D I g W 0 5 t X S Z x d W 9 0 O y w m c X V v d D t U N C B b T m 1 d J n F 1 b 3 Q 7 L C Z x d W 9 0 O 1 M x I F t y c G 1 d J n F 1 b 3 Q 7 L C Z x d W 9 0 O 1 M y I F t y c G 1 d J n F 1 b 3 Q 7 L C Z x d W 9 0 O 0 9 w Z X J h d G l u Z y B o b 3 V y c y B b a F 0 m c X V v d D s s J n F 1 b 3 Q 7 S W 5 l c n R p Y S B b a 2 d j b T J d J n F 1 b 3 Q 7 L C Z x d W 9 0 O 3 d l a W d o d C B b a 2 d d J n F 1 b 3 Q 7 L C Z x d W 9 0 O 0 5 v a X N l I F t k Q l 0 m c X V v d D s s J n F 1 b 3 Q 7 Q 2 9 s d W 1 u M S Z x d W 9 0 O y w m c X V v d D t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9 w d G l v b k x p c 3 Q g K D U p L 0 F 1 d G 9 S Z W 1 v d m V k Q 2 9 s d W 1 u c z E u e 1 B y b 2 R 1 Y 3 Q g T G l u Z S w w f S Z x d W 9 0 O y w m c X V v d D t T Z W N 0 a W 9 u M S 9 Q R 0 9 w d G l v b k x p c 3 Q g K D U p L 0 F 1 d G 9 S Z W 1 v d m V k Q 2 9 s d W 1 u c z E u e 0 1 v Z G V s L D F 9 J n F 1 b 3 Q 7 L C Z x d W 9 0 O 1 N l Y 3 R p b 2 4 x L 1 B H T 3 B 0 a W 9 u T G l z d C A o N S k v Q X V 0 b 1 J l b W 9 2 Z W R D b 2 x 1 b W 5 z M S 5 7 T W 9 0 b 3 I g R m x h b m d l I F N p e m U s M n 0 m c X V v d D s s J n F 1 b 3 Q 7 U 2 V j d G l v b j E v U E d P c H R p b 2 5 M a X N 0 I C g 1 K S 9 B d X R v U m V t b 3 Z l Z E N v b H V t b n M x L n t T a G F m d C B T d H l s Z S w z f S Z x d W 9 0 O y w m c X V v d D t T Z W N 0 a W 9 u M S 9 Q R 0 9 w d G l v b k x p c 3 Q g K D U p L 0 F 1 d G 9 S Z W 1 v d m V k Q 2 9 s d W 1 u c z E u e 1 J h d G l v L D R 9 J n F 1 b 3 Q 7 L C Z x d W 9 0 O 1 N l Y 3 R p b 2 4 x L 1 B H T 3 B 0 a W 9 u T G l z d C A o N S k v Q X V 0 b 1 J l b W 9 2 Z W R D b 2 x 1 b W 5 z M S 5 7 Q W N j d X J h Y 3 k g W 2 F y Y 2 1 p b l 0 s N X 0 m c X V v d D s s J n F 1 b 3 Q 7 U 2 V j d G l v b j E v U E d P c H R p b 2 5 M a X N 0 I C g 1 K S 9 B d X R v U m V t b 3 Z l Z E N v b H V t b n M x L n t G c i B b T l 0 s N n 0 m c X V v d D s s J n F 1 b 3 Q 7 U 2 V j d G l v b j E v U E d P c H R p b 2 5 M a X N 0 I C g 1 K S 9 B d X R v U m V t b 3 Z l Z E N v b H V t b n M x L n t N Y S B b T m 1 d L D d 9 J n F 1 b 3 Q 7 L C Z x d W 9 0 O 1 N l Y 3 R p b 2 4 x L 1 B H T 3 B 0 a W 9 u T G l z d C A o N S k v Q X V 0 b 1 J l b W 9 2 Z W R D b 2 x 1 b W 5 z M S 5 7 R m E g W 0 5 d L D h 9 J n F 1 b 3 Q 7 L C Z x d W 9 0 O 1 N l Y 3 R p b 2 4 x L 1 B H T 3 B 0 a W 9 u T G l z d C A o N S k v Q X V 0 b 1 J l b W 9 2 Z W R D b 2 x 1 b W 5 z M S 5 7 U m l n a W R p d H k g W 0 5 t L 2 F y Y 2 1 p b l 0 s O X 0 m c X V v d D s s J n F 1 b 3 Q 7 U 2 V j d G l v b j E v U E d P c H R p b 2 5 M a X N 0 I C g 1 K S 9 B d X R v U m V t b 3 Z l Z E N v b H V t b n M x L n t F Z m Z p Z W 5 j e S B b J V 0 s M T B 9 J n F 1 b 3 Q 7 L C Z x d W 9 0 O 1 N l Y 3 R p b 2 4 x L 1 B H T 3 B 0 a W 9 u T G l z d C A o N S k v Q X V 0 b 1 J l b W 9 2 Z W R D b 2 x 1 b W 5 z M S 5 7 V D E g W 0 5 t X S w x M X 0 m c X V v d D s s J n F 1 b 3 Q 7 U 2 V j d G l v b j E v U E d P c H R p b 2 5 M a X N 0 I C g 1 K S 9 B d X R v U m V t b 3 Z l Z E N v b H V t b n M x L n t U M i B b T m 1 d L D E y f S Z x d W 9 0 O y w m c X V v d D t T Z W N 0 a W 9 u M S 9 Q R 0 9 w d G l v b k x p c 3 Q g K D U p L 0 F 1 d G 9 S Z W 1 v d m V k Q 2 9 s d W 1 u c z E u e 1 Q 0 I F t O b V 0 s M T N 9 J n F 1 b 3 Q 7 L C Z x d W 9 0 O 1 N l Y 3 R p b 2 4 x L 1 B H T 3 B 0 a W 9 u T G l z d C A o N S k v Q X V 0 b 1 J l b W 9 2 Z W R D b 2 x 1 b W 5 z M S 5 7 U z E g W 3 J w b V 0 s M T R 9 J n F 1 b 3 Q 7 L C Z x d W 9 0 O 1 N l Y 3 R p b 2 4 x L 1 B H T 3 B 0 a W 9 u T G l z d C A o N S k v Q X V 0 b 1 J l b W 9 2 Z W R D b 2 x 1 b W 5 z M S 5 7 U z I g W 3 J w b V 0 s M T V 9 J n F 1 b 3 Q 7 L C Z x d W 9 0 O 1 N l Y 3 R p b 2 4 x L 1 B H T 3 B 0 a W 9 u T G l z d C A o N S k v Q X V 0 b 1 J l b W 9 2 Z W R D b 2 x 1 b W 5 z M S 5 7 T 3 B l c m F 0 a W 5 n I G h v d X J z I F t o X S w x N n 0 m c X V v d D s s J n F 1 b 3 Q 7 U 2 V j d G l v b j E v U E d P c H R p b 2 5 M a X N 0 I C g 1 K S 9 B d X R v U m V t b 3 Z l Z E N v b H V t b n M x L n t J b m V y d G l h I F t r Z 2 N t M l 0 s M T d 9 J n F 1 b 3 Q 7 L C Z x d W 9 0 O 1 N l Y 3 R p b 2 4 x L 1 B H T 3 B 0 a W 9 u T G l z d C A o N S k v Q X V 0 b 1 J l b W 9 2 Z W R D b 2 x 1 b W 5 z M S 5 7 d 2 V p Z 2 h 0 I F t r Z 1 0 s M T h 9 J n F 1 b 3 Q 7 L C Z x d W 9 0 O 1 N l Y 3 R p b 2 4 x L 1 B H T 3 B 0 a W 9 u T G l z d C A o N S k v Q X V 0 b 1 J l b W 9 2 Z W R D b 2 x 1 b W 5 z M S 5 7 T m 9 p c 2 U g W 2 R C X S w x O X 0 m c X V v d D s s J n F 1 b 3 Q 7 U 2 V j d G l v b j E v U E d P c H R p b 2 5 M a X N 0 I C g 1 K S 9 B d X R v U m V t b 3 Z l Z E N v b H V t b n M x L n t D b 2 x 1 b W 4 x L D I w f S Z x d W 9 0 O y w m c X V v d D t T Z W N 0 a W 9 u M S 9 Q R 0 9 w d G l v b k x p c 3 Q g K D U p L 0 F 1 d G 9 S Z W 1 v d m V k Q 2 9 s d W 1 u c z E u e 1 8 x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U E d P c H R p b 2 5 M a X N 0 I C g 1 K S 9 B d X R v U m V t b 3 Z l Z E N v b H V t b n M x L n t Q c m 9 k d W N 0 I E x p b m U s M H 0 m c X V v d D s s J n F 1 b 3 Q 7 U 2 V j d G l v b j E v U E d P c H R p b 2 5 M a X N 0 I C g 1 K S 9 B d X R v U m V t b 3 Z l Z E N v b H V t b n M x L n t N b 2 R l b C w x f S Z x d W 9 0 O y w m c X V v d D t T Z W N 0 a W 9 u M S 9 Q R 0 9 w d G l v b k x p c 3 Q g K D U p L 0 F 1 d G 9 S Z W 1 v d m V k Q 2 9 s d W 1 u c z E u e 0 1 v d G 9 y I E Z s Y W 5 n Z S B T a X p l L D J 9 J n F 1 b 3 Q 7 L C Z x d W 9 0 O 1 N l Y 3 R p b 2 4 x L 1 B H T 3 B 0 a W 9 u T G l z d C A o N S k v Q X V 0 b 1 J l b W 9 2 Z W R D b 2 x 1 b W 5 z M S 5 7 U 2 h h Z n Q g U 3 R 5 b G U s M 3 0 m c X V v d D s s J n F 1 b 3 Q 7 U 2 V j d G l v b j E v U E d P c H R p b 2 5 M a X N 0 I C g 1 K S 9 B d X R v U m V t b 3 Z l Z E N v b H V t b n M x L n t S Y X R p b y w 0 f S Z x d W 9 0 O y w m c X V v d D t T Z W N 0 a W 9 u M S 9 Q R 0 9 w d G l v b k x p c 3 Q g K D U p L 0 F 1 d G 9 S Z W 1 v d m V k Q 2 9 s d W 1 u c z E u e 0 F j Y 3 V y Y W N 5 I F t h c m N t a W 5 d L D V 9 J n F 1 b 3 Q 7 L C Z x d W 9 0 O 1 N l Y 3 R p b 2 4 x L 1 B H T 3 B 0 a W 9 u T G l z d C A o N S k v Q X V 0 b 1 J l b W 9 2 Z W R D b 2 x 1 b W 5 z M S 5 7 R n I g W 0 5 d L D Z 9 J n F 1 b 3 Q 7 L C Z x d W 9 0 O 1 N l Y 3 R p b 2 4 x L 1 B H T 3 B 0 a W 9 u T G l z d C A o N S k v Q X V 0 b 1 J l b W 9 2 Z W R D b 2 x 1 b W 5 z M S 5 7 T W E g W 0 5 t X S w 3 f S Z x d W 9 0 O y w m c X V v d D t T Z W N 0 a W 9 u M S 9 Q R 0 9 w d G l v b k x p c 3 Q g K D U p L 0 F 1 d G 9 S Z W 1 v d m V k Q 2 9 s d W 1 u c z E u e 0 Z h I F t O X S w 4 f S Z x d W 9 0 O y w m c X V v d D t T Z W N 0 a W 9 u M S 9 Q R 0 9 w d G l v b k x p c 3 Q g K D U p L 0 F 1 d G 9 S Z W 1 v d m V k Q 2 9 s d W 1 u c z E u e 1 J p Z 2 l k a X R 5 I F t O b S 9 h c m N t a W 5 d L D l 9 J n F 1 b 3 Q 7 L C Z x d W 9 0 O 1 N l Y 3 R p b 2 4 x L 1 B H T 3 B 0 a W 9 u T G l z d C A o N S k v Q X V 0 b 1 J l b W 9 2 Z W R D b 2 x 1 b W 5 z M S 5 7 R W Z m a W V u Y 3 k g W y V d L D E w f S Z x d W 9 0 O y w m c X V v d D t T Z W N 0 a W 9 u M S 9 Q R 0 9 w d G l v b k x p c 3 Q g K D U p L 0 F 1 d G 9 S Z W 1 v d m V k Q 2 9 s d W 1 u c z E u e 1 Q x I F t O b V 0 s M T F 9 J n F 1 b 3 Q 7 L C Z x d W 9 0 O 1 N l Y 3 R p b 2 4 x L 1 B H T 3 B 0 a W 9 u T G l z d C A o N S k v Q X V 0 b 1 J l b W 9 2 Z W R D b 2 x 1 b W 5 z M S 5 7 V D I g W 0 5 t X S w x M n 0 m c X V v d D s s J n F 1 b 3 Q 7 U 2 V j d G l v b j E v U E d P c H R p b 2 5 M a X N 0 I C g 1 K S 9 B d X R v U m V t b 3 Z l Z E N v b H V t b n M x L n t U N C B b T m 1 d L D E z f S Z x d W 9 0 O y w m c X V v d D t T Z W N 0 a W 9 u M S 9 Q R 0 9 w d G l v b k x p c 3 Q g K D U p L 0 F 1 d G 9 S Z W 1 v d m V k Q 2 9 s d W 1 u c z E u e 1 M x I F t y c G 1 d L D E 0 f S Z x d W 9 0 O y w m c X V v d D t T Z W N 0 a W 9 u M S 9 Q R 0 9 w d G l v b k x p c 3 Q g K D U p L 0 F 1 d G 9 S Z W 1 v d m V k Q 2 9 s d W 1 u c z E u e 1 M y I F t y c G 1 d L D E 1 f S Z x d W 9 0 O y w m c X V v d D t T Z W N 0 a W 9 u M S 9 Q R 0 9 w d G l v b k x p c 3 Q g K D U p L 0 F 1 d G 9 S Z W 1 v d m V k Q 2 9 s d W 1 u c z E u e 0 9 w Z X J h d G l u Z y B o b 3 V y c y B b a F 0 s M T Z 9 J n F 1 b 3 Q 7 L C Z x d W 9 0 O 1 N l Y 3 R p b 2 4 x L 1 B H T 3 B 0 a W 9 u T G l z d C A o N S k v Q X V 0 b 1 J l b W 9 2 Z W R D b 2 x 1 b W 5 z M S 5 7 S W 5 l c n R p Y S B b a 2 d j b T J d L D E 3 f S Z x d W 9 0 O y w m c X V v d D t T Z W N 0 a W 9 u M S 9 Q R 0 9 w d G l v b k x p c 3 Q g K D U p L 0 F 1 d G 9 S Z W 1 v d m V k Q 2 9 s d W 1 u c z E u e 3 d l a W d o d C B b a 2 d d L D E 4 f S Z x d W 9 0 O y w m c X V v d D t T Z W N 0 a W 9 u M S 9 Q R 0 9 w d G l v b k x p c 3 Q g K D U p L 0 F 1 d G 9 S Z W 1 v d m V k Q 2 9 s d W 1 u c z E u e 0 5 v a X N l I F t k Q l 0 s M T l 9 J n F 1 b 3 Q 7 L C Z x d W 9 0 O 1 N l Y 3 R p b 2 4 x L 1 B H T 3 B 0 a W 9 u T G l z d C A o N S k v Q X V 0 b 1 J l b W 9 2 Z W R D b 2 x 1 b W 5 z M S 5 7 Q 2 9 s d W 1 u M S w y M H 0 m c X V v d D s s J n F 1 b 3 Q 7 U 2 V j d G l v b j E v U E d P c H R p b 2 5 M a X N 0 I C g 1 K S 9 B d X R v U m V t b 3 Z l Z E N v b H V t b n M x L n t f M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1 M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l U M T Q 6 M j g 6 M D A u N j I 0 M D Q z M 1 o i I C 8 + P E V u d H J 5 I F R 5 c G U 9 I k Z p b G x D b 2 x 1 b W 5 U e X B l c y I g V m F s d W U 9 I n N C Z 1 l E Q m d N R E F 3 T U R B d 1 l E Q X d N R 0 F 3 T U Z C U U 1 H Q m c 9 P S I g L z 4 8 R W 5 0 c n k g V H l w Z T 0 i R m l s b E N v b H V t b k 5 h b W V z I i B W Y W x 1 Z T 0 i c 1 s m c X V v d D t Q c m 9 k d W N 0 I E x p b m U m c X V v d D s s J n F 1 b 3 Q 7 T W 9 k Z W w m c X V v d D s s J n F 1 b 3 Q 7 T W 9 0 b 3 I g R m x h b m d l I F N p e m U m c X V v d D s s J n F 1 b 3 Q 7 U 2 h h Z n Q g U 3 R 5 b G U m c X V v d D s s J n F 1 b 3 Q 7 U m F 0 a W 8 m c X V v d D s s J n F 1 b 3 Q 7 Q W N j d X J h Y 3 k g W 2 F y Y 2 1 p b l 0 m c X V v d D s s J n F 1 b 3 Q 7 U m l n a W R p d H k g W 0 5 t L 2 F y Y 2 1 p b l 0 m c X V v d D s s J n F 1 b 3 Q 7 R W Z m a W V u Y 3 k g W y V d J n F 1 b 3 Q 7 L C Z x d W 9 0 O 1 Q x I F t O b V 0 m c X V v d D s s J n F 1 b 3 Q 7 V D I g W 0 5 t X S Z x d W 9 0 O y w m c X V v d D t U N C B b T m 1 d J n F 1 b 3 Q 7 L C Z x d W 9 0 O 1 M x I F t y c G 1 d J n F 1 b 3 Q 7 L C Z x d W 9 0 O 1 M y I F t y c G 1 d J n F 1 b 3 Q 7 L C Z x d W 9 0 O 0 Z y I F t O X S Z x d W 9 0 O y w m c X V v d D t N Y S B b T m 1 d J n F 1 b 3 Q 7 L C Z x d W 9 0 O 0 Z h I F t O X S Z x d W 9 0 O y w m c X V v d D t P c G V y Y X R p b m c g a G 9 1 c n M g W 2 h d J n F 1 b 3 Q 7 L C Z x d W 9 0 O 0 l u Z X J 0 a W E g W 2 t n Y 2 0 y X S Z x d W 9 0 O y w m c X V v d D t 3 Z W l n a H Q g W 2 t n X S Z x d W 9 0 O y w m c X V v d D t O b 2 l z Z S B b Z E J d J n F 1 b 3 Q 7 L C Z x d W 9 0 O 0 N v b H V t b j E m c X V v d D s s J n F 1 b 3 Q 7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P c H R p b 2 5 M a X N 0 I C g 2 K S 9 B d X R v U m V t b 3 Z l Z E N v b H V t b n M x L n t Q c m 9 k d W N 0 I E x p b m U s M H 0 m c X V v d D s s J n F 1 b 3 Q 7 U 2 V j d G l v b j E v U E d P c H R p b 2 5 M a X N 0 I C g 2 K S 9 B d X R v U m V t b 3 Z l Z E N v b H V t b n M x L n t N b 2 R l b C w x f S Z x d W 9 0 O y w m c X V v d D t T Z W N 0 a W 9 u M S 9 Q R 0 9 w d G l v b k x p c 3 Q g K D Y p L 0 F 1 d G 9 S Z W 1 v d m V k Q 2 9 s d W 1 u c z E u e 0 1 v d G 9 y I E Z s Y W 5 n Z S B T a X p l L D J 9 J n F 1 b 3 Q 7 L C Z x d W 9 0 O 1 N l Y 3 R p b 2 4 x L 1 B H T 3 B 0 a W 9 u T G l z d C A o N i k v Q X V 0 b 1 J l b W 9 2 Z W R D b 2 x 1 b W 5 z M S 5 7 U 2 h h Z n Q g U 3 R 5 b G U s M 3 0 m c X V v d D s s J n F 1 b 3 Q 7 U 2 V j d G l v b j E v U E d P c H R p b 2 5 M a X N 0 I C g 2 K S 9 B d X R v U m V t b 3 Z l Z E N v b H V t b n M x L n t S Y X R p b y w 0 f S Z x d W 9 0 O y w m c X V v d D t T Z W N 0 a W 9 u M S 9 Q R 0 9 w d G l v b k x p c 3 Q g K D Y p L 0 F 1 d G 9 S Z W 1 v d m V k Q 2 9 s d W 1 u c z E u e 0 F j Y 3 V y Y W N 5 I F t h c m N t a W 5 d L D V 9 J n F 1 b 3 Q 7 L C Z x d W 9 0 O 1 N l Y 3 R p b 2 4 x L 1 B H T 3 B 0 a W 9 u T G l z d C A o N i k v Q X V 0 b 1 J l b W 9 2 Z W R D b 2 x 1 b W 5 z M S 5 7 U m l n a W R p d H k g W 0 5 t L 2 F y Y 2 1 p b l 0 s N n 0 m c X V v d D s s J n F 1 b 3 Q 7 U 2 V j d G l v b j E v U E d P c H R p b 2 5 M a X N 0 I C g 2 K S 9 B d X R v U m V t b 3 Z l Z E N v b H V t b n M x L n t F Z m Z p Z W 5 j e S B b J V 0 s N 3 0 m c X V v d D s s J n F 1 b 3 Q 7 U 2 V j d G l v b j E v U E d P c H R p b 2 5 M a X N 0 I C g 2 K S 9 B d X R v U m V t b 3 Z l Z E N v b H V t b n M x L n t U M S B b T m 1 d L D h 9 J n F 1 b 3 Q 7 L C Z x d W 9 0 O 1 N l Y 3 R p b 2 4 x L 1 B H T 3 B 0 a W 9 u T G l z d C A o N i k v Q X V 0 b 1 J l b W 9 2 Z W R D b 2 x 1 b W 5 z M S 5 7 V D I g W 0 5 t X S w 5 f S Z x d W 9 0 O y w m c X V v d D t T Z W N 0 a W 9 u M S 9 Q R 0 9 w d G l v b k x p c 3 Q g K D Y p L 0 F 1 d G 9 S Z W 1 v d m V k Q 2 9 s d W 1 u c z E u e 1 Q 0 I F t O b V 0 s M T B 9 J n F 1 b 3 Q 7 L C Z x d W 9 0 O 1 N l Y 3 R p b 2 4 x L 1 B H T 3 B 0 a W 9 u T G l z d C A o N i k v Q X V 0 b 1 J l b W 9 2 Z W R D b 2 x 1 b W 5 z M S 5 7 U z E g W 3 J w b V 0 s M T F 9 J n F 1 b 3 Q 7 L C Z x d W 9 0 O 1 N l Y 3 R p b 2 4 x L 1 B H T 3 B 0 a W 9 u T G l z d C A o N i k v Q X V 0 b 1 J l b W 9 2 Z W R D b 2 x 1 b W 5 z M S 5 7 U z I g W 3 J w b V 0 s M T J 9 J n F 1 b 3 Q 7 L C Z x d W 9 0 O 1 N l Y 3 R p b 2 4 x L 1 B H T 3 B 0 a W 9 u T G l z d C A o N i k v Q X V 0 b 1 J l b W 9 2 Z W R D b 2 x 1 b W 5 z M S 5 7 R n I g W 0 5 d L D E z f S Z x d W 9 0 O y w m c X V v d D t T Z W N 0 a W 9 u M S 9 Q R 0 9 w d G l v b k x p c 3 Q g K D Y p L 0 F 1 d G 9 S Z W 1 v d m V k Q 2 9 s d W 1 u c z E u e 0 1 h I F t O b V 0 s M T R 9 J n F 1 b 3 Q 7 L C Z x d W 9 0 O 1 N l Y 3 R p b 2 4 x L 1 B H T 3 B 0 a W 9 u T G l z d C A o N i k v Q X V 0 b 1 J l b W 9 2 Z W R D b 2 x 1 b W 5 z M S 5 7 R m E g W 0 5 d L D E 1 f S Z x d W 9 0 O y w m c X V v d D t T Z W N 0 a W 9 u M S 9 Q R 0 9 w d G l v b k x p c 3 Q g K D Y p L 0 F 1 d G 9 S Z W 1 v d m V k Q 2 9 s d W 1 u c z E u e 0 9 w Z X J h d G l u Z y B o b 3 V y c y B b a F 0 s M T Z 9 J n F 1 b 3 Q 7 L C Z x d W 9 0 O 1 N l Y 3 R p b 2 4 x L 1 B H T 3 B 0 a W 9 u T G l z d C A o N i k v Q X V 0 b 1 J l b W 9 2 Z W R D b 2 x 1 b W 5 z M S 5 7 S W 5 l c n R p Y S B b a 2 d j b T J d L D E 3 f S Z x d W 9 0 O y w m c X V v d D t T Z W N 0 a W 9 u M S 9 Q R 0 9 w d G l v b k x p c 3 Q g K D Y p L 0 F 1 d G 9 S Z W 1 v d m V k Q 2 9 s d W 1 u c z E u e 3 d l a W d o d C B b a 2 d d L D E 4 f S Z x d W 9 0 O y w m c X V v d D t T Z W N 0 a W 9 u M S 9 Q R 0 9 w d G l v b k x p c 3 Q g K D Y p L 0 F 1 d G 9 S Z W 1 v d m V k Q 2 9 s d W 1 u c z E u e 0 5 v a X N l I F t k Q l 0 s M T l 9 J n F 1 b 3 Q 7 L C Z x d W 9 0 O 1 N l Y 3 R p b 2 4 x L 1 B H T 3 B 0 a W 9 u T G l z d C A o N i k v Q X V 0 b 1 J l b W 9 2 Z W R D b 2 x 1 b W 5 z M S 5 7 Q 2 9 s d W 1 u M S w y M H 0 m c X V v d D s s J n F 1 b 3 Q 7 U 2 V j d G l v b j E v U E d P c H R p b 2 5 M a X N 0 I C g 2 K S 9 B d X R v U m V t b 3 Z l Z E N v b H V t b n M x L n t f M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B H T 3 B 0 a W 9 u T G l z d C A o N i k v Q X V 0 b 1 J l b W 9 2 Z W R D b 2 x 1 b W 5 z M S 5 7 U H J v Z H V j d C B M a W 5 l L D B 9 J n F 1 b 3 Q 7 L C Z x d W 9 0 O 1 N l Y 3 R p b 2 4 x L 1 B H T 3 B 0 a W 9 u T G l z d C A o N i k v Q X V 0 b 1 J l b W 9 2 Z W R D b 2 x 1 b W 5 z M S 5 7 T W 9 k Z W w s M X 0 m c X V v d D s s J n F 1 b 3 Q 7 U 2 V j d G l v b j E v U E d P c H R p b 2 5 M a X N 0 I C g 2 K S 9 B d X R v U m V t b 3 Z l Z E N v b H V t b n M x L n t N b 3 R v c i B G b G F u Z 2 U g U 2 l 6 Z S w y f S Z x d W 9 0 O y w m c X V v d D t T Z W N 0 a W 9 u M S 9 Q R 0 9 w d G l v b k x p c 3 Q g K D Y p L 0 F 1 d G 9 S Z W 1 v d m V k Q 2 9 s d W 1 u c z E u e 1 N o Y W Z 0 I F N 0 e W x l L D N 9 J n F 1 b 3 Q 7 L C Z x d W 9 0 O 1 N l Y 3 R p b 2 4 x L 1 B H T 3 B 0 a W 9 u T G l z d C A o N i k v Q X V 0 b 1 J l b W 9 2 Z W R D b 2 x 1 b W 5 z M S 5 7 U m F 0 a W 8 s N H 0 m c X V v d D s s J n F 1 b 3 Q 7 U 2 V j d G l v b j E v U E d P c H R p b 2 5 M a X N 0 I C g 2 K S 9 B d X R v U m V t b 3 Z l Z E N v b H V t b n M x L n t B Y 2 N 1 c m F j e S B b Y X J j b W l u X S w 1 f S Z x d W 9 0 O y w m c X V v d D t T Z W N 0 a W 9 u M S 9 Q R 0 9 w d G l v b k x p c 3 Q g K D Y p L 0 F 1 d G 9 S Z W 1 v d m V k Q 2 9 s d W 1 u c z E u e 1 J p Z 2 l k a X R 5 I F t O b S 9 h c m N t a W 5 d L D Z 9 J n F 1 b 3 Q 7 L C Z x d W 9 0 O 1 N l Y 3 R p b 2 4 x L 1 B H T 3 B 0 a W 9 u T G l z d C A o N i k v Q X V 0 b 1 J l b W 9 2 Z W R D b 2 x 1 b W 5 z M S 5 7 R W Z m a W V u Y 3 k g W y V d L D d 9 J n F 1 b 3 Q 7 L C Z x d W 9 0 O 1 N l Y 3 R p b 2 4 x L 1 B H T 3 B 0 a W 9 u T G l z d C A o N i k v Q X V 0 b 1 J l b W 9 2 Z W R D b 2 x 1 b W 5 z M S 5 7 V D E g W 0 5 t X S w 4 f S Z x d W 9 0 O y w m c X V v d D t T Z W N 0 a W 9 u M S 9 Q R 0 9 w d G l v b k x p c 3 Q g K D Y p L 0 F 1 d G 9 S Z W 1 v d m V k Q 2 9 s d W 1 u c z E u e 1 Q y I F t O b V 0 s O X 0 m c X V v d D s s J n F 1 b 3 Q 7 U 2 V j d G l v b j E v U E d P c H R p b 2 5 M a X N 0 I C g 2 K S 9 B d X R v U m V t b 3 Z l Z E N v b H V t b n M x L n t U N C B b T m 1 d L D E w f S Z x d W 9 0 O y w m c X V v d D t T Z W N 0 a W 9 u M S 9 Q R 0 9 w d G l v b k x p c 3 Q g K D Y p L 0 F 1 d G 9 S Z W 1 v d m V k Q 2 9 s d W 1 u c z E u e 1 M x I F t y c G 1 d L D E x f S Z x d W 9 0 O y w m c X V v d D t T Z W N 0 a W 9 u M S 9 Q R 0 9 w d G l v b k x p c 3 Q g K D Y p L 0 F 1 d G 9 S Z W 1 v d m V k Q 2 9 s d W 1 u c z E u e 1 M y I F t y c G 1 d L D E y f S Z x d W 9 0 O y w m c X V v d D t T Z W N 0 a W 9 u M S 9 Q R 0 9 w d G l v b k x p c 3 Q g K D Y p L 0 F 1 d G 9 S Z W 1 v d m V k Q 2 9 s d W 1 u c z E u e 0 Z y I F t O X S w x M 3 0 m c X V v d D s s J n F 1 b 3 Q 7 U 2 V j d G l v b j E v U E d P c H R p b 2 5 M a X N 0 I C g 2 K S 9 B d X R v U m V t b 3 Z l Z E N v b H V t b n M x L n t N Y S B b T m 1 d L D E 0 f S Z x d W 9 0 O y w m c X V v d D t T Z W N 0 a W 9 u M S 9 Q R 0 9 w d G l v b k x p c 3 Q g K D Y p L 0 F 1 d G 9 S Z W 1 v d m V k Q 2 9 s d W 1 u c z E u e 0 Z h I F t O X S w x N X 0 m c X V v d D s s J n F 1 b 3 Q 7 U 2 V j d G l v b j E v U E d P c H R p b 2 5 M a X N 0 I C g 2 K S 9 B d X R v U m V t b 3 Z l Z E N v b H V t b n M x L n t P c G V y Y X R p b m c g a G 9 1 c n M g W 2 h d L D E 2 f S Z x d W 9 0 O y w m c X V v d D t T Z W N 0 a W 9 u M S 9 Q R 0 9 w d G l v b k x p c 3 Q g K D Y p L 0 F 1 d G 9 S Z W 1 v d m V k Q 2 9 s d W 1 u c z E u e 0 l u Z X J 0 a W E g W 2 t n Y 2 0 y X S w x N 3 0 m c X V v d D s s J n F 1 b 3 Q 7 U 2 V j d G l v b j E v U E d P c H R p b 2 5 M a X N 0 I C g 2 K S 9 B d X R v U m V t b 3 Z l Z E N v b H V t b n M x L n t 3 Z W l n a H Q g W 2 t n X S w x O H 0 m c X V v d D s s J n F 1 b 3 Q 7 U 2 V j d G l v b j E v U E d P c H R p b 2 5 M a X N 0 I C g 2 K S 9 B d X R v U m V t b 3 Z l Z E N v b H V t b n M x L n t O b 2 l z Z S B b Z E J d L D E 5 f S Z x d W 9 0 O y w m c X V v d D t T Z W N 0 a W 9 u M S 9 Q R 0 9 w d G l v b k x p c 3 Q g K D Y p L 0 F 1 d G 9 S Z W 1 v d m V k Q 2 9 s d W 1 u c z E u e 0 N v b H V t b j E s M j B 9 J n F 1 b 3 Q 7 L C Z x d W 9 0 O 1 N l Y 3 R p b 2 4 x L 1 B H T 3 B 0 a W 9 u T G l z d C A o N i k v Q X V 0 b 1 J l b W 9 2 Z W R D b 2 x 1 b W 5 z M S 5 7 X z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9 w d G l v b k x p c 3 Q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N T A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5 V D E 0 O j Q x O j I w L j Q y N z c 5 M T B a I i A v P j x F b n R y e S B U e X B l P S J G a W x s Q 2 9 s d W 1 u V H l w Z X M i I F Z h b H V l P S J z Q m d Z R E J n T U R B d 0 1 E Q X d Z R E F 3 T U d B d 0 1 G Q l F N R 0 J n P T 0 i I C 8 + P E V u d H J 5 I F R 5 c G U 9 I k Z p b G x D b 2 x 1 b W 5 O Y W 1 l c y I g V m F s d W U 9 I n N b J n F 1 b 3 Q 7 U H J v Z H V j d C B M a W 5 l J n F 1 b 3 Q 7 L C Z x d W 9 0 O 0 1 v Z G V s J n F 1 b 3 Q 7 L C Z x d W 9 0 O 0 1 v d G 9 y I E Z s Y W 5 n Z S B T a X p l J n F 1 b 3 Q 7 L C Z x d W 9 0 O 1 N o Y W Z 0 I F N 0 e W x l J n F 1 b 3 Q 7 L C Z x d W 9 0 O 1 J h d G l v J n F 1 b 3 Q 7 L C Z x d W 9 0 O 0 F j Y 3 V y Y W N 5 I F t h c m N t a W 5 d J n F 1 b 3 Q 7 L C Z x d W 9 0 O 1 J p Z 2 l k a X R 5 I F t O b S 9 h c m N t a W 5 d J n F 1 b 3 Q 7 L C Z x d W 9 0 O 0 V m Z m l l b m N 5 I F s l X S Z x d W 9 0 O y w m c X V v d D t U M S B b T m 1 d J n F 1 b 3 Q 7 L C Z x d W 9 0 O 1 Q y I F t O b V 0 m c X V v d D s s J n F 1 b 3 Q 7 V D Q g W 0 5 t X S Z x d W 9 0 O y w m c X V v d D t T M S B b c n B t X S Z x d W 9 0 O y w m c X V v d D t T M i B b c n B t X S Z x d W 9 0 O y w m c X V v d D t G c i B b T l 0 m c X V v d D s s J n F 1 b 3 Q 7 T W E g W 0 5 t X S Z x d W 9 0 O y w m c X V v d D t G Y S B b T l 0 m c X V v d D s s J n F 1 b 3 Q 7 T 3 B l c m F 0 a W 5 n I G h v d X J z I F t o X S Z x d W 9 0 O y w m c X V v d D t J b m V y d G l h I F t r Z 2 N t M l 0 m c X V v d D s s J n F 1 b 3 Q 7 d 2 V p Z 2 h 0 I F t r Z 1 0 m c X V v d D s s J n F 1 b 3 Q 7 T m 9 p c 2 U g W 2 R C X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N y k v Q X V 0 b 1 J l b W 9 2 Z W R D b 2 x 1 b W 5 z M S 5 7 U H J v Z H V j d C B M a W 5 l L D B 9 J n F 1 b 3 Q 7 L C Z x d W 9 0 O 1 N l Y 3 R p b 2 4 x L 1 B H T 3 B 0 a W 9 u T G l z d C A o N y k v Q X V 0 b 1 J l b W 9 2 Z W R D b 2 x 1 b W 5 z M S 5 7 T W 9 k Z W w s M X 0 m c X V v d D s s J n F 1 b 3 Q 7 U 2 V j d G l v b j E v U E d P c H R p b 2 5 M a X N 0 I C g 3 K S 9 B d X R v U m V t b 3 Z l Z E N v b H V t b n M x L n t N b 3 R v c i B G b G F u Z 2 U g U 2 l 6 Z S w y f S Z x d W 9 0 O y w m c X V v d D t T Z W N 0 a W 9 u M S 9 Q R 0 9 w d G l v b k x p c 3 Q g K D c p L 0 F 1 d G 9 S Z W 1 v d m V k Q 2 9 s d W 1 u c z E u e 1 N o Y W Z 0 I F N 0 e W x l L D N 9 J n F 1 b 3 Q 7 L C Z x d W 9 0 O 1 N l Y 3 R p b 2 4 x L 1 B H T 3 B 0 a W 9 u T G l z d C A o N y k v Q X V 0 b 1 J l b W 9 2 Z W R D b 2 x 1 b W 5 z M S 5 7 U m F 0 a W 8 s N H 0 m c X V v d D s s J n F 1 b 3 Q 7 U 2 V j d G l v b j E v U E d P c H R p b 2 5 M a X N 0 I C g 3 K S 9 B d X R v U m V t b 3 Z l Z E N v b H V t b n M x L n t B Y 2 N 1 c m F j e S B b Y X J j b W l u X S w 1 f S Z x d W 9 0 O y w m c X V v d D t T Z W N 0 a W 9 u M S 9 Q R 0 9 w d G l v b k x p c 3 Q g K D c p L 0 F 1 d G 9 S Z W 1 v d m V k Q 2 9 s d W 1 u c z E u e 1 J p Z 2 l k a X R 5 I F t O b S 9 h c m N t a W 5 d L D Z 9 J n F 1 b 3 Q 7 L C Z x d W 9 0 O 1 N l Y 3 R p b 2 4 x L 1 B H T 3 B 0 a W 9 u T G l z d C A o N y k v Q X V 0 b 1 J l b W 9 2 Z W R D b 2 x 1 b W 5 z M S 5 7 R W Z m a W V u Y 3 k g W y V d L D d 9 J n F 1 b 3 Q 7 L C Z x d W 9 0 O 1 N l Y 3 R p b 2 4 x L 1 B H T 3 B 0 a W 9 u T G l z d C A o N y k v Q X V 0 b 1 J l b W 9 2 Z W R D b 2 x 1 b W 5 z M S 5 7 V D E g W 0 5 t X S w 4 f S Z x d W 9 0 O y w m c X V v d D t T Z W N 0 a W 9 u M S 9 Q R 0 9 w d G l v b k x p c 3 Q g K D c p L 0 F 1 d G 9 S Z W 1 v d m V k Q 2 9 s d W 1 u c z E u e 1 Q y I F t O b V 0 s O X 0 m c X V v d D s s J n F 1 b 3 Q 7 U 2 V j d G l v b j E v U E d P c H R p b 2 5 M a X N 0 I C g 3 K S 9 B d X R v U m V t b 3 Z l Z E N v b H V t b n M x L n t U N C B b T m 1 d L D E w f S Z x d W 9 0 O y w m c X V v d D t T Z W N 0 a W 9 u M S 9 Q R 0 9 w d G l v b k x p c 3 Q g K D c p L 0 F 1 d G 9 S Z W 1 v d m V k Q 2 9 s d W 1 u c z E u e 1 M x I F t y c G 1 d L D E x f S Z x d W 9 0 O y w m c X V v d D t T Z W N 0 a W 9 u M S 9 Q R 0 9 w d G l v b k x p c 3 Q g K D c p L 0 F 1 d G 9 S Z W 1 v d m V k Q 2 9 s d W 1 u c z E u e 1 M y I F t y c G 1 d L D E y f S Z x d W 9 0 O y w m c X V v d D t T Z W N 0 a W 9 u M S 9 Q R 0 9 w d G l v b k x p c 3 Q g K D c p L 0 F 1 d G 9 S Z W 1 v d m V k Q 2 9 s d W 1 u c z E u e 0 Z y I F t O X S w x M 3 0 m c X V v d D s s J n F 1 b 3 Q 7 U 2 V j d G l v b j E v U E d P c H R p b 2 5 M a X N 0 I C g 3 K S 9 B d X R v U m V t b 3 Z l Z E N v b H V t b n M x L n t N Y S B b T m 1 d L D E 0 f S Z x d W 9 0 O y w m c X V v d D t T Z W N 0 a W 9 u M S 9 Q R 0 9 w d G l v b k x p c 3 Q g K D c p L 0 F 1 d G 9 S Z W 1 v d m V k Q 2 9 s d W 1 u c z E u e 0 Z h I F t O X S w x N X 0 m c X V v d D s s J n F 1 b 3 Q 7 U 2 V j d G l v b j E v U E d P c H R p b 2 5 M a X N 0 I C g 3 K S 9 B d X R v U m V t b 3 Z l Z E N v b H V t b n M x L n t P c G V y Y X R p b m c g a G 9 1 c n M g W 2 h d L D E 2 f S Z x d W 9 0 O y w m c X V v d D t T Z W N 0 a W 9 u M S 9 Q R 0 9 w d G l v b k x p c 3 Q g K D c p L 0 F 1 d G 9 S Z W 1 v d m V k Q 2 9 s d W 1 u c z E u e 0 l u Z X J 0 a W E g W 2 t n Y 2 0 y X S w x N 3 0 m c X V v d D s s J n F 1 b 3 Q 7 U 2 V j d G l v b j E v U E d P c H R p b 2 5 M a X N 0 I C g 3 K S 9 B d X R v U m V t b 3 Z l Z E N v b H V t b n M x L n t 3 Z W l n a H Q g W 2 t n X S w x O H 0 m c X V v d D s s J n F 1 b 3 Q 7 U 2 V j d G l v b j E v U E d P c H R p b 2 5 M a X N 0 I C g 3 K S 9 B d X R v U m V t b 3 Z l Z E N v b H V t b n M x L n t O b 2 l z Z S B b Z E J d L D E 5 f S Z x d W 9 0 O y w m c X V v d D t T Z W N 0 a W 9 u M S 9 Q R 0 9 w d G l v b k x p c 3 Q g K D c p L 0 F 1 d G 9 S Z W 1 v d m V k Q 2 9 s d W 1 u c z E u e 0 N v b H V t b j E s M j B 9 J n F 1 b 3 Q 7 L C Z x d W 9 0 O 1 N l Y 3 R p b 2 4 x L 1 B H T 3 B 0 a W 9 u T G l z d C A o N y k v Q X V 0 b 1 J l b W 9 2 Z W R D b 2 x 1 b W 5 z M S 5 7 X z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Q R 0 9 w d G l v b k x p c 3 Q g K D c p L 0 F 1 d G 9 S Z W 1 v d m V k Q 2 9 s d W 1 u c z E u e 1 B y b 2 R 1 Y 3 Q g T G l u Z S w w f S Z x d W 9 0 O y w m c X V v d D t T Z W N 0 a W 9 u M S 9 Q R 0 9 w d G l v b k x p c 3 Q g K D c p L 0 F 1 d G 9 S Z W 1 v d m V k Q 2 9 s d W 1 u c z E u e 0 1 v Z G V s L D F 9 J n F 1 b 3 Q 7 L C Z x d W 9 0 O 1 N l Y 3 R p b 2 4 x L 1 B H T 3 B 0 a W 9 u T G l z d C A o N y k v Q X V 0 b 1 J l b W 9 2 Z W R D b 2 x 1 b W 5 z M S 5 7 T W 9 0 b 3 I g R m x h b m d l I F N p e m U s M n 0 m c X V v d D s s J n F 1 b 3 Q 7 U 2 V j d G l v b j E v U E d P c H R p b 2 5 M a X N 0 I C g 3 K S 9 B d X R v U m V t b 3 Z l Z E N v b H V t b n M x L n t T a G F m d C B T d H l s Z S w z f S Z x d W 9 0 O y w m c X V v d D t T Z W N 0 a W 9 u M S 9 Q R 0 9 w d G l v b k x p c 3 Q g K D c p L 0 F 1 d G 9 S Z W 1 v d m V k Q 2 9 s d W 1 u c z E u e 1 J h d G l v L D R 9 J n F 1 b 3 Q 7 L C Z x d W 9 0 O 1 N l Y 3 R p b 2 4 x L 1 B H T 3 B 0 a W 9 u T G l z d C A o N y k v Q X V 0 b 1 J l b W 9 2 Z W R D b 2 x 1 b W 5 z M S 5 7 Q W N j d X J h Y 3 k g W 2 F y Y 2 1 p b l 0 s N X 0 m c X V v d D s s J n F 1 b 3 Q 7 U 2 V j d G l v b j E v U E d P c H R p b 2 5 M a X N 0 I C g 3 K S 9 B d X R v U m V t b 3 Z l Z E N v b H V t b n M x L n t S a W d p Z G l 0 e S B b T m 0 v Y X J j b W l u X S w 2 f S Z x d W 9 0 O y w m c X V v d D t T Z W N 0 a W 9 u M S 9 Q R 0 9 w d G l v b k x p c 3 Q g K D c p L 0 F 1 d G 9 S Z W 1 v d m V k Q 2 9 s d W 1 u c z E u e 0 V m Z m l l b m N 5 I F s l X S w 3 f S Z x d W 9 0 O y w m c X V v d D t T Z W N 0 a W 9 u M S 9 Q R 0 9 w d G l v b k x p c 3 Q g K D c p L 0 F 1 d G 9 S Z W 1 v d m V k Q 2 9 s d W 1 u c z E u e 1 Q x I F t O b V 0 s O H 0 m c X V v d D s s J n F 1 b 3 Q 7 U 2 V j d G l v b j E v U E d P c H R p b 2 5 M a X N 0 I C g 3 K S 9 B d X R v U m V t b 3 Z l Z E N v b H V t b n M x L n t U M i B b T m 1 d L D l 9 J n F 1 b 3 Q 7 L C Z x d W 9 0 O 1 N l Y 3 R p b 2 4 x L 1 B H T 3 B 0 a W 9 u T G l z d C A o N y k v Q X V 0 b 1 J l b W 9 2 Z W R D b 2 x 1 b W 5 z M S 5 7 V D Q g W 0 5 t X S w x M H 0 m c X V v d D s s J n F 1 b 3 Q 7 U 2 V j d G l v b j E v U E d P c H R p b 2 5 M a X N 0 I C g 3 K S 9 B d X R v U m V t b 3 Z l Z E N v b H V t b n M x L n t T M S B b c n B t X S w x M X 0 m c X V v d D s s J n F 1 b 3 Q 7 U 2 V j d G l v b j E v U E d P c H R p b 2 5 M a X N 0 I C g 3 K S 9 B d X R v U m V t b 3 Z l Z E N v b H V t b n M x L n t T M i B b c n B t X S w x M n 0 m c X V v d D s s J n F 1 b 3 Q 7 U 2 V j d G l v b j E v U E d P c H R p b 2 5 M a X N 0 I C g 3 K S 9 B d X R v U m V t b 3 Z l Z E N v b H V t b n M x L n t G c i B b T l 0 s M T N 9 J n F 1 b 3 Q 7 L C Z x d W 9 0 O 1 N l Y 3 R p b 2 4 x L 1 B H T 3 B 0 a W 9 u T G l z d C A o N y k v Q X V 0 b 1 J l b W 9 2 Z W R D b 2 x 1 b W 5 z M S 5 7 T W E g W 0 5 t X S w x N H 0 m c X V v d D s s J n F 1 b 3 Q 7 U 2 V j d G l v b j E v U E d P c H R p b 2 5 M a X N 0 I C g 3 K S 9 B d X R v U m V t b 3 Z l Z E N v b H V t b n M x L n t G Y S B b T l 0 s M T V 9 J n F 1 b 3 Q 7 L C Z x d W 9 0 O 1 N l Y 3 R p b 2 4 x L 1 B H T 3 B 0 a W 9 u T G l z d C A o N y k v Q X V 0 b 1 J l b W 9 2 Z W R D b 2 x 1 b W 5 z M S 5 7 T 3 B l c m F 0 a W 5 n I G h v d X J z I F t o X S w x N n 0 m c X V v d D s s J n F 1 b 3 Q 7 U 2 V j d G l v b j E v U E d P c H R p b 2 5 M a X N 0 I C g 3 K S 9 B d X R v U m V t b 3 Z l Z E N v b H V t b n M x L n t J b m V y d G l h I F t r Z 2 N t M l 0 s M T d 9 J n F 1 b 3 Q 7 L C Z x d W 9 0 O 1 N l Y 3 R p b 2 4 x L 1 B H T 3 B 0 a W 9 u T G l z d C A o N y k v Q X V 0 b 1 J l b W 9 2 Z W R D b 2 x 1 b W 5 z M S 5 7 d 2 V p Z 2 h 0 I F t r Z 1 0 s M T h 9 J n F 1 b 3 Q 7 L C Z x d W 9 0 O 1 N l Y 3 R p b 2 4 x L 1 B H T 3 B 0 a W 9 u T G l z d C A o N y k v Q X V 0 b 1 J l b W 9 2 Z W R D b 2 x 1 b W 5 z M S 5 7 T m 9 p c 2 U g W 2 R C X S w x O X 0 m c X V v d D s s J n F 1 b 3 Q 7 U 2 V j d G l v b j E v U E d P c H R p b 2 5 M a X N 0 I C g 3 K S 9 B d X R v U m V t b 3 Z l Z E N v b H V t b n M x L n t D b 2 x 1 b W 4 x L D I w f S Z x d W 9 0 O y w m c X V v d D t T Z W N 0 a W 9 u M S 9 Q R 0 9 w d G l v b k x p c 3 Q g K D c p L 0 F 1 d G 9 S Z W 1 v d m V k Q 2 9 s d W 1 u c z E u e 1 8 x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d P c H R p b 2 5 M a X N 0 J T I w K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T 3 B 0 a W 9 u T G l z d C U y M C g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x M F Q w O D o z N D o y M C 4 3 M D I 4 N z A 0 W i I g L z 4 8 R W 5 0 c n k g V H l w Z T 0 i R m l s b E N v b H V t b l R 5 c G V z I i B W Y W x 1 Z T 0 i c 0 J n W U R C Z 0 1 E Q X d N R E F 3 W U R B d 0 1 H Q X d N R k J R V U R C Z 1 k 9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S a W d p Z G l 0 e S B b T m 0 v Y X J j b W l u X S Z x d W 9 0 O y w m c X V v d D t F Z m Z p Z W 5 j e S B b J V 0 m c X V v d D s s J n F 1 b 3 Q 7 V D E g W 0 5 t X S Z x d W 9 0 O y w m c X V v d D t U M i B b T m 1 d J n F 1 b 3 Q 7 L C Z x d W 9 0 O 1 Q 0 I F t O b V 0 m c X V v d D s s J n F 1 b 3 Q 7 U z E g W 3 J w b V 0 m c X V v d D s s J n F 1 b 3 Q 7 U z I g W 3 J w b V 0 m c X V v d D s s J n F 1 b 3 Q 7 R n I g W 0 5 d J n F 1 b 3 Q 7 L C Z x d W 9 0 O 0 1 h I F t O b V 0 m c X V v d D s s J n F 1 b 3 Q 7 R m E g W 0 5 d J n F 1 b 3 Q 7 L C Z x d W 9 0 O 0 9 w Z X J h d G l u Z y B o b 3 V y c y B b a F 0 m c X V v d D s s J n F 1 b 3 Q 7 S W 5 l c n R p Y S B b a 2 d j b T J d J n F 1 b 3 Q 7 L C Z x d W 9 0 O 3 d l a W d o d C B b a 2 d d J n F 1 b 3 Q 7 L C Z x d W 9 0 O 0 0 w I F t O b V 0 m c X V v d D s s J n F 1 b 3 Q 7 T m 9 p c 2 U g W 2 R C X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O C k v Q X V 0 b 1 J l b W 9 2 Z W R D b 2 x 1 b W 5 z M S 5 7 U H J v Z H V j d C B M a W 5 l L D B 9 J n F 1 b 3 Q 7 L C Z x d W 9 0 O 1 N l Y 3 R p b 2 4 x L 1 B H T 3 B 0 a W 9 u T G l z d C A o O C k v Q X V 0 b 1 J l b W 9 2 Z W R D b 2 x 1 b W 5 z M S 5 7 T W 9 k Z W w s M X 0 m c X V v d D s s J n F 1 b 3 Q 7 U 2 V j d G l v b j E v U E d P c H R p b 2 5 M a X N 0 I C g 4 K S 9 B d X R v U m V t b 3 Z l Z E N v b H V t b n M x L n t N b 3 R v c i B G b G F u Z 2 U g U 2 l 6 Z S w y f S Z x d W 9 0 O y w m c X V v d D t T Z W N 0 a W 9 u M S 9 Q R 0 9 w d G l v b k x p c 3 Q g K D g p L 0 F 1 d G 9 S Z W 1 v d m V k Q 2 9 s d W 1 u c z E u e 1 N o Y W Z 0 I F N 0 e W x l L D N 9 J n F 1 b 3 Q 7 L C Z x d W 9 0 O 1 N l Y 3 R p b 2 4 x L 1 B H T 3 B 0 a W 9 u T G l z d C A o O C k v Q X V 0 b 1 J l b W 9 2 Z W R D b 2 x 1 b W 5 z M S 5 7 U m F 0 a W 8 s N H 0 m c X V v d D s s J n F 1 b 3 Q 7 U 2 V j d G l v b j E v U E d P c H R p b 2 5 M a X N 0 I C g 4 K S 9 B d X R v U m V t b 3 Z l Z E N v b H V t b n M x L n t B Y 2 N 1 c m F j e S B b Y X J j b W l u X S w 1 f S Z x d W 9 0 O y w m c X V v d D t T Z W N 0 a W 9 u M S 9 Q R 0 9 w d G l v b k x p c 3 Q g K D g p L 0 F 1 d G 9 S Z W 1 v d m V k Q 2 9 s d W 1 u c z E u e 1 J p Z 2 l k a X R 5 I F t O b S 9 h c m N t a W 5 d L D Z 9 J n F 1 b 3 Q 7 L C Z x d W 9 0 O 1 N l Y 3 R p b 2 4 x L 1 B H T 3 B 0 a W 9 u T G l z d C A o O C k v Q X V 0 b 1 J l b W 9 2 Z W R D b 2 x 1 b W 5 z M S 5 7 R W Z m a W V u Y 3 k g W y V d L D d 9 J n F 1 b 3 Q 7 L C Z x d W 9 0 O 1 N l Y 3 R p b 2 4 x L 1 B H T 3 B 0 a W 9 u T G l z d C A o O C k v Q X V 0 b 1 J l b W 9 2 Z W R D b 2 x 1 b W 5 z M S 5 7 V D E g W 0 5 t X S w 4 f S Z x d W 9 0 O y w m c X V v d D t T Z W N 0 a W 9 u M S 9 Q R 0 9 w d G l v b k x p c 3 Q g K D g p L 0 F 1 d G 9 S Z W 1 v d m V k Q 2 9 s d W 1 u c z E u e 1 Q y I F t O b V 0 s O X 0 m c X V v d D s s J n F 1 b 3 Q 7 U 2 V j d G l v b j E v U E d P c H R p b 2 5 M a X N 0 I C g 4 K S 9 B d X R v U m V t b 3 Z l Z E N v b H V t b n M x L n t U N C B b T m 1 d L D E w f S Z x d W 9 0 O y w m c X V v d D t T Z W N 0 a W 9 u M S 9 Q R 0 9 w d G l v b k x p c 3 Q g K D g p L 0 F 1 d G 9 S Z W 1 v d m V k Q 2 9 s d W 1 u c z E u e 1 M x I F t y c G 1 d L D E x f S Z x d W 9 0 O y w m c X V v d D t T Z W N 0 a W 9 u M S 9 Q R 0 9 w d G l v b k x p c 3 Q g K D g p L 0 F 1 d G 9 S Z W 1 v d m V k Q 2 9 s d W 1 u c z E u e 1 M y I F t y c G 1 d L D E y f S Z x d W 9 0 O y w m c X V v d D t T Z W N 0 a W 9 u M S 9 Q R 0 9 w d G l v b k x p c 3 Q g K D g p L 0 F 1 d G 9 S Z W 1 v d m V k Q 2 9 s d W 1 u c z E u e 0 Z y I F t O X S w x M 3 0 m c X V v d D s s J n F 1 b 3 Q 7 U 2 V j d G l v b j E v U E d P c H R p b 2 5 M a X N 0 I C g 4 K S 9 B d X R v U m V t b 3 Z l Z E N v b H V t b n M x L n t N Y S B b T m 1 d L D E 0 f S Z x d W 9 0 O y w m c X V v d D t T Z W N 0 a W 9 u M S 9 Q R 0 9 w d G l v b k x p c 3 Q g K D g p L 0 F 1 d G 9 S Z W 1 v d m V k Q 2 9 s d W 1 u c z E u e 0 Z h I F t O X S w x N X 0 m c X V v d D s s J n F 1 b 3 Q 7 U 2 V j d G l v b j E v U E d P c H R p b 2 5 M a X N 0 I C g 4 K S 9 B d X R v U m V t b 3 Z l Z E N v b H V t b n M x L n t P c G V y Y X R p b m c g a G 9 1 c n M g W 2 h d L D E 2 f S Z x d W 9 0 O y w m c X V v d D t T Z W N 0 a W 9 u M S 9 Q R 0 9 w d G l v b k x p c 3 Q g K D g p L 0 F 1 d G 9 S Z W 1 v d m V k Q 2 9 s d W 1 u c z E u e 0 l u Z X J 0 a W E g W 2 t n Y 2 0 y X S w x N 3 0 m c X V v d D s s J n F 1 b 3 Q 7 U 2 V j d G l v b j E v U E d P c H R p b 2 5 M a X N 0 I C g 4 K S 9 B d X R v U m V t b 3 Z l Z E N v b H V t b n M x L n t 3 Z W l n a H Q g W 2 t n X S w x O H 0 m c X V v d D s s J n F 1 b 3 Q 7 U 2 V j d G l v b j E v U E d P c H R p b 2 5 M a X N 0 I C g 4 K S 9 B d X R v U m V t b 3 Z l Z E N v b H V t b n M x L n t N M C B b T m 1 d L D E 5 f S Z x d W 9 0 O y w m c X V v d D t T Z W N 0 a W 9 u M S 9 Q R 0 9 w d G l v b k x p c 3 Q g K D g p L 0 F 1 d G 9 S Z W 1 v d m V k Q 2 9 s d W 1 u c z E u e 0 5 v a X N l I F t k Q l 0 s M j B 9 J n F 1 b 3 Q 7 L C Z x d W 9 0 O 1 N l Y 3 R p b 2 4 x L 1 B H T 3 B 0 a W 9 u T G l z d C A o O C k v Q X V 0 b 1 J l b W 9 2 Z W R D b 2 x 1 b W 5 z M S 5 7 Q 2 9 s d W 1 u M S w y M X 0 m c X V v d D s s J n F 1 b 3 Q 7 U 2 V j d G l v b j E v U E d P c H R p b 2 5 M a X N 0 I C g 4 K S 9 B d X R v U m V t b 3 Z l Z E N v b H V t b n M x L n t f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1 B H T 3 B 0 a W 9 u T G l z d C A o O C k v Q X V 0 b 1 J l b W 9 2 Z W R D b 2 x 1 b W 5 z M S 5 7 U H J v Z H V j d C B M a W 5 l L D B 9 J n F 1 b 3 Q 7 L C Z x d W 9 0 O 1 N l Y 3 R p b 2 4 x L 1 B H T 3 B 0 a W 9 u T G l z d C A o O C k v Q X V 0 b 1 J l b W 9 2 Z W R D b 2 x 1 b W 5 z M S 5 7 T W 9 k Z W w s M X 0 m c X V v d D s s J n F 1 b 3 Q 7 U 2 V j d G l v b j E v U E d P c H R p b 2 5 M a X N 0 I C g 4 K S 9 B d X R v U m V t b 3 Z l Z E N v b H V t b n M x L n t N b 3 R v c i B G b G F u Z 2 U g U 2 l 6 Z S w y f S Z x d W 9 0 O y w m c X V v d D t T Z W N 0 a W 9 u M S 9 Q R 0 9 w d G l v b k x p c 3 Q g K D g p L 0 F 1 d G 9 S Z W 1 v d m V k Q 2 9 s d W 1 u c z E u e 1 N o Y W Z 0 I F N 0 e W x l L D N 9 J n F 1 b 3 Q 7 L C Z x d W 9 0 O 1 N l Y 3 R p b 2 4 x L 1 B H T 3 B 0 a W 9 u T G l z d C A o O C k v Q X V 0 b 1 J l b W 9 2 Z W R D b 2 x 1 b W 5 z M S 5 7 U m F 0 a W 8 s N H 0 m c X V v d D s s J n F 1 b 3 Q 7 U 2 V j d G l v b j E v U E d P c H R p b 2 5 M a X N 0 I C g 4 K S 9 B d X R v U m V t b 3 Z l Z E N v b H V t b n M x L n t B Y 2 N 1 c m F j e S B b Y X J j b W l u X S w 1 f S Z x d W 9 0 O y w m c X V v d D t T Z W N 0 a W 9 u M S 9 Q R 0 9 w d G l v b k x p c 3 Q g K D g p L 0 F 1 d G 9 S Z W 1 v d m V k Q 2 9 s d W 1 u c z E u e 1 J p Z 2 l k a X R 5 I F t O b S 9 h c m N t a W 5 d L D Z 9 J n F 1 b 3 Q 7 L C Z x d W 9 0 O 1 N l Y 3 R p b 2 4 x L 1 B H T 3 B 0 a W 9 u T G l z d C A o O C k v Q X V 0 b 1 J l b W 9 2 Z W R D b 2 x 1 b W 5 z M S 5 7 R W Z m a W V u Y 3 k g W y V d L D d 9 J n F 1 b 3 Q 7 L C Z x d W 9 0 O 1 N l Y 3 R p b 2 4 x L 1 B H T 3 B 0 a W 9 u T G l z d C A o O C k v Q X V 0 b 1 J l b W 9 2 Z W R D b 2 x 1 b W 5 z M S 5 7 V D E g W 0 5 t X S w 4 f S Z x d W 9 0 O y w m c X V v d D t T Z W N 0 a W 9 u M S 9 Q R 0 9 w d G l v b k x p c 3 Q g K D g p L 0 F 1 d G 9 S Z W 1 v d m V k Q 2 9 s d W 1 u c z E u e 1 Q y I F t O b V 0 s O X 0 m c X V v d D s s J n F 1 b 3 Q 7 U 2 V j d G l v b j E v U E d P c H R p b 2 5 M a X N 0 I C g 4 K S 9 B d X R v U m V t b 3 Z l Z E N v b H V t b n M x L n t U N C B b T m 1 d L D E w f S Z x d W 9 0 O y w m c X V v d D t T Z W N 0 a W 9 u M S 9 Q R 0 9 w d G l v b k x p c 3 Q g K D g p L 0 F 1 d G 9 S Z W 1 v d m V k Q 2 9 s d W 1 u c z E u e 1 M x I F t y c G 1 d L D E x f S Z x d W 9 0 O y w m c X V v d D t T Z W N 0 a W 9 u M S 9 Q R 0 9 w d G l v b k x p c 3 Q g K D g p L 0 F 1 d G 9 S Z W 1 v d m V k Q 2 9 s d W 1 u c z E u e 1 M y I F t y c G 1 d L D E y f S Z x d W 9 0 O y w m c X V v d D t T Z W N 0 a W 9 u M S 9 Q R 0 9 w d G l v b k x p c 3 Q g K D g p L 0 F 1 d G 9 S Z W 1 v d m V k Q 2 9 s d W 1 u c z E u e 0 Z y I F t O X S w x M 3 0 m c X V v d D s s J n F 1 b 3 Q 7 U 2 V j d G l v b j E v U E d P c H R p b 2 5 M a X N 0 I C g 4 K S 9 B d X R v U m V t b 3 Z l Z E N v b H V t b n M x L n t N Y S B b T m 1 d L D E 0 f S Z x d W 9 0 O y w m c X V v d D t T Z W N 0 a W 9 u M S 9 Q R 0 9 w d G l v b k x p c 3 Q g K D g p L 0 F 1 d G 9 S Z W 1 v d m V k Q 2 9 s d W 1 u c z E u e 0 Z h I F t O X S w x N X 0 m c X V v d D s s J n F 1 b 3 Q 7 U 2 V j d G l v b j E v U E d P c H R p b 2 5 M a X N 0 I C g 4 K S 9 B d X R v U m V t b 3 Z l Z E N v b H V t b n M x L n t P c G V y Y X R p b m c g a G 9 1 c n M g W 2 h d L D E 2 f S Z x d W 9 0 O y w m c X V v d D t T Z W N 0 a W 9 u M S 9 Q R 0 9 w d G l v b k x p c 3 Q g K D g p L 0 F 1 d G 9 S Z W 1 v d m V k Q 2 9 s d W 1 u c z E u e 0 l u Z X J 0 a W E g W 2 t n Y 2 0 y X S w x N 3 0 m c X V v d D s s J n F 1 b 3 Q 7 U 2 V j d G l v b j E v U E d P c H R p b 2 5 M a X N 0 I C g 4 K S 9 B d X R v U m V t b 3 Z l Z E N v b H V t b n M x L n t 3 Z W l n a H Q g W 2 t n X S w x O H 0 m c X V v d D s s J n F 1 b 3 Q 7 U 2 V j d G l v b j E v U E d P c H R p b 2 5 M a X N 0 I C g 4 K S 9 B d X R v U m V t b 3 Z l Z E N v b H V t b n M x L n t N M C B b T m 1 d L D E 5 f S Z x d W 9 0 O y w m c X V v d D t T Z W N 0 a W 9 u M S 9 Q R 0 9 w d G l v b k x p c 3 Q g K D g p L 0 F 1 d G 9 S Z W 1 v d m V k Q 2 9 s d W 1 u c z E u e 0 5 v a X N l I F t k Q l 0 s M j B 9 J n F 1 b 3 Q 7 L C Z x d W 9 0 O 1 N l Y 3 R p b 2 4 x L 1 B H T 3 B 0 a W 9 u T G l z d C A o O C k v Q X V 0 b 1 J l b W 9 2 Z W R D b 2 x 1 b W 5 z M S 5 7 Q 2 9 s d W 1 u M S w y M X 0 m c X V v d D s s J n F 1 b 3 Q 7 U 2 V j d G l v b j E v U E d P c H R p b 2 5 M a X N 0 I C g 4 K S 9 B d X R v U m V t b 3 Z l Z E N v b H V t b n M x L n t f M S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U w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x O F Q w N j o x N T o 0 M C 4 x M z U 2 M D U 3 W i I g L z 4 8 R W 5 0 c n k g V H l w Z T 0 i R m l s b E N v b H V t b l R 5 c G V z I i B W Y W x 1 Z T 0 i c 0 J n W U R C Z 0 1 E Q X d N R E F 3 W U R B d 0 1 H Q X d N R k J R V U R B d 1 l H I i A v P j x F b n R y e S B U e X B l P S J G a W x s Q 2 9 s d W 1 u T m F t Z X M i I F Z h b H V l P S J z W y Z x d W 9 0 O 1 B y b 2 R 1 Y 3 Q g T G l u Z S Z x d W 9 0 O y w m c X V v d D t N b 2 R l b C Z x d W 9 0 O y w m c X V v d D t N b 3 R v c i B G b G F u Z 2 U g U 2 l 6 Z S Z x d W 9 0 O y w m c X V v d D t T a G F m d C B T d H l s Z S Z x d W 9 0 O y w m c X V v d D t S Y X R p b y Z x d W 9 0 O y w m c X V v d D t B Y 2 N 1 c m F j e S B b Y X J j b W l u X S Z x d W 9 0 O y w m c X V v d D t S a W d p Z G l 0 e S B b T m 0 v Y X J j b W l u X S Z x d W 9 0 O y w m c X V v d D t F Z m Z p Z W 5 j e S B b J V 0 m c X V v d D s s J n F 1 b 3 Q 7 V D E g W 0 5 t X S Z x d W 9 0 O y w m c X V v d D t U M i B b T m 1 d J n F 1 b 3 Q 7 L C Z x d W 9 0 O 1 Q 0 I F t O b V 0 m c X V v d D s s J n F 1 b 3 Q 7 U z E g W 3 J w b V 0 m c X V v d D s s J n F 1 b 3 Q 7 U z I g W 3 J w b V 0 m c X V v d D s s J n F 1 b 3 Q 7 R n I g W 0 5 d J n F 1 b 3 Q 7 L C Z x d W 9 0 O 0 1 h I F t O b V 0 m c X V v d D s s J n F 1 b 3 Q 7 R m E g W 0 5 d J n F 1 b 3 Q 7 L C Z x d W 9 0 O 0 9 w Z X J h d G l u Z y B o b 3 V y c y B b a F 0 m c X V v d D s s J n F 1 b 3 Q 7 S W 5 l c n R p Y S B b a 2 d j b T J d J n F 1 b 3 Q 7 L C Z x d W 9 0 O 3 d l a W d o d C B b a 2 d d J n F 1 b 3 Q 7 L C Z x d W 9 0 O 0 0 w I F t O b V 0 m c X V v d D s s J n F 1 b 3 Q 7 T m 9 p c 2 U g W 2 R C X S Z x d W 9 0 O y w m c X V v d D t Q c m l j Z S Z x d W 9 0 O y w m c X V v d D t D b 2 x 1 b W 4 x J n F 1 b 3 Q 7 L C Z x d W 9 0 O 1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T 3 B 0 a W 9 u T G l z d C A o O S k v Q X V 0 b 1 J l b W 9 2 Z W R D b 2 x 1 b W 5 z M S 5 7 U H J v Z H V j d C B M a W 5 l L D B 9 J n F 1 b 3 Q 7 L C Z x d W 9 0 O 1 N l Y 3 R p b 2 4 x L 1 B H T 3 B 0 a W 9 u T G l z d C A o O S k v Q X V 0 b 1 J l b W 9 2 Z W R D b 2 x 1 b W 5 z M S 5 7 T W 9 k Z W w s M X 0 m c X V v d D s s J n F 1 b 3 Q 7 U 2 V j d G l v b j E v U E d P c H R p b 2 5 M a X N 0 I C g 5 K S 9 B d X R v U m V t b 3 Z l Z E N v b H V t b n M x L n t N b 3 R v c i B G b G F u Z 2 U g U 2 l 6 Z S w y f S Z x d W 9 0 O y w m c X V v d D t T Z W N 0 a W 9 u M S 9 Q R 0 9 w d G l v b k x p c 3 Q g K D k p L 0 F 1 d G 9 S Z W 1 v d m V k Q 2 9 s d W 1 u c z E u e 1 N o Y W Z 0 I F N 0 e W x l L D N 9 J n F 1 b 3 Q 7 L C Z x d W 9 0 O 1 N l Y 3 R p b 2 4 x L 1 B H T 3 B 0 a W 9 u T G l z d C A o O S k v Q X V 0 b 1 J l b W 9 2 Z W R D b 2 x 1 b W 5 z M S 5 7 U m F 0 a W 8 s N H 0 m c X V v d D s s J n F 1 b 3 Q 7 U 2 V j d G l v b j E v U E d P c H R p b 2 5 M a X N 0 I C g 5 K S 9 B d X R v U m V t b 3 Z l Z E N v b H V t b n M x L n t B Y 2 N 1 c m F j e S B b Y X J j b W l u X S w 1 f S Z x d W 9 0 O y w m c X V v d D t T Z W N 0 a W 9 u M S 9 Q R 0 9 w d G l v b k x p c 3 Q g K D k p L 0 F 1 d G 9 S Z W 1 v d m V k Q 2 9 s d W 1 u c z E u e 1 J p Z 2 l k a X R 5 I F t O b S 9 h c m N t a W 5 d L D Z 9 J n F 1 b 3 Q 7 L C Z x d W 9 0 O 1 N l Y 3 R p b 2 4 x L 1 B H T 3 B 0 a W 9 u T G l z d C A o O S k v Q X V 0 b 1 J l b W 9 2 Z W R D b 2 x 1 b W 5 z M S 5 7 R W Z m a W V u Y 3 k g W y V d L D d 9 J n F 1 b 3 Q 7 L C Z x d W 9 0 O 1 N l Y 3 R p b 2 4 x L 1 B H T 3 B 0 a W 9 u T G l z d C A o O S k v Q X V 0 b 1 J l b W 9 2 Z W R D b 2 x 1 b W 5 z M S 5 7 V D E g W 0 5 t X S w 4 f S Z x d W 9 0 O y w m c X V v d D t T Z W N 0 a W 9 u M S 9 Q R 0 9 w d G l v b k x p c 3 Q g K D k p L 0 F 1 d G 9 S Z W 1 v d m V k Q 2 9 s d W 1 u c z E u e 1 Q y I F t O b V 0 s O X 0 m c X V v d D s s J n F 1 b 3 Q 7 U 2 V j d G l v b j E v U E d P c H R p b 2 5 M a X N 0 I C g 5 K S 9 B d X R v U m V t b 3 Z l Z E N v b H V t b n M x L n t U N C B b T m 1 d L D E w f S Z x d W 9 0 O y w m c X V v d D t T Z W N 0 a W 9 u M S 9 Q R 0 9 w d G l v b k x p c 3 Q g K D k p L 0 F 1 d G 9 S Z W 1 v d m V k Q 2 9 s d W 1 u c z E u e 1 M x I F t y c G 1 d L D E x f S Z x d W 9 0 O y w m c X V v d D t T Z W N 0 a W 9 u M S 9 Q R 0 9 w d G l v b k x p c 3 Q g K D k p L 0 F 1 d G 9 S Z W 1 v d m V k Q 2 9 s d W 1 u c z E u e 1 M y I F t y c G 1 d L D E y f S Z x d W 9 0 O y w m c X V v d D t T Z W N 0 a W 9 u M S 9 Q R 0 9 w d G l v b k x p c 3 Q g K D k p L 0 F 1 d G 9 S Z W 1 v d m V k Q 2 9 s d W 1 u c z E u e 0 Z y I F t O X S w x M 3 0 m c X V v d D s s J n F 1 b 3 Q 7 U 2 V j d G l v b j E v U E d P c H R p b 2 5 M a X N 0 I C g 5 K S 9 B d X R v U m V t b 3 Z l Z E N v b H V t b n M x L n t N Y S B b T m 1 d L D E 0 f S Z x d W 9 0 O y w m c X V v d D t T Z W N 0 a W 9 u M S 9 Q R 0 9 w d G l v b k x p c 3 Q g K D k p L 0 F 1 d G 9 S Z W 1 v d m V k Q 2 9 s d W 1 u c z E u e 0 Z h I F t O X S w x N X 0 m c X V v d D s s J n F 1 b 3 Q 7 U 2 V j d G l v b j E v U E d P c H R p b 2 5 M a X N 0 I C g 5 K S 9 B d X R v U m V t b 3 Z l Z E N v b H V t b n M x L n t P c G V y Y X R p b m c g a G 9 1 c n M g W 2 h d L D E 2 f S Z x d W 9 0 O y w m c X V v d D t T Z W N 0 a W 9 u M S 9 Q R 0 9 w d G l v b k x p c 3 Q g K D k p L 0 F 1 d G 9 S Z W 1 v d m V k Q 2 9 s d W 1 u c z E u e 0 l u Z X J 0 a W E g W 2 t n Y 2 0 y X S w x N 3 0 m c X V v d D s s J n F 1 b 3 Q 7 U 2 V j d G l v b j E v U E d P c H R p b 2 5 M a X N 0 I C g 5 K S 9 B d X R v U m V t b 3 Z l Z E N v b H V t b n M x L n t 3 Z W l n a H Q g W 2 t n X S w x O H 0 m c X V v d D s s J n F 1 b 3 Q 7 U 2 V j d G l v b j E v U E d P c H R p b 2 5 M a X N 0 I C g 5 K S 9 B d X R v U m V t b 3 Z l Z E N v b H V t b n M x L n t N M C B b T m 1 d L D E 5 f S Z x d W 9 0 O y w m c X V v d D t T Z W N 0 a W 9 u M S 9 Q R 0 9 w d G l v b k x p c 3 Q g K D k p L 0 F 1 d G 9 S Z W 1 v d m V k Q 2 9 s d W 1 u c z E u e 0 5 v a X N l I F t k Q l 0 s M j B 9 J n F 1 b 3 Q 7 L C Z x d W 9 0 O 1 N l Y 3 R p b 2 4 x L 1 B H T 3 B 0 a W 9 u T G l z d C A o O S k v Q X V 0 b 1 J l b W 9 2 Z W R D b 2 x 1 b W 5 z M S 5 7 U H J p Y 2 U s M j F 9 J n F 1 b 3 Q 7 L C Z x d W 9 0 O 1 N l Y 3 R p b 2 4 x L 1 B H T 3 B 0 a W 9 u T G l z d C A o O S k v Q X V 0 b 1 J l b W 9 2 Z W R D b 2 x 1 b W 5 z M S 5 7 Q 2 9 s d W 1 u M S w y M n 0 m c X V v d D s s J n F 1 b 3 Q 7 U 2 V j d G l v b j E v U E d P c H R p b 2 5 M a X N 0 I C g 5 K S 9 B d X R v U m V t b 3 Z l Z E N v b H V t b n M x L n t f M S w y M 3 0 m c X V v d D t d L C Z x d W 9 0 O 0 N v b H V t b k N v d W 5 0 J n F 1 b 3 Q 7 O j I 0 L C Z x d W 9 0 O 0 t l e U N v b H V t b k 5 h b W V z J n F 1 b 3 Q 7 O l t d L C Z x d W 9 0 O 0 N v b H V t b k l k Z W 5 0 a X R p Z X M m c X V v d D s 6 W y Z x d W 9 0 O 1 N l Y 3 R p b 2 4 x L 1 B H T 3 B 0 a W 9 u T G l z d C A o O S k v Q X V 0 b 1 J l b W 9 2 Z W R D b 2 x 1 b W 5 z M S 5 7 U H J v Z H V j d C B M a W 5 l L D B 9 J n F 1 b 3 Q 7 L C Z x d W 9 0 O 1 N l Y 3 R p b 2 4 x L 1 B H T 3 B 0 a W 9 u T G l z d C A o O S k v Q X V 0 b 1 J l b W 9 2 Z W R D b 2 x 1 b W 5 z M S 5 7 T W 9 k Z W w s M X 0 m c X V v d D s s J n F 1 b 3 Q 7 U 2 V j d G l v b j E v U E d P c H R p b 2 5 M a X N 0 I C g 5 K S 9 B d X R v U m V t b 3 Z l Z E N v b H V t b n M x L n t N b 3 R v c i B G b G F u Z 2 U g U 2 l 6 Z S w y f S Z x d W 9 0 O y w m c X V v d D t T Z W N 0 a W 9 u M S 9 Q R 0 9 w d G l v b k x p c 3 Q g K D k p L 0 F 1 d G 9 S Z W 1 v d m V k Q 2 9 s d W 1 u c z E u e 1 N o Y W Z 0 I F N 0 e W x l L D N 9 J n F 1 b 3 Q 7 L C Z x d W 9 0 O 1 N l Y 3 R p b 2 4 x L 1 B H T 3 B 0 a W 9 u T G l z d C A o O S k v Q X V 0 b 1 J l b W 9 2 Z W R D b 2 x 1 b W 5 z M S 5 7 U m F 0 a W 8 s N H 0 m c X V v d D s s J n F 1 b 3 Q 7 U 2 V j d G l v b j E v U E d P c H R p b 2 5 M a X N 0 I C g 5 K S 9 B d X R v U m V t b 3 Z l Z E N v b H V t b n M x L n t B Y 2 N 1 c m F j e S B b Y X J j b W l u X S w 1 f S Z x d W 9 0 O y w m c X V v d D t T Z W N 0 a W 9 u M S 9 Q R 0 9 w d G l v b k x p c 3 Q g K D k p L 0 F 1 d G 9 S Z W 1 v d m V k Q 2 9 s d W 1 u c z E u e 1 J p Z 2 l k a X R 5 I F t O b S 9 h c m N t a W 5 d L D Z 9 J n F 1 b 3 Q 7 L C Z x d W 9 0 O 1 N l Y 3 R p b 2 4 x L 1 B H T 3 B 0 a W 9 u T G l z d C A o O S k v Q X V 0 b 1 J l b W 9 2 Z W R D b 2 x 1 b W 5 z M S 5 7 R W Z m a W V u Y 3 k g W y V d L D d 9 J n F 1 b 3 Q 7 L C Z x d W 9 0 O 1 N l Y 3 R p b 2 4 x L 1 B H T 3 B 0 a W 9 u T G l z d C A o O S k v Q X V 0 b 1 J l b W 9 2 Z W R D b 2 x 1 b W 5 z M S 5 7 V D E g W 0 5 t X S w 4 f S Z x d W 9 0 O y w m c X V v d D t T Z W N 0 a W 9 u M S 9 Q R 0 9 w d G l v b k x p c 3 Q g K D k p L 0 F 1 d G 9 S Z W 1 v d m V k Q 2 9 s d W 1 u c z E u e 1 Q y I F t O b V 0 s O X 0 m c X V v d D s s J n F 1 b 3 Q 7 U 2 V j d G l v b j E v U E d P c H R p b 2 5 M a X N 0 I C g 5 K S 9 B d X R v U m V t b 3 Z l Z E N v b H V t b n M x L n t U N C B b T m 1 d L D E w f S Z x d W 9 0 O y w m c X V v d D t T Z W N 0 a W 9 u M S 9 Q R 0 9 w d G l v b k x p c 3 Q g K D k p L 0 F 1 d G 9 S Z W 1 v d m V k Q 2 9 s d W 1 u c z E u e 1 M x I F t y c G 1 d L D E x f S Z x d W 9 0 O y w m c X V v d D t T Z W N 0 a W 9 u M S 9 Q R 0 9 w d G l v b k x p c 3 Q g K D k p L 0 F 1 d G 9 S Z W 1 v d m V k Q 2 9 s d W 1 u c z E u e 1 M y I F t y c G 1 d L D E y f S Z x d W 9 0 O y w m c X V v d D t T Z W N 0 a W 9 u M S 9 Q R 0 9 w d G l v b k x p c 3 Q g K D k p L 0 F 1 d G 9 S Z W 1 v d m V k Q 2 9 s d W 1 u c z E u e 0 Z y I F t O X S w x M 3 0 m c X V v d D s s J n F 1 b 3 Q 7 U 2 V j d G l v b j E v U E d P c H R p b 2 5 M a X N 0 I C g 5 K S 9 B d X R v U m V t b 3 Z l Z E N v b H V t b n M x L n t N Y S B b T m 1 d L D E 0 f S Z x d W 9 0 O y w m c X V v d D t T Z W N 0 a W 9 u M S 9 Q R 0 9 w d G l v b k x p c 3 Q g K D k p L 0 F 1 d G 9 S Z W 1 v d m V k Q 2 9 s d W 1 u c z E u e 0 Z h I F t O X S w x N X 0 m c X V v d D s s J n F 1 b 3 Q 7 U 2 V j d G l v b j E v U E d P c H R p b 2 5 M a X N 0 I C g 5 K S 9 B d X R v U m V t b 3 Z l Z E N v b H V t b n M x L n t P c G V y Y X R p b m c g a G 9 1 c n M g W 2 h d L D E 2 f S Z x d W 9 0 O y w m c X V v d D t T Z W N 0 a W 9 u M S 9 Q R 0 9 w d G l v b k x p c 3 Q g K D k p L 0 F 1 d G 9 S Z W 1 v d m V k Q 2 9 s d W 1 u c z E u e 0 l u Z X J 0 a W E g W 2 t n Y 2 0 y X S w x N 3 0 m c X V v d D s s J n F 1 b 3 Q 7 U 2 V j d G l v b j E v U E d P c H R p b 2 5 M a X N 0 I C g 5 K S 9 B d X R v U m V t b 3 Z l Z E N v b H V t b n M x L n t 3 Z W l n a H Q g W 2 t n X S w x O H 0 m c X V v d D s s J n F 1 b 3 Q 7 U 2 V j d G l v b j E v U E d P c H R p b 2 5 M a X N 0 I C g 5 K S 9 B d X R v U m V t b 3 Z l Z E N v b H V t b n M x L n t N M C B b T m 1 d L D E 5 f S Z x d W 9 0 O y w m c X V v d D t T Z W N 0 a W 9 u M S 9 Q R 0 9 w d G l v b k x p c 3 Q g K D k p L 0 F 1 d G 9 S Z W 1 v d m V k Q 2 9 s d W 1 u c z E u e 0 5 v a X N l I F t k Q l 0 s M j B 9 J n F 1 b 3 Q 7 L C Z x d W 9 0 O 1 N l Y 3 R p b 2 4 x L 1 B H T 3 B 0 a W 9 u T G l z d C A o O S k v Q X V 0 b 1 J l b W 9 2 Z W R D b 2 x 1 b W 5 z M S 5 7 U H J p Y 2 U s M j F 9 J n F 1 b 3 Q 7 L C Z x d W 9 0 O 1 N l Y 3 R p b 2 4 x L 1 B H T 3 B 0 a W 9 u T G l z d C A o O S k v Q X V 0 b 1 J l b W 9 2 Z W R D b 2 x 1 b W 5 z M S 5 7 Q 2 9 s d W 1 u M S w y M n 0 m c X V v d D s s J n F 1 b 3 Q 7 U 2 V j d G l v b j E v U E d P c H R p b 2 5 M a X N 0 I C g 5 K S 9 B d X R v U m V t b 3 Z l Z E N v b H V t b n M x L n t f M S w y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T 3 B 0 a W 9 u T G l z d C U y M C g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9 w d G l v b k x p c 3 Q l M j A o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P c H R p b 2 5 M a X N 0 J T I w K D k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6 C H B D t E U V C k g y B L Y u J W m g A A A A A A g A A A A A A E G Y A A A A B A A A g A A A A T u S I Y K p g m C S W o c O w D t G d l G 4 O 0 5 R 5 + U C a Q b g i 9 D g y q H I A A A A A D o A A A A A C A A A g A A A A C y N T 8 v 2 W o z X n m h g V + / p j M B c t b a u s J y 6 z u Q z d K D E p a e F Q A A A A 0 H W 9 S O N R O g 5 C 8 P v D 0 o U f B p m e u 5 N i c D r 8 H 5 i I v + A R 4 w E L 2 H M Y 5 b 4 b a M P B g l t E d s 3 g U q W / Q 2 r Y O f P y I S 2 I t W f Z u P G 7 G G 0 T M R 4 z 2 K i X s d q k c K Z A A A A A 6 / Q / j H n C 8 B p c I f G / j q h D O t a y E G G 9 w + e B p M c o 6 P T j u C v c E J x 5 B o G A V 8 G 5 s 5 9 z + w s x X j Y X r R U G B o j W D a A h X 6 F 5 x Q = = < / D a t a M a s h u p > 
</file>

<file path=customXml/itemProps1.xml><?xml version="1.0" encoding="utf-8"?>
<ds:datastoreItem xmlns:ds="http://schemas.openxmlformats.org/officeDocument/2006/customXml" ds:itemID="{80202B9C-1F89-46FA-B297-3B78481AB29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Ablaufdiagramm</vt:lpstr>
      <vt:lpstr>Helper</vt:lpstr>
      <vt:lpstr>Start</vt:lpstr>
      <vt:lpstr>Auswahlhilfe</vt:lpstr>
      <vt:lpstr>PGOptionList</vt:lpstr>
      <vt:lpstr>PGMountList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Rupf</dc:creator>
  <cp:lastModifiedBy>Martin Rupf</cp:lastModifiedBy>
  <dcterms:created xsi:type="dcterms:W3CDTF">2022-05-06T13:32:40Z</dcterms:created>
  <dcterms:modified xsi:type="dcterms:W3CDTF">2022-09-30T12:38:19Z</dcterms:modified>
</cp:coreProperties>
</file>